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commun\COMMERCIAL\COMMERCIAL GROUPES\13. Divers\01. Archives\"/>
    </mc:Choice>
  </mc:AlternateContent>
  <bookViews>
    <workbookView xWindow="0" yWindow="0" windowWidth="6795" windowHeight="2295" tabRatio="689" activeTab="1" xr2:uid="{508C1072-3204-4D12-A935-701327DE2D7D}"/>
  </bookViews>
  <sheets>
    <sheet name="BDD" sheetId="19" r:id="rId1"/>
    <sheet name="Devis" sheetId="1" r:id="rId2"/>
    <sheet name="Options" sheetId="3" r:id="rId3"/>
    <sheet name="Résas en cours" sheetId="4" r:id="rId4"/>
    <sheet name="Résas archivées" sheetId="6" r:id="rId5"/>
    <sheet name="Stat 1" sheetId="16" r:id="rId6"/>
    <sheet name="Stat 2" sheetId="8" r:id="rId7"/>
    <sheet name="Perdus" sheetId="5" r:id="rId8"/>
    <sheet name="S1" sheetId="9" r:id="rId9"/>
  </sheets>
  <externalReferences>
    <externalReference r:id="rId10"/>
    <externalReference r:id="rId11"/>
    <externalReference r:id="rId12"/>
  </externalReferences>
  <definedNames>
    <definedName name="_xlnm._FilterDatabase" localSheetId="0" hidden="1">BDD!$A$1:$B$1</definedName>
    <definedName name="_xlnm._FilterDatabase" localSheetId="1" hidden="1">Devis!$A$1:$AG$1858</definedName>
    <definedName name="_xlnm._FilterDatabase" localSheetId="2" hidden="1">Options!$A$1:$L$612</definedName>
    <definedName name="_xlnm._FilterDatabase" localSheetId="7" hidden="1">Perdus!$B$1:$S$193</definedName>
    <definedName name="_xlnm._FilterDatabase" localSheetId="4" hidden="1">'Résas archivées'!$A$1:$AI$270</definedName>
    <definedName name="_xlnm._FilterDatabase" localSheetId="3" hidden="1">'Résas en cours'!$C$1:$R$833</definedName>
    <definedName name="A1.">'Résas en cours'!#REF!</definedName>
    <definedName name="Anglais">#REF!</definedName>
    <definedName name="ANNEECT">'[1]bdd segmentation'!$D$2:$D$14</definedName>
    <definedName name="Atl">'Résas archivées'!$W:$W</definedName>
    <definedName name="Atlan">Devis!$W:$W</definedName>
    <definedName name="Atlantis">#REF!</definedName>
    <definedName name="Au">'Résas archivées'!$AB:$AB</definedName>
    <definedName name="Aux">Devis!$AB:$AB</definedName>
    <definedName name="AUXE">#REF!</definedName>
    <definedName name="Auxerre">#REF!</definedName>
    <definedName name="Base">BDD!$B$2:$B$1026</definedName>
    <definedName name="BDD">BDD!#REF!</definedName>
    <definedName name="Beau">'Résas archivées'!$AA:$AA</definedName>
    <definedName name="Beauj">Devis!$AA:$AA</definedName>
    <definedName name="Beaujoire">#REF!</definedName>
    <definedName name="CARCAN">#REF!</definedName>
    <definedName name="CarcaNord">#REF!</definedName>
    <definedName name="CARCAS">#REF!</definedName>
    <definedName name="CarcaSud">#REF!</definedName>
    <definedName name="CarN">'Résas archivées'!$T:$T</definedName>
    <definedName name="CarS">'Résas archivées'!$U:$U</definedName>
    <definedName name="Ch">'Résas archivées'!$Z:$Z</definedName>
    <definedName name="Chat">Devis!$Z:$Z</definedName>
    <definedName name="Chatou">#REF!</definedName>
    <definedName name="CHATOUX">#REF!</definedName>
    <definedName name="CN">Devis!$T:$T</definedName>
    <definedName name="CNA">#REF!</definedName>
    <definedName name="CNB">#REF!</definedName>
    <definedName name="CODECOMMERCIAL">'[1]code initiales'!$B$2:$B$6</definedName>
    <definedName name="Constats">#REF!</definedName>
    <definedName name="CS">Devis!$U:$U</definedName>
    <definedName name="D">Devis!$AG:$AG</definedName>
    <definedName name="Da">'Résas archivées'!$AG:$AG</definedName>
    <definedName name="Dates">#REF!</definedName>
    <definedName name="Dax">#REF!</definedName>
    <definedName name="DAXE">#REF!</definedName>
    <definedName name="Etablissements">#REF!</definedName>
    <definedName name="France">#REF!</definedName>
    <definedName name="hôtel">'[1]CODE HTLS'!$B$1:$B$18</definedName>
    <definedName name="Hotels">'S1'!$A$1:$A$18</definedName>
    <definedName name="_xlnm.Print_Titles" localSheetId="1">Devis!$1:$1</definedName>
    <definedName name="_xlnm.Print_Titles" localSheetId="2">Options!$1:$1</definedName>
    <definedName name="_xlnm.Print_Titles" localSheetId="7">Perdus!$1:$1</definedName>
    <definedName name="_xlnm.Print_Titles" localSheetId="4">'Résas archivées'!$1:$1</definedName>
    <definedName name="_xlnm.Print_Titles" localSheetId="3">'Résas en cours'!$1:$1</definedName>
    <definedName name="La">'Résas archivées'!$AF:$AF</definedName>
    <definedName name="LAF">#REF!</definedName>
    <definedName name="Lan">Devis!$AF:$AF</definedName>
    <definedName name="Lannion">#REF!</definedName>
    <definedName name="LANNIONS">#REF!</definedName>
    <definedName name="Le">Devis!$Y:$Y</definedName>
    <definedName name="Len">'Résas archivées'!$Y:$Y</definedName>
    <definedName name="LENC">#REF!</definedName>
    <definedName name="Lens">#REF!</definedName>
    <definedName name="Lu">'Résas archivées'!$AC:$AC</definedName>
    <definedName name="Lux">Devis!$AC:$AC</definedName>
    <definedName name="LUXEU">#REF!</definedName>
    <definedName name="Luxeuil">#REF!</definedName>
    <definedName name="Mais">Devis!#REF!</definedName>
    <definedName name="Maisons">'Résas archivées'!#REF!</definedName>
    <definedName name="ML">#REF!</definedName>
    <definedName name="MODEPROSPECTION">'[1]mode de visite'!$A$2:$A$20</definedName>
    <definedName name="Mois">#REF!</definedName>
    <definedName name="Moisanglais">#REF!</definedName>
    <definedName name="Montants">#REF!</definedName>
    <definedName name="Months">#REF!</definedName>
    <definedName name="Nan">'Résas archivées'!$V:$V</definedName>
    <definedName name="Nanc">Devis!$V:$V</definedName>
    <definedName name="Nancy">#REF!</definedName>
    <definedName name="NN">#REF!</definedName>
    <definedName name="Opt">[2]SOURCE!#REF!</definedName>
    <definedName name="PERDUES">#REF!</definedName>
    <definedName name="Prix">'Résas archivées'!$L:$L</definedName>
    <definedName name="Res">'S1'!#REF!</definedName>
    <definedName name="Rés.">'S1'!#REF!</definedName>
    <definedName name="Résresto">'S1'!$B$1:$B$50</definedName>
    <definedName name="Resto">'S1'!#REF!</definedName>
    <definedName name="Restos">'S1'!#REF!</definedName>
    <definedName name="Ro">'Résas archivées'!$AD:$AD</definedName>
    <definedName name="Roy">Devis!$AD:$AD</definedName>
    <definedName name="Royan">#REF!</definedName>
    <definedName name="ROYANS">#REF!</definedName>
    <definedName name="Secteuractivité">'[1]secteur ACTIVITES DETAILS corpo'!$A$1:$A$37</definedName>
    <definedName name="Segmentation">'[1]FAMILLE SEGMENT'!$A$1:$A$6</definedName>
    <definedName name="Stra">#REF!</definedName>
    <definedName name="Stras">#REF!</definedName>
    <definedName name="Stras.">Devis!#REF!</definedName>
    <definedName name="Strasb.">Devis!#REF!</definedName>
    <definedName name="SXB">'Résas archivées'!#REF!</definedName>
    <definedName name="TARIFS">#REF!</definedName>
    <definedName name="Tou">'Résas archivées'!$AE:$AE</definedName>
    <definedName name="Toul">Devis!$AE:$AE</definedName>
    <definedName name="TOULOU">#REF!</definedName>
    <definedName name="Toulouse">#REF!</definedName>
    <definedName name="Types">[3]Source!$A$23:$A$47</definedName>
    <definedName name="Va">'Résas archivées'!$X:$X</definedName>
    <definedName name="Val">Devis!$X:$X</definedName>
    <definedName name="Valence">#REF!</definedName>
    <definedName name="VALENSE">#REF!</definedName>
    <definedName name="VENT1">Devis!#REF!</definedName>
    <definedName name="VENT2">#REF!</definedName>
    <definedName name="Ventes">#REF!</definedName>
    <definedName name="Ventil">'Résas archivées'!#REF!</definedName>
    <definedName name="Ventilations">#REF!</definedName>
    <definedName name="_xlnm.Print_Area" localSheetId="1">Devis!$A$1:$P$55</definedName>
    <definedName name="_xlnm.Print_Area" localSheetId="2">Options!$A$1:$P$32</definedName>
    <definedName name="_xlnm.Print_Area" localSheetId="7">Perdus!$C$1:$S$107</definedName>
    <definedName name="_xlnm.Print_Area" localSheetId="4">'Résas archivées'!#REF!</definedName>
    <definedName name="_xlnm.Print_Area" localSheetId="3">'Résas en cours'!$C$1:$R$1</definedName>
    <definedName name="_xlnm.Print_Area" localSheetId="5">'Stat 1'!$A$1:$AA$42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8" i="8" l="1"/>
  <c r="U17" i="8"/>
  <c r="U16" i="8"/>
  <c r="U15" i="8"/>
  <c r="U14" i="8"/>
  <c r="U13" i="8"/>
  <c r="U12" i="8"/>
  <c r="U11" i="8"/>
  <c r="U10" i="8"/>
  <c r="U9" i="8"/>
  <c r="U8" i="8"/>
  <c r="U7" i="8"/>
  <c r="U6" i="8"/>
  <c r="U5" i="8"/>
  <c r="S18" i="8"/>
  <c r="S17" i="8"/>
  <c r="S16" i="8"/>
  <c r="S15" i="8"/>
  <c r="S14" i="8"/>
  <c r="S13" i="8"/>
  <c r="S12" i="8"/>
  <c r="S11" i="8"/>
  <c r="S10" i="8"/>
  <c r="S9" i="8"/>
  <c r="S8" i="8"/>
  <c r="S7" i="8"/>
  <c r="S6" i="8"/>
  <c r="S5" i="8"/>
  <c r="U4" i="8" l="1"/>
  <c r="S4" i="8"/>
  <c r="R277" i="6" l="1"/>
  <c r="R276" i="6"/>
  <c r="R275" i="6"/>
  <c r="R274" i="6"/>
  <c r="R273" i="6"/>
  <c r="R272" i="6"/>
  <c r="R271" i="6"/>
  <c r="R1858" i="1" l="1"/>
  <c r="N1858" i="1"/>
  <c r="A1858" i="1" s="1"/>
  <c r="K1858" i="1"/>
  <c r="H1858" i="1"/>
  <c r="R1857" i="1"/>
  <c r="N1857" i="1"/>
  <c r="A1857" i="1" s="1"/>
  <c r="K1857" i="1"/>
  <c r="H1857" i="1"/>
  <c r="R1856" i="1"/>
  <c r="N1856" i="1"/>
  <c r="A1856" i="1" s="1"/>
  <c r="K1856" i="1"/>
  <c r="H1856" i="1"/>
  <c r="R1855" i="1"/>
  <c r="N1855" i="1"/>
  <c r="A1855" i="1" s="1"/>
  <c r="K1855" i="1"/>
  <c r="H1855" i="1"/>
  <c r="R1854" i="1"/>
  <c r="N1854" i="1"/>
  <c r="A1854" i="1" s="1"/>
  <c r="K1854" i="1"/>
  <c r="H1854" i="1"/>
  <c r="R1853" i="1"/>
  <c r="N1853" i="1"/>
  <c r="A1853" i="1" s="1"/>
  <c r="K1853" i="1"/>
  <c r="H1853" i="1"/>
  <c r="R1852" i="1"/>
  <c r="N1852" i="1"/>
  <c r="A1852" i="1" s="1"/>
  <c r="K1852" i="1"/>
  <c r="H1852" i="1"/>
  <c r="R1851" i="1"/>
  <c r="N1851" i="1"/>
  <c r="A1851" i="1" s="1"/>
  <c r="K1851" i="1"/>
  <c r="H1851" i="1"/>
  <c r="R1850" i="1"/>
  <c r="N1850" i="1"/>
  <c r="A1850" i="1" s="1"/>
  <c r="K1850" i="1"/>
  <c r="H1850" i="1"/>
  <c r="R1849" i="1"/>
  <c r="N1849" i="1"/>
  <c r="A1849" i="1" s="1"/>
  <c r="K1849" i="1"/>
  <c r="H1849" i="1"/>
  <c r="R1848" i="1"/>
  <c r="N1848" i="1"/>
  <c r="A1848" i="1" s="1"/>
  <c r="K1848" i="1"/>
  <c r="H1848" i="1"/>
  <c r="R1847" i="1"/>
  <c r="N1847" i="1"/>
  <c r="A1847" i="1" s="1"/>
  <c r="K1847" i="1"/>
  <c r="H1847" i="1"/>
  <c r="R1846" i="1"/>
  <c r="N1846" i="1"/>
  <c r="A1846" i="1" s="1"/>
  <c r="K1846" i="1"/>
  <c r="H1846" i="1"/>
  <c r="R1845" i="1"/>
  <c r="N1845" i="1"/>
  <c r="A1845" i="1" s="1"/>
  <c r="K1845" i="1"/>
  <c r="H1845" i="1"/>
  <c r="R1844" i="1"/>
  <c r="N1844" i="1"/>
  <c r="A1844" i="1" s="1"/>
  <c r="K1844" i="1"/>
  <c r="H1844" i="1"/>
  <c r="R1843" i="1"/>
  <c r="N1843" i="1"/>
  <c r="A1843" i="1" s="1"/>
  <c r="K1843" i="1"/>
  <c r="H1843" i="1"/>
  <c r="R1842" i="1"/>
  <c r="N1842" i="1"/>
  <c r="A1842" i="1" s="1"/>
  <c r="K1842" i="1"/>
  <c r="H1842" i="1"/>
  <c r="R1841" i="1"/>
  <c r="N1841" i="1"/>
  <c r="A1841" i="1" s="1"/>
  <c r="K1841" i="1"/>
  <c r="H1841" i="1"/>
  <c r="R1840" i="1"/>
  <c r="N1840" i="1"/>
  <c r="A1840" i="1" s="1"/>
  <c r="K1840" i="1"/>
  <c r="H1840" i="1"/>
  <c r="R1839" i="1"/>
  <c r="N1839" i="1"/>
  <c r="A1839" i="1" s="1"/>
  <c r="K1839" i="1"/>
  <c r="H1839" i="1"/>
  <c r="R1838" i="1"/>
  <c r="N1838" i="1"/>
  <c r="A1838" i="1" s="1"/>
  <c r="K1838" i="1"/>
  <c r="H1838" i="1"/>
  <c r="R1837" i="1"/>
  <c r="N1837" i="1"/>
  <c r="A1837" i="1" s="1"/>
  <c r="K1837" i="1"/>
  <c r="H1837" i="1"/>
  <c r="R1836" i="1"/>
  <c r="N1836" i="1"/>
  <c r="A1836" i="1" s="1"/>
  <c r="K1836" i="1"/>
  <c r="H1836" i="1"/>
  <c r="R1835" i="1"/>
  <c r="N1835" i="1"/>
  <c r="A1835" i="1" s="1"/>
  <c r="K1835" i="1"/>
  <c r="H1835" i="1"/>
  <c r="R1834" i="1"/>
  <c r="N1834" i="1"/>
  <c r="A1834" i="1" s="1"/>
  <c r="K1834" i="1"/>
  <c r="H1834" i="1"/>
  <c r="R1833" i="1"/>
  <c r="N1833" i="1"/>
  <c r="A1833" i="1" s="1"/>
  <c r="K1833" i="1"/>
  <c r="H1833" i="1"/>
  <c r="R1832" i="1"/>
  <c r="N1832" i="1"/>
  <c r="A1832" i="1" s="1"/>
  <c r="K1832" i="1"/>
  <c r="H1832" i="1"/>
  <c r="R1831" i="1"/>
  <c r="N1831" i="1"/>
  <c r="A1831" i="1" s="1"/>
  <c r="K1831" i="1"/>
  <c r="H1831" i="1"/>
  <c r="R1830" i="1"/>
  <c r="N1830" i="1"/>
  <c r="A1830" i="1" s="1"/>
  <c r="K1830" i="1"/>
  <c r="H1830" i="1"/>
  <c r="R1829" i="1"/>
  <c r="N1829" i="1"/>
  <c r="A1829" i="1" s="1"/>
  <c r="K1829" i="1"/>
  <c r="H1829" i="1"/>
  <c r="R1828" i="1"/>
  <c r="N1828" i="1"/>
  <c r="A1828" i="1" s="1"/>
  <c r="K1828" i="1"/>
  <c r="H1828" i="1"/>
  <c r="R1827" i="1"/>
  <c r="N1827" i="1"/>
  <c r="A1827" i="1" s="1"/>
  <c r="K1827" i="1"/>
  <c r="H1827" i="1"/>
  <c r="R1826" i="1"/>
  <c r="N1826" i="1"/>
  <c r="A1826" i="1" s="1"/>
  <c r="K1826" i="1"/>
  <c r="H1826" i="1"/>
  <c r="R1825" i="1"/>
  <c r="N1825" i="1"/>
  <c r="A1825" i="1" s="1"/>
  <c r="K1825" i="1"/>
  <c r="H1825" i="1"/>
  <c r="R1824" i="1"/>
  <c r="N1824" i="1"/>
  <c r="A1824" i="1" s="1"/>
  <c r="K1824" i="1"/>
  <c r="H1824" i="1"/>
  <c r="R1823" i="1"/>
  <c r="N1823" i="1"/>
  <c r="A1823" i="1" s="1"/>
  <c r="K1823" i="1"/>
  <c r="H1823" i="1"/>
  <c r="R1822" i="1"/>
  <c r="N1822" i="1"/>
  <c r="A1822" i="1" s="1"/>
  <c r="K1822" i="1"/>
  <c r="H1822" i="1"/>
  <c r="R1821" i="1"/>
  <c r="N1821" i="1"/>
  <c r="A1821" i="1" s="1"/>
  <c r="K1821" i="1"/>
  <c r="H1821" i="1"/>
  <c r="R1820" i="1"/>
  <c r="N1820" i="1"/>
  <c r="A1820" i="1" s="1"/>
  <c r="K1820" i="1"/>
  <c r="H1820" i="1"/>
  <c r="R1819" i="1"/>
  <c r="N1819" i="1"/>
  <c r="A1819" i="1" s="1"/>
  <c r="K1819" i="1"/>
  <c r="H1819" i="1"/>
  <c r="R1818" i="1"/>
  <c r="N1818" i="1"/>
  <c r="A1818" i="1" s="1"/>
  <c r="K1818" i="1"/>
  <c r="H1818" i="1"/>
  <c r="R1817" i="1"/>
  <c r="N1817" i="1"/>
  <c r="A1817" i="1" s="1"/>
  <c r="K1817" i="1"/>
  <c r="H1817" i="1"/>
  <c r="R1816" i="1"/>
  <c r="N1816" i="1"/>
  <c r="A1816" i="1" s="1"/>
  <c r="K1816" i="1"/>
  <c r="H1816" i="1"/>
  <c r="R1815" i="1"/>
  <c r="N1815" i="1"/>
  <c r="A1815" i="1" s="1"/>
  <c r="K1815" i="1"/>
  <c r="H1815" i="1"/>
  <c r="R1814" i="1"/>
  <c r="N1814" i="1"/>
  <c r="A1814" i="1" s="1"/>
  <c r="K1814" i="1"/>
  <c r="H1814" i="1"/>
  <c r="R1813" i="1"/>
  <c r="N1813" i="1"/>
  <c r="A1813" i="1" s="1"/>
  <c r="K1813" i="1"/>
  <c r="H1813" i="1"/>
  <c r="R1812" i="1"/>
  <c r="N1812" i="1"/>
  <c r="A1812" i="1" s="1"/>
  <c r="K1812" i="1"/>
  <c r="H1812" i="1"/>
  <c r="R1811" i="1"/>
  <c r="N1811" i="1"/>
  <c r="A1811" i="1" s="1"/>
  <c r="K1811" i="1"/>
  <c r="H1811" i="1"/>
  <c r="R1810" i="1"/>
  <c r="N1810" i="1"/>
  <c r="A1810" i="1" s="1"/>
  <c r="K1810" i="1"/>
  <c r="H1810" i="1"/>
  <c r="R1809" i="1"/>
  <c r="N1809" i="1"/>
  <c r="A1809" i="1" s="1"/>
  <c r="K1809" i="1"/>
  <c r="H1809" i="1"/>
  <c r="R1808" i="1"/>
  <c r="N1808" i="1"/>
  <c r="A1808" i="1" s="1"/>
  <c r="K1808" i="1"/>
  <c r="H1808" i="1"/>
  <c r="R1807" i="1"/>
  <c r="N1807" i="1"/>
  <c r="A1807" i="1" s="1"/>
  <c r="K1807" i="1"/>
  <c r="H1807" i="1"/>
  <c r="R1806" i="1"/>
  <c r="N1806" i="1"/>
  <c r="A1806" i="1" s="1"/>
  <c r="K1806" i="1"/>
  <c r="H1806" i="1"/>
  <c r="R1805" i="1"/>
  <c r="N1805" i="1"/>
  <c r="A1805" i="1" s="1"/>
  <c r="K1805" i="1"/>
  <c r="H1805" i="1"/>
  <c r="R1804" i="1"/>
  <c r="N1804" i="1"/>
  <c r="A1804" i="1" s="1"/>
  <c r="K1804" i="1"/>
  <c r="H1804" i="1"/>
  <c r="R1803" i="1"/>
  <c r="N1803" i="1"/>
  <c r="A1803" i="1" s="1"/>
  <c r="K1803" i="1"/>
  <c r="H1803" i="1"/>
  <c r="R1802" i="1"/>
  <c r="N1802" i="1"/>
  <c r="A1802" i="1" s="1"/>
  <c r="K1802" i="1"/>
  <c r="H1802" i="1"/>
  <c r="R1801" i="1"/>
  <c r="N1801" i="1"/>
  <c r="A1801" i="1" s="1"/>
  <c r="K1801" i="1"/>
  <c r="H1801" i="1"/>
  <c r="R1800" i="1"/>
  <c r="N1800" i="1"/>
  <c r="A1800" i="1" s="1"/>
  <c r="K1800" i="1"/>
  <c r="H1800" i="1"/>
  <c r="R1799" i="1"/>
  <c r="N1799" i="1"/>
  <c r="A1799" i="1" s="1"/>
  <c r="K1799" i="1"/>
  <c r="H1799" i="1"/>
  <c r="R1798" i="1"/>
  <c r="N1798" i="1"/>
  <c r="A1798" i="1" s="1"/>
  <c r="K1798" i="1"/>
  <c r="H1798" i="1"/>
  <c r="R1797" i="1"/>
  <c r="N1797" i="1"/>
  <c r="A1797" i="1" s="1"/>
  <c r="K1797" i="1"/>
  <c r="H1797" i="1"/>
  <c r="R1796" i="1"/>
  <c r="N1796" i="1"/>
  <c r="A1796" i="1" s="1"/>
  <c r="K1796" i="1"/>
  <c r="H1796" i="1"/>
  <c r="R1795" i="1"/>
  <c r="N1795" i="1"/>
  <c r="A1795" i="1" s="1"/>
  <c r="K1795" i="1"/>
  <c r="H1795" i="1"/>
  <c r="R1794" i="1"/>
  <c r="N1794" i="1"/>
  <c r="A1794" i="1" s="1"/>
  <c r="K1794" i="1"/>
  <c r="H1794" i="1"/>
  <c r="R1793" i="1"/>
  <c r="N1793" i="1"/>
  <c r="A1793" i="1" s="1"/>
  <c r="K1793" i="1"/>
  <c r="H1793" i="1"/>
  <c r="R1792" i="1"/>
  <c r="N1792" i="1"/>
  <c r="A1792" i="1" s="1"/>
  <c r="K1792" i="1"/>
  <c r="H1792" i="1"/>
  <c r="R1791" i="1"/>
  <c r="N1791" i="1"/>
  <c r="A1791" i="1" s="1"/>
  <c r="K1791" i="1"/>
  <c r="H1791" i="1"/>
  <c r="R1790" i="1"/>
  <c r="N1790" i="1"/>
  <c r="A1790" i="1" s="1"/>
  <c r="K1790" i="1"/>
  <c r="H1790" i="1"/>
  <c r="R1789" i="1"/>
  <c r="N1789" i="1"/>
  <c r="A1789" i="1" s="1"/>
  <c r="K1789" i="1"/>
  <c r="H1789" i="1"/>
  <c r="R1788" i="1"/>
  <c r="N1788" i="1"/>
  <c r="A1788" i="1" s="1"/>
  <c r="K1788" i="1"/>
  <c r="H1788" i="1"/>
  <c r="R1787" i="1"/>
  <c r="N1787" i="1"/>
  <c r="A1787" i="1" s="1"/>
  <c r="K1787" i="1"/>
  <c r="H1787" i="1"/>
  <c r="R1786" i="1"/>
  <c r="N1786" i="1"/>
  <c r="A1786" i="1" s="1"/>
  <c r="K1786" i="1"/>
  <c r="H1786" i="1"/>
  <c r="R1785" i="1"/>
  <c r="N1785" i="1"/>
  <c r="A1785" i="1" s="1"/>
  <c r="K1785" i="1"/>
  <c r="H1785" i="1"/>
  <c r="R1784" i="1"/>
  <c r="N1784" i="1"/>
  <c r="A1784" i="1" s="1"/>
  <c r="K1784" i="1"/>
  <c r="H1784" i="1"/>
  <c r="R1783" i="1"/>
  <c r="N1783" i="1"/>
  <c r="A1783" i="1" s="1"/>
  <c r="K1783" i="1"/>
  <c r="H1783" i="1"/>
  <c r="R1782" i="1"/>
  <c r="N1782" i="1"/>
  <c r="A1782" i="1" s="1"/>
  <c r="K1782" i="1"/>
  <c r="H1782" i="1"/>
  <c r="R1781" i="1"/>
  <c r="N1781" i="1"/>
  <c r="A1781" i="1" s="1"/>
  <c r="K1781" i="1"/>
  <c r="H1781" i="1"/>
  <c r="R1780" i="1"/>
  <c r="N1780" i="1"/>
  <c r="A1780" i="1" s="1"/>
  <c r="K1780" i="1"/>
  <c r="H1780" i="1"/>
  <c r="R1779" i="1"/>
  <c r="N1779" i="1"/>
  <c r="A1779" i="1" s="1"/>
  <c r="K1779" i="1"/>
  <c r="H1779" i="1"/>
  <c r="R1778" i="1"/>
  <c r="N1778" i="1"/>
  <c r="A1778" i="1" s="1"/>
  <c r="K1778" i="1"/>
  <c r="H1778" i="1"/>
  <c r="R1777" i="1"/>
  <c r="N1777" i="1"/>
  <c r="A1777" i="1" s="1"/>
  <c r="K1777" i="1"/>
  <c r="H1777" i="1"/>
  <c r="R1776" i="1"/>
  <c r="N1776" i="1"/>
  <c r="A1776" i="1" s="1"/>
  <c r="K1776" i="1"/>
  <c r="H1776" i="1"/>
  <c r="R1775" i="1"/>
  <c r="N1775" i="1"/>
  <c r="A1775" i="1" s="1"/>
  <c r="K1775" i="1"/>
  <c r="H1775" i="1"/>
  <c r="R1774" i="1"/>
  <c r="N1774" i="1"/>
  <c r="A1774" i="1" s="1"/>
  <c r="K1774" i="1"/>
  <c r="H1774" i="1"/>
  <c r="R1773" i="1"/>
  <c r="N1773" i="1"/>
  <c r="A1773" i="1" s="1"/>
  <c r="K1773" i="1"/>
  <c r="H1773" i="1"/>
  <c r="R1772" i="1"/>
  <c r="N1772" i="1"/>
  <c r="A1772" i="1" s="1"/>
  <c r="K1772" i="1"/>
  <c r="H1772" i="1"/>
  <c r="R1771" i="1"/>
  <c r="N1771" i="1"/>
  <c r="A1771" i="1" s="1"/>
  <c r="K1771" i="1"/>
  <c r="H1771" i="1"/>
  <c r="R1770" i="1"/>
  <c r="N1770" i="1"/>
  <c r="A1770" i="1" s="1"/>
  <c r="K1770" i="1"/>
  <c r="H1770" i="1"/>
  <c r="R1769" i="1"/>
  <c r="N1769" i="1"/>
  <c r="A1769" i="1" s="1"/>
  <c r="K1769" i="1"/>
  <c r="H1769" i="1"/>
  <c r="R1768" i="1"/>
  <c r="N1768" i="1"/>
  <c r="A1768" i="1" s="1"/>
  <c r="K1768" i="1"/>
  <c r="H1768" i="1"/>
  <c r="R1767" i="1"/>
  <c r="N1767" i="1"/>
  <c r="A1767" i="1" s="1"/>
  <c r="K1767" i="1"/>
  <c r="H1767" i="1"/>
  <c r="R1766" i="1"/>
  <c r="N1766" i="1"/>
  <c r="A1766" i="1" s="1"/>
  <c r="K1766" i="1"/>
  <c r="H1766" i="1"/>
  <c r="R1765" i="1"/>
  <c r="N1765" i="1"/>
  <c r="A1765" i="1" s="1"/>
  <c r="K1765" i="1"/>
  <c r="H1765" i="1"/>
  <c r="R1764" i="1"/>
  <c r="N1764" i="1"/>
  <c r="A1764" i="1" s="1"/>
  <c r="K1764" i="1"/>
  <c r="H1764" i="1"/>
  <c r="R1763" i="1"/>
  <c r="N1763" i="1"/>
  <c r="A1763" i="1" s="1"/>
  <c r="K1763" i="1"/>
  <c r="H1763" i="1"/>
  <c r="R1762" i="1"/>
  <c r="N1762" i="1"/>
  <c r="A1762" i="1" s="1"/>
  <c r="K1762" i="1"/>
  <c r="H1762" i="1"/>
  <c r="R1761" i="1"/>
  <c r="N1761" i="1"/>
  <c r="A1761" i="1" s="1"/>
  <c r="K1761" i="1"/>
  <c r="H1761" i="1"/>
  <c r="R1760" i="1"/>
  <c r="N1760" i="1"/>
  <c r="A1760" i="1" s="1"/>
  <c r="K1760" i="1"/>
  <c r="H1760" i="1"/>
  <c r="R1759" i="1"/>
  <c r="N1759" i="1"/>
  <c r="A1759" i="1" s="1"/>
  <c r="K1759" i="1"/>
  <c r="H1759" i="1"/>
  <c r="R1758" i="1"/>
  <c r="N1758" i="1"/>
  <c r="A1758" i="1" s="1"/>
  <c r="K1758" i="1"/>
  <c r="H1758" i="1"/>
  <c r="R1757" i="1"/>
  <c r="N1757" i="1"/>
  <c r="A1757" i="1" s="1"/>
  <c r="K1757" i="1"/>
  <c r="H1757" i="1"/>
  <c r="R1756" i="1"/>
  <c r="N1756" i="1"/>
  <c r="A1756" i="1" s="1"/>
  <c r="K1756" i="1"/>
  <c r="H1756" i="1"/>
  <c r="R1755" i="1"/>
  <c r="N1755" i="1"/>
  <c r="A1755" i="1" s="1"/>
  <c r="K1755" i="1"/>
  <c r="H1755" i="1"/>
  <c r="R1754" i="1"/>
  <c r="N1754" i="1"/>
  <c r="A1754" i="1" s="1"/>
  <c r="K1754" i="1"/>
  <c r="H1754" i="1"/>
  <c r="R1753" i="1"/>
  <c r="N1753" i="1"/>
  <c r="A1753" i="1" s="1"/>
  <c r="K1753" i="1"/>
  <c r="H1753" i="1"/>
  <c r="R1752" i="1"/>
  <c r="N1752" i="1"/>
  <c r="A1752" i="1" s="1"/>
  <c r="K1752" i="1"/>
  <c r="H1752" i="1"/>
  <c r="R1751" i="1"/>
  <c r="N1751" i="1"/>
  <c r="A1751" i="1" s="1"/>
  <c r="K1751" i="1"/>
  <c r="H1751" i="1"/>
  <c r="R1750" i="1"/>
  <c r="N1750" i="1"/>
  <c r="A1750" i="1" s="1"/>
  <c r="K1750" i="1"/>
  <c r="H1750" i="1"/>
  <c r="R1749" i="1"/>
  <c r="N1749" i="1"/>
  <c r="A1749" i="1" s="1"/>
  <c r="K1749" i="1"/>
  <c r="H1749" i="1"/>
  <c r="R1748" i="1"/>
  <c r="N1748" i="1"/>
  <c r="A1748" i="1" s="1"/>
  <c r="K1748" i="1"/>
  <c r="H1748" i="1"/>
  <c r="R1747" i="1"/>
  <c r="N1747" i="1"/>
  <c r="A1747" i="1" s="1"/>
  <c r="K1747" i="1"/>
  <c r="H1747" i="1"/>
  <c r="R1746" i="1"/>
  <c r="N1746" i="1"/>
  <c r="A1746" i="1" s="1"/>
  <c r="K1746" i="1"/>
  <c r="H1746" i="1"/>
  <c r="R1745" i="1"/>
  <c r="N1745" i="1"/>
  <c r="A1745" i="1" s="1"/>
  <c r="K1745" i="1"/>
  <c r="H1745" i="1"/>
  <c r="R1744" i="1"/>
  <c r="N1744" i="1"/>
  <c r="A1744" i="1" s="1"/>
  <c r="K1744" i="1"/>
  <c r="H1744" i="1"/>
  <c r="R1743" i="1"/>
  <c r="N1743" i="1"/>
  <c r="A1743" i="1" s="1"/>
  <c r="K1743" i="1"/>
  <c r="H1743" i="1"/>
  <c r="R1742" i="1"/>
  <c r="N1742" i="1"/>
  <c r="A1742" i="1" s="1"/>
  <c r="K1742" i="1"/>
  <c r="H1742" i="1"/>
  <c r="R1741" i="1"/>
  <c r="N1741" i="1"/>
  <c r="A1741" i="1" s="1"/>
  <c r="K1741" i="1"/>
  <c r="H1741" i="1"/>
  <c r="R1740" i="1"/>
  <c r="N1740" i="1"/>
  <c r="A1740" i="1" s="1"/>
  <c r="K1740" i="1"/>
  <c r="H1740" i="1"/>
  <c r="R1739" i="1"/>
  <c r="N1739" i="1"/>
  <c r="A1739" i="1" s="1"/>
  <c r="K1739" i="1"/>
  <c r="H1739" i="1"/>
  <c r="R1738" i="1"/>
  <c r="N1738" i="1"/>
  <c r="A1738" i="1" s="1"/>
  <c r="K1738" i="1"/>
  <c r="H1738" i="1"/>
  <c r="R1737" i="1"/>
  <c r="N1737" i="1"/>
  <c r="A1737" i="1" s="1"/>
  <c r="K1737" i="1"/>
  <c r="H1737" i="1"/>
  <c r="R1736" i="1"/>
  <c r="N1736" i="1"/>
  <c r="A1736" i="1" s="1"/>
  <c r="K1736" i="1"/>
  <c r="H1736" i="1"/>
  <c r="R1735" i="1"/>
  <c r="N1735" i="1"/>
  <c r="A1735" i="1" s="1"/>
  <c r="K1735" i="1"/>
  <c r="H1735" i="1"/>
  <c r="R1734" i="1"/>
  <c r="N1734" i="1"/>
  <c r="A1734" i="1" s="1"/>
  <c r="K1734" i="1"/>
  <c r="H1734" i="1"/>
  <c r="R1733" i="1"/>
  <c r="N1733" i="1"/>
  <c r="A1733" i="1" s="1"/>
  <c r="K1733" i="1"/>
  <c r="H1733" i="1"/>
  <c r="R1732" i="1"/>
  <c r="N1732" i="1"/>
  <c r="A1732" i="1" s="1"/>
  <c r="K1732" i="1"/>
  <c r="H1732" i="1"/>
  <c r="R1731" i="1"/>
  <c r="N1731" i="1"/>
  <c r="A1731" i="1" s="1"/>
  <c r="K1731" i="1"/>
  <c r="H1731" i="1"/>
  <c r="R1730" i="1"/>
  <c r="N1730" i="1"/>
  <c r="A1730" i="1" s="1"/>
  <c r="K1730" i="1"/>
  <c r="H1730" i="1"/>
  <c r="R1729" i="1"/>
  <c r="N1729" i="1"/>
  <c r="A1729" i="1" s="1"/>
  <c r="K1729" i="1"/>
  <c r="H1729" i="1"/>
  <c r="R1728" i="1"/>
  <c r="N1728" i="1"/>
  <c r="A1728" i="1" s="1"/>
  <c r="K1728" i="1"/>
  <c r="H1728" i="1"/>
  <c r="R1727" i="1"/>
  <c r="N1727" i="1"/>
  <c r="A1727" i="1" s="1"/>
  <c r="K1727" i="1"/>
  <c r="H1727" i="1"/>
  <c r="R1726" i="1"/>
  <c r="N1726" i="1"/>
  <c r="A1726" i="1" s="1"/>
  <c r="K1726" i="1"/>
  <c r="H1726" i="1"/>
  <c r="R1725" i="1"/>
  <c r="N1725" i="1"/>
  <c r="A1725" i="1" s="1"/>
  <c r="K1725" i="1"/>
  <c r="H1725" i="1"/>
  <c r="R1724" i="1"/>
  <c r="N1724" i="1"/>
  <c r="A1724" i="1" s="1"/>
  <c r="K1724" i="1"/>
  <c r="H1724" i="1"/>
  <c r="R1723" i="1"/>
  <c r="N1723" i="1"/>
  <c r="A1723" i="1" s="1"/>
  <c r="K1723" i="1"/>
  <c r="H1723" i="1"/>
  <c r="R1722" i="1"/>
  <c r="N1722" i="1"/>
  <c r="A1722" i="1" s="1"/>
  <c r="K1722" i="1"/>
  <c r="H1722" i="1"/>
  <c r="R1721" i="1"/>
  <c r="N1721" i="1"/>
  <c r="A1721" i="1" s="1"/>
  <c r="K1721" i="1"/>
  <c r="H1721" i="1"/>
  <c r="R1720" i="1"/>
  <c r="N1720" i="1"/>
  <c r="A1720" i="1" s="1"/>
  <c r="K1720" i="1"/>
  <c r="H1720" i="1"/>
  <c r="R1719" i="1"/>
  <c r="N1719" i="1"/>
  <c r="A1719" i="1" s="1"/>
  <c r="K1719" i="1"/>
  <c r="H1719" i="1"/>
  <c r="R1718" i="1"/>
  <c r="N1718" i="1"/>
  <c r="A1718" i="1" s="1"/>
  <c r="K1718" i="1"/>
  <c r="H1718" i="1"/>
  <c r="R1717" i="1"/>
  <c r="N1717" i="1"/>
  <c r="A1717" i="1" s="1"/>
  <c r="K1717" i="1"/>
  <c r="H1717" i="1"/>
  <c r="R1716" i="1"/>
  <c r="N1716" i="1"/>
  <c r="A1716" i="1" s="1"/>
  <c r="K1716" i="1"/>
  <c r="H1716" i="1"/>
  <c r="R1715" i="1"/>
  <c r="N1715" i="1"/>
  <c r="A1715" i="1" s="1"/>
  <c r="K1715" i="1"/>
  <c r="H1715" i="1"/>
  <c r="R1714" i="1"/>
  <c r="N1714" i="1"/>
  <c r="A1714" i="1" s="1"/>
  <c r="K1714" i="1"/>
  <c r="H1714" i="1"/>
  <c r="R1713" i="1"/>
  <c r="N1713" i="1"/>
  <c r="A1713" i="1" s="1"/>
  <c r="K1713" i="1"/>
  <c r="H1713" i="1"/>
  <c r="R1712" i="1"/>
  <c r="N1712" i="1"/>
  <c r="A1712" i="1" s="1"/>
  <c r="K1712" i="1"/>
  <c r="H1712" i="1"/>
  <c r="R1711" i="1"/>
  <c r="N1711" i="1"/>
  <c r="A1711" i="1" s="1"/>
  <c r="K1711" i="1"/>
  <c r="H1711" i="1"/>
  <c r="R1710" i="1"/>
  <c r="N1710" i="1"/>
  <c r="A1710" i="1" s="1"/>
  <c r="K1710" i="1"/>
  <c r="H1710" i="1"/>
  <c r="R1709" i="1"/>
  <c r="N1709" i="1"/>
  <c r="A1709" i="1" s="1"/>
  <c r="K1709" i="1"/>
  <c r="H1709" i="1"/>
  <c r="R1708" i="1"/>
  <c r="N1708" i="1"/>
  <c r="A1708" i="1" s="1"/>
  <c r="K1708" i="1"/>
  <c r="H1708" i="1"/>
  <c r="R1707" i="1"/>
  <c r="N1707" i="1"/>
  <c r="A1707" i="1" s="1"/>
  <c r="K1707" i="1"/>
  <c r="H1707" i="1"/>
  <c r="R1706" i="1"/>
  <c r="N1706" i="1"/>
  <c r="A1706" i="1" s="1"/>
  <c r="K1706" i="1"/>
  <c r="H1706" i="1"/>
  <c r="R1705" i="1"/>
  <c r="N1705" i="1"/>
  <c r="A1705" i="1" s="1"/>
  <c r="K1705" i="1"/>
  <c r="H1705" i="1"/>
  <c r="R1704" i="1"/>
  <c r="N1704" i="1"/>
  <c r="A1704" i="1" s="1"/>
  <c r="K1704" i="1"/>
  <c r="H1704" i="1"/>
  <c r="R1703" i="1"/>
  <c r="N1703" i="1"/>
  <c r="A1703" i="1" s="1"/>
  <c r="K1703" i="1"/>
  <c r="H1703" i="1"/>
  <c r="R1702" i="1"/>
  <c r="N1702" i="1"/>
  <c r="A1702" i="1" s="1"/>
  <c r="K1702" i="1"/>
  <c r="H1702" i="1"/>
  <c r="R1701" i="1"/>
  <c r="N1701" i="1"/>
  <c r="A1701" i="1" s="1"/>
  <c r="K1701" i="1"/>
  <c r="H1701" i="1"/>
  <c r="R1700" i="1"/>
  <c r="N1700" i="1"/>
  <c r="A1700" i="1" s="1"/>
  <c r="K1700" i="1"/>
  <c r="H1700" i="1"/>
  <c r="R1699" i="1"/>
  <c r="N1699" i="1"/>
  <c r="A1699" i="1" s="1"/>
  <c r="K1699" i="1"/>
  <c r="H1699" i="1"/>
  <c r="R1698" i="1"/>
  <c r="N1698" i="1"/>
  <c r="A1698" i="1" s="1"/>
  <c r="K1698" i="1"/>
  <c r="H1698" i="1"/>
  <c r="R1697" i="1"/>
  <c r="N1697" i="1"/>
  <c r="A1697" i="1" s="1"/>
  <c r="K1697" i="1"/>
  <c r="H1697" i="1"/>
  <c r="R1696" i="1"/>
  <c r="N1696" i="1"/>
  <c r="A1696" i="1" s="1"/>
  <c r="K1696" i="1"/>
  <c r="H1696" i="1"/>
  <c r="R1695" i="1"/>
  <c r="N1695" i="1"/>
  <c r="A1695" i="1" s="1"/>
  <c r="K1695" i="1"/>
  <c r="H1695" i="1"/>
  <c r="R1694" i="1"/>
  <c r="N1694" i="1"/>
  <c r="A1694" i="1" s="1"/>
  <c r="K1694" i="1"/>
  <c r="H1694" i="1"/>
  <c r="R1693" i="1"/>
  <c r="N1693" i="1"/>
  <c r="A1693" i="1" s="1"/>
  <c r="K1693" i="1"/>
  <c r="H1693" i="1"/>
  <c r="R1692" i="1"/>
  <c r="N1692" i="1"/>
  <c r="A1692" i="1" s="1"/>
  <c r="K1692" i="1"/>
  <c r="H1692" i="1"/>
  <c r="R1691" i="1"/>
  <c r="N1691" i="1"/>
  <c r="A1691" i="1" s="1"/>
  <c r="K1691" i="1"/>
  <c r="H1691" i="1"/>
  <c r="R1690" i="1"/>
  <c r="N1690" i="1"/>
  <c r="A1690" i="1" s="1"/>
  <c r="K1690" i="1"/>
  <c r="H1690" i="1"/>
  <c r="R1689" i="1"/>
  <c r="N1689" i="1"/>
  <c r="A1689" i="1" s="1"/>
  <c r="K1689" i="1"/>
  <c r="H1689" i="1"/>
  <c r="R1688" i="1"/>
  <c r="N1688" i="1"/>
  <c r="A1688" i="1" s="1"/>
  <c r="K1688" i="1"/>
  <c r="H1688" i="1"/>
  <c r="R1687" i="1"/>
  <c r="N1687" i="1"/>
  <c r="A1687" i="1" s="1"/>
  <c r="K1687" i="1"/>
  <c r="H1687" i="1"/>
  <c r="R1686" i="1"/>
  <c r="N1686" i="1"/>
  <c r="A1686" i="1" s="1"/>
  <c r="K1686" i="1"/>
  <c r="H1686" i="1"/>
  <c r="R1685" i="1"/>
  <c r="N1685" i="1"/>
  <c r="A1685" i="1" s="1"/>
  <c r="K1685" i="1"/>
  <c r="H1685" i="1"/>
  <c r="R1684" i="1"/>
  <c r="N1684" i="1"/>
  <c r="A1684" i="1" s="1"/>
  <c r="K1684" i="1"/>
  <c r="H1684" i="1"/>
  <c r="R1683" i="1"/>
  <c r="N1683" i="1"/>
  <c r="A1683" i="1" s="1"/>
  <c r="K1683" i="1"/>
  <c r="H1683" i="1"/>
  <c r="R1682" i="1"/>
  <c r="N1682" i="1"/>
  <c r="A1682" i="1" s="1"/>
  <c r="K1682" i="1"/>
  <c r="H1682" i="1"/>
  <c r="R1681" i="1"/>
  <c r="N1681" i="1"/>
  <c r="A1681" i="1" s="1"/>
  <c r="K1681" i="1"/>
  <c r="H1681" i="1"/>
  <c r="R1680" i="1"/>
  <c r="N1680" i="1"/>
  <c r="A1680" i="1" s="1"/>
  <c r="K1680" i="1"/>
  <c r="H1680" i="1"/>
  <c r="R1679" i="1"/>
  <c r="N1679" i="1"/>
  <c r="A1679" i="1" s="1"/>
  <c r="K1679" i="1"/>
  <c r="H1679" i="1"/>
  <c r="R1678" i="1"/>
  <c r="N1678" i="1"/>
  <c r="A1678" i="1" s="1"/>
  <c r="K1678" i="1"/>
  <c r="H1678" i="1"/>
  <c r="R1677" i="1"/>
  <c r="N1677" i="1"/>
  <c r="A1677" i="1" s="1"/>
  <c r="K1677" i="1"/>
  <c r="H1677" i="1"/>
  <c r="R1676" i="1"/>
  <c r="N1676" i="1"/>
  <c r="A1676" i="1" s="1"/>
  <c r="K1676" i="1"/>
  <c r="H1676" i="1"/>
  <c r="R1675" i="1"/>
  <c r="N1675" i="1"/>
  <c r="A1675" i="1" s="1"/>
  <c r="K1675" i="1"/>
  <c r="H1675" i="1"/>
  <c r="R1674" i="1"/>
  <c r="N1674" i="1"/>
  <c r="A1674" i="1" s="1"/>
  <c r="K1674" i="1"/>
  <c r="H1674" i="1"/>
  <c r="R1673" i="1"/>
  <c r="N1673" i="1"/>
  <c r="A1673" i="1" s="1"/>
  <c r="K1673" i="1"/>
  <c r="H1673" i="1"/>
  <c r="R1672" i="1"/>
  <c r="N1672" i="1"/>
  <c r="A1672" i="1" s="1"/>
  <c r="K1672" i="1"/>
  <c r="H1672" i="1"/>
  <c r="R1671" i="1"/>
  <c r="N1671" i="1"/>
  <c r="A1671" i="1" s="1"/>
  <c r="K1671" i="1"/>
  <c r="H1671" i="1"/>
  <c r="R1670" i="1"/>
  <c r="N1670" i="1"/>
  <c r="A1670" i="1" s="1"/>
  <c r="K1670" i="1"/>
  <c r="H1670" i="1"/>
  <c r="R1669" i="1"/>
  <c r="N1669" i="1"/>
  <c r="A1669" i="1" s="1"/>
  <c r="K1669" i="1"/>
  <c r="H1669" i="1"/>
  <c r="R1668" i="1"/>
  <c r="N1668" i="1"/>
  <c r="A1668" i="1" s="1"/>
  <c r="K1668" i="1"/>
  <c r="H1668" i="1"/>
  <c r="R1667" i="1"/>
  <c r="N1667" i="1"/>
  <c r="A1667" i="1" s="1"/>
  <c r="K1667" i="1"/>
  <c r="H1667" i="1"/>
  <c r="R1666" i="1"/>
  <c r="N1666" i="1"/>
  <c r="A1666" i="1" s="1"/>
  <c r="K1666" i="1"/>
  <c r="H1666" i="1"/>
  <c r="R1665" i="1"/>
  <c r="N1665" i="1"/>
  <c r="A1665" i="1" s="1"/>
  <c r="K1665" i="1"/>
  <c r="H1665" i="1"/>
  <c r="R1664" i="1"/>
  <c r="N1664" i="1"/>
  <c r="A1664" i="1" s="1"/>
  <c r="K1664" i="1"/>
  <c r="H1664" i="1"/>
  <c r="R1663" i="1"/>
  <c r="N1663" i="1"/>
  <c r="A1663" i="1" s="1"/>
  <c r="K1663" i="1"/>
  <c r="H1663" i="1"/>
  <c r="R1662" i="1"/>
  <c r="N1662" i="1"/>
  <c r="A1662" i="1" s="1"/>
  <c r="K1662" i="1"/>
  <c r="H1662" i="1"/>
  <c r="R1661" i="1"/>
  <c r="N1661" i="1"/>
  <c r="A1661" i="1" s="1"/>
  <c r="K1661" i="1"/>
  <c r="H1661" i="1"/>
  <c r="R1660" i="1"/>
  <c r="N1660" i="1"/>
  <c r="A1660" i="1" s="1"/>
  <c r="K1660" i="1"/>
  <c r="H1660" i="1"/>
  <c r="R1659" i="1"/>
  <c r="N1659" i="1"/>
  <c r="A1659" i="1" s="1"/>
  <c r="K1659" i="1"/>
  <c r="H1659" i="1"/>
  <c r="R1658" i="1"/>
  <c r="N1658" i="1"/>
  <c r="A1658" i="1" s="1"/>
  <c r="K1658" i="1"/>
  <c r="H1658" i="1"/>
  <c r="R1657" i="1"/>
  <c r="N1657" i="1"/>
  <c r="A1657" i="1" s="1"/>
  <c r="K1657" i="1"/>
  <c r="H1657" i="1"/>
  <c r="R1656" i="1"/>
  <c r="N1656" i="1"/>
  <c r="A1656" i="1" s="1"/>
  <c r="K1656" i="1"/>
  <c r="H1656" i="1"/>
  <c r="R1655" i="1"/>
  <c r="N1655" i="1"/>
  <c r="A1655" i="1" s="1"/>
  <c r="K1655" i="1"/>
  <c r="H1655" i="1"/>
  <c r="R1654" i="1"/>
  <c r="N1654" i="1"/>
  <c r="A1654" i="1" s="1"/>
  <c r="K1654" i="1"/>
  <c r="H1654" i="1"/>
  <c r="R1653" i="1"/>
  <c r="N1653" i="1"/>
  <c r="A1653" i="1" s="1"/>
  <c r="K1653" i="1"/>
  <c r="H1653" i="1"/>
  <c r="R1652" i="1"/>
  <c r="N1652" i="1"/>
  <c r="A1652" i="1" s="1"/>
  <c r="K1652" i="1"/>
  <c r="H1652" i="1"/>
  <c r="R1651" i="1"/>
  <c r="N1651" i="1"/>
  <c r="A1651" i="1" s="1"/>
  <c r="K1651" i="1"/>
  <c r="H1651" i="1"/>
  <c r="R1650" i="1"/>
  <c r="N1650" i="1"/>
  <c r="A1650" i="1" s="1"/>
  <c r="K1650" i="1"/>
  <c r="H1650" i="1"/>
  <c r="R1649" i="1"/>
  <c r="N1649" i="1"/>
  <c r="A1649" i="1" s="1"/>
  <c r="K1649" i="1"/>
  <c r="H1649" i="1"/>
  <c r="R1648" i="1"/>
  <c r="N1648" i="1"/>
  <c r="A1648" i="1" s="1"/>
  <c r="K1648" i="1"/>
  <c r="H1648" i="1"/>
  <c r="R1647" i="1"/>
  <c r="N1647" i="1"/>
  <c r="A1647" i="1" s="1"/>
  <c r="K1647" i="1"/>
  <c r="H1647" i="1"/>
  <c r="R1646" i="1"/>
  <c r="N1646" i="1"/>
  <c r="A1646" i="1" s="1"/>
  <c r="K1646" i="1"/>
  <c r="H1646" i="1"/>
  <c r="R1645" i="1"/>
  <c r="N1645" i="1"/>
  <c r="A1645" i="1" s="1"/>
  <c r="K1645" i="1"/>
  <c r="H1645" i="1"/>
  <c r="R1644" i="1"/>
  <c r="N1644" i="1"/>
  <c r="A1644" i="1" s="1"/>
  <c r="K1644" i="1"/>
  <c r="H1644" i="1"/>
  <c r="R1643" i="1"/>
  <c r="N1643" i="1"/>
  <c r="A1643" i="1" s="1"/>
  <c r="K1643" i="1"/>
  <c r="H1643" i="1"/>
  <c r="R1642" i="1"/>
  <c r="N1642" i="1"/>
  <c r="A1642" i="1" s="1"/>
  <c r="K1642" i="1"/>
  <c r="H1642" i="1"/>
  <c r="R1641" i="1"/>
  <c r="N1641" i="1"/>
  <c r="A1641" i="1" s="1"/>
  <c r="K1641" i="1"/>
  <c r="H1641" i="1"/>
  <c r="R1640" i="1"/>
  <c r="N1640" i="1"/>
  <c r="A1640" i="1" s="1"/>
  <c r="K1640" i="1"/>
  <c r="H1640" i="1"/>
  <c r="R1639" i="1"/>
  <c r="N1639" i="1"/>
  <c r="A1639" i="1" s="1"/>
  <c r="K1639" i="1"/>
  <c r="H1639" i="1"/>
  <c r="R1638" i="1"/>
  <c r="N1638" i="1"/>
  <c r="A1638" i="1" s="1"/>
  <c r="K1638" i="1"/>
  <c r="H1638" i="1"/>
  <c r="R1637" i="1"/>
  <c r="N1637" i="1"/>
  <c r="A1637" i="1" s="1"/>
  <c r="K1637" i="1"/>
  <c r="H1637" i="1"/>
  <c r="R1636" i="1"/>
  <c r="N1636" i="1"/>
  <c r="A1636" i="1" s="1"/>
  <c r="K1636" i="1"/>
  <c r="H1636" i="1"/>
  <c r="R1635" i="1"/>
  <c r="N1635" i="1"/>
  <c r="A1635" i="1" s="1"/>
  <c r="K1635" i="1"/>
  <c r="H1635" i="1"/>
  <c r="R1634" i="1"/>
  <c r="N1634" i="1"/>
  <c r="A1634" i="1" s="1"/>
  <c r="K1634" i="1"/>
  <c r="H1634" i="1"/>
  <c r="R1633" i="1"/>
  <c r="N1633" i="1"/>
  <c r="A1633" i="1" s="1"/>
  <c r="K1633" i="1"/>
  <c r="H1633" i="1"/>
  <c r="R1632" i="1"/>
  <c r="N1632" i="1"/>
  <c r="A1632" i="1" s="1"/>
  <c r="K1632" i="1"/>
  <c r="H1632" i="1"/>
  <c r="R1631" i="1"/>
  <c r="N1631" i="1"/>
  <c r="A1631" i="1" s="1"/>
  <c r="K1631" i="1"/>
  <c r="H1631" i="1"/>
  <c r="R1630" i="1"/>
  <c r="N1630" i="1"/>
  <c r="A1630" i="1" s="1"/>
  <c r="K1630" i="1"/>
  <c r="H1630" i="1"/>
  <c r="R1629" i="1"/>
  <c r="N1629" i="1"/>
  <c r="A1629" i="1" s="1"/>
  <c r="K1629" i="1"/>
  <c r="H1629" i="1"/>
  <c r="R1628" i="1"/>
  <c r="N1628" i="1"/>
  <c r="A1628" i="1" s="1"/>
  <c r="K1628" i="1"/>
  <c r="H1628" i="1"/>
  <c r="R1627" i="1"/>
  <c r="N1627" i="1"/>
  <c r="A1627" i="1" s="1"/>
  <c r="K1627" i="1"/>
  <c r="H1627" i="1"/>
  <c r="R1626" i="1"/>
  <c r="N1626" i="1"/>
  <c r="A1626" i="1" s="1"/>
  <c r="K1626" i="1"/>
  <c r="H1626" i="1"/>
  <c r="R1625" i="1"/>
  <c r="N1625" i="1"/>
  <c r="A1625" i="1" s="1"/>
  <c r="K1625" i="1"/>
  <c r="H1625" i="1"/>
  <c r="R1624" i="1"/>
  <c r="N1624" i="1"/>
  <c r="A1624" i="1" s="1"/>
  <c r="K1624" i="1"/>
  <c r="H1624" i="1"/>
  <c r="R1623" i="1"/>
  <c r="N1623" i="1"/>
  <c r="A1623" i="1" s="1"/>
  <c r="K1623" i="1"/>
  <c r="H1623" i="1"/>
  <c r="R1622" i="1"/>
  <c r="N1622" i="1"/>
  <c r="A1622" i="1" s="1"/>
  <c r="K1622" i="1"/>
  <c r="H1622" i="1"/>
  <c r="R1621" i="1"/>
  <c r="N1621" i="1"/>
  <c r="A1621" i="1" s="1"/>
  <c r="K1621" i="1"/>
  <c r="H1621" i="1"/>
  <c r="R1620" i="1"/>
  <c r="N1620" i="1"/>
  <c r="A1620" i="1" s="1"/>
  <c r="K1620" i="1"/>
  <c r="H1620" i="1"/>
  <c r="R1619" i="1"/>
  <c r="N1619" i="1"/>
  <c r="A1619" i="1" s="1"/>
  <c r="K1619" i="1"/>
  <c r="H1619" i="1"/>
  <c r="R1618" i="1"/>
  <c r="N1618" i="1"/>
  <c r="A1618" i="1" s="1"/>
  <c r="K1618" i="1"/>
  <c r="H1618" i="1"/>
  <c r="R1617" i="1"/>
  <c r="N1617" i="1"/>
  <c r="A1617" i="1" s="1"/>
  <c r="K1617" i="1"/>
  <c r="H1617" i="1"/>
  <c r="R1616" i="1"/>
  <c r="N1616" i="1"/>
  <c r="A1616" i="1" s="1"/>
  <c r="K1616" i="1"/>
  <c r="H1616" i="1"/>
  <c r="R1615" i="1"/>
  <c r="N1615" i="1"/>
  <c r="A1615" i="1" s="1"/>
  <c r="K1615" i="1"/>
  <c r="H1615" i="1"/>
  <c r="R1614" i="1"/>
  <c r="N1614" i="1"/>
  <c r="A1614" i="1" s="1"/>
  <c r="K1614" i="1"/>
  <c r="H1614" i="1"/>
  <c r="R1613" i="1"/>
  <c r="N1613" i="1"/>
  <c r="A1613" i="1" s="1"/>
  <c r="K1613" i="1"/>
  <c r="H1613" i="1"/>
  <c r="R1612" i="1"/>
  <c r="N1612" i="1"/>
  <c r="A1612" i="1" s="1"/>
  <c r="K1612" i="1"/>
  <c r="H1612" i="1"/>
  <c r="R1611" i="1"/>
  <c r="N1611" i="1"/>
  <c r="A1611" i="1" s="1"/>
  <c r="K1611" i="1"/>
  <c r="H1611" i="1"/>
  <c r="R1610" i="1"/>
  <c r="N1610" i="1"/>
  <c r="A1610" i="1" s="1"/>
  <c r="K1610" i="1"/>
  <c r="H1610" i="1"/>
  <c r="R1609" i="1"/>
  <c r="N1609" i="1"/>
  <c r="A1609" i="1" s="1"/>
  <c r="K1609" i="1"/>
  <c r="H1609" i="1"/>
  <c r="R1608" i="1"/>
  <c r="N1608" i="1"/>
  <c r="A1608" i="1" s="1"/>
  <c r="K1608" i="1"/>
  <c r="H1608" i="1"/>
  <c r="R1607" i="1"/>
  <c r="N1607" i="1"/>
  <c r="A1607" i="1" s="1"/>
  <c r="K1607" i="1"/>
  <c r="H1607" i="1"/>
  <c r="R1606" i="1"/>
  <c r="N1606" i="1"/>
  <c r="A1606" i="1" s="1"/>
  <c r="K1606" i="1"/>
  <c r="H1606" i="1"/>
  <c r="R1605" i="1"/>
  <c r="N1605" i="1"/>
  <c r="A1605" i="1" s="1"/>
  <c r="K1605" i="1"/>
  <c r="H1605" i="1"/>
  <c r="R1604" i="1"/>
  <c r="N1604" i="1"/>
  <c r="A1604" i="1" s="1"/>
  <c r="K1604" i="1"/>
  <c r="H1604" i="1"/>
  <c r="R1603" i="1"/>
  <c r="N1603" i="1"/>
  <c r="A1603" i="1" s="1"/>
  <c r="K1603" i="1"/>
  <c r="H1603" i="1"/>
  <c r="R1602" i="1"/>
  <c r="N1602" i="1"/>
  <c r="A1602" i="1" s="1"/>
  <c r="K1602" i="1"/>
  <c r="H1602" i="1"/>
  <c r="R1601" i="1"/>
  <c r="N1601" i="1"/>
  <c r="A1601" i="1" s="1"/>
  <c r="K1601" i="1"/>
  <c r="H1601" i="1"/>
  <c r="R1600" i="1"/>
  <c r="N1600" i="1"/>
  <c r="A1600" i="1" s="1"/>
  <c r="K1600" i="1"/>
  <c r="H1600" i="1"/>
  <c r="R1599" i="1"/>
  <c r="N1599" i="1"/>
  <c r="A1599" i="1" s="1"/>
  <c r="K1599" i="1"/>
  <c r="H1599" i="1"/>
  <c r="R1598" i="1"/>
  <c r="N1598" i="1"/>
  <c r="A1598" i="1" s="1"/>
  <c r="K1598" i="1"/>
  <c r="H1598" i="1"/>
  <c r="R1597" i="1"/>
  <c r="N1597" i="1"/>
  <c r="A1597" i="1" s="1"/>
  <c r="K1597" i="1"/>
  <c r="H1597" i="1"/>
  <c r="R1596" i="1"/>
  <c r="N1596" i="1"/>
  <c r="A1596" i="1" s="1"/>
  <c r="K1596" i="1"/>
  <c r="H1596" i="1"/>
  <c r="R1595" i="1"/>
  <c r="N1595" i="1"/>
  <c r="A1595" i="1" s="1"/>
  <c r="K1595" i="1"/>
  <c r="H1595" i="1"/>
  <c r="R1594" i="1"/>
  <c r="N1594" i="1"/>
  <c r="A1594" i="1" s="1"/>
  <c r="K1594" i="1"/>
  <c r="H1594" i="1"/>
  <c r="R1593" i="1"/>
  <c r="N1593" i="1"/>
  <c r="A1593" i="1" s="1"/>
  <c r="K1593" i="1"/>
  <c r="H1593" i="1"/>
  <c r="R1592" i="1"/>
  <c r="N1592" i="1"/>
  <c r="A1592" i="1" s="1"/>
  <c r="K1592" i="1"/>
  <c r="H1592" i="1"/>
  <c r="R1591" i="1"/>
  <c r="N1591" i="1"/>
  <c r="A1591" i="1" s="1"/>
  <c r="K1591" i="1"/>
  <c r="H1591" i="1"/>
  <c r="R1590" i="1"/>
  <c r="N1590" i="1"/>
  <c r="A1590" i="1" s="1"/>
  <c r="K1590" i="1"/>
  <c r="H1590" i="1"/>
  <c r="R1589" i="1"/>
  <c r="N1589" i="1"/>
  <c r="A1589" i="1" s="1"/>
  <c r="K1589" i="1"/>
  <c r="H1589" i="1"/>
  <c r="R1588" i="1"/>
  <c r="N1588" i="1"/>
  <c r="A1588" i="1" s="1"/>
  <c r="K1588" i="1"/>
  <c r="H1588" i="1"/>
  <c r="R1587" i="1"/>
  <c r="N1587" i="1"/>
  <c r="A1587" i="1" s="1"/>
  <c r="K1587" i="1"/>
  <c r="H1587" i="1"/>
  <c r="R1586" i="1"/>
  <c r="N1586" i="1"/>
  <c r="A1586" i="1" s="1"/>
  <c r="K1586" i="1"/>
  <c r="H1586" i="1"/>
  <c r="R1585" i="1"/>
  <c r="N1585" i="1"/>
  <c r="A1585" i="1" s="1"/>
  <c r="K1585" i="1"/>
  <c r="H1585" i="1"/>
  <c r="R1584" i="1"/>
  <c r="N1584" i="1"/>
  <c r="A1584" i="1" s="1"/>
  <c r="K1584" i="1"/>
  <c r="H1584" i="1"/>
  <c r="R1583" i="1"/>
  <c r="N1583" i="1"/>
  <c r="A1583" i="1" s="1"/>
  <c r="K1583" i="1"/>
  <c r="H1583" i="1"/>
  <c r="R1582" i="1"/>
  <c r="N1582" i="1"/>
  <c r="A1582" i="1" s="1"/>
  <c r="K1582" i="1"/>
  <c r="H1582" i="1"/>
  <c r="R1581" i="1"/>
  <c r="N1581" i="1"/>
  <c r="A1581" i="1" s="1"/>
  <c r="K1581" i="1"/>
  <c r="H1581" i="1"/>
  <c r="R1580" i="1"/>
  <c r="N1580" i="1"/>
  <c r="A1580" i="1" s="1"/>
  <c r="K1580" i="1"/>
  <c r="H1580" i="1"/>
  <c r="R1579" i="1"/>
  <c r="N1579" i="1"/>
  <c r="A1579" i="1" s="1"/>
  <c r="K1579" i="1"/>
  <c r="H1579" i="1"/>
  <c r="R1578" i="1"/>
  <c r="N1578" i="1"/>
  <c r="A1578" i="1" s="1"/>
  <c r="K1578" i="1"/>
  <c r="H1578" i="1"/>
  <c r="R1577" i="1"/>
  <c r="N1577" i="1"/>
  <c r="A1577" i="1" s="1"/>
  <c r="K1577" i="1"/>
  <c r="H1577" i="1"/>
  <c r="R1576" i="1"/>
  <c r="N1576" i="1"/>
  <c r="A1576" i="1" s="1"/>
  <c r="K1576" i="1"/>
  <c r="H1576" i="1"/>
  <c r="R1575" i="1"/>
  <c r="N1575" i="1"/>
  <c r="A1575" i="1" s="1"/>
  <c r="K1575" i="1"/>
  <c r="H1575" i="1"/>
  <c r="R1574" i="1"/>
  <c r="N1574" i="1"/>
  <c r="A1574" i="1" s="1"/>
  <c r="K1574" i="1"/>
  <c r="H1574" i="1"/>
  <c r="R1573" i="1"/>
  <c r="N1573" i="1"/>
  <c r="A1573" i="1" s="1"/>
  <c r="K1573" i="1"/>
  <c r="H1573" i="1"/>
  <c r="R1572" i="1"/>
  <c r="N1572" i="1"/>
  <c r="A1572" i="1" s="1"/>
  <c r="K1572" i="1"/>
  <c r="H1572" i="1"/>
  <c r="R1571" i="1"/>
  <c r="N1571" i="1"/>
  <c r="A1571" i="1" s="1"/>
  <c r="K1571" i="1"/>
  <c r="H1571" i="1"/>
  <c r="R1570" i="1"/>
  <c r="N1570" i="1"/>
  <c r="A1570" i="1" s="1"/>
  <c r="K1570" i="1"/>
  <c r="H1570" i="1"/>
  <c r="R1569" i="1"/>
  <c r="N1569" i="1"/>
  <c r="A1569" i="1" s="1"/>
  <c r="K1569" i="1"/>
  <c r="H1569" i="1"/>
  <c r="R1568" i="1"/>
  <c r="N1568" i="1"/>
  <c r="A1568" i="1" s="1"/>
  <c r="K1568" i="1"/>
  <c r="H1568" i="1"/>
  <c r="R1567" i="1"/>
  <c r="N1567" i="1"/>
  <c r="A1567" i="1" s="1"/>
  <c r="K1567" i="1"/>
  <c r="H1567" i="1"/>
  <c r="R1566" i="1"/>
  <c r="N1566" i="1"/>
  <c r="A1566" i="1" s="1"/>
  <c r="K1566" i="1"/>
  <c r="H1566" i="1"/>
  <c r="R1565" i="1"/>
  <c r="N1565" i="1"/>
  <c r="A1565" i="1" s="1"/>
  <c r="K1565" i="1"/>
  <c r="H1565" i="1"/>
  <c r="R1564" i="1"/>
  <c r="N1564" i="1"/>
  <c r="A1564" i="1" s="1"/>
  <c r="K1564" i="1"/>
  <c r="H1564" i="1"/>
  <c r="R1563" i="1"/>
  <c r="N1563" i="1"/>
  <c r="A1563" i="1" s="1"/>
  <c r="K1563" i="1"/>
  <c r="H1563" i="1"/>
  <c r="R1562" i="1"/>
  <c r="N1562" i="1"/>
  <c r="A1562" i="1" s="1"/>
  <c r="K1562" i="1"/>
  <c r="H1562" i="1"/>
  <c r="R1561" i="1"/>
  <c r="N1561" i="1"/>
  <c r="A1561" i="1" s="1"/>
  <c r="K1561" i="1"/>
  <c r="H1561" i="1"/>
  <c r="R1560" i="1"/>
  <c r="N1560" i="1"/>
  <c r="A1560" i="1" s="1"/>
  <c r="K1560" i="1"/>
  <c r="H1560" i="1"/>
  <c r="R1559" i="1"/>
  <c r="N1559" i="1"/>
  <c r="A1559" i="1" s="1"/>
  <c r="K1559" i="1"/>
  <c r="H1559" i="1"/>
  <c r="R1558" i="1"/>
  <c r="N1558" i="1"/>
  <c r="A1558" i="1" s="1"/>
  <c r="K1558" i="1"/>
  <c r="H1558" i="1"/>
  <c r="R1557" i="1"/>
  <c r="N1557" i="1"/>
  <c r="A1557" i="1" s="1"/>
  <c r="K1557" i="1"/>
  <c r="H1557" i="1"/>
  <c r="R1556" i="1"/>
  <c r="N1556" i="1"/>
  <c r="A1556" i="1" s="1"/>
  <c r="K1556" i="1"/>
  <c r="H1556" i="1"/>
  <c r="R1555" i="1"/>
  <c r="N1555" i="1"/>
  <c r="A1555" i="1" s="1"/>
  <c r="K1555" i="1"/>
  <c r="H1555" i="1"/>
  <c r="R1554" i="1"/>
  <c r="N1554" i="1"/>
  <c r="A1554" i="1" s="1"/>
  <c r="K1554" i="1"/>
  <c r="H1554" i="1"/>
  <c r="R1553" i="1"/>
  <c r="N1553" i="1"/>
  <c r="A1553" i="1" s="1"/>
  <c r="K1553" i="1"/>
  <c r="H1553" i="1"/>
  <c r="R1552" i="1"/>
  <c r="N1552" i="1"/>
  <c r="A1552" i="1" s="1"/>
  <c r="K1552" i="1"/>
  <c r="H1552" i="1"/>
  <c r="R1551" i="1"/>
  <c r="N1551" i="1"/>
  <c r="A1551" i="1" s="1"/>
  <c r="K1551" i="1"/>
  <c r="H1551" i="1"/>
  <c r="R1550" i="1"/>
  <c r="N1550" i="1"/>
  <c r="A1550" i="1" s="1"/>
  <c r="K1550" i="1"/>
  <c r="H1550" i="1"/>
  <c r="R1549" i="1"/>
  <c r="N1549" i="1"/>
  <c r="A1549" i="1" s="1"/>
  <c r="K1549" i="1"/>
  <c r="H1549" i="1"/>
  <c r="R1548" i="1"/>
  <c r="N1548" i="1"/>
  <c r="A1548" i="1" s="1"/>
  <c r="K1548" i="1"/>
  <c r="H1548" i="1"/>
  <c r="R1547" i="1"/>
  <c r="N1547" i="1"/>
  <c r="A1547" i="1" s="1"/>
  <c r="K1547" i="1"/>
  <c r="H1547" i="1"/>
  <c r="R1546" i="1"/>
  <c r="N1546" i="1"/>
  <c r="A1546" i="1" s="1"/>
  <c r="K1546" i="1"/>
  <c r="H1546" i="1"/>
  <c r="R1545" i="1"/>
  <c r="N1545" i="1"/>
  <c r="A1545" i="1" s="1"/>
  <c r="K1545" i="1"/>
  <c r="H1545" i="1"/>
  <c r="R1544" i="1"/>
  <c r="N1544" i="1"/>
  <c r="A1544" i="1" s="1"/>
  <c r="K1544" i="1"/>
  <c r="H1544" i="1"/>
  <c r="R1543" i="1"/>
  <c r="N1543" i="1"/>
  <c r="A1543" i="1" s="1"/>
  <c r="K1543" i="1"/>
  <c r="H1543" i="1"/>
  <c r="R1542" i="1"/>
  <c r="N1542" i="1"/>
  <c r="A1542" i="1" s="1"/>
  <c r="K1542" i="1"/>
  <c r="H1542" i="1"/>
  <c r="R1541" i="1"/>
  <c r="N1541" i="1"/>
  <c r="A1541" i="1" s="1"/>
  <c r="K1541" i="1"/>
  <c r="H1541" i="1"/>
  <c r="R1540" i="1"/>
  <c r="N1540" i="1"/>
  <c r="A1540" i="1" s="1"/>
  <c r="K1540" i="1"/>
  <c r="H1540" i="1"/>
  <c r="R1539" i="1"/>
  <c r="N1539" i="1"/>
  <c r="A1539" i="1" s="1"/>
  <c r="K1539" i="1"/>
  <c r="H1539" i="1"/>
  <c r="R1538" i="1"/>
  <c r="N1538" i="1"/>
  <c r="A1538" i="1" s="1"/>
  <c r="K1538" i="1"/>
  <c r="H1538" i="1"/>
  <c r="R1537" i="1"/>
  <c r="N1537" i="1"/>
  <c r="A1537" i="1" s="1"/>
  <c r="K1537" i="1"/>
  <c r="H1537" i="1"/>
  <c r="R1536" i="1"/>
  <c r="N1536" i="1"/>
  <c r="A1536" i="1" s="1"/>
  <c r="K1536" i="1"/>
  <c r="H1536" i="1"/>
  <c r="R1535" i="1"/>
  <c r="N1535" i="1"/>
  <c r="A1535" i="1" s="1"/>
  <c r="K1535" i="1"/>
  <c r="H1535" i="1"/>
  <c r="R1534" i="1"/>
  <c r="N1534" i="1"/>
  <c r="A1534" i="1" s="1"/>
  <c r="K1534" i="1"/>
  <c r="H1534" i="1"/>
  <c r="R1533" i="1"/>
  <c r="N1533" i="1"/>
  <c r="A1533" i="1" s="1"/>
  <c r="K1533" i="1"/>
  <c r="H1533" i="1"/>
  <c r="R1532" i="1"/>
  <c r="N1532" i="1"/>
  <c r="A1532" i="1" s="1"/>
  <c r="K1532" i="1"/>
  <c r="H1532" i="1"/>
  <c r="R1531" i="1"/>
  <c r="N1531" i="1"/>
  <c r="A1531" i="1" s="1"/>
  <c r="K1531" i="1"/>
  <c r="H1531" i="1"/>
  <c r="R1530" i="1"/>
  <c r="N1530" i="1"/>
  <c r="A1530" i="1" s="1"/>
  <c r="K1530" i="1"/>
  <c r="H1530" i="1"/>
  <c r="R1529" i="1"/>
  <c r="N1529" i="1"/>
  <c r="A1529" i="1" s="1"/>
  <c r="K1529" i="1"/>
  <c r="H1529" i="1"/>
  <c r="R1528" i="1"/>
  <c r="N1528" i="1"/>
  <c r="A1528" i="1" s="1"/>
  <c r="K1528" i="1"/>
  <c r="H1528" i="1"/>
  <c r="R1527" i="1"/>
  <c r="N1527" i="1"/>
  <c r="A1527" i="1" s="1"/>
  <c r="K1527" i="1"/>
  <c r="H1527" i="1"/>
  <c r="R1526" i="1"/>
  <c r="N1526" i="1"/>
  <c r="A1526" i="1" s="1"/>
  <c r="K1526" i="1"/>
  <c r="H1526" i="1"/>
  <c r="R1525" i="1"/>
  <c r="N1525" i="1"/>
  <c r="A1525" i="1" s="1"/>
  <c r="K1525" i="1"/>
  <c r="H1525" i="1"/>
  <c r="R1524" i="1"/>
  <c r="N1524" i="1"/>
  <c r="A1524" i="1" s="1"/>
  <c r="K1524" i="1"/>
  <c r="H1524" i="1"/>
  <c r="R1523" i="1"/>
  <c r="N1523" i="1"/>
  <c r="A1523" i="1" s="1"/>
  <c r="K1523" i="1"/>
  <c r="H1523" i="1"/>
  <c r="R1522" i="1"/>
  <c r="N1522" i="1"/>
  <c r="A1522" i="1" s="1"/>
  <c r="K1522" i="1"/>
  <c r="H1522" i="1"/>
  <c r="R1521" i="1"/>
  <c r="N1521" i="1"/>
  <c r="A1521" i="1" s="1"/>
  <c r="K1521" i="1"/>
  <c r="H1521" i="1"/>
  <c r="R1520" i="1"/>
  <c r="N1520" i="1"/>
  <c r="A1520" i="1" s="1"/>
  <c r="K1520" i="1"/>
  <c r="H1520" i="1"/>
  <c r="R1519" i="1"/>
  <c r="N1519" i="1"/>
  <c r="A1519" i="1" s="1"/>
  <c r="K1519" i="1"/>
  <c r="H1519" i="1"/>
  <c r="R1518" i="1"/>
  <c r="N1518" i="1"/>
  <c r="A1518" i="1" s="1"/>
  <c r="K1518" i="1"/>
  <c r="H1518" i="1"/>
  <c r="R1517" i="1"/>
  <c r="N1517" i="1"/>
  <c r="A1517" i="1" s="1"/>
  <c r="K1517" i="1"/>
  <c r="H1517" i="1"/>
  <c r="R1516" i="1"/>
  <c r="N1516" i="1"/>
  <c r="A1516" i="1" s="1"/>
  <c r="K1516" i="1"/>
  <c r="H1516" i="1"/>
  <c r="R1515" i="1"/>
  <c r="N1515" i="1"/>
  <c r="A1515" i="1" s="1"/>
  <c r="K1515" i="1"/>
  <c r="H1515" i="1"/>
  <c r="R1514" i="1"/>
  <c r="N1514" i="1"/>
  <c r="A1514" i="1" s="1"/>
  <c r="K1514" i="1"/>
  <c r="H1514" i="1"/>
  <c r="R1513" i="1"/>
  <c r="N1513" i="1"/>
  <c r="A1513" i="1" s="1"/>
  <c r="K1513" i="1"/>
  <c r="H1513" i="1"/>
  <c r="R1512" i="1"/>
  <c r="N1512" i="1"/>
  <c r="A1512" i="1" s="1"/>
  <c r="K1512" i="1"/>
  <c r="H1512" i="1"/>
  <c r="R1511" i="1"/>
  <c r="N1511" i="1"/>
  <c r="A1511" i="1" s="1"/>
  <c r="K1511" i="1"/>
  <c r="H1511" i="1"/>
  <c r="R1510" i="1"/>
  <c r="N1510" i="1"/>
  <c r="A1510" i="1" s="1"/>
  <c r="K1510" i="1"/>
  <c r="H1510" i="1"/>
  <c r="R1509" i="1"/>
  <c r="N1509" i="1"/>
  <c r="A1509" i="1" s="1"/>
  <c r="K1509" i="1"/>
  <c r="H1509" i="1"/>
  <c r="R1508" i="1"/>
  <c r="N1508" i="1"/>
  <c r="A1508" i="1" s="1"/>
  <c r="K1508" i="1"/>
  <c r="H1508" i="1"/>
  <c r="R1507" i="1"/>
  <c r="N1507" i="1"/>
  <c r="A1507" i="1" s="1"/>
  <c r="K1507" i="1"/>
  <c r="H1507" i="1"/>
  <c r="R1506" i="1"/>
  <c r="N1506" i="1"/>
  <c r="A1506" i="1" s="1"/>
  <c r="K1506" i="1"/>
  <c r="H1506" i="1"/>
  <c r="R1505" i="1"/>
  <c r="N1505" i="1"/>
  <c r="A1505" i="1" s="1"/>
  <c r="K1505" i="1"/>
  <c r="H1505" i="1"/>
  <c r="R1504" i="1"/>
  <c r="N1504" i="1"/>
  <c r="A1504" i="1" s="1"/>
  <c r="K1504" i="1"/>
  <c r="H1504" i="1"/>
  <c r="R1503" i="1"/>
  <c r="N1503" i="1"/>
  <c r="A1503" i="1" s="1"/>
  <c r="K1503" i="1"/>
  <c r="H1503" i="1"/>
  <c r="R1502" i="1"/>
  <c r="N1502" i="1"/>
  <c r="A1502" i="1" s="1"/>
  <c r="K1502" i="1"/>
  <c r="H1502" i="1"/>
  <c r="R1501" i="1"/>
  <c r="N1501" i="1"/>
  <c r="A1501" i="1" s="1"/>
  <c r="K1501" i="1"/>
  <c r="H1501" i="1"/>
  <c r="R1500" i="1"/>
  <c r="N1500" i="1"/>
  <c r="A1500" i="1" s="1"/>
  <c r="K1500" i="1"/>
  <c r="H1500" i="1"/>
  <c r="R1499" i="1"/>
  <c r="N1499" i="1"/>
  <c r="A1499" i="1" s="1"/>
  <c r="K1499" i="1"/>
  <c r="H1499" i="1"/>
  <c r="R1498" i="1"/>
  <c r="N1498" i="1"/>
  <c r="A1498" i="1" s="1"/>
  <c r="K1498" i="1"/>
  <c r="H1498" i="1"/>
  <c r="R1497" i="1"/>
  <c r="N1497" i="1"/>
  <c r="A1497" i="1" s="1"/>
  <c r="K1497" i="1"/>
  <c r="H1497" i="1"/>
  <c r="R1496" i="1"/>
  <c r="N1496" i="1"/>
  <c r="A1496" i="1" s="1"/>
  <c r="K1496" i="1"/>
  <c r="H1496" i="1"/>
  <c r="R1495" i="1"/>
  <c r="N1495" i="1"/>
  <c r="A1495" i="1" s="1"/>
  <c r="K1495" i="1"/>
  <c r="H1495" i="1"/>
  <c r="R1494" i="1"/>
  <c r="N1494" i="1"/>
  <c r="A1494" i="1" s="1"/>
  <c r="K1494" i="1"/>
  <c r="H1494" i="1"/>
  <c r="R1493" i="1"/>
  <c r="N1493" i="1"/>
  <c r="A1493" i="1" s="1"/>
  <c r="K1493" i="1"/>
  <c r="H1493" i="1"/>
  <c r="R1492" i="1"/>
  <c r="N1492" i="1"/>
  <c r="A1492" i="1" s="1"/>
  <c r="K1492" i="1"/>
  <c r="H1492" i="1"/>
  <c r="R1491" i="1"/>
  <c r="N1491" i="1"/>
  <c r="A1491" i="1" s="1"/>
  <c r="K1491" i="1"/>
  <c r="H1491" i="1"/>
  <c r="R1490" i="1"/>
  <c r="N1490" i="1"/>
  <c r="A1490" i="1" s="1"/>
  <c r="K1490" i="1"/>
  <c r="H1490" i="1"/>
  <c r="R1489" i="1"/>
  <c r="N1489" i="1"/>
  <c r="A1489" i="1" s="1"/>
  <c r="K1489" i="1"/>
  <c r="H1489" i="1"/>
  <c r="R1488" i="1"/>
  <c r="N1488" i="1"/>
  <c r="A1488" i="1" s="1"/>
  <c r="K1488" i="1"/>
  <c r="H1488" i="1"/>
  <c r="R1487" i="1"/>
  <c r="N1487" i="1"/>
  <c r="A1487" i="1" s="1"/>
  <c r="K1487" i="1"/>
  <c r="H1487" i="1"/>
  <c r="R1486" i="1"/>
  <c r="N1486" i="1"/>
  <c r="A1486" i="1" s="1"/>
  <c r="K1486" i="1"/>
  <c r="H1486" i="1"/>
  <c r="R1485" i="1"/>
  <c r="N1485" i="1"/>
  <c r="A1485" i="1" s="1"/>
  <c r="K1485" i="1"/>
  <c r="H1485" i="1"/>
  <c r="R1484" i="1"/>
  <c r="N1484" i="1"/>
  <c r="A1484" i="1" s="1"/>
  <c r="K1484" i="1"/>
  <c r="H1484" i="1"/>
  <c r="R1483" i="1"/>
  <c r="N1483" i="1"/>
  <c r="A1483" i="1" s="1"/>
  <c r="K1483" i="1"/>
  <c r="H1483" i="1"/>
  <c r="R1482" i="1"/>
  <c r="N1482" i="1"/>
  <c r="A1482" i="1" s="1"/>
  <c r="K1482" i="1"/>
  <c r="H1482" i="1"/>
  <c r="R1481" i="1"/>
  <c r="N1481" i="1"/>
  <c r="A1481" i="1" s="1"/>
  <c r="K1481" i="1"/>
  <c r="H1481" i="1"/>
  <c r="R1480" i="1"/>
  <c r="N1480" i="1"/>
  <c r="A1480" i="1" s="1"/>
  <c r="K1480" i="1"/>
  <c r="H1480" i="1"/>
  <c r="R1479" i="1"/>
  <c r="N1479" i="1"/>
  <c r="A1479" i="1" s="1"/>
  <c r="K1479" i="1"/>
  <c r="H1479" i="1"/>
  <c r="R1478" i="1"/>
  <c r="N1478" i="1"/>
  <c r="A1478" i="1" s="1"/>
  <c r="K1478" i="1"/>
  <c r="H1478" i="1"/>
  <c r="R1477" i="1"/>
  <c r="N1477" i="1"/>
  <c r="A1477" i="1" s="1"/>
  <c r="K1477" i="1"/>
  <c r="H1477" i="1"/>
  <c r="R1476" i="1"/>
  <c r="N1476" i="1"/>
  <c r="A1476" i="1" s="1"/>
  <c r="K1476" i="1"/>
  <c r="H1476" i="1"/>
  <c r="R1475" i="1"/>
  <c r="N1475" i="1"/>
  <c r="A1475" i="1" s="1"/>
  <c r="K1475" i="1"/>
  <c r="H1475" i="1"/>
  <c r="R1474" i="1"/>
  <c r="N1474" i="1"/>
  <c r="A1474" i="1" s="1"/>
  <c r="K1474" i="1"/>
  <c r="H1474" i="1"/>
  <c r="R1473" i="1"/>
  <c r="N1473" i="1"/>
  <c r="A1473" i="1" s="1"/>
  <c r="K1473" i="1"/>
  <c r="H1473" i="1"/>
  <c r="R1472" i="1"/>
  <c r="N1472" i="1"/>
  <c r="A1472" i="1" s="1"/>
  <c r="K1472" i="1"/>
  <c r="H1472" i="1"/>
  <c r="R1471" i="1"/>
  <c r="N1471" i="1"/>
  <c r="A1471" i="1" s="1"/>
  <c r="K1471" i="1"/>
  <c r="H1471" i="1"/>
  <c r="R1470" i="1"/>
  <c r="N1470" i="1"/>
  <c r="A1470" i="1" s="1"/>
  <c r="K1470" i="1"/>
  <c r="H1470" i="1"/>
  <c r="R1469" i="1"/>
  <c r="N1469" i="1"/>
  <c r="A1469" i="1" s="1"/>
  <c r="K1469" i="1"/>
  <c r="H1469" i="1"/>
  <c r="R1468" i="1"/>
  <c r="N1468" i="1"/>
  <c r="A1468" i="1" s="1"/>
  <c r="K1468" i="1"/>
  <c r="H1468" i="1"/>
  <c r="R1467" i="1"/>
  <c r="N1467" i="1"/>
  <c r="A1467" i="1" s="1"/>
  <c r="K1467" i="1"/>
  <c r="H1467" i="1"/>
  <c r="R1466" i="1"/>
  <c r="N1466" i="1"/>
  <c r="A1466" i="1" s="1"/>
  <c r="K1466" i="1"/>
  <c r="H1466" i="1"/>
  <c r="R1465" i="1"/>
  <c r="N1465" i="1"/>
  <c r="A1465" i="1" s="1"/>
  <c r="K1465" i="1"/>
  <c r="H1465" i="1"/>
  <c r="R1464" i="1"/>
  <c r="N1464" i="1"/>
  <c r="A1464" i="1" s="1"/>
  <c r="K1464" i="1"/>
  <c r="H1464" i="1"/>
  <c r="R1463" i="1"/>
  <c r="N1463" i="1"/>
  <c r="A1463" i="1" s="1"/>
  <c r="K1463" i="1"/>
  <c r="H1463" i="1"/>
  <c r="R1462" i="1"/>
  <c r="N1462" i="1"/>
  <c r="A1462" i="1" s="1"/>
  <c r="K1462" i="1"/>
  <c r="H1462" i="1"/>
  <c r="R1461" i="1"/>
  <c r="N1461" i="1"/>
  <c r="A1461" i="1" s="1"/>
  <c r="K1461" i="1"/>
  <c r="H1461" i="1"/>
  <c r="R1460" i="1"/>
  <c r="N1460" i="1"/>
  <c r="A1460" i="1" s="1"/>
  <c r="K1460" i="1"/>
  <c r="H1460" i="1"/>
  <c r="R1459" i="1"/>
  <c r="N1459" i="1"/>
  <c r="A1459" i="1" s="1"/>
  <c r="K1459" i="1"/>
  <c r="H1459" i="1"/>
  <c r="R1458" i="1"/>
  <c r="N1458" i="1"/>
  <c r="A1458" i="1" s="1"/>
  <c r="K1458" i="1"/>
  <c r="H1458" i="1"/>
  <c r="R1457" i="1"/>
  <c r="N1457" i="1"/>
  <c r="A1457" i="1" s="1"/>
  <c r="K1457" i="1"/>
  <c r="H1457" i="1"/>
  <c r="R1456" i="1"/>
  <c r="N1456" i="1"/>
  <c r="A1456" i="1" s="1"/>
  <c r="K1456" i="1"/>
  <c r="H1456" i="1"/>
  <c r="R1455" i="1"/>
  <c r="N1455" i="1"/>
  <c r="A1455" i="1" s="1"/>
  <c r="K1455" i="1"/>
  <c r="H1455" i="1"/>
  <c r="R1454" i="1"/>
  <c r="N1454" i="1"/>
  <c r="A1454" i="1" s="1"/>
  <c r="K1454" i="1"/>
  <c r="H1454" i="1"/>
  <c r="R1453" i="1"/>
  <c r="N1453" i="1"/>
  <c r="A1453" i="1" s="1"/>
  <c r="K1453" i="1"/>
  <c r="H1453" i="1"/>
  <c r="R1452" i="1"/>
  <c r="N1452" i="1"/>
  <c r="A1452" i="1" s="1"/>
  <c r="K1452" i="1"/>
  <c r="H1452" i="1"/>
  <c r="R1451" i="1"/>
  <c r="N1451" i="1"/>
  <c r="A1451" i="1" s="1"/>
  <c r="K1451" i="1"/>
  <c r="H1451" i="1"/>
  <c r="R1450" i="1"/>
  <c r="N1450" i="1"/>
  <c r="A1450" i="1" s="1"/>
  <c r="K1450" i="1"/>
  <c r="H1450" i="1"/>
  <c r="R1449" i="1"/>
  <c r="N1449" i="1"/>
  <c r="A1449" i="1" s="1"/>
  <c r="K1449" i="1"/>
  <c r="H1449" i="1"/>
  <c r="R1448" i="1"/>
  <c r="N1448" i="1"/>
  <c r="A1448" i="1" s="1"/>
  <c r="K1448" i="1"/>
  <c r="H1448" i="1"/>
  <c r="R1447" i="1"/>
  <c r="N1447" i="1"/>
  <c r="A1447" i="1" s="1"/>
  <c r="K1447" i="1"/>
  <c r="H1447" i="1"/>
  <c r="R1446" i="1"/>
  <c r="N1446" i="1"/>
  <c r="A1446" i="1" s="1"/>
  <c r="K1446" i="1"/>
  <c r="H1446" i="1"/>
  <c r="R1445" i="1"/>
  <c r="N1445" i="1"/>
  <c r="A1445" i="1" s="1"/>
  <c r="K1445" i="1"/>
  <c r="H1445" i="1"/>
  <c r="R1444" i="1"/>
  <c r="N1444" i="1"/>
  <c r="A1444" i="1" s="1"/>
  <c r="K1444" i="1"/>
  <c r="H1444" i="1"/>
  <c r="R1443" i="1"/>
  <c r="N1443" i="1"/>
  <c r="A1443" i="1" s="1"/>
  <c r="K1443" i="1"/>
  <c r="H1443" i="1"/>
  <c r="R1442" i="1"/>
  <c r="N1442" i="1"/>
  <c r="A1442" i="1" s="1"/>
  <c r="K1442" i="1"/>
  <c r="H1442" i="1"/>
  <c r="R1441" i="1"/>
  <c r="N1441" i="1"/>
  <c r="A1441" i="1" s="1"/>
  <c r="K1441" i="1"/>
  <c r="H1441" i="1"/>
  <c r="R1440" i="1"/>
  <c r="N1440" i="1"/>
  <c r="A1440" i="1" s="1"/>
  <c r="K1440" i="1"/>
  <c r="H1440" i="1"/>
  <c r="R1439" i="1"/>
  <c r="N1439" i="1"/>
  <c r="A1439" i="1" s="1"/>
  <c r="K1439" i="1"/>
  <c r="H1439" i="1"/>
  <c r="R1438" i="1"/>
  <c r="N1438" i="1"/>
  <c r="A1438" i="1" s="1"/>
  <c r="K1438" i="1"/>
  <c r="H1438" i="1"/>
  <c r="R1437" i="1"/>
  <c r="N1437" i="1"/>
  <c r="A1437" i="1" s="1"/>
  <c r="K1437" i="1"/>
  <c r="H1437" i="1"/>
  <c r="R1436" i="1"/>
  <c r="N1436" i="1"/>
  <c r="A1436" i="1" s="1"/>
  <c r="K1436" i="1"/>
  <c r="H1436" i="1"/>
  <c r="R1435" i="1"/>
  <c r="N1435" i="1"/>
  <c r="A1435" i="1" s="1"/>
  <c r="K1435" i="1"/>
  <c r="H1435" i="1"/>
  <c r="R1434" i="1"/>
  <c r="N1434" i="1"/>
  <c r="A1434" i="1" s="1"/>
  <c r="K1434" i="1"/>
  <c r="H1434" i="1"/>
  <c r="R1433" i="1"/>
  <c r="N1433" i="1"/>
  <c r="A1433" i="1" s="1"/>
  <c r="K1433" i="1"/>
  <c r="H1433" i="1"/>
  <c r="R1432" i="1"/>
  <c r="N1432" i="1"/>
  <c r="A1432" i="1" s="1"/>
  <c r="K1432" i="1"/>
  <c r="H1432" i="1"/>
  <c r="R1431" i="1"/>
  <c r="N1431" i="1"/>
  <c r="A1431" i="1" s="1"/>
  <c r="K1431" i="1"/>
  <c r="H1431" i="1"/>
  <c r="R1430" i="1"/>
  <c r="N1430" i="1"/>
  <c r="A1430" i="1" s="1"/>
  <c r="K1430" i="1"/>
  <c r="H1430" i="1"/>
  <c r="R1429" i="1"/>
  <c r="N1429" i="1"/>
  <c r="A1429" i="1" s="1"/>
  <c r="K1429" i="1"/>
  <c r="H1429" i="1"/>
  <c r="R1428" i="1"/>
  <c r="N1428" i="1"/>
  <c r="A1428" i="1" s="1"/>
  <c r="K1428" i="1"/>
  <c r="H1428" i="1"/>
  <c r="R1427" i="1"/>
  <c r="N1427" i="1"/>
  <c r="A1427" i="1" s="1"/>
  <c r="K1427" i="1"/>
  <c r="H1427" i="1"/>
  <c r="R1426" i="1"/>
  <c r="N1426" i="1"/>
  <c r="A1426" i="1" s="1"/>
  <c r="K1426" i="1"/>
  <c r="H1426" i="1"/>
  <c r="R1425" i="1"/>
  <c r="N1425" i="1"/>
  <c r="A1425" i="1" s="1"/>
  <c r="K1425" i="1"/>
  <c r="H1425" i="1"/>
  <c r="R1424" i="1"/>
  <c r="N1424" i="1"/>
  <c r="A1424" i="1" s="1"/>
  <c r="K1424" i="1"/>
  <c r="H1424" i="1"/>
  <c r="R1423" i="1"/>
  <c r="N1423" i="1"/>
  <c r="A1423" i="1" s="1"/>
  <c r="K1423" i="1"/>
  <c r="H1423" i="1"/>
  <c r="R1422" i="1"/>
  <c r="N1422" i="1"/>
  <c r="A1422" i="1" s="1"/>
  <c r="K1422" i="1"/>
  <c r="H1422" i="1"/>
  <c r="R1421" i="1"/>
  <c r="N1421" i="1"/>
  <c r="A1421" i="1" s="1"/>
  <c r="K1421" i="1"/>
  <c r="H1421" i="1"/>
  <c r="R1420" i="1"/>
  <c r="N1420" i="1"/>
  <c r="A1420" i="1" s="1"/>
  <c r="K1420" i="1"/>
  <c r="H1420" i="1"/>
  <c r="R1419" i="1"/>
  <c r="N1419" i="1"/>
  <c r="A1419" i="1" s="1"/>
  <c r="K1419" i="1"/>
  <c r="H1419" i="1"/>
  <c r="R1418" i="1"/>
  <c r="N1418" i="1"/>
  <c r="A1418" i="1" s="1"/>
  <c r="K1418" i="1"/>
  <c r="H1418" i="1"/>
  <c r="R1417" i="1"/>
  <c r="N1417" i="1"/>
  <c r="A1417" i="1" s="1"/>
  <c r="K1417" i="1"/>
  <c r="H1417" i="1"/>
  <c r="R1416" i="1"/>
  <c r="N1416" i="1"/>
  <c r="A1416" i="1" s="1"/>
  <c r="K1416" i="1"/>
  <c r="H1416" i="1"/>
  <c r="R1415" i="1"/>
  <c r="N1415" i="1"/>
  <c r="A1415" i="1" s="1"/>
  <c r="K1415" i="1"/>
  <c r="H1415" i="1"/>
  <c r="R1414" i="1"/>
  <c r="N1414" i="1"/>
  <c r="A1414" i="1" s="1"/>
  <c r="K1414" i="1"/>
  <c r="H1414" i="1"/>
  <c r="R1413" i="1"/>
  <c r="N1413" i="1"/>
  <c r="A1413" i="1" s="1"/>
  <c r="K1413" i="1"/>
  <c r="H1413" i="1"/>
  <c r="R1412" i="1"/>
  <c r="N1412" i="1"/>
  <c r="A1412" i="1" s="1"/>
  <c r="K1412" i="1"/>
  <c r="H1412" i="1"/>
  <c r="R1411" i="1"/>
  <c r="N1411" i="1"/>
  <c r="A1411" i="1" s="1"/>
  <c r="K1411" i="1"/>
  <c r="H1411" i="1"/>
  <c r="R1410" i="1"/>
  <c r="N1410" i="1"/>
  <c r="A1410" i="1" s="1"/>
  <c r="K1410" i="1"/>
  <c r="H1410" i="1"/>
  <c r="R1409" i="1"/>
  <c r="N1409" i="1"/>
  <c r="A1409" i="1" s="1"/>
  <c r="K1409" i="1"/>
  <c r="H1409" i="1"/>
  <c r="R1408" i="1"/>
  <c r="N1408" i="1"/>
  <c r="A1408" i="1" s="1"/>
  <c r="K1408" i="1"/>
  <c r="H1408" i="1"/>
  <c r="R1407" i="1"/>
  <c r="N1407" i="1"/>
  <c r="A1407" i="1" s="1"/>
  <c r="K1407" i="1"/>
  <c r="H1407" i="1"/>
  <c r="R1406" i="1"/>
  <c r="N1406" i="1"/>
  <c r="A1406" i="1" s="1"/>
  <c r="K1406" i="1"/>
  <c r="H1406" i="1"/>
  <c r="R1405" i="1"/>
  <c r="N1405" i="1"/>
  <c r="A1405" i="1" s="1"/>
  <c r="K1405" i="1"/>
  <c r="H1405" i="1"/>
  <c r="R1404" i="1"/>
  <c r="N1404" i="1"/>
  <c r="A1404" i="1" s="1"/>
  <c r="K1404" i="1"/>
  <c r="H1404" i="1"/>
  <c r="R1403" i="1"/>
  <c r="N1403" i="1"/>
  <c r="A1403" i="1" s="1"/>
  <c r="K1403" i="1"/>
  <c r="H1403" i="1"/>
  <c r="R1402" i="1"/>
  <c r="N1402" i="1"/>
  <c r="A1402" i="1" s="1"/>
  <c r="K1402" i="1"/>
  <c r="H1402" i="1"/>
  <c r="R1401" i="1"/>
  <c r="N1401" i="1"/>
  <c r="A1401" i="1" s="1"/>
  <c r="K1401" i="1"/>
  <c r="H1401" i="1"/>
  <c r="R1400" i="1"/>
  <c r="N1400" i="1"/>
  <c r="A1400" i="1" s="1"/>
  <c r="K1400" i="1"/>
  <c r="H1400" i="1"/>
  <c r="R1399" i="1"/>
  <c r="N1399" i="1"/>
  <c r="A1399" i="1" s="1"/>
  <c r="K1399" i="1"/>
  <c r="H1399" i="1"/>
  <c r="R1398" i="1"/>
  <c r="N1398" i="1"/>
  <c r="A1398" i="1" s="1"/>
  <c r="K1398" i="1"/>
  <c r="H1398" i="1"/>
  <c r="R1397" i="1"/>
  <c r="N1397" i="1"/>
  <c r="A1397" i="1" s="1"/>
  <c r="K1397" i="1"/>
  <c r="H1397" i="1"/>
  <c r="R1396" i="1"/>
  <c r="N1396" i="1"/>
  <c r="A1396" i="1" s="1"/>
  <c r="K1396" i="1"/>
  <c r="H1396" i="1"/>
  <c r="R1395" i="1"/>
  <c r="N1395" i="1"/>
  <c r="A1395" i="1" s="1"/>
  <c r="K1395" i="1"/>
  <c r="H1395" i="1"/>
  <c r="R1394" i="1"/>
  <c r="N1394" i="1"/>
  <c r="A1394" i="1" s="1"/>
  <c r="K1394" i="1"/>
  <c r="H1394" i="1"/>
  <c r="R1393" i="1"/>
  <c r="N1393" i="1"/>
  <c r="A1393" i="1" s="1"/>
  <c r="K1393" i="1"/>
  <c r="H1393" i="1"/>
  <c r="R1392" i="1"/>
  <c r="N1392" i="1"/>
  <c r="A1392" i="1" s="1"/>
  <c r="K1392" i="1"/>
  <c r="H1392" i="1"/>
  <c r="R1391" i="1"/>
  <c r="N1391" i="1"/>
  <c r="A1391" i="1" s="1"/>
  <c r="K1391" i="1"/>
  <c r="H1391" i="1"/>
  <c r="R1390" i="1"/>
  <c r="N1390" i="1"/>
  <c r="A1390" i="1" s="1"/>
  <c r="K1390" i="1"/>
  <c r="H1390" i="1"/>
  <c r="R1389" i="1"/>
  <c r="N1389" i="1"/>
  <c r="A1389" i="1" s="1"/>
  <c r="K1389" i="1"/>
  <c r="H1389" i="1"/>
  <c r="R1388" i="1"/>
  <c r="N1388" i="1"/>
  <c r="A1388" i="1" s="1"/>
  <c r="K1388" i="1"/>
  <c r="H1388" i="1"/>
  <c r="R1387" i="1"/>
  <c r="N1387" i="1"/>
  <c r="A1387" i="1" s="1"/>
  <c r="K1387" i="1"/>
  <c r="H1387" i="1"/>
  <c r="R1386" i="1"/>
  <c r="N1386" i="1"/>
  <c r="A1386" i="1" s="1"/>
  <c r="K1386" i="1"/>
  <c r="H1386" i="1"/>
  <c r="R1385" i="1"/>
  <c r="N1385" i="1"/>
  <c r="A1385" i="1" s="1"/>
  <c r="K1385" i="1"/>
  <c r="H1385" i="1"/>
  <c r="R1384" i="1"/>
  <c r="N1384" i="1"/>
  <c r="A1384" i="1" s="1"/>
  <c r="K1384" i="1"/>
  <c r="H1384" i="1"/>
  <c r="R1383" i="1"/>
  <c r="N1383" i="1"/>
  <c r="A1383" i="1" s="1"/>
  <c r="K1383" i="1"/>
  <c r="H1383" i="1"/>
  <c r="R1382" i="1"/>
  <c r="N1382" i="1"/>
  <c r="A1382" i="1" s="1"/>
  <c r="K1382" i="1"/>
  <c r="H1382" i="1"/>
  <c r="R1381" i="1"/>
  <c r="N1381" i="1"/>
  <c r="A1381" i="1" s="1"/>
  <c r="K1381" i="1"/>
  <c r="H1381" i="1"/>
  <c r="R1380" i="1"/>
  <c r="N1380" i="1"/>
  <c r="A1380" i="1" s="1"/>
  <c r="K1380" i="1"/>
  <c r="H1380" i="1"/>
  <c r="R1379" i="1"/>
  <c r="N1379" i="1"/>
  <c r="A1379" i="1" s="1"/>
  <c r="K1379" i="1"/>
  <c r="H1379" i="1"/>
  <c r="R1378" i="1"/>
  <c r="N1378" i="1"/>
  <c r="A1378" i="1" s="1"/>
  <c r="K1378" i="1"/>
  <c r="H1378" i="1"/>
  <c r="R1377" i="1"/>
  <c r="N1377" i="1"/>
  <c r="A1377" i="1" s="1"/>
  <c r="K1377" i="1"/>
  <c r="H1377" i="1"/>
  <c r="R1376" i="1"/>
  <c r="N1376" i="1"/>
  <c r="A1376" i="1" s="1"/>
  <c r="K1376" i="1"/>
  <c r="H1376" i="1"/>
  <c r="R1375" i="1"/>
  <c r="N1375" i="1"/>
  <c r="A1375" i="1" s="1"/>
  <c r="K1375" i="1"/>
  <c r="H1375" i="1"/>
  <c r="R1374" i="1"/>
  <c r="N1374" i="1"/>
  <c r="A1374" i="1" s="1"/>
  <c r="K1374" i="1"/>
  <c r="H1374" i="1"/>
  <c r="R1373" i="1"/>
  <c r="N1373" i="1"/>
  <c r="A1373" i="1" s="1"/>
  <c r="K1373" i="1"/>
  <c r="H1373" i="1"/>
  <c r="R1372" i="1"/>
  <c r="N1372" i="1"/>
  <c r="A1372" i="1" s="1"/>
  <c r="K1372" i="1"/>
  <c r="H1372" i="1"/>
  <c r="R1371" i="1"/>
  <c r="N1371" i="1"/>
  <c r="A1371" i="1" s="1"/>
  <c r="K1371" i="1"/>
  <c r="H1371" i="1"/>
  <c r="R1370" i="1"/>
  <c r="N1370" i="1"/>
  <c r="A1370" i="1" s="1"/>
  <c r="K1370" i="1"/>
  <c r="H1370" i="1"/>
  <c r="R1369" i="1"/>
  <c r="N1369" i="1"/>
  <c r="A1369" i="1" s="1"/>
  <c r="K1369" i="1"/>
  <c r="H1369" i="1"/>
  <c r="R1368" i="1"/>
  <c r="N1368" i="1"/>
  <c r="A1368" i="1" s="1"/>
  <c r="K1368" i="1"/>
  <c r="H1368" i="1"/>
  <c r="R1367" i="1"/>
  <c r="N1367" i="1"/>
  <c r="A1367" i="1" s="1"/>
  <c r="K1367" i="1"/>
  <c r="H1367" i="1"/>
  <c r="R1366" i="1"/>
  <c r="N1366" i="1"/>
  <c r="A1366" i="1" s="1"/>
  <c r="K1366" i="1"/>
  <c r="H1366" i="1"/>
  <c r="R1365" i="1"/>
  <c r="N1365" i="1"/>
  <c r="A1365" i="1" s="1"/>
  <c r="K1365" i="1"/>
  <c r="H1365" i="1"/>
  <c r="R1364" i="1"/>
  <c r="N1364" i="1"/>
  <c r="A1364" i="1" s="1"/>
  <c r="K1364" i="1"/>
  <c r="H1364" i="1"/>
  <c r="R1363" i="1"/>
  <c r="N1363" i="1"/>
  <c r="A1363" i="1" s="1"/>
  <c r="K1363" i="1"/>
  <c r="H1363" i="1"/>
  <c r="R1362" i="1"/>
  <c r="N1362" i="1"/>
  <c r="A1362" i="1" s="1"/>
  <c r="K1362" i="1"/>
  <c r="H1362" i="1"/>
  <c r="R1361" i="1"/>
  <c r="N1361" i="1"/>
  <c r="A1361" i="1" s="1"/>
  <c r="K1361" i="1"/>
  <c r="H1361" i="1"/>
  <c r="R1360" i="1"/>
  <c r="N1360" i="1"/>
  <c r="A1360" i="1" s="1"/>
  <c r="K1360" i="1"/>
  <c r="H1360" i="1"/>
  <c r="R1359" i="1"/>
  <c r="N1359" i="1"/>
  <c r="A1359" i="1" s="1"/>
  <c r="K1359" i="1"/>
  <c r="H1359" i="1"/>
  <c r="R1358" i="1"/>
  <c r="N1358" i="1"/>
  <c r="A1358" i="1" s="1"/>
  <c r="K1358" i="1"/>
  <c r="H1358" i="1"/>
  <c r="R1357" i="1"/>
  <c r="N1357" i="1"/>
  <c r="A1357" i="1" s="1"/>
  <c r="K1357" i="1"/>
  <c r="H1357" i="1"/>
  <c r="R1356" i="1"/>
  <c r="N1356" i="1"/>
  <c r="A1356" i="1" s="1"/>
  <c r="K1356" i="1"/>
  <c r="H1356" i="1"/>
  <c r="R1355" i="1"/>
  <c r="N1355" i="1"/>
  <c r="A1355" i="1" s="1"/>
  <c r="K1355" i="1"/>
  <c r="H1355" i="1"/>
  <c r="R1354" i="1"/>
  <c r="N1354" i="1"/>
  <c r="A1354" i="1" s="1"/>
  <c r="K1354" i="1"/>
  <c r="H1354" i="1"/>
  <c r="R1353" i="1"/>
  <c r="N1353" i="1"/>
  <c r="A1353" i="1" s="1"/>
  <c r="K1353" i="1"/>
  <c r="H1353" i="1"/>
  <c r="R1352" i="1"/>
  <c r="N1352" i="1"/>
  <c r="A1352" i="1" s="1"/>
  <c r="K1352" i="1"/>
  <c r="H1352" i="1"/>
  <c r="R1351" i="1"/>
  <c r="N1351" i="1"/>
  <c r="A1351" i="1" s="1"/>
  <c r="K1351" i="1"/>
  <c r="H1351" i="1"/>
  <c r="R1350" i="1"/>
  <c r="N1350" i="1"/>
  <c r="A1350" i="1" s="1"/>
  <c r="K1350" i="1"/>
  <c r="H1350" i="1"/>
  <c r="R1349" i="1"/>
  <c r="N1349" i="1"/>
  <c r="A1349" i="1" s="1"/>
  <c r="K1349" i="1"/>
  <c r="H1349" i="1"/>
  <c r="R1348" i="1"/>
  <c r="N1348" i="1"/>
  <c r="A1348" i="1" s="1"/>
  <c r="K1348" i="1"/>
  <c r="H1348" i="1"/>
  <c r="R1347" i="1"/>
  <c r="N1347" i="1"/>
  <c r="A1347" i="1" s="1"/>
  <c r="K1347" i="1"/>
  <c r="H1347" i="1"/>
  <c r="R1346" i="1"/>
  <c r="N1346" i="1"/>
  <c r="A1346" i="1" s="1"/>
  <c r="K1346" i="1"/>
  <c r="H1346" i="1"/>
  <c r="R1345" i="1"/>
  <c r="N1345" i="1"/>
  <c r="A1345" i="1" s="1"/>
  <c r="K1345" i="1"/>
  <c r="H1345" i="1"/>
  <c r="R1344" i="1"/>
  <c r="N1344" i="1"/>
  <c r="A1344" i="1" s="1"/>
  <c r="K1344" i="1"/>
  <c r="H1344" i="1"/>
  <c r="R1343" i="1"/>
  <c r="N1343" i="1"/>
  <c r="A1343" i="1" s="1"/>
  <c r="K1343" i="1"/>
  <c r="H1343" i="1"/>
  <c r="R1342" i="1"/>
  <c r="N1342" i="1"/>
  <c r="A1342" i="1" s="1"/>
  <c r="K1342" i="1"/>
  <c r="H1342" i="1"/>
  <c r="R1341" i="1"/>
  <c r="N1341" i="1"/>
  <c r="A1341" i="1" s="1"/>
  <c r="K1341" i="1"/>
  <c r="H1341" i="1"/>
  <c r="R1340" i="1"/>
  <c r="N1340" i="1"/>
  <c r="A1340" i="1" s="1"/>
  <c r="K1340" i="1"/>
  <c r="H1340" i="1"/>
  <c r="R1339" i="1"/>
  <c r="N1339" i="1"/>
  <c r="A1339" i="1" s="1"/>
  <c r="K1339" i="1"/>
  <c r="H1339" i="1"/>
  <c r="R1338" i="1"/>
  <c r="N1338" i="1"/>
  <c r="A1338" i="1" s="1"/>
  <c r="K1338" i="1"/>
  <c r="H1338" i="1"/>
  <c r="R1337" i="1"/>
  <c r="N1337" i="1"/>
  <c r="A1337" i="1" s="1"/>
  <c r="K1337" i="1"/>
  <c r="H1337" i="1"/>
  <c r="R1336" i="1"/>
  <c r="N1336" i="1"/>
  <c r="A1336" i="1" s="1"/>
  <c r="K1336" i="1"/>
  <c r="H1336" i="1"/>
  <c r="R1335" i="1"/>
  <c r="N1335" i="1"/>
  <c r="A1335" i="1" s="1"/>
  <c r="K1335" i="1"/>
  <c r="H1335" i="1"/>
  <c r="R1334" i="1"/>
  <c r="N1334" i="1"/>
  <c r="A1334" i="1" s="1"/>
  <c r="K1334" i="1"/>
  <c r="H1334" i="1"/>
  <c r="R1333" i="1"/>
  <c r="N1333" i="1"/>
  <c r="A1333" i="1" s="1"/>
  <c r="K1333" i="1"/>
  <c r="H1333" i="1"/>
  <c r="R1332" i="1"/>
  <c r="N1332" i="1"/>
  <c r="A1332" i="1" s="1"/>
  <c r="K1332" i="1"/>
  <c r="H1332" i="1"/>
  <c r="R1331" i="1"/>
  <c r="N1331" i="1"/>
  <c r="A1331" i="1" s="1"/>
  <c r="K1331" i="1"/>
  <c r="H1331" i="1"/>
  <c r="R1330" i="1"/>
  <c r="N1330" i="1"/>
  <c r="A1330" i="1" s="1"/>
  <c r="K1330" i="1"/>
  <c r="H1330" i="1"/>
  <c r="R1329" i="1"/>
  <c r="N1329" i="1"/>
  <c r="A1329" i="1" s="1"/>
  <c r="K1329" i="1"/>
  <c r="H1329" i="1"/>
  <c r="R1328" i="1"/>
  <c r="N1328" i="1"/>
  <c r="A1328" i="1" s="1"/>
  <c r="K1328" i="1"/>
  <c r="H1328" i="1"/>
  <c r="R1327" i="1"/>
  <c r="N1327" i="1"/>
  <c r="A1327" i="1" s="1"/>
  <c r="K1327" i="1"/>
  <c r="H1327" i="1"/>
  <c r="R1326" i="1"/>
  <c r="N1326" i="1"/>
  <c r="A1326" i="1" s="1"/>
  <c r="K1326" i="1"/>
  <c r="H1326" i="1"/>
  <c r="R1325" i="1"/>
  <c r="N1325" i="1"/>
  <c r="A1325" i="1" s="1"/>
  <c r="K1325" i="1"/>
  <c r="H1325" i="1"/>
  <c r="R1324" i="1"/>
  <c r="N1324" i="1"/>
  <c r="A1324" i="1" s="1"/>
  <c r="K1324" i="1"/>
  <c r="H1324" i="1"/>
  <c r="R1323" i="1"/>
  <c r="N1323" i="1"/>
  <c r="A1323" i="1" s="1"/>
  <c r="K1323" i="1"/>
  <c r="H1323" i="1"/>
  <c r="R1322" i="1"/>
  <c r="N1322" i="1"/>
  <c r="A1322" i="1" s="1"/>
  <c r="K1322" i="1"/>
  <c r="H1322" i="1"/>
  <c r="R1321" i="1"/>
  <c r="N1321" i="1"/>
  <c r="A1321" i="1" s="1"/>
  <c r="K1321" i="1"/>
  <c r="H1321" i="1"/>
  <c r="R1320" i="1"/>
  <c r="N1320" i="1"/>
  <c r="A1320" i="1" s="1"/>
  <c r="K1320" i="1"/>
  <c r="H1320" i="1"/>
  <c r="R1319" i="1"/>
  <c r="N1319" i="1"/>
  <c r="A1319" i="1" s="1"/>
  <c r="K1319" i="1"/>
  <c r="H1319" i="1"/>
  <c r="R1318" i="1"/>
  <c r="N1318" i="1"/>
  <c r="A1318" i="1" s="1"/>
  <c r="K1318" i="1"/>
  <c r="H1318" i="1"/>
  <c r="R1317" i="1"/>
  <c r="N1317" i="1"/>
  <c r="A1317" i="1" s="1"/>
  <c r="K1317" i="1"/>
  <c r="H1317" i="1"/>
  <c r="R1316" i="1"/>
  <c r="N1316" i="1"/>
  <c r="A1316" i="1" s="1"/>
  <c r="K1316" i="1"/>
  <c r="H1316" i="1"/>
  <c r="R1315" i="1"/>
  <c r="N1315" i="1"/>
  <c r="A1315" i="1" s="1"/>
  <c r="K1315" i="1"/>
  <c r="H1315" i="1"/>
  <c r="R1314" i="1"/>
  <c r="N1314" i="1"/>
  <c r="A1314" i="1" s="1"/>
  <c r="K1314" i="1"/>
  <c r="H1314" i="1"/>
  <c r="R1313" i="1"/>
  <c r="N1313" i="1"/>
  <c r="A1313" i="1" s="1"/>
  <c r="K1313" i="1"/>
  <c r="H1313" i="1"/>
  <c r="R1312" i="1"/>
  <c r="N1312" i="1"/>
  <c r="A1312" i="1" s="1"/>
  <c r="K1312" i="1"/>
  <c r="H1312" i="1"/>
  <c r="R1311" i="1"/>
  <c r="N1311" i="1"/>
  <c r="A1311" i="1" s="1"/>
  <c r="K1311" i="1"/>
  <c r="H1311" i="1"/>
  <c r="R1310" i="1"/>
  <c r="N1310" i="1"/>
  <c r="A1310" i="1" s="1"/>
  <c r="K1310" i="1"/>
  <c r="H1310" i="1"/>
  <c r="R1309" i="1"/>
  <c r="N1309" i="1"/>
  <c r="A1309" i="1" s="1"/>
  <c r="K1309" i="1"/>
  <c r="H1309" i="1"/>
  <c r="R1308" i="1"/>
  <c r="N1308" i="1"/>
  <c r="A1308" i="1" s="1"/>
  <c r="K1308" i="1"/>
  <c r="H1308" i="1"/>
  <c r="R1307" i="1"/>
  <c r="N1307" i="1"/>
  <c r="A1307" i="1" s="1"/>
  <c r="K1307" i="1"/>
  <c r="H1307" i="1"/>
  <c r="R1306" i="1"/>
  <c r="N1306" i="1"/>
  <c r="A1306" i="1" s="1"/>
  <c r="K1306" i="1"/>
  <c r="H1306" i="1"/>
  <c r="R1305" i="1"/>
  <c r="N1305" i="1"/>
  <c r="A1305" i="1" s="1"/>
  <c r="K1305" i="1"/>
  <c r="H1305" i="1"/>
  <c r="R1304" i="1"/>
  <c r="N1304" i="1"/>
  <c r="A1304" i="1" s="1"/>
  <c r="K1304" i="1"/>
  <c r="H1304" i="1"/>
  <c r="R1303" i="1"/>
  <c r="N1303" i="1"/>
  <c r="A1303" i="1" s="1"/>
  <c r="K1303" i="1"/>
  <c r="H1303" i="1"/>
  <c r="R1302" i="1"/>
  <c r="N1302" i="1"/>
  <c r="A1302" i="1" s="1"/>
  <c r="K1302" i="1"/>
  <c r="H1302" i="1"/>
  <c r="R1301" i="1"/>
  <c r="N1301" i="1"/>
  <c r="A1301" i="1" s="1"/>
  <c r="K1301" i="1"/>
  <c r="H1301" i="1"/>
  <c r="R1300" i="1"/>
  <c r="N1300" i="1"/>
  <c r="A1300" i="1" s="1"/>
  <c r="K1300" i="1"/>
  <c r="H1300" i="1"/>
  <c r="R1299" i="1"/>
  <c r="N1299" i="1"/>
  <c r="A1299" i="1" s="1"/>
  <c r="K1299" i="1"/>
  <c r="H1299" i="1"/>
  <c r="R1298" i="1"/>
  <c r="N1298" i="1"/>
  <c r="A1298" i="1" s="1"/>
  <c r="K1298" i="1"/>
  <c r="H1298" i="1"/>
  <c r="R1297" i="1"/>
  <c r="N1297" i="1"/>
  <c r="A1297" i="1" s="1"/>
  <c r="K1297" i="1"/>
  <c r="H1297" i="1"/>
  <c r="R1296" i="1"/>
  <c r="N1296" i="1"/>
  <c r="A1296" i="1" s="1"/>
  <c r="K1296" i="1"/>
  <c r="H1296" i="1"/>
  <c r="R1295" i="1"/>
  <c r="N1295" i="1"/>
  <c r="A1295" i="1" s="1"/>
  <c r="K1295" i="1"/>
  <c r="H1295" i="1"/>
  <c r="R1294" i="1"/>
  <c r="N1294" i="1"/>
  <c r="A1294" i="1" s="1"/>
  <c r="K1294" i="1"/>
  <c r="H1294" i="1"/>
  <c r="R1293" i="1"/>
  <c r="N1293" i="1"/>
  <c r="A1293" i="1" s="1"/>
  <c r="K1293" i="1"/>
  <c r="H1293" i="1"/>
  <c r="R1292" i="1"/>
  <c r="N1292" i="1"/>
  <c r="A1292" i="1" s="1"/>
  <c r="K1292" i="1"/>
  <c r="H1292" i="1"/>
  <c r="R1291" i="1"/>
  <c r="N1291" i="1"/>
  <c r="A1291" i="1" s="1"/>
  <c r="K1291" i="1"/>
  <c r="H1291" i="1"/>
  <c r="R1290" i="1"/>
  <c r="N1290" i="1"/>
  <c r="A1290" i="1" s="1"/>
  <c r="K1290" i="1"/>
  <c r="H1290" i="1"/>
  <c r="R1289" i="1"/>
  <c r="N1289" i="1"/>
  <c r="A1289" i="1" s="1"/>
  <c r="K1289" i="1"/>
  <c r="H1289" i="1"/>
  <c r="R1288" i="1"/>
  <c r="N1288" i="1"/>
  <c r="A1288" i="1" s="1"/>
  <c r="K1288" i="1"/>
  <c r="H1288" i="1"/>
  <c r="R1287" i="1"/>
  <c r="N1287" i="1"/>
  <c r="A1287" i="1" s="1"/>
  <c r="K1287" i="1"/>
  <c r="H1287" i="1"/>
  <c r="R1286" i="1"/>
  <c r="N1286" i="1"/>
  <c r="A1286" i="1" s="1"/>
  <c r="K1286" i="1"/>
  <c r="H1286" i="1"/>
  <c r="R1285" i="1"/>
  <c r="N1285" i="1"/>
  <c r="A1285" i="1" s="1"/>
  <c r="K1285" i="1"/>
  <c r="H1285" i="1"/>
  <c r="R1284" i="1"/>
  <c r="N1284" i="1"/>
  <c r="A1284" i="1" s="1"/>
  <c r="K1284" i="1"/>
  <c r="H1284" i="1"/>
  <c r="R1283" i="1"/>
  <c r="N1283" i="1"/>
  <c r="A1283" i="1" s="1"/>
  <c r="K1283" i="1"/>
  <c r="H1283" i="1"/>
  <c r="R1282" i="1"/>
  <c r="N1282" i="1"/>
  <c r="A1282" i="1" s="1"/>
  <c r="K1282" i="1"/>
  <c r="H1282" i="1"/>
  <c r="R1281" i="1"/>
  <c r="N1281" i="1"/>
  <c r="A1281" i="1" s="1"/>
  <c r="K1281" i="1"/>
  <c r="H1281" i="1"/>
  <c r="R1280" i="1"/>
  <c r="N1280" i="1"/>
  <c r="A1280" i="1" s="1"/>
  <c r="K1280" i="1"/>
  <c r="H1280" i="1"/>
  <c r="R1279" i="1"/>
  <c r="N1279" i="1"/>
  <c r="A1279" i="1" s="1"/>
  <c r="K1279" i="1"/>
  <c r="H1279" i="1"/>
  <c r="R1278" i="1"/>
  <c r="N1278" i="1"/>
  <c r="A1278" i="1" s="1"/>
  <c r="K1278" i="1"/>
  <c r="H1278" i="1"/>
  <c r="R1277" i="1"/>
  <c r="N1277" i="1"/>
  <c r="A1277" i="1" s="1"/>
  <c r="K1277" i="1"/>
  <c r="H1277" i="1"/>
  <c r="R1276" i="1"/>
  <c r="N1276" i="1"/>
  <c r="A1276" i="1" s="1"/>
  <c r="K1276" i="1"/>
  <c r="H1276" i="1"/>
  <c r="R1275" i="1"/>
  <c r="N1275" i="1"/>
  <c r="A1275" i="1" s="1"/>
  <c r="K1275" i="1"/>
  <c r="H1275" i="1"/>
  <c r="R1274" i="1"/>
  <c r="N1274" i="1"/>
  <c r="A1274" i="1" s="1"/>
  <c r="K1274" i="1"/>
  <c r="H1274" i="1"/>
  <c r="R1273" i="1"/>
  <c r="N1273" i="1"/>
  <c r="A1273" i="1" s="1"/>
  <c r="K1273" i="1"/>
  <c r="H1273" i="1"/>
  <c r="R1272" i="1"/>
  <c r="N1272" i="1"/>
  <c r="A1272" i="1" s="1"/>
  <c r="K1272" i="1"/>
  <c r="H1272" i="1"/>
  <c r="R1271" i="1"/>
  <c r="N1271" i="1"/>
  <c r="A1271" i="1" s="1"/>
  <c r="K1271" i="1"/>
  <c r="H1271" i="1"/>
  <c r="R1270" i="1"/>
  <c r="N1270" i="1"/>
  <c r="A1270" i="1" s="1"/>
  <c r="K1270" i="1"/>
  <c r="H1270" i="1"/>
  <c r="R1269" i="1"/>
  <c r="N1269" i="1"/>
  <c r="A1269" i="1" s="1"/>
  <c r="K1269" i="1"/>
  <c r="H1269" i="1"/>
  <c r="R1268" i="1"/>
  <c r="N1268" i="1"/>
  <c r="A1268" i="1" s="1"/>
  <c r="K1268" i="1"/>
  <c r="H1268" i="1"/>
  <c r="R1267" i="1"/>
  <c r="N1267" i="1"/>
  <c r="A1267" i="1" s="1"/>
  <c r="K1267" i="1"/>
  <c r="H1267" i="1"/>
  <c r="R1266" i="1"/>
  <c r="N1266" i="1"/>
  <c r="A1266" i="1" s="1"/>
  <c r="K1266" i="1"/>
  <c r="H1266" i="1"/>
  <c r="R1265" i="1"/>
  <c r="N1265" i="1"/>
  <c r="A1265" i="1" s="1"/>
  <c r="K1265" i="1"/>
  <c r="H1265" i="1"/>
  <c r="R1264" i="1"/>
  <c r="N1264" i="1"/>
  <c r="A1264" i="1" s="1"/>
  <c r="K1264" i="1"/>
  <c r="H1264" i="1"/>
  <c r="R1263" i="1"/>
  <c r="N1263" i="1"/>
  <c r="A1263" i="1" s="1"/>
  <c r="K1263" i="1"/>
  <c r="H1263" i="1"/>
  <c r="R1262" i="1"/>
  <c r="N1262" i="1"/>
  <c r="A1262" i="1" s="1"/>
  <c r="K1262" i="1"/>
  <c r="H1262" i="1"/>
  <c r="R1261" i="1"/>
  <c r="N1261" i="1"/>
  <c r="A1261" i="1" s="1"/>
  <c r="K1261" i="1"/>
  <c r="H1261" i="1"/>
  <c r="R1260" i="1"/>
  <c r="N1260" i="1"/>
  <c r="A1260" i="1" s="1"/>
  <c r="K1260" i="1"/>
  <c r="H1260" i="1"/>
  <c r="R1259" i="1"/>
  <c r="N1259" i="1"/>
  <c r="A1259" i="1" s="1"/>
  <c r="K1259" i="1"/>
  <c r="H1259" i="1"/>
  <c r="R1258" i="1"/>
  <c r="N1258" i="1"/>
  <c r="A1258" i="1" s="1"/>
  <c r="K1258" i="1"/>
  <c r="H1258" i="1"/>
  <c r="R1257" i="1"/>
  <c r="N1257" i="1"/>
  <c r="A1257" i="1" s="1"/>
  <c r="K1257" i="1"/>
  <c r="H1257" i="1"/>
  <c r="R1256" i="1"/>
  <c r="N1256" i="1"/>
  <c r="A1256" i="1" s="1"/>
  <c r="K1256" i="1"/>
  <c r="H1256" i="1"/>
  <c r="R1255" i="1"/>
  <c r="N1255" i="1"/>
  <c r="A1255" i="1" s="1"/>
  <c r="K1255" i="1"/>
  <c r="H1255" i="1"/>
  <c r="R1254" i="1"/>
  <c r="N1254" i="1"/>
  <c r="A1254" i="1" s="1"/>
  <c r="K1254" i="1"/>
  <c r="H1254" i="1"/>
  <c r="R1253" i="1"/>
  <c r="N1253" i="1"/>
  <c r="A1253" i="1" s="1"/>
  <c r="K1253" i="1"/>
  <c r="H1253" i="1"/>
  <c r="R1252" i="1"/>
  <c r="N1252" i="1"/>
  <c r="A1252" i="1" s="1"/>
  <c r="K1252" i="1"/>
  <c r="H1252" i="1"/>
  <c r="R1251" i="1"/>
  <c r="N1251" i="1"/>
  <c r="A1251" i="1" s="1"/>
  <c r="K1251" i="1"/>
  <c r="H1251" i="1"/>
  <c r="R1250" i="1"/>
  <c r="N1250" i="1"/>
  <c r="A1250" i="1" s="1"/>
  <c r="K1250" i="1"/>
  <c r="H1250" i="1"/>
  <c r="R1249" i="1"/>
  <c r="N1249" i="1"/>
  <c r="A1249" i="1" s="1"/>
  <c r="K1249" i="1"/>
  <c r="H1249" i="1"/>
  <c r="R1248" i="1"/>
  <c r="N1248" i="1"/>
  <c r="A1248" i="1" s="1"/>
  <c r="K1248" i="1"/>
  <c r="H1248" i="1"/>
  <c r="R1247" i="1"/>
  <c r="N1247" i="1"/>
  <c r="A1247" i="1" s="1"/>
  <c r="K1247" i="1"/>
  <c r="H1247" i="1"/>
  <c r="R1246" i="1"/>
  <c r="N1246" i="1"/>
  <c r="A1246" i="1" s="1"/>
  <c r="K1246" i="1"/>
  <c r="H1246" i="1"/>
  <c r="R1245" i="1"/>
  <c r="N1245" i="1"/>
  <c r="A1245" i="1" s="1"/>
  <c r="K1245" i="1"/>
  <c r="H1245" i="1"/>
  <c r="R1244" i="1"/>
  <c r="N1244" i="1"/>
  <c r="A1244" i="1" s="1"/>
  <c r="K1244" i="1"/>
  <c r="H1244" i="1"/>
  <c r="R1243" i="1"/>
  <c r="N1243" i="1"/>
  <c r="A1243" i="1" s="1"/>
  <c r="K1243" i="1"/>
  <c r="H1243" i="1"/>
  <c r="R1242" i="1"/>
  <c r="N1242" i="1"/>
  <c r="A1242" i="1" s="1"/>
  <c r="K1242" i="1"/>
  <c r="H1242" i="1"/>
  <c r="R1241" i="1"/>
  <c r="N1241" i="1"/>
  <c r="A1241" i="1" s="1"/>
  <c r="K1241" i="1"/>
  <c r="H1241" i="1"/>
  <c r="R1240" i="1"/>
  <c r="N1240" i="1"/>
  <c r="A1240" i="1" s="1"/>
  <c r="K1240" i="1"/>
  <c r="H1240" i="1"/>
  <c r="R1239" i="1"/>
  <c r="N1239" i="1"/>
  <c r="A1239" i="1" s="1"/>
  <c r="K1239" i="1"/>
  <c r="H1239" i="1"/>
  <c r="R1238" i="1"/>
  <c r="N1238" i="1"/>
  <c r="A1238" i="1" s="1"/>
  <c r="K1238" i="1"/>
  <c r="H1238" i="1"/>
  <c r="R1237" i="1"/>
  <c r="N1237" i="1"/>
  <c r="A1237" i="1" s="1"/>
  <c r="K1237" i="1"/>
  <c r="H1237" i="1"/>
  <c r="R1236" i="1"/>
  <c r="N1236" i="1"/>
  <c r="A1236" i="1" s="1"/>
  <c r="K1236" i="1"/>
  <c r="H1236" i="1"/>
  <c r="R1235" i="1"/>
  <c r="N1235" i="1"/>
  <c r="A1235" i="1" s="1"/>
  <c r="K1235" i="1"/>
  <c r="H1235" i="1"/>
  <c r="R1234" i="1"/>
  <c r="N1234" i="1"/>
  <c r="A1234" i="1" s="1"/>
  <c r="K1234" i="1"/>
  <c r="H1234" i="1"/>
  <c r="R1233" i="1"/>
  <c r="N1233" i="1"/>
  <c r="A1233" i="1" s="1"/>
  <c r="K1233" i="1"/>
  <c r="H1233" i="1"/>
  <c r="R1232" i="1"/>
  <c r="N1232" i="1"/>
  <c r="A1232" i="1" s="1"/>
  <c r="K1232" i="1"/>
  <c r="H1232" i="1"/>
  <c r="R1231" i="1"/>
  <c r="N1231" i="1"/>
  <c r="A1231" i="1" s="1"/>
  <c r="K1231" i="1"/>
  <c r="H1231" i="1"/>
  <c r="R1230" i="1"/>
  <c r="N1230" i="1"/>
  <c r="A1230" i="1" s="1"/>
  <c r="K1230" i="1"/>
  <c r="H1230" i="1"/>
  <c r="R1229" i="1"/>
  <c r="N1229" i="1"/>
  <c r="A1229" i="1" s="1"/>
  <c r="K1229" i="1"/>
  <c r="H1229" i="1"/>
  <c r="R1228" i="1"/>
  <c r="N1228" i="1"/>
  <c r="A1228" i="1" s="1"/>
  <c r="K1228" i="1"/>
  <c r="H1228" i="1"/>
  <c r="R1227" i="1"/>
  <c r="N1227" i="1"/>
  <c r="A1227" i="1" s="1"/>
  <c r="K1227" i="1"/>
  <c r="H1227" i="1"/>
  <c r="R1226" i="1"/>
  <c r="N1226" i="1"/>
  <c r="A1226" i="1" s="1"/>
  <c r="K1226" i="1"/>
  <c r="H1226" i="1"/>
  <c r="R1225" i="1"/>
  <c r="N1225" i="1"/>
  <c r="A1225" i="1" s="1"/>
  <c r="K1225" i="1"/>
  <c r="H1225" i="1"/>
  <c r="R1224" i="1"/>
  <c r="N1224" i="1"/>
  <c r="A1224" i="1" s="1"/>
  <c r="K1224" i="1"/>
  <c r="H1224" i="1"/>
  <c r="R1223" i="1"/>
  <c r="N1223" i="1"/>
  <c r="A1223" i="1" s="1"/>
  <c r="K1223" i="1"/>
  <c r="H1223" i="1"/>
  <c r="R1222" i="1"/>
  <c r="N1222" i="1"/>
  <c r="A1222" i="1" s="1"/>
  <c r="K1222" i="1"/>
  <c r="H1222" i="1"/>
  <c r="R1221" i="1"/>
  <c r="N1221" i="1"/>
  <c r="A1221" i="1" s="1"/>
  <c r="K1221" i="1"/>
  <c r="H1221" i="1"/>
  <c r="R1220" i="1"/>
  <c r="N1220" i="1"/>
  <c r="A1220" i="1" s="1"/>
  <c r="K1220" i="1"/>
  <c r="H1220" i="1"/>
  <c r="R1219" i="1"/>
  <c r="N1219" i="1"/>
  <c r="A1219" i="1" s="1"/>
  <c r="K1219" i="1"/>
  <c r="H1219" i="1"/>
  <c r="R1218" i="1"/>
  <c r="N1218" i="1"/>
  <c r="A1218" i="1" s="1"/>
  <c r="K1218" i="1"/>
  <c r="H1218" i="1"/>
  <c r="R1217" i="1"/>
  <c r="N1217" i="1"/>
  <c r="A1217" i="1" s="1"/>
  <c r="K1217" i="1"/>
  <c r="H1217" i="1"/>
  <c r="R1216" i="1"/>
  <c r="N1216" i="1"/>
  <c r="A1216" i="1" s="1"/>
  <c r="K1216" i="1"/>
  <c r="H1216" i="1"/>
  <c r="R1215" i="1"/>
  <c r="N1215" i="1"/>
  <c r="A1215" i="1" s="1"/>
  <c r="K1215" i="1"/>
  <c r="H1215" i="1"/>
  <c r="R1214" i="1"/>
  <c r="N1214" i="1"/>
  <c r="A1214" i="1" s="1"/>
  <c r="K1214" i="1"/>
  <c r="H1214" i="1"/>
  <c r="R1213" i="1"/>
  <c r="N1213" i="1"/>
  <c r="A1213" i="1" s="1"/>
  <c r="K1213" i="1"/>
  <c r="H1213" i="1"/>
  <c r="R1212" i="1"/>
  <c r="N1212" i="1"/>
  <c r="A1212" i="1" s="1"/>
  <c r="K1212" i="1"/>
  <c r="H1212" i="1"/>
  <c r="R1211" i="1"/>
  <c r="N1211" i="1"/>
  <c r="A1211" i="1" s="1"/>
  <c r="K1211" i="1"/>
  <c r="H1211" i="1"/>
  <c r="R1210" i="1"/>
  <c r="N1210" i="1"/>
  <c r="A1210" i="1" s="1"/>
  <c r="K1210" i="1"/>
  <c r="H1210" i="1"/>
  <c r="R1209" i="1"/>
  <c r="N1209" i="1"/>
  <c r="A1209" i="1" s="1"/>
  <c r="K1209" i="1"/>
  <c r="H1209" i="1"/>
  <c r="R1208" i="1"/>
  <c r="N1208" i="1"/>
  <c r="A1208" i="1" s="1"/>
  <c r="K1208" i="1"/>
  <c r="H1208" i="1"/>
  <c r="R1207" i="1"/>
  <c r="N1207" i="1"/>
  <c r="A1207" i="1" s="1"/>
  <c r="K1207" i="1"/>
  <c r="H1207" i="1"/>
  <c r="R1206" i="1"/>
  <c r="N1206" i="1"/>
  <c r="A1206" i="1" s="1"/>
  <c r="K1206" i="1"/>
  <c r="H1206" i="1"/>
  <c r="R1205" i="1"/>
  <c r="N1205" i="1"/>
  <c r="A1205" i="1" s="1"/>
  <c r="K1205" i="1"/>
  <c r="H1205" i="1"/>
  <c r="R1204" i="1"/>
  <c r="N1204" i="1"/>
  <c r="A1204" i="1" s="1"/>
  <c r="K1204" i="1"/>
  <c r="H1204" i="1"/>
  <c r="R1203" i="1"/>
  <c r="N1203" i="1"/>
  <c r="A1203" i="1" s="1"/>
  <c r="K1203" i="1"/>
  <c r="H1203" i="1"/>
  <c r="R1202" i="1"/>
  <c r="N1202" i="1"/>
  <c r="A1202" i="1" s="1"/>
  <c r="K1202" i="1"/>
  <c r="H1202" i="1"/>
  <c r="R1201" i="1"/>
  <c r="N1201" i="1"/>
  <c r="A1201" i="1" s="1"/>
  <c r="K1201" i="1"/>
  <c r="H1201" i="1"/>
  <c r="R1200" i="1"/>
  <c r="N1200" i="1"/>
  <c r="A1200" i="1" s="1"/>
  <c r="K1200" i="1"/>
  <c r="H1200" i="1"/>
  <c r="R1199" i="1"/>
  <c r="N1199" i="1"/>
  <c r="A1199" i="1" s="1"/>
  <c r="K1199" i="1"/>
  <c r="H1199" i="1"/>
  <c r="R1198" i="1"/>
  <c r="N1198" i="1"/>
  <c r="A1198" i="1" s="1"/>
  <c r="K1198" i="1"/>
  <c r="H1198" i="1"/>
  <c r="R1197" i="1"/>
  <c r="N1197" i="1"/>
  <c r="A1197" i="1" s="1"/>
  <c r="K1197" i="1"/>
  <c r="H1197" i="1"/>
  <c r="R1196" i="1"/>
  <c r="N1196" i="1"/>
  <c r="A1196" i="1" s="1"/>
  <c r="K1196" i="1"/>
  <c r="H1196" i="1"/>
  <c r="R1195" i="1"/>
  <c r="N1195" i="1"/>
  <c r="A1195" i="1" s="1"/>
  <c r="K1195" i="1"/>
  <c r="H1195" i="1"/>
  <c r="R1194" i="1"/>
  <c r="N1194" i="1"/>
  <c r="A1194" i="1" s="1"/>
  <c r="K1194" i="1"/>
  <c r="H1194" i="1"/>
  <c r="R1193" i="1"/>
  <c r="N1193" i="1"/>
  <c r="A1193" i="1" s="1"/>
  <c r="K1193" i="1"/>
  <c r="H1193" i="1"/>
  <c r="R1192" i="1"/>
  <c r="N1192" i="1"/>
  <c r="A1192" i="1" s="1"/>
  <c r="K1192" i="1"/>
  <c r="H1192" i="1"/>
  <c r="R1191" i="1"/>
  <c r="N1191" i="1"/>
  <c r="A1191" i="1" s="1"/>
  <c r="K1191" i="1"/>
  <c r="H1191" i="1"/>
  <c r="R1190" i="1"/>
  <c r="N1190" i="1"/>
  <c r="A1190" i="1" s="1"/>
  <c r="K1190" i="1"/>
  <c r="H1190" i="1"/>
  <c r="R1189" i="1"/>
  <c r="N1189" i="1"/>
  <c r="A1189" i="1" s="1"/>
  <c r="K1189" i="1"/>
  <c r="H1189" i="1"/>
  <c r="R1188" i="1"/>
  <c r="N1188" i="1"/>
  <c r="A1188" i="1" s="1"/>
  <c r="K1188" i="1"/>
  <c r="H1188" i="1"/>
  <c r="R1187" i="1"/>
  <c r="N1187" i="1"/>
  <c r="A1187" i="1" s="1"/>
  <c r="K1187" i="1"/>
  <c r="H1187" i="1"/>
  <c r="R1186" i="1"/>
  <c r="N1186" i="1"/>
  <c r="A1186" i="1" s="1"/>
  <c r="K1186" i="1"/>
  <c r="H1186" i="1"/>
  <c r="R1185" i="1"/>
  <c r="N1185" i="1"/>
  <c r="A1185" i="1" s="1"/>
  <c r="K1185" i="1"/>
  <c r="H1185" i="1"/>
  <c r="R1184" i="1"/>
  <c r="N1184" i="1"/>
  <c r="A1184" i="1" s="1"/>
  <c r="K1184" i="1"/>
  <c r="H1184" i="1"/>
  <c r="R1183" i="1"/>
  <c r="N1183" i="1"/>
  <c r="A1183" i="1" s="1"/>
  <c r="K1183" i="1"/>
  <c r="H1183" i="1"/>
  <c r="R1182" i="1"/>
  <c r="N1182" i="1"/>
  <c r="A1182" i="1" s="1"/>
  <c r="K1182" i="1"/>
  <c r="H1182" i="1"/>
  <c r="R1181" i="1"/>
  <c r="N1181" i="1"/>
  <c r="A1181" i="1" s="1"/>
  <c r="K1181" i="1"/>
  <c r="H1181" i="1"/>
  <c r="R1180" i="1"/>
  <c r="N1180" i="1"/>
  <c r="A1180" i="1" s="1"/>
  <c r="K1180" i="1"/>
  <c r="H1180" i="1"/>
  <c r="R1179" i="1"/>
  <c r="N1179" i="1"/>
  <c r="A1179" i="1" s="1"/>
  <c r="K1179" i="1"/>
  <c r="H1179" i="1"/>
  <c r="R1178" i="1"/>
  <c r="N1178" i="1"/>
  <c r="A1178" i="1" s="1"/>
  <c r="K1178" i="1"/>
  <c r="H1178" i="1"/>
  <c r="R1177" i="1"/>
  <c r="N1177" i="1"/>
  <c r="A1177" i="1" s="1"/>
  <c r="K1177" i="1"/>
  <c r="H1177" i="1"/>
  <c r="R1176" i="1"/>
  <c r="N1176" i="1"/>
  <c r="A1176" i="1" s="1"/>
  <c r="K1176" i="1"/>
  <c r="H1176" i="1"/>
  <c r="R1175" i="1"/>
  <c r="N1175" i="1"/>
  <c r="A1175" i="1" s="1"/>
  <c r="K1175" i="1"/>
  <c r="H1175" i="1"/>
  <c r="R1174" i="1"/>
  <c r="N1174" i="1"/>
  <c r="A1174" i="1" s="1"/>
  <c r="K1174" i="1"/>
  <c r="H1174" i="1"/>
  <c r="R1173" i="1"/>
  <c r="N1173" i="1"/>
  <c r="A1173" i="1" s="1"/>
  <c r="K1173" i="1"/>
  <c r="H1173" i="1"/>
  <c r="R1172" i="1"/>
  <c r="N1172" i="1"/>
  <c r="A1172" i="1" s="1"/>
  <c r="K1172" i="1"/>
  <c r="H1172" i="1"/>
  <c r="R1171" i="1"/>
  <c r="N1171" i="1"/>
  <c r="A1171" i="1" s="1"/>
  <c r="K1171" i="1"/>
  <c r="H1171" i="1"/>
  <c r="R1170" i="1"/>
  <c r="N1170" i="1"/>
  <c r="A1170" i="1" s="1"/>
  <c r="K1170" i="1"/>
  <c r="H1170" i="1"/>
  <c r="R1169" i="1"/>
  <c r="N1169" i="1"/>
  <c r="A1169" i="1" s="1"/>
  <c r="K1169" i="1"/>
  <c r="H1169" i="1"/>
  <c r="R1168" i="1"/>
  <c r="N1168" i="1"/>
  <c r="A1168" i="1" s="1"/>
  <c r="K1168" i="1"/>
  <c r="H1168" i="1"/>
  <c r="R1167" i="1"/>
  <c r="N1167" i="1"/>
  <c r="A1167" i="1" s="1"/>
  <c r="K1167" i="1"/>
  <c r="H1167" i="1"/>
  <c r="R1166" i="1"/>
  <c r="N1166" i="1"/>
  <c r="A1166" i="1" s="1"/>
  <c r="K1166" i="1"/>
  <c r="H1166" i="1"/>
  <c r="R1165" i="1"/>
  <c r="N1165" i="1"/>
  <c r="A1165" i="1" s="1"/>
  <c r="K1165" i="1"/>
  <c r="H1165" i="1"/>
  <c r="R1164" i="1"/>
  <c r="N1164" i="1"/>
  <c r="A1164" i="1" s="1"/>
  <c r="K1164" i="1"/>
  <c r="H1164" i="1"/>
  <c r="R1163" i="1"/>
  <c r="N1163" i="1"/>
  <c r="A1163" i="1" s="1"/>
  <c r="K1163" i="1"/>
  <c r="H1163" i="1"/>
  <c r="R1162" i="1"/>
  <c r="N1162" i="1"/>
  <c r="A1162" i="1" s="1"/>
  <c r="K1162" i="1"/>
  <c r="H1162" i="1"/>
  <c r="R1161" i="1"/>
  <c r="N1161" i="1"/>
  <c r="A1161" i="1" s="1"/>
  <c r="K1161" i="1"/>
  <c r="H1161" i="1"/>
  <c r="R1160" i="1"/>
  <c r="N1160" i="1"/>
  <c r="A1160" i="1" s="1"/>
  <c r="K1160" i="1"/>
  <c r="H1160" i="1"/>
  <c r="R1159" i="1"/>
  <c r="N1159" i="1"/>
  <c r="A1159" i="1" s="1"/>
  <c r="K1159" i="1"/>
  <c r="H1159" i="1"/>
  <c r="R1158" i="1"/>
  <c r="N1158" i="1"/>
  <c r="A1158" i="1" s="1"/>
  <c r="K1158" i="1"/>
  <c r="H1158" i="1"/>
  <c r="R1157" i="1"/>
  <c r="N1157" i="1"/>
  <c r="A1157" i="1" s="1"/>
  <c r="K1157" i="1"/>
  <c r="H1157" i="1"/>
  <c r="R1156" i="1"/>
  <c r="N1156" i="1"/>
  <c r="A1156" i="1" s="1"/>
  <c r="K1156" i="1"/>
  <c r="H1156" i="1"/>
  <c r="R1155" i="1"/>
  <c r="N1155" i="1"/>
  <c r="A1155" i="1" s="1"/>
  <c r="K1155" i="1"/>
  <c r="H1155" i="1"/>
  <c r="R1154" i="1"/>
  <c r="N1154" i="1"/>
  <c r="A1154" i="1" s="1"/>
  <c r="K1154" i="1"/>
  <c r="H1154" i="1"/>
  <c r="R1153" i="1"/>
  <c r="N1153" i="1"/>
  <c r="A1153" i="1" s="1"/>
  <c r="K1153" i="1"/>
  <c r="H1153" i="1"/>
  <c r="R1152" i="1"/>
  <c r="N1152" i="1"/>
  <c r="A1152" i="1" s="1"/>
  <c r="K1152" i="1"/>
  <c r="H1152" i="1"/>
  <c r="R1151" i="1"/>
  <c r="N1151" i="1"/>
  <c r="A1151" i="1" s="1"/>
  <c r="K1151" i="1"/>
  <c r="H1151" i="1"/>
  <c r="R1150" i="1"/>
  <c r="N1150" i="1"/>
  <c r="A1150" i="1" s="1"/>
  <c r="K1150" i="1"/>
  <c r="H1150" i="1"/>
  <c r="R1149" i="1"/>
  <c r="N1149" i="1"/>
  <c r="A1149" i="1" s="1"/>
  <c r="K1149" i="1"/>
  <c r="H1149" i="1"/>
  <c r="R1148" i="1"/>
  <c r="N1148" i="1"/>
  <c r="A1148" i="1" s="1"/>
  <c r="K1148" i="1"/>
  <c r="H1148" i="1"/>
  <c r="R1147" i="1"/>
  <c r="N1147" i="1"/>
  <c r="A1147" i="1" s="1"/>
  <c r="K1147" i="1"/>
  <c r="H1147" i="1"/>
  <c r="R1146" i="1"/>
  <c r="N1146" i="1"/>
  <c r="A1146" i="1" s="1"/>
  <c r="K1146" i="1"/>
  <c r="H1146" i="1"/>
  <c r="R1145" i="1"/>
  <c r="N1145" i="1"/>
  <c r="A1145" i="1" s="1"/>
  <c r="K1145" i="1"/>
  <c r="H1145" i="1"/>
  <c r="R1144" i="1"/>
  <c r="N1144" i="1"/>
  <c r="A1144" i="1" s="1"/>
  <c r="K1144" i="1"/>
  <c r="H1144" i="1"/>
  <c r="R1143" i="1"/>
  <c r="N1143" i="1"/>
  <c r="A1143" i="1" s="1"/>
  <c r="K1143" i="1"/>
  <c r="H1143" i="1"/>
  <c r="R1142" i="1"/>
  <c r="N1142" i="1"/>
  <c r="A1142" i="1" s="1"/>
  <c r="K1142" i="1"/>
  <c r="H1142" i="1"/>
  <c r="R1141" i="1"/>
  <c r="N1141" i="1"/>
  <c r="A1141" i="1" s="1"/>
  <c r="K1141" i="1"/>
  <c r="H1141" i="1"/>
  <c r="R1140" i="1"/>
  <c r="N1140" i="1"/>
  <c r="A1140" i="1" s="1"/>
  <c r="K1140" i="1"/>
  <c r="H1140" i="1"/>
  <c r="R1139" i="1"/>
  <c r="N1139" i="1"/>
  <c r="A1139" i="1" s="1"/>
  <c r="K1139" i="1"/>
  <c r="H1139" i="1"/>
  <c r="R1138" i="1"/>
  <c r="N1138" i="1"/>
  <c r="A1138" i="1" s="1"/>
  <c r="K1138" i="1"/>
  <c r="H1138" i="1"/>
  <c r="R1137" i="1"/>
  <c r="N1137" i="1"/>
  <c r="A1137" i="1" s="1"/>
  <c r="K1137" i="1"/>
  <c r="H1137" i="1"/>
  <c r="R1136" i="1"/>
  <c r="N1136" i="1"/>
  <c r="A1136" i="1" s="1"/>
  <c r="K1136" i="1"/>
  <c r="H1136" i="1"/>
  <c r="R1135" i="1"/>
  <c r="N1135" i="1"/>
  <c r="A1135" i="1" s="1"/>
  <c r="K1135" i="1"/>
  <c r="H1135" i="1"/>
  <c r="R1134" i="1"/>
  <c r="N1134" i="1"/>
  <c r="A1134" i="1" s="1"/>
  <c r="K1134" i="1"/>
  <c r="H1134" i="1"/>
  <c r="R1133" i="1"/>
  <c r="N1133" i="1"/>
  <c r="A1133" i="1" s="1"/>
  <c r="K1133" i="1"/>
  <c r="H1133" i="1"/>
  <c r="R1132" i="1"/>
  <c r="N1132" i="1"/>
  <c r="A1132" i="1" s="1"/>
  <c r="K1132" i="1"/>
  <c r="H1132" i="1"/>
  <c r="R1131" i="1"/>
  <c r="N1131" i="1"/>
  <c r="A1131" i="1" s="1"/>
  <c r="K1131" i="1"/>
  <c r="H1131" i="1"/>
  <c r="R1130" i="1"/>
  <c r="N1130" i="1"/>
  <c r="A1130" i="1" s="1"/>
  <c r="K1130" i="1"/>
  <c r="H1130" i="1"/>
  <c r="R1129" i="1"/>
  <c r="N1129" i="1"/>
  <c r="A1129" i="1" s="1"/>
  <c r="K1129" i="1"/>
  <c r="H1129" i="1"/>
  <c r="R1128" i="1"/>
  <c r="N1128" i="1"/>
  <c r="A1128" i="1" s="1"/>
  <c r="K1128" i="1"/>
  <c r="H1128" i="1"/>
  <c r="R1127" i="1"/>
  <c r="N1127" i="1"/>
  <c r="A1127" i="1" s="1"/>
  <c r="K1127" i="1"/>
  <c r="H1127" i="1"/>
  <c r="R1126" i="1"/>
  <c r="N1126" i="1"/>
  <c r="A1126" i="1" s="1"/>
  <c r="K1126" i="1"/>
  <c r="H1126" i="1"/>
  <c r="R1125" i="1"/>
  <c r="N1125" i="1"/>
  <c r="A1125" i="1" s="1"/>
  <c r="K1125" i="1"/>
  <c r="H1125" i="1"/>
  <c r="R1124" i="1"/>
  <c r="N1124" i="1"/>
  <c r="A1124" i="1" s="1"/>
  <c r="K1124" i="1"/>
  <c r="H1124" i="1"/>
  <c r="R1123" i="1"/>
  <c r="N1123" i="1"/>
  <c r="A1123" i="1" s="1"/>
  <c r="K1123" i="1"/>
  <c r="H1123" i="1"/>
  <c r="R1122" i="1"/>
  <c r="N1122" i="1"/>
  <c r="A1122" i="1" s="1"/>
  <c r="K1122" i="1"/>
  <c r="H1122" i="1"/>
  <c r="R1121" i="1"/>
  <c r="N1121" i="1"/>
  <c r="A1121" i="1" s="1"/>
  <c r="K1121" i="1"/>
  <c r="H1121" i="1"/>
  <c r="R1120" i="1"/>
  <c r="N1120" i="1"/>
  <c r="A1120" i="1" s="1"/>
  <c r="K1120" i="1"/>
  <c r="H1120" i="1"/>
  <c r="R1119" i="1"/>
  <c r="N1119" i="1"/>
  <c r="A1119" i="1" s="1"/>
  <c r="K1119" i="1"/>
  <c r="H1119" i="1"/>
  <c r="R1118" i="1"/>
  <c r="N1118" i="1"/>
  <c r="A1118" i="1" s="1"/>
  <c r="K1118" i="1"/>
  <c r="H1118" i="1"/>
  <c r="R1117" i="1"/>
  <c r="N1117" i="1"/>
  <c r="A1117" i="1" s="1"/>
  <c r="K1117" i="1"/>
  <c r="H1117" i="1"/>
  <c r="R1116" i="1"/>
  <c r="N1116" i="1"/>
  <c r="A1116" i="1" s="1"/>
  <c r="K1116" i="1"/>
  <c r="H1116" i="1"/>
  <c r="R1115" i="1"/>
  <c r="N1115" i="1"/>
  <c r="A1115" i="1" s="1"/>
  <c r="K1115" i="1"/>
  <c r="H1115" i="1"/>
  <c r="R1114" i="1"/>
  <c r="N1114" i="1"/>
  <c r="A1114" i="1" s="1"/>
  <c r="K1114" i="1"/>
  <c r="H1114" i="1"/>
  <c r="R1113" i="1"/>
  <c r="N1113" i="1"/>
  <c r="A1113" i="1" s="1"/>
  <c r="K1113" i="1"/>
  <c r="H1113" i="1"/>
  <c r="R1112" i="1"/>
  <c r="N1112" i="1"/>
  <c r="A1112" i="1" s="1"/>
  <c r="K1112" i="1"/>
  <c r="H1112" i="1"/>
  <c r="R1111" i="1"/>
  <c r="N1111" i="1"/>
  <c r="A1111" i="1" s="1"/>
  <c r="K1111" i="1"/>
  <c r="H1111" i="1"/>
  <c r="R1110" i="1"/>
  <c r="N1110" i="1"/>
  <c r="A1110" i="1" s="1"/>
  <c r="K1110" i="1"/>
  <c r="H1110" i="1"/>
  <c r="R1109" i="1"/>
  <c r="N1109" i="1"/>
  <c r="A1109" i="1" s="1"/>
  <c r="K1109" i="1"/>
  <c r="H1109" i="1"/>
  <c r="R1108" i="1"/>
  <c r="N1108" i="1"/>
  <c r="A1108" i="1" s="1"/>
  <c r="K1108" i="1"/>
  <c r="H1108" i="1"/>
  <c r="R1107" i="1"/>
  <c r="N1107" i="1"/>
  <c r="A1107" i="1" s="1"/>
  <c r="K1107" i="1"/>
  <c r="H1107" i="1"/>
  <c r="R1106" i="1"/>
  <c r="N1106" i="1"/>
  <c r="A1106" i="1" s="1"/>
  <c r="K1106" i="1"/>
  <c r="H1106" i="1"/>
  <c r="R1105" i="1"/>
  <c r="N1105" i="1"/>
  <c r="A1105" i="1" s="1"/>
  <c r="K1105" i="1"/>
  <c r="H1105" i="1"/>
  <c r="R1104" i="1"/>
  <c r="N1104" i="1"/>
  <c r="A1104" i="1" s="1"/>
  <c r="K1104" i="1"/>
  <c r="H1104" i="1"/>
  <c r="R1103" i="1"/>
  <c r="N1103" i="1"/>
  <c r="A1103" i="1" s="1"/>
  <c r="K1103" i="1"/>
  <c r="H1103" i="1"/>
  <c r="R1102" i="1"/>
  <c r="N1102" i="1"/>
  <c r="A1102" i="1" s="1"/>
  <c r="K1102" i="1"/>
  <c r="H1102" i="1"/>
  <c r="R1101" i="1"/>
  <c r="N1101" i="1"/>
  <c r="A1101" i="1" s="1"/>
  <c r="K1101" i="1"/>
  <c r="H1101" i="1"/>
  <c r="R1100" i="1"/>
  <c r="N1100" i="1"/>
  <c r="A1100" i="1" s="1"/>
  <c r="K1100" i="1"/>
  <c r="H1100" i="1"/>
  <c r="R1099" i="1"/>
  <c r="N1099" i="1"/>
  <c r="A1099" i="1" s="1"/>
  <c r="K1099" i="1"/>
  <c r="H1099" i="1"/>
  <c r="R1098" i="1"/>
  <c r="N1098" i="1"/>
  <c r="A1098" i="1" s="1"/>
  <c r="K1098" i="1"/>
  <c r="H1098" i="1"/>
  <c r="R1097" i="1"/>
  <c r="N1097" i="1"/>
  <c r="A1097" i="1" s="1"/>
  <c r="K1097" i="1"/>
  <c r="H1097" i="1"/>
  <c r="R1096" i="1"/>
  <c r="N1096" i="1"/>
  <c r="A1096" i="1" s="1"/>
  <c r="K1096" i="1"/>
  <c r="H1096" i="1"/>
  <c r="R1095" i="1"/>
  <c r="N1095" i="1"/>
  <c r="A1095" i="1" s="1"/>
  <c r="K1095" i="1"/>
  <c r="H1095" i="1"/>
  <c r="R1094" i="1"/>
  <c r="N1094" i="1"/>
  <c r="A1094" i="1" s="1"/>
  <c r="K1094" i="1"/>
  <c r="H1094" i="1"/>
  <c r="R1093" i="1"/>
  <c r="N1093" i="1"/>
  <c r="A1093" i="1" s="1"/>
  <c r="K1093" i="1"/>
  <c r="H1093" i="1"/>
  <c r="R1092" i="1"/>
  <c r="N1092" i="1"/>
  <c r="A1092" i="1" s="1"/>
  <c r="K1092" i="1"/>
  <c r="H1092" i="1"/>
  <c r="R1091" i="1"/>
  <c r="N1091" i="1"/>
  <c r="A1091" i="1" s="1"/>
  <c r="K1091" i="1"/>
  <c r="H1091" i="1"/>
  <c r="R1090" i="1"/>
  <c r="N1090" i="1"/>
  <c r="A1090" i="1" s="1"/>
  <c r="K1090" i="1"/>
  <c r="H1090" i="1"/>
  <c r="R1089" i="1"/>
  <c r="N1089" i="1"/>
  <c r="A1089" i="1" s="1"/>
  <c r="K1089" i="1"/>
  <c r="H1089" i="1"/>
  <c r="R1088" i="1"/>
  <c r="N1088" i="1"/>
  <c r="A1088" i="1" s="1"/>
  <c r="K1088" i="1"/>
  <c r="H1088" i="1"/>
  <c r="R1087" i="1"/>
  <c r="N1087" i="1"/>
  <c r="A1087" i="1" s="1"/>
  <c r="K1087" i="1"/>
  <c r="H1087" i="1"/>
  <c r="R1086" i="1"/>
  <c r="N1086" i="1"/>
  <c r="A1086" i="1" s="1"/>
  <c r="K1086" i="1"/>
  <c r="H1086" i="1"/>
  <c r="R1085" i="1"/>
  <c r="N1085" i="1"/>
  <c r="A1085" i="1" s="1"/>
  <c r="K1085" i="1"/>
  <c r="H1085" i="1"/>
  <c r="R1084" i="1"/>
  <c r="N1084" i="1"/>
  <c r="A1084" i="1" s="1"/>
  <c r="K1084" i="1"/>
  <c r="H1084" i="1"/>
  <c r="R1083" i="1"/>
  <c r="N1083" i="1"/>
  <c r="A1083" i="1" s="1"/>
  <c r="K1083" i="1"/>
  <c r="H1083" i="1"/>
  <c r="R1082" i="1"/>
  <c r="N1082" i="1"/>
  <c r="A1082" i="1" s="1"/>
  <c r="K1082" i="1"/>
  <c r="H1082" i="1"/>
  <c r="R1081" i="1"/>
  <c r="N1081" i="1"/>
  <c r="A1081" i="1" s="1"/>
  <c r="K1081" i="1"/>
  <c r="H1081" i="1"/>
  <c r="R1080" i="1"/>
  <c r="N1080" i="1"/>
  <c r="A1080" i="1" s="1"/>
  <c r="K1080" i="1"/>
  <c r="H1080" i="1"/>
  <c r="R1079" i="1"/>
  <c r="N1079" i="1"/>
  <c r="A1079" i="1" s="1"/>
  <c r="K1079" i="1"/>
  <c r="H1079" i="1"/>
  <c r="R1078" i="1"/>
  <c r="N1078" i="1"/>
  <c r="A1078" i="1" s="1"/>
  <c r="K1078" i="1"/>
  <c r="H1078" i="1"/>
  <c r="R1077" i="1"/>
  <c r="N1077" i="1"/>
  <c r="A1077" i="1" s="1"/>
  <c r="K1077" i="1"/>
  <c r="H1077" i="1"/>
  <c r="R1076" i="1"/>
  <c r="N1076" i="1"/>
  <c r="A1076" i="1" s="1"/>
  <c r="K1076" i="1"/>
  <c r="H1076" i="1"/>
  <c r="R1075" i="1"/>
  <c r="N1075" i="1"/>
  <c r="A1075" i="1" s="1"/>
  <c r="K1075" i="1"/>
  <c r="H1075" i="1"/>
  <c r="R1074" i="1"/>
  <c r="N1074" i="1"/>
  <c r="A1074" i="1" s="1"/>
  <c r="K1074" i="1"/>
  <c r="H1074" i="1"/>
  <c r="R1073" i="1"/>
  <c r="N1073" i="1"/>
  <c r="A1073" i="1" s="1"/>
  <c r="K1073" i="1"/>
  <c r="H1073" i="1"/>
  <c r="R1072" i="1"/>
  <c r="N1072" i="1"/>
  <c r="A1072" i="1" s="1"/>
  <c r="K1072" i="1"/>
  <c r="H1072" i="1"/>
  <c r="R1071" i="1"/>
  <c r="N1071" i="1"/>
  <c r="A1071" i="1" s="1"/>
  <c r="K1071" i="1"/>
  <c r="H1071" i="1"/>
  <c r="R1070" i="1"/>
  <c r="N1070" i="1"/>
  <c r="A1070" i="1" s="1"/>
  <c r="K1070" i="1"/>
  <c r="H1070" i="1"/>
  <c r="R1069" i="1"/>
  <c r="N1069" i="1"/>
  <c r="A1069" i="1" s="1"/>
  <c r="K1069" i="1"/>
  <c r="H1069" i="1"/>
  <c r="R1068" i="1"/>
  <c r="N1068" i="1"/>
  <c r="A1068" i="1" s="1"/>
  <c r="K1068" i="1"/>
  <c r="H1068" i="1"/>
  <c r="R1067" i="1"/>
  <c r="N1067" i="1"/>
  <c r="A1067" i="1" s="1"/>
  <c r="K1067" i="1"/>
  <c r="H1067" i="1"/>
  <c r="R1066" i="1"/>
  <c r="N1066" i="1"/>
  <c r="A1066" i="1" s="1"/>
  <c r="K1066" i="1"/>
  <c r="H1066" i="1"/>
  <c r="R1065" i="1"/>
  <c r="N1065" i="1"/>
  <c r="A1065" i="1" s="1"/>
  <c r="K1065" i="1"/>
  <c r="H1065" i="1"/>
  <c r="R1064" i="1"/>
  <c r="N1064" i="1"/>
  <c r="A1064" i="1" s="1"/>
  <c r="K1064" i="1"/>
  <c r="H1064" i="1"/>
  <c r="R1063" i="1"/>
  <c r="N1063" i="1"/>
  <c r="A1063" i="1" s="1"/>
  <c r="K1063" i="1"/>
  <c r="H1063" i="1"/>
  <c r="R1062" i="1"/>
  <c r="N1062" i="1"/>
  <c r="A1062" i="1" s="1"/>
  <c r="K1062" i="1"/>
  <c r="H1062" i="1"/>
  <c r="R1061" i="1"/>
  <c r="N1061" i="1"/>
  <c r="A1061" i="1" s="1"/>
  <c r="K1061" i="1"/>
  <c r="H1061" i="1"/>
  <c r="R1060" i="1"/>
  <c r="N1060" i="1"/>
  <c r="A1060" i="1" s="1"/>
  <c r="K1060" i="1"/>
  <c r="H1060" i="1"/>
  <c r="R1059" i="1"/>
  <c r="N1059" i="1"/>
  <c r="A1059" i="1" s="1"/>
  <c r="K1059" i="1"/>
  <c r="H1059" i="1"/>
  <c r="R1058" i="1"/>
  <c r="N1058" i="1"/>
  <c r="A1058" i="1" s="1"/>
  <c r="K1058" i="1"/>
  <c r="H1058" i="1"/>
  <c r="R1057" i="1"/>
  <c r="N1057" i="1"/>
  <c r="A1057" i="1" s="1"/>
  <c r="K1057" i="1"/>
  <c r="H1057" i="1"/>
  <c r="R1056" i="1"/>
  <c r="N1056" i="1"/>
  <c r="A1056" i="1" s="1"/>
  <c r="K1056" i="1"/>
  <c r="H1056" i="1"/>
  <c r="R1055" i="1"/>
  <c r="N1055" i="1"/>
  <c r="A1055" i="1" s="1"/>
  <c r="K1055" i="1"/>
  <c r="H1055" i="1"/>
  <c r="R1054" i="1"/>
  <c r="N1054" i="1"/>
  <c r="A1054" i="1" s="1"/>
  <c r="K1054" i="1"/>
  <c r="H1054" i="1"/>
  <c r="R1053" i="1"/>
  <c r="N1053" i="1"/>
  <c r="A1053" i="1" s="1"/>
  <c r="K1053" i="1"/>
  <c r="H1053" i="1"/>
  <c r="R1052" i="1"/>
  <c r="N1052" i="1"/>
  <c r="A1052" i="1" s="1"/>
  <c r="K1052" i="1"/>
  <c r="H1052" i="1"/>
  <c r="R1051" i="1"/>
  <c r="N1051" i="1"/>
  <c r="A1051" i="1" s="1"/>
  <c r="K1051" i="1"/>
  <c r="H1051" i="1"/>
  <c r="R1050" i="1"/>
  <c r="N1050" i="1"/>
  <c r="A1050" i="1" s="1"/>
  <c r="K1050" i="1"/>
  <c r="H1050" i="1"/>
  <c r="R1049" i="1"/>
  <c r="N1049" i="1"/>
  <c r="A1049" i="1" s="1"/>
  <c r="K1049" i="1"/>
  <c r="H1049" i="1"/>
  <c r="R1048" i="1"/>
  <c r="N1048" i="1"/>
  <c r="A1048" i="1" s="1"/>
  <c r="K1048" i="1"/>
  <c r="H1048" i="1"/>
  <c r="R1047" i="1"/>
  <c r="N1047" i="1"/>
  <c r="A1047" i="1" s="1"/>
  <c r="K1047" i="1"/>
  <c r="H1047" i="1"/>
  <c r="R1046" i="1"/>
  <c r="N1046" i="1"/>
  <c r="A1046" i="1" s="1"/>
  <c r="K1046" i="1"/>
  <c r="H1046" i="1"/>
  <c r="R1045" i="1"/>
  <c r="N1045" i="1"/>
  <c r="A1045" i="1" s="1"/>
  <c r="K1045" i="1"/>
  <c r="H1045" i="1"/>
  <c r="R1044" i="1"/>
  <c r="N1044" i="1"/>
  <c r="A1044" i="1" s="1"/>
  <c r="K1044" i="1"/>
  <c r="H1044" i="1"/>
  <c r="R1043" i="1"/>
  <c r="N1043" i="1"/>
  <c r="A1043" i="1" s="1"/>
  <c r="K1043" i="1"/>
  <c r="H1043" i="1"/>
  <c r="R1042" i="1"/>
  <c r="N1042" i="1"/>
  <c r="A1042" i="1" s="1"/>
  <c r="K1042" i="1"/>
  <c r="H1042" i="1"/>
  <c r="R1041" i="1"/>
  <c r="N1041" i="1"/>
  <c r="A1041" i="1" s="1"/>
  <c r="K1041" i="1"/>
  <c r="H1041" i="1"/>
  <c r="R1040" i="1"/>
  <c r="N1040" i="1"/>
  <c r="A1040" i="1" s="1"/>
  <c r="K1040" i="1"/>
  <c r="H1040" i="1"/>
  <c r="R1039" i="1"/>
  <c r="N1039" i="1"/>
  <c r="A1039" i="1" s="1"/>
  <c r="K1039" i="1"/>
  <c r="H1039" i="1"/>
  <c r="R1038" i="1"/>
  <c r="N1038" i="1"/>
  <c r="A1038" i="1" s="1"/>
  <c r="K1038" i="1"/>
  <c r="H1038" i="1"/>
  <c r="R1037" i="1"/>
  <c r="N1037" i="1"/>
  <c r="A1037" i="1" s="1"/>
  <c r="K1037" i="1"/>
  <c r="H1037" i="1"/>
  <c r="R1036" i="1"/>
  <c r="N1036" i="1"/>
  <c r="A1036" i="1" s="1"/>
  <c r="K1036" i="1"/>
  <c r="H1036" i="1"/>
  <c r="R1035" i="1"/>
  <c r="N1035" i="1"/>
  <c r="A1035" i="1" s="1"/>
  <c r="K1035" i="1"/>
  <c r="H1035" i="1"/>
  <c r="R1034" i="1"/>
  <c r="N1034" i="1"/>
  <c r="A1034" i="1" s="1"/>
  <c r="K1034" i="1"/>
  <c r="H1034" i="1"/>
  <c r="R1033" i="1"/>
  <c r="N1033" i="1"/>
  <c r="A1033" i="1" s="1"/>
  <c r="K1033" i="1"/>
  <c r="H1033" i="1"/>
  <c r="R1032" i="1"/>
  <c r="N1032" i="1"/>
  <c r="A1032" i="1" s="1"/>
  <c r="K1032" i="1"/>
  <c r="H1032" i="1"/>
  <c r="R1031" i="1"/>
  <c r="N1031" i="1"/>
  <c r="A1031" i="1" s="1"/>
  <c r="K1031" i="1"/>
  <c r="H1031" i="1"/>
  <c r="R1030" i="1"/>
  <c r="N1030" i="1"/>
  <c r="A1030" i="1" s="1"/>
  <c r="K1030" i="1"/>
  <c r="H1030" i="1"/>
  <c r="R1029" i="1"/>
  <c r="N1029" i="1"/>
  <c r="A1029" i="1" s="1"/>
  <c r="K1029" i="1"/>
  <c r="H1029" i="1"/>
  <c r="R1028" i="1"/>
  <c r="N1028" i="1"/>
  <c r="A1028" i="1" s="1"/>
  <c r="K1028" i="1"/>
  <c r="H1028" i="1"/>
  <c r="R1027" i="1"/>
  <c r="N1027" i="1"/>
  <c r="A1027" i="1" s="1"/>
  <c r="K1027" i="1"/>
  <c r="H1027" i="1"/>
  <c r="R1026" i="1"/>
  <c r="N1026" i="1"/>
  <c r="A1026" i="1" s="1"/>
  <c r="K1026" i="1"/>
  <c r="H1026" i="1"/>
  <c r="R1025" i="1"/>
  <c r="N1025" i="1"/>
  <c r="A1025" i="1" s="1"/>
  <c r="K1025" i="1"/>
  <c r="H1025" i="1"/>
  <c r="R1024" i="1"/>
  <c r="N1024" i="1"/>
  <c r="A1024" i="1" s="1"/>
  <c r="K1024" i="1"/>
  <c r="H1024" i="1"/>
  <c r="R1023" i="1"/>
  <c r="N1023" i="1"/>
  <c r="A1023" i="1" s="1"/>
  <c r="K1023" i="1"/>
  <c r="H1023" i="1"/>
  <c r="R1022" i="1"/>
  <c r="N1022" i="1"/>
  <c r="A1022" i="1" s="1"/>
  <c r="K1022" i="1"/>
  <c r="H1022" i="1"/>
  <c r="R1021" i="1"/>
  <c r="N1021" i="1"/>
  <c r="A1021" i="1" s="1"/>
  <c r="K1021" i="1"/>
  <c r="H1021" i="1"/>
  <c r="R1020" i="1"/>
  <c r="N1020" i="1"/>
  <c r="A1020" i="1" s="1"/>
  <c r="K1020" i="1"/>
  <c r="H1020" i="1"/>
  <c r="R1019" i="1"/>
  <c r="N1019" i="1"/>
  <c r="A1019" i="1" s="1"/>
  <c r="K1019" i="1"/>
  <c r="H1019" i="1"/>
  <c r="R1018" i="1"/>
  <c r="N1018" i="1"/>
  <c r="A1018" i="1" s="1"/>
  <c r="K1018" i="1"/>
  <c r="H1018" i="1"/>
  <c r="R1017" i="1"/>
  <c r="N1017" i="1"/>
  <c r="A1017" i="1" s="1"/>
  <c r="K1017" i="1"/>
  <c r="H1017" i="1"/>
  <c r="R1016" i="1"/>
  <c r="N1016" i="1"/>
  <c r="A1016" i="1" s="1"/>
  <c r="K1016" i="1"/>
  <c r="H1016" i="1"/>
  <c r="R1015" i="1"/>
  <c r="N1015" i="1"/>
  <c r="A1015" i="1" s="1"/>
  <c r="K1015" i="1"/>
  <c r="H1015" i="1"/>
  <c r="R1014" i="1"/>
  <c r="N1014" i="1"/>
  <c r="A1014" i="1" s="1"/>
  <c r="K1014" i="1"/>
  <c r="H1014" i="1"/>
  <c r="R1013" i="1"/>
  <c r="N1013" i="1"/>
  <c r="A1013" i="1" s="1"/>
  <c r="K1013" i="1"/>
  <c r="H1013" i="1"/>
  <c r="R1012" i="1"/>
  <c r="N1012" i="1"/>
  <c r="A1012" i="1" s="1"/>
  <c r="K1012" i="1"/>
  <c r="H1012" i="1"/>
  <c r="R1011" i="1"/>
  <c r="N1011" i="1"/>
  <c r="A1011" i="1" s="1"/>
  <c r="K1011" i="1"/>
  <c r="H1011" i="1"/>
  <c r="R1010" i="1"/>
  <c r="N1010" i="1"/>
  <c r="A1010" i="1" s="1"/>
  <c r="K1010" i="1"/>
  <c r="H1010" i="1"/>
  <c r="R1009" i="1"/>
  <c r="N1009" i="1"/>
  <c r="A1009" i="1" s="1"/>
  <c r="K1009" i="1"/>
  <c r="H1009" i="1"/>
  <c r="R1008" i="1"/>
  <c r="N1008" i="1"/>
  <c r="A1008" i="1" s="1"/>
  <c r="K1008" i="1"/>
  <c r="H1008" i="1"/>
  <c r="R1007" i="1"/>
  <c r="N1007" i="1"/>
  <c r="A1007" i="1" s="1"/>
  <c r="K1007" i="1"/>
  <c r="H1007" i="1"/>
  <c r="R1006" i="1"/>
  <c r="N1006" i="1"/>
  <c r="A1006" i="1" s="1"/>
  <c r="K1006" i="1"/>
  <c r="H1006" i="1"/>
  <c r="R1005" i="1"/>
  <c r="N1005" i="1"/>
  <c r="A1005" i="1" s="1"/>
  <c r="K1005" i="1"/>
  <c r="H1005" i="1"/>
  <c r="R1004" i="1"/>
  <c r="N1004" i="1"/>
  <c r="A1004" i="1" s="1"/>
  <c r="K1004" i="1"/>
  <c r="H1004" i="1"/>
  <c r="R1003" i="1"/>
  <c r="N1003" i="1"/>
  <c r="A1003" i="1" s="1"/>
  <c r="K1003" i="1"/>
  <c r="H1003" i="1"/>
  <c r="R1002" i="1"/>
  <c r="N1002" i="1"/>
  <c r="A1002" i="1" s="1"/>
  <c r="K1002" i="1"/>
  <c r="H1002" i="1"/>
  <c r="R1001" i="1"/>
  <c r="N1001" i="1"/>
  <c r="A1001" i="1" s="1"/>
  <c r="K1001" i="1"/>
  <c r="H1001" i="1"/>
  <c r="R1000" i="1"/>
  <c r="N1000" i="1"/>
  <c r="A1000" i="1" s="1"/>
  <c r="K1000" i="1"/>
  <c r="H1000" i="1"/>
  <c r="R999" i="1"/>
  <c r="N999" i="1"/>
  <c r="A999" i="1" s="1"/>
  <c r="K999" i="1"/>
  <c r="H999" i="1"/>
  <c r="R998" i="1"/>
  <c r="N998" i="1"/>
  <c r="A998" i="1" s="1"/>
  <c r="K998" i="1"/>
  <c r="H998" i="1"/>
  <c r="R997" i="1"/>
  <c r="N997" i="1"/>
  <c r="A997" i="1" s="1"/>
  <c r="K997" i="1"/>
  <c r="H997" i="1"/>
  <c r="R996" i="1"/>
  <c r="N996" i="1"/>
  <c r="A996" i="1" s="1"/>
  <c r="K996" i="1"/>
  <c r="H996" i="1"/>
  <c r="R995" i="1"/>
  <c r="N995" i="1"/>
  <c r="A995" i="1" s="1"/>
  <c r="K995" i="1"/>
  <c r="H995" i="1"/>
  <c r="R994" i="1"/>
  <c r="N994" i="1"/>
  <c r="A994" i="1" s="1"/>
  <c r="K994" i="1"/>
  <c r="H994" i="1"/>
  <c r="R993" i="1"/>
  <c r="N993" i="1"/>
  <c r="A993" i="1" s="1"/>
  <c r="K993" i="1"/>
  <c r="H993" i="1"/>
  <c r="R992" i="1"/>
  <c r="N992" i="1"/>
  <c r="A992" i="1" s="1"/>
  <c r="K992" i="1"/>
  <c r="H992" i="1"/>
  <c r="R991" i="1"/>
  <c r="N991" i="1"/>
  <c r="A991" i="1" s="1"/>
  <c r="K991" i="1"/>
  <c r="H991" i="1"/>
  <c r="R990" i="1"/>
  <c r="N990" i="1"/>
  <c r="A990" i="1" s="1"/>
  <c r="K990" i="1"/>
  <c r="H990" i="1"/>
  <c r="R989" i="1"/>
  <c r="N989" i="1"/>
  <c r="A989" i="1" s="1"/>
  <c r="K989" i="1"/>
  <c r="H989" i="1"/>
  <c r="R988" i="1"/>
  <c r="N988" i="1"/>
  <c r="A988" i="1" s="1"/>
  <c r="K988" i="1"/>
  <c r="H988" i="1"/>
  <c r="R987" i="1"/>
  <c r="N987" i="1"/>
  <c r="A987" i="1" s="1"/>
  <c r="K987" i="1"/>
  <c r="H987" i="1"/>
  <c r="R986" i="1"/>
  <c r="N986" i="1"/>
  <c r="A986" i="1" s="1"/>
  <c r="K986" i="1"/>
  <c r="H986" i="1"/>
  <c r="R985" i="1"/>
  <c r="N985" i="1"/>
  <c r="A985" i="1" s="1"/>
  <c r="K985" i="1"/>
  <c r="H985" i="1"/>
  <c r="R984" i="1"/>
  <c r="N984" i="1"/>
  <c r="A984" i="1" s="1"/>
  <c r="K984" i="1"/>
  <c r="H984" i="1"/>
  <c r="R983" i="1"/>
  <c r="N983" i="1"/>
  <c r="A983" i="1" s="1"/>
  <c r="K983" i="1"/>
  <c r="H983" i="1"/>
  <c r="R982" i="1"/>
  <c r="N982" i="1"/>
  <c r="A982" i="1" s="1"/>
  <c r="K982" i="1"/>
  <c r="H982" i="1"/>
  <c r="R981" i="1"/>
  <c r="N981" i="1"/>
  <c r="A981" i="1" s="1"/>
  <c r="K981" i="1"/>
  <c r="H981" i="1"/>
  <c r="R980" i="1"/>
  <c r="N980" i="1"/>
  <c r="A980" i="1" s="1"/>
  <c r="K980" i="1"/>
  <c r="H980" i="1"/>
  <c r="R979" i="1"/>
  <c r="N979" i="1"/>
  <c r="A979" i="1" s="1"/>
  <c r="K979" i="1"/>
  <c r="H979" i="1"/>
  <c r="R978" i="1"/>
  <c r="N978" i="1"/>
  <c r="A978" i="1" s="1"/>
  <c r="K978" i="1"/>
  <c r="H978" i="1"/>
  <c r="R977" i="1"/>
  <c r="N977" i="1"/>
  <c r="A977" i="1" s="1"/>
  <c r="K977" i="1"/>
  <c r="H977" i="1"/>
  <c r="R976" i="1"/>
  <c r="N976" i="1"/>
  <c r="A976" i="1" s="1"/>
  <c r="K976" i="1"/>
  <c r="H976" i="1"/>
  <c r="R975" i="1"/>
  <c r="N975" i="1"/>
  <c r="A975" i="1" s="1"/>
  <c r="K975" i="1"/>
  <c r="H975" i="1"/>
  <c r="R974" i="1"/>
  <c r="N974" i="1"/>
  <c r="A974" i="1" s="1"/>
  <c r="K974" i="1"/>
  <c r="H974" i="1"/>
  <c r="R973" i="1"/>
  <c r="N973" i="1"/>
  <c r="A973" i="1" s="1"/>
  <c r="K973" i="1"/>
  <c r="H973" i="1"/>
  <c r="R972" i="1"/>
  <c r="N972" i="1"/>
  <c r="A972" i="1" s="1"/>
  <c r="K972" i="1"/>
  <c r="H972" i="1"/>
  <c r="R971" i="1"/>
  <c r="N971" i="1"/>
  <c r="A971" i="1" s="1"/>
  <c r="K971" i="1"/>
  <c r="H971" i="1"/>
  <c r="R970" i="1"/>
  <c r="N970" i="1"/>
  <c r="A970" i="1" s="1"/>
  <c r="K970" i="1"/>
  <c r="H970" i="1"/>
  <c r="R969" i="1"/>
  <c r="N969" i="1"/>
  <c r="A969" i="1" s="1"/>
  <c r="K969" i="1"/>
  <c r="H969" i="1"/>
  <c r="R968" i="1"/>
  <c r="N968" i="1"/>
  <c r="A968" i="1" s="1"/>
  <c r="K968" i="1"/>
  <c r="H968" i="1"/>
  <c r="R967" i="1"/>
  <c r="N967" i="1"/>
  <c r="A967" i="1" s="1"/>
  <c r="K967" i="1"/>
  <c r="H967" i="1"/>
  <c r="R966" i="1"/>
  <c r="N966" i="1"/>
  <c r="A966" i="1" s="1"/>
  <c r="K966" i="1"/>
  <c r="H966" i="1"/>
  <c r="R965" i="1"/>
  <c r="N965" i="1"/>
  <c r="A965" i="1" s="1"/>
  <c r="K965" i="1"/>
  <c r="H965" i="1"/>
  <c r="R964" i="1"/>
  <c r="N964" i="1"/>
  <c r="A964" i="1" s="1"/>
  <c r="K964" i="1"/>
  <c r="H964" i="1"/>
  <c r="R963" i="1"/>
  <c r="N963" i="1"/>
  <c r="A963" i="1" s="1"/>
  <c r="K963" i="1"/>
  <c r="H963" i="1"/>
  <c r="R962" i="1"/>
  <c r="N962" i="1"/>
  <c r="A962" i="1" s="1"/>
  <c r="K962" i="1"/>
  <c r="H962" i="1"/>
  <c r="R961" i="1"/>
  <c r="N961" i="1"/>
  <c r="A961" i="1" s="1"/>
  <c r="K961" i="1"/>
  <c r="H961" i="1"/>
  <c r="R960" i="1"/>
  <c r="N960" i="1"/>
  <c r="A960" i="1" s="1"/>
  <c r="K960" i="1"/>
  <c r="H960" i="1"/>
  <c r="R959" i="1"/>
  <c r="N959" i="1"/>
  <c r="A959" i="1" s="1"/>
  <c r="K959" i="1"/>
  <c r="H959" i="1"/>
  <c r="R958" i="1"/>
  <c r="N958" i="1"/>
  <c r="A958" i="1" s="1"/>
  <c r="K958" i="1"/>
  <c r="H958" i="1"/>
  <c r="R957" i="1"/>
  <c r="N957" i="1"/>
  <c r="A957" i="1" s="1"/>
  <c r="K957" i="1"/>
  <c r="H957" i="1"/>
  <c r="R956" i="1"/>
  <c r="N956" i="1"/>
  <c r="A956" i="1" s="1"/>
  <c r="K956" i="1"/>
  <c r="H956" i="1"/>
  <c r="R955" i="1"/>
  <c r="N955" i="1"/>
  <c r="A955" i="1" s="1"/>
  <c r="K955" i="1"/>
  <c r="H955" i="1"/>
  <c r="R954" i="1"/>
  <c r="N954" i="1"/>
  <c r="A954" i="1" s="1"/>
  <c r="K954" i="1"/>
  <c r="H954" i="1"/>
  <c r="R953" i="1"/>
  <c r="N953" i="1"/>
  <c r="A953" i="1" s="1"/>
  <c r="K953" i="1"/>
  <c r="H953" i="1"/>
  <c r="R952" i="1"/>
  <c r="N952" i="1"/>
  <c r="A952" i="1" s="1"/>
  <c r="K952" i="1"/>
  <c r="H952" i="1"/>
  <c r="R951" i="1"/>
  <c r="N951" i="1"/>
  <c r="A951" i="1" s="1"/>
  <c r="K951" i="1"/>
  <c r="H951" i="1"/>
  <c r="R950" i="1"/>
  <c r="N950" i="1"/>
  <c r="A950" i="1" s="1"/>
  <c r="K950" i="1"/>
  <c r="H950" i="1"/>
  <c r="R949" i="1"/>
  <c r="N949" i="1"/>
  <c r="A949" i="1" s="1"/>
  <c r="K949" i="1"/>
  <c r="H949" i="1"/>
  <c r="R948" i="1"/>
  <c r="N948" i="1"/>
  <c r="A948" i="1" s="1"/>
  <c r="K948" i="1"/>
  <c r="H948" i="1"/>
  <c r="R947" i="1"/>
  <c r="N947" i="1"/>
  <c r="A947" i="1" s="1"/>
  <c r="K947" i="1"/>
  <c r="H947" i="1"/>
  <c r="R946" i="1"/>
  <c r="N946" i="1"/>
  <c r="A946" i="1" s="1"/>
  <c r="K946" i="1"/>
  <c r="H946" i="1"/>
  <c r="R945" i="1"/>
  <c r="N945" i="1"/>
  <c r="A945" i="1" s="1"/>
  <c r="K945" i="1"/>
  <c r="H945" i="1"/>
  <c r="R944" i="1"/>
  <c r="N944" i="1"/>
  <c r="A944" i="1" s="1"/>
  <c r="K944" i="1"/>
  <c r="H944" i="1"/>
  <c r="R943" i="1"/>
  <c r="N943" i="1"/>
  <c r="A943" i="1" s="1"/>
  <c r="K943" i="1"/>
  <c r="H943" i="1"/>
  <c r="R942" i="1"/>
  <c r="N942" i="1"/>
  <c r="A942" i="1" s="1"/>
  <c r="K942" i="1"/>
  <c r="H942" i="1"/>
  <c r="R941" i="1"/>
  <c r="N941" i="1"/>
  <c r="A941" i="1" s="1"/>
  <c r="K941" i="1"/>
  <c r="H941" i="1"/>
  <c r="R940" i="1"/>
  <c r="N940" i="1"/>
  <c r="A940" i="1" s="1"/>
  <c r="K940" i="1"/>
  <c r="H940" i="1"/>
  <c r="R939" i="1"/>
  <c r="N939" i="1"/>
  <c r="A939" i="1" s="1"/>
  <c r="K939" i="1"/>
  <c r="H939" i="1"/>
  <c r="R938" i="1"/>
  <c r="N938" i="1"/>
  <c r="A938" i="1" s="1"/>
  <c r="K938" i="1"/>
  <c r="H938" i="1"/>
  <c r="R937" i="1"/>
  <c r="N937" i="1"/>
  <c r="A937" i="1" s="1"/>
  <c r="K937" i="1"/>
  <c r="H937" i="1"/>
  <c r="R936" i="1"/>
  <c r="N936" i="1"/>
  <c r="A936" i="1" s="1"/>
  <c r="K936" i="1"/>
  <c r="H936" i="1"/>
  <c r="R935" i="1"/>
  <c r="N935" i="1"/>
  <c r="A935" i="1" s="1"/>
  <c r="K935" i="1"/>
  <c r="H935" i="1"/>
  <c r="R934" i="1"/>
  <c r="N934" i="1"/>
  <c r="A934" i="1" s="1"/>
  <c r="K934" i="1"/>
  <c r="H934" i="1"/>
  <c r="R933" i="1"/>
  <c r="N933" i="1"/>
  <c r="A933" i="1" s="1"/>
  <c r="K933" i="1"/>
  <c r="H933" i="1"/>
  <c r="R932" i="1"/>
  <c r="N932" i="1"/>
  <c r="A932" i="1" s="1"/>
  <c r="K932" i="1"/>
  <c r="H932" i="1"/>
  <c r="R931" i="1"/>
  <c r="N931" i="1"/>
  <c r="A931" i="1" s="1"/>
  <c r="K931" i="1"/>
  <c r="H931" i="1"/>
  <c r="R930" i="1"/>
  <c r="N930" i="1"/>
  <c r="A930" i="1" s="1"/>
  <c r="K930" i="1"/>
  <c r="H930" i="1"/>
  <c r="R929" i="1"/>
  <c r="N929" i="1"/>
  <c r="A929" i="1" s="1"/>
  <c r="K929" i="1"/>
  <c r="H929" i="1"/>
  <c r="R928" i="1"/>
  <c r="N928" i="1"/>
  <c r="A928" i="1" s="1"/>
  <c r="K928" i="1"/>
  <c r="H928" i="1"/>
  <c r="R927" i="1"/>
  <c r="N927" i="1"/>
  <c r="A927" i="1" s="1"/>
  <c r="K927" i="1"/>
  <c r="H927" i="1"/>
  <c r="R926" i="1"/>
  <c r="N926" i="1"/>
  <c r="A926" i="1" s="1"/>
  <c r="K926" i="1"/>
  <c r="H926" i="1"/>
  <c r="R925" i="1"/>
  <c r="N925" i="1"/>
  <c r="A925" i="1" s="1"/>
  <c r="K925" i="1"/>
  <c r="H925" i="1"/>
  <c r="R924" i="1"/>
  <c r="N924" i="1"/>
  <c r="A924" i="1" s="1"/>
  <c r="K924" i="1"/>
  <c r="H924" i="1"/>
  <c r="R923" i="1"/>
  <c r="N923" i="1"/>
  <c r="A923" i="1" s="1"/>
  <c r="K923" i="1"/>
  <c r="H923" i="1"/>
  <c r="R922" i="1"/>
  <c r="N922" i="1"/>
  <c r="A922" i="1" s="1"/>
  <c r="K922" i="1"/>
  <c r="H922" i="1"/>
  <c r="R921" i="1"/>
  <c r="N921" i="1"/>
  <c r="A921" i="1" s="1"/>
  <c r="K921" i="1"/>
  <c r="H921" i="1"/>
  <c r="R920" i="1"/>
  <c r="N920" i="1"/>
  <c r="A920" i="1" s="1"/>
  <c r="K920" i="1"/>
  <c r="H920" i="1"/>
  <c r="R919" i="1"/>
  <c r="N919" i="1"/>
  <c r="A919" i="1" s="1"/>
  <c r="K919" i="1"/>
  <c r="H919" i="1"/>
  <c r="R918" i="1"/>
  <c r="N918" i="1"/>
  <c r="A918" i="1" s="1"/>
  <c r="K918" i="1"/>
  <c r="H918" i="1"/>
  <c r="R917" i="1"/>
  <c r="N917" i="1"/>
  <c r="A917" i="1" s="1"/>
  <c r="K917" i="1"/>
  <c r="H917" i="1"/>
  <c r="R916" i="1"/>
  <c r="N916" i="1"/>
  <c r="A916" i="1" s="1"/>
  <c r="K916" i="1"/>
  <c r="H916" i="1"/>
  <c r="R915" i="1"/>
  <c r="N915" i="1"/>
  <c r="A915" i="1" s="1"/>
  <c r="K915" i="1"/>
  <c r="H915" i="1"/>
  <c r="R914" i="1"/>
  <c r="N914" i="1"/>
  <c r="A914" i="1" s="1"/>
  <c r="K914" i="1"/>
  <c r="H914" i="1"/>
  <c r="R913" i="1"/>
  <c r="N913" i="1"/>
  <c r="A913" i="1" s="1"/>
  <c r="K913" i="1"/>
  <c r="H913" i="1"/>
  <c r="R912" i="1"/>
  <c r="N912" i="1"/>
  <c r="A912" i="1" s="1"/>
  <c r="K912" i="1"/>
  <c r="H912" i="1"/>
  <c r="R911" i="1"/>
  <c r="N911" i="1"/>
  <c r="A911" i="1" s="1"/>
  <c r="K911" i="1"/>
  <c r="H911" i="1"/>
  <c r="R910" i="1"/>
  <c r="N910" i="1"/>
  <c r="A910" i="1" s="1"/>
  <c r="K910" i="1"/>
  <c r="H910" i="1"/>
  <c r="R909" i="1"/>
  <c r="N909" i="1"/>
  <c r="A909" i="1" s="1"/>
  <c r="K909" i="1"/>
  <c r="H909" i="1"/>
  <c r="R908" i="1"/>
  <c r="N908" i="1"/>
  <c r="A908" i="1" s="1"/>
  <c r="K908" i="1"/>
  <c r="H908" i="1"/>
  <c r="R907" i="1"/>
  <c r="N907" i="1"/>
  <c r="A907" i="1" s="1"/>
  <c r="K907" i="1"/>
  <c r="H907" i="1"/>
  <c r="R906" i="1"/>
  <c r="N906" i="1"/>
  <c r="A906" i="1" s="1"/>
  <c r="K906" i="1"/>
  <c r="H906" i="1"/>
  <c r="R905" i="1"/>
  <c r="N905" i="1"/>
  <c r="A905" i="1" s="1"/>
  <c r="K905" i="1"/>
  <c r="H905" i="1"/>
  <c r="R904" i="1"/>
  <c r="N904" i="1"/>
  <c r="A904" i="1" s="1"/>
  <c r="K904" i="1"/>
  <c r="H904" i="1"/>
  <c r="R903" i="1"/>
  <c r="N903" i="1"/>
  <c r="A903" i="1" s="1"/>
  <c r="K903" i="1"/>
  <c r="H903" i="1"/>
  <c r="R902" i="1"/>
  <c r="N902" i="1"/>
  <c r="A902" i="1" s="1"/>
  <c r="K902" i="1"/>
  <c r="H902" i="1"/>
  <c r="R901" i="1"/>
  <c r="N901" i="1"/>
  <c r="A901" i="1" s="1"/>
  <c r="K901" i="1"/>
  <c r="H901" i="1"/>
  <c r="R900" i="1"/>
  <c r="N900" i="1"/>
  <c r="A900" i="1" s="1"/>
  <c r="K900" i="1"/>
  <c r="H900" i="1"/>
  <c r="R899" i="1"/>
  <c r="N899" i="1"/>
  <c r="A899" i="1" s="1"/>
  <c r="K899" i="1"/>
  <c r="H899" i="1"/>
  <c r="R898" i="1"/>
  <c r="N898" i="1"/>
  <c r="A898" i="1" s="1"/>
  <c r="K898" i="1"/>
  <c r="H898" i="1"/>
  <c r="R897" i="1"/>
  <c r="N897" i="1"/>
  <c r="A897" i="1" s="1"/>
  <c r="K897" i="1"/>
  <c r="H897" i="1"/>
  <c r="R896" i="1"/>
  <c r="N896" i="1"/>
  <c r="A896" i="1" s="1"/>
  <c r="K896" i="1"/>
  <c r="H896" i="1"/>
  <c r="R895" i="1"/>
  <c r="N895" i="1"/>
  <c r="A895" i="1" s="1"/>
  <c r="K895" i="1"/>
  <c r="H895" i="1"/>
  <c r="R894" i="1"/>
  <c r="N894" i="1"/>
  <c r="A894" i="1" s="1"/>
  <c r="K894" i="1"/>
  <c r="H894" i="1"/>
  <c r="R893" i="1"/>
  <c r="N893" i="1"/>
  <c r="A893" i="1" s="1"/>
  <c r="K893" i="1"/>
  <c r="H893" i="1"/>
  <c r="R892" i="1"/>
  <c r="N892" i="1"/>
  <c r="A892" i="1" s="1"/>
  <c r="K892" i="1"/>
  <c r="H892" i="1"/>
  <c r="R891" i="1"/>
  <c r="N891" i="1"/>
  <c r="A891" i="1" s="1"/>
  <c r="K891" i="1"/>
  <c r="H891" i="1"/>
  <c r="R890" i="1"/>
  <c r="N890" i="1"/>
  <c r="A890" i="1" s="1"/>
  <c r="K890" i="1"/>
  <c r="H890" i="1"/>
  <c r="R889" i="1"/>
  <c r="N889" i="1"/>
  <c r="A889" i="1" s="1"/>
  <c r="K889" i="1"/>
  <c r="H889" i="1"/>
  <c r="R888" i="1"/>
  <c r="N888" i="1"/>
  <c r="A888" i="1" s="1"/>
  <c r="K888" i="1"/>
  <c r="H888" i="1"/>
  <c r="R887" i="1"/>
  <c r="N887" i="1"/>
  <c r="A887" i="1" s="1"/>
  <c r="K887" i="1"/>
  <c r="H887" i="1"/>
  <c r="R886" i="1"/>
  <c r="N886" i="1"/>
  <c r="A886" i="1" s="1"/>
  <c r="K886" i="1"/>
  <c r="H886" i="1"/>
  <c r="R885" i="1"/>
  <c r="N885" i="1"/>
  <c r="A885" i="1" s="1"/>
  <c r="K885" i="1"/>
  <c r="H885" i="1"/>
  <c r="R884" i="1"/>
  <c r="N884" i="1"/>
  <c r="A884" i="1" s="1"/>
  <c r="K884" i="1"/>
  <c r="H884" i="1"/>
  <c r="R883" i="1"/>
  <c r="N883" i="1"/>
  <c r="A883" i="1" s="1"/>
  <c r="K883" i="1"/>
  <c r="H883" i="1"/>
  <c r="R882" i="1"/>
  <c r="N882" i="1"/>
  <c r="A882" i="1" s="1"/>
  <c r="K882" i="1"/>
  <c r="H882" i="1"/>
  <c r="R881" i="1"/>
  <c r="N881" i="1"/>
  <c r="A881" i="1" s="1"/>
  <c r="K881" i="1"/>
  <c r="H881" i="1"/>
  <c r="R880" i="1"/>
  <c r="N880" i="1"/>
  <c r="A880" i="1" s="1"/>
  <c r="K880" i="1"/>
  <c r="H880" i="1"/>
  <c r="R879" i="1"/>
  <c r="N879" i="1"/>
  <c r="A879" i="1" s="1"/>
  <c r="K879" i="1"/>
  <c r="H879" i="1"/>
  <c r="R878" i="1"/>
  <c r="N878" i="1"/>
  <c r="A878" i="1" s="1"/>
  <c r="K878" i="1"/>
  <c r="H878" i="1"/>
  <c r="R877" i="1"/>
  <c r="N877" i="1"/>
  <c r="A877" i="1" s="1"/>
  <c r="K877" i="1"/>
  <c r="H877" i="1"/>
  <c r="R876" i="1"/>
  <c r="N876" i="1"/>
  <c r="A876" i="1" s="1"/>
  <c r="K876" i="1"/>
  <c r="H876" i="1"/>
  <c r="R875" i="1"/>
  <c r="N875" i="1"/>
  <c r="A875" i="1" s="1"/>
  <c r="K875" i="1"/>
  <c r="H875" i="1"/>
  <c r="R874" i="1"/>
  <c r="N874" i="1"/>
  <c r="A874" i="1" s="1"/>
  <c r="K874" i="1"/>
  <c r="H874" i="1"/>
  <c r="R873" i="1"/>
  <c r="N873" i="1"/>
  <c r="A873" i="1" s="1"/>
  <c r="K873" i="1"/>
  <c r="H873" i="1"/>
  <c r="R872" i="1"/>
  <c r="N872" i="1"/>
  <c r="A872" i="1" s="1"/>
  <c r="K872" i="1"/>
  <c r="H872" i="1"/>
  <c r="R871" i="1"/>
  <c r="N871" i="1"/>
  <c r="A871" i="1" s="1"/>
  <c r="K871" i="1"/>
  <c r="H871" i="1"/>
  <c r="R870" i="1"/>
  <c r="N870" i="1"/>
  <c r="A870" i="1" s="1"/>
  <c r="K870" i="1"/>
  <c r="H870" i="1"/>
  <c r="R869" i="1"/>
  <c r="N869" i="1"/>
  <c r="A869" i="1" s="1"/>
  <c r="K869" i="1"/>
  <c r="H869" i="1"/>
  <c r="R868" i="1"/>
  <c r="N868" i="1"/>
  <c r="A868" i="1" s="1"/>
  <c r="K868" i="1"/>
  <c r="H868" i="1"/>
  <c r="R867" i="1"/>
  <c r="N867" i="1"/>
  <c r="A867" i="1" s="1"/>
  <c r="K867" i="1"/>
  <c r="H867" i="1"/>
  <c r="R866" i="1"/>
  <c r="N866" i="1"/>
  <c r="A866" i="1" s="1"/>
  <c r="K866" i="1"/>
  <c r="H866" i="1"/>
  <c r="R865" i="1"/>
  <c r="N865" i="1"/>
  <c r="A865" i="1" s="1"/>
  <c r="K865" i="1"/>
  <c r="H865" i="1"/>
  <c r="R864" i="1"/>
  <c r="N864" i="1"/>
  <c r="A864" i="1" s="1"/>
  <c r="K864" i="1"/>
  <c r="H864" i="1"/>
  <c r="R863" i="1"/>
  <c r="N863" i="1"/>
  <c r="A863" i="1" s="1"/>
  <c r="K863" i="1"/>
  <c r="H863" i="1"/>
  <c r="R862" i="1"/>
  <c r="N862" i="1"/>
  <c r="A862" i="1" s="1"/>
  <c r="K862" i="1"/>
  <c r="H862" i="1"/>
  <c r="R861" i="1"/>
  <c r="N861" i="1"/>
  <c r="A861" i="1" s="1"/>
  <c r="K861" i="1"/>
  <c r="H861" i="1"/>
  <c r="R860" i="1"/>
  <c r="N860" i="1"/>
  <c r="A860" i="1" s="1"/>
  <c r="K860" i="1"/>
  <c r="H860" i="1"/>
  <c r="R859" i="1"/>
  <c r="N859" i="1"/>
  <c r="A859" i="1" s="1"/>
  <c r="K859" i="1"/>
  <c r="H859" i="1"/>
  <c r="R858" i="1"/>
  <c r="N858" i="1"/>
  <c r="A858" i="1" s="1"/>
  <c r="K858" i="1"/>
  <c r="H858" i="1"/>
  <c r="R857" i="1"/>
  <c r="N857" i="1"/>
  <c r="A857" i="1" s="1"/>
  <c r="K857" i="1"/>
  <c r="H857" i="1"/>
  <c r="R856" i="1"/>
  <c r="N856" i="1"/>
  <c r="A856" i="1" s="1"/>
  <c r="K856" i="1"/>
  <c r="H856" i="1"/>
  <c r="R855" i="1"/>
  <c r="N855" i="1"/>
  <c r="A855" i="1" s="1"/>
  <c r="K855" i="1"/>
  <c r="H855" i="1"/>
  <c r="R854" i="1"/>
  <c r="N854" i="1"/>
  <c r="A854" i="1" s="1"/>
  <c r="K854" i="1"/>
  <c r="H854" i="1"/>
  <c r="R853" i="1"/>
  <c r="N853" i="1"/>
  <c r="A853" i="1" s="1"/>
  <c r="K853" i="1"/>
  <c r="H853" i="1"/>
  <c r="R852" i="1"/>
  <c r="N852" i="1"/>
  <c r="A852" i="1" s="1"/>
  <c r="K852" i="1"/>
  <c r="H852" i="1"/>
  <c r="R851" i="1"/>
  <c r="N851" i="1"/>
  <c r="A851" i="1" s="1"/>
  <c r="K851" i="1"/>
  <c r="H851" i="1"/>
  <c r="R850" i="1"/>
  <c r="N850" i="1"/>
  <c r="A850" i="1" s="1"/>
  <c r="K850" i="1"/>
  <c r="H850" i="1"/>
  <c r="R849" i="1"/>
  <c r="N849" i="1"/>
  <c r="A849" i="1" s="1"/>
  <c r="K849" i="1"/>
  <c r="H849" i="1"/>
  <c r="R848" i="1"/>
  <c r="N848" i="1"/>
  <c r="A848" i="1" s="1"/>
  <c r="K848" i="1"/>
  <c r="H848" i="1"/>
  <c r="R847" i="1"/>
  <c r="N847" i="1"/>
  <c r="A847" i="1" s="1"/>
  <c r="K847" i="1"/>
  <c r="H847" i="1"/>
  <c r="R846" i="1"/>
  <c r="N846" i="1"/>
  <c r="A846" i="1" s="1"/>
  <c r="K846" i="1"/>
  <c r="H846" i="1"/>
  <c r="R845" i="1"/>
  <c r="N845" i="1"/>
  <c r="A845" i="1" s="1"/>
  <c r="K845" i="1"/>
  <c r="H845" i="1"/>
  <c r="R844" i="1"/>
  <c r="N844" i="1"/>
  <c r="A844" i="1" s="1"/>
  <c r="K844" i="1"/>
  <c r="H844" i="1"/>
  <c r="R843" i="1"/>
  <c r="N843" i="1"/>
  <c r="A843" i="1" s="1"/>
  <c r="K843" i="1"/>
  <c r="H843" i="1"/>
  <c r="R842" i="1"/>
  <c r="N842" i="1"/>
  <c r="A842" i="1" s="1"/>
  <c r="K842" i="1"/>
  <c r="H842" i="1"/>
  <c r="R841" i="1"/>
  <c r="N841" i="1"/>
  <c r="A841" i="1" s="1"/>
  <c r="K841" i="1"/>
  <c r="H841" i="1"/>
  <c r="R840" i="1"/>
  <c r="N840" i="1"/>
  <c r="A840" i="1" s="1"/>
  <c r="K840" i="1"/>
  <c r="H840" i="1"/>
  <c r="R839" i="1"/>
  <c r="N839" i="1"/>
  <c r="A839" i="1" s="1"/>
  <c r="K839" i="1"/>
  <c r="H839" i="1"/>
  <c r="R838" i="1"/>
  <c r="N838" i="1"/>
  <c r="A838" i="1" s="1"/>
  <c r="K838" i="1"/>
  <c r="H838" i="1"/>
  <c r="R837" i="1"/>
  <c r="N837" i="1"/>
  <c r="A837" i="1" s="1"/>
  <c r="K837" i="1"/>
  <c r="H837" i="1"/>
  <c r="R836" i="1"/>
  <c r="N836" i="1"/>
  <c r="A836" i="1" s="1"/>
  <c r="K836" i="1"/>
  <c r="H836" i="1"/>
  <c r="R835" i="1"/>
  <c r="N835" i="1"/>
  <c r="A835" i="1" s="1"/>
  <c r="K835" i="1"/>
  <c r="H835" i="1"/>
  <c r="R834" i="1"/>
  <c r="N834" i="1"/>
  <c r="A834" i="1" s="1"/>
  <c r="K834" i="1"/>
  <c r="H834" i="1"/>
  <c r="R833" i="1"/>
  <c r="N833" i="1"/>
  <c r="A833" i="1" s="1"/>
  <c r="K833" i="1"/>
  <c r="H833" i="1"/>
  <c r="R832" i="1"/>
  <c r="N832" i="1"/>
  <c r="A832" i="1" s="1"/>
  <c r="K832" i="1"/>
  <c r="H832" i="1"/>
  <c r="R831" i="1"/>
  <c r="N831" i="1"/>
  <c r="A831" i="1" s="1"/>
  <c r="K831" i="1"/>
  <c r="H831" i="1"/>
  <c r="R830" i="1"/>
  <c r="N830" i="1"/>
  <c r="A830" i="1" s="1"/>
  <c r="K830" i="1"/>
  <c r="H830" i="1"/>
  <c r="R829" i="1"/>
  <c r="N829" i="1"/>
  <c r="A829" i="1" s="1"/>
  <c r="K829" i="1"/>
  <c r="H829" i="1"/>
  <c r="R828" i="1"/>
  <c r="N828" i="1"/>
  <c r="A828" i="1" s="1"/>
  <c r="K828" i="1"/>
  <c r="H828" i="1"/>
  <c r="R827" i="1"/>
  <c r="N827" i="1"/>
  <c r="A827" i="1" s="1"/>
  <c r="K827" i="1"/>
  <c r="H827" i="1"/>
  <c r="R826" i="1"/>
  <c r="N826" i="1"/>
  <c r="A826" i="1" s="1"/>
  <c r="K826" i="1"/>
  <c r="H826" i="1"/>
  <c r="R825" i="1"/>
  <c r="N825" i="1"/>
  <c r="A825" i="1" s="1"/>
  <c r="K825" i="1"/>
  <c r="H825" i="1"/>
  <c r="R824" i="1"/>
  <c r="N824" i="1"/>
  <c r="A824" i="1" s="1"/>
  <c r="K824" i="1"/>
  <c r="H824" i="1"/>
  <c r="R823" i="1"/>
  <c r="N823" i="1"/>
  <c r="A823" i="1" s="1"/>
  <c r="K823" i="1"/>
  <c r="H823" i="1"/>
  <c r="R822" i="1"/>
  <c r="N822" i="1"/>
  <c r="A822" i="1" s="1"/>
  <c r="K822" i="1"/>
  <c r="H822" i="1"/>
  <c r="R821" i="1"/>
  <c r="N821" i="1"/>
  <c r="A821" i="1" s="1"/>
  <c r="K821" i="1"/>
  <c r="H821" i="1"/>
  <c r="R820" i="1"/>
  <c r="N820" i="1"/>
  <c r="A820" i="1" s="1"/>
  <c r="K820" i="1"/>
  <c r="H820" i="1"/>
  <c r="R819" i="1"/>
  <c r="N819" i="1"/>
  <c r="A819" i="1" s="1"/>
  <c r="K819" i="1"/>
  <c r="H819" i="1"/>
  <c r="R818" i="1"/>
  <c r="N818" i="1"/>
  <c r="A818" i="1" s="1"/>
  <c r="K818" i="1"/>
  <c r="H818" i="1"/>
  <c r="R817" i="1"/>
  <c r="N817" i="1"/>
  <c r="A817" i="1" s="1"/>
  <c r="K817" i="1"/>
  <c r="H817" i="1"/>
  <c r="R816" i="1"/>
  <c r="N816" i="1"/>
  <c r="A816" i="1" s="1"/>
  <c r="K816" i="1"/>
  <c r="H816" i="1"/>
  <c r="R815" i="1"/>
  <c r="N815" i="1"/>
  <c r="A815" i="1" s="1"/>
  <c r="K815" i="1"/>
  <c r="H815" i="1"/>
  <c r="R814" i="1"/>
  <c r="N814" i="1"/>
  <c r="A814" i="1" s="1"/>
  <c r="K814" i="1"/>
  <c r="H814" i="1"/>
  <c r="R813" i="1"/>
  <c r="N813" i="1"/>
  <c r="A813" i="1" s="1"/>
  <c r="K813" i="1"/>
  <c r="H813" i="1"/>
  <c r="R812" i="1"/>
  <c r="N812" i="1"/>
  <c r="A812" i="1" s="1"/>
  <c r="K812" i="1"/>
  <c r="H812" i="1"/>
  <c r="R811" i="1"/>
  <c r="N811" i="1"/>
  <c r="A811" i="1" s="1"/>
  <c r="K811" i="1"/>
  <c r="H811" i="1"/>
  <c r="R810" i="1"/>
  <c r="N810" i="1"/>
  <c r="A810" i="1" s="1"/>
  <c r="K810" i="1"/>
  <c r="H810" i="1"/>
  <c r="R809" i="1"/>
  <c r="N809" i="1"/>
  <c r="A809" i="1" s="1"/>
  <c r="K809" i="1"/>
  <c r="H809" i="1"/>
  <c r="R808" i="1"/>
  <c r="N808" i="1"/>
  <c r="A808" i="1" s="1"/>
  <c r="K808" i="1"/>
  <c r="H808" i="1"/>
  <c r="R807" i="1"/>
  <c r="N807" i="1"/>
  <c r="A807" i="1" s="1"/>
  <c r="K807" i="1"/>
  <c r="H807" i="1"/>
  <c r="R806" i="1"/>
  <c r="N806" i="1"/>
  <c r="A806" i="1" s="1"/>
  <c r="K806" i="1"/>
  <c r="H806" i="1"/>
  <c r="R805" i="1"/>
  <c r="N805" i="1"/>
  <c r="A805" i="1" s="1"/>
  <c r="K805" i="1"/>
  <c r="H805" i="1"/>
  <c r="R804" i="1"/>
  <c r="N804" i="1"/>
  <c r="A804" i="1" s="1"/>
  <c r="K804" i="1"/>
  <c r="H804" i="1"/>
  <c r="R803" i="1"/>
  <c r="N803" i="1"/>
  <c r="A803" i="1" s="1"/>
  <c r="K803" i="1"/>
  <c r="H803" i="1"/>
  <c r="R802" i="1"/>
  <c r="N802" i="1"/>
  <c r="A802" i="1" s="1"/>
  <c r="K802" i="1"/>
  <c r="H802" i="1"/>
  <c r="R801" i="1"/>
  <c r="N801" i="1"/>
  <c r="A801" i="1" s="1"/>
  <c r="K801" i="1"/>
  <c r="H801" i="1"/>
  <c r="R800" i="1"/>
  <c r="N800" i="1"/>
  <c r="A800" i="1" s="1"/>
  <c r="K800" i="1"/>
  <c r="H800" i="1"/>
  <c r="R799" i="1"/>
  <c r="N799" i="1"/>
  <c r="A799" i="1" s="1"/>
  <c r="K799" i="1"/>
  <c r="H799" i="1"/>
  <c r="R798" i="1"/>
  <c r="N798" i="1"/>
  <c r="A798" i="1" s="1"/>
  <c r="K798" i="1"/>
  <c r="H798" i="1"/>
  <c r="R797" i="1"/>
  <c r="N797" i="1"/>
  <c r="A797" i="1" s="1"/>
  <c r="K797" i="1"/>
  <c r="H797" i="1"/>
  <c r="R796" i="1"/>
  <c r="N796" i="1"/>
  <c r="A796" i="1" s="1"/>
  <c r="K796" i="1"/>
  <c r="H796" i="1"/>
  <c r="R795" i="1"/>
  <c r="N795" i="1"/>
  <c r="A795" i="1" s="1"/>
  <c r="K795" i="1"/>
  <c r="H795" i="1"/>
  <c r="R794" i="1"/>
  <c r="N794" i="1"/>
  <c r="A794" i="1" s="1"/>
  <c r="K794" i="1"/>
  <c r="H794" i="1"/>
  <c r="R793" i="1"/>
  <c r="N793" i="1"/>
  <c r="A793" i="1" s="1"/>
  <c r="K793" i="1"/>
  <c r="H793" i="1"/>
  <c r="R792" i="1"/>
  <c r="N792" i="1"/>
  <c r="A792" i="1" s="1"/>
  <c r="K792" i="1"/>
  <c r="H792" i="1"/>
  <c r="R791" i="1"/>
  <c r="N791" i="1"/>
  <c r="A791" i="1" s="1"/>
  <c r="K791" i="1"/>
  <c r="H791" i="1"/>
  <c r="R790" i="1"/>
  <c r="N790" i="1"/>
  <c r="A790" i="1" s="1"/>
  <c r="K790" i="1"/>
  <c r="H790" i="1"/>
  <c r="R789" i="1"/>
  <c r="N789" i="1"/>
  <c r="A789" i="1" s="1"/>
  <c r="K789" i="1"/>
  <c r="H789" i="1"/>
  <c r="R788" i="1"/>
  <c r="N788" i="1"/>
  <c r="A788" i="1" s="1"/>
  <c r="K788" i="1"/>
  <c r="H788" i="1"/>
  <c r="R787" i="1"/>
  <c r="N787" i="1"/>
  <c r="A787" i="1" s="1"/>
  <c r="K787" i="1"/>
  <c r="H787" i="1"/>
  <c r="R786" i="1"/>
  <c r="N786" i="1"/>
  <c r="A786" i="1" s="1"/>
  <c r="K786" i="1"/>
  <c r="H786" i="1"/>
  <c r="R785" i="1"/>
  <c r="N785" i="1"/>
  <c r="A785" i="1" s="1"/>
  <c r="K785" i="1"/>
  <c r="H785" i="1"/>
  <c r="R784" i="1"/>
  <c r="N784" i="1"/>
  <c r="A784" i="1" s="1"/>
  <c r="K784" i="1"/>
  <c r="H784" i="1"/>
  <c r="R783" i="1"/>
  <c r="N783" i="1"/>
  <c r="A783" i="1" s="1"/>
  <c r="K783" i="1"/>
  <c r="H783" i="1"/>
  <c r="R782" i="1"/>
  <c r="N782" i="1"/>
  <c r="A782" i="1" s="1"/>
  <c r="K782" i="1"/>
  <c r="H782" i="1"/>
  <c r="R781" i="1"/>
  <c r="N781" i="1"/>
  <c r="A781" i="1" s="1"/>
  <c r="K781" i="1"/>
  <c r="H781" i="1"/>
  <c r="R780" i="1"/>
  <c r="N780" i="1"/>
  <c r="A780" i="1" s="1"/>
  <c r="K780" i="1"/>
  <c r="H780" i="1"/>
  <c r="R779" i="1"/>
  <c r="N779" i="1"/>
  <c r="A779" i="1" s="1"/>
  <c r="K779" i="1"/>
  <c r="H779" i="1"/>
  <c r="R778" i="1"/>
  <c r="N778" i="1"/>
  <c r="A778" i="1" s="1"/>
  <c r="K778" i="1"/>
  <c r="H778" i="1"/>
  <c r="R777" i="1"/>
  <c r="N777" i="1"/>
  <c r="A777" i="1" s="1"/>
  <c r="K777" i="1"/>
  <c r="H777" i="1"/>
  <c r="R776" i="1"/>
  <c r="N776" i="1"/>
  <c r="A776" i="1" s="1"/>
  <c r="K776" i="1"/>
  <c r="H776" i="1"/>
  <c r="R775" i="1"/>
  <c r="N775" i="1"/>
  <c r="A775" i="1" s="1"/>
  <c r="K775" i="1"/>
  <c r="H775" i="1"/>
  <c r="R774" i="1"/>
  <c r="N774" i="1"/>
  <c r="A774" i="1" s="1"/>
  <c r="K774" i="1"/>
  <c r="H774" i="1"/>
  <c r="R773" i="1"/>
  <c r="N773" i="1"/>
  <c r="A773" i="1" s="1"/>
  <c r="K773" i="1"/>
  <c r="H773" i="1"/>
  <c r="R772" i="1"/>
  <c r="N772" i="1"/>
  <c r="A772" i="1" s="1"/>
  <c r="K772" i="1"/>
  <c r="H772" i="1"/>
  <c r="R771" i="1"/>
  <c r="N771" i="1"/>
  <c r="A771" i="1" s="1"/>
  <c r="K771" i="1"/>
  <c r="H771" i="1"/>
  <c r="R770" i="1"/>
  <c r="N770" i="1"/>
  <c r="A770" i="1" s="1"/>
  <c r="K770" i="1"/>
  <c r="H770" i="1"/>
  <c r="R769" i="1"/>
  <c r="N769" i="1"/>
  <c r="A769" i="1" s="1"/>
  <c r="K769" i="1"/>
  <c r="H769" i="1"/>
  <c r="R768" i="1"/>
  <c r="N768" i="1"/>
  <c r="A768" i="1" s="1"/>
  <c r="K768" i="1"/>
  <c r="H768" i="1"/>
  <c r="R767" i="1"/>
  <c r="N767" i="1"/>
  <c r="A767" i="1" s="1"/>
  <c r="K767" i="1"/>
  <c r="H767" i="1"/>
  <c r="R766" i="1"/>
  <c r="N766" i="1"/>
  <c r="A766" i="1" s="1"/>
  <c r="K766" i="1"/>
  <c r="H766" i="1"/>
  <c r="R765" i="1"/>
  <c r="N765" i="1"/>
  <c r="A765" i="1" s="1"/>
  <c r="K765" i="1"/>
  <c r="H765" i="1"/>
  <c r="R764" i="1"/>
  <c r="N764" i="1"/>
  <c r="A764" i="1" s="1"/>
  <c r="K764" i="1"/>
  <c r="H764" i="1"/>
  <c r="R763" i="1"/>
  <c r="N763" i="1"/>
  <c r="A763" i="1" s="1"/>
  <c r="K763" i="1"/>
  <c r="H763" i="1"/>
  <c r="R762" i="1"/>
  <c r="N762" i="1"/>
  <c r="A762" i="1" s="1"/>
  <c r="K762" i="1"/>
  <c r="H762" i="1"/>
  <c r="R761" i="1"/>
  <c r="N761" i="1"/>
  <c r="A761" i="1" s="1"/>
  <c r="K761" i="1"/>
  <c r="H761" i="1"/>
  <c r="R760" i="1"/>
  <c r="N760" i="1"/>
  <c r="A760" i="1" s="1"/>
  <c r="K760" i="1"/>
  <c r="H760" i="1"/>
  <c r="R759" i="1"/>
  <c r="N759" i="1"/>
  <c r="A759" i="1" s="1"/>
  <c r="K759" i="1"/>
  <c r="H759" i="1"/>
  <c r="R758" i="1"/>
  <c r="N758" i="1"/>
  <c r="A758" i="1" s="1"/>
  <c r="K758" i="1"/>
  <c r="H758" i="1"/>
  <c r="R757" i="1"/>
  <c r="N757" i="1"/>
  <c r="A757" i="1" s="1"/>
  <c r="K757" i="1"/>
  <c r="H757" i="1"/>
  <c r="R756" i="1"/>
  <c r="N756" i="1"/>
  <c r="A756" i="1" s="1"/>
  <c r="K756" i="1"/>
  <c r="H756" i="1"/>
  <c r="R755" i="1"/>
  <c r="N755" i="1"/>
  <c r="A755" i="1" s="1"/>
  <c r="K755" i="1"/>
  <c r="H755" i="1"/>
  <c r="R754" i="1"/>
  <c r="N754" i="1"/>
  <c r="A754" i="1" s="1"/>
  <c r="K754" i="1"/>
  <c r="H754" i="1"/>
  <c r="R753" i="1"/>
  <c r="N753" i="1"/>
  <c r="A753" i="1" s="1"/>
  <c r="K753" i="1"/>
  <c r="H753" i="1"/>
  <c r="R752" i="1"/>
  <c r="N752" i="1"/>
  <c r="A752" i="1" s="1"/>
  <c r="K752" i="1"/>
  <c r="H752" i="1"/>
  <c r="R751" i="1"/>
  <c r="N751" i="1"/>
  <c r="A751" i="1" s="1"/>
  <c r="K751" i="1"/>
  <c r="H751" i="1"/>
  <c r="R750" i="1"/>
  <c r="N750" i="1"/>
  <c r="A750" i="1" s="1"/>
  <c r="K750" i="1"/>
  <c r="H750" i="1"/>
  <c r="R749" i="1"/>
  <c r="N749" i="1"/>
  <c r="A749" i="1" s="1"/>
  <c r="K749" i="1"/>
  <c r="H749" i="1"/>
  <c r="R748" i="1"/>
  <c r="N748" i="1"/>
  <c r="A748" i="1" s="1"/>
  <c r="K748" i="1"/>
  <c r="H748" i="1"/>
  <c r="R747" i="1"/>
  <c r="N747" i="1"/>
  <c r="A747" i="1" s="1"/>
  <c r="K747" i="1"/>
  <c r="H747" i="1"/>
  <c r="R746" i="1"/>
  <c r="N746" i="1"/>
  <c r="A746" i="1" s="1"/>
  <c r="K746" i="1"/>
  <c r="H746" i="1"/>
  <c r="R745" i="1"/>
  <c r="N745" i="1"/>
  <c r="A745" i="1" s="1"/>
  <c r="K745" i="1"/>
  <c r="H745" i="1"/>
  <c r="R744" i="1"/>
  <c r="N744" i="1"/>
  <c r="A744" i="1" s="1"/>
  <c r="K744" i="1"/>
  <c r="H744" i="1"/>
  <c r="R743" i="1"/>
  <c r="N743" i="1"/>
  <c r="A743" i="1" s="1"/>
  <c r="K743" i="1"/>
  <c r="H743" i="1"/>
  <c r="R742" i="1"/>
  <c r="N742" i="1"/>
  <c r="A742" i="1" s="1"/>
  <c r="K742" i="1"/>
  <c r="H742" i="1"/>
  <c r="R741" i="1"/>
  <c r="N741" i="1"/>
  <c r="A741" i="1" s="1"/>
  <c r="K741" i="1"/>
  <c r="H741" i="1"/>
  <c r="R740" i="1"/>
  <c r="N740" i="1"/>
  <c r="A740" i="1" s="1"/>
  <c r="K740" i="1"/>
  <c r="H740" i="1"/>
  <c r="R739" i="1"/>
  <c r="N739" i="1"/>
  <c r="A739" i="1" s="1"/>
  <c r="K739" i="1"/>
  <c r="H739" i="1"/>
  <c r="R738" i="1"/>
  <c r="N738" i="1"/>
  <c r="A738" i="1" s="1"/>
  <c r="K738" i="1"/>
  <c r="H738" i="1"/>
  <c r="R737" i="1"/>
  <c r="N737" i="1"/>
  <c r="A737" i="1" s="1"/>
  <c r="K737" i="1"/>
  <c r="H737" i="1"/>
  <c r="R736" i="1"/>
  <c r="N736" i="1"/>
  <c r="A736" i="1" s="1"/>
  <c r="K736" i="1"/>
  <c r="H736" i="1"/>
  <c r="R735" i="1"/>
  <c r="N735" i="1"/>
  <c r="A735" i="1" s="1"/>
  <c r="K735" i="1"/>
  <c r="H735" i="1"/>
  <c r="R734" i="1"/>
  <c r="N734" i="1"/>
  <c r="A734" i="1" s="1"/>
  <c r="K734" i="1"/>
  <c r="H734" i="1"/>
  <c r="R733" i="1"/>
  <c r="N733" i="1"/>
  <c r="A733" i="1" s="1"/>
  <c r="K733" i="1"/>
  <c r="H733" i="1"/>
  <c r="R732" i="1"/>
  <c r="N732" i="1"/>
  <c r="A732" i="1" s="1"/>
  <c r="K732" i="1"/>
  <c r="H732" i="1"/>
  <c r="R731" i="1"/>
  <c r="N731" i="1"/>
  <c r="A731" i="1" s="1"/>
  <c r="K731" i="1"/>
  <c r="H731" i="1"/>
  <c r="R730" i="1"/>
  <c r="N730" i="1"/>
  <c r="A730" i="1" s="1"/>
  <c r="K730" i="1"/>
  <c r="H730" i="1"/>
  <c r="R729" i="1"/>
  <c r="N729" i="1"/>
  <c r="A729" i="1" s="1"/>
  <c r="K729" i="1"/>
  <c r="H729" i="1"/>
  <c r="R728" i="1"/>
  <c r="N728" i="1"/>
  <c r="A728" i="1" s="1"/>
  <c r="K728" i="1"/>
  <c r="H728" i="1"/>
  <c r="R727" i="1"/>
  <c r="N727" i="1"/>
  <c r="A727" i="1" s="1"/>
  <c r="K727" i="1"/>
  <c r="H727" i="1"/>
  <c r="R726" i="1"/>
  <c r="N726" i="1"/>
  <c r="A726" i="1" s="1"/>
  <c r="K726" i="1"/>
  <c r="H726" i="1"/>
  <c r="R725" i="1"/>
  <c r="N725" i="1"/>
  <c r="A725" i="1" s="1"/>
  <c r="K725" i="1"/>
  <c r="H725" i="1"/>
  <c r="R724" i="1"/>
  <c r="N724" i="1"/>
  <c r="A724" i="1" s="1"/>
  <c r="K724" i="1"/>
  <c r="H724" i="1"/>
  <c r="R723" i="1"/>
  <c r="N723" i="1"/>
  <c r="A723" i="1" s="1"/>
  <c r="K723" i="1"/>
  <c r="H723" i="1"/>
  <c r="R722" i="1"/>
  <c r="N722" i="1"/>
  <c r="A722" i="1" s="1"/>
  <c r="K722" i="1"/>
  <c r="H722" i="1"/>
  <c r="R721" i="1"/>
  <c r="N721" i="1"/>
  <c r="A721" i="1" s="1"/>
  <c r="K721" i="1"/>
  <c r="H721" i="1"/>
  <c r="R720" i="1"/>
  <c r="N720" i="1"/>
  <c r="A720" i="1" s="1"/>
  <c r="K720" i="1"/>
  <c r="H720" i="1"/>
  <c r="R719" i="1"/>
  <c r="N719" i="1"/>
  <c r="A719" i="1" s="1"/>
  <c r="K719" i="1"/>
  <c r="H719" i="1"/>
  <c r="R718" i="1"/>
  <c r="N718" i="1"/>
  <c r="A718" i="1" s="1"/>
  <c r="K718" i="1"/>
  <c r="H718" i="1"/>
  <c r="R717" i="1"/>
  <c r="N717" i="1"/>
  <c r="A717" i="1" s="1"/>
  <c r="K717" i="1"/>
  <c r="H717" i="1"/>
  <c r="R716" i="1"/>
  <c r="N716" i="1"/>
  <c r="A716" i="1" s="1"/>
  <c r="K716" i="1"/>
  <c r="H716" i="1"/>
  <c r="R715" i="1"/>
  <c r="N715" i="1"/>
  <c r="A715" i="1" s="1"/>
  <c r="K715" i="1"/>
  <c r="H715" i="1"/>
  <c r="R714" i="1"/>
  <c r="N714" i="1"/>
  <c r="A714" i="1" s="1"/>
  <c r="K714" i="1"/>
  <c r="H714" i="1"/>
  <c r="R713" i="1"/>
  <c r="N713" i="1"/>
  <c r="A713" i="1" s="1"/>
  <c r="K713" i="1"/>
  <c r="H713" i="1"/>
  <c r="R712" i="1"/>
  <c r="N712" i="1"/>
  <c r="A712" i="1" s="1"/>
  <c r="K712" i="1"/>
  <c r="H712" i="1"/>
  <c r="R711" i="1"/>
  <c r="N711" i="1"/>
  <c r="A711" i="1" s="1"/>
  <c r="K711" i="1"/>
  <c r="H711" i="1"/>
  <c r="R710" i="1"/>
  <c r="N710" i="1"/>
  <c r="A710" i="1" s="1"/>
  <c r="K710" i="1"/>
  <c r="H710" i="1"/>
  <c r="R709" i="1"/>
  <c r="N709" i="1"/>
  <c r="A709" i="1" s="1"/>
  <c r="K709" i="1"/>
  <c r="H709" i="1"/>
  <c r="R708" i="1"/>
  <c r="N708" i="1"/>
  <c r="A708" i="1" s="1"/>
  <c r="K708" i="1"/>
  <c r="H708" i="1"/>
  <c r="R707" i="1"/>
  <c r="N707" i="1"/>
  <c r="A707" i="1" s="1"/>
  <c r="K707" i="1"/>
  <c r="H707" i="1"/>
  <c r="R706" i="1"/>
  <c r="N706" i="1"/>
  <c r="A706" i="1" s="1"/>
  <c r="K706" i="1"/>
  <c r="H706" i="1"/>
  <c r="R705" i="1"/>
  <c r="N705" i="1"/>
  <c r="A705" i="1" s="1"/>
  <c r="K705" i="1"/>
  <c r="H705" i="1"/>
  <c r="R704" i="1"/>
  <c r="N704" i="1"/>
  <c r="A704" i="1" s="1"/>
  <c r="K704" i="1"/>
  <c r="H704" i="1"/>
  <c r="R703" i="1"/>
  <c r="N703" i="1"/>
  <c r="A703" i="1" s="1"/>
  <c r="K703" i="1"/>
  <c r="H703" i="1"/>
  <c r="R702" i="1"/>
  <c r="N702" i="1"/>
  <c r="A702" i="1" s="1"/>
  <c r="K702" i="1"/>
  <c r="H702" i="1"/>
  <c r="R701" i="1"/>
  <c r="N701" i="1"/>
  <c r="A701" i="1" s="1"/>
  <c r="K701" i="1"/>
  <c r="H701" i="1"/>
  <c r="R700" i="1"/>
  <c r="N700" i="1"/>
  <c r="A700" i="1" s="1"/>
  <c r="K700" i="1"/>
  <c r="H700" i="1"/>
  <c r="R699" i="1"/>
  <c r="N699" i="1"/>
  <c r="A699" i="1" s="1"/>
  <c r="K699" i="1"/>
  <c r="H699" i="1"/>
  <c r="R698" i="1"/>
  <c r="N698" i="1"/>
  <c r="A698" i="1" s="1"/>
  <c r="K698" i="1"/>
  <c r="H698" i="1"/>
  <c r="R697" i="1"/>
  <c r="N697" i="1"/>
  <c r="A697" i="1" s="1"/>
  <c r="K697" i="1"/>
  <c r="H697" i="1"/>
  <c r="R696" i="1"/>
  <c r="N696" i="1"/>
  <c r="A696" i="1" s="1"/>
  <c r="K696" i="1"/>
  <c r="H696" i="1"/>
  <c r="R695" i="1"/>
  <c r="N695" i="1"/>
  <c r="A695" i="1" s="1"/>
  <c r="K695" i="1"/>
  <c r="H695" i="1"/>
  <c r="R694" i="1"/>
  <c r="N694" i="1"/>
  <c r="A694" i="1" s="1"/>
  <c r="K694" i="1"/>
  <c r="H694" i="1"/>
  <c r="R693" i="1"/>
  <c r="N693" i="1"/>
  <c r="A693" i="1" s="1"/>
  <c r="K693" i="1"/>
  <c r="H693" i="1"/>
  <c r="R692" i="1"/>
  <c r="N692" i="1"/>
  <c r="A692" i="1" s="1"/>
  <c r="K692" i="1"/>
  <c r="H692" i="1"/>
  <c r="R691" i="1"/>
  <c r="N691" i="1"/>
  <c r="A691" i="1" s="1"/>
  <c r="K691" i="1"/>
  <c r="H691" i="1"/>
  <c r="R690" i="1"/>
  <c r="N690" i="1"/>
  <c r="A690" i="1" s="1"/>
  <c r="K690" i="1"/>
  <c r="H690" i="1"/>
  <c r="R689" i="1"/>
  <c r="N689" i="1"/>
  <c r="A689" i="1" s="1"/>
  <c r="K689" i="1"/>
  <c r="H689" i="1"/>
  <c r="R688" i="1"/>
  <c r="N688" i="1"/>
  <c r="A688" i="1" s="1"/>
  <c r="K688" i="1"/>
  <c r="H688" i="1"/>
  <c r="R687" i="1"/>
  <c r="N687" i="1"/>
  <c r="A687" i="1" s="1"/>
  <c r="K687" i="1"/>
  <c r="H687" i="1"/>
  <c r="R686" i="1"/>
  <c r="N686" i="1"/>
  <c r="A686" i="1" s="1"/>
  <c r="K686" i="1"/>
  <c r="H686" i="1"/>
  <c r="R685" i="1"/>
  <c r="N685" i="1"/>
  <c r="A685" i="1" s="1"/>
  <c r="K685" i="1"/>
  <c r="H685" i="1"/>
  <c r="R684" i="1"/>
  <c r="N684" i="1"/>
  <c r="A684" i="1" s="1"/>
  <c r="K684" i="1"/>
  <c r="H684" i="1"/>
  <c r="R683" i="1"/>
  <c r="N683" i="1"/>
  <c r="A683" i="1" s="1"/>
  <c r="K683" i="1"/>
  <c r="H683" i="1"/>
  <c r="R682" i="1"/>
  <c r="N682" i="1"/>
  <c r="A682" i="1" s="1"/>
  <c r="K682" i="1"/>
  <c r="H682" i="1"/>
  <c r="R681" i="1"/>
  <c r="N681" i="1"/>
  <c r="A681" i="1" s="1"/>
  <c r="K681" i="1"/>
  <c r="H681" i="1"/>
  <c r="R680" i="1"/>
  <c r="N680" i="1"/>
  <c r="A680" i="1" s="1"/>
  <c r="K680" i="1"/>
  <c r="H680" i="1"/>
  <c r="R679" i="1"/>
  <c r="N679" i="1"/>
  <c r="A679" i="1" s="1"/>
  <c r="K679" i="1"/>
  <c r="H679" i="1"/>
  <c r="R678" i="1"/>
  <c r="N678" i="1"/>
  <c r="A678" i="1" s="1"/>
  <c r="K678" i="1"/>
  <c r="H678" i="1"/>
  <c r="R677" i="1"/>
  <c r="N677" i="1"/>
  <c r="A677" i="1" s="1"/>
  <c r="K677" i="1"/>
  <c r="H677" i="1"/>
  <c r="R676" i="1"/>
  <c r="N676" i="1"/>
  <c r="A676" i="1" s="1"/>
  <c r="K676" i="1"/>
  <c r="H676" i="1"/>
  <c r="R675" i="1"/>
  <c r="N675" i="1"/>
  <c r="A675" i="1" s="1"/>
  <c r="K675" i="1"/>
  <c r="H675" i="1"/>
  <c r="R674" i="1"/>
  <c r="N674" i="1"/>
  <c r="A674" i="1" s="1"/>
  <c r="K674" i="1"/>
  <c r="H674" i="1"/>
  <c r="R673" i="1"/>
  <c r="N673" i="1"/>
  <c r="A673" i="1" s="1"/>
  <c r="K673" i="1"/>
  <c r="H673" i="1"/>
  <c r="R672" i="1"/>
  <c r="N672" i="1"/>
  <c r="A672" i="1" s="1"/>
  <c r="K672" i="1"/>
  <c r="H672" i="1"/>
  <c r="R671" i="1"/>
  <c r="N671" i="1"/>
  <c r="A671" i="1" s="1"/>
  <c r="K671" i="1"/>
  <c r="H671" i="1"/>
  <c r="R670" i="1"/>
  <c r="N670" i="1"/>
  <c r="A670" i="1" s="1"/>
  <c r="K670" i="1"/>
  <c r="H670" i="1"/>
  <c r="R669" i="1"/>
  <c r="N669" i="1"/>
  <c r="A669" i="1" s="1"/>
  <c r="K669" i="1"/>
  <c r="H669" i="1"/>
  <c r="R668" i="1"/>
  <c r="N668" i="1"/>
  <c r="A668" i="1" s="1"/>
  <c r="K668" i="1"/>
  <c r="H668" i="1"/>
  <c r="R667" i="1"/>
  <c r="N667" i="1"/>
  <c r="A667" i="1" s="1"/>
  <c r="K667" i="1"/>
  <c r="H667" i="1"/>
  <c r="R666" i="1"/>
  <c r="N666" i="1"/>
  <c r="A666" i="1" s="1"/>
  <c r="K666" i="1"/>
  <c r="H666" i="1"/>
  <c r="R665" i="1"/>
  <c r="N665" i="1"/>
  <c r="A665" i="1" s="1"/>
  <c r="K665" i="1"/>
  <c r="H665" i="1"/>
  <c r="R664" i="1"/>
  <c r="N664" i="1"/>
  <c r="A664" i="1" s="1"/>
  <c r="K664" i="1"/>
  <c r="H664" i="1"/>
  <c r="R663" i="1"/>
  <c r="N663" i="1"/>
  <c r="A663" i="1" s="1"/>
  <c r="K663" i="1"/>
  <c r="H663" i="1"/>
  <c r="R662" i="1"/>
  <c r="N662" i="1"/>
  <c r="A662" i="1" s="1"/>
  <c r="K662" i="1"/>
  <c r="H662" i="1"/>
  <c r="R661" i="1"/>
  <c r="N661" i="1"/>
  <c r="A661" i="1" s="1"/>
  <c r="K661" i="1"/>
  <c r="H661" i="1"/>
  <c r="R660" i="1"/>
  <c r="N660" i="1"/>
  <c r="A660" i="1" s="1"/>
  <c r="K660" i="1"/>
  <c r="H660" i="1"/>
  <c r="R659" i="1"/>
  <c r="N659" i="1"/>
  <c r="A659" i="1" s="1"/>
  <c r="K659" i="1"/>
  <c r="H659" i="1"/>
  <c r="R658" i="1"/>
  <c r="N658" i="1"/>
  <c r="A658" i="1" s="1"/>
  <c r="K658" i="1"/>
  <c r="H658" i="1"/>
  <c r="R657" i="1"/>
  <c r="N657" i="1"/>
  <c r="A657" i="1" s="1"/>
  <c r="K657" i="1"/>
  <c r="H657" i="1"/>
  <c r="R656" i="1"/>
  <c r="N656" i="1"/>
  <c r="A656" i="1" s="1"/>
  <c r="K656" i="1"/>
  <c r="H656" i="1"/>
  <c r="R655" i="1"/>
  <c r="N655" i="1"/>
  <c r="A655" i="1" s="1"/>
  <c r="K655" i="1"/>
  <c r="H655" i="1"/>
  <c r="R654" i="1"/>
  <c r="N654" i="1"/>
  <c r="A654" i="1" s="1"/>
  <c r="K654" i="1"/>
  <c r="H654" i="1"/>
  <c r="R653" i="1"/>
  <c r="N653" i="1"/>
  <c r="A653" i="1" s="1"/>
  <c r="K653" i="1"/>
  <c r="H653" i="1"/>
  <c r="R652" i="1"/>
  <c r="N652" i="1"/>
  <c r="A652" i="1" s="1"/>
  <c r="K652" i="1"/>
  <c r="H652" i="1"/>
  <c r="R651" i="1"/>
  <c r="N651" i="1"/>
  <c r="A651" i="1" s="1"/>
  <c r="K651" i="1"/>
  <c r="H651" i="1"/>
  <c r="R650" i="1"/>
  <c r="N650" i="1"/>
  <c r="A650" i="1" s="1"/>
  <c r="K650" i="1"/>
  <c r="H650" i="1"/>
  <c r="R649" i="1"/>
  <c r="N649" i="1"/>
  <c r="A649" i="1" s="1"/>
  <c r="K649" i="1"/>
  <c r="H649" i="1"/>
  <c r="R648" i="1"/>
  <c r="N648" i="1"/>
  <c r="A648" i="1" s="1"/>
  <c r="K648" i="1"/>
  <c r="H648" i="1"/>
  <c r="R647" i="1"/>
  <c r="N647" i="1"/>
  <c r="A647" i="1" s="1"/>
  <c r="K647" i="1"/>
  <c r="H647" i="1"/>
  <c r="R646" i="1"/>
  <c r="N646" i="1"/>
  <c r="A646" i="1" s="1"/>
  <c r="K646" i="1"/>
  <c r="H646" i="1"/>
  <c r="R645" i="1"/>
  <c r="N645" i="1"/>
  <c r="A645" i="1" s="1"/>
  <c r="K645" i="1"/>
  <c r="H645" i="1"/>
  <c r="R644" i="1"/>
  <c r="N644" i="1"/>
  <c r="A644" i="1" s="1"/>
  <c r="K644" i="1"/>
  <c r="H644" i="1"/>
  <c r="R643" i="1"/>
  <c r="N643" i="1"/>
  <c r="A643" i="1" s="1"/>
  <c r="K643" i="1"/>
  <c r="H643" i="1"/>
  <c r="R642" i="1"/>
  <c r="N642" i="1"/>
  <c r="A642" i="1" s="1"/>
  <c r="K642" i="1"/>
  <c r="H642" i="1"/>
  <c r="R641" i="1"/>
  <c r="N641" i="1"/>
  <c r="A641" i="1" s="1"/>
  <c r="K641" i="1"/>
  <c r="H641" i="1"/>
  <c r="R640" i="1"/>
  <c r="N640" i="1"/>
  <c r="A640" i="1" s="1"/>
  <c r="K640" i="1"/>
  <c r="H640" i="1"/>
  <c r="R639" i="1"/>
  <c r="N639" i="1"/>
  <c r="A639" i="1" s="1"/>
  <c r="K639" i="1"/>
  <c r="H639" i="1"/>
  <c r="R638" i="1"/>
  <c r="N638" i="1"/>
  <c r="A638" i="1" s="1"/>
  <c r="K638" i="1"/>
  <c r="H638" i="1"/>
  <c r="R637" i="1"/>
  <c r="N637" i="1"/>
  <c r="A637" i="1" s="1"/>
  <c r="K637" i="1"/>
  <c r="H637" i="1"/>
  <c r="R636" i="1"/>
  <c r="N636" i="1"/>
  <c r="A636" i="1" s="1"/>
  <c r="K636" i="1"/>
  <c r="H636" i="1"/>
  <c r="R635" i="1"/>
  <c r="N635" i="1"/>
  <c r="A635" i="1" s="1"/>
  <c r="K635" i="1"/>
  <c r="H635" i="1"/>
  <c r="R634" i="1"/>
  <c r="N634" i="1"/>
  <c r="A634" i="1" s="1"/>
  <c r="K634" i="1"/>
  <c r="H634" i="1"/>
  <c r="R633" i="1"/>
  <c r="N633" i="1"/>
  <c r="A633" i="1" s="1"/>
  <c r="K633" i="1"/>
  <c r="H633" i="1"/>
  <c r="R632" i="1"/>
  <c r="N632" i="1"/>
  <c r="A632" i="1" s="1"/>
  <c r="K632" i="1"/>
  <c r="H632" i="1"/>
  <c r="R631" i="1"/>
  <c r="N631" i="1"/>
  <c r="A631" i="1" s="1"/>
  <c r="K631" i="1"/>
  <c r="H631" i="1"/>
  <c r="R630" i="1"/>
  <c r="N630" i="1"/>
  <c r="A630" i="1" s="1"/>
  <c r="K630" i="1"/>
  <c r="H630" i="1"/>
  <c r="R629" i="1"/>
  <c r="N629" i="1"/>
  <c r="A629" i="1" s="1"/>
  <c r="K629" i="1"/>
  <c r="H629" i="1"/>
  <c r="R628" i="1"/>
  <c r="N628" i="1"/>
  <c r="A628" i="1" s="1"/>
  <c r="K628" i="1"/>
  <c r="H628" i="1"/>
  <c r="R627" i="1"/>
  <c r="N627" i="1"/>
  <c r="A627" i="1" s="1"/>
  <c r="K627" i="1"/>
  <c r="H627" i="1"/>
  <c r="R626" i="1"/>
  <c r="N626" i="1"/>
  <c r="A626" i="1" s="1"/>
  <c r="K626" i="1"/>
  <c r="H626" i="1"/>
  <c r="R625" i="1"/>
  <c r="N625" i="1"/>
  <c r="A625" i="1" s="1"/>
  <c r="K625" i="1"/>
  <c r="H625" i="1"/>
  <c r="R624" i="1"/>
  <c r="N624" i="1"/>
  <c r="A624" i="1" s="1"/>
  <c r="K624" i="1"/>
  <c r="H624" i="1"/>
  <c r="R623" i="1"/>
  <c r="N623" i="1"/>
  <c r="A623" i="1" s="1"/>
  <c r="K623" i="1"/>
  <c r="H623" i="1"/>
  <c r="R622" i="1"/>
  <c r="N622" i="1"/>
  <c r="A622" i="1" s="1"/>
  <c r="K622" i="1"/>
  <c r="H622" i="1"/>
  <c r="R621" i="1"/>
  <c r="N621" i="1"/>
  <c r="A621" i="1" s="1"/>
  <c r="K621" i="1"/>
  <c r="H621" i="1"/>
  <c r="R620" i="1"/>
  <c r="N620" i="1"/>
  <c r="A620" i="1" s="1"/>
  <c r="K620" i="1"/>
  <c r="H620" i="1"/>
  <c r="R619" i="1"/>
  <c r="N619" i="1"/>
  <c r="A619" i="1" s="1"/>
  <c r="K619" i="1"/>
  <c r="H619" i="1"/>
  <c r="R618" i="1"/>
  <c r="N618" i="1"/>
  <c r="A618" i="1" s="1"/>
  <c r="K618" i="1"/>
  <c r="H618" i="1"/>
  <c r="R617" i="1"/>
  <c r="N617" i="1"/>
  <c r="A617" i="1" s="1"/>
  <c r="K617" i="1"/>
  <c r="H617" i="1"/>
  <c r="R616" i="1"/>
  <c r="N616" i="1"/>
  <c r="A616" i="1" s="1"/>
  <c r="K616" i="1"/>
  <c r="H616" i="1"/>
  <c r="R615" i="1"/>
  <c r="N615" i="1"/>
  <c r="A615" i="1" s="1"/>
  <c r="K615" i="1"/>
  <c r="H615" i="1"/>
  <c r="R614" i="1"/>
  <c r="N614" i="1"/>
  <c r="A614" i="1" s="1"/>
  <c r="K614" i="1"/>
  <c r="H614" i="1"/>
  <c r="R613" i="1"/>
  <c r="N613" i="1"/>
  <c r="A613" i="1" s="1"/>
  <c r="K613" i="1"/>
  <c r="H613" i="1"/>
  <c r="R612" i="1"/>
  <c r="N612" i="1"/>
  <c r="A612" i="1" s="1"/>
  <c r="K612" i="1"/>
  <c r="H612" i="1"/>
  <c r="R611" i="1"/>
  <c r="N611" i="1"/>
  <c r="A611" i="1" s="1"/>
  <c r="K611" i="1"/>
  <c r="H611" i="1"/>
  <c r="R610" i="1"/>
  <c r="N610" i="1"/>
  <c r="A610" i="1" s="1"/>
  <c r="K610" i="1"/>
  <c r="H610" i="1"/>
  <c r="R609" i="1"/>
  <c r="N609" i="1"/>
  <c r="A609" i="1" s="1"/>
  <c r="K609" i="1"/>
  <c r="H609" i="1"/>
  <c r="R608" i="1"/>
  <c r="N608" i="1"/>
  <c r="A608" i="1" s="1"/>
  <c r="K608" i="1"/>
  <c r="H608" i="1"/>
  <c r="R607" i="1"/>
  <c r="N607" i="1"/>
  <c r="A607" i="1" s="1"/>
  <c r="K607" i="1"/>
  <c r="H607" i="1"/>
  <c r="R606" i="1"/>
  <c r="N606" i="1"/>
  <c r="A606" i="1" s="1"/>
  <c r="K606" i="1"/>
  <c r="H606" i="1"/>
  <c r="R605" i="1"/>
  <c r="N605" i="1"/>
  <c r="A605" i="1" s="1"/>
  <c r="K605" i="1"/>
  <c r="H605" i="1"/>
  <c r="R604" i="1"/>
  <c r="N604" i="1"/>
  <c r="A604" i="1" s="1"/>
  <c r="K604" i="1"/>
  <c r="H604" i="1"/>
  <c r="R603" i="1"/>
  <c r="N603" i="1"/>
  <c r="A603" i="1" s="1"/>
  <c r="K603" i="1"/>
  <c r="H603" i="1"/>
  <c r="R602" i="1"/>
  <c r="N602" i="1"/>
  <c r="A602" i="1" s="1"/>
  <c r="K602" i="1"/>
  <c r="H602" i="1"/>
  <c r="R601" i="1"/>
  <c r="N601" i="1"/>
  <c r="A601" i="1" s="1"/>
  <c r="K601" i="1"/>
  <c r="H601" i="1"/>
  <c r="R600" i="1"/>
  <c r="N600" i="1"/>
  <c r="A600" i="1" s="1"/>
  <c r="K600" i="1"/>
  <c r="H600" i="1"/>
  <c r="R599" i="1"/>
  <c r="N599" i="1"/>
  <c r="A599" i="1" s="1"/>
  <c r="K599" i="1"/>
  <c r="H599" i="1"/>
  <c r="R598" i="1"/>
  <c r="N598" i="1"/>
  <c r="A598" i="1" s="1"/>
  <c r="K598" i="1"/>
  <c r="H598" i="1"/>
  <c r="R597" i="1"/>
  <c r="N597" i="1"/>
  <c r="A597" i="1" s="1"/>
  <c r="K597" i="1"/>
  <c r="H597" i="1"/>
  <c r="R596" i="1"/>
  <c r="N596" i="1"/>
  <c r="A596" i="1" s="1"/>
  <c r="K596" i="1"/>
  <c r="H596" i="1"/>
  <c r="R595" i="1"/>
  <c r="N595" i="1"/>
  <c r="A595" i="1" s="1"/>
  <c r="K595" i="1"/>
  <c r="H595" i="1"/>
  <c r="R594" i="1"/>
  <c r="N594" i="1"/>
  <c r="A594" i="1" s="1"/>
  <c r="K594" i="1"/>
  <c r="H594" i="1"/>
  <c r="R593" i="1"/>
  <c r="N593" i="1"/>
  <c r="A593" i="1" s="1"/>
  <c r="K593" i="1"/>
  <c r="H593" i="1"/>
  <c r="R592" i="1"/>
  <c r="N592" i="1"/>
  <c r="A592" i="1" s="1"/>
  <c r="K592" i="1"/>
  <c r="H592" i="1"/>
  <c r="R591" i="1"/>
  <c r="N591" i="1"/>
  <c r="A591" i="1" s="1"/>
  <c r="K591" i="1"/>
  <c r="H591" i="1"/>
  <c r="R590" i="1"/>
  <c r="N590" i="1"/>
  <c r="A590" i="1" s="1"/>
  <c r="K590" i="1"/>
  <c r="H590" i="1"/>
  <c r="R589" i="1"/>
  <c r="N589" i="1"/>
  <c r="A589" i="1" s="1"/>
  <c r="K589" i="1"/>
  <c r="H589" i="1"/>
  <c r="R588" i="1"/>
  <c r="N588" i="1"/>
  <c r="A588" i="1" s="1"/>
  <c r="K588" i="1"/>
  <c r="H588" i="1"/>
  <c r="R587" i="1"/>
  <c r="N587" i="1"/>
  <c r="A587" i="1" s="1"/>
  <c r="K587" i="1"/>
  <c r="H587" i="1"/>
  <c r="R586" i="1"/>
  <c r="N586" i="1"/>
  <c r="A586" i="1" s="1"/>
  <c r="K586" i="1"/>
  <c r="H586" i="1"/>
  <c r="R585" i="1"/>
  <c r="N585" i="1"/>
  <c r="A585" i="1" s="1"/>
  <c r="K585" i="1"/>
  <c r="H585" i="1"/>
  <c r="R584" i="1"/>
  <c r="N584" i="1"/>
  <c r="A584" i="1" s="1"/>
  <c r="K584" i="1"/>
  <c r="H584" i="1"/>
  <c r="R583" i="1"/>
  <c r="N583" i="1"/>
  <c r="A583" i="1" s="1"/>
  <c r="K583" i="1"/>
  <c r="H583" i="1"/>
  <c r="R582" i="1"/>
  <c r="N582" i="1"/>
  <c r="A582" i="1" s="1"/>
  <c r="K582" i="1"/>
  <c r="H582" i="1"/>
  <c r="R581" i="1"/>
  <c r="N581" i="1"/>
  <c r="A581" i="1" s="1"/>
  <c r="K581" i="1"/>
  <c r="H581" i="1"/>
  <c r="R580" i="1"/>
  <c r="N580" i="1"/>
  <c r="A580" i="1" s="1"/>
  <c r="K580" i="1"/>
  <c r="H580" i="1"/>
  <c r="R579" i="1"/>
  <c r="N579" i="1"/>
  <c r="A579" i="1" s="1"/>
  <c r="K579" i="1"/>
  <c r="H579" i="1"/>
  <c r="R578" i="1"/>
  <c r="N578" i="1"/>
  <c r="A578" i="1" s="1"/>
  <c r="K578" i="1"/>
  <c r="H578" i="1"/>
  <c r="R577" i="1"/>
  <c r="N577" i="1"/>
  <c r="A577" i="1" s="1"/>
  <c r="K577" i="1"/>
  <c r="H577" i="1"/>
  <c r="R576" i="1"/>
  <c r="N576" i="1"/>
  <c r="A576" i="1" s="1"/>
  <c r="K576" i="1"/>
  <c r="H576" i="1"/>
  <c r="R575" i="1"/>
  <c r="N575" i="1"/>
  <c r="A575" i="1" s="1"/>
  <c r="K575" i="1"/>
  <c r="H575" i="1"/>
  <c r="R574" i="1"/>
  <c r="N574" i="1"/>
  <c r="A574" i="1" s="1"/>
  <c r="K574" i="1"/>
  <c r="H574" i="1"/>
  <c r="R573" i="1"/>
  <c r="N573" i="1"/>
  <c r="A573" i="1" s="1"/>
  <c r="K573" i="1"/>
  <c r="H573" i="1"/>
  <c r="R572" i="1"/>
  <c r="N572" i="1"/>
  <c r="A572" i="1" s="1"/>
  <c r="K572" i="1"/>
  <c r="H572" i="1"/>
  <c r="R571" i="1"/>
  <c r="N571" i="1"/>
  <c r="A571" i="1" s="1"/>
  <c r="K571" i="1"/>
  <c r="H571" i="1"/>
  <c r="R570" i="1"/>
  <c r="N570" i="1"/>
  <c r="A570" i="1" s="1"/>
  <c r="K570" i="1"/>
  <c r="H570" i="1"/>
  <c r="R569" i="1"/>
  <c r="N569" i="1"/>
  <c r="A569" i="1" s="1"/>
  <c r="K569" i="1"/>
  <c r="H569" i="1"/>
  <c r="R568" i="1"/>
  <c r="N568" i="1"/>
  <c r="A568" i="1" s="1"/>
  <c r="K568" i="1"/>
  <c r="H568" i="1"/>
  <c r="R567" i="1"/>
  <c r="N567" i="1"/>
  <c r="A567" i="1" s="1"/>
  <c r="K567" i="1"/>
  <c r="H567" i="1"/>
  <c r="R566" i="1"/>
  <c r="N566" i="1"/>
  <c r="A566" i="1" s="1"/>
  <c r="K566" i="1"/>
  <c r="H566" i="1"/>
  <c r="R565" i="1"/>
  <c r="N565" i="1"/>
  <c r="A565" i="1" s="1"/>
  <c r="K565" i="1"/>
  <c r="H565" i="1"/>
  <c r="R564" i="1"/>
  <c r="N564" i="1"/>
  <c r="A564" i="1" s="1"/>
  <c r="K564" i="1"/>
  <c r="H564" i="1"/>
  <c r="R563" i="1"/>
  <c r="N563" i="1"/>
  <c r="A563" i="1" s="1"/>
  <c r="K563" i="1"/>
  <c r="H563" i="1"/>
  <c r="R562" i="1"/>
  <c r="N562" i="1"/>
  <c r="A562" i="1" s="1"/>
  <c r="K562" i="1"/>
  <c r="H562" i="1"/>
  <c r="R561" i="1"/>
  <c r="N561" i="1"/>
  <c r="A561" i="1" s="1"/>
  <c r="K561" i="1"/>
  <c r="H561" i="1"/>
  <c r="R560" i="1"/>
  <c r="N560" i="1"/>
  <c r="A560" i="1" s="1"/>
  <c r="K560" i="1"/>
  <c r="H560" i="1"/>
  <c r="R559" i="1"/>
  <c r="N559" i="1"/>
  <c r="A559" i="1" s="1"/>
  <c r="K559" i="1"/>
  <c r="H559" i="1"/>
  <c r="R558" i="1"/>
  <c r="N558" i="1"/>
  <c r="A558" i="1" s="1"/>
  <c r="K558" i="1"/>
  <c r="H558" i="1"/>
  <c r="R557" i="1"/>
  <c r="N557" i="1"/>
  <c r="A557" i="1" s="1"/>
  <c r="K557" i="1"/>
  <c r="H557" i="1"/>
  <c r="R556" i="1"/>
  <c r="N556" i="1"/>
  <c r="A556" i="1" s="1"/>
  <c r="K556" i="1"/>
  <c r="H556" i="1"/>
  <c r="R555" i="1"/>
  <c r="N555" i="1"/>
  <c r="A555" i="1" s="1"/>
  <c r="K555" i="1"/>
  <c r="H555" i="1"/>
  <c r="R554" i="1"/>
  <c r="N554" i="1"/>
  <c r="A554" i="1" s="1"/>
  <c r="K554" i="1"/>
  <c r="H554" i="1"/>
  <c r="R553" i="1"/>
  <c r="N553" i="1"/>
  <c r="A553" i="1" s="1"/>
  <c r="K553" i="1"/>
  <c r="H553" i="1"/>
  <c r="R552" i="1"/>
  <c r="N552" i="1"/>
  <c r="A552" i="1" s="1"/>
  <c r="K552" i="1"/>
  <c r="H552" i="1"/>
  <c r="R551" i="1"/>
  <c r="N551" i="1"/>
  <c r="A551" i="1" s="1"/>
  <c r="K551" i="1"/>
  <c r="H551" i="1"/>
  <c r="R550" i="1"/>
  <c r="N550" i="1"/>
  <c r="A550" i="1" s="1"/>
  <c r="K550" i="1"/>
  <c r="H550" i="1"/>
  <c r="R549" i="1"/>
  <c r="N549" i="1"/>
  <c r="A549" i="1" s="1"/>
  <c r="K549" i="1"/>
  <c r="H549" i="1"/>
  <c r="R548" i="1"/>
  <c r="N548" i="1"/>
  <c r="A548" i="1" s="1"/>
  <c r="K548" i="1"/>
  <c r="H548" i="1"/>
  <c r="R547" i="1"/>
  <c r="N547" i="1"/>
  <c r="A547" i="1" s="1"/>
  <c r="K547" i="1"/>
  <c r="H547" i="1"/>
  <c r="R546" i="1"/>
  <c r="N546" i="1"/>
  <c r="A546" i="1" s="1"/>
  <c r="K546" i="1"/>
  <c r="H546" i="1"/>
  <c r="R545" i="1"/>
  <c r="N545" i="1"/>
  <c r="A545" i="1" s="1"/>
  <c r="K545" i="1"/>
  <c r="H545" i="1"/>
  <c r="R544" i="1"/>
  <c r="N544" i="1"/>
  <c r="A544" i="1" s="1"/>
  <c r="K544" i="1"/>
  <c r="H544" i="1"/>
  <c r="R543" i="1"/>
  <c r="N543" i="1"/>
  <c r="A543" i="1" s="1"/>
  <c r="K543" i="1"/>
  <c r="H543" i="1"/>
  <c r="R542" i="1"/>
  <c r="N542" i="1"/>
  <c r="A542" i="1" s="1"/>
  <c r="K542" i="1"/>
  <c r="H542" i="1"/>
  <c r="R541" i="1"/>
  <c r="N541" i="1"/>
  <c r="A541" i="1" s="1"/>
  <c r="K541" i="1"/>
  <c r="H541" i="1"/>
  <c r="R540" i="1"/>
  <c r="N540" i="1"/>
  <c r="A540" i="1" s="1"/>
  <c r="K540" i="1"/>
  <c r="H540" i="1"/>
  <c r="R539" i="1"/>
  <c r="N539" i="1"/>
  <c r="A539" i="1" s="1"/>
  <c r="K539" i="1"/>
  <c r="H539" i="1"/>
  <c r="R538" i="1"/>
  <c r="N538" i="1"/>
  <c r="A538" i="1" s="1"/>
  <c r="K538" i="1"/>
  <c r="H538" i="1"/>
  <c r="R537" i="1"/>
  <c r="N537" i="1"/>
  <c r="A537" i="1" s="1"/>
  <c r="K537" i="1"/>
  <c r="H537" i="1"/>
  <c r="R536" i="1"/>
  <c r="N536" i="1"/>
  <c r="A536" i="1" s="1"/>
  <c r="K536" i="1"/>
  <c r="H536" i="1"/>
  <c r="R535" i="1"/>
  <c r="N535" i="1"/>
  <c r="A535" i="1" s="1"/>
  <c r="K535" i="1"/>
  <c r="H535" i="1"/>
  <c r="R534" i="1"/>
  <c r="N534" i="1"/>
  <c r="A534" i="1" s="1"/>
  <c r="K534" i="1"/>
  <c r="H534" i="1"/>
  <c r="R533" i="1"/>
  <c r="N533" i="1"/>
  <c r="A533" i="1" s="1"/>
  <c r="K533" i="1"/>
  <c r="H533" i="1"/>
  <c r="R532" i="1"/>
  <c r="N532" i="1"/>
  <c r="A532" i="1" s="1"/>
  <c r="K532" i="1"/>
  <c r="H532" i="1"/>
  <c r="R531" i="1"/>
  <c r="N531" i="1"/>
  <c r="A531" i="1" s="1"/>
  <c r="K531" i="1"/>
  <c r="H531" i="1"/>
  <c r="R530" i="1"/>
  <c r="N530" i="1"/>
  <c r="A530" i="1" s="1"/>
  <c r="K530" i="1"/>
  <c r="H530" i="1"/>
  <c r="R529" i="1"/>
  <c r="N529" i="1"/>
  <c r="A529" i="1" s="1"/>
  <c r="K529" i="1"/>
  <c r="H529" i="1"/>
  <c r="R528" i="1"/>
  <c r="N528" i="1"/>
  <c r="A528" i="1" s="1"/>
  <c r="K528" i="1"/>
  <c r="H528" i="1"/>
  <c r="R527" i="1"/>
  <c r="N527" i="1"/>
  <c r="A527" i="1" s="1"/>
  <c r="K527" i="1"/>
  <c r="H527" i="1"/>
  <c r="R526" i="1"/>
  <c r="N526" i="1"/>
  <c r="A526" i="1" s="1"/>
  <c r="K526" i="1"/>
  <c r="H526" i="1"/>
  <c r="R525" i="1"/>
  <c r="N525" i="1"/>
  <c r="A525" i="1" s="1"/>
  <c r="K525" i="1"/>
  <c r="H525" i="1"/>
  <c r="R524" i="1"/>
  <c r="N524" i="1"/>
  <c r="A524" i="1" s="1"/>
  <c r="K524" i="1"/>
  <c r="H524" i="1"/>
  <c r="R523" i="1"/>
  <c r="N523" i="1"/>
  <c r="A523" i="1" s="1"/>
  <c r="K523" i="1"/>
  <c r="H523" i="1"/>
  <c r="R522" i="1"/>
  <c r="N522" i="1"/>
  <c r="A522" i="1" s="1"/>
  <c r="K522" i="1"/>
  <c r="H522" i="1"/>
  <c r="R521" i="1"/>
  <c r="N521" i="1"/>
  <c r="A521" i="1" s="1"/>
  <c r="K521" i="1"/>
  <c r="H521" i="1"/>
  <c r="R520" i="1"/>
  <c r="N520" i="1"/>
  <c r="A520" i="1" s="1"/>
  <c r="K520" i="1"/>
  <c r="H520" i="1"/>
  <c r="R519" i="1"/>
  <c r="N519" i="1"/>
  <c r="A519" i="1" s="1"/>
  <c r="K519" i="1"/>
  <c r="H519" i="1"/>
  <c r="R518" i="1"/>
  <c r="N518" i="1"/>
  <c r="A518" i="1" s="1"/>
  <c r="K518" i="1"/>
  <c r="H518" i="1"/>
  <c r="R517" i="1"/>
  <c r="N517" i="1"/>
  <c r="A517" i="1" s="1"/>
  <c r="K517" i="1"/>
  <c r="H517" i="1"/>
  <c r="R516" i="1"/>
  <c r="N516" i="1"/>
  <c r="A516" i="1" s="1"/>
  <c r="K516" i="1"/>
  <c r="H516" i="1"/>
  <c r="R515" i="1"/>
  <c r="N515" i="1"/>
  <c r="A515" i="1" s="1"/>
  <c r="K515" i="1"/>
  <c r="H515" i="1"/>
  <c r="R514" i="1"/>
  <c r="N514" i="1"/>
  <c r="A514" i="1" s="1"/>
  <c r="K514" i="1"/>
  <c r="H514" i="1"/>
  <c r="R513" i="1"/>
  <c r="N513" i="1"/>
  <c r="A513" i="1" s="1"/>
  <c r="K513" i="1"/>
  <c r="H513" i="1"/>
  <c r="R512" i="1"/>
  <c r="N512" i="1"/>
  <c r="A512" i="1" s="1"/>
  <c r="K512" i="1"/>
  <c r="H512" i="1"/>
  <c r="R511" i="1"/>
  <c r="N511" i="1"/>
  <c r="A511" i="1" s="1"/>
  <c r="K511" i="1"/>
  <c r="H511" i="1"/>
  <c r="R510" i="1"/>
  <c r="N510" i="1"/>
  <c r="A510" i="1" s="1"/>
  <c r="K510" i="1"/>
  <c r="H510" i="1"/>
  <c r="R509" i="1"/>
  <c r="N509" i="1"/>
  <c r="A509" i="1" s="1"/>
  <c r="K509" i="1"/>
  <c r="H509" i="1"/>
  <c r="R508" i="1"/>
  <c r="N508" i="1"/>
  <c r="A508" i="1" s="1"/>
  <c r="K508" i="1"/>
  <c r="H508" i="1"/>
  <c r="R507" i="1"/>
  <c r="N507" i="1"/>
  <c r="A507" i="1" s="1"/>
  <c r="K507" i="1"/>
  <c r="H507" i="1"/>
  <c r="R506" i="1"/>
  <c r="N506" i="1"/>
  <c r="A506" i="1" s="1"/>
  <c r="K506" i="1"/>
  <c r="H506" i="1"/>
  <c r="R505" i="1"/>
  <c r="N505" i="1"/>
  <c r="A505" i="1" s="1"/>
  <c r="K505" i="1"/>
  <c r="H505" i="1"/>
  <c r="R504" i="1"/>
  <c r="N504" i="1"/>
  <c r="A504" i="1" s="1"/>
  <c r="K504" i="1"/>
  <c r="H504" i="1"/>
  <c r="R503" i="1"/>
  <c r="N503" i="1"/>
  <c r="A503" i="1" s="1"/>
  <c r="K503" i="1"/>
  <c r="H503" i="1"/>
  <c r="R502" i="1"/>
  <c r="N502" i="1"/>
  <c r="A502" i="1" s="1"/>
  <c r="K502" i="1"/>
  <c r="H502" i="1"/>
  <c r="R501" i="1"/>
  <c r="N501" i="1"/>
  <c r="A501" i="1" s="1"/>
  <c r="K501" i="1"/>
  <c r="H501" i="1"/>
  <c r="R500" i="1"/>
  <c r="N500" i="1"/>
  <c r="A500" i="1" s="1"/>
  <c r="K500" i="1"/>
  <c r="H500" i="1"/>
  <c r="R499" i="1"/>
  <c r="N499" i="1"/>
  <c r="A499" i="1" s="1"/>
  <c r="K499" i="1"/>
  <c r="H499" i="1"/>
  <c r="R498" i="1"/>
  <c r="N498" i="1"/>
  <c r="A498" i="1" s="1"/>
  <c r="K498" i="1"/>
  <c r="H498" i="1"/>
  <c r="R497" i="1"/>
  <c r="N497" i="1"/>
  <c r="A497" i="1" s="1"/>
  <c r="K497" i="1"/>
  <c r="H497" i="1"/>
  <c r="R496" i="1"/>
  <c r="N496" i="1"/>
  <c r="A496" i="1" s="1"/>
  <c r="K496" i="1"/>
  <c r="H496" i="1"/>
  <c r="R495" i="1"/>
  <c r="N495" i="1"/>
  <c r="A495" i="1" s="1"/>
  <c r="K495" i="1"/>
  <c r="H495" i="1"/>
  <c r="R494" i="1"/>
  <c r="N494" i="1"/>
  <c r="A494" i="1" s="1"/>
  <c r="K494" i="1"/>
  <c r="H494" i="1"/>
  <c r="R493" i="1"/>
  <c r="N493" i="1"/>
  <c r="A493" i="1" s="1"/>
  <c r="K493" i="1"/>
  <c r="H493" i="1"/>
  <c r="R492" i="1"/>
  <c r="N492" i="1"/>
  <c r="A492" i="1" s="1"/>
  <c r="K492" i="1"/>
  <c r="H492" i="1"/>
  <c r="R491" i="1"/>
  <c r="N491" i="1"/>
  <c r="A491" i="1" s="1"/>
  <c r="K491" i="1"/>
  <c r="H491" i="1"/>
  <c r="R490" i="1"/>
  <c r="N490" i="1"/>
  <c r="A490" i="1" s="1"/>
  <c r="K490" i="1"/>
  <c r="H490" i="1"/>
  <c r="R489" i="1"/>
  <c r="N489" i="1"/>
  <c r="A489" i="1" s="1"/>
  <c r="K489" i="1"/>
  <c r="H489" i="1"/>
  <c r="R488" i="1"/>
  <c r="N488" i="1"/>
  <c r="A488" i="1" s="1"/>
  <c r="K488" i="1"/>
  <c r="H488" i="1"/>
  <c r="R487" i="1"/>
  <c r="N487" i="1"/>
  <c r="A487" i="1" s="1"/>
  <c r="K487" i="1"/>
  <c r="H487" i="1"/>
  <c r="R486" i="1"/>
  <c r="N486" i="1"/>
  <c r="A486" i="1" s="1"/>
  <c r="K486" i="1"/>
  <c r="H486" i="1"/>
  <c r="R485" i="1"/>
  <c r="N485" i="1"/>
  <c r="A485" i="1" s="1"/>
  <c r="K485" i="1"/>
  <c r="H485" i="1"/>
  <c r="R484" i="1"/>
  <c r="N484" i="1"/>
  <c r="A484" i="1" s="1"/>
  <c r="K484" i="1"/>
  <c r="H484" i="1"/>
  <c r="R483" i="1"/>
  <c r="N483" i="1"/>
  <c r="A483" i="1" s="1"/>
  <c r="K483" i="1"/>
  <c r="H483" i="1"/>
  <c r="R482" i="1"/>
  <c r="N482" i="1"/>
  <c r="A482" i="1" s="1"/>
  <c r="K482" i="1"/>
  <c r="H482" i="1"/>
  <c r="R481" i="1"/>
  <c r="N481" i="1"/>
  <c r="A481" i="1" s="1"/>
  <c r="K481" i="1"/>
  <c r="H481" i="1"/>
  <c r="R480" i="1"/>
  <c r="N480" i="1"/>
  <c r="A480" i="1" s="1"/>
  <c r="K480" i="1"/>
  <c r="H480" i="1"/>
  <c r="R479" i="1"/>
  <c r="N479" i="1"/>
  <c r="A479" i="1" s="1"/>
  <c r="K479" i="1"/>
  <c r="H479" i="1"/>
  <c r="R478" i="1"/>
  <c r="N478" i="1"/>
  <c r="A478" i="1" s="1"/>
  <c r="K478" i="1"/>
  <c r="H478" i="1"/>
  <c r="R477" i="1"/>
  <c r="N477" i="1"/>
  <c r="A477" i="1" s="1"/>
  <c r="K477" i="1"/>
  <c r="H477" i="1"/>
  <c r="R476" i="1"/>
  <c r="N476" i="1"/>
  <c r="A476" i="1" s="1"/>
  <c r="K476" i="1"/>
  <c r="H476" i="1"/>
  <c r="R475" i="1"/>
  <c r="N475" i="1"/>
  <c r="A475" i="1" s="1"/>
  <c r="K475" i="1"/>
  <c r="H475" i="1"/>
  <c r="R474" i="1"/>
  <c r="N474" i="1"/>
  <c r="A474" i="1" s="1"/>
  <c r="K474" i="1"/>
  <c r="H474" i="1"/>
  <c r="R473" i="1"/>
  <c r="N473" i="1"/>
  <c r="A473" i="1" s="1"/>
  <c r="K473" i="1"/>
  <c r="H473" i="1"/>
  <c r="R472" i="1"/>
  <c r="N472" i="1"/>
  <c r="A472" i="1" s="1"/>
  <c r="K472" i="1"/>
  <c r="H472" i="1"/>
  <c r="R471" i="1"/>
  <c r="N471" i="1"/>
  <c r="A471" i="1" s="1"/>
  <c r="K471" i="1"/>
  <c r="H471" i="1"/>
  <c r="R470" i="1"/>
  <c r="N470" i="1"/>
  <c r="A470" i="1" s="1"/>
  <c r="K470" i="1"/>
  <c r="H470" i="1"/>
  <c r="R469" i="1"/>
  <c r="N469" i="1"/>
  <c r="A469" i="1" s="1"/>
  <c r="K469" i="1"/>
  <c r="H469" i="1"/>
  <c r="R468" i="1"/>
  <c r="N468" i="1"/>
  <c r="A468" i="1" s="1"/>
  <c r="K468" i="1"/>
  <c r="H468" i="1"/>
  <c r="R467" i="1"/>
  <c r="N467" i="1"/>
  <c r="A467" i="1" s="1"/>
  <c r="K467" i="1"/>
  <c r="H467" i="1"/>
  <c r="R466" i="1"/>
  <c r="N466" i="1"/>
  <c r="A466" i="1" s="1"/>
  <c r="K466" i="1"/>
  <c r="H466" i="1"/>
  <c r="R465" i="1"/>
  <c r="N465" i="1"/>
  <c r="A465" i="1" s="1"/>
  <c r="K465" i="1"/>
  <c r="H465" i="1"/>
  <c r="R464" i="1"/>
  <c r="N464" i="1"/>
  <c r="A464" i="1" s="1"/>
  <c r="K464" i="1"/>
  <c r="H464" i="1"/>
  <c r="R463" i="1"/>
  <c r="N463" i="1"/>
  <c r="A463" i="1" s="1"/>
  <c r="K463" i="1"/>
  <c r="H463" i="1"/>
  <c r="R462" i="1"/>
  <c r="N462" i="1"/>
  <c r="A462" i="1" s="1"/>
  <c r="K462" i="1"/>
  <c r="H462" i="1"/>
  <c r="R461" i="1"/>
  <c r="N461" i="1"/>
  <c r="A461" i="1" s="1"/>
  <c r="K461" i="1"/>
  <c r="H461" i="1"/>
  <c r="R460" i="1"/>
  <c r="N460" i="1"/>
  <c r="A460" i="1" s="1"/>
  <c r="K460" i="1"/>
  <c r="H460" i="1"/>
  <c r="R459" i="1"/>
  <c r="N459" i="1"/>
  <c r="A459" i="1" s="1"/>
  <c r="K459" i="1"/>
  <c r="H459" i="1"/>
  <c r="R458" i="1"/>
  <c r="N458" i="1"/>
  <c r="A458" i="1" s="1"/>
  <c r="K458" i="1"/>
  <c r="H458" i="1"/>
  <c r="R457" i="1"/>
  <c r="N457" i="1"/>
  <c r="A457" i="1" s="1"/>
  <c r="K457" i="1"/>
  <c r="H457" i="1"/>
  <c r="R456" i="1"/>
  <c r="N456" i="1"/>
  <c r="A456" i="1" s="1"/>
  <c r="K456" i="1"/>
  <c r="H456" i="1"/>
  <c r="R455" i="1"/>
  <c r="N455" i="1"/>
  <c r="A455" i="1" s="1"/>
  <c r="K455" i="1"/>
  <c r="H455" i="1"/>
  <c r="R454" i="1"/>
  <c r="N454" i="1"/>
  <c r="A454" i="1" s="1"/>
  <c r="K454" i="1"/>
  <c r="H454" i="1"/>
  <c r="R453" i="1"/>
  <c r="N453" i="1"/>
  <c r="A453" i="1" s="1"/>
  <c r="K453" i="1"/>
  <c r="H453" i="1"/>
  <c r="R452" i="1"/>
  <c r="N452" i="1"/>
  <c r="A452" i="1" s="1"/>
  <c r="K452" i="1"/>
  <c r="H452" i="1"/>
  <c r="R451" i="1"/>
  <c r="N451" i="1"/>
  <c r="A451" i="1" s="1"/>
  <c r="K451" i="1"/>
  <c r="H451" i="1"/>
  <c r="R450" i="1"/>
  <c r="N450" i="1"/>
  <c r="A450" i="1" s="1"/>
  <c r="K450" i="1"/>
  <c r="H450" i="1"/>
  <c r="R449" i="1"/>
  <c r="N449" i="1"/>
  <c r="A449" i="1" s="1"/>
  <c r="K449" i="1"/>
  <c r="H449" i="1"/>
  <c r="R448" i="1"/>
  <c r="N448" i="1"/>
  <c r="A448" i="1" s="1"/>
  <c r="K448" i="1"/>
  <c r="H448" i="1"/>
  <c r="R447" i="1"/>
  <c r="N447" i="1"/>
  <c r="A447" i="1" s="1"/>
  <c r="K447" i="1"/>
  <c r="H447" i="1"/>
  <c r="R446" i="1"/>
  <c r="N446" i="1"/>
  <c r="A446" i="1" s="1"/>
  <c r="K446" i="1"/>
  <c r="H446" i="1"/>
  <c r="R445" i="1"/>
  <c r="N445" i="1"/>
  <c r="A445" i="1" s="1"/>
  <c r="K445" i="1"/>
  <c r="H445" i="1"/>
  <c r="R444" i="1"/>
  <c r="N444" i="1"/>
  <c r="A444" i="1" s="1"/>
  <c r="K444" i="1"/>
  <c r="H444" i="1"/>
  <c r="R443" i="1"/>
  <c r="N443" i="1"/>
  <c r="A443" i="1" s="1"/>
  <c r="K443" i="1"/>
  <c r="H443" i="1"/>
  <c r="R442" i="1"/>
  <c r="N442" i="1"/>
  <c r="A442" i="1" s="1"/>
  <c r="K442" i="1"/>
  <c r="H442" i="1"/>
  <c r="R441" i="1"/>
  <c r="N441" i="1"/>
  <c r="A441" i="1" s="1"/>
  <c r="K441" i="1"/>
  <c r="H441" i="1"/>
  <c r="R440" i="1"/>
  <c r="N440" i="1"/>
  <c r="A440" i="1" s="1"/>
  <c r="K440" i="1"/>
  <c r="H440" i="1"/>
  <c r="R439" i="1"/>
  <c r="N439" i="1"/>
  <c r="A439" i="1" s="1"/>
  <c r="K439" i="1"/>
  <c r="H439" i="1"/>
  <c r="R438" i="1"/>
  <c r="N438" i="1"/>
  <c r="A438" i="1" s="1"/>
  <c r="K438" i="1"/>
  <c r="H438" i="1"/>
  <c r="R437" i="1"/>
  <c r="N437" i="1"/>
  <c r="A437" i="1" s="1"/>
  <c r="K437" i="1"/>
  <c r="H437" i="1"/>
  <c r="R436" i="1"/>
  <c r="N436" i="1"/>
  <c r="A436" i="1" s="1"/>
  <c r="K436" i="1"/>
  <c r="H436" i="1"/>
  <c r="R435" i="1"/>
  <c r="N435" i="1"/>
  <c r="A435" i="1" s="1"/>
  <c r="K435" i="1"/>
  <c r="H435" i="1"/>
  <c r="R434" i="1"/>
  <c r="N434" i="1"/>
  <c r="A434" i="1" s="1"/>
  <c r="K434" i="1"/>
  <c r="H434" i="1"/>
  <c r="R433" i="1"/>
  <c r="N433" i="1"/>
  <c r="A433" i="1" s="1"/>
  <c r="K433" i="1"/>
  <c r="H433" i="1"/>
  <c r="R432" i="1"/>
  <c r="N432" i="1"/>
  <c r="A432" i="1" s="1"/>
  <c r="K432" i="1"/>
  <c r="H432" i="1"/>
  <c r="R431" i="1"/>
  <c r="N431" i="1"/>
  <c r="A431" i="1" s="1"/>
  <c r="K431" i="1"/>
  <c r="H431" i="1"/>
  <c r="R430" i="1"/>
  <c r="N430" i="1"/>
  <c r="A430" i="1" s="1"/>
  <c r="K430" i="1"/>
  <c r="H430" i="1"/>
  <c r="R429" i="1"/>
  <c r="N429" i="1"/>
  <c r="A429" i="1" s="1"/>
  <c r="K429" i="1"/>
  <c r="H429" i="1"/>
  <c r="R428" i="1"/>
  <c r="N428" i="1"/>
  <c r="A428" i="1" s="1"/>
  <c r="K428" i="1"/>
  <c r="H428" i="1"/>
  <c r="R427" i="1"/>
  <c r="N427" i="1"/>
  <c r="A427" i="1" s="1"/>
  <c r="K427" i="1"/>
  <c r="H427" i="1"/>
  <c r="R426" i="1"/>
  <c r="N426" i="1"/>
  <c r="A426" i="1" s="1"/>
  <c r="K426" i="1"/>
  <c r="H426" i="1"/>
  <c r="R425" i="1"/>
  <c r="N425" i="1"/>
  <c r="A425" i="1" s="1"/>
  <c r="K425" i="1"/>
  <c r="H425" i="1"/>
  <c r="R424" i="1"/>
  <c r="N424" i="1"/>
  <c r="A424" i="1" s="1"/>
  <c r="K424" i="1"/>
  <c r="H424" i="1"/>
  <c r="R423" i="1"/>
  <c r="N423" i="1"/>
  <c r="A423" i="1" s="1"/>
  <c r="K423" i="1"/>
  <c r="H423" i="1"/>
  <c r="R422" i="1"/>
  <c r="N422" i="1"/>
  <c r="A422" i="1" s="1"/>
  <c r="K422" i="1"/>
  <c r="H422" i="1"/>
  <c r="R421" i="1"/>
  <c r="N421" i="1"/>
  <c r="A421" i="1" s="1"/>
  <c r="K421" i="1"/>
  <c r="H421" i="1"/>
  <c r="R420" i="1"/>
  <c r="N420" i="1"/>
  <c r="A420" i="1" s="1"/>
  <c r="K420" i="1"/>
  <c r="H420" i="1"/>
  <c r="R419" i="1"/>
  <c r="N419" i="1"/>
  <c r="A419" i="1" s="1"/>
  <c r="K419" i="1"/>
  <c r="H419" i="1"/>
  <c r="R418" i="1"/>
  <c r="N418" i="1"/>
  <c r="A418" i="1" s="1"/>
  <c r="K418" i="1"/>
  <c r="H418" i="1"/>
  <c r="R417" i="1"/>
  <c r="N417" i="1"/>
  <c r="A417" i="1" s="1"/>
  <c r="K417" i="1"/>
  <c r="H417" i="1"/>
  <c r="R416" i="1"/>
  <c r="N416" i="1"/>
  <c r="A416" i="1" s="1"/>
  <c r="K416" i="1"/>
  <c r="H416" i="1"/>
  <c r="R415" i="1"/>
  <c r="N415" i="1"/>
  <c r="A415" i="1" s="1"/>
  <c r="K415" i="1"/>
  <c r="H415" i="1"/>
  <c r="R414" i="1"/>
  <c r="N414" i="1"/>
  <c r="A414" i="1" s="1"/>
  <c r="K414" i="1"/>
  <c r="H414" i="1"/>
  <c r="R413" i="1"/>
  <c r="N413" i="1"/>
  <c r="A413" i="1" s="1"/>
  <c r="K413" i="1"/>
  <c r="H413" i="1"/>
  <c r="R412" i="1"/>
  <c r="N412" i="1"/>
  <c r="A412" i="1" s="1"/>
  <c r="K412" i="1"/>
  <c r="H412" i="1"/>
  <c r="R411" i="1"/>
  <c r="N411" i="1"/>
  <c r="A411" i="1" s="1"/>
  <c r="K411" i="1"/>
  <c r="H411" i="1"/>
  <c r="R410" i="1"/>
  <c r="N410" i="1"/>
  <c r="A410" i="1" s="1"/>
  <c r="K410" i="1"/>
  <c r="H410" i="1"/>
  <c r="R409" i="1"/>
  <c r="N409" i="1"/>
  <c r="A409" i="1" s="1"/>
  <c r="K409" i="1"/>
  <c r="H409" i="1"/>
  <c r="R408" i="1"/>
  <c r="N408" i="1"/>
  <c r="A408" i="1" s="1"/>
  <c r="K408" i="1"/>
  <c r="H408" i="1"/>
  <c r="R407" i="1"/>
  <c r="N407" i="1"/>
  <c r="A407" i="1" s="1"/>
  <c r="K407" i="1"/>
  <c r="H407" i="1"/>
  <c r="R406" i="1"/>
  <c r="N406" i="1"/>
  <c r="A406" i="1" s="1"/>
  <c r="K406" i="1"/>
  <c r="H406" i="1"/>
  <c r="R405" i="1"/>
  <c r="N405" i="1"/>
  <c r="A405" i="1" s="1"/>
  <c r="K405" i="1"/>
  <c r="H405" i="1"/>
  <c r="R404" i="1"/>
  <c r="N404" i="1"/>
  <c r="A404" i="1" s="1"/>
  <c r="K404" i="1"/>
  <c r="H404" i="1"/>
  <c r="R403" i="1"/>
  <c r="N403" i="1"/>
  <c r="A403" i="1" s="1"/>
  <c r="K403" i="1"/>
  <c r="H403" i="1"/>
  <c r="R402" i="1"/>
  <c r="N402" i="1"/>
  <c r="A402" i="1" s="1"/>
  <c r="K402" i="1"/>
  <c r="H402" i="1"/>
  <c r="R401" i="1"/>
  <c r="N401" i="1"/>
  <c r="A401" i="1" s="1"/>
  <c r="K401" i="1"/>
  <c r="H401" i="1"/>
  <c r="R400" i="1"/>
  <c r="N400" i="1"/>
  <c r="A400" i="1" s="1"/>
  <c r="K400" i="1"/>
  <c r="H400" i="1"/>
  <c r="R399" i="1"/>
  <c r="N399" i="1"/>
  <c r="A399" i="1" s="1"/>
  <c r="K399" i="1"/>
  <c r="H399" i="1"/>
  <c r="R398" i="1"/>
  <c r="N398" i="1"/>
  <c r="A398" i="1" s="1"/>
  <c r="K398" i="1"/>
  <c r="H398" i="1"/>
  <c r="R397" i="1"/>
  <c r="N397" i="1"/>
  <c r="A397" i="1" s="1"/>
  <c r="K397" i="1"/>
  <c r="H397" i="1"/>
  <c r="R396" i="1"/>
  <c r="N396" i="1"/>
  <c r="A396" i="1" s="1"/>
  <c r="K396" i="1"/>
  <c r="H396" i="1"/>
  <c r="R395" i="1"/>
  <c r="N395" i="1"/>
  <c r="A395" i="1" s="1"/>
  <c r="K395" i="1"/>
  <c r="H395" i="1"/>
  <c r="R394" i="1"/>
  <c r="N394" i="1"/>
  <c r="A394" i="1" s="1"/>
  <c r="K394" i="1"/>
  <c r="H394" i="1"/>
  <c r="R393" i="1"/>
  <c r="N393" i="1"/>
  <c r="A393" i="1" s="1"/>
  <c r="K393" i="1"/>
  <c r="H393" i="1"/>
  <c r="R392" i="1"/>
  <c r="N392" i="1"/>
  <c r="A392" i="1" s="1"/>
  <c r="K392" i="1"/>
  <c r="H392" i="1"/>
  <c r="R391" i="1"/>
  <c r="N391" i="1"/>
  <c r="A391" i="1" s="1"/>
  <c r="K391" i="1"/>
  <c r="H391" i="1"/>
  <c r="R390" i="1"/>
  <c r="N390" i="1"/>
  <c r="A390" i="1" s="1"/>
  <c r="K390" i="1"/>
  <c r="H390" i="1"/>
  <c r="R389" i="1"/>
  <c r="N389" i="1"/>
  <c r="A389" i="1" s="1"/>
  <c r="K389" i="1"/>
  <c r="H389" i="1"/>
  <c r="R388" i="1"/>
  <c r="N388" i="1"/>
  <c r="A388" i="1" s="1"/>
  <c r="K388" i="1"/>
  <c r="H388" i="1"/>
  <c r="R387" i="1"/>
  <c r="N387" i="1"/>
  <c r="A387" i="1" s="1"/>
  <c r="K387" i="1"/>
  <c r="H387" i="1"/>
  <c r="R386" i="1"/>
  <c r="N386" i="1"/>
  <c r="A386" i="1" s="1"/>
  <c r="K386" i="1"/>
  <c r="H386" i="1"/>
  <c r="R385" i="1"/>
  <c r="N385" i="1"/>
  <c r="A385" i="1" s="1"/>
  <c r="K385" i="1"/>
  <c r="H385" i="1"/>
  <c r="R384" i="1"/>
  <c r="N384" i="1"/>
  <c r="A384" i="1" s="1"/>
  <c r="K384" i="1"/>
  <c r="H384" i="1"/>
  <c r="R383" i="1"/>
  <c r="N383" i="1"/>
  <c r="A383" i="1" s="1"/>
  <c r="K383" i="1"/>
  <c r="H383" i="1"/>
  <c r="R382" i="1"/>
  <c r="N382" i="1"/>
  <c r="A382" i="1" s="1"/>
  <c r="K382" i="1"/>
  <c r="H382" i="1"/>
  <c r="R381" i="1"/>
  <c r="N381" i="1"/>
  <c r="A381" i="1" s="1"/>
  <c r="K381" i="1"/>
  <c r="H381" i="1"/>
  <c r="R380" i="1"/>
  <c r="N380" i="1"/>
  <c r="A380" i="1" s="1"/>
  <c r="K380" i="1"/>
  <c r="H380" i="1"/>
  <c r="R379" i="1"/>
  <c r="N379" i="1"/>
  <c r="A379" i="1" s="1"/>
  <c r="K379" i="1"/>
  <c r="H379" i="1"/>
  <c r="R378" i="1"/>
  <c r="N378" i="1"/>
  <c r="A378" i="1" s="1"/>
  <c r="K378" i="1"/>
  <c r="H378" i="1"/>
  <c r="R377" i="1"/>
  <c r="N377" i="1"/>
  <c r="A377" i="1" s="1"/>
  <c r="K377" i="1"/>
  <c r="H377" i="1"/>
  <c r="R376" i="1"/>
  <c r="N376" i="1"/>
  <c r="A376" i="1" s="1"/>
  <c r="K376" i="1"/>
  <c r="H376" i="1"/>
  <c r="R375" i="1"/>
  <c r="N375" i="1"/>
  <c r="A375" i="1" s="1"/>
  <c r="K375" i="1"/>
  <c r="H375" i="1"/>
  <c r="R374" i="1"/>
  <c r="N374" i="1"/>
  <c r="A374" i="1" s="1"/>
  <c r="K374" i="1"/>
  <c r="H374" i="1"/>
  <c r="R373" i="1"/>
  <c r="N373" i="1"/>
  <c r="A373" i="1" s="1"/>
  <c r="K373" i="1"/>
  <c r="H373" i="1"/>
  <c r="R372" i="1"/>
  <c r="N372" i="1"/>
  <c r="A372" i="1" s="1"/>
  <c r="K372" i="1"/>
  <c r="H372" i="1"/>
  <c r="R371" i="1"/>
  <c r="N371" i="1"/>
  <c r="A371" i="1" s="1"/>
  <c r="K371" i="1"/>
  <c r="H371" i="1"/>
  <c r="R370" i="1"/>
  <c r="N370" i="1"/>
  <c r="A370" i="1" s="1"/>
  <c r="K370" i="1"/>
  <c r="H370" i="1"/>
  <c r="R369" i="1"/>
  <c r="N369" i="1"/>
  <c r="A369" i="1" s="1"/>
  <c r="K369" i="1"/>
  <c r="H369" i="1"/>
  <c r="R368" i="1"/>
  <c r="N368" i="1"/>
  <c r="A368" i="1" s="1"/>
  <c r="K368" i="1"/>
  <c r="H368" i="1"/>
  <c r="R367" i="1"/>
  <c r="N367" i="1"/>
  <c r="A367" i="1" s="1"/>
  <c r="K367" i="1"/>
  <c r="H367" i="1"/>
  <c r="R366" i="1"/>
  <c r="N366" i="1"/>
  <c r="A366" i="1" s="1"/>
  <c r="K366" i="1"/>
  <c r="H366" i="1"/>
  <c r="R365" i="1"/>
  <c r="N365" i="1"/>
  <c r="A365" i="1" s="1"/>
  <c r="K365" i="1"/>
  <c r="H365" i="1"/>
  <c r="R364" i="1"/>
  <c r="N364" i="1"/>
  <c r="A364" i="1" s="1"/>
  <c r="K364" i="1"/>
  <c r="H364" i="1"/>
  <c r="R363" i="1"/>
  <c r="N363" i="1"/>
  <c r="A363" i="1" s="1"/>
  <c r="K363" i="1"/>
  <c r="H363" i="1"/>
  <c r="R362" i="1"/>
  <c r="N362" i="1"/>
  <c r="A362" i="1" s="1"/>
  <c r="K362" i="1"/>
  <c r="H362" i="1"/>
  <c r="R361" i="1"/>
  <c r="N361" i="1"/>
  <c r="A361" i="1" s="1"/>
  <c r="K361" i="1"/>
  <c r="H361" i="1"/>
  <c r="R360" i="1"/>
  <c r="N360" i="1"/>
  <c r="A360" i="1" s="1"/>
  <c r="K360" i="1"/>
  <c r="H360" i="1"/>
  <c r="R359" i="1"/>
  <c r="N359" i="1"/>
  <c r="A359" i="1" s="1"/>
  <c r="K359" i="1"/>
  <c r="H359" i="1"/>
  <c r="R358" i="1"/>
  <c r="N358" i="1"/>
  <c r="A358" i="1" s="1"/>
  <c r="K358" i="1"/>
  <c r="H358" i="1"/>
  <c r="R357" i="1"/>
  <c r="N357" i="1"/>
  <c r="A357" i="1" s="1"/>
  <c r="K357" i="1"/>
  <c r="H357" i="1"/>
  <c r="R356" i="1"/>
  <c r="N356" i="1"/>
  <c r="A356" i="1" s="1"/>
  <c r="K356" i="1"/>
  <c r="H356" i="1"/>
  <c r="R355" i="1"/>
  <c r="N355" i="1"/>
  <c r="A355" i="1" s="1"/>
  <c r="K355" i="1"/>
  <c r="H355" i="1"/>
  <c r="R354" i="1"/>
  <c r="N354" i="1"/>
  <c r="A354" i="1" s="1"/>
  <c r="K354" i="1"/>
  <c r="H354" i="1"/>
  <c r="R353" i="1"/>
  <c r="N353" i="1"/>
  <c r="A353" i="1" s="1"/>
  <c r="K353" i="1"/>
  <c r="H353" i="1"/>
  <c r="R352" i="1"/>
  <c r="N352" i="1"/>
  <c r="A352" i="1" s="1"/>
  <c r="K352" i="1"/>
  <c r="H352" i="1"/>
  <c r="R351" i="1"/>
  <c r="N351" i="1"/>
  <c r="A351" i="1" s="1"/>
  <c r="K351" i="1"/>
  <c r="H351" i="1"/>
  <c r="R350" i="1"/>
  <c r="N350" i="1"/>
  <c r="A350" i="1" s="1"/>
  <c r="K350" i="1"/>
  <c r="H350" i="1"/>
  <c r="R349" i="1"/>
  <c r="N349" i="1"/>
  <c r="A349" i="1" s="1"/>
  <c r="K349" i="1"/>
  <c r="H349" i="1"/>
  <c r="R348" i="1"/>
  <c r="N348" i="1"/>
  <c r="A348" i="1" s="1"/>
  <c r="K348" i="1"/>
  <c r="H348" i="1"/>
  <c r="R347" i="1"/>
  <c r="N347" i="1"/>
  <c r="A347" i="1" s="1"/>
  <c r="K347" i="1"/>
  <c r="H347" i="1"/>
  <c r="R346" i="1"/>
  <c r="N346" i="1"/>
  <c r="A346" i="1" s="1"/>
  <c r="K346" i="1"/>
  <c r="H346" i="1"/>
  <c r="R345" i="1"/>
  <c r="N345" i="1"/>
  <c r="A345" i="1" s="1"/>
  <c r="K345" i="1"/>
  <c r="H345" i="1"/>
  <c r="R344" i="1"/>
  <c r="N344" i="1"/>
  <c r="A344" i="1" s="1"/>
  <c r="K344" i="1"/>
  <c r="H344" i="1"/>
  <c r="R343" i="1"/>
  <c r="N343" i="1"/>
  <c r="A343" i="1" s="1"/>
  <c r="K343" i="1"/>
  <c r="H343" i="1"/>
  <c r="R342" i="1"/>
  <c r="N342" i="1"/>
  <c r="A342" i="1" s="1"/>
  <c r="K342" i="1"/>
  <c r="H342" i="1"/>
  <c r="R341" i="1"/>
  <c r="N341" i="1"/>
  <c r="A341" i="1" s="1"/>
  <c r="K341" i="1"/>
  <c r="H341" i="1"/>
  <c r="R340" i="1"/>
  <c r="N340" i="1"/>
  <c r="A340" i="1" s="1"/>
  <c r="K340" i="1"/>
  <c r="H340" i="1"/>
  <c r="R339" i="1"/>
  <c r="N339" i="1"/>
  <c r="A339" i="1" s="1"/>
  <c r="K339" i="1"/>
  <c r="H339" i="1"/>
  <c r="R338" i="1"/>
  <c r="N338" i="1"/>
  <c r="A338" i="1" s="1"/>
  <c r="K338" i="1"/>
  <c r="H338" i="1"/>
  <c r="R337" i="1"/>
  <c r="N337" i="1"/>
  <c r="A337" i="1" s="1"/>
  <c r="K337" i="1"/>
  <c r="H337" i="1"/>
  <c r="R336" i="1"/>
  <c r="N336" i="1"/>
  <c r="A336" i="1" s="1"/>
  <c r="K336" i="1"/>
  <c r="H336" i="1"/>
  <c r="R335" i="1"/>
  <c r="N335" i="1"/>
  <c r="A335" i="1" s="1"/>
  <c r="K335" i="1"/>
  <c r="H335" i="1"/>
  <c r="R334" i="1"/>
  <c r="N334" i="1"/>
  <c r="A334" i="1" s="1"/>
  <c r="K334" i="1"/>
  <c r="H334" i="1"/>
  <c r="R333" i="1"/>
  <c r="N333" i="1"/>
  <c r="A333" i="1" s="1"/>
  <c r="K333" i="1"/>
  <c r="H333" i="1"/>
  <c r="R332" i="1"/>
  <c r="N332" i="1"/>
  <c r="A332" i="1" s="1"/>
  <c r="K332" i="1"/>
  <c r="H332" i="1"/>
  <c r="R331" i="1"/>
  <c r="N331" i="1"/>
  <c r="A331" i="1" s="1"/>
  <c r="K331" i="1"/>
  <c r="H331" i="1"/>
  <c r="R330" i="1"/>
  <c r="N330" i="1"/>
  <c r="A330" i="1" s="1"/>
  <c r="K330" i="1"/>
  <c r="H330" i="1"/>
  <c r="R329" i="1"/>
  <c r="N329" i="1"/>
  <c r="A329" i="1" s="1"/>
  <c r="K329" i="1"/>
  <c r="H329" i="1"/>
  <c r="R328" i="1"/>
  <c r="N328" i="1"/>
  <c r="A328" i="1" s="1"/>
  <c r="K328" i="1"/>
  <c r="H328" i="1"/>
  <c r="R327" i="1"/>
  <c r="N327" i="1"/>
  <c r="A327" i="1" s="1"/>
  <c r="K327" i="1"/>
  <c r="H327" i="1"/>
  <c r="R326" i="1"/>
  <c r="N326" i="1"/>
  <c r="A326" i="1" s="1"/>
  <c r="K326" i="1"/>
  <c r="H326" i="1"/>
  <c r="R325" i="1"/>
  <c r="N325" i="1"/>
  <c r="A325" i="1" s="1"/>
  <c r="K325" i="1"/>
  <c r="H325" i="1"/>
  <c r="R324" i="1"/>
  <c r="N324" i="1"/>
  <c r="A324" i="1" s="1"/>
  <c r="K324" i="1"/>
  <c r="H324" i="1"/>
  <c r="R323" i="1"/>
  <c r="N323" i="1"/>
  <c r="A323" i="1" s="1"/>
  <c r="K323" i="1"/>
  <c r="H323" i="1"/>
  <c r="R322" i="1"/>
  <c r="N322" i="1"/>
  <c r="A322" i="1" s="1"/>
  <c r="K322" i="1"/>
  <c r="H322" i="1"/>
  <c r="R321" i="1"/>
  <c r="N321" i="1"/>
  <c r="A321" i="1" s="1"/>
  <c r="K321" i="1"/>
  <c r="H321" i="1"/>
  <c r="R320" i="1"/>
  <c r="N320" i="1"/>
  <c r="A320" i="1" s="1"/>
  <c r="K320" i="1"/>
  <c r="H320" i="1"/>
  <c r="R319" i="1"/>
  <c r="N319" i="1"/>
  <c r="A319" i="1" s="1"/>
  <c r="K319" i="1"/>
  <c r="H319" i="1"/>
  <c r="R318" i="1"/>
  <c r="N318" i="1"/>
  <c r="A318" i="1" s="1"/>
  <c r="K318" i="1"/>
  <c r="H318" i="1"/>
  <c r="R317" i="1"/>
  <c r="N317" i="1"/>
  <c r="A317" i="1" s="1"/>
  <c r="K317" i="1"/>
  <c r="H317" i="1"/>
  <c r="R316" i="1"/>
  <c r="N316" i="1"/>
  <c r="A316" i="1" s="1"/>
  <c r="K316" i="1"/>
  <c r="H316" i="1"/>
  <c r="R315" i="1"/>
  <c r="N315" i="1"/>
  <c r="A315" i="1" s="1"/>
  <c r="K315" i="1"/>
  <c r="H315" i="1"/>
  <c r="R314" i="1"/>
  <c r="N314" i="1"/>
  <c r="A314" i="1" s="1"/>
  <c r="K314" i="1"/>
  <c r="H314" i="1"/>
  <c r="R313" i="1"/>
  <c r="N313" i="1"/>
  <c r="A313" i="1" s="1"/>
  <c r="K313" i="1"/>
  <c r="H313" i="1"/>
  <c r="R312" i="1"/>
  <c r="N312" i="1"/>
  <c r="A312" i="1" s="1"/>
  <c r="K312" i="1"/>
  <c r="H312" i="1"/>
  <c r="R311" i="1"/>
  <c r="N311" i="1"/>
  <c r="A311" i="1" s="1"/>
  <c r="K311" i="1"/>
  <c r="H311" i="1"/>
  <c r="R310" i="1"/>
  <c r="N310" i="1"/>
  <c r="A310" i="1" s="1"/>
  <c r="K310" i="1"/>
  <c r="H310" i="1"/>
  <c r="R309" i="1"/>
  <c r="N309" i="1"/>
  <c r="A309" i="1" s="1"/>
  <c r="K309" i="1"/>
  <c r="H309" i="1"/>
  <c r="R308" i="1"/>
  <c r="N308" i="1"/>
  <c r="A308" i="1" s="1"/>
  <c r="K308" i="1"/>
  <c r="H308" i="1"/>
  <c r="R307" i="1"/>
  <c r="N307" i="1"/>
  <c r="A307" i="1" s="1"/>
  <c r="K307" i="1"/>
  <c r="H307" i="1"/>
  <c r="R306" i="1"/>
  <c r="N306" i="1"/>
  <c r="A306" i="1" s="1"/>
  <c r="K306" i="1"/>
  <c r="H306" i="1"/>
  <c r="R305" i="1"/>
  <c r="N305" i="1"/>
  <c r="A305" i="1" s="1"/>
  <c r="K305" i="1"/>
  <c r="H305" i="1"/>
  <c r="R304" i="1"/>
  <c r="N304" i="1"/>
  <c r="A304" i="1" s="1"/>
  <c r="K304" i="1"/>
  <c r="H304" i="1"/>
  <c r="R303" i="1"/>
  <c r="N303" i="1"/>
  <c r="A303" i="1" s="1"/>
  <c r="K303" i="1"/>
  <c r="H303" i="1"/>
  <c r="R302" i="1"/>
  <c r="N302" i="1"/>
  <c r="A302" i="1" s="1"/>
  <c r="K302" i="1"/>
  <c r="H302" i="1"/>
  <c r="R301" i="1"/>
  <c r="N301" i="1"/>
  <c r="A301" i="1" s="1"/>
  <c r="K301" i="1"/>
  <c r="H301" i="1"/>
  <c r="R300" i="1"/>
  <c r="N300" i="1"/>
  <c r="A300" i="1" s="1"/>
  <c r="K300" i="1"/>
  <c r="H300" i="1"/>
  <c r="R299" i="1"/>
  <c r="N299" i="1"/>
  <c r="A299" i="1" s="1"/>
  <c r="K299" i="1"/>
  <c r="H299" i="1"/>
  <c r="R298" i="1"/>
  <c r="N298" i="1"/>
  <c r="A298" i="1" s="1"/>
  <c r="K298" i="1"/>
  <c r="H298" i="1"/>
  <c r="R297" i="1"/>
  <c r="N297" i="1"/>
  <c r="A297" i="1" s="1"/>
  <c r="K297" i="1"/>
  <c r="H297" i="1"/>
  <c r="R296" i="1"/>
  <c r="N296" i="1"/>
  <c r="A296" i="1" s="1"/>
  <c r="K296" i="1"/>
  <c r="H296" i="1"/>
  <c r="R295" i="1"/>
  <c r="N295" i="1"/>
  <c r="A295" i="1" s="1"/>
  <c r="K295" i="1"/>
  <c r="H295" i="1"/>
  <c r="R294" i="1"/>
  <c r="N294" i="1"/>
  <c r="A294" i="1" s="1"/>
  <c r="K294" i="1"/>
  <c r="H294" i="1"/>
  <c r="R293" i="1"/>
  <c r="N293" i="1"/>
  <c r="A293" i="1" s="1"/>
  <c r="K293" i="1"/>
  <c r="H293" i="1"/>
  <c r="R292" i="1"/>
  <c r="N292" i="1"/>
  <c r="A292" i="1" s="1"/>
  <c r="K292" i="1"/>
  <c r="H292" i="1"/>
  <c r="R291" i="1"/>
  <c r="N291" i="1"/>
  <c r="A291" i="1" s="1"/>
  <c r="K291" i="1"/>
  <c r="H291" i="1"/>
  <c r="R290" i="1"/>
  <c r="N290" i="1"/>
  <c r="A290" i="1" s="1"/>
  <c r="K290" i="1"/>
  <c r="H290" i="1"/>
  <c r="R289" i="1"/>
  <c r="N289" i="1"/>
  <c r="A289" i="1" s="1"/>
  <c r="K289" i="1"/>
  <c r="H289" i="1"/>
  <c r="R288" i="1"/>
  <c r="N288" i="1"/>
  <c r="A288" i="1" s="1"/>
  <c r="K288" i="1"/>
  <c r="H288" i="1"/>
  <c r="R287" i="1"/>
  <c r="N287" i="1"/>
  <c r="A287" i="1" s="1"/>
  <c r="K287" i="1"/>
  <c r="H287" i="1"/>
  <c r="R286" i="1"/>
  <c r="N286" i="1"/>
  <c r="A286" i="1" s="1"/>
  <c r="K286" i="1"/>
  <c r="H286" i="1"/>
  <c r="R285" i="1"/>
  <c r="N285" i="1"/>
  <c r="A285" i="1" s="1"/>
  <c r="K285" i="1"/>
  <c r="H285" i="1"/>
  <c r="R284" i="1"/>
  <c r="N284" i="1"/>
  <c r="A284" i="1" s="1"/>
  <c r="K284" i="1"/>
  <c r="H284" i="1"/>
  <c r="R283" i="1"/>
  <c r="N283" i="1"/>
  <c r="A283" i="1" s="1"/>
  <c r="K283" i="1"/>
  <c r="H283" i="1"/>
  <c r="R282" i="1"/>
  <c r="N282" i="1"/>
  <c r="A282" i="1" s="1"/>
  <c r="K282" i="1"/>
  <c r="H282" i="1"/>
  <c r="R281" i="1"/>
  <c r="N281" i="1"/>
  <c r="A281" i="1" s="1"/>
  <c r="K281" i="1"/>
  <c r="H281" i="1"/>
  <c r="R280" i="1"/>
  <c r="N280" i="1"/>
  <c r="A280" i="1" s="1"/>
  <c r="K280" i="1"/>
  <c r="H280" i="1"/>
  <c r="R279" i="1"/>
  <c r="N279" i="1"/>
  <c r="A279" i="1" s="1"/>
  <c r="K279" i="1"/>
  <c r="H279" i="1"/>
  <c r="R278" i="1"/>
  <c r="N278" i="1"/>
  <c r="A278" i="1" s="1"/>
  <c r="K278" i="1"/>
  <c r="H278" i="1"/>
  <c r="R277" i="1"/>
  <c r="N277" i="1"/>
  <c r="A277" i="1" s="1"/>
  <c r="K277" i="1"/>
  <c r="H277" i="1"/>
  <c r="R276" i="1"/>
  <c r="N276" i="1"/>
  <c r="A276" i="1" s="1"/>
  <c r="K276" i="1"/>
  <c r="H276" i="1"/>
  <c r="R275" i="1"/>
  <c r="N275" i="1"/>
  <c r="A275" i="1" s="1"/>
  <c r="K275" i="1"/>
  <c r="H275" i="1"/>
  <c r="R274" i="1"/>
  <c r="N274" i="1"/>
  <c r="A274" i="1" s="1"/>
  <c r="K274" i="1"/>
  <c r="H274" i="1"/>
  <c r="R273" i="1"/>
  <c r="N273" i="1"/>
  <c r="A273" i="1" s="1"/>
  <c r="K273" i="1"/>
  <c r="H273" i="1"/>
  <c r="R272" i="1"/>
  <c r="N272" i="1"/>
  <c r="A272" i="1" s="1"/>
  <c r="K272" i="1"/>
  <c r="H272" i="1"/>
  <c r="R271" i="1"/>
  <c r="N271" i="1"/>
  <c r="A271" i="1" s="1"/>
  <c r="K271" i="1"/>
  <c r="H271" i="1"/>
  <c r="R270" i="1"/>
  <c r="N270" i="1"/>
  <c r="A270" i="1" s="1"/>
  <c r="K270" i="1"/>
  <c r="H270" i="1"/>
  <c r="R269" i="1"/>
  <c r="N269" i="1"/>
  <c r="A269" i="1" s="1"/>
  <c r="K269" i="1"/>
  <c r="H269" i="1"/>
  <c r="R268" i="1"/>
  <c r="N268" i="1"/>
  <c r="A268" i="1" s="1"/>
  <c r="K268" i="1"/>
  <c r="H268" i="1"/>
  <c r="R267" i="1"/>
  <c r="N267" i="1"/>
  <c r="A267" i="1" s="1"/>
  <c r="K267" i="1"/>
  <c r="H267" i="1"/>
  <c r="R266" i="1"/>
  <c r="N266" i="1"/>
  <c r="A266" i="1" s="1"/>
  <c r="K266" i="1"/>
  <c r="H266" i="1"/>
  <c r="R265" i="1"/>
  <c r="N265" i="1"/>
  <c r="A265" i="1" s="1"/>
  <c r="K265" i="1"/>
  <c r="H265" i="1"/>
  <c r="R264" i="1"/>
  <c r="N264" i="1"/>
  <c r="A264" i="1" s="1"/>
  <c r="K264" i="1"/>
  <c r="H264" i="1"/>
  <c r="R263" i="1"/>
  <c r="N263" i="1"/>
  <c r="A263" i="1" s="1"/>
  <c r="K263" i="1"/>
  <c r="H263" i="1"/>
  <c r="R262" i="1"/>
  <c r="N262" i="1"/>
  <c r="A262" i="1" s="1"/>
  <c r="K262" i="1"/>
  <c r="H262" i="1"/>
  <c r="R261" i="1"/>
  <c r="N261" i="1"/>
  <c r="A261" i="1" s="1"/>
  <c r="K261" i="1"/>
  <c r="H261" i="1"/>
  <c r="R260" i="1"/>
  <c r="N260" i="1"/>
  <c r="A260" i="1" s="1"/>
  <c r="K260" i="1"/>
  <c r="H260" i="1"/>
  <c r="R259" i="1"/>
  <c r="N259" i="1"/>
  <c r="A259" i="1" s="1"/>
  <c r="K259" i="1"/>
  <c r="H259" i="1"/>
  <c r="R258" i="1"/>
  <c r="N258" i="1"/>
  <c r="A258" i="1" s="1"/>
  <c r="K258" i="1"/>
  <c r="H258" i="1"/>
  <c r="R257" i="1"/>
  <c r="N257" i="1"/>
  <c r="A257" i="1" s="1"/>
  <c r="K257" i="1"/>
  <c r="H257" i="1"/>
  <c r="R256" i="1"/>
  <c r="N256" i="1"/>
  <c r="A256" i="1" s="1"/>
  <c r="K256" i="1"/>
  <c r="H256" i="1"/>
  <c r="R255" i="1"/>
  <c r="N255" i="1"/>
  <c r="A255" i="1" s="1"/>
  <c r="K255" i="1"/>
  <c r="H255" i="1"/>
  <c r="R254" i="1"/>
  <c r="N254" i="1"/>
  <c r="A254" i="1" s="1"/>
  <c r="K254" i="1"/>
  <c r="H254" i="1"/>
  <c r="R253" i="1"/>
  <c r="N253" i="1"/>
  <c r="A253" i="1" s="1"/>
  <c r="K253" i="1"/>
  <c r="H253" i="1"/>
  <c r="R252" i="1"/>
  <c r="N252" i="1"/>
  <c r="A252" i="1" s="1"/>
  <c r="K252" i="1"/>
  <c r="H252" i="1"/>
  <c r="R251" i="1"/>
  <c r="N251" i="1"/>
  <c r="A251" i="1" s="1"/>
  <c r="K251" i="1"/>
  <c r="H251" i="1"/>
  <c r="R250" i="1"/>
  <c r="N250" i="1"/>
  <c r="A250" i="1" s="1"/>
  <c r="K250" i="1"/>
  <c r="H250" i="1"/>
  <c r="R249" i="1"/>
  <c r="N249" i="1"/>
  <c r="A249" i="1" s="1"/>
  <c r="K249" i="1"/>
  <c r="H249" i="1"/>
  <c r="R248" i="1"/>
  <c r="N248" i="1"/>
  <c r="A248" i="1" s="1"/>
  <c r="K248" i="1"/>
  <c r="H248" i="1"/>
  <c r="R247" i="1"/>
  <c r="N247" i="1"/>
  <c r="A247" i="1" s="1"/>
  <c r="K247" i="1"/>
  <c r="H247" i="1"/>
  <c r="R246" i="1"/>
  <c r="N246" i="1"/>
  <c r="A246" i="1" s="1"/>
  <c r="K246" i="1"/>
  <c r="H246" i="1"/>
  <c r="R245" i="1"/>
  <c r="N245" i="1"/>
  <c r="A245" i="1" s="1"/>
  <c r="K245" i="1"/>
  <c r="H245" i="1"/>
  <c r="R244" i="1"/>
  <c r="N244" i="1"/>
  <c r="A244" i="1" s="1"/>
  <c r="K244" i="1"/>
  <c r="H244" i="1"/>
  <c r="R243" i="1"/>
  <c r="N243" i="1"/>
  <c r="A243" i="1" s="1"/>
  <c r="K243" i="1"/>
  <c r="H243" i="1"/>
  <c r="R242" i="1"/>
  <c r="N242" i="1"/>
  <c r="A242" i="1" s="1"/>
  <c r="K242" i="1"/>
  <c r="H242" i="1"/>
  <c r="R241" i="1"/>
  <c r="N241" i="1"/>
  <c r="A241" i="1" s="1"/>
  <c r="K241" i="1"/>
  <c r="H241" i="1"/>
  <c r="R240" i="1"/>
  <c r="N240" i="1"/>
  <c r="A240" i="1" s="1"/>
  <c r="K240" i="1"/>
  <c r="H240" i="1"/>
  <c r="R239" i="1"/>
  <c r="N239" i="1"/>
  <c r="A239" i="1" s="1"/>
  <c r="K239" i="1"/>
  <c r="H239" i="1"/>
  <c r="R238" i="1"/>
  <c r="N238" i="1"/>
  <c r="A238" i="1" s="1"/>
  <c r="K238" i="1"/>
  <c r="H238" i="1"/>
  <c r="R237" i="1"/>
  <c r="N237" i="1"/>
  <c r="A237" i="1" s="1"/>
  <c r="K237" i="1"/>
  <c r="H237" i="1"/>
  <c r="R236" i="1"/>
  <c r="N236" i="1"/>
  <c r="A236" i="1" s="1"/>
  <c r="K236" i="1"/>
  <c r="H236" i="1"/>
  <c r="R235" i="1"/>
  <c r="N235" i="1"/>
  <c r="A235" i="1" s="1"/>
  <c r="K235" i="1"/>
  <c r="H235" i="1"/>
  <c r="R234" i="1"/>
  <c r="N234" i="1"/>
  <c r="A234" i="1" s="1"/>
  <c r="K234" i="1"/>
  <c r="H234" i="1"/>
  <c r="R233" i="1"/>
  <c r="N233" i="1"/>
  <c r="A233" i="1" s="1"/>
  <c r="K233" i="1"/>
  <c r="H233" i="1"/>
  <c r="R232" i="1"/>
  <c r="N232" i="1"/>
  <c r="A232" i="1" s="1"/>
  <c r="K232" i="1"/>
  <c r="H232" i="1"/>
  <c r="R231" i="1"/>
  <c r="N231" i="1"/>
  <c r="A231" i="1" s="1"/>
  <c r="K231" i="1"/>
  <c r="H231" i="1"/>
  <c r="R230" i="1"/>
  <c r="N230" i="1"/>
  <c r="A230" i="1" s="1"/>
  <c r="K230" i="1"/>
  <c r="H230" i="1"/>
  <c r="R229" i="1"/>
  <c r="N229" i="1"/>
  <c r="A229" i="1" s="1"/>
  <c r="K229" i="1"/>
  <c r="H229" i="1"/>
  <c r="R228" i="1"/>
  <c r="N228" i="1"/>
  <c r="A228" i="1" s="1"/>
  <c r="K228" i="1"/>
  <c r="H228" i="1"/>
  <c r="R227" i="1"/>
  <c r="N227" i="1"/>
  <c r="A227" i="1" s="1"/>
  <c r="K227" i="1"/>
  <c r="H227" i="1"/>
  <c r="R226" i="1"/>
  <c r="N226" i="1"/>
  <c r="A226" i="1" s="1"/>
  <c r="K226" i="1"/>
  <c r="H226" i="1"/>
  <c r="R225" i="1"/>
  <c r="N225" i="1"/>
  <c r="A225" i="1" s="1"/>
  <c r="K225" i="1"/>
  <c r="H225" i="1"/>
  <c r="R224" i="1"/>
  <c r="N224" i="1"/>
  <c r="A224" i="1" s="1"/>
  <c r="K224" i="1"/>
  <c r="H224" i="1"/>
  <c r="R223" i="1"/>
  <c r="N223" i="1"/>
  <c r="A223" i="1" s="1"/>
  <c r="K223" i="1"/>
  <c r="H223" i="1"/>
  <c r="R222" i="1"/>
  <c r="N222" i="1"/>
  <c r="A222" i="1" s="1"/>
  <c r="K222" i="1"/>
  <c r="H222" i="1"/>
  <c r="R221" i="1"/>
  <c r="N221" i="1"/>
  <c r="A221" i="1" s="1"/>
  <c r="K221" i="1"/>
  <c r="H221" i="1"/>
  <c r="R220" i="1"/>
  <c r="N220" i="1"/>
  <c r="A220" i="1" s="1"/>
  <c r="K220" i="1"/>
  <c r="H220" i="1"/>
  <c r="R219" i="1"/>
  <c r="N219" i="1"/>
  <c r="A219" i="1" s="1"/>
  <c r="K219" i="1"/>
  <c r="H219" i="1"/>
  <c r="R218" i="1"/>
  <c r="N218" i="1"/>
  <c r="A218" i="1" s="1"/>
  <c r="K218" i="1"/>
  <c r="H218" i="1"/>
  <c r="R217" i="1"/>
  <c r="N217" i="1"/>
  <c r="A217" i="1" s="1"/>
  <c r="K217" i="1"/>
  <c r="H217" i="1"/>
  <c r="R216" i="1"/>
  <c r="N216" i="1"/>
  <c r="A216" i="1" s="1"/>
  <c r="K216" i="1"/>
  <c r="H216" i="1"/>
  <c r="R215" i="1"/>
  <c r="N215" i="1"/>
  <c r="A215" i="1" s="1"/>
  <c r="K215" i="1"/>
  <c r="H215" i="1"/>
  <c r="R214" i="1"/>
  <c r="N214" i="1"/>
  <c r="A214" i="1" s="1"/>
  <c r="K214" i="1"/>
  <c r="H214" i="1"/>
  <c r="R213" i="1"/>
  <c r="N213" i="1"/>
  <c r="A213" i="1" s="1"/>
  <c r="K213" i="1"/>
  <c r="H213" i="1"/>
  <c r="R212" i="1"/>
  <c r="N212" i="1"/>
  <c r="A212" i="1" s="1"/>
  <c r="K212" i="1"/>
  <c r="H212" i="1"/>
  <c r="R211" i="1"/>
  <c r="N211" i="1"/>
  <c r="A211" i="1" s="1"/>
  <c r="K211" i="1"/>
  <c r="H211" i="1"/>
  <c r="R210" i="1"/>
  <c r="N210" i="1"/>
  <c r="A210" i="1" s="1"/>
  <c r="K210" i="1"/>
  <c r="H210" i="1"/>
  <c r="R209" i="1"/>
  <c r="N209" i="1"/>
  <c r="A209" i="1" s="1"/>
  <c r="K209" i="1"/>
  <c r="H209" i="1"/>
  <c r="R208" i="1"/>
  <c r="N208" i="1"/>
  <c r="A208" i="1" s="1"/>
  <c r="K208" i="1"/>
  <c r="H208" i="1"/>
  <c r="R207" i="1"/>
  <c r="N207" i="1"/>
  <c r="A207" i="1" s="1"/>
  <c r="K207" i="1"/>
  <c r="H207" i="1"/>
  <c r="R206" i="1"/>
  <c r="N206" i="1"/>
  <c r="A206" i="1" s="1"/>
  <c r="K206" i="1"/>
  <c r="H206" i="1"/>
  <c r="R205" i="1"/>
  <c r="N205" i="1"/>
  <c r="A205" i="1" s="1"/>
  <c r="K205" i="1"/>
  <c r="H205" i="1"/>
  <c r="R204" i="1"/>
  <c r="N204" i="1"/>
  <c r="A204" i="1" s="1"/>
  <c r="K204" i="1"/>
  <c r="H204" i="1"/>
  <c r="R203" i="1"/>
  <c r="N203" i="1"/>
  <c r="A203" i="1" s="1"/>
  <c r="K203" i="1"/>
  <c r="H203" i="1"/>
  <c r="R202" i="1"/>
  <c r="N202" i="1"/>
  <c r="A202" i="1" s="1"/>
  <c r="K202" i="1"/>
  <c r="H202" i="1"/>
  <c r="R201" i="1"/>
  <c r="N201" i="1"/>
  <c r="A201" i="1" s="1"/>
  <c r="K201" i="1"/>
  <c r="H201" i="1"/>
  <c r="R200" i="1"/>
  <c r="N200" i="1"/>
  <c r="A200" i="1" s="1"/>
  <c r="K200" i="1"/>
  <c r="H200" i="1"/>
  <c r="R199" i="1"/>
  <c r="N199" i="1"/>
  <c r="A199" i="1" s="1"/>
  <c r="K199" i="1"/>
  <c r="H199" i="1"/>
  <c r="R198" i="1"/>
  <c r="N198" i="1"/>
  <c r="A198" i="1" s="1"/>
  <c r="K198" i="1"/>
  <c r="H198" i="1"/>
  <c r="R197" i="1"/>
  <c r="N197" i="1"/>
  <c r="A197" i="1" s="1"/>
  <c r="K197" i="1"/>
  <c r="H197" i="1"/>
  <c r="R196" i="1"/>
  <c r="N196" i="1"/>
  <c r="A196" i="1" s="1"/>
  <c r="K196" i="1"/>
  <c r="H196" i="1"/>
  <c r="R195" i="1"/>
  <c r="N195" i="1"/>
  <c r="A195" i="1" s="1"/>
  <c r="K195" i="1"/>
  <c r="H195" i="1"/>
  <c r="R194" i="1"/>
  <c r="N194" i="1"/>
  <c r="A194" i="1" s="1"/>
  <c r="K194" i="1"/>
  <c r="H194" i="1"/>
  <c r="R193" i="1"/>
  <c r="N193" i="1"/>
  <c r="A193" i="1" s="1"/>
  <c r="K193" i="1"/>
  <c r="H193" i="1"/>
  <c r="R192" i="1"/>
  <c r="N192" i="1"/>
  <c r="A192" i="1" s="1"/>
  <c r="K192" i="1"/>
  <c r="H192" i="1"/>
  <c r="R191" i="1"/>
  <c r="N191" i="1"/>
  <c r="A191" i="1" s="1"/>
  <c r="K191" i="1"/>
  <c r="H191" i="1"/>
  <c r="R190" i="1"/>
  <c r="N190" i="1"/>
  <c r="A190" i="1" s="1"/>
  <c r="K190" i="1"/>
  <c r="H190" i="1"/>
  <c r="R189" i="1"/>
  <c r="N189" i="1"/>
  <c r="A189" i="1" s="1"/>
  <c r="K189" i="1"/>
  <c r="H189" i="1"/>
  <c r="R188" i="1"/>
  <c r="N188" i="1"/>
  <c r="A188" i="1" s="1"/>
  <c r="K188" i="1"/>
  <c r="H188" i="1"/>
  <c r="R187" i="1"/>
  <c r="N187" i="1"/>
  <c r="A187" i="1" s="1"/>
  <c r="K187" i="1"/>
  <c r="H187" i="1"/>
  <c r="R186" i="1"/>
  <c r="N186" i="1"/>
  <c r="A186" i="1" s="1"/>
  <c r="K186" i="1"/>
  <c r="H186" i="1"/>
  <c r="R185" i="1"/>
  <c r="N185" i="1"/>
  <c r="A185" i="1" s="1"/>
  <c r="K185" i="1"/>
  <c r="H185" i="1"/>
  <c r="R184" i="1"/>
  <c r="N184" i="1"/>
  <c r="A184" i="1" s="1"/>
  <c r="K184" i="1"/>
  <c r="H184" i="1"/>
  <c r="R183" i="1"/>
  <c r="N183" i="1"/>
  <c r="A183" i="1" s="1"/>
  <c r="K183" i="1"/>
  <c r="H183" i="1"/>
  <c r="R182" i="1"/>
  <c r="N182" i="1"/>
  <c r="A182" i="1" s="1"/>
  <c r="K182" i="1"/>
  <c r="H182" i="1"/>
  <c r="R181" i="1"/>
  <c r="N181" i="1"/>
  <c r="A181" i="1" s="1"/>
  <c r="K181" i="1"/>
  <c r="H181" i="1"/>
  <c r="R180" i="1"/>
  <c r="N180" i="1"/>
  <c r="A180" i="1" s="1"/>
  <c r="K180" i="1"/>
  <c r="H180" i="1"/>
  <c r="R179" i="1"/>
  <c r="N179" i="1"/>
  <c r="A179" i="1" s="1"/>
  <c r="K179" i="1"/>
  <c r="H179" i="1"/>
  <c r="R178" i="1"/>
  <c r="N178" i="1"/>
  <c r="A178" i="1" s="1"/>
  <c r="K178" i="1"/>
  <c r="H178" i="1"/>
  <c r="R177" i="1"/>
  <c r="N177" i="1"/>
  <c r="A177" i="1" s="1"/>
  <c r="K177" i="1"/>
  <c r="H177" i="1"/>
  <c r="R176" i="1"/>
  <c r="N176" i="1"/>
  <c r="A176" i="1" s="1"/>
  <c r="K176" i="1"/>
  <c r="H176" i="1"/>
  <c r="R175" i="1"/>
  <c r="N175" i="1"/>
  <c r="A175" i="1" s="1"/>
  <c r="K175" i="1"/>
  <c r="H175" i="1"/>
  <c r="R174" i="1"/>
  <c r="N174" i="1"/>
  <c r="A174" i="1" s="1"/>
  <c r="K174" i="1"/>
  <c r="H174" i="1"/>
  <c r="R173" i="1"/>
  <c r="N173" i="1"/>
  <c r="A173" i="1" s="1"/>
  <c r="K173" i="1"/>
  <c r="H173" i="1"/>
  <c r="R172" i="1"/>
  <c r="N172" i="1"/>
  <c r="A172" i="1" s="1"/>
  <c r="K172" i="1"/>
  <c r="H172" i="1"/>
  <c r="R171" i="1"/>
  <c r="N171" i="1"/>
  <c r="A171" i="1" s="1"/>
  <c r="K171" i="1"/>
  <c r="H171" i="1"/>
  <c r="R170" i="1"/>
  <c r="N170" i="1"/>
  <c r="A170" i="1" s="1"/>
  <c r="K170" i="1"/>
  <c r="H170" i="1"/>
  <c r="R169" i="1"/>
  <c r="N169" i="1"/>
  <c r="A169" i="1" s="1"/>
  <c r="K169" i="1"/>
  <c r="H169" i="1"/>
  <c r="R168" i="1"/>
  <c r="N168" i="1"/>
  <c r="A168" i="1" s="1"/>
  <c r="K168" i="1"/>
  <c r="H168" i="1"/>
  <c r="R167" i="1"/>
  <c r="N167" i="1"/>
  <c r="A167" i="1" s="1"/>
  <c r="K167" i="1"/>
  <c r="H167" i="1"/>
  <c r="R166" i="1"/>
  <c r="N166" i="1"/>
  <c r="A166" i="1" s="1"/>
  <c r="K166" i="1"/>
  <c r="H166" i="1"/>
  <c r="R165" i="1"/>
  <c r="N165" i="1"/>
  <c r="A165" i="1" s="1"/>
  <c r="K165" i="1"/>
  <c r="H165" i="1"/>
  <c r="R164" i="1"/>
  <c r="N164" i="1"/>
  <c r="A164" i="1" s="1"/>
  <c r="K164" i="1"/>
  <c r="H164" i="1"/>
  <c r="R163" i="1"/>
  <c r="N163" i="1"/>
  <c r="A163" i="1" s="1"/>
  <c r="K163" i="1"/>
  <c r="H163" i="1"/>
  <c r="R162" i="1"/>
  <c r="N162" i="1"/>
  <c r="A162" i="1" s="1"/>
  <c r="K162" i="1"/>
  <c r="H162" i="1"/>
  <c r="R161" i="1"/>
  <c r="N161" i="1"/>
  <c r="A161" i="1" s="1"/>
  <c r="K161" i="1"/>
  <c r="H161" i="1"/>
  <c r="R160" i="1"/>
  <c r="N160" i="1"/>
  <c r="A160" i="1" s="1"/>
  <c r="K160" i="1"/>
  <c r="H160" i="1"/>
  <c r="R159" i="1"/>
  <c r="N159" i="1"/>
  <c r="A159" i="1" s="1"/>
  <c r="K159" i="1"/>
  <c r="H159" i="1"/>
  <c r="R158" i="1"/>
  <c r="N158" i="1"/>
  <c r="A158" i="1" s="1"/>
  <c r="K158" i="1"/>
  <c r="H158" i="1"/>
  <c r="R157" i="1"/>
  <c r="N157" i="1"/>
  <c r="A157" i="1" s="1"/>
  <c r="K157" i="1"/>
  <c r="H157" i="1"/>
  <c r="R156" i="1"/>
  <c r="N156" i="1"/>
  <c r="A156" i="1" s="1"/>
  <c r="K156" i="1"/>
  <c r="H156" i="1"/>
  <c r="R155" i="1"/>
  <c r="N155" i="1"/>
  <c r="A155" i="1" s="1"/>
  <c r="K155" i="1"/>
  <c r="H155" i="1"/>
  <c r="R154" i="1"/>
  <c r="N154" i="1"/>
  <c r="A154" i="1" s="1"/>
  <c r="K154" i="1"/>
  <c r="H154" i="1"/>
  <c r="R153" i="1"/>
  <c r="N153" i="1"/>
  <c r="A153" i="1" s="1"/>
  <c r="K153" i="1"/>
  <c r="H153" i="1"/>
  <c r="R152" i="1"/>
  <c r="N152" i="1"/>
  <c r="A152" i="1" s="1"/>
  <c r="K152" i="1"/>
  <c r="H152" i="1"/>
  <c r="R151" i="1"/>
  <c r="N151" i="1"/>
  <c r="A151" i="1" s="1"/>
  <c r="K151" i="1"/>
  <c r="H151" i="1"/>
  <c r="R150" i="1"/>
  <c r="N150" i="1"/>
  <c r="A150" i="1" s="1"/>
  <c r="K150" i="1"/>
  <c r="H150" i="1"/>
  <c r="R149" i="1"/>
  <c r="N149" i="1"/>
  <c r="A149" i="1" s="1"/>
  <c r="K149" i="1"/>
  <c r="H149" i="1"/>
  <c r="R148" i="1"/>
  <c r="N148" i="1"/>
  <c r="A148" i="1" s="1"/>
  <c r="K148" i="1"/>
  <c r="H148" i="1"/>
  <c r="R147" i="1"/>
  <c r="N147" i="1"/>
  <c r="A147" i="1" s="1"/>
  <c r="K147" i="1"/>
  <c r="H147" i="1"/>
  <c r="R146" i="1"/>
  <c r="N146" i="1"/>
  <c r="A146" i="1" s="1"/>
  <c r="K146" i="1"/>
  <c r="H146" i="1"/>
  <c r="R145" i="1"/>
  <c r="N145" i="1"/>
  <c r="A145" i="1" s="1"/>
  <c r="K145" i="1"/>
  <c r="H145" i="1"/>
  <c r="R144" i="1"/>
  <c r="N144" i="1"/>
  <c r="A144" i="1" s="1"/>
  <c r="K144" i="1"/>
  <c r="H144" i="1"/>
  <c r="R143" i="1"/>
  <c r="N143" i="1"/>
  <c r="A143" i="1" s="1"/>
  <c r="K143" i="1"/>
  <c r="H143" i="1"/>
  <c r="R142" i="1"/>
  <c r="N142" i="1"/>
  <c r="A142" i="1" s="1"/>
  <c r="K142" i="1"/>
  <c r="H142" i="1"/>
  <c r="R141" i="1"/>
  <c r="N141" i="1"/>
  <c r="A141" i="1" s="1"/>
  <c r="K141" i="1"/>
  <c r="H141" i="1"/>
  <c r="R140" i="1"/>
  <c r="N140" i="1"/>
  <c r="A140" i="1" s="1"/>
  <c r="K140" i="1"/>
  <c r="H140" i="1"/>
  <c r="R139" i="1"/>
  <c r="N139" i="1"/>
  <c r="A139" i="1" s="1"/>
  <c r="K139" i="1"/>
  <c r="H139" i="1"/>
  <c r="R138" i="1"/>
  <c r="N138" i="1"/>
  <c r="A138" i="1" s="1"/>
  <c r="K138" i="1"/>
  <c r="H138" i="1"/>
  <c r="R137" i="1"/>
  <c r="N137" i="1"/>
  <c r="A137" i="1" s="1"/>
  <c r="K137" i="1"/>
  <c r="H137" i="1"/>
  <c r="R136" i="1"/>
  <c r="N136" i="1"/>
  <c r="A136" i="1" s="1"/>
  <c r="K136" i="1"/>
  <c r="H136" i="1"/>
  <c r="R135" i="1"/>
  <c r="N135" i="1"/>
  <c r="A135" i="1" s="1"/>
  <c r="K135" i="1"/>
  <c r="H135" i="1"/>
  <c r="R134" i="1"/>
  <c r="N134" i="1"/>
  <c r="A134" i="1" s="1"/>
  <c r="K134" i="1"/>
  <c r="H134" i="1"/>
  <c r="R133" i="1"/>
  <c r="N133" i="1"/>
  <c r="A133" i="1" s="1"/>
  <c r="K133" i="1"/>
  <c r="H133" i="1"/>
  <c r="R132" i="1"/>
  <c r="N132" i="1"/>
  <c r="A132" i="1" s="1"/>
  <c r="K132" i="1"/>
  <c r="H132" i="1"/>
  <c r="R131" i="1"/>
  <c r="N131" i="1"/>
  <c r="A131" i="1" s="1"/>
  <c r="K131" i="1"/>
  <c r="H131" i="1"/>
  <c r="R130" i="1"/>
  <c r="N130" i="1"/>
  <c r="A130" i="1" s="1"/>
  <c r="K130" i="1"/>
  <c r="H130" i="1"/>
  <c r="R129" i="1"/>
  <c r="N129" i="1"/>
  <c r="A129" i="1" s="1"/>
  <c r="K129" i="1"/>
  <c r="H129" i="1"/>
  <c r="R128" i="1"/>
  <c r="N128" i="1"/>
  <c r="A128" i="1" s="1"/>
  <c r="K128" i="1"/>
  <c r="H128" i="1"/>
  <c r="R127" i="1"/>
  <c r="N127" i="1"/>
  <c r="A127" i="1" s="1"/>
  <c r="K127" i="1"/>
  <c r="H127" i="1"/>
  <c r="R126" i="1"/>
  <c r="N126" i="1"/>
  <c r="A126" i="1" s="1"/>
  <c r="K126" i="1"/>
  <c r="H126" i="1"/>
  <c r="R125" i="1"/>
  <c r="N125" i="1"/>
  <c r="A125" i="1" s="1"/>
  <c r="K125" i="1"/>
  <c r="H125" i="1"/>
  <c r="R124" i="1"/>
  <c r="N124" i="1"/>
  <c r="A124" i="1" s="1"/>
  <c r="K124" i="1"/>
  <c r="H124" i="1"/>
  <c r="R123" i="1"/>
  <c r="N123" i="1"/>
  <c r="A123" i="1" s="1"/>
  <c r="K123" i="1"/>
  <c r="H123" i="1"/>
  <c r="R122" i="1"/>
  <c r="N122" i="1"/>
  <c r="A122" i="1" s="1"/>
  <c r="K122" i="1"/>
  <c r="H122" i="1"/>
  <c r="R121" i="1"/>
  <c r="N121" i="1"/>
  <c r="A121" i="1" s="1"/>
  <c r="K121" i="1"/>
  <c r="H121" i="1"/>
  <c r="R120" i="1"/>
  <c r="N120" i="1"/>
  <c r="A120" i="1" s="1"/>
  <c r="K120" i="1"/>
  <c r="H120" i="1"/>
  <c r="R119" i="1"/>
  <c r="N119" i="1"/>
  <c r="A119" i="1" s="1"/>
  <c r="K119" i="1"/>
  <c r="H119" i="1"/>
  <c r="R118" i="1"/>
  <c r="N118" i="1"/>
  <c r="A118" i="1" s="1"/>
  <c r="K118" i="1"/>
  <c r="H118" i="1"/>
  <c r="R117" i="1"/>
  <c r="N117" i="1"/>
  <c r="A117" i="1" s="1"/>
  <c r="K117" i="1"/>
  <c r="H117" i="1"/>
  <c r="R116" i="1"/>
  <c r="N116" i="1"/>
  <c r="A116" i="1" s="1"/>
  <c r="K116" i="1"/>
  <c r="H116" i="1"/>
  <c r="R115" i="1"/>
  <c r="N115" i="1"/>
  <c r="A115" i="1" s="1"/>
  <c r="K115" i="1"/>
  <c r="H115" i="1"/>
  <c r="R114" i="1"/>
  <c r="N114" i="1"/>
  <c r="A114" i="1" s="1"/>
  <c r="K114" i="1"/>
  <c r="H114" i="1"/>
  <c r="R113" i="1"/>
  <c r="N113" i="1"/>
  <c r="A113" i="1" s="1"/>
  <c r="K113" i="1"/>
  <c r="H113" i="1"/>
  <c r="R112" i="1"/>
  <c r="N112" i="1"/>
  <c r="A112" i="1" s="1"/>
  <c r="K112" i="1"/>
  <c r="H112" i="1"/>
  <c r="R111" i="1"/>
  <c r="N111" i="1"/>
  <c r="A111" i="1" s="1"/>
  <c r="K111" i="1"/>
  <c r="H111" i="1"/>
  <c r="R110" i="1"/>
  <c r="N110" i="1"/>
  <c r="A110" i="1" s="1"/>
  <c r="K110" i="1"/>
  <c r="H110" i="1"/>
  <c r="R109" i="1"/>
  <c r="N109" i="1"/>
  <c r="A109" i="1" s="1"/>
  <c r="K109" i="1"/>
  <c r="H109" i="1"/>
  <c r="R108" i="1"/>
  <c r="N108" i="1"/>
  <c r="A108" i="1" s="1"/>
  <c r="K108" i="1"/>
  <c r="H108" i="1"/>
  <c r="R107" i="1"/>
  <c r="N107" i="1"/>
  <c r="A107" i="1" s="1"/>
  <c r="K107" i="1"/>
  <c r="H107" i="1"/>
  <c r="R106" i="1"/>
  <c r="N106" i="1"/>
  <c r="A106" i="1" s="1"/>
  <c r="K106" i="1"/>
  <c r="H106" i="1"/>
  <c r="R105" i="1"/>
  <c r="N105" i="1"/>
  <c r="A105" i="1" s="1"/>
  <c r="K105" i="1"/>
  <c r="H105" i="1"/>
  <c r="R104" i="1"/>
  <c r="N104" i="1"/>
  <c r="A104" i="1" s="1"/>
  <c r="K104" i="1"/>
  <c r="H104" i="1"/>
  <c r="R103" i="1"/>
  <c r="N103" i="1"/>
  <c r="A103" i="1" s="1"/>
  <c r="K103" i="1"/>
  <c r="H103" i="1"/>
  <c r="R102" i="1"/>
  <c r="N102" i="1"/>
  <c r="A102" i="1" s="1"/>
  <c r="K102" i="1"/>
  <c r="H102" i="1"/>
  <c r="R101" i="1"/>
  <c r="N101" i="1"/>
  <c r="A101" i="1" s="1"/>
  <c r="K101" i="1"/>
  <c r="H101" i="1"/>
  <c r="R100" i="1"/>
  <c r="N100" i="1"/>
  <c r="A100" i="1" s="1"/>
  <c r="K100" i="1"/>
  <c r="H100" i="1"/>
  <c r="R99" i="1"/>
  <c r="N99" i="1"/>
  <c r="A99" i="1" s="1"/>
  <c r="K99" i="1"/>
  <c r="H99" i="1"/>
  <c r="R98" i="1"/>
  <c r="N98" i="1"/>
  <c r="A98" i="1" s="1"/>
  <c r="K98" i="1"/>
  <c r="H98" i="1"/>
  <c r="R97" i="1"/>
  <c r="N97" i="1"/>
  <c r="A97" i="1" s="1"/>
  <c r="K97" i="1"/>
  <c r="H97" i="1"/>
  <c r="R96" i="1"/>
  <c r="N96" i="1"/>
  <c r="A96" i="1" s="1"/>
  <c r="K96" i="1"/>
  <c r="H96" i="1"/>
  <c r="R95" i="1"/>
  <c r="N95" i="1"/>
  <c r="A95" i="1" s="1"/>
  <c r="K95" i="1"/>
  <c r="H95" i="1"/>
  <c r="R94" i="1"/>
  <c r="N94" i="1"/>
  <c r="A94" i="1" s="1"/>
  <c r="K94" i="1"/>
  <c r="H94" i="1"/>
  <c r="R93" i="1"/>
  <c r="N93" i="1"/>
  <c r="A93" i="1" s="1"/>
  <c r="K93" i="1"/>
  <c r="H93" i="1"/>
  <c r="R92" i="1"/>
  <c r="N92" i="1"/>
  <c r="A92" i="1" s="1"/>
  <c r="K92" i="1"/>
  <c r="H92" i="1"/>
  <c r="R91" i="1"/>
  <c r="N91" i="1"/>
  <c r="A91" i="1" s="1"/>
  <c r="K91" i="1"/>
  <c r="H91" i="1"/>
  <c r="R90" i="1"/>
  <c r="N90" i="1"/>
  <c r="A90" i="1" s="1"/>
  <c r="K90" i="1"/>
  <c r="H90" i="1"/>
  <c r="R89" i="1"/>
  <c r="N89" i="1"/>
  <c r="A89" i="1" s="1"/>
  <c r="K89" i="1"/>
  <c r="H89" i="1"/>
  <c r="R88" i="1"/>
  <c r="N88" i="1"/>
  <c r="A88" i="1" s="1"/>
  <c r="K88" i="1"/>
  <c r="H88" i="1"/>
  <c r="R87" i="1"/>
  <c r="N87" i="1"/>
  <c r="A87" i="1" s="1"/>
  <c r="K87" i="1"/>
  <c r="H87" i="1"/>
  <c r="R86" i="1"/>
  <c r="N86" i="1"/>
  <c r="A86" i="1" s="1"/>
  <c r="K86" i="1"/>
  <c r="H86" i="1"/>
  <c r="R85" i="1"/>
  <c r="N85" i="1"/>
  <c r="A85" i="1" s="1"/>
  <c r="K85" i="1"/>
  <c r="H85" i="1"/>
  <c r="R84" i="1"/>
  <c r="N84" i="1"/>
  <c r="A84" i="1" s="1"/>
  <c r="K84" i="1"/>
  <c r="H84" i="1"/>
  <c r="R83" i="1"/>
  <c r="N83" i="1"/>
  <c r="A83" i="1" s="1"/>
  <c r="K83" i="1"/>
  <c r="H83" i="1"/>
  <c r="R82" i="1"/>
  <c r="N82" i="1"/>
  <c r="A82" i="1" s="1"/>
  <c r="K82" i="1"/>
  <c r="H82" i="1"/>
  <c r="R81" i="1"/>
  <c r="N81" i="1"/>
  <c r="A81" i="1" s="1"/>
  <c r="K81" i="1"/>
  <c r="H81" i="1"/>
  <c r="R80" i="1"/>
  <c r="N80" i="1"/>
  <c r="A80" i="1" s="1"/>
  <c r="K80" i="1"/>
  <c r="H80" i="1"/>
  <c r="R79" i="1"/>
  <c r="N79" i="1"/>
  <c r="A79" i="1" s="1"/>
  <c r="K79" i="1"/>
  <c r="H79" i="1"/>
  <c r="R78" i="1"/>
  <c r="N78" i="1"/>
  <c r="A78" i="1" s="1"/>
  <c r="K78" i="1"/>
  <c r="H78" i="1"/>
  <c r="R77" i="1"/>
  <c r="N77" i="1"/>
  <c r="A77" i="1" s="1"/>
  <c r="K77" i="1"/>
  <c r="H77" i="1"/>
  <c r="R76" i="1"/>
  <c r="N76" i="1"/>
  <c r="A76" i="1" s="1"/>
  <c r="K76" i="1"/>
  <c r="H76" i="1"/>
  <c r="R75" i="1"/>
  <c r="N75" i="1"/>
  <c r="A75" i="1" s="1"/>
  <c r="K75" i="1"/>
  <c r="H75" i="1"/>
  <c r="R74" i="1"/>
  <c r="N74" i="1"/>
  <c r="A74" i="1" s="1"/>
  <c r="K74" i="1"/>
  <c r="H74" i="1"/>
  <c r="R73" i="1"/>
  <c r="N73" i="1"/>
  <c r="A73" i="1" s="1"/>
  <c r="K73" i="1"/>
  <c r="H73" i="1"/>
  <c r="R72" i="1"/>
  <c r="N72" i="1"/>
  <c r="A72" i="1" s="1"/>
  <c r="K72" i="1"/>
  <c r="H72" i="1"/>
  <c r="R71" i="1"/>
  <c r="N71" i="1"/>
  <c r="A71" i="1" s="1"/>
  <c r="K71" i="1"/>
  <c r="H71" i="1"/>
  <c r="R70" i="1"/>
  <c r="N70" i="1"/>
  <c r="A70" i="1" s="1"/>
  <c r="K70" i="1"/>
  <c r="H70" i="1"/>
  <c r="R69" i="1"/>
  <c r="N69" i="1"/>
  <c r="A69" i="1" s="1"/>
  <c r="K69" i="1"/>
  <c r="H69" i="1"/>
  <c r="R68" i="1"/>
  <c r="N68" i="1"/>
  <c r="A68" i="1" s="1"/>
  <c r="K68" i="1"/>
  <c r="H68" i="1"/>
  <c r="R67" i="1"/>
  <c r="N67" i="1"/>
  <c r="A67" i="1" s="1"/>
  <c r="K67" i="1"/>
  <c r="H67" i="1"/>
  <c r="R66" i="1"/>
  <c r="N66" i="1"/>
  <c r="A66" i="1" s="1"/>
  <c r="K66" i="1"/>
  <c r="H66" i="1"/>
  <c r="R65" i="1"/>
  <c r="N65" i="1"/>
  <c r="A65" i="1" s="1"/>
  <c r="K65" i="1"/>
  <c r="H65" i="1"/>
  <c r="R64" i="1"/>
  <c r="N64" i="1"/>
  <c r="A64" i="1" s="1"/>
  <c r="K64" i="1"/>
  <c r="H64" i="1"/>
  <c r="R63" i="1"/>
  <c r="N63" i="1"/>
  <c r="A63" i="1" s="1"/>
  <c r="K63" i="1"/>
  <c r="H63" i="1"/>
  <c r="R62" i="1"/>
  <c r="N62" i="1"/>
  <c r="A62" i="1" s="1"/>
  <c r="K62" i="1"/>
  <c r="H62" i="1"/>
  <c r="R61" i="1"/>
  <c r="N61" i="1"/>
  <c r="A61" i="1" s="1"/>
  <c r="K61" i="1"/>
  <c r="H61" i="1"/>
  <c r="R60" i="1"/>
  <c r="N60" i="1"/>
  <c r="A60" i="1" s="1"/>
  <c r="K60" i="1"/>
  <c r="H60" i="1"/>
  <c r="R59" i="1"/>
  <c r="N59" i="1"/>
  <c r="A59" i="1" s="1"/>
  <c r="K59" i="1"/>
  <c r="H59" i="1"/>
  <c r="R58" i="1"/>
  <c r="N58" i="1"/>
  <c r="A58" i="1" s="1"/>
  <c r="K58" i="1"/>
  <c r="H58" i="1"/>
  <c r="R57" i="1"/>
  <c r="N57" i="1"/>
  <c r="A57" i="1" s="1"/>
  <c r="K57" i="1"/>
  <c r="H57" i="1"/>
  <c r="R56" i="1"/>
  <c r="N56" i="1"/>
  <c r="A56" i="1" s="1"/>
  <c r="K56" i="1"/>
  <c r="H56" i="1"/>
  <c r="R55" i="1"/>
  <c r="N55" i="1"/>
  <c r="A55" i="1" s="1"/>
  <c r="K55" i="1"/>
  <c r="H55" i="1"/>
  <c r="R54" i="1"/>
  <c r="N54" i="1"/>
  <c r="A54" i="1" s="1"/>
  <c r="K54" i="1"/>
  <c r="H54" i="1"/>
  <c r="R53" i="1"/>
  <c r="N53" i="1"/>
  <c r="A53" i="1" s="1"/>
  <c r="K53" i="1"/>
  <c r="H53" i="1"/>
  <c r="R52" i="1"/>
  <c r="N52" i="1"/>
  <c r="A52" i="1" s="1"/>
  <c r="K52" i="1"/>
  <c r="H52" i="1"/>
  <c r="R51" i="1"/>
  <c r="N51" i="1"/>
  <c r="A51" i="1" s="1"/>
  <c r="K51" i="1"/>
  <c r="H51" i="1"/>
  <c r="R50" i="1"/>
  <c r="N50" i="1"/>
  <c r="A50" i="1" s="1"/>
  <c r="K50" i="1"/>
  <c r="H50" i="1"/>
  <c r="R49" i="1"/>
  <c r="N49" i="1"/>
  <c r="A49" i="1" s="1"/>
  <c r="K49" i="1"/>
  <c r="H49" i="1"/>
  <c r="R48" i="1"/>
  <c r="N48" i="1"/>
  <c r="A48" i="1" s="1"/>
  <c r="K48" i="1"/>
  <c r="H48" i="1"/>
  <c r="R47" i="1"/>
  <c r="N47" i="1"/>
  <c r="A47" i="1" s="1"/>
  <c r="K47" i="1"/>
  <c r="H47" i="1"/>
  <c r="R46" i="1"/>
  <c r="N46" i="1"/>
  <c r="A46" i="1" s="1"/>
  <c r="K46" i="1"/>
  <c r="H46" i="1"/>
  <c r="R45" i="1"/>
  <c r="N45" i="1"/>
  <c r="A45" i="1" s="1"/>
  <c r="K45" i="1"/>
  <c r="H45" i="1"/>
  <c r="R44" i="1"/>
  <c r="N44" i="1"/>
  <c r="A44" i="1" s="1"/>
  <c r="K44" i="1"/>
  <c r="H44" i="1"/>
  <c r="R43" i="1"/>
  <c r="N43" i="1"/>
  <c r="A43" i="1" s="1"/>
  <c r="K43" i="1"/>
  <c r="H43" i="1"/>
  <c r="R42" i="1"/>
  <c r="N42" i="1"/>
  <c r="A42" i="1" s="1"/>
  <c r="K42" i="1"/>
  <c r="H42" i="1"/>
  <c r="R41" i="1"/>
  <c r="N41" i="1"/>
  <c r="A41" i="1" s="1"/>
  <c r="K41" i="1"/>
  <c r="H41" i="1"/>
  <c r="R40" i="1"/>
  <c r="N40" i="1"/>
  <c r="A40" i="1" s="1"/>
  <c r="K40" i="1"/>
  <c r="H40" i="1"/>
  <c r="R39" i="1"/>
  <c r="N39" i="1"/>
  <c r="A39" i="1" s="1"/>
  <c r="K39" i="1"/>
  <c r="H39" i="1"/>
  <c r="R38" i="1"/>
  <c r="N38" i="1"/>
  <c r="A38" i="1" s="1"/>
  <c r="K38" i="1"/>
  <c r="H38" i="1"/>
  <c r="R37" i="1"/>
  <c r="N37" i="1"/>
  <c r="A37" i="1" s="1"/>
  <c r="K37" i="1"/>
  <c r="H37" i="1"/>
  <c r="R36" i="1"/>
  <c r="N36" i="1"/>
  <c r="A36" i="1" s="1"/>
  <c r="K36" i="1"/>
  <c r="H36" i="1"/>
  <c r="R35" i="1"/>
  <c r="N35" i="1"/>
  <c r="A35" i="1" s="1"/>
  <c r="K35" i="1"/>
  <c r="H35" i="1"/>
  <c r="R34" i="1"/>
  <c r="N34" i="1"/>
  <c r="A34" i="1" s="1"/>
  <c r="K34" i="1"/>
  <c r="H34" i="1"/>
  <c r="R33" i="1"/>
  <c r="N33" i="1"/>
  <c r="A33" i="1" s="1"/>
  <c r="K33" i="1"/>
  <c r="H33" i="1"/>
  <c r="R32" i="1"/>
  <c r="N32" i="1"/>
  <c r="A32" i="1" s="1"/>
  <c r="K32" i="1"/>
  <c r="H32" i="1"/>
  <c r="R31" i="1"/>
  <c r="N31" i="1"/>
  <c r="A31" i="1" s="1"/>
  <c r="K31" i="1"/>
  <c r="H31" i="1"/>
  <c r="R30" i="1"/>
  <c r="N30" i="1"/>
  <c r="A30" i="1" s="1"/>
  <c r="K30" i="1"/>
  <c r="H30" i="1"/>
  <c r="R29" i="1"/>
  <c r="N29" i="1"/>
  <c r="A29" i="1" s="1"/>
  <c r="K29" i="1"/>
  <c r="H29" i="1"/>
  <c r="R28" i="1"/>
  <c r="N28" i="1"/>
  <c r="A28" i="1" s="1"/>
  <c r="K28" i="1"/>
  <c r="H28" i="1"/>
  <c r="R27" i="1"/>
  <c r="N27" i="1"/>
  <c r="A27" i="1" s="1"/>
  <c r="K27" i="1"/>
  <c r="H27" i="1"/>
  <c r="R26" i="1"/>
  <c r="N26" i="1"/>
  <c r="A26" i="1" s="1"/>
  <c r="K26" i="1"/>
  <c r="H26" i="1"/>
  <c r="R25" i="1"/>
  <c r="N25" i="1"/>
  <c r="A25" i="1" s="1"/>
  <c r="K25" i="1"/>
  <c r="H25" i="1"/>
  <c r="R24" i="1"/>
  <c r="N24" i="1"/>
  <c r="A24" i="1" s="1"/>
  <c r="K24" i="1"/>
  <c r="H24" i="1"/>
  <c r="R23" i="1"/>
  <c r="N23" i="1"/>
  <c r="A23" i="1" s="1"/>
  <c r="K23" i="1"/>
  <c r="H23" i="1"/>
  <c r="R22" i="1"/>
  <c r="N22" i="1"/>
  <c r="A22" i="1" s="1"/>
  <c r="K22" i="1"/>
  <c r="H22" i="1"/>
  <c r="R21" i="1"/>
  <c r="N21" i="1"/>
  <c r="A21" i="1" s="1"/>
  <c r="K21" i="1"/>
  <c r="H21" i="1"/>
  <c r="R20" i="1"/>
  <c r="N20" i="1"/>
  <c r="A20" i="1" s="1"/>
  <c r="K20" i="1"/>
  <c r="H20" i="1"/>
  <c r="R19" i="1"/>
  <c r="N19" i="1"/>
  <c r="A19" i="1" s="1"/>
  <c r="K19" i="1"/>
  <c r="H19" i="1"/>
  <c r="R18" i="1"/>
  <c r="N18" i="1"/>
  <c r="A18" i="1" s="1"/>
  <c r="K18" i="1"/>
  <c r="H18" i="1"/>
  <c r="R17" i="1"/>
  <c r="N17" i="1"/>
  <c r="A17" i="1" s="1"/>
  <c r="K17" i="1"/>
  <c r="H17" i="1"/>
  <c r="R16" i="1"/>
  <c r="N16" i="1"/>
  <c r="A16" i="1" s="1"/>
  <c r="K16" i="1"/>
  <c r="H16" i="1"/>
  <c r="R15" i="1"/>
  <c r="N15" i="1"/>
  <c r="A15" i="1" s="1"/>
  <c r="K15" i="1"/>
  <c r="H15" i="1"/>
  <c r="R14" i="1"/>
  <c r="N14" i="1"/>
  <c r="A14" i="1" s="1"/>
  <c r="K14" i="1"/>
  <c r="H14" i="1"/>
  <c r="R13" i="1"/>
  <c r="N13" i="1"/>
  <c r="A13" i="1" s="1"/>
  <c r="K13" i="1"/>
  <c r="H13" i="1"/>
  <c r="R12" i="1"/>
  <c r="N12" i="1"/>
  <c r="A12" i="1" s="1"/>
  <c r="K12" i="1"/>
  <c r="H12" i="1"/>
  <c r="R11" i="1"/>
  <c r="N11" i="1"/>
  <c r="A11" i="1" s="1"/>
  <c r="K11" i="1"/>
  <c r="H11" i="1"/>
  <c r="R10" i="1"/>
  <c r="N10" i="1"/>
  <c r="A10" i="1" s="1"/>
  <c r="K10" i="1"/>
  <c r="H10" i="1"/>
  <c r="R9" i="1"/>
  <c r="N9" i="1"/>
  <c r="A9" i="1" s="1"/>
  <c r="K9" i="1"/>
  <c r="H9" i="1"/>
  <c r="R8" i="1"/>
  <c r="N8" i="1"/>
  <c r="A8" i="1" s="1"/>
  <c r="K8" i="1"/>
  <c r="H8" i="1"/>
  <c r="R7" i="1"/>
  <c r="N7" i="1"/>
  <c r="A7" i="1" s="1"/>
  <c r="K7" i="1"/>
  <c r="H7" i="1"/>
  <c r="R6" i="1"/>
  <c r="N6" i="1"/>
  <c r="A6" i="1" s="1"/>
  <c r="K6" i="1"/>
  <c r="H6" i="1"/>
  <c r="R5" i="1"/>
  <c r="N5" i="1"/>
  <c r="A5" i="1" s="1"/>
  <c r="K5" i="1"/>
  <c r="H5" i="1"/>
  <c r="R4" i="1"/>
  <c r="N4" i="1"/>
  <c r="A4" i="1" s="1"/>
  <c r="K4" i="1"/>
  <c r="H4" i="1"/>
  <c r="R3" i="1"/>
  <c r="N3" i="1"/>
  <c r="A3" i="1" s="1"/>
  <c r="K3" i="1"/>
  <c r="H3" i="1"/>
  <c r="R2" i="1"/>
  <c r="N2" i="1"/>
  <c r="A2" i="1" s="1"/>
  <c r="K2" i="1"/>
  <c r="H2" i="1"/>
  <c r="Y14" i="16" l="1"/>
  <c r="W14" i="16"/>
  <c r="U14" i="16"/>
  <c r="S14" i="16"/>
  <c r="Q14" i="16"/>
  <c r="O14" i="16"/>
  <c r="M14" i="16"/>
  <c r="K14" i="16"/>
  <c r="I14" i="16"/>
  <c r="H14" i="16"/>
  <c r="R18" i="8" l="1"/>
  <c r="L18" i="8"/>
  <c r="G18" i="8"/>
  <c r="E18" i="8"/>
  <c r="C18" i="8"/>
  <c r="B18" i="8"/>
  <c r="R17" i="8"/>
  <c r="L17" i="8"/>
  <c r="G17" i="8"/>
  <c r="E17" i="8"/>
  <c r="C17" i="8"/>
  <c r="B17" i="8"/>
  <c r="R16" i="8"/>
  <c r="L16" i="8"/>
  <c r="G16" i="8"/>
  <c r="E16" i="8"/>
  <c r="C16" i="8"/>
  <c r="B16" i="8"/>
  <c r="R15" i="8"/>
  <c r="L15" i="8"/>
  <c r="G15" i="8"/>
  <c r="E15" i="8"/>
  <c r="C15" i="8"/>
  <c r="B15" i="8"/>
  <c r="R14" i="8"/>
  <c r="L14" i="8"/>
  <c r="G14" i="8"/>
  <c r="E14" i="8"/>
  <c r="C14" i="8"/>
  <c r="B14" i="8"/>
  <c r="R13" i="8"/>
  <c r="L13" i="8"/>
  <c r="G13" i="8"/>
  <c r="E13" i="8"/>
  <c r="C13" i="8"/>
  <c r="B13" i="8"/>
  <c r="R12" i="8"/>
  <c r="L12" i="8"/>
  <c r="G12" i="8"/>
  <c r="E12" i="8"/>
  <c r="C12" i="8"/>
  <c r="B12" i="8"/>
  <c r="R11" i="8"/>
  <c r="L11" i="8"/>
  <c r="G11" i="8"/>
  <c r="E11" i="8"/>
  <c r="C11" i="8"/>
  <c r="B11" i="8"/>
  <c r="R10" i="8"/>
  <c r="L10" i="8"/>
  <c r="G10" i="8"/>
  <c r="E10" i="8"/>
  <c r="C10" i="8"/>
  <c r="B10" i="8"/>
  <c r="R9" i="8"/>
  <c r="L9" i="8"/>
  <c r="G9" i="8"/>
  <c r="E9" i="8"/>
  <c r="C9" i="8"/>
  <c r="B9" i="8"/>
  <c r="R8" i="8"/>
  <c r="L8" i="8"/>
  <c r="G8" i="8"/>
  <c r="E8" i="8"/>
  <c r="C8" i="8"/>
  <c r="B8" i="8"/>
  <c r="R7" i="8"/>
  <c r="L7" i="8"/>
  <c r="G7" i="8"/>
  <c r="E7" i="8"/>
  <c r="C7" i="8"/>
  <c r="B7" i="8"/>
  <c r="R6" i="8"/>
  <c r="L6" i="8"/>
  <c r="G6" i="8"/>
  <c r="E6" i="8"/>
  <c r="C6" i="8"/>
  <c r="B6" i="8"/>
  <c r="R5" i="8"/>
  <c r="L5" i="8"/>
  <c r="G5" i="8"/>
  <c r="E5" i="8"/>
  <c r="C5" i="8"/>
  <c r="B5" i="8"/>
  <c r="W4" i="8"/>
  <c r="Y42" i="16"/>
  <c r="X42" i="16"/>
  <c r="W42" i="16"/>
  <c r="V42" i="16"/>
  <c r="U42" i="16"/>
  <c r="T42" i="16"/>
  <c r="S42" i="16"/>
  <c r="R42" i="16"/>
  <c r="Q42" i="16"/>
  <c r="P42" i="16"/>
  <c r="O42" i="16"/>
  <c r="N42" i="16"/>
  <c r="M42" i="16"/>
  <c r="L42" i="16"/>
  <c r="K42" i="16"/>
  <c r="J42" i="16"/>
  <c r="I42" i="16"/>
  <c r="H42" i="16"/>
  <c r="G42" i="16"/>
  <c r="F42" i="16"/>
  <c r="E42" i="16"/>
  <c r="D42" i="16"/>
  <c r="C42" i="16"/>
  <c r="B42" i="16"/>
  <c r="Y41" i="16"/>
  <c r="X41" i="16"/>
  <c r="W41" i="16"/>
  <c r="V41" i="16"/>
  <c r="U41" i="16"/>
  <c r="T41" i="16"/>
  <c r="S41" i="16"/>
  <c r="R41" i="16"/>
  <c r="Q41" i="16"/>
  <c r="P41" i="16"/>
  <c r="O41" i="16"/>
  <c r="N41" i="16"/>
  <c r="M41" i="16"/>
  <c r="L41" i="16"/>
  <c r="K41" i="16"/>
  <c r="J41" i="16"/>
  <c r="I41" i="16"/>
  <c r="H41" i="16"/>
  <c r="G41" i="16"/>
  <c r="F41" i="16"/>
  <c r="E41" i="16"/>
  <c r="D41" i="16"/>
  <c r="C41" i="16"/>
  <c r="B41" i="16"/>
  <c r="Y40" i="16"/>
  <c r="X40" i="16"/>
  <c r="W40" i="16"/>
  <c r="V40" i="16"/>
  <c r="U40" i="16"/>
  <c r="T40" i="16"/>
  <c r="S40" i="16"/>
  <c r="R40" i="16"/>
  <c r="Q40" i="16"/>
  <c r="P40" i="16"/>
  <c r="O40" i="16"/>
  <c r="N40" i="16"/>
  <c r="M40" i="16"/>
  <c r="L40" i="16"/>
  <c r="K40" i="16"/>
  <c r="J40" i="16"/>
  <c r="I40" i="16"/>
  <c r="H40" i="16"/>
  <c r="G40" i="16"/>
  <c r="F40" i="16"/>
  <c r="E40" i="16"/>
  <c r="D40" i="16"/>
  <c r="C40" i="16"/>
  <c r="B40" i="16"/>
  <c r="Y39" i="16"/>
  <c r="X39" i="16"/>
  <c r="W39" i="16"/>
  <c r="V39" i="16"/>
  <c r="U39" i="16"/>
  <c r="T39" i="16"/>
  <c r="S39" i="16"/>
  <c r="R39" i="16"/>
  <c r="Q39" i="16"/>
  <c r="P39" i="16"/>
  <c r="O39" i="16"/>
  <c r="N39" i="16"/>
  <c r="M39" i="16"/>
  <c r="L39" i="16"/>
  <c r="K39" i="16"/>
  <c r="J39" i="16"/>
  <c r="I39" i="16"/>
  <c r="H39" i="16"/>
  <c r="G39" i="16"/>
  <c r="F39" i="16"/>
  <c r="E39" i="16"/>
  <c r="D39" i="16"/>
  <c r="C39" i="16"/>
  <c r="B39" i="16"/>
  <c r="Y38" i="16"/>
  <c r="X38" i="16"/>
  <c r="W38" i="16"/>
  <c r="V38" i="16"/>
  <c r="U38" i="16"/>
  <c r="T38" i="16"/>
  <c r="S38" i="16"/>
  <c r="R38" i="16"/>
  <c r="Q38" i="16"/>
  <c r="P38" i="16"/>
  <c r="O38" i="16"/>
  <c r="N38" i="16"/>
  <c r="M38" i="16"/>
  <c r="L38" i="16"/>
  <c r="K38" i="16"/>
  <c r="J38" i="16"/>
  <c r="I38" i="16"/>
  <c r="H38" i="16"/>
  <c r="G38" i="16"/>
  <c r="F38" i="16"/>
  <c r="E38" i="16"/>
  <c r="D38" i="16"/>
  <c r="C38" i="16"/>
  <c r="B38" i="16"/>
  <c r="Y37" i="16"/>
  <c r="X37" i="16"/>
  <c r="W37" i="16"/>
  <c r="V37" i="16"/>
  <c r="U37" i="16"/>
  <c r="T37" i="16"/>
  <c r="S37" i="16"/>
  <c r="R37" i="16"/>
  <c r="Q37" i="16"/>
  <c r="P37" i="16"/>
  <c r="O37" i="16"/>
  <c r="N37" i="16"/>
  <c r="M37" i="16"/>
  <c r="L37" i="16"/>
  <c r="K37" i="16"/>
  <c r="J37" i="16"/>
  <c r="I37" i="16"/>
  <c r="H37" i="16"/>
  <c r="G37" i="16"/>
  <c r="F37" i="16"/>
  <c r="E37" i="16"/>
  <c r="D37" i="16"/>
  <c r="C37" i="16"/>
  <c r="B37" i="16"/>
  <c r="Y36" i="16"/>
  <c r="X36" i="16"/>
  <c r="W36" i="16"/>
  <c r="V36" i="16"/>
  <c r="U36" i="16"/>
  <c r="T36" i="16"/>
  <c r="S36" i="16"/>
  <c r="R36" i="16"/>
  <c r="Q36" i="16"/>
  <c r="P36" i="16"/>
  <c r="O36" i="16"/>
  <c r="N36" i="16"/>
  <c r="M36" i="16"/>
  <c r="L36" i="16"/>
  <c r="K36" i="16"/>
  <c r="J36" i="16"/>
  <c r="I36" i="16"/>
  <c r="H36" i="16"/>
  <c r="G36" i="16"/>
  <c r="F36" i="16"/>
  <c r="E36" i="16"/>
  <c r="D36" i="16"/>
  <c r="C36" i="16"/>
  <c r="B36" i="16"/>
  <c r="Y35" i="16"/>
  <c r="X35" i="16"/>
  <c r="W35" i="16"/>
  <c r="V35" i="16"/>
  <c r="U35" i="16"/>
  <c r="T35" i="16"/>
  <c r="S35" i="16"/>
  <c r="R35" i="16"/>
  <c r="Q35" i="16"/>
  <c r="P35" i="16"/>
  <c r="O35" i="16"/>
  <c r="N35" i="16"/>
  <c r="M35" i="16"/>
  <c r="L35" i="16"/>
  <c r="K35" i="16"/>
  <c r="J35" i="16"/>
  <c r="I35" i="16"/>
  <c r="H35" i="16"/>
  <c r="G35" i="16"/>
  <c r="F35" i="16"/>
  <c r="E35" i="16"/>
  <c r="D35" i="16"/>
  <c r="C35" i="16"/>
  <c r="B35" i="16"/>
  <c r="Y34" i="16"/>
  <c r="X34" i="16"/>
  <c r="W34" i="16"/>
  <c r="V34" i="16"/>
  <c r="U34" i="16"/>
  <c r="T34" i="16"/>
  <c r="R34" i="16"/>
  <c r="Q34" i="16"/>
  <c r="P34" i="16"/>
  <c r="N34" i="16"/>
  <c r="M34" i="16"/>
  <c r="L34" i="16"/>
  <c r="K34" i="16"/>
  <c r="J34" i="16"/>
  <c r="I34" i="16"/>
  <c r="H34" i="16"/>
  <c r="G34" i="16"/>
  <c r="F34" i="16"/>
  <c r="E34" i="16"/>
  <c r="D34" i="16"/>
  <c r="C34" i="16"/>
  <c r="B34" i="16"/>
  <c r="Y33" i="16"/>
  <c r="X33" i="16"/>
  <c r="W33" i="16"/>
  <c r="V33" i="16"/>
  <c r="U33" i="16"/>
  <c r="T33" i="16"/>
  <c r="S33" i="16"/>
  <c r="R33" i="16"/>
  <c r="P33" i="16"/>
  <c r="O33" i="16"/>
  <c r="N33" i="16"/>
  <c r="M33" i="16"/>
  <c r="L33" i="16"/>
  <c r="J33" i="16"/>
  <c r="I33" i="16"/>
  <c r="H33" i="16"/>
  <c r="G33" i="16"/>
  <c r="F33" i="16"/>
  <c r="E33" i="16"/>
  <c r="D33" i="16"/>
  <c r="C33" i="16"/>
  <c r="B33" i="16"/>
  <c r="Y32" i="16"/>
  <c r="X32" i="16"/>
  <c r="W32" i="16"/>
  <c r="V32" i="16"/>
  <c r="U32" i="16"/>
  <c r="T32" i="16"/>
  <c r="S32" i="16"/>
  <c r="R32" i="16"/>
  <c r="Q32" i="16"/>
  <c r="P32" i="16"/>
  <c r="O32" i="16"/>
  <c r="N32" i="16"/>
  <c r="M32" i="16"/>
  <c r="L32" i="16"/>
  <c r="K32" i="16"/>
  <c r="J32" i="16"/>
  <c r="I32" i="16"/>
  <c r="H32" i="16"/>
  <c r="G32" i="16"/>
  <c r="F32" i="16"/>
  <c r="E32" i="16"/>
  <c r="D32" i="16"/>
  <c r="C32" i="16"/>
  <c r="B32" i="16"/>
  <c r="Y31" i="16"/>
  <c r="X31" i="16"/>
  <c r="W31" i="16"/>
  <c r="V31" i="16"/>
  <c r="U31" i="16"/>
  <c r="T31" i="16"/>
  <c r="S31" i="16"/>
  <c r="R31" i="16"/>
  <c r="Q31" i="16"/>
  <c r="P31" i="16"/>
  <c r="N31" i="16"/>
  <c r="M31" i="16"/>
  <c r="L31" i="16"/>
  <c r="K31" i="16"/>
  <c r="J31" i="16"/>
  <c r="I31" i="16"/>
  <c r="H31" i="16"/>
  <c r="G31" i="16"/>
  <c r="F31" i="16"/>
  <c r="E31" i="16"/>
  <c r="D31" i="16"/>
  <c r="C31" i="16"/>
  <c r="B31" i="16"/>
  <c r="Y30" i="16"/>
  <c r="X30" i="16"/>
  <c r="W30" i="16"/>
  <c r="V30" i="16"/>
  <c r="U30" i="16"/>
  <c r="T30" i="16"/>
  <c r="S30" i="16"/>
  <c r="R30" i="16"/>
  <c r="Q30" i="16"/>
  <c r="P30" i="16"/>
  <c r="O30" i="16"/>
  <c r="N30" i="16"/>
  <c r="M30" i="16"/>
  <c r="L30" i="16"/>
  <c r="K30" i="16"/>
  <c r="J30" i="16"/>
  <c r="I30" i="16"/>
  <c r="H30" i="16"/>
  <c r="G30" i="16"/>
  <c r="F30" i="16"/>
  <c r="E30" i="16"/>
  <c r="D30" i="16"/>
  <c r="C30" i="16"/>
  <c r="B30" i="16"/>
  <c r="Y29" i="16"/>
  <c r="X29" i="16"/>
  <c r="W29" i="16"/>
  <c r="V29" i="16"/>
  <c r="U29" i="16"/>
  <c r="T29" i="16"/>
  <c r="R29" i="16"/>
  <c r="P29" i="16"/>
  <c r="N29" i="16"/>
  <c r="L29" i="16"/>
  <c r="J29" i="16"/>
  <c r="I29" i="16"/>
  <c r="H29" i="16"/>
  <c r="G29" i="16"/>
  <c r="F29" i="16"/>
  <c r="E29" i="16"/>
  <c r="D29" i="16"/>
  <c r="C29" i="16"/>
  <c r="B29" i="16"/>
  <c r="B25" i="16"/>
  <c r="Y20" i="16"/>
  <c r="X20" i="16"/>
  <c r="W20" i="16"/>
  <c r="V20" i="16"/>
  <c r="U20" i="16"/>
  <c r="T20" i="16"/>
  <c r="S20" i="16"/>
  <c r="R20" i="16"/>
  <c r="Q20" i="16"/>
  <c r="P20" i="16"/>
  <c r="O20" i="16"/>
  <c r="N20" i="16"/>
  <c r="M20" i="16"/>
  <c r="L20" i="16"/>
  <c r="K20" i="16"/>
  <c r="J20" i="16"/>
  <c r="I20" i="16"/>
  <c r="H20" i="16"/>
  <c r="G20" i="16"/>
  <c r="F20" i="16"/>
  <c r="E20" i="16"/>
  <c r="D20" i="16"/>
  <c r="C20" i="16"/>
  <c r="B20" i="16"/>
  <c r="Y19" i="16"/>
  <c r="X19" i="16"/>
  <c r="W19" i="16"/>
  <c r="V19" i="16"/>
  <c r="U19" i="16"/>
  <c r="T19" i="16"/>
  <c r="S19" i="16"/>
  <c r="R19" i="16"/>
  <c r="Q19" i="16"/>
  <c r="P19" i="16"/>
  <c r="O19" i="16"/>
  <c r="N19" i="16"/>
  <c r="M19" i="16"/>
  <c r="L19" i="16"/>
  <c r="K19" i="16"/>
  <c r="J19" i="16"/>
  <c r="I19" i="16"/>
  <c r="H19" i="16"/>
  <c r="G19" i="16"/>
  <c r="F19" i="16"/>
  <c r="E19" i="16"/>
  <c r="D19" i="16"/>
  <c r="C19" i="16"/>
  <c r="B19" i="16"/>
  <c r="Y18" i="16"/>
  <c r="X18" i="16"/>
  <c r="W18" i="16"/>
  <c r="V18" i="16"/>
  <c r="U18" i="16"/>
  <c r="T18" i="16"/>
  <c r="S18" i="16"/>
  <c r="R18" i="16"/>
  <c r="Q18" i="16"/>
  <c r="P18" i="16"/>
  <c r="O18" i="16"/>
  <c r="N18" i="16"/>
  <c r="M18" i="16"/>
  <c r="L18" i="16"/>
  <c r="K18" i="16"/>
  <c r="J18" i="16"/>
  <c r="I18" i="16"/>
  <c r="H18" i="16"/>
  <c r="G18" i="16"/>
  <c r="F18" i="16"/>
  <c r="E18" i="16"/>
  <c r="D18" i="16"/>
  <c r="C18" i="16"/>
  <c r="B18" i="16"/>
  <c r="AG17" i="16"/>
  <c r="AF17" i="16"/>
  <c r="AB17" i="16"/>
  <c r="AE17" i="16" s="1"/>
  <c r="AA17" i="16"/>
  <c r="Z17" i="16"/>
  <c r="AC16" i="16"/>
  <c r="AB16" i="16"/>
  <c r="Y16" i="16"/>
  <c r="X16" i="16"/>
  <c r="W16" i="16"/>
  <c r="V16" i="16"/>
  <c r="U16" i="16"/>
  <c r="T16" i="16"/>
  <c r="S16" i="16"/>
  <c r="R16" i="16"/>
  <c r="Q16" i="16"/>
  <c r="P16" i="16"/>
  <c r="O16" i="16"/>
  <c r="N16" i="16"/>
  <c r="M16" i="16"/>
  <c r="L16" i="16"/>
  <c r="K16" i="16"/>
  <c r="J16" i="16"/>
  <c r="I16" i="16"/>
  <c r="H16" i="16"/>
  <c r="G16" i="16"/>
  <c r="F16" i="16"/>
  <c r="E16" i="16"/>
  <c r="D16" i="16"/>
  <c r="C16" i="16"/>
  <c r="B16" i="16"/>
  <c r="AC15" i="16"/>
  <c r="AB15" i="16"/>
  <c r="Y15" i="16"/>
  <c r="X15" i="16"/>
  <c r="W15" i="16"/>
  <c r="V15" i="16"/>
  <c r="U15" i="16"/>
  <c r="T15" i="16"/>
  <c r="S15" i="16"/>
  <c r="R15" i="16"/>
  <c r="Q15" i="16"/>
  <c r="P15" i="16"/>
  <c r="O15" i="16"/>
  <c r="N15" i="16"/>
  <c r="M15" i="16"/>
  <c r="L15" i="16"/>
  <c r="K15" i="16"/>
  <c r="J15" i="16"/>
  <c r="I15" i="16"/>
  <c r="H15" i="16"/>
  <c r="G15" i="16"/>
  <c r="F15" i="16"/>
  <c r="E15" i="16"/>
  <c r="D15" i="16"/>
  <c r="C15" i="16"/>
  <c r="B15" i="16"/>
  <c r="AC14" i="16"/>
  <c r="AB14" i="16"/>
  <c r="X14" i="16"/>
  <c r="V14" i="16"/>
  <c r="T14" i="16"/>
  <c r="R14" i="16"/>
  <c r="P14" i="16"/>
  <c r="N14" i="16"/>
  <c r="L14" i="16"/>
  <c r="J14" i="16"/>
  <c r="G14" i="16"/>
  <c r="F14" i="16"/>
  <c r="E14" i="16"/>
  <c r="D14" i="16"/>
  <c r="C14" i="16"/>
  <c r="B14" i="16"/>
  <c r="AC13" i="16"/>
  <c r="AB13" i="16"/>
  <c r="Y13" i="16"/>
  <c r="X13" i="16"/>
  <c r="W13" i="16"/>
  <c r="V13" i="16"/>
  <c r="U13" i="16"/>
  <c r="T13" i="16"/>
  <c r="S13" i="16"/>
  <c r="R13" i="16"/>
  <c r="Q13" i="16"/>
  <c r="P13" i="16"/>
  <c r="O13" i="16"/>
  <c r="N13" i="16"/>
  <c r="M13" i="16"/>
  <c r="L13" i="16"/>
  <c r="K13" i="16"/>
  <c r="J13" i="16"/>
  <c r="I13" i="16"/>
  <c r="H13" i="16"/>
  <c r="G13" i="16"/>
  <c r="F13" i="16"/>
  <c r="E13" i="16"/>
  <c r="D13" i="16"/>
  <c r="C13" i="16"/>
  <c r="B13" i="16"/>
  <c r="AC12" i="16"/>
  <c r="AB12" i="16"/>
  <c r="Y12" i="16"/>
  <c r="X12" i="16"/>
  <c r="W12" i="16"/>
  <c r="V12" i="16"/>
  <c r="U12" i="16"/>
  <c r="T12" i="16"/>
  <c r="S12" i="16"/>
  <c r="R12" i="16"/>
  <c r="Q12" i="16"/>
  <c r="P12" i="16"/>
  <c r="N12" i="16"/>
  <c r="L12" i="16"/>
  <c r="J12" i="16"/>
  <c r="I12" i="16"/>
  <c r="H12" i="16"/>
  <c r="G12" i="16"/>
  <c r="F12" i="16"/>
  <c r="D12" i="16"/>
  <c r="C12" i="16"/>
  <c r="B12" i="16"/>
  <c r="AC11" i="16"/>
  <c r="AB11" i="16"/>
  <c r="Y11" i="16"/>
  <c r="X11" i="16"/>
  <c r="W11" i="16"/>
  <c r="V11" i="16"/>
  <c r="U11" i="16"/>
  <c r="T11" i="16"/>
  <c r="S11" i="16"/>
  <c r="R11" i="16"/>
  <c r="Q11" i="16"/>
  <c r="P11" i="16"/>
  <c r="O11" i="16"/>
  <c r="N11" i="16"/>
  <c r="M11" i="16"/>
  <c r="L11" i="16"/>
  <c r="J11" i="16"/>
  <c r="I11" i="16"/>
  <c r="H11" i="16"/>
  <c r="G11" i="16"/>
  <c r="F11" i="16"/>
  <c r="E11" i="16"/>
  <c r="D11" i="16"/>
  <c r="C11" i="16"/>
  <c r="B11" i="16"/>
  <c r="Y10" i="16"/>
  <c r="X10" i="16"/>
  <c r="W10" i="16"/>
  <c r="V10" i="16"/>
  <c r="U10" i="16"/>
  <c r="T10" i="16"/>
  <c r="S10" i="16"/>
  <c r="R10" i="16"/>
  <c r="Q10" i="16"/>
  <c r="P10" i="16"/>
  <c r="O10" i="16"/>
  <c r="N10" i="16"/>
  <c r="M10" i="16"/>
  <c r="L10" i="16"/>
  <c r="K10" i="16"/>
  <c r="J10" i="16"/>
  <c r="I10" i="16"/>
  <c r="H10" i="16"/>
  <c r="G10" i="16"/>
  <c r="F10" i="16"/>
  <c r="E10" i="16"/>
  <c r="D10" i="16"/>
  <c r="C10" i="16"/>
  <c r="B10" i="16"/>
  <c r="AC9" i="16"/>
  <c r="AB9" i="16"/>
  <c r="Y9" i="16"/>
  <c r="X9" i="16"/>
  <c r="W9" i="16"/>
  <c r="V9" i="16"/>
  <c r="U9" i="16"/>
  <c r="T9" i="16"/>
  <c r="S9" i="16"/>
  <c r="R9" i="16"/>
  <c r="Q9" i="16"/>
  <c r="P9" i="16"/>
  <c r="N9" i="16"/>
  <c r="M9" i="16"/>
  <c r="L9" i="16"/>
  <c r="K9" i="16"/>
  <c r="J9" i="16"/>
  <c r="I9" i="16"/>
  <c r="H9" i="16"/>
  <c r="G9" i="16"/>
  <c r="F9" i="16"/>
  <c r="E9" i="16"/>
  <c r="D9" i="16"/>
  <c r="C9" i="16"/>
  <c r="B9" i="16"/>
  <c r="AC8" i="16"/>
  <c r="AB8" i="16"/>
  <c r="Y8" i="16"/>
  <c r="X8" i="16"/>
  <c r="W8" i="16"/>
  <c r="V8" i="16"/>
  <c r="U8" i="16"/>
  <c r="T8" i="16"/>
  <c r="S8" i="16"/>
  <c r="R8" i="16"/>
  <c r="Q8" i="16"/>
  <c r="P8" i="16"/>
  <c r="O8" i="16"/>
  <c r="N8" i="16"/>
  <c r="L8" i="16"/>
  <c r="K8" i="16"/>
  <c r="J8" i="16"/>
  <c r="I8" i="16"/>
  <c r="H8" i="16"/>
  <c r="F8" i="16"/>
  <c r="E8" i="16"/>
  <c r="D8" i="16"/>
  <c r="C8" i="16"/>
  <c r="B8" i="16"/>
  <c r="AC7" i="16"/>
  <c r="AB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H7" i="16"/>
  <c r="G7" i="16"/>
  <c r="F7" i="16"/>
  <c r="E7" i="16"/>
  <c r="D7" i="16"/>
  <c r="C7" i="16"/>
  <c r="B7" i="16"/>
  <c r="AC6" i="16"/>
  <c r="AB6" i="16"/>
  <c r="Y6" i="16"/>
  <c r="X6" i="16"/>
  <c r="W6" i="16"/>
  <c r="V6" i="16"/>
  <c r="U6" i="16"/>
  <c r="T6" i="16"/>
  <c r="R6" i="16"/>
  <c r="Q6" i="16"/>
  <c r="P6" i="16"/>
  <c r="N6" i="16"/>
  <c r="M6" i="16"/>
  <c r="L6" i="16"/>
  <c r="K6" i="16"/>
  <c r="J6" i="16"/>
  <c r="I6" i="16"/>
  <c r="H6" i="16"/>
  <c r="G6" i="16"/>
  <c r="F6" i="16"/>
  <c r="E6" i="16"/>
  <c r="D6" i="16"/>
  <c r="C6" i="16"/>
  <c r="B6" i="16"/>
  <c r="AC5" i="16"/>
  <c r="AB5" i="16"/>
  <c r="Y5" i="16"/>
  <c r="X5" i="16"/>
  <c r="W5" i="16"/>
  <c r="V5" i="16"/>
  <c r="U5" i="16"/>
  <c r="T5" i="16"/>
  <c r="S5" i="16"/>
  <c r="R5" i="16"/>
  <c r="Q5" i="16"/>
  <c r="P5" i="16"/>
  <c r="O5" i="16"/>
  <c r="N5" i="16"/>
  <c r="M5" i="16"/>
  <c r="L5" i="16"/>
  <c r="K5" i="16"/>
  <c r="J5" i="16"/>
  <c r="I5" i="16"/>
  <c r="H5" i="16"/>
  <c r="G5" i="16"/>
  <c r="F5" i="16"/>
  <c r="D5" i="16"/>
  <c r="C5" i="16"/>
  <c r="B5" i="16"/>
  <c r="Y4" i="16"/>
  <c r="X4" i="16"/>
  <c r="W4" i="16"/>
  <c r="V4" i="16"/>
  <c r="U4" i="16"/>
  <c r="T4" i="16"/>
  <c r="S4" i="16"/>
  <c r="R4" i="16"/>
  <c r="Q4" i="16"/>
  <c r="P4" i="16"/>
  <c r="O4" i="16"/>
  <c r="N4" i="16"/>
  <c r="M4" i="16"/>
  <c r="L4" i="16"/>
  <c r="K4" i="16"/>
  <c r="J4" i="16"/>
  <c r="I4" i="16"/>
  <c r="H4" i="16"/>
  <c r="G4" i="16"/>
  <c r="F4" i="16"/>
  <c r="E4" i="16"/>
  <c r="D4" i="16"/>
  <c r="C4" i="16"/>
  <c r="B4" i="16"/>
  <c r="AC3" i="16"/>
  <c r="AB3" i="16"/>
  <c r="Y3" i="16"/>
  <c r="X3" i="16"/>
  <c r="W3" i="16"/>
  <c r="V3" i="16"/>
  <c r="U3" i="16"/>
  <c r="T3" i="16"/>
  <c r="S3" i="16"/>
  <c r="R3" i="16"/>
  <c r="Q3" i="16"/>
  <c r="P3" i="16"/>
  <c r="N3" i="16"/>
  <c r="M3" i="16"/>
  <c r="L3" i="16"/>
  <c r="K3" i="16"/>
  <c r="J3" i="16"/>
  <c r="I3" i="16"/>
  <c r="H3" i="16"/>
  <c r="G3" i="16"/>
  <c r="F3" i="16"/>
  <c r="E3" i="16"/>
  <c r="D3" i="16"/>
  <c r="C3" i="16"/>
  <c r="B3" i="16"/>
  <c r="AI2" i="16"/>
  <c r="AH2" i="16"/>
  <c r="R270" i="6"/>
  <c r="K270" i="6"/>
  <c r="R269" i="6"/>
  <c r="K269" i="6"/>
  <c r="R268" i="6"/>
  <c r="K268" i="6"/>
  <c r="R267" i="6"/>
  <c r="K267" i="6"/>
  <c r="R266" i="6"/>
  <c r="K266" i="6"/>
  <c r="R265" i="6"/>
  <c r="K265" i="6"/>
  <c r="R264" i="6"/>
  <c r="K264" i="6"/>
  <c r="R263" i="6"/>
  <c r="K263" i="6"/>
  <c r="R262" i="6"/>
  <c r="K262" i="6"/>
  <c r="R261" i="6"/>
  <c r="K261" i="6"/>
  <c r="R260" i="6"/>
  <c r="K260" i="6"/>
  <c r="R259" i="6"/>
  <c r="K259" i="6"/>
  <c r="R258" i="6"/>
  <c r="K258" i="6"/>
  <c r="R257" i="6"/>
  <c r="K257" i="6"/>
  <c r="R256" i="6"/>
  <c r="K256" i="6"/>
  <c r="R255" i="6"/>
  <c r="K255" i="6"/>
  <c r="R254" i="6"/>
  <c r="K254" i="6"/>
  <c r="R253" i="6"/>
  <c r="K253" i="6"/>
  <c r="R252" i="6"/>
  <c r="K252" i="6"/>
  <c r="R251" i="6"/>
  <c r="K251" i="6"/>
  <c r="R250" i="6"/>
  <c r="K250" i="6"/>
  <c r="R249" i="6"/>
  <c r="K249" i="6"/>
  <c r="R248" i="6"/>
  <c r="K248" i="6"/>
  <c r="R247" i="6"/>
  <c r="K247" i="6"/>
  <c r="R246" i="6"/>
  <c r="K246" i="6"/>
  <c r="R245" i="6"/>
  <c r="K245" i="6"/>
  <c r="R244" i="6"/>
  <c r="K244" i="6"/>
  <c r="R243" i="6"/>
  <c r="K243" i="6"/>
  <c r="R242" i="6"/>
  <c r="K242" i="6"/>
  <c r="R241" i="6"/>
  <c r="K241" i="6"/>
  <c r="R240" i="6"/>
  <c r="K240" i="6"/>
  <c r="R239" i="6"/>
  <c r="K239" i="6"/>
  <c r="R238" i="6"/>
  <c r="K238" i="6"/>
  <c r="R237" i="6"/>
  <c r="K237" i="6"/>
  <c r="R236" i="6"/>
  <c r="K236" i="6"/>
  <c r="R235" i="6"/>
  <c r="K235" i="6"/>
  <c r="R234" i="6"/>
  <c r="K234" i="6"/>
  <c r="R233" i="6"/>
  <c r="K233" i="6"/>
  <c r="R232" i="6"/>
  <c r="K232" i="6"/>
  <c r="R231" i="6"/>
  <c r="K231" i="6"/>
  <c r="R230" i="6"/>
  <c r="K230" i="6"/>
  <c r="R229" i="6"/>
  <c r="K229" i="6"/>
  <c r="R228" i="6"/>
  <c r="K228" i="6"/>
  <c r="R227" i="6"/>
  <c r="K227" i="6"/>
  <c r="R226" i="6"/>
  <c r="K226" i="6"/>
  <c r="R225" i="6"/>
  <c r="K225" i="6"/>
  <c r="R224" i="6"/>
  <c r="K224" i="6"/>
  <c r="R223" i="6"/>
  <c r="K223" i="6"/>
  <c r="R222" i="6"/>
  <c r="K222" i="6"/>
  <c r="R221" i="6"/>
  <c r="K221" i="6"/>
  <c r="R220" i="6"/>
  <c r="K220" i="6"/>
  <c r="R219" i="6"/>
  <c r="K219" i="6"/>
  <c r="R218" i="6"/>
  <c r="K218" i="6"/>
  <c r="R217" i="6"/>
  <c r="K217" i="6"/>
  <c r="R216" i="6"/>
  <c r="K216" i="6"/>
  <c r="R215" i="6"/>
  <c r="K215" i="6"/>
  <c r="R214" i="6"/>
  <c r="K214" i="6"/>
  <c r="R213" i="6"/>
  <c r="K213" i="6"/>
  <c r="R212" i="6"/>
  <c r="K212" i="6"/>
  <c r="R211" i="6"/>
  <c r="K211" i="6"/>
  <c r="R210" i="6"/>
  <c r="K210" i="6"/>
  <c r="R209" i="6"/>
  <c r="K209" i="6"/>
  <c r="R208" i="6"/>
  <c r="K208" i="6"/>
  <c r="R207" i="6"/>
  <c r="K207" i="6"/>
  <c r="R206" i="6"/>
  <c r="K206" i="6"/>
  <c r="R205" i="6"/>
  <c r="K205" i="6"/>
  <c r="R204" i="6"/>
  <c r="K204" i="6"/>
  <c r="R203" i="6"/>
  <c r="K203" i="6"/>
  <c r="R202" i="6"/>
  <c r="K202" i="6"/>
  <c r="R201" i="6"/>
  <c r="K201" i="6"/>
  <c r="R200" i="6"/>
  <c r="K200" i="6"/>
  <c r="R199" i="6"/>
  <c r="K199" i="6"/>
  <c r="R198" i="6"/>
  <c r="K198" i="6"/>
  <c r="R197" i="6"/>
  <c r="K197" i="6"/>
  <c r="R196" i="6"/>
  <c r="K196" i="6"/>
  <c r="R195" i="6"/>
  <c r="K195" i="6"/>
  <c r="R194" i="6"/>
  <c r="K194" i="6"/>
  <c r="R193" i="6"/>
  <c r="K193" i="6"/>
  <c r="R192" i="6"/>
  <c r="K192" i="6"/>
  <c r="R191" i="6"/>
  <c r="K191" i="6"/>
  <c r="R190" i="6"/>
  <c r="K190" i="6"/>
  <c r="R189" i="6"/>
  <c r="K189" i="6"/>
  <c r="R188" i="6"/>
  <c r="K188" i="6"/>
  <c r="R187" i="6"/>
  <c r="K187" i="6"/>
  <c r="R186" i="6"/>
  <c r="K186" i="6"/>
  <c r="R185" i="6"/>
  <c r="K185" i="6"/>
  <c r="R184" i="6"/>
  <c r="K184" i="6"/>
  <c r="R183" i="6"/>
  <c r="K183" i="6"/>
  <c r="R182" i="6"/>
  <c r="K182" i="6"/>
  <c r="R181" i="6"/>
  <c r="K181" i="6"/>
  <c r="R180" i="6"/>
  <c r="K180" i="6"/>
  <c r="R179" i="6"/>
  <c r="K179" i="6"/>
  <c r="R178" i="6"/>
  <c r="K178" i="6"/>
  <c r="R177" i="6"/>
  <c r="K177" i="6"/>
  <c r="R176" i="6"/>
  <c r="K176" i="6"/>
  <c r="R175" i="6"/>
  <c r="K175" i="6"/>
  <c r="R174" i="6"/>
  <c r="K174" i="6"/>
  <c r="R173" i="6"/>
  <c r="K173" i="6"/>
  <c r="R172" i="6"/>
  <c r="K172" i="6"/>
  <c r="R171" i="6"/>
  <c r="K171" i="6"/>
  <c r="R170" i="6"/>
  <c r="K170" i="6"/>
  <c r="R169" i="6"/>
  <c r="K169" i="6"/>
  <c r="R168" i="6"/>
  <c r="K168" i="6"/>
  <c r="R167" i="6"/>
  <c r="K167" i="6"/>
  <c r="R166" i="6"/>
  <c r="K166" i="6"/>
  <c r="R165" i="6"/>
  <c r="K165" i="6"/>
  <c r="R164" i="6"/>
  <c r="K164" i="6"/>
  <c r="R163" i="6"/>
  <c r="K163" i="6"/>
  <c r="R162" i="6"/>
  <c r="K162" i="6"/>
  <c r="R161" i="6"/>
  <c r="K161" i="6"/>
  <c r="R160" i="6"/>
  <c r="K160" i="6"/>
  <c r="R159" i="6"/>
  <c r="K159" i="6"/>
  <c r="R158" i="6"/>
  <c r="K158" i="6"/>
  <c r="R157" i="6"/>
  <c r="K157" i="6"/>
  <c r="R156" i="6"/>
  <c r="K156" i="6"/>
  <c r="R155" i="6"/>
  <c r="K155" i="6"/>
  <c r="R154" i="6"/>
  <c r="K154" i="6"/>
  <c r="R153" i="6"/>
  <c r="K153" i="6"/>
  <c r="R152" i="6"/>
  <c r="K152" i="6"/>
  <c r="R151" i="6"/>
  <c r="K151" i="6"/>
  <c r="R150" i="6"/>
  <c r="K150" i="6"/>
  <c r="R149" i="6"/>
  <c r="K149" i="6"/>
  <c r="R148" i="6"/>
  <c r="K148" i="6"/>
  <c r="R147" i="6"/>
  <c r="K147" i="6"/>
  <c r="R146" i="6"/>
  <c r="K146" i="6"/>
  <c r="R145" i="6"/>
  <c r="K145" i="6"/>
  <c r="R144" i="6"/>
  <c r="K144" i="6"/>
  <c r="R143" i="6"/>
  <c r="K143" i="6"/>
  <c r="R142" i="6"/>
  <c r="K142" i="6"/>
  <c r="R141" i="6"/>
  <c r="K141" i="6"/>
  <c r="R140" i="6"/>
  <c r="K140" i="6"/>
  <c r="R139" i="6"/>
  <c r="K139" i="6"/>
  <c r="R138" i="6"/>
  <c r="K138" i="6"/>
  <c r="R137" i="6"/>
  <c r="K137" i="6"/>
  <c r="R136" i="6"/>
  <c r="K136" i="6"/>
  <c r="R135" i="6"/>
  <c r="K135" i="6"/>
  <c r="R134" i="6"/>
  <c r="K134" i="6"/>
  <c r="R133" i="6"/>
  <c r="K133" i="6"/>
  <c r="R132" i="6"/>
  <c r="K132" i="6"/>
  <c r="R131" i="6"/>
  <c r="K131" i="6"/>
  <c r="R130" i="6"/>
  <c r="K130" i="6"/>
  <c r="R129" i="6"/>
  <c r="K129" i="6"/>
  <c r="R128" i="6"/>
  <c r="K128" i="6"/>
  <c r="R127" i="6"/>
  <c r="K127" i="6"/>
  <c r="R126" i="6"/>
  <c r="K126" i="6"/>
  <c r="R125" i="6"/>
  <c r="K125" i="6"/>
  <c r="R124" i="6"/>
  <c r="K124" i="6"/>
  <c r="R123" i="6"/>
  <c r="K123" i="6"/>
  <c r="R122" i="6"/>
  <c r="K122" i="6"/>
  <c r="R121" i="6"/>
  <c r="K121" i="6"/>
  <c r="R120" i="6"/>
  <c r="K120" i="6"/>
  <c r="R119" i="6"/>
  <c r="K119" i="6"/>
  <c r="R118" i="6"/>
  <c r="K118" i="6"/>
  <c r="R117" i="6"/>
  <c r="K117" i="6"/>
  <c r="R116" i="6"/>
  <c r="K116" i="6"/>
  <c r="R115" i="6"/>
  <c r="K115" i="6"/>
  <c r="R114" i="6"/>
  <c r="K114" i="6"/>
  <c r="R113" i="6"/>
  <c r="K113" i="6"/>
  <c r="R112" i="6"/>
  <c r="K112" i="6"/>
  <c r="R111" i="6"/>
  <c r="K111" i="6"/>
  <c r="R110" i="6"/>
  <c r="K110" i="6"/>
  <c r="R109" i="6"/>
  <c r="K109" i="6"/>
  <c r="R108" i="6"/>
  <c r="K108" i="6"/>
  <c r="R107" i="6"/>
  <c r="K107" i="6"/>
  <c r="R106" i="6"/>
  <c r="K106" i="6"/>
  <c r="R105" i="6"/>
  <c r="K105" i="6"/>
  <c r="R104" i="6"/>
  <c r="K104" i="6"/>
  <c r="R103" i="6"/>
  <c r="K103" i="6"/>
  <c r="R102" i="6"/>
  <c r="K102" i="6"/>
  <c r="R101" i="6"/>
  <c r="K101" i="6"/>
  <c r="R100" i="6"/>
  <c r="K100" i="6"/>
  <c r="R99" i="6"/>
  <c r="K99" i="6"/>
  <c r="R98" i="6"/>
  <c r="K98" i="6"/>
  <c r="R97" i="6"/>
  <c r="K97" i="6"/>
  <c r="R96" i="6"/>
  <c r="K96" i="6"/>
  <c r="R95" i="6"/>
  <c r="K95" i="6"/>
  <c r="R94" i="6"/>
  <c r="K94" i="6"/>
  <c r="R93" i="6"/>
  <c r="K93" i="6"/>
  <c r="R92" i="6"/>
  <c r="K92" i="6"/>
  <c r="R91" i="6"/>
  <c r="K91" i="6"/>
  <c r="R90" i="6"/>
  <c r="K90" i="6"/>
  <c r="R89" i="6"/>
  <c r="K89" i="6"/>
  <c r="R88" i="6"/>
  <c r="K88" i="6"/>
  <c r="R87" i="6"/>
  <c r="K87" i="6"/>
  <c r="R86" i="6"/>
  <c r="K86" i="6"/>
  <c r="R85" i="6"/>
  <c r="K85" i="6"/>
  <c r="R84" i="6"/>
  <c r="K84" i="6"/>
  <c r="R83" i="6"/>
  <c r="K83" i="6"/>
  <c r="R82" i="6"/>
  <c r="K82" i="6"/>
  <c r="R81" i="6"/>
  <c r="K81" i="6"/>
  <c r="R80" i="6"/>
  <c r="K80" i="6"/>
  <c r="R79" i="6"/>
  <c r="K79" i="6"/>
  <c r="R78" i="6"/>
  <c r="K78" i="6"/>
  <c r="R77" i="6"/>
  <c r="K77" i="6"/>
  <c r="R76" i="6"/>
  <c r="K76" i="6"/>
  <c r="R75" i="6"/>
  <c r="K75" i="6"/>
  <c r="R74" i="6"/>
  <c r="K74" i="6"/>
  <c r="R73" i="6"/>
  <c r="K73" i="6"/>
  <c r="R72" i="6"/>
  <c r="K72" i="6"/>
  <c r="R71" i="6"/>
  <c r="K71" i="6"/>
  <c r="R70" i="6"/>
  <c r="K70" i="6"/>
  <c r="R69" i="6"/>
  <c r="K69" i="6"/>
  <c r="R68" i="6"/>
  <c r="K68" i="6"/>
  <c r="R67" i="6"/>
  <c r="K67" i="6"/>
  <c r="R66" i="6"/>
  <c r="K66" i="6"/>
  <c r="R65" i="6"/>
  <c r="K65" i="6"/>
  <c r="R64" i="6"/>
  <c r="K64" i="6"/>
  <c r="R63" i="6"/>
  <c r="K63" i="6"/>
  <c r="R62" i="6"/>
  <c r="K62" i="6"/>
  <c r="R61" i="6"/>
  <c r="K61" i="6"/>
  <c r="R60" i="6"/>
  <c r="K60" i="6"/>
  <c r="R59" i="6"/>
  <c r="K59" i="6"/>
  <c r="R58" i="6"/>
  <c r="K58" i="6"/>
  <c r="R57" i="6"/>
  <c r="K57" i="6"/>
  <c r="R56" i="6"/>
  <c r="K56" i="6"/>
  <c r="R55" i="6"/>
  <c r="K55" i="6"/>
  <c r="R54" i="6"/>
  <c r="K54" i="6"/>
  <c r="R53" i="6"/>
  <c r="K53" i="6"/>
  <c r="R52" i="6"/>
  <c r="K52" i="6"/>
  <c r="R51" i="6"/>
  <c r="K51" i="6"/>
  <c r="R50" i="6"/>
  <c r="K50" i="6"/>
  <c r="R49" i="6"/>
  <c r="K49" i="6"/>
  <c r="R48" i="6"/>
  <c r="K48" i="6"/>
  <c r="R47" i="6"/>
  <c r="K47" i="6"/>
  <c r="R46" i="6"/>
  <c r="K46" i="6"/>
  <c r="R45" i="6"/>
  <c r="K45" i="6"/>
  <c r="R44" i="6"/>
  <c r="K44" i="6"/>
  <c r="R43" i="6"/>
  <c r="K43" i="6"/>
  <c r="R42" i="6"/>
  <c r="K42" i="6"/>
  <c r="R41" i="6"/>
  <c r="K41" i="6"/>
  <c r="R40" i="6"/>
  <c r="K40" i="6"/>
  <c r="R39" i="6"/>
  <c r="K39" i="6"/>
  <c r="R38" i="6"/>
  <c r="K38" i="6"/>
  <c r="R37" i="6"/>
  <c r="K37" i="6"/>
  <c r="R36" i="6"/>
  <c r="K36" i="6"/>
  <c r="R35" i="6"/>
  <c r="K35" i="6"/>
  <c r="R34" i="6"/>
  <c r="K34" i="6"/>
  <c r="R33" i="6"/>
  <c r="K33" i="6"/>
  <c r="R32" i="6"/>
  <c r="K32" i="6"/>
  <c r="R31" i="6"/>
  <c r="K31" i="6"/>
  <c r="R30" i="6"/>
  <c r="K30" i="6"/>
  <c r="R29" i="6"/>
  <c r="K29" i="6"/>
  <c r="R28" i="6"/>
  <c r="K28" i="6"/>
  <c r="R27" i="6"/>
  <c r="K27" i="6"/>
  <c r="R26" i="6"/>
  <c r="K26" i="6"/>
  <c r="R25" i="6"/>
  <c r="K25" i="6"/>
  <c r="R24" i="6"/>
  <c r="K24" i="6"/>
  <c r="R23" i="6"/>
  <c r="K23" i="6"/>
  <c r="R22" i="6"/>
  <c r="K22" i="6"/>
  <c r="R21" i="6"/>
  <c r="K21" i="6"/>
  <c r="R20" i="6"/>
  <c r="K20" i="6"/>
  <c r="R19" i="6"/>
  <c r="K19" i="6"/>
  <c r="R18" i="6"/>
  <c r="K18" i="6"/>
  <c r="R17" i="6"/>
  <c r="K17" i="6"/>
  <c r="R16" i="6"/>
  <c r="K16" i="6"/>
  <c r="R15" i="6"/>
  <c r="K15" i="6"/>
  <c r="R14" i="6"/>
  <c r="K14" i="6"/>
  <c r="R13" i="6"/>
  <c r="K13" i="6"/>
  <c r="R12" i="6"/>
  <c r="K12" i="6"/>
  <c r="R11" i="6"/>
  <c r="K11" i="6"/>
  <c r="R10" i="6"/>
  <c r="K10" i="6"/>
  <c r="R9" i="6"/>
  <c r="K9" i="6"/>
  <c r="R8" i="6"/>
  <c r="K8" i="6"/>
  <c r="R7" i="6"/>
  <c r="K7" i="6"/>
  <c r="R6" i="6"/>
  <c r="K6" i="6"/>
  <c r="R5" i="6"/>
  <c r="K5" i="6"/>
  <c r="R4" i="6"/>
  <c r="K4" i="6"/>
  <c r="R3" i="6"/>
  <c r="K3" i="6"/>
  <c r="R2" i="6"/>
  <c r="K2" i="6"/>
  <c r="G8" i="16"/>
  <c r="H833" i="4"/>
  <c r="H832" i="4"/>
  <c r="H831" i="4"/>
  <c r="H830" i="4"/>
  <c r="H829" i="4"/>
  <c r="H828" i="4"/>
  <c r="H827" i="4"/>
  <c r="H826" i="4"/>
  <c r="H825" i="4"/>
  <c r="H824" i="4"/>
  <c r="H823" i="4"/>
  <c r="H822" i="4"/>
  <c r="H821" i="4"/>
  <c r="H820" i="4"/>
  <c r="H819" i="4"/>
  <c r="H818" i="4"/>
  <c r="H817" i="4"/>
  <c r="H816" i="4"/>
  <c r="H815" i="4"/>
  <c r="H814" i="4"/>
  <c r="H813" i="4"/>
  <c r="H812" i="4"/>
  <c r="H811" i="4"/>
  <c r="H810" i="4"/>
  <c r="H809" i="4"/>
  <c r="H808" i="4"/>
  <c r="H807" i="4"/>
  <c r="H806" i="4"/>
  <c r="H805" i="4"/>
  <c r="H804" i="4"/>
  <c r="H803" i="4"/>
  <c r="H802" i="4"/>
  <c r="H801" i="4"/>
  <c r="H800" i="4"/>
  <c r="H799" i="4"/>
  <c r="H798" i="4"/>
  <c r="H797" i="4"/>
  <c r="H796" i="4"/>
  <c r="H795" i="4"/>
  <c r="H794" i="4"/>
  <c r="H793" i="4"/>
  <c r="H792" i="4"/>
  <c r="H791" i="4"/>
  <c r="H790" i="4"/>
  <c r="H789" i="4"/>
  <c r="H788" i="4"/>
  <c r="H787" i="4"/>
  <c r="H786" i="4"/>
  <c r="H785" i="4"/>
  <c r="H784" i="4"/>
  <c r="H783" i="4"/>
  <c r="H782" i="4"/>
  <c r="H781" i="4"/>
  <c r="H780" i="4"/>
  <c r="H779" i="4"/>
  <c r="H778" i="4"/>
  <c r="H777" i="4"/>
  <c r="H776" i="4"/>
  <c r="H775" i="4"/>
  <c r="H774" i="4"/>
  <c r="H773" i="4"/>
  <c r="H772" i="4"/>
  <c r="H771" i="4"/>
  <c r="H770" i="4"/>
  <c r="H769" i="4"/>
  <c r="H768" i="4"/>
  <c r="H767" i="4"/>
  <c r="H766" i="4"/>
  <c r="H765" i="4"/>
  <c r="H764" i="4"/>
  <c r="H763" i="4"/>
  <c r="H762" i="4"/>
  <c r="H761" i="4"/>
  <c r="H760" i="4"/>
  <c r="H759" i="4"/>
  <c r="H758" i="4"/>
  <c r="H757" i="4"/>
  <c r="H756" i="4"/>
  <c r="H755" i="4"/>
  <c r="H754" i="4"/>
  <c r="H753" i="4"/>
  <c r="H752" i="4"/>
  <c r="H751" i="4"/>
  <c r="H750" i="4"/>
  <c r="H749" i="4"/>
  <c r="H748" i="4"/>
  <c r="H747" i="4"/>
  <c r="H746" i="4"/>
  <c r="H745" i="4"/>
  <c r="H744" i="4"/>
  <c r="H743" i="4"/>
  <c r="H742" i="4"/>
  <c r="H741" i="4"/>
  <c r="H740" i="4"/>
  <c r="H739" i="4"/>
  <c r="H738" i="4"/>
  <c r="H737" i="4"/>
  <c r="H736" i="4"/>
  <c r="H735" i="4"/>
  <c r="H734" i="4"/>
  <c r="H733" i="4"/>
  <c r="H732" i="4"/>
  <c r="H731" i="4"/>
  <c r="H730" i="4"/>
  <c r="H729" i="4"/>
  <c r="H728" i="4"/>
  <c r="H727" i="4"/>
  <c r="H726" i="4"/>
  <c r="H725" i="4"/>
  <c r="H724" i="4"/>
  <c r="H723" i="4"/>
  <c r="H722" i="4"/>
  <c r="H721" i="4"/>
  <c r="H720" i="4"/>
  <c r="H719" i="4"/>
  <c r="H718" i="4"/>
  <c r="H717" i="4"/>
  <c r="H716" i="4"/>
  <c r="H715" i="4"/>
  <c r="H714" i="4"/>
  <c r="H713" i="4"/>
  <c r="H712" i="4"/>
  <c r="H711" i="4"/>
  <c r="H710" i="4"/>
  <c r="H709" i="4"/>
  <c r="H708" i="4"/>
  <c r="H707" i="4"/>
  <c r="H706" i="4"/>
  <c r="H705" i="4"/>
  <c r="H704" i="4"/>
  <c r="H703" i="4"/>
  <c r="H702" i="4"/>
  <c r="H701" i="4"/>
  <c r="H700" i="4"/>
  <c r="H699" i="4"/>
  <c r="H698" i="4"/>
  <c r="H697" i="4"/>
  <c r="H696" i="4"/>
  <c r="H695" i="4"/>
  <c r="H694" i="4"/>
  <c r="H693" i="4"/>
  <c r="H692" i="4"/>
  <c r="H691" i="4"/>
  <c r="H690" i="4"/>
  <c r="H689" i="4"/>
  <c r="H688" i="4"/>
  <c r="H687" i="4"/>
  <c r="H686" i="4"/>
  <c r="H685" i="4"/>
  <c r="H684" i="4"/>
  <c r="H683" i="4"/>
  <c r="H682" i="4"/>
  <c r="H681" i="4"/>
  <c r="H680" i="4"/>
  <c r="H679" i="4"/>
  <c r="H678" i="4"/>
  <c r="H677" i="4"/>
  <c r="H676" i="4"/>
  <c r="H675" i="4"/>
  <c r="H674" i="4"/>
  <c r="H673" i="4"/>
  <c r="H672" i="4"/>
  <c r="H671" i="4"/>
  <c r="H670" i="4"/>
  <c r="H669" i="4"/>
  <c r="H668" i="4"/>
  <c r="H667" i="4"/>
  <c r="H666" i="4"/>
  <c r="H665" i="4"/>
  <c r="H664" i="4"/>
  <c r="H663" i="4"/>
  <c r="H662" i="4"/>
  <c r="H661" i="4"/>
  <c r="H660" i="4"/>
  <c r="H659" i="4"/>
  <c r="H658" i="4"/>
  <c r="H657" i="4"/>
  <c r="H656" i="4"/>
  <c r="H655" i="4"/>
  <c r="H654" i="4"/>
  <c r="H653" i="4"/>
  <c r="H652" i="4"/>
  <c r="H651" i="4"/>
  <c r="H650" i="4"/>
  <c r="H649" i="4"/>
  <c r="H648" i="4"/>
  <c r="H647" i="4"/>
  <c r="H646" i="4"/>
  <c r="H645" i="4"/>
  <c r="H644" i="4"/>
  <c r="H643" i="4"/>
  <c r="H642" i="4"/>
  <c r="H641" i="4"/>
  <c r="H640" i="4"/>
  <c r="H639" i="4"/>
  <c r="H638" i="4"/>
  <c r="H637" i="4"/>
  <c r="H636" i="4"/>
  <c r="H635" i="4"/>
  <c r="H634" i="4"/>
  <c r="H633" i="4"/>
  <c r="H632" i="4"/>
  <c r="H631" i="4"/>
  <c r="H630" i="4"/>
  <c r="H629" i="4"/>
  <c r="H628" i="4"/>
  <c r="H627" i="4"/>
  <c r="H626" i="4"/>
  <c r="H625" i="4"/>
  <c r="H624" i="4"/>
  <c r="H623" i="4"/>
  <c r="H622" i="4"/>
  <c r="H621" i="4"/>
  <c r="H620" i="4"/>
  <c r="H619" i="4"/>
  <c r="H618" i="4"/>
  <c r="H617" i="4"/>
  <c r="H616" i="4"/>
  <c r="H615" i="4"/>
  <c r="H614" i="4"/>
  <c r="H613" i="4"/>
  <c r="H612" i="4"/>
  <c r="H611" i="4"/>
  <c r="H610" i="4"/>
  <c r="H609" i="4"/>
  <c r="H608" i="4"/>
  <c r="H607" i="4"/>
  <c r="H606" i="4"/>
  <c r="H605" i="4"/>
  <c r="H604" i="4"/>
  <c r="H603" i="4"/>
  <c r="H602" i="4"/>
  <c r="H601" i="4"/>
  <c r="H600" i="4"/>
  <c r="H599" i="4"/>
  <c r="H598" i="4"/>
  <c r="H597" i="4"/>
  <c r="H596" i="4"/>
  <c r="H595" i="4"/>
  <c r="H594" i="4"/>
  <c r="H593" i="4"/>
  <c r="H592" i="4"/>
  <c r="H591" i="4"/>
  <c r="H590" i="4"/>
  <c r="H589" i="4"/>
  <c r="H588" i="4"/>
  <c r="H587" i="4"/>
  <c r="H586" i="4"/>
  <c r="H585" i="4"/>
  <c r="H584" i="4"/>
  <c r="H583" i="4"/>
  <c r="H582" i="4"/>
  <c r="H581" i="4"/>
  <c r="H580" i="4"/>
  <c r="H579" i="4"/>
  <c r="H578" i="4"/>
  <c r="H577" i="4"/>
  <c r="H576" i="4"/>
  <c r="H575" i="4"/>
  <c r="H574" i="4"/>
  <c r="H573" i="4"/>
  <c r="H572" i="4"/>
  <c r="H571" i="4"/>
  <c r="H570" i="4"/>
  <c r="H569" i="4"/>
  <c r="H568" i="4"/>
  <c r="H567" i="4"/>
  <c r="H566" i="4"/>
  <c r="H565" i="4"/>
  <c r="H564" i="4"/>
  <c r="H563" i="4"/>
  <c r="H562" i="4"/>
  <c r="H561" i="4"/>
  <c r="H560" i="4"/>
  <c r="H559" i="4"/>
  <c r="H558" i="4"/>
  <c r="H557" i="4"/>
  <c r="H556" i="4"/>
  <c r="H555" i="4"/>
  <c r="H554" i="4"/>
  <c r="H553" i="4"/>
  <c r="H552" i="4"/>
  <c r="H551" i="4"/>
  <c r="H550" i="4"/>
  <c r="H549" i="4"/>
  <c r="H548" i="4"/>
  <c r="H547" i="4"/>
  <c r="H546" i="4"/>
  <c r="H545" i="4"/>
  <c r="H544" i="4"/>
  <c r="H543" i="4"/>
  <c r="H542" i="4"/>
  <c r="H541" i="4"/>
  <c r="H540" i="4"/>
  <c r="H539" i="4"/>
  <c r="H538" i="4"/>
  <c r="H537" i="4"/>
  <c r="H536" i="4"/>
  <c r="H535" i="4"/>
  <c r="H534" i="4"/>
  <c r="H533" i="4"/>
  <c r="H532" i="4"/>
  <c r="H531" i="4"/>
  <c r="H530" i="4"/>
  <c r="H529" i="4"/>
  <c r="H528" i="4"/>
  <c r="H527" i="4"/>
  <c r="H526" i="4"/>
  <c r="H525" i="4"/>
  <c r="H524" i="4"/>
  <c r="H523" i="4"/>
  <c r="H522" i="4"/>
  <c r="H521" i="4"/>
  <c r="H520" i="4"/>
  <c r="H519" i="4"/>
  <c r="H518" i="4"/>
  <c r="H517" i="4"/>
  <c r="H516" i="4"/>
  <c r="H515" i="4"/>
  <c r="H514" i="4"/>
  <c r="H513" i="4"/>
  <c r="H512" i="4"/>
  <c r="H511" i="4"/>
  <c r="H510" i="4"/>
  <c r="H509" i="4"/>
  <c r="H508" i="4"/>
  <c r="H507" i="4"/>
  <c r="H506" i="4"/>
  <c r="H505" i="4"/>
  <c r="H504" i="4"/>
  <c r="H503" i="4"/>
  <c r="H502" i="4"/>
  <c r="H501" i="4"/>
  <c r="H500" i="4"/>
  <c r="H499" i="4"/>
  <c r="H498" i="4"/>
  <c r="H497" i="4"/>
  <c r="H496" i="4"/>
  <c r="H495" i="4"/>
  <c r="H494" i="4"/>
  <c r="H493" i="4"/>
  <c r="H492" i="4"/>
  <c r="H491" i="4"/>
  <c r="H490" i="4"/>
  <c r="H489" i="4"/>
  <c r="H488" i="4"/>
  <c r="H487" i="4"/>
  <c r="H486" i="4"/>
  <c r="H485" i="4"/>
  <c r="H484" i="4"/>
  <c r="H483" i="4"/>
  <c r="H482" i="4"/>
  <c r="H481" i="4"/>
  <c r="H480" i="4"/>
  <c r="H479" i="4"/>
  <c r="H478" i="4"/>
  <c r="H477" i="4"/>
  <c r="H476" i="4"/>
  <c r="H475" i="4"/>
  <c r="H474" i="4"/>
  <c r="H473" i="4"/>
  <c r="H472" i="4"/>
  <c r="H471" i="4"/>
  <c r="H470" i="4"/>
  <c r="H469" i="4"/>
  <c r="H468" i="4"/>
  <c r="H467" i="4"/>
  <c r="H466" i="4"/>
  <c r="H465" i="4"/>
  <c r="H464" i="4"/>
  <c r="H463" i="4"/>
  <c r="H462" i="4"/>
  <c r="H461" i="4"/>
  <c r="H460" i="4"/>
  <c r="H459" i="4"/>
  <c r="H458" i="4"/>
  <c r="H457" i="4"/>
  <c r="H456" i="4"/>
  <c r="H455" i="4"/>
  <c r="H454" i="4"/>
  <c r="H453" i="4"/>
  <c r="H452" i="4"/>
  <c r="H451" i="4"/>
  <c r="H450" i="4"/>
  <c r="H449" i="4"/>
  <c r="H448" i="4"/>
  <c r="H447" i="4"/>
  <c r="H446" i="4"/>
  <c r="H445" i="4"/>
  <c r="H444" i="4"/>
  <c r="H443" i="4"/>
  <c r="H442" i="4"/>
  <c r="H441" i="4"/>
  <c r="H440" i="4"/>
  <c r="H439" i="4"/>
  <c r="H438" i="4"/>
  <c r="H437" i="4"/>
  <c r="H436" i="4"/>
  <c r="H435" i="4"/>
  <c r="H434" i="4"/>
  <c r="H433" i="4"/>
  <c r="H432" i="4"/>
  <c r="H431" i="4"/>
  <c r="H430" i="4"/>
  <c r="H429" i="4"/>
  <c r="H428" i="4"/>
  <c r="H427" i="4"/>
  <c r="H426" i="4"/>
  <c r="H425" i="4"/>
  <c r="H424" i="4"/>
  <c r="H423" i="4"/>
  <c r="H422" i="4"/>
  <c r="H421" i="4"/>
  <c r="H420" i="4"/>
  <c r="H419" i="4"/>
  <c r="H418" i="4"/>
  <c r="H417" i="4"/>
  <c r="H416" i="4"/>
  <c r="H415" i="4"/>
  <c r="H414" i="4"/>
  <c r="H413" i="4"/>
  <c r="H412" i="4"/>
  <c r="H411" i="4"/>
  <c r="H410" i="4"/>
  <c r="H409" i="4"/>
  <c r="H408" i="4"/>
  <c r="H407" i="4"/>
  <c r="H406" i="4"/>
  <c r="H405" i="4"/>
  <c r="H404" i="4"/>
  <c r="H403" i="4"/>
  <c r="H402" i="4"/>
  <c r="H401" i="4"/>
  <c r="H400" i="4"/>
  <c r="H399" i="4"/>
  <c r="H398" i="4"/>
  <c r="H397" i="4"/>
  <c r="H396" i="4"/>
  <c r="H395" i="4"/>
  <c r="H394" i="4"/>
  <c r="H393" i="4"/>
  <c r="H392" i="4"/>
  <c r="H391" i="4"/>
  <c r="H390" i="4"/>
  <c r="H389" i="4"/>
  <c r="H388" i="4"/>
  <c r="H387" i="4"/>
  <c r="H386" i="4"/>
  <c r="H385" i="4"/>
  <c r="H384" i="4"/>
  <c r="H383" i="4"/>
  <c r="H382" i="4"/>
  <c r="H381" i="4"/>
  <c r="H380" i="4"/>
  <c r="H379" i="4"/>
  <c r="H378" i="4"/>
  <c r="H377" i="4"/>
  <c r="H376" i="4"/>
  <c r="H375" i="4"/>
  <c r="H374" i="4"/>
  <c r="H373" i="4"/>
  <c r="H372" i="4"/>
  <c r="H371" i="4"/>
  <c r="H370" i="4"/>
  <c r="H369" i="4"/>
  <c r="H368" i="4"/>
  <c r="H367" i="4"/>
  <c r="H366" i="4"/>
  <c r="H365" i="4"/>
  <c r="H364" i="4"/>
  <c r="H363" i="4"/>
  <c r="H362" i="4"/>
  <c r="H361" i="4"/>
  <c r="H360" i="4"/>
  <c r="H359" i="4"/>
  <c r="H358" i="4"/>
  <c r="H357" i="4"/>
  <c r="H356" i="4"/>
  <c r="H355" i="4"/>
  <c r="H354" i="4"/>
  <c r="H353" i="4"/>
  <c r="H352" i="4"/>
  <c r="H351" i="4"/>
  <c r="H350" i="4"/>
  <c r="H349" i="4"/>
  <c r="H348" i="4"/>
  <c r="H347" i="4"/>
  <c r="H346" i="4"/>
  <c r="H345" i="4"/>
  <c r="H344" i="4"/>
  <c r="H343" i="4"/>
  <c r="H342" i="4"/>
  <c r="H341" i="4"/>
  <c r="H340" i="4"/>
  <c r="H339" i="4"/>
  <c r="H338" i="4"/>
  <c r="H337" i="4"/>
  <c r="H336" i="4"/>
  <c r="H335" i="4"/>
  <c r="H334" i="4"/>
  <c r="H333" i="4"/>
  <c r="H332" i="4"/>
  <c r="H331" i="4"/>
  <c r="H330" i="4"/>
  <c r="H329" i="4"/>
  <c r="H328" i="4"/>
  <c r="H327" i="4"/>
  <c r="H326" i="4"/>
  <c r="H325" i="4"/>
  <c r="H324" i="4"/>
  <c r="H323" i="4"/>
  <c r="H322" i="4"/>
  <c r="H321" i="4"/>
  <c r="H320" i="4"/>
  <c r="H319" i="4"/>
  <c r="H318" i="4"/>
  <c r="H317" i="4"/>
  <c r="H316" i="4"/>
  <c r="H315" i="4"/>
  <c r="H314" i="4"/>
  <c r="H313" i="4"/>
  <c r="H312" i="4"/>
  <c r="H311" i="4"/>
  <c r="H310" i="4"/>
  <c r="H309" i="4"/>
  <c r="H308" i="4"/>
  <c r="H307" i="4"/>
  <c r="H306" i="4"/>
  <c r="H305" i="4"/>
  <c r="H304" i="4"/>
  <c r="H303" i="4"/>
  <c r="H302" i="4"/>
  <c r="R301" i="4"/>
  <c r="K301" i="4"/>
  <c r="H301" i="4"/>
  <c r="R300" i="4"/>
  <c r="K300" i="4"/>
  <c r="H300" i="4"/>
  <c r="R299" i="4"/>
  <c r="K299" i="4"/>
  <c r="H299" i="4"/>
  <c r="R298" i="4"/>
  <c r="K298" i="4"/>
  <c r="H298" i="4"/>
  <c r="R297" i="4"/>
  <c r="K297" i="4"/>
  <c r="H297" i="4"/>
  <c r="R296" i="4"/>
  <c r="K296" i="4"/>
  <c r="H296" i="4"/>
  <c r="R295" i="4"/>
  <c r="K295" i="4"/>
  <c r="H295" i="4"/>
  <c r="R294" i="4"/>
  <c r="K294" i="4"/>
  <c r="H294" i="4"/>
  <c r="R293" i="4"/>
  <c r="K293" i="4"/>
  <c r="H293" i="4"/>
  <c r="R292" i="4"/>
  <c r="K292" i="4"/>
  <c r="H292" i="4"/>
  <c r="R291" i="4"/>
  <c r="K291" i="4"/>
  <c r="H291" i="4"/>
  <c r="R290" i="4"/>
  <c r="K290" i="4"/>
  <c r="H290" i="4"/>
  <c r="R289" i="4"/>
  <c r="K289" i="4"/>
  <c r="H289" i="4"/>
  <c r="R288" i="4"/>
  <c r="K288" i="4"/>
  <c r="H288" i="4"/>
  <c r="R287" i="4"/>
  <c r="K287" i="4"/>
  <c r="H287" i="4"/>
  <c r="R286" i="4"/>
  <c r="K286" i="4"/>
  <c r="H286" i="4"/>
  <c r="R285" i="4"/>
  <c r="K285" i="4"/>
  <c r="H285" i="4"/>
  <c r="R284" i="4"/>
  <c r="K284" i="4"/>
  <c r="H284" i="4"/>
  <c r="R283" i="4"/>
  <c r="K283" i="4"/>
  <c r="H283" i="4"/>
  <c r="R282" i="4"/>
  <c r="K282" i="4"/>
  <c r="H282" i="4"/>
  <c r="R281" i="4"/>
  <c r="K281" i="4"/>
  <c r="H281" i="4"/>
  <c r="R280" i="4"/>
  <c r="K280" i="4"/>
  <c r="H280" i="4"/>
  <c r="R279" i="4"/>
  <c r="K279" i="4"/>
  <c r="H279" i="4"/>
  <c r="R278" i="4"/>
  <c r="K278" i="4"/>
  <c r="H278" i="4"/>
  <c r="R277" i="4"/>
  <c r="K277" i="4"/>
  <c r="H277" i="4"/>
  <c r="R276" i="4"/>
  <c r="K276" i="4"/>
  <c r="H276" i="4"/>
  <c r="R275" i="4"/>
  <c r="K275" i="4"/>
  <c r="H275" i="4"/>
  <c r="R274" i="4"/>
  <c r="K274" i="4"/>
  <c r="H274" i="4"/>
  <c r="R273" i="4"/>
  <c r="K273" i="4"/>
  <c r="H273" i="4"/>
  <c r="R272" i="4"/>
  <c r="K272" i="4"/>
  <c r="H272" i="4"/>
  <c r="R271" i="4"/>
  <c r="K271" i="4"/>
  <c r="H271" i="4"/>
  <c r="R270" i="4"/>
  <c r="K270" i="4"/>
  <c r="H270" i="4"/>
  <c r="R269" i="4"/>
  <c r="K269" i="4"/>
  <c r="H269" i="4"/>
  <c r="R268" i="4"/>
  <c r="K268" i="4"/>
  <c r="H268" i="4"/>
  <c r="R267" i="4"/>
  <c r="K267" i="4"/>
  <c r="H267" i="4"/>
  <c r="R266" i="4"/>
  <c r="K266" i="4"/>
  <c r="H266" i="4"/>
  <c r="R265" i="4"/>
  <c r="K265" i="4"/>
  <c r="H265" i="4"/>
  <c r="R264" i="4"/>
  <c r="K264" i="4"/>
  <c r="H264" i="4"/>
  <c r="R263" i="4"/>
  <c r="K263" i="4"/>
  <c r="H263" i="4"/>
  <c r="R262" i="4"/>
  <c r="K262" i="4"/>
  <c r="H262" i="4"/>
  <c r="R261" i="4"/>
  <c r="K261" i="4"/>
  <c r="H261" i="4"/>
  <c r="R260" i="4"/>
  <c r="K260" i="4"/>
  <c r="H260" i="4"/>
  <c r="R259" i="4"/>
  <c r="K259" i="4"/>
  <c r="H259" i="4"/>
  <c r="R258" i="4"/>
  <c r="K258" i="4"/>
  <c r="H258" i="4"/>
  <c r="R257" i="4"/>
  <c r="K257" i="4"/>
  <c r="H257" i="4"/>
  <c r="R256" i="4"/>
  <c r="K256" i="4"/>
  <c r="H256" i="4"/>
  <c r="R255" i="4"/>
  <c r="K255" i="4"/>
  <c r="H255" i="4"/>
  <c r="R254" i="4"/>
  <c r="K254" i="4"/>
  <c r="H254" i="4"/>
  <c r="R253" i="4"/>
  <c r="K253" i="4"/>
  <c r="H253" i="4"/>
  <c r="R252" i="4"/>
  <c r="K252" i="4"/>
  <c r="H252" i="4"/>
  <c r="R251" i="4"/>
  <c r="K251" i="4"/>
  <c r="H251" i="4"/>
  <c r="R250" i="4"/>
  <c r="K250" i="4"/>
  <c r="H250" i="4"/>
  <c r="R249" i="4"/>
  <c r="K249" i="4"/>
  <c r="H249" i="4"/>
  <c r="A249" i="4"/>
  <c r="R248" i="4"/>
  <c r="K248" i="4"/>
  <c r="H248" i="4"/>
  <c r="A248" i="4"/>
  <c r="R247" i="4"/>
  <c r="K247" i="4"/>
  <c r="H247" i="4"/>
  <c r="A247" i="4"/>
  <c r="R246" i="4"/>
  <c r="K246" i="4"/>
  <c r="H246" i="4"/>
  <c r="A246" i="4"/>
  <c r="R245" i="4"/>
  <c r="K245" i="4"/>
  <c r="H245" i="4"/>
  <c r="A245" i="4"/>
  <c r="R244" i="4"/>
  <c r="K244" i="4"/>
  <c r="H244" i="4"/>
  <c r="A244" i="4"/>
  <c r="R243" i="4"/>
  <c r="K243" i="4"/>
  <c r="H243" i="4"/>
  <c r="A243" i="4"/>
  <c r="R242" i="4"/>
  <c r="K242" i="4"/>
  <c r="H242" i="4"/>
  <c r="A242" i="4"/>
  <c r="R241" i="4"/>
  <c r="K241" i="4"/>
  <c r="H241" i="4"/>
  <c r="A241" i="4"/>
  <c r="R240" i="4"/>
  <c r="K240" i="4"/>
  <c r="H240" i="4"/>
  <c r="A240" i="4"/>
  <c r="R239" i="4"/>
  <c r="K239" i="4"/>
  <c r="H239" i="4"/>
  <c r="A239" i="4"/>
  <c r="R238" i="4"/>
  <c r="K238" i="4"/>
  <c r="H238" i="4"/>
  <c r="A238" i="4"/>
  <c r="R237" i="4"/>
  <c r="K237" i="4"/>
  <c r="H237" i="4"/>
  <c r="A237" i="4"/>
  <c r="R236" i="4"/>
  <c r="K236" i="4"/>
  <c r="H236" i="4"/>
  <c r="A236" i="4"/>
  <c r="R235" i="4"/>
  <c r="K235" i="4"/>
  <c r="H235" i="4"/>
  <c r="A235" i="4"/>
  <c r="R234" i="4"/>
  <c r="K234" i="4"/>
  <c r="H234" i="4"/>
  <c r="A234" i="4"/>
  <c r="R233" i="4"/>
  <c r="K233" i="4"/>
  <c r="H233" i="4"/>
  <c r="A233" i="4"/>
  <c r="R232" i="4"/>
  <c r="K232" i="4"/>
  <c r="H232" i="4"/>
  <c r="A232" i="4"/>
  <c r="R231" i="4"/>
  <c r="K231" i="4"/>
  <c r="H231" i="4"/>
  <c r="A231" i="4"/>
  <c r="R230" i="4"/>
  <c r="K230" i="4"/>
  <c r="H230" i="4"/>
  <c r="A230" i="4"/>
  <c r="R229" i="4"/>
  <c r="K229" i="4"/>
  <c r="H229" i="4"/>
  <c r="A229" i="4"/>
  <c r="R228" i="4"/>
  <c r="K228" i="4"/>
  <c r="H228" i="4"/>
  <c r="A228" i="4"/>
  <c r="R227" i="4"/>
  <c r="K227" i="4"/>
  <c r="H227" i="4"/>
  <c r="A227" i="4"/>
  <c r="R226" i="4"/>
  <c r="K226" i="4"/>
  <c r="H226" i="4"/>
  <c r="A226" i="4"/>
  <c r="R225" i="4"/>
  <c r="K225" i="4"/>
  <c r="H225" i="4"/>
  <c r="A225" i="4"/>
  <c r="R224" i="4"/>
  <c r="K224" i="4"/>
  <c r="H224" i="4"/>
  <c r="A224" i="4"/>
  <c r="R223" i="4"/>
  <c r="K223" i="4"/>
  <c r="H223" i="4"/>
  <c r="A223" i="4"/>
  <c r="R222" i="4"/>
  <c r="K222" i="4"/>
  <c r="H222" i="4"/>
  <c r="A222" i="4"/>
  <c r="R221" i="4"/>
  <c r="K221" i="4"/>
  <c r="H221" i="4"/>
  <c r="A221" i="4"/>
  <c r="R220" i="4"/>
  <c r="K220" i="4"/>
  <c r="H220" i="4"/>
  <c r="A220" i="4"/>
  <c r="R219" i="4"/>
  <c r="K219" i="4"/>
  <c r="H219" i="4"/>
  <c r="A219" i="4"/>
  <c r="R218" i="4"/>
  <c r="K218" i="4"/>
  <c r="H218" i="4"/>
  <c r="A218" i="4"/>
  <c r="R217" i="4"/>
  <c r="K217" i="4"/>
  <c r="H217" i="4"/>
  <c r="A217" i="4"/>
  <c r="R216" i="4"/>
  <c r="K216" i="4"/>
  <c r="H216" i="4"/>
  <c r="A216" i="4"/>
  <c r="R215" i="4"/>
  <c r="K215" i="4"/>
  <c r="H215" i="4"/>
  <c r="A215" i="4"/>
  <c r="R214" i="4"/>
  <c r="K214" i="4"/>
  <c r="H214" i="4"/>
  <c r="A214" i="4"/>
  <c r="R213" i="4"/>
  <c r="K213" i="4"/>
  <c r="H213" i="4"/>
  <c r="A213" i="4"/>
  <c r="R212" i="4"/>
  <c r="K212" i="4"/>
  <c r="H212" i="4"/>
  <c r="A212" i="4"/>
  <c r="R211" i="4"/>
  <c r="K211" i="4"/>
  <c r="H211" i="4"/>
  <c r="A211" i="4"/>
  <c r="R210" i="4"/>
  <c r="K210" i="4"/>
  <c r="H210" i="4"/>
  <c r="A210" i="4"/>
  <c r="R209" i="4"/>
  <c r="K209" i="4"/>
  <c r="H209" i="4"/>
  <c r="A209" i="4"/>
  <c r="R208" i="4"/>
  <c r="K208" i="4"/>
  <c r="H208" i="4"/>
  <c r="A208" i="4"/>
  <c r="R207" i="4"/>
  <c r="K207" i="4"/>
  <c r="H207" i="4"/>
  <c r="A207" i="4"/>
  <c r="R206" i="4"/>
  <c r="K206" i="4"/>
  <c r="H206" i="4"/>
  <c r="A206" i="4"/>
  <c r="R205" i="4"/>
  <c r="K205" i="4"/>
  <c r="H205" i="4"/>
  <c r="A205" i="4"/>
  <c r="R204" i="4"/>
  <c r="K204" i="4"/>
  <c r="H204" i="4"/>
  <c r="A204" i="4"/>
  <c r="R203" i="4"/>
  <c r="K203" i="4"/>
  <c r="H203" i="4"/>
  <c r="A203" i="4"/>
  <c r="R202" i="4"/>
  <c r="K202" i="4"/>
  <c r="H202" i="4"/>
  <c r="A202" i="4"/>
  <c r="R201" i="4"/>
  <c r="K201" i="4"/>
  <c r="H201" i="4"/>
  <c r="A201" i="4"/>
  <c r="R200" i="4"/>
  <c r="K200" i="4"/>
  <c r="H200" i="4"/>
  <c r="A200" i="4"/>
  <c r="R199" i="4"/>
  <c r="K199" i="4"/>
  <c r="H199" i="4"/>
  <c r="A199" i="4"/>
  <c r="R198" i="4"/>
  <c r="K198" i="4"/>
  <c r="H198" i="4"/>
  <c r="A198" i="4"/>
  <c r="R197" i="4"/>
  <c r="K197" i="4"/>
  <c r="H197" i="4"/>
  <c r="A197" i="4"/>
  <c r="R196" i="4"/>
  <c r="K196" i="4"/>
  <c r="H196" i="4"/>
  <c r="A196" i="4"/>
  <c r="R195" i="4"/>
  <c r="K195" i="4"/>
  <c r="H195" i="4"/>
  <c r="A195" i="4"/>
  <c r="R194" i="4"/>
  <c r="K194" i="4"/>
  <c r="H194" i="4"/>
  <c r="A194" i="4"/>
  <c r="R193" i="4"/>
  <c r="K193" i="4"/>
  <c r="H193" i="4"/>
  <c r="A193" i="4"/>
  <c r="R192" i="4"/>
  <c r="K192" i="4"/>
  <c r="H192" i="4"/>
  <c r="A192" i="4"/>
  <c r="R191" i="4"/>
  <c r="K191" i="4"/>
  <c r="H191" i="4"/>
  <c r="A191" i="4"/>
  <c r="R190" i="4"/>
  <c r="K190" i="4"/>
  <c r="H190" i="4"/>
  <c r="A190" i="4"/>
  <c r="R189" i="4"/>
  <c r="K189" i="4"/>
  <c r="H189" i="4"/>
  <c r="A189" i="4"/>
  <c r="R188" i="4"/>
  <c r="K188" i="4"/>
  <c r="H188" i="4"/>
  <c r="A188" i="4"/>
  <c r="R187" i="4"/>
  <c r="K187" i="4"/>
  <c r="H187" i="4"/>
  <c r="A187" i="4"/>
  <c r="R186" i="4"/>
  <c r="K186" i="4"/>
  <c r="H186" i="4"/>
  <c r="A186" i="4"/>
  <c r="R185" i="4"/>
  <c r="K185" i="4"/>
  <c r="H185" i="4"/>
  <c r="A185" i="4"/>
  <c r="R184" i="4"/>
  <c r="K184" i="4"/>
  <c r="H184" i="4"/>
  <c r="A184" i="4"/>
  <c r="R183" i="4"/>
  <c r="K183" i="4"/>
  <c r="H183" i="4"/>
  <c r="A183" i="4"/>
  <c r="R182" i="4"/>
  <c r="K182" i="4"/>
  <c r="H182" i="4"/>
  <c r="A182" i="4"/>
  <c r="R181" i="4"/>
  <c r="K181" i="4"/>
  <c r="H181" i="4"/>
  <c r="A181" i="4"/>
  <c r="R180" i="4"/>
  <c r="K180" i="4"/>
  <c r="H180" i="4"/>
  <c r="A180" i="4"/>
  <c r="R179" i="4"/>
  <c r="K179" i="4"/>
  <c r="H179" i="4"/>
  <c r="A179" i="4"/>
  <c r="R178" i="4"/>
  <c r="K178" i="4"/>
  <c r="H178" i="4"/>
  <c r="A178" i="4"/>
  <c r="R177" i="4"/>
  <c r="K177" i="4"/>
  <c r="H177" i="4"/>
  <c r="A177" i="4"/>
  <c r="R176" i="4"/>
  <c r="K176" i="4"/>
  <c r="H176" i="4"/>
  <c r="A176" i="4"/>
  <c r="R175" i="4"/>
  <c r="K175" i="4"/>
  <c r="H175" i="4"/>
  <c r="A175" i="4"/>
  <c r="R174" i="4"/>
  <c r="K174" i="4"/>
  <c r="H174" i="4"/>
  <c r="A174" i="4"/>
  <c r="R173" i="4"/>
  <c r="K173" i="4"/>
  <c r="H173" i="4"/>
  <c r="A173" i="4"/>
  <c r="R172" i="4"/>
  <c r="K172" i="4"/>
  <c r="H172" i="4"/>
  <c r="A172" i="4"/>
  <c r="R171" i="4"/>
  <c r="K171" i="4"/>
  <c r="H171" i="4"/>
  <c r="A171" i="4"/>
  <c r="R170" i="4"/>
  <c r="K170" i="4"/>
  <c r="H170" i="4"/>
  <c r="A170" i="4"/>
  <c r="R169" i="4"/>
  <c r="K169" i="4"/>
  <c r="H169" i="4"/>
  <c r="A169" i="4"/>
  <c r="R168" i="4"/>
  <c r="K168" i="4"/>
  <c r="H168" i="4"/>
  <c r="A168" i="4"/>
  <c r="R167" i="4"/>
  <c r="K167" i="4"/>
  <c r="H167" i="4"/>
  <c r="A167" i="4"/>
  <c r="R166" i="4"/>
  <c r="K166" i="4"/>
  <c r="H166" i="4"/>
  <c r="A166" i="4"/>
  <c r="R165" i="4"/>
  <c r="K165" i="4"/>
  <c r="H165" i="4"/>
  <c r="A165" i="4"/>
  <c r="R164" i="4"/>
  <c r="K164" i="4"/>
  <c r="H164" i="4"/>
  <c r="A164" i="4"/>
  <c r="R163" i="4"/>
  <c r="K163" i="4"/>
  <c r="H163" i="4"/>
  <c r="A163" i="4"/>
  <c r="R162" i="4"/>
  <c r="K162" i="4"/>
  <c r="H162" i="4"/>
  <c r="A162" i="4"/>
  <c r="R161" i="4"/>
  <c r="K161" i="4"/>
  <c r="H161" i="4"/>
  <c r="A161" i="4"/>
  <c r="R160" i="4"/>
  <c r="K160" i="4"/>
  <c r="H160" i="4"/>
  <c r="A160" i="4"/>
  <c r="R159" i="4"/>
  <c r="K159" i="4"/>
  <c r="H159" i="4"/>
  <c r="A159" i="4"/>
  <c r="R158" i="4"/>
  <c r="K158" i="4"/>
  <c r="H158" i="4"/>
  <c r="A158" i="4"/>
  <c r="R157" i="4"/>
  <c r="K157" i="4"/>
  <c r="H157" i="4"/>
  <c r="A157" i="4"/>
  <c r="R156" i="4"/>
  <c r="K156" i="4"/>
  <c r="H156" i="4"/>
  <c r="A156" i="4"/>
  <c r="R155" i="4"/>
  <c r="K155" i="4"/>
  <c r="H155" i="4"/>
  <c r="A155" i="4"/>
  <c r="R154" i="4"/>
  <c r="K154" i="4"/>
  <c r="H154" i="4"/>
  <c r="A154" i="4"/>
  <c r="R153" i="4"/>
  <c r="K153" i="4"/>
  <c r="H153" i="4"/>
  <c r="A153" i="4"/>
  <c r="R152" i="4"/>
  <c r="K152" i="4"/>
  <c r="H152" i="4"/>
  <c r="A152" i="4"/>
  <c r="R151" i="4"/>
  <c r="K151" i="4"/>
  <c r="H151" i="4"/>
  <c r="A151" i="4"/>
  <c r="R150" i="4"/>
  <c r="K150" i="4"/>
  <c r="H150" i="4"/>
  <c r="A150" i="4"/>
  <c r="R149" i="4"/>
  <c r="K149" i="4"/>
  <c r="H149" i="4"/>
  <c r="A149" i="4"/>
  <c r="R148" i="4"/>
  <c r="K148" i="4"/>
  <c r="H148" i="4"/>
  <c r="A148" i="4"/>
  <c r="R147" i="4"/>
  <c r="K147" i="4"/>
  <c r="H147" i="4"/>
  <c r="A147" i="4"/>
  <c r="R146" i="4"/>
  <c r="K146" i="4"/>
  <c r="H146" i="4"/>
  <c r="A146" i="4"/>
  <c r="R145" i="4"/>
  <c r="K145" i="4"/>
  <c r="H145" i="4"/>
  <c r="A145" i="4"/>
  <c r="R144" i="4"/>
  <c r="K144" i="4"/>
  <c r="H144" i="4"/>
  <c r="A144" i="4"/>
  <c r="R143" i="4"/>
  <c r="K143" i="4"/>
  <c r="H143" i="4"/>
  <c r="A143" i="4"/>
  <c r="R142" i="4"/>
  <c r="K142" i="4"/>
  <c r="H142" i="4"/>
  <c r="A142" i="4"/>
  <c r="R141" i="4"/>
  <c r="K141" i="4"/>
  <c r="H141" i="4"/>
  <c r="A141" i="4"/>
  <c r="R140" i="4"/>
  <c r="K140" i="4"/>
  <c r="H140" i="4"/>
  <c r="A140" i="4"/>
  <c r="R139" i="4"/>
  <c r="K139" i="4"/>
  <c r="H139" i="4"/>
  <c r="A139" i="4"/>
  <c r="R138" i="4"/>
  <c r="K138" i="4"/>
  <c r="H138" i="4"/>
  <c r="A138" i="4"/>
  <c r="R137" i="4"/>
  <c r="K137" i="4"/>
  <c r="H137" i="4"/>
  <c r="A137" i="4"/>
  <c r="R136" i="4"/>
  <c r="K136" i="4"/>
  <c r="H136" i="4"/>
  <c r="A136" i="4"/>
  <c r="R135" i="4"/>
  <c r="K135" i="4"/>
  <c r="H135" i="4"/>
  <c r="A135" i="4"/>
  <c r="R134" i="4"/>
  <c r="K134" i="4"/>
  <c r="H134" i="4"/>
  <c r="A134" i="4"/>
  <c r="R133" i="4"/>
  <c r="K133" i="4"/>
  <c r="H133" i="4"/>
  <c r="A133" i="4"/>
  <c r="R132" i="4"/>
  <c r="K132" i="4"/>
  <c r="H132" i="4"/>
  <c r="A132" i="4"/>
  <c r="R131" i="4"/>
  <c r="K131" i="4"/>
  <c r="H131" i="4"/>
  <c r="A131" i="4"/>
  <c r="R130" i="4"/>
  <c r="K130" i="4"/>
  <c r="H130" i="4"/>
  <c r="A130" i="4"/>
  <c r="R129" i="4"/>
  <c r="K129" i="4"/>
  <c r="H129" i="4"/>
  <c r="A129" i="4"/>
  <c r="R128" i="4"/>
  <c r="K128" i="4"/>
  <c r="H128" i="4"/>
  <c r="A128" i="4"/>
  <c r="R127" i="4"/>
  <c r="K127" i="4"/>
  <c r="H127" i="4"/>
  <c r="A127" i="4"/>
  <c r="R126" i="4"/>
  <c r="K126" i="4"/>
  <c r="H126" i="4"/>
  <c r="A126" i="4"/>
  <c r="R125" i="4"/>
  <c r="K125" i="4"/>
  <c r="H125" i="4"/>
  <c r="A125" i="4"/>
  <c r="R124" i="4"/>
  <c r="K124" i="4"/>
  <c r="H124" i="4"/>
  <c r="A124" i="4"/>
  <c r="R123" i="4"/>
  <c r="K123" i="4"/>
  <c r="H123" i="4"/>
  <c r="A123" i="4"/>
  <c r="R122" i="4"/>
  <c r="K122" i="4"/>
  <c r="H122" i="4"/>
  <c r="A122" i="4"/>
  <c r="R121" i="4"/>
  <c r="K121" i="4"/>
  <c r="H121" i="4"/>
  <c r="A121" i="4"/>
  <c r="R120" i="4"/>
  <c r="K120" i="4"/>
  <c r="H120" i="4"/>
  <c r="A120" i="4"/>
  <c r="R119" i="4"/>
  <c r="K119" i="4"/>
  <c r="H119" i="4"/>
  <c r="A119" i="4"/>
  <c r="R118" i="4"/>
  <c r="K118" i="4"/>
  <c r="H118" i="4"/>
  <c r="A118" i="4"/>
  <c r="R117" i="4"/>
  <c r="K117" i="4"/>
  <c r="H117" i="4"/>
  <c r="A117" i="4"/>
  <c r="R116" i="4"/>
  <c r="K116" i="4"/>
  <c r="H116" i="4"/>
  <c r="A116" i="4"/>
  <c r="R115" i="4"/>
  <c r="K115" i="4"/>
  <c r="H115" i="4"/>
  <c r="A115" i="4"/>
  <c r="R114" i="4"/>
  <c r="K114" i="4"/>
  <c r="H114" i="4"/>
  <c r="A114" i="4"/>
  <c r="R113" i="4"/>
  <c r="K113" i="4"/>
  <c r="H113" i="4"/>
  <c r="A113" i="4"/>
  <c r="R112" i="4"/>
  <c r="K112" i="4"/>
  <c r="H112" i="4"/>
  <c r="A112" i="4"/>
  <c r="R111" i="4"/>
  <c r="K111" i="4"/>
  <c r="H111" i="4"/>
  <c r="A111" i="4"/>
  <c r="R110" i="4"/>
  <c r="K110" i="4"/>
  <c r="H110" i="4"/>
  <c r="A110" i="4"/>
  <c r="R109" i="4"/>
  <c r="K109" i="4"/>
  <c r="H109" i="4"/>
  <c r="A109" i="4"/>
  <c r="R108" i="4"/>
  <c r="K108" i="4"/>
  <c r="H108" i="4"/>
  <c r="A108" i="4"/>
  <c r="R107" i="4"/>
  <c r="K107" i="4"/>
  <c r="H107" i="4"/>
  <c r="A107" i="4"/>
  <c r="R106" i="4"/>
  <c r="K106" i="4"/>
  <c r="H106" i="4"/>
  <c r="A106" i="4"/>
  <c r="R105" i="4"/>
  <c r="K105" i="4"/>
  <c r="H105" i="4"/>
  <c r="A105" i="4"/>
  <c r="R104" i="4"/>
  <c r="K104" i="4"/>
  <c r="H104" i="4"/>
  <c r="A104" i="4"/>
  <c r="R103" i="4"/>
  <c r="K103" i="4"/>
  <c r="H103" i="4"/>
  <c r="A103" i="4"/>
  <c r="R102" i="4"/>
  <c r="K102" i="4"/>
  <c r="H102" i="4"/>
  <c r="A102" i="4"/>
  <c r="R101" i="4"/>
  <c r="K101" i="4"/>
  <c r="H101" i="4"/>
  <c r="A101" i="4"/>
  <c r="R100" i="4"/>
  <c r="K100" i="4"/>
  <c r="H100" i="4"/>
  <c r="A100" i="4"/>
  <c r="R99" i="4"/>
  <c r="K99" i="4"/>
  <c r="H99" i="4"/>
  <c r="A99" i="4"/>
  <c r="R98" i="4"/>
  <c r="K98" i="4"/>
  <c r="H98" i="4"/>
  <c r="A98" i="4"/>
  <c r="R97" i="4"/>
  <c r="K97" i="4"/>
  <c r="H97" i="4"/>
  <c r="A97" i="4"/>
  <c r="R96" i="4"/>
  <c r="K96" i="4"/>
  <c r="H96" i="4"/>
  <c r="A96" i="4"/>
  <c r="R95" i="4"/>
  <c r="K95" i="4"/>
  <c r="H95" i="4"/>
  <c r="A95" i="4"/>
  <c r="R94" i="4"/>
  <c r="K94" i="4"/>
  <c r="H94" i="4"/>
  <c r="A94" i="4"/>
  <c r="R93" i="4"/>
  <c r="K93" i="4"/>
  <c r="H93" i="4"/>
  <c r="A93" i="4"/>
  <c r="R92" i="4"/>
  <c r="K92" i="4"/>
  <c r="H92" i="4"/>
  <c r="A92" i="4"/>
  <c r="R91" i="4"/>
  <c r="K91" i="4"/>
  <c r="H91" i="4"/>
  <c r="A91" i="4"/>
  <c r="R90" i="4"/>
  <c r="K90" i="4"/>
  <c r="H90" i="4"/>
  <c r="A90" i="4"/>
  <c r="R89" i="4"/>
  <c r="K89" i="4"/>
  <c r="H89" i="4"/>
  <c r="A89" i="4"/>
  <c r="R88" i="4"/>
  <c r="K88" i="4"/>
  <c r="H88" i="4"/>
  <c r="A88" i="4"/>
  <c r="R87" i="4"/>
  <c r="K87" i="4"/>
  <c r="H87" i="4"/>
  <c r="A87" i="4"/>
  <c r="R86" i="4"/>
  <c r="K86" i="4"/>
  <c r="H86" i="4"/>
  <c r="A86" i="4"/>
  <c r="R85" i="4"/>
  <c r="K85" i="4"/>
  <c r="H85" i="4"/>
  <c r="A85" i="4"/>
  <c r="R84" i="4"/>
  <c r="K84" i="4"/>
  <c r="H84" i="4"/>
  <c r="A84" i="4"/>
  <c r="R83" i="4"/>
  <c r="K83" i="4"/>
  <c r="H83" i="4"/>
  <c r="A83" i="4"/>
  <c r="R82" i="4"/>
  <c r="K82" i="4"/>
  <c r="H82" i="4"/>
  <c r="A82" i="4"/>
  <c r="R81" i="4"/>
  <c r="K81" i="4"/>
  <c r="H81" i="4"/>
  <c r="A81" i="4"/>
  <c r="R80" i="4"/>
  <c r="K80" i="4"/>
  <c r="H80" i="4"/>
  <c r="A80" i="4"/>
  <c r="R79" i="4"/>
  <c r="K79" i="4"/>
  <c r="H79" i="4"/>
  <c r="A79" i="4"/>
  <c r="R78" i="4"/>
  <c r="K78" i="4"/>
  <c r="H78" i="4"/>
  <c r="A78" i="4"/>
  <c r="R77" i="4"/>
  <c r="K77" i="4"/>
  <c r="H77" i="4"/>
  <c r="A77" i="4"/>
  <c r="R76" i="4"/>
  <c r="K76" i="4"/>
  <c r="H76" i="4"/>
  <c r="A76" i="4"/>
  <c r="R75" i="4"/>
  <c r="K75" i="4"/>
  <c r="H75" i="4"/>
  <c r="A75" i="4"/>
  <c r="R74" i="4"/>
  <c r="K74" i="4"/>
  <c r="H74" i="4"/>
  <c r="A74" i="4"/>
  <c r="R73" i="4"/>
  <c r="K73" i="4"/>
  <c r="H73" i="4"/>
  <c r="A73" i="4"/>
  <c r="R72" i="4"/>
  <c r="K72" i="4"/>
  <c r="H72" i="4"/>
  <c r="A72" i="4"/>
  <c r="R71" i="4"/>
  <c r="K71" i="4"/>
  <c r="H71" i="4"/>
  <c r="A71" i="4"/>
  <c r="R70" i="4"/>
  <c r="K70" i="4"/>
  <c r="H70" i="4"/>
  <c r="A70" i="4"/>
  <c r="R69" i="4"/>
  <c r="K69" i="4"/>
  <c r="H69" i="4"/>
  <c r="A69" i="4"/>
  <c r="R68" i="4"/>
  <c r="K68" i="4"/>
  <c r="H68" i="4"/>
  <c r="A68" i="4"/>
  <c r="R67" i="4"/>
  <c r="K67" i="4"/>
  <c r="H67" i="4"/>
  <c r="A67" i="4"/>
  <c r="R66" i="4"/>
  <c r="K66" i="4"/>
  <c r="H66" i="4"/>
  <c r="A66" i="4"/>
  <c r="R65" i="4"/>
  <c r="K65" i="4"/>
  <c r="H65" i="4"/>
  <c r="A65" i="4"/>
  <c r="R64" i="4"/>
  <c r="K64" i="4"/>
  <c r="H64" i="4"/>
  <c r="A64" i="4"/>
  <c r="R63" i="4"/>
  <c r="K63" i="4"/>
  <c r="H63" i="4"/>
  <c r="A63" i="4"/>
  <c r="R62" i="4"/>
  <c r="K62" i="4"/>
  <c r="H62" i="4"/>
  <c r="A62" i="4"/>
  <c r="R61" i="4"/>
  <c r="K61" i="4"/>
  <c r="H61" i="4"/>
  <c r="A61" i="4"/>
  <c r="R60" i="4"/>
  <c r="K60" i="4"/>
  <c r="H60" i="4"/>
  <c r="A60" i="4"/>
  <c r="R59" i="4"/>
  <c r="K59" i="4"/>
  <c r="H59" i="4"/>
  <c r="A59" i="4"/>
  <c r="R58" i="4"/>
  <c r="K58" i="4"/>
  <c r="H58" i="4"/>
  <c r="A58" i="4"/>
  <c r="R57" i="4"/>
  <c r="K57" i="4"/>
  <c r="H57" i="4"/>
  <c r="A57" i="4"/>
  <c r="R56" i="4"/>
  <c r="K56" i="4"/>
  <c r="H56" i="4"/>
  <c r="A56" i="4"/>
  <c r="R55" i="4"/>
  <c r="K55" i="4"/>
  <c r="H55" i="4"/>
  <c r="A55" i="4"/>
  <c r="R54" i="4"/>
  <c r="K54" i="4"/>
  <c r="H54" i="4"/>
  <c r="A54" i="4"/>
  <c r="R53" i="4"/>
  <c r="K53" i="4"/>
  <c r="H53" i="4"/>
  <c r="A53" i="4"/>
  <c r="R52" i="4"/>
  <c r="K52" i="4"/>
  <c r="H52" i="4"/>
  <c r="A52" i="4"/>
  <c r="R51" i="4"/>
  <c r="K51" i="4"/>
  <c r="H51" i="4"/>
  <c r="A51" i="4"/>
  <c r="R50" i="4"/>
  <c r="K50" i="4"/>
  <c r="H50" i="4"/>
  <c r="A50" i="4"/>
  <c r="R49" i="4"/>
  <c r="K49" i="4"/>
  <c r="H49" i="4"/>
  <c r="A49" i="4"/>
  <c r="R48" i="4"/>
  <c r="K48" i="4"/>
  <c r="H48" i="4"/>
  <c r="A48" i="4"/>
  <c r="R47" i="4"/>
  <c r="K47" i="4"/>
  <c r="H47" i="4"/>
  <c r="A47" i="4"/>
  <c r="R46" i="4"/>
  <c r="K46" i="4"/>
  <c r="H46" i="4"/>
  <c r="A46" i="4"/>
  <c r="R45" i="4"/>
  <c r="K45" i="4"/>
  <c r="H45" i="4"/>
  <c r="A45" i="4"/>
  <c r="R44" i="4"/>
  <c r="K44" i="4"/>
  <c r="H44" i="4"/>
  <c r="A44" i="4"/>
  <c r="R43" i="4"/>
  <c r="K43" i="4"/>
  <c r="H43" i="4"/>
  <c r="A43" i="4"/>
  <c r="R42" i="4"/>
  <c r="K42" i="4"/>
  <c r="H42" i="4"/>
  <c r="A42" i="4"/>
  <c r="R41" i="4"/>
  <c r="K41" i="4"/>
  <c r="H41" i="4"/>
  <c r="A41" i="4"/>
  <c r="R40" i="4"/>
  <c r="K40" i="4"/>
  <c r="H40" i="4"/>
  <c r="A40" i="4"/>
  <c r="R39" i="4"/>
  <c r="K39" i="4"/>
  <c r="H39" i="4"/>
  <c r="A39" i="4"/>
  <c r="R38" i="4"/>
  <c r="K38" i="4"/>
  <c r="H38" i="4"/>
  <c r="A38" i="4"/>
  <c r="R37" i="4"/>
  <c r="K37" i="4"/>
  <c r="H37" i="4"/>
  <c r="A37" i="4"/>
  <c r="R36" i="4"/>
  <c r="K36" i="4"/>
  <c r="H36" i="4"/>
  <c r="A36" i="4"/>
  <c r="R35" i="4"/>
  <c r="K35" i="4"/>
  <c r="H35" i="4"/>
  <c r="A35" i="4"/>
  <c r="R34" i="4"/>
  <c r="K34" i="4"/>
  <c r="H34" i="4"/>
  <c r="A34" i="4"/>
  <c r="R33" i="4"/>
  <c r="K33" i="4"/>
  <c r="H33" i="4"/>
  <c r="A33" i="4"/>
  <c r="R32" i="4"/>
  <c r="K32" i="4"/>
  <c r="H32" i="4"/>
  <c r="A32" i="4"/>
  <c r="R31" i="4"/>
  <c r="K31" i="4"/>
  <c r="H31" i="4"/>
  <c r="A31" i="4"/>
  <c r="R30" i="4"/>
  <c r="K30" i="4"/>
  <c r="H30" i="4"/>
  <c r="A30" i="4"/>
  <c r="R29" i="4"/>
  <c r="K29" i="4"/>
  <c r="H29" i="4"/>
  <c r="A29" i="4"/>
  <c r="R28" i="4"/>
  <c r="K28" i="4"/>
  <c r="H28" i="4"/>
  <c r="A28" i="4"/>
  <c r="R27" i="4"/>
  <c r="K27" i="4"/>
  <c r="H27" i="4"/>
  <c r="A27" i="4"/>
  <c r="R26" i="4"/>
  <c r="K26" i="4"/>
  <c r="H26" i="4"/>
  <c r="A26" i="4"/>
  <c r="R25" i="4"/>
  <c r="K25" i="4"/>
  <c r="H25" i="4"/>
  <c r="A25" i="4"/>
  <c r="R24" i="4"/>
  <c r="K24" i="4"/>
  <c r="H24" i="4"/>
  <c r="A24" i="4"/>
  <c r="R23" i="4"/>
  <c r="K23" i="4"/>
  <c r="H23" i="4"/>
  <c r="A23" i="4"/>
  <c r="R22" i="4"/>
  <c r="K22" i="4"/>
  <c r="H22" i="4"/>
  <c r="A22" i="4"/>
  <c r="R21" i="4"/>
  <c r="K21" i="4"/>
  <c r="H21" i="4"/>
  <c r="A21" i="4"/>
  <c r="R20" i="4"/>
  <c r="K20" i="4"/>
  <c r="H20" i="4"/>
  <c r="A20" i="4"/>
  <c r="R19" i="4"/>
  <c r="K19" i="4"/>
  <c r="H19" i="4"/>
  <c r="A19" i="4"/>
  <c r="R18" i="4"/>
  <c r="K18" i="4"/>
  <c r="H18" i="4"/>
  <c r="A18" i="4"/>
  <c r="R17" i="4"/>
  <c r="K17" i="4"/>
  <c r="H17" i="4"/>
  <c r="A17" i="4"/>
  <c r="R16" i="4"/>
  <c r="K16" i="4"/>
  <c r="H16" i="4"/>
  <c r="A16" i="4"/>
  <c r="R15" i="4"/>
  <c r="K15" i="4"/>
  <c r="H15" i="4"/>
  <c r="A15" i="4"/>
  <c r="R14" i="4"/>
  <c r="K14" i="4"/>
  <c r="H14" i="4"/>
  <c r="A14" i="4"/>
  <c r="R13" i="4"/>
  <c r="K13" i="4"/>
  <c r="H13" i="4"/>
  <c r="A13" i="4"/>
  <c r="R12" i="4"/>
  <c r="K12" i="4"/>
  <c r="H12" i="4"/>
  <c r="A12" i="4"/>
  <c r="R11" i="4"/>
  <c r="K11" i="4"/>
  <c r="H11" i="4"/>
  <c r="A11" i="4"/>
  <c r="R10" i="4"/>
  <c r="K10" i="4"/>
  <c r="H10" i="4"/>
  <c r="A10" i="4"/>
  <c r="R9" i="4"/>
  <c r="K9" i="4"/>
  <c r="H9" i="4"/>
  <c r="A9" i="4"/>
  <c r="R8" i="4"/>
  <c r="K8" i="4"/>
  <c r="H8" i="4"/>
  <c r="A8" i="4"/>
  <c r="R7" i="4"/>
  <c r="K7" i="4"/>
  <c r="H7" i="4"/>
  <c r="A7" i="4"/>
  <c r="R6" i="4"/>
  <c r="K6" i="4"/>
  <c r="H6" i="4"/>
  <c r="A6" i="4"/>
  <c r="R5" i="4"/>
  <c r="K5" i="4"/>
  <c r="H5" i="4"/>
  <c r="A5" i="4"/>
  <c r="R4" i="4"/>
  <c r="K4" i="4"/>
  <c r="H4" i="4"/>
  <c r="A4" i="4"/>
  <c r="R3" i="4"/>
  <c r="K3" i="4"/>
  <c r="H3" i="4"/>
  <c r="A3" i="4"/>
  <c r="R2" i="4"/>
  <c r="K2" i="4"/>
  <c r="H2" i="4"/>
  <c r="A2" i="4"/>
  <c r="S6" i="16"/>
  <c r="O12" i="16"/>
  <c r="M12" i="16"/>
  <c r="K11" i="16"/>
  <c r="K12" i="16"/>
  <c r="H612" i="3"/>
  <c r="H611" i="3"/>
  <c r="H610" i="3"/>
  <c r="H609" i="3"/>
  <c r="H608" i="3"/>
  <c r="H607" i="3"/>
  <c r="H606" i="3"/>
  <c r="H605" i="3"/>
  <c r="H604" i="3"/>
  <c r="H603" i="3"/>
  <c r="H602" i="3"/>
  <c r="H601" i="3"/>
  <c r="H600" i="3"/>
  <c r="H599" i="3"/>
  <c r="H598" i="3"/>
  <c r="H597" i="3"/>
  <c r="H596" i="3"/>
  <c r="H595" i="3"/>
  <c r="H594" i="3"/>
  <c r="H593" i="3"/>
  <c r="H592" i="3"/>
  <c r="H591" i="3"/>
  <c r="H590" i="3"/>
  <c r="H589" i="3"/>
  <c r="H588" i="3"/>
  <c r="H587" i="3"/>
  <c r="H586" i="3"/>
  <c r="H585" i="3"/>
  <c r="H584" i="3"/>
  <c r="H583" i="3"/>
  <c r="H582" i="3"/>
  <c r="H581" i="3"/>
  <c r="H580" i="3"/>
  <c r="H579" i="3"/>
  <c r="H578" i="3"/>
  <c r="H577" i="3"/>
  <c r="H576" i="3"/>
  <c r="H575" i="3"/>
  <c r="H574" i="3"/>
  <c r="H573" i="3"/>
  <c r="H572" i="3"/>
  <c r="H571" i="3"/>
  <c r="H570" i="3"/>
  <c r="H569" i="3"/>
  <c r="H568" i="3"/>
  <c r="H567" i="3"/>
  <c r="H566" i="3"/>
  <c r="H565" i="3"/>
  <c r="H564" i="3"/>
  <c r="H563" i="3"/>
  <c r="H562" i="3"/>
  <c r="H561" i="3"/>
  <c r="H560" i="3"/>
  <c r="H559" i="3"/>
  <c r="H558" i="3"/>
  <c r="H557" i="3"/>
  <c r="H556" i="3"/>
  <c r="H555" i="3"/>
  <c r="H554" i="3"/>
  <c r="H553" i="3"/>
  <c r="H552" i="3"/>
  <c r="H551" i="3"/>
  <c r="H550" i="3"/>
  <c r="H549" i="3"/>
  <c r="H548" i="3"/>
  <c r="H547" i="3"/>
  <c r="H546" i="3"/>
  <c r="H545" i="3"/>
  <c r="H544" i="3"/>
  <c r="H543" i="3"/>
  <c r="H542" i="3"/>
  <c r="H541" i="3"/>
  <c r="H540" i="3"/>
  <c r="H539" i="3"/>
  <c r="H538" i="3"/>
  <c r="H537" i="3"/>
  <c r="H536" i="3"/>
  <c r="H535" i="3"/>
  <c r="H534" i="3"/>
  <c r="H533" i="3"/>
  <c r="H532" i="3"/>
  <c r="H531" i="3"/>
  <c r="H530" i="3"/>
  <c r="H529" i="3"/>
  <c r="H528" i="3"/>
  <c r="H527" i="3"/>
  <c r="H526" i="3"/>
  <c r="H525" i="3"/>
  <c r="H524" i="3"/>
  <c r="H523" i="3"/>
  <c r="H522" i="3"/>
  <c r="H521" i="3"/>
  <c r="H520" i="3"/>
  <c r="H519" i="3"/>
  <c r="H518" i="3"/>
  <c r="H517" i="3"/>
  <c r="H516" i="3"/>
  <c r="H515" i="3"/>
  <c r="H514" i="3"/>
  <c r="H513" i="3"/>
  <c r="H512" i="3"/>
  <c r="H511" i="3"/>
  <c r="H510" i="3"/>
  <c r="H509" i="3"/>
  <c r="H508" i="3"/>
  <c r="H507" i="3"/>
  <c r="H506" i="3"/>
  <c r="H505" i="3"/>
  <c r="H504" i="3"/>
  <c r="H503" i="3"/>
  <c r="H502" i="3"/>
  <c r="H501" i="3"/>
  <c r="H500" i="3"/>
  <c r="H499" i="3"/>
  <c r="H498" i="3"/>
  <c r="H497" i="3"/>
  <c r="H496" i="3"/>
  <c r="H495" i="3"/>
  <c r="H494" i="3"/>
  <c r="H493" i="3"/>
  <c r="H492" i="3"/>
  <c r="H491" i="3"/>
  <c r="H490" i="3"/>
  <c r="H489" i="3"/>
  <c r="H488" i="3"/>
  <c r="H487" i="3"/>
  <c r="H486" i="3"/>
  <c r="H485" i="3"/>
  <c r="H484" i="3"/>
  <c r="H483" i="3"/>
  <c r="H482" i="3"/>
  <c r="H481" i="3"/>
  <c r="H480" i="3"/>
  <c r="H479" i="3"/>
  <c r="H478" i="3"/>
  <c r="H477" i="3"/>
  <c r="H476" i="3"/>
  <c r="H475" i="3"/>
  <c r="H474" i="3"/>
  <c r="H473" i="3"/>
  <c r="H472" i="3"/>
  <c r="H471" i="3"/>
  <c r="H470" i="3"/>
  <c r="H469" i="3"/>
  <c r="H468" i="3"/>
  <c r="H467" i="3"/>
  <c r="H466" i="3"/>
  <c r="H465" i="3"/>
  <c r="H464" i="3"/>
  <c r="H463" i="3"/>
  <c r="H462" i="3"/>
  <c r="H461" i="3"/>
  <c r="H460" i="3"/>
  <c r="H459" i="3"/>
  <c r="H458" i="3"/>
  <c r="H457" i="3"/>
  <c r="H456" i="3"/>
  <c r="H455" i="3"/>
  <c r="H454" i="3"/>
  <c r="H453" i="3"/>
  <c r="H452" i="3"/>
  <c r="H451" i="3"/>
  <c r="H450" i="3"/>
  <c r="H449" i="3"/>
  <c r="H448" i="3"/>
  <c r="H447" i="3"/>
  <c r="H446" i="3"/>
  <c r="H445" i="3"/>
  <c r="H444" i="3"/>
  <c r="H443" i="3"/>
  <c r="H442" i="3"/>
  <c r="H441" i="3"/>
  <c r="H440" i="3"/>
  <c r="H439" i="3"/>
  <c r="H438" i="3"/>
  <c r="H437" i="3"/>
  <c r="H436" i="3"/>
  <c r="H435" i="3"/>
  <c r="H434" i="3"/>
  <c r="H433" i="3"/>
  <c r="H432" i="3"/>
  <c r="H431" i="3"/>
  <c r="H430" i="3"/>
  <c r="H429" i="3"/>
  <c r="H428" i="3"/>
  <c r="H427" i="3"/>
  <c r="H426" i="3"/>
  <c r="H425" i="3"/>
  <c r="H424" i="3"/>
  <c r="H423" i="3"/>
  <c r="H422" i="3"/>
  <c r="H421" i="3"/>
  <c r="H420" i="3"/>
  <c r="H419" i="3"/>
  <c r="H418" i="3"/>
  <c r="H417" i="3"/>
  <c r="H416" i="3"/>
  <c r="H415" i="3"/>
  <c r="H414" i="3"/>
  <c r="H413" i="3"/>
  <c r="H412" i="3"/>
  <c r="H411" i="3"/>
  <c r="H410" i="3"/>
  <c r="H409" i="3"/>
  <c r="H408" i="3"/>
  <c r="H407" i="3"/>
  <c r="H406" i="3"/>
  <c r="H405" i="3"/>
  <c r="H404" i="3"/>
  <c r="H403" i="3"/>
  <c r="H402" i="3"/>
  <c r="H401" i="3"/>
  <c r="H400" i="3"/>
  <c r="H399" i="3"/>
  <c r="H398" i="3"/>
  <c r="H397" i="3"/>
  <c r="H396" i="3"/>
  <c r="H395" i="3"/>
  <c r="H394" i="3"/>
  <c r="H393" i="3"/>
  <c r="H392" i="3"/>
  <c r="H391" i="3"/>
  <c r="H390" i="3"/>
  <c r="H389" i="3"/>
  <c r="H388" i="3"/>
  <c r="H387" i="3"/>
  <c r="H386" i="3"/>
  <c r="H385" i="3"/>
  <c r="H384" i="3"/>
  <c r="H383" i="3"/>
  <c r="H382" i="3"/>
  <c r="H381" i="3"/>
  <c r="H380" i="3"/>
  <c r="H379" i="3"/>
  <c r="H378" i="3"/>
  <c r="H377" i="3"/>
  <c r="H376" i="3"/>
  <c r="H375" i="3"/>
  <c r="H374" i="3"/>
  <c r="H373" i="3"/>
  <c r="H372" i="3"/>
  <c r="H371" i="3"/>
  <c r="H370" i="3"/>
  <c r="H369" i="3"/>
  <c r="H368" i="3"/>
  <c r="H367" i="3"/>
  <c r="H366" i="3"/>
  <c r="H365" i="3"/>
  <c r="H364" i="3"/>
  <c r="H363" i="3"/>
  <c r="H362" i="3"/>
  <c r="H361" i="3"/>
  <c r="H360" i="3"/>
  <c r="H359" i="3"/>
  <c r="H358" i="3"/>
  <c r="H357" i="3"/>
  <c r="H356" i="3"/>
  <c r="H355" i="3"/>
  <c r="H354" i="3"/>
  <c r="H353" i="3"/>
  <c r="H352" i="3"/>
  <c r="H351" i="3"/>
  <c r="H350" i="3"/>
  <c r="H349" i="3"/>
  <c r="H348" i="3"/>
  <c r="H347" i="3"/>
  <c r="H346" i="3"/>
  <c r="H345" i="3"/>
  <c r="H344" i="3"/>
  <c r="H343" i="3"/>
  <c r="H342" i="3"/>
  <c r="H341" i="3"/>
  <c r="H340" i="3"/>
  <c r="H339" i="3"/>
  <c r="H338" i="3"/>
  <c r="H337" i="3"/>
  <c r="H336" i="3"/>
  <c r="H335" i="3"/>
  <c r="H334" i="3"/>
  <c r="H333" i="3"/>
  <c r="H332" i="3"/>
  <c r="H331" i="3"/>
  <c r="H330" i="3"/>
  <c r="H329" i="3"/>
  <c r="H328" i="3"/>
  <c r="H327" i="3"/>
  <c r="H326" i="3"/>
  <c r="H325" i="3"/>
  <c r="H324" i="3"/>
  <c r="H323" i="3"/>
  <c r="H322" i="3"/>
  <c r="H321" i="3"/>
  <c r="H320" i="3"/>
  <c r="H319" i="3"/>
  <c r="H318" i="3"/>
  <c r="H317" i="3"/>
  <c r="H316" i="3"/>
  <c r="H315" i="3"/>
  <c r="H314" i="3"/>
  <c r="H313" i="3"/>
  <c r="H312" i="3"/>
  <c r="H311" i="3"/>
  <c r="H310" i="3"/>
  <c r="H309" i="3"/>
  <c r="H308" i="3"/>
  <c r="H307" i="3"/>
  <c r="H306" i="3"/>
  <c r="H305" i="3"/>
  <c r="H304" i="3"/>
  <c r="H303" i="3"/>
  <c r="H302" i="3"/>
  <c r="H301" i="3"/>
  <c r="H300" i="3"/>
  <c r="H299" i="3"/>
  <c r="H298" i="3"/>
  <c r="H297" i="3"/>
  <c r="H296" i="3"/>
  <c r="H295" i="3"/>
  <c r="H294" i="3"/>
  <c r="H293" i="3"/>
  <c r="H292" i="3"/>
  <c r="H291" i="3"/>
  <c r="H290" i="3"/>
  <c r="H289" i="3"/>
  <c r="H288" i="3"/>
  <c r="H287" i="3"/>
  <c r="H286" i="3"/>
  <c r="H285" i="3"/>
  <c r="H284" i="3"/>
  <c r="H283" i="3"/>
  <c r="H282" i="3"/>
  <c r="H281" i="3"/>
  <c r="H280" i="3"/>
  <c r="H279" i="3"/>
  <c r="H278" i="3"/>
  <c r="H277" i="3"/>
  <c r="H276" i="3"/>
  <c r="H275" i="3"/>
  <c r="H274" i="3"/>
  <c r="H273" i="3"/>
  <c r="H272" i="3"/>
  <c r="H271" i="3"/>
  <c r="H270" i="3"/>
  <c r="H269" i="3"/>
  <c r="H268" i="3"/>
  <c r="H267" i="3"/>
  <c r="H266" i="3"/>
  <c r="H265" i="3"/>
  <c r="H264" i="3"/>
  <c r="H263" i="3"/>
  <c r="H262" i="3"/>
  <c r="H261" i="3"/>
  <c r="H260" i="3"/>
  <c r="R259" i="3"/>
  <c r="K259" i="3"/>
  <c r="H259" i="3"/>
  <c r="R258" i="3"/>
  <c r="K258" i="3"/>
  <c r="H258" i="3"/>
  <c r="R257" i="3"/>
  <c r="K257" i="3"/>
  <c r="H257" i="3"/>
  <c r="R256" i="3"/>
  <c r="K256" i="3"/>
  <c r="H256" i="3"/>
  <c r="R255" i="3"/>
  <c r="K255" i="3"/>
  <c r="H255" i="3"/>
  <c r="R254" i="3"/>
  <c r="K254" i="3"/>
  <c r="H254" i="3"/>
  <c r="R253" i="3"/>
  <c r="K253" i="3"/>
  <c r="H253" i="3"/>
  <c r="R252" i="3"/>
  <c r="K252" i="3"/>
  <c r="H252" i="3"/>
  <c r="R251" i="3"/>
  <c r="K251" i="3"/>
  <c r="H251" i="3"/>
  <c r="R250" i="3"/>
  <c r="K250" i="3"/>
  <c r="H250" i="3"/>
  <c r="R249" i="3"/>
  <c r="K249" i="3"/>
  <c r="H249" i="3"/>
  <c r="R248" i="3"/>
  <c r="K248" i="3"/>
  <c r="H248" i="3"/>
  <c r="R247" i="3"/>
  <c r="K247" i="3"/>
  <c r="H247" i="3"/>
  <c r="R246" i="3"/>
  <c r="K246" i="3"/>
  <c r="H246" i="3"/>
  <c r="R245" i="3"/>
  <c r="K245" i="3"/>
  <c r="H245" i="3"/>
  <c r="R244" i="3"/>
  <c r="K244" i="3"/>
  <c r="H244" i="3"/>
  <c r="R243" i="3"/>
  <c r="K243" i="3"/>
  <c r="H243" i="3"/>
  <c r="R242" i="3"/>
  <c r="K242" i="3"/>
  <c r="H242" i="3"/>
  <c r="R241" i="3"/>
  <c r="K241" i="3"/>
  <c r="H241" i="3"/>
  <c r="R240" i="3"/>
  <c r="K240" i="3"/>
  <c r="H240" i="3"/>
  <c r="R239" i="3"/>
  <c r="K239" i="3"/>
  <c r="H239" i="3"/>
  <c r="R238" i="3"/>
  <c r="K238" i="3"/>
  <c r="H238" i="3"/>
  <c r="R237" i="3"/>
  <c r="K237" i="3"/>
  <c r="H237" i="3"/>
  <c r="R236" i="3"/>
  <c r="K236" i="3"/>
  <c r="H236" i="3"/>
  <c r="R235" i="3"/>
  <c r="K235" i="3"/>
  <c r="H235" i="3"/>
  <c r="R234" i="3"/>
  <c r="K234" i="3"/>
  <c r="H234" i="3"/>
  <c r="R233" i="3"/>
  <c r="K233" i="3"/>
  <c r="H233" i="3"/>
  <c r="R232" i="3"/>
  <c r="K232" i="3"/>
  <c r="H232" i="3"/>
  <c r="R231" i="3"/>
  <c r="K231" i="3"/>
  <c r="H231" i="3"/>
  <c r="R230" i="3"/>
  <c r="K230" i="3"/>
  <c r="H230" i="3"/>
  <c r="R229" i="3"/>
  <c r="K229" i="3"/>
  <c r="H229" i="3"/>
  <c r="R228" i="3"/>
  <c r="K228" i="3"/>
  <c r="H228" i="3"/>
  <c r="R227" i="3"/>
  <c r="K227" i="3"/>
  <c r="H227" i="3"/>
  <c r="R226" i="3"/>
  <c r="K226" i="3"/>
  <c r="H226" i="3"/>
  <c r="R225" i="3"/>
  <c r="K225" i="3"/>
  <c r="H225" i="3"/>
  <c r="R224" i="3"/>
  <c r="K224" i="3"/>
  <c r="H224" i="3"/>
  <c r="R223" i="3"/>
  <c r="K223" i="3"/>
  <c r="H223" i="3"/>
  <c r="R222" i="3"/>
  <c r="K222" i="3"/>
  <c r="H222" i="3"/>
  <c r="R221" i="3"/>
  <c r="K221" i="3"/>
  <c r="H221" i="3"/>
  <c r="R220" i="3"/>
  <c r="K220" i="3"/>
  <c r="H220" i="3"/>
  <c r="R219" i="3"/>
  <c r="K219" i="3"/>
  <c r="H219" i="3"/>
  <c r="R218" i="3"/>
  <c r="K218" i="3"/>
  <c r="H218" i="3"/>
  <c r="R217" i="3"/>
  <c r="K217" i="3"/>
  <c r="H217" i="3"/>
  <c r="R216" i="3"/>
  <c r="K216" i="3"/>
  <c r="H216" i="3"/>
  <c r="R215" i="3"/>
  <c r="K215" i="3"/>
  <c r="H215" i="3"/>
  <c r="R214" i="3"/>
  <c r="K214" i="3"/>
  <c r="H214" i="3"/>
  <c r="R213" i="3"/>
  <c r="K213" i="3"/>
  <c r="H213" i="3"/>
  <c r="R212" i="3"/>
  <c r="K212" i="3"/>
  <c r="H212" i="3"/>
  <c r="R211" i="3"/>
  <c r="K211" i="3"/>
  <c r="H211" i="3"/>
  <c r="R210" i="3"/>
  <c r="K210" i="3"/>
  <c r="H210" i="3"/>
  <c r="R209" i="3"/>
  <c r="K209" i="3"/>
  <c r="H209" i="3"/>
  <c r="R208" i="3"/>
  <c r="K208" i="3"/>
  <c r="H208" i="3"/>
  <c r="R207" i="3"/>
  <c r="K207" i="3"/>
  <c r="H207" i="3"/>
  <c r="R206" i="3"/>
  <c r="K206" i="3"/>
  <c r="H206" i="3"/>
  <c r="R205" i="3"/>
  <c r="K205" i="3"/>
  <c r="H205" i="3"/>
  <c r="R204" i="3"/>
  <c r="K204" i="3"/>
  <c r="H204" i="3"/>
  <c r="R203" i="3"/>
  <c r="K203" i="3"/>
  <c r="H203" i="3"/>
  <c r="R202" i="3"/>
  <c r="K202" i="3"/>
  <c r="H202" i="3"/>
  <c r="R201" i="3"/>
  <c r="K201" i="3"/>
  <c r="H201" i="3"/>
  <c r="R200" i="3"/>
  <c r="K200" i="3"/>
  <c r="H200" i="3"/>
  <c r="R199" i="3"/>
  <c r="K199" i="3"/>
  <c r="H199" i="3"/>
  <c r="R198" i="3"/>
  <c r="K198" i="3"/>
  <c r="H198" i="3"/>
  <c r="R197" i="3"/>
  <c r="K197" i="3"/>
  <c r="H197" i="3"/>
  <c r="R196" i="3"/>
  <c r="K196" i="3"/>
  <c r="H196" i="3"/>
  <c r="R195" i="3"/>
  <c r="K195" i="3"/>
  <c r="H195" i="3"/>
  <c r="R194" i="3"/>
  <c r="K194" i="3"/>
  <c r="H194" i="3"/>
  <c r="R193" i="3"/>
  <c r="K193" i="3"/>
  <c r="H193" i="3"/>
  <c r="R192" i="3"/>
  <c r="K192" i="3"/>
  <c r="H192" i="3"/>
  <c r="R191" i="3"/>
  <c r="K191" i="3"/>
  <c r="H191" i="3"/>
  <c r="R190" i="3"/>
  <c r="K190" i="3"/>
  <c r="H190" i="3"/>
  <c r="R189" i="3"/>
  <c r="K189" i="3"/>
  <c r="H189" i="3"/>
  <c r="R188" i="3"/>
  <c r="K188" i="3"/>
  <c r="H188" i="3"/>
  <c r="R187" i="3"/>
  <c r="K187" i="3"/>
  <c r="H187" i="3"/>
  <c r="R186" i="3"/>
  <c r="K186" i="3"/>
  <c r="H186" i="3"/>
  <c r="R185" i="3"/>
  <c r="K185" i="3"/>
  <c r="H185" i="3"/>
  <c r="R184" i="3"/>
  <c r="K184" i="3"/>
  <c r="H184" i="3"/>
  <c r="R183" i="3"/>
  <c r="K183" i="3"/>
  <c r="H183" i="3"/>
  <c r="R182" i="3"/>
  <c r="K182" i="3"/>
  <c r="H182" i="3"/>
  <c r="R181" i="3"/>
  <c r="K181" i="3"/>
  <c r="H181" i="3"/>
  <c r="R180" i="3"/>
  <c r="K180" i="3"/>
  <c r="H180" i="3"/>
  <c r="R179" i="3"/>
  <c r="K179" i="3"/>
  <c r="H179" i="3"/>
  <c r="R178" i="3"/>
  <c r="K178" i="3"/>
  <c r="H178" i="3"/>
  <c r="R177" i="3"/>
  <c r="K177" i="3"/>
  <c r="H177" i="3"/>
  <c r="R176" i="3"/>
  <c r="K176" i="3"/>
  <c r="H176" i="3"/>
  <c r="R175" i="3"/>
  <c r="K175" i="3"/>
  <c r="H175" i="3"/>
  <c r="R174" i="3"/>
  <c r="K174" i="3"/>
  <c r="H174" i="3"/>
  <c r="R173" i="3"/>
  <c r="K173" i="3"/>
  <c r="H173" i="3"/>
  <c r="R172" i="3"/>
  <c r="K172" i="3"/>
  <c r="H172" i="3"/>
  <c r="R171" i="3"/>
  <c r="K171" i="3"/>
  <c r="H171" i="3"/>
  <c r="R170" i="3"/>
  <c r="K170" i="3"/>
  <c r="H170" i="3"/>
  <c r="R169" i="3"/>
  <c r="K169" i="3"/>
  <c r="H169" i="3"/>
  <c r="R168" i="3"/>
  <c r="K168" i="3"/>
  <c r="H168" i="3"/>
  <c r="R167" i="3"/>
  <c r="K167" i="3"/>
  <c r="H167" i="3"/>
  <c r="R166" i="3"/>
  <c r="K166" i="3"/>
  <c r="H166" i="3"/>
  <c r="R165" i="3"/>
  <c r="K165" i="3"/>
  <c r="H165" i="3"/>
  <c r="R164" i="3"/>
  <c r="K164" i="3"/>
  <c r="H164" i="3"/>
  <c r="R163" i="3"/>
  <c r="K163" i="3"/>
  <c r="H163" i="3"/>
  <c r="R162" i="3"/>
  <c r="K162" i="3"/>
  <c r="H162" i="3"/>
  <c r="R161" i="3"/>
  <c r="K161" i="3"/>
  <c r="H161" i="3"/>
  <c r="R160" i="3"/>
  <c r="K160" i="3"/>
  <c r="H160" i="3"/>
  <c r="R159" i="3"/>
  <c r="K159" i="3"/>
  <c r="H159" i="3"/>
  <c r="R158" i="3"/>
  <c r="K158" i="3"/>
  <c r="H158" i="3"/>
  <c r="R157" i="3"/>
  <c r="K157" i="3"/>
  <c r="H157" i="3"/>
  <c r="R156" i="3"/>
  <c r="K156" i="3"/>
  <c r="H156" i="3"/>
  <c r="R155" i="3"/>
  <c r="K155" i="3"/>
  <c r="H155" i="3"/>
  <c r="R154" i="3"/>
  <c r="K154" i="3"/>
  <c r="H154" i="3"/>
  <c r="R153" i="3"/>
  <c r="K153" i="3"/>
  <c r="H153" i="3"/>
  <c r="R152" i="3"/>
  <c r="K152" i="3"/>
  <c r="H152" i="3"/>
  <c r="R151" i="3"/>
  <c r="K151" i="3"/>
  <c r="H151" i="3"/>
  <c r="R150" i="3"/>
  <c r="K150" i="3"/>
  <c r="H150" i="3"/>
  <c r="R149" i="3"/>
  <c r="K149" i="3"/>
  <c r="H149" i="3"/>
  <c r="R148" i="3"/>
  <c r="K148" i="3"/>
  <c r="H148" i="3"/>
  <c r="R147" i="3"/>
  <c r="K147" i="3"/>
  <c r="H147" i="3"/>
  <c r="R146" i="3"/>
  <c r="K146" i="3"/>
  <c r="H146" i="3"/>
  <c r="R145" i="3"/>
  <c r="K145" i="3"/>
  <c r="H145" i="3"/>
  <c r="R144" i="3"/>
  <c r="K144" i="3"/>
  <c r="H144" i="3"/>
  <c r="R143" i="3"/>
  <c r="K143" i="3"/>
  <c r="H143" i="3"/>
  <c r="R142" i="3"/>
  <c r="K142" i="3"/>
  <c r="H142" i="3"/>
  <c r="R141" i="3"/>
  <c r="K141" i="3"/>
  <c r="H141" i="3"/>
  <c r="R140" i="3"/>
  <c r="K140" i="3"/>
  <c r="H140" i="3"/>
  <c r="R139" i="3"/>
  <c r="K139" i="3"/>
  <c r="H139" i="3"/>
  <c r="R138" i="3"/>
  <c r="K138" i="3"/>
  <c r="H138" i="3"/>
  <c r="R137" i="3"/>
  <c r="K137" i="3"/>
  <c r="H137" i="3"/>
  <c r="R136" i="3"/>
  <c r="K136" i="3"/>
  <c r="H136" i="3"/>
  <c r="R135" i="3"/>
  <c r="K135" i="3"/>
  <c r="H135" i="3"/>
  <c r="R134" i="3"/>
  <c r="K134" i="3"/>
  <c r="H134" i="3"/>
  <c r="R133" i="3"/>
  <c r="K133" i="3"/>
  <c r="H133" i="3"/>
  <c r="R132" i="3"/>
  <c r="K132" i="3"/>
  <c r="H132" i="3"/>
  <c r="R131" i="3"/>
  <c r="K131" i="3"/>
  <c r="H131" i="3"/>
  <c r="R130" i="3"/>
  <c r="K130" i="3"/>
  <c r="H130" i="3"/>
  <c r="R129" i="3"/>
  <c r="K129" i="3"/>
  <c r="H129" i="3"/>
  <c r="R128" i="3"/>
  <c r="K128" i="3"/>
  <c r="H128" i="3"/>
  <c r="R127" i="3"/>
  <c r="K127" i="3"/>
  <c r="H127" i="3"/>
  <c r="R126" i="3"/>
  <c r="K126" i="3"/>
  <c r="H126" i="3"/>
  <c r="R125" i="3"/>
  <c r="K125" i="3"/>
  <c r="H125" i="3"/>
  <c r="R124" i="3"/>
  <c r="K124" i="3"/>
  <c r="H124" i="3"/>
  <c r="R123" i="3"/>
  <c r="K123" i="3"/>
  <c r="H123" i="3"/>
  <c r="R122" i="3"/>
  <c r="K122" i="3"/>
  <c r="H122" i="3"/>
  <c r="R121" i="3"/>
  <c r="K121" i="3"/>
  <c r="H121" i="3"/>
  <c r="R120" i="3"/>
  <c r="K120" i="3"/>
  <c r="H120" i="3"/>
  <c r="R119" i="3"/>
  <c r="K119" i="3"/>
  <c r="H119" i="3"/>
  <c r="R118" i="3"/>
  <c r="K118" i="3"/>
  <c r="H118" i="3"/>
  <c r="R117" i="3"/>
  <c r="K117" i="3"/>
  <c r="H117" i="3"/>
  <c r="R116" i="3"/>
  <c r="K116" i="3"/>
  <c r="H116" i="3"/>
  <c r="R115" i="3"/>
  <c r="K115" i="3"/>
  <c r="H115" i="3"/>
  <c r="R114" i="3"/>
  <c r="K114" i="3"/>
  <c r="H114" i="3"/>
  <c r="R113" i="3"/>
  <c r="K113" i="3"/>
  <c r="H113" i="3"/>
  <c r="R112" i="3"/>
  <c r="K112" i="3"/>
  <c r="H112" i="3"/>
  <c r="R111" i="3"/>
  <c r="K111" i="3"/>
  <c r="H111" i="3"/>
  <c r="R110" i="3"/>
  <c r="K110" i="3"/>
  <c r="H110" i="3"/>
  <c r="R109" i="3"/>
  <c r="K109" i="3"/>
  <c r="H109" i="3"/>
  <c r="R108" i="3"/>
  <c r="K108" i="3"/>
  <c r="H108" i="3"/>
  <c r="R107" i="3"/>
  <c r="K107" i="3"/>
  <c r="H107" i="3"/>
  <c r="R106" i="3"/>
  <c r="K106" i="3"/>
  <c r="H106" i="3"/>
  <c r="R105" i="3"/>
  <c r="K105" i="3"/>
  <c r="H105" i="3"/>
  <c r="R104" i="3"/>
  <c r="K104" i="3"/>
  <c r="H104" i="3"/>
  <c r="R103" i="3"/>
  <c r="K103" i="3"/>
  <c r="H103" i="3"/>
  <c r="R102" i="3"/>
  <c r="K102" i="3"/>
  <c r="H102" i="3"/>
  <c r="R101" i="3"/>
  <c r="K101" i="3"/>
  <c r="H101" i="3"/>
  <c r="R100" i="3"/>
  <c r="K100" i="3"/>
  <c r="H100" i="3"/>
  <c r="R99" i="3"/>
  <c r="K99" i="3"/>
  <c r="H99" i="3"/>
  <c r="R98" i="3"/>
  <c r="K98" i="3"/>
  <c r="H98" i="3"/>
  <c r="R97" i="3"/>
  <c r="K97" i="3"/>
  <c r="H97" i="3"/>
  <c r="R96" i="3"/>
  <c r="K96" i="3"/>
  <c r="H96" i="3"/>
  <c r="R95" i="3"/>
  <c r="K95" i="3"/>
  <c r="H95" i="3"/>
  <c r="R94" i="3"/>
  <c r="K94" i="3"/>
  <c r="H94" i="3"/>
  <c r="R93" i="3"/>
  <c r="K93" i="3"/>
  <c r="H93" i="3"/>
  <c r="R92" i="3"/>
  <c r="K92" i="3"/>
  <c r="H92" i="3"/>
  <c r="R91" i="3"/>
  <c r="K91" i="3"/>
  <c r="H91" i="3"/>
  <c r="R90" i="3"/>
  <c r="K90" i="3"/>
  <c r="H90" i="3"/>
  <c r="R89" i="3"/>
  <c r="K89" i="3"/>
  <c r="H89" i="3"/>
  <c r="R88" i="3"/>
  <c r="K88" i="3"/>
  <c r="H88" i="3"/>
  <c r="R87" i="3"/>
  <c r="K87" i="3"/>
  <c r="H87" i="3"/>
  <c r="R86" i="3"/>
  <c r="K86" i="3"/>
  <c r="H86" i="3"/>
  <c r="R85" i="3"/>
  <c r="K85" i="3"/>
  <c r="H85" i="3"/>
  <c r="R84" i="3"/>
  <c r="K84" i="3"/>
  <c r="H84" i="3"/>
  <c r="R83" i="3"/>
  <c r="K83" i="3"/>
  <c r="H83" i="3"/>
  <c r="R82" i="3"/>
  <c r="K82" i="3"/>
  <c r="H82" i="3"/>
  <c r="R81" i="3"/>
  <c r="K81" i="3"/>
  <c r="H81" i="3"/>
  <c r="R80" i="3"/>
  <c r="K80" i="3"/>
  <c r="H80" i="3"/>
  <c r="R79" i="3"/>
  <c r="K79" i="3"/>
  <c r="H79" i="3"/>
  <c r="R78" i="3"/>
  <c r="K78" i="3"/>
  <c r="H78" i="3"/>
  <c r="R77" i="3"/>
  <c r="K77" i="3"/>
  <c r="H77" i="3"/>
  <c r="R76" i="3"/>
  <c r="K76" i="3"/>
  <c r="H76" i="3"/>
  <c r="R75" i="3"/>
  <c r="K75" i="3"/>
  <c r="H75" i="3"/>
  <c r="R74" i="3"/>
  <c r="K74" i="3"/>
  <c r="H74" i="3"/>
  <c r="R73" i="3"/>
  <c r="K73" i="3"/>
  <c r="H73" i="3"/>
  <c r="R72" i="3"/>
  <c r="K72" i="3"/>
  <c r="H72" i="3"/>
  <c r="R71" i="3"/>
  <c r="K71" i="3"/>
  <c r="H71" i="3"/>
  <c r="R70" i="3"/>
  <c r="K70" i="3"/>
  <c r="H70" i="3"/>
  <c r="R69" i="3"/>
  <c r="K69" i="3"/>
  <c r="H69" i="3"/>
  <c r="R68" i="3"/>
  <c r="K68" i="3"/>
  <c r="H68" i="3"/>
  <c r="R67" i="3"/>
  <c r="K67" i="3"/>
  <c r="H67" i="3"/>
  <c r="R66" i="3"/>
  <c r="K66" i="3"/>
  <c r="H66" i="3"/>
  <c r="R65" i="3"/>
  <c r="K65" i="3"/>
  <c r="H65" i="3"/>
  <c r="R64" i="3"/>
  <c r="K64" i="3"/>
  <c r="H64" i="3"/>
  <c r="R63" i="3"/>
  <c r="K63" i="3"/>
  <c r="H63" i="3"/>
  <c r="R62" i="3"/>
  <c r="K62" i="3"/>
  <c r="H62" i="3"/>
  <c r="R61" i="3"/>
  <c r="K61" i="3"/>
  <c r="H61" i="3"/>
  <c r="R60" i="3"/>
  <c r="K60" i="3"/>
  <c r="H60" i="3"/>
  <c r="R59" i="3"/>
  <c r="K59" i="3"/>
  <c r="H59" i="3"/>
  <c r="R58" i="3"/>
  <c r="K58" i="3"/>
  <c r="H58" i="3"/>
  <c r="R57" i="3"/>
  <c r="K57" i="3"/>
  <c r="H57" i="3"/>
  <c r="R56" i="3"/>
  <c r="K56" i="3"/>
  <c r="H56" i="3"/>
  <c r="R55" i="3"/>
  <c r="K55" i="3"/>
  <c r="H55" i="3"/>
  <c r="R54" i="3"/>
  <c r="K54" i="3"/>
  <c r="H54" i="3"/>
  <c r="R53" i="3"/>
  <c r="K53" i="3"/>
  <c r="H53" i="3"/>
  <c r="R52" i="3"/>
  <c r="K52" i="3"/>
  <c r="H52" i="3"/>
  <c r="R51" i="3"/>
  <c r="K51" i="3"/>
  <c r="H51" i="3"/>
  <c r="R50" i="3"/>
  <c r="K50" i="3"/>
  <c r="H50" i="3"/>
  <c r="R49" i="3"/>
  <c r="K49" i="3"/>
  <c r="H49" i="3"/>
  <c r="R48" i="3"/>
  <c r="K48" i="3"/>
  <c r="H48" i="3"/>
  <c r="R47" i="3"/>
  <c r="K47" i="3"/>
  <c r="H47" i="3"/>
  <c r="R46" i="3"/>
  <c r="K46" i="3"/>
  <c r="H46" i="3"/>
  <c r="R45" i="3"/>
  <c r="K45" i="3"/>
  <c r="H45" i="3"/>
  <c r="R44" i="3"/>
  <c r="K44" i="3"/>
  <c r="H44" i="3"/>
  <c r="R43" i="3"/>
  <c r="K43" i="3"/>
  <c r="H43" i="3"/>
  <c r="R42" i="3"/>
  <c r="K42" i="3"/>
  <c r="H42" i="3"/>
  <c r="R41" i="3"/>
  <c r="K41" i="3"/>
  <c r="H41" i="3"/>
  <c r="R40" i="3"/>
  <c r="K40" i="3"/>
  <c r="H40" i="3"/>
  <c r="R39" i="3"/>
  <c r="K39" i="3"/>
  <c r="H39" i="3"/>
  <c r="R38" i="3"/>
  <c r="K38" i="3"/>
  <c r="H38" i="3"/>
  <c r="R37" i="3"/>
  <c r="K37" i="3"/>
  <c r="H37" i="3"/>
  <c r="R36" i="3"/>
  <c r="K36" i="3"/>
  <c r="H36" i="3"/>
  <c r="R35" i="3"/>
  <c r="K35" i="3"/>
  <c r="H35" i="3"/>
  <c r="R34" i="3"/>
  <c r="K34" i="3"/>
  <c r="H34" i="3"/>
  <c r="R33" i="3"/>
  <c r="K33" i="3"/>
  <c r="H33" i="3"/>
  <c r="R32" i="3"/>
  <c r="K32" i="3"/>
  <c r="H32" i="3"/>
  <c r="R31" i="3"/>
  <c r="K31" i="3"/>
  <c r="H31" i="3"/>
  <c r="R30" i="3"/>
  <c r="K30" i="3"/>
  <c r="H30" i="3"/>
  <c r="R29" i="3"/>
  <c r="K29" i="3"/>
  <c r="H29" i="3"/>
  <c r="R28" i="3"/>
  <c r="K28" i="3"/>
  <c r="H28" i="3"/>
  <c r="R27" i="3"/>
  <c r="K27" i="3"/>
  <c r="H27" i="3"/>
  <c r="R26" i="3"/>
  <c r="K26" i="3"/>
  <c r="H26" i="3"/>
  <c r="R25" i="3"/>
  <c r="K25" i="3"/>
  <c r="H25" i="3"/>
  <c r="R24" i="3"/>
  <c r="K24" i="3"/>
  <c r="H24" i="3"/>
  <c r="R23" i="3"/>
  <c r="K23" i="3"/>
  <c r="H23" i="3"/>
  <c r="R22" i="3"/>
  <c r="K22" i="3"/>
  <c r="H22" i="3"/>
  <c r="R21" i="3"/>
  <c r="K21" i="3"/>
  <c r="H21" i="3"/>
  <c r="R20" i="3"/>
  <c r="K20" i="3"/>
  <c r="H20" i="3"/>
  <c r="R19" i="3"/>
  <c r="K19" i="3"/>
  <c r="H19" i="3"/>
  <c r="R18" i="3"/>
  <c r="K18" i="3"/>
  <c r="H18" i="3"/>
  <c r="R17" i="3"/>
  <c r="K17" i="3"/>
  <c r="H17" i="3"/>
  <c r="R16" i="3"/>
  <c r="K16" i="3"/>
  <c r="H16" i="3"/>
  <c r="R15" i="3"/>
  <c r="K15" i="3"/>
  <c r="H15" i="3"/>
  <c r="R14" i="3"/>
  <c r="K14" i="3"/>
  <c r="H14" i="3"/>
  <c r="R13" i="3"/>
  <c r="K13" i="3"/>
  <c r="H13" i="3"/>
  <c r="R12" i="3"/>
  <c r="K12" i="3"/>
  <c r="H12" i="3"/>
  <c r="R11" i="3"/>
  <c r="K11" i="3"/>
  <c r="H11" i="3"/>
  <c r="R10" i="3"/>
  <c r="K10" i="3"/>
  <c r="H10" i="3"/>
  <c r="R9" i="3"/>
  <c r="K9" i="3"/>
  <c r="H9" i="3"/>
  <c r="R8" i="3"/>
  <c r="K8" i="3"/>
  <c r="H8" i="3"/>
  <c r="R7" i="3"/>
  <c r="K7" i="3"/>
  <c r="H7" i="3"/>
  <c r="R6" i="3"/>
  <c r="K6" i="3"/>
  <c r="H6" i="3"/>
  <c r="R5" i="3"/>
  <c r="K5" i="3"/>
  <c r="H5" i="3"/>
  <c r="R4" i="3"/>
  <c r="K4" i="3"/>
  <c r="H4" i="3"/>
  <c r="R3" i="3"/>
  <c r="K3" i="3"/>
  <c r="H3" i="3"/>
  <c r="R2" i="3"/>
  <c r="K2" i="3"/>
  <c r="H2" i="3"/>
  <c r="Q33" i="16"/>
  <c r="S34" i="16"/>
  <c r="S29" i="16"/>
  <c r="Q29" i="16"/>
  <c r="O31" i="16"/>
  <c r="O29" i="16"/>
  <c r="O34" i="16"/>
  <c r="M29" i="16"/>
  <c r="K33" i="16"/>
  <c r="T16" i="8" l="1"/>
  <c r="T12" i="8"/>
  <c r="T8" i="8"/>
  <c r="T15" i="8"/>
  <c r="T11" i="8"/>
  <c r="T7" i="8"/>
  <c r="T18" i="8"/>
  <c r="T14" i="8"/>
  <c r="T10" i="8"/>
  <c r="T6" i="8"/>
  <c r="T17" i="8"/>
  <c r="T13" i="8"/>
  <c r="T9" i="8"/>
  <c r="T5" i="8"/>
  <c r="V17" i="8"/>
  <c r="V16" i="8"/>
  <c r="V11" i="8"/>
  <c r="V13" i="8"/>
  <c r="V6" i="8"/>
  <c r="V9" i="8"/>
  <c r="V8" i="8"/>
  <c r="V18" i="8"/>
  <c r="V7" i="8"/>
  <c r="V5" i="8"/>
  <c r="V15" i="8"/>
  <c r="V14" i="8"/>
  <c r="V10" i="8"/>
  <c r="V12" i="8"/>
  <c r="AB2" i="16"/>
  <c r="AC2" i="16"/>
  <c r="AD17" i="16"/>
  <c r="F5" i="8"/>
  <c r="I11" i="8"/>
  <c r="N11" i="8" s="1"/>
  <c r="K11" i="8" s="1"/>
  <c r="O6" i="16"/>
  <c r="AA6" i="16" s="1"/>
  <c r="M8" i="16"/>
  <c r="M2" i="16" s="1"/>
  <c r="M21" i="16" s="1"/>
  <c r="O9" i="16"/>
  <c r="AA9" i="16" s="1"/>
  <c r="AG9" i="16" s="1"/>
  <c r="O3" i="16"/>
  <c r="AA3" i="16" s="1"/>
  <c r="G4" i="8"/>
  <c r="H11" i="8"/>
  <c r="L4" i="8"/>
  <c r="C22" i="8" s="1"/>
  <c r="F28" i="16"/>
  <c r="J28" i="16"/>
  <c r="Z35" i="16"/>
  <c r="Z36" i="16"/>
  <c r="Z37" i="16"/>
  <c r="Z38" i="16"/>
  <c r="Z39" i="16"/>
  <c r="Z40" i="16"/>
  <c r="Z41" i="16"/>
  <c r="Z42" i="16"/>
  <c r="V28" i="16"/>
  <c r="I6" i="8"/>
  <c r="N6" i="8" s="1"/>
  <c r="K6" i="8" s="1"/>
  <c r="F15" i="8"/>
  <c r="V2" i="16"/>
  <c r="V21" i="16" s="1"/>
  <c r="E4" i="8"/>
  <c r="F6" i="8"/>
  <c r="I12" i="8"/>
  <c r="N12" i="8" s="1"/>
  <c r="K12" i="8" s="1"/>
  <c r="I16" i="8"/>
  <c r="N16" i="8" s="1"/>
  <c r="K16" i="8" s="1"/>
  <c r="I15" i="8"/>
  <c r="N15" i="8" s="1"/>
  <c r="K15" i="8" s="1"/>
  <c r="H2" i="16"/>
  <c r="H21" i="16" s="1"/>
  <c r="X2" i="16"/>
  <c r="X21" i="16" s="1"/>
  <c r="B2" i="16"/>
  <c r="B21" i="16" s="1"/>
  <c r="F2" i="16"/>
  <c r="F21" i="16" s="1"/>
  <c r="Z8" i="16"/>
  <c r="AD8" i="16" s="1"/>
  <c r="E12" i="16"/>
  <c r="AA12" i="16" s="1"/>
  <c r="Z14" i="16"/>
  <c r="AD14" i="16" s="1"/>
  <c r="Z16" i="16"/>
  <c r="AD16" i="16" s="1"/>
  <c r="F9" i="8"/>
  <c r="I10" i="8"/>
  <c r="N10" i="8" s="1"/>
  <c r="K10" i="8" s="1"/>
  <c r="F14" i="8"/>
  <c r="F18" i="8"/>
  <c r="E5" i="16"/>
  <c r="AA5" i="16" s="1"/>
  <c r="Z18" i="16"/>
  <c r="AD18" i="16" s="1"/>
  <c r="Z19" i="16"/>
  <c r="AD19" i="16" s="1"/>
  <c r="F7" i="8"/>
  <c r="F8" i="8"/>
  <c r="I9" i="8"/>
  <c r="N9" i="8" s="1"/>
  <c r="K9" i="8" s="1"/>
  <c r="F13" i="8"/>
  <c r="I14" i="8"/>
  <c r="N14" i="8" s="1"/>
  <c r="K14" i="8" s="1"/>
  <c r="F17" i="8"/>
  <c r="I18" i="8"/>
  <c r="N18" i="8" s="1"/>
  <c r="F11" i="8"/>
  <c r="F12" i="8"/>
  <c r="I13" i="8"/>
  <c r="N13" i="8" s="1"/>
  <c r="K13" i="8" s="1"/>
  <c r="F16" i="8"/>
  <c r="I17" i="8"/>
  <c r="N17" i="8" s="1"/>
  <c r="K17" i="8" s="1"/>
  <c r="I7" i="8"/>
  <c r="N7" i="8" s="1"/>
  <c r="K7" i="8" s="1"/>
  <c r="I8" i="8"/>
  <c r="N8" i="8" s="1"/>
  <c r="K8" i="8" s="1"/>
  <c r="L2" i="16"/>
  <c r="L21" i="16" s="1"/>
  <c r="F10" i="8"/>
  <c r="AA10" i="16"/>
  <c r="AF10" i="16" s="1"/>
  <c r="AA11" i="16"/>
  <c r="AF11" i="16" s="1"/>
  <c r="AA19" i="16"/>
  <c r="AF19" i="16" s="1"/>
  <c r="Q2" i="16"/>
  <c r="P24" i="16" s="1"/>
  <c r="P25" i="16" s="1"/>
  <c r="AA14" i="16"/>
  <c r="AG14" i="16" s="1"/>
  <c r="AA16" i="16"/>
  <c r="AG16" i="16" s="1"/>
  <c r="U2" i="16"/>
  <c r="T24" i="16" s="1"/>
  <c r="T25" i="16" s="1"/>
  <c r="Y2" i="16"/>
  <c r="X24" i="16" s="1"/>
  <c r="X25" i="16" s="1"/>
  <c r="R28" i="16"/>
  <c r="I5" i="8"/>
  <c r="N5" i="8" s="1"/>
  <c r="M7" i="8" s="1"/>
  <c r="C2" i="16"/>
  <c r="C21" i="16" s="1"/>
  <c r="G2" i="16"/>
  <c r="F24" i="16" s="1"/>
  <c r="F25" i="16" s="1"/>
  <c r="K2" i="16"/>
  <c r="J24" i="16" s="1"/>
  <c r="J25" i="16" s="1"/>
  <c r="P2" i="16"/>
  <c r="P21" i="16" s="1"/>
  <c r="T2" i="16"/>
  <c r="T21" i="16" s="1"/>
  <c r="Z4" i="16"/>
  <c r="J2" i="16"/>
  <c r="J21" i="16" s="1"/>
  <c r="Z5" i="16"/>
  <c r="AD5" i="16" s="1"/>
  <c r="N2" i="16"/>
  <c r="N21" i="16" s="1"/>
  <c r="Z7" i="16"/>
  <c r="AD7" i="16" s="1"/>
  <c r="Z9" i="16"/>
  <c r="AD9" i="16" s="1"/>
  <c r="Z13" i="16"/>
  <c r="AD13" i="16" s="1"/>
  <c r="Z15" i="16"/>
  <c r="AE15" i="16" s="1"/>
  <c r="Z3" i="16"/>
  <c r="W2" i="16"/>
  <c r="V24" i="16" s="1"/>
  <c r="V25" i="16" s="1"/>
  <c r="Z12" i="16"/>
  <c r="AD12" i="16" s="1"/>
  <c r="D2" i="16"/>
  <c r="D21" i="16" s="1"/>
  <c r="AA4" i="16"/>
  <c r="R2" i="16"/>
  <c r="R21" i="16" s="1"/>
  <c r="Z10" i="16"/>
  <c r="AD10" i="16" s="1"/>
  <c r="Z11" i="16"/>
  <c r="AE11" i="16" s="1"/>
  <c r="AA13" i="16"/>
  <c r="AG13" i="16" s="1"/>
  <c r="AA15" i="16"/>
  <c r="AF15" i="16" s="1"/>
  <c r="N28" i="16"/>
  <c r="S2" i="16"/>
  <c r="Z6" i="16"/>
  <c r="H9" i="8"/>
  <c r="AA18" i="16"/>
  <c r="AF18" i="16" s="1"/>
  <c r="H10" i="8"/>
  <c r="H14" i="8"/>
  <c r="H6" i="8"/>
  <c r="H13" i="8"/>
  <c r="I7" i="16"/>
  <c r="I2" i="16" s="1"/>
  <c r="H18" i="8"/>
  <c r="H17" i="8"/>
  <c r="H16" i="8"/>
  <c r="H15" i="8"/>
  <c r="H7" i="8"/>
  <c r="H5" i="8"/>
  <c r="H8" i="8"/>
  <c r="H12" i="8"/>
  <c r="Z29" i="16"/>
  <c r="T28" i="16"/>
  <c r="X28" i="16"/>
  <c r="L28" i="16"/>
  <c r="P28" i="16"/>
  <c r="Z32" i="16"/>
  <c r="Z33" i="16"/>
  <c r="Z34" i="16"/>
  <c r="B28" i="16"/>
  <c r="D28" i="16"/>
  <c r="H28" i="16"/>
  <c r="Z30" i="16"/>
  <c r="Z31" i="16"/>
  <c r="R4" i="8"/>
  <c r="B4" i="8"/>
  <c r="S28" i="16"/>
  <c r="G28" i="16"/>
  <c r="Y28" i="16"/>
  <c r="W28" i="16"/>
  <c r="C28" i="16"/>
  <c r="U28" i="16"/>
  <c r="AA39" i="16"/>
  <c r="AA40" i="16"/>
  <c r="AA41" i="16"/>
  <c r="AA42" i="16"/>
  <c r="Q28" i="16"/>
  <c r="M28" i="16"/>
  <c r="AA34" i="16"/>
  <c r="AA35" i="16"/>
  <c r="AA36" i="16"/>
  <c r="AA38" i="16"/>
  <c r="O28" i="16"/>
  <c r="AA32" i="16"/>
  <c r="AA33" i="16"/>
  <c r="AA37" i="16"/>
  <c r="D18" i="8"/>
  <c r="E28" i="16"/>
  <c r="I28" i="16"/>
  <c r="AA30" i="16"/>
  <c r="AA31" i="16"/>
  <c r="D5" i="8"/>
  <c r="D7" i="8"/>
  <c r="D9" i="8"/>
  <c r="D11" i="8"/>
  <c r="D13" i="8"/>
  <c r="D15" i="8"/>
  <c r="D17" i="8"/>
  <c r="K29" i="16"/>
  <c r="K28" i="16" s="1"/>
  <c r="C4" i="8"/>
  <c r="D6" i="8"/>
  <c r="D8" i="8"/>
  <c r="D10" i="8"/>
  <c r="D12" i="8"/>
  <c r="D14" i="8"/>
  <c r="D16" i="8"/>
  <c r="AF4" i="16" l="1"/>
  <c r="AA25" i="16"/>
  <c r="AE3" i="16"/>
  <c r="Z21" i="16"/>
  <c r="AD4" i="16"/>
  <c r="Z25" i="16"/>
  <c r="T4" i="8"/>
  <c r="V4" i="8"/>
  <c r="J18" i="8"/>
  <c r="J15" i="8"/>
  <c r="J6" i="8"/>
  <c r="J13" i="8"/>
  <c r="J14" i="8"/>
  <c r="AE9" i="16"/>
  <c r="AE14" i="16"/>
  <c r="AA8" i="16"/>
  <c r="AG8" i="16" s="1"/>
  <c r="O2" i="16"/>
  <c r="N24" i="16" s="1"/>
  <c r="N25" i="16" s="1"/>
  <c r="AE16" i="16"/>
  <c r="AG11" i="16"/>
  <c r="J11" i="8"/>
  <c r="AE5" i="16"/>
  <c r="AF13" i="16"/>
  <c r="C24" i="8"/>
  <c r="X4" i="8"/>
  <c r="Y6" i="8" s="1"/>
  <c r="Q21" i="16"/>
  <c r="AG5" i="16"/>
  <c r="AF5" i="16"/>
  <c r="AD15" i="16"/>
  <c r="AG15" i="16"/>
  <c r="AE13" i="16"/>
  <c r="J9" i="8"/>
  <c r="AE8" i="16"/>
  <c r="AE7" i="16"/>
  <c r="E2" i="16"/>
  <c r="D24" i="16" s="1"/>
  <c r="D25" i="16" s="1"/>
  <c r="F4" i="8"/>
  <c r="AF16" i="16"/>
  <c r="J16" i="8"/>
  <c r="AF14" i="16"/>
  <c r="L24" i="16"/>
  <c r="L25" i="16" s="1"/>
  <c r="J8" i="8"/>
  <c r="Z2" i="16"/>
  <c r="AE2" i="16" s="1"/>
  <c r="I4" i="8"/>
  <c r="C21" i="8" s="1"/>
  <c r="J7" i="8"/>
  <c r="J10" i="8"/>
  <c r="U21" i="16"/>
  <c r="AD11" i="16"/>
  <c r="M18" i="8"/>
  <c r="J12" i="8"/>
  <c r="W21" i="16"/>
  <c r="J17" i="8"/>
  <c r="AD3" i="16"/>
  <c r="AF9" i="16"/>
  <c r="K21" i="16"/>
  <c r="AE12" i="16"/>
  <c r="Y21" i="16"/>
  <c r="Z28" i="16"/>
  <c r="G21" i="16"/>
  <c r="H24" i="16"/>
  <c r="H25" i="16" s="1"/>
  <c r="I21" i="16"/>
  <c r="AE6" i="16"/>
  <c r="AD6" i="16"/>
  <c r="AA7" i="16"/>
  <c r="S21" i="16"/>
  <c r="R24" i="16"/>
  <c r="R25" i="16" s="1"/>
  <c r="J5" i="8"/>
  <c r="H4" i="8"/>
  <c r="AG12" i="16"/>
  <c r="AF12" i="16"/>
  <c r="AG3" i="16"/>
  <c r="AF3" i="16"/>
  <c r="AG6" i="16"/>
  <c r="AF6" i="16"/>
  <c r="M12" i="8"/>
  <c r="M15" i="8"/>
  <c r="K5" i="8"/>
  <c r="M6" i="8"/>
  <c r="M9" i="8"/>
  <c r="M17" i="8"/>
  <c r="M14" i="8"/>
  <c r="M8" i="8"/>
  <c r="M11" i="8"/>
  <c r="M5" i="8"/>
  <c r="M16" i="8"/>
  <c r="M10" i="8"/>
  <c r="M13" i="8"/>
  <c r="AA29" i="16"/>
  <c r="AA28" i="16" s="1"/>
  <c r="C23" i="8"/>
  <c r="D4" i="8"/>
  <c r="AA21" i="16" l="1"/>
  <c r="AF8" i="16"/>
  <c r="O21" i="16"/>
  <c r="AA2" i="16"/>
  <c r="Y14" i="8"/>
  <c r="Y10" i="8"/>
  <c r="Y8" i="8"/>
  <c r="Y18" i="8"/>
  <c r="Y12" i="8"/>
  <c r="Y11" i="8"/>
  <c r="Y9" i="8"/>
  <c r="Y7" i="8"/>
  <c r="Y17" i="8"/>
  <c r="Y15" i="8"/>
  <c r="Y13" i="8"/>
  <c r="Y5" i="8"/>
  <c r="Y16" i="8"/>
  <c r="E21" i="16"/>
  <c r="N4" i="8"/>
  <c r="AD2" i="16"/>
  <c r="J4" i="8"/>
  <c r="AB24" i="16"/>
  <c r="AG7" i="16"/>
  <c r="AF7" i="16"/>
  <c r="AB25" i="16"/>
  <c r="AF2" i="16" l="1"/>
  <c r="AB21" i="16"/>
  <c r="K4" i="8"/>
  <c r="E21" i="8"/>
  <c r="E22" i="8"/>
  <c r="E23" i="8"/>
  <c r="E24" i="8"/>
  <c r="AG2" i="16"/>
  <c r="O6" i="8"/>
  <c r="M4" i="8"/>
  <c r="O16" i="8"/>
  <c r="O11" i="8"/>
  <c r="O18" i="8"/>
  <c r="O14" i="8"/>
  <c r="O17" i="8"/>
  <c r="O9" i="8"/>
  <c r="O12" i="8"/>
  <c r="O10" i="8"/>
  <c r="O15" i="8"/>
  <c r="O7" i="8"/>
  <c r="O5" i="8"/>
  <c r="O8" i="8"/>
  <c r="O13" i="8"/>
  <c r="C25" i="8"/>
</calcChain>
</file>

<file path=xl/sharedStrings.xml><?xml version="1.0" encoding="utf-8"?>
<sst xmlns="http://schemas.openxmlformats.org/spreadsheetml/2006/main" count="2585" uniqueCount="144">
  <si>
    <t>Dates
réception</t>
  </si>
  <si>
    <t>Noms prospects</t>
  </si>
  <si>
    <t xml:space="preserve">Du </t>
  </si>
  <si>
    <t>Au</t>
  </si>
  <si>
    <t>CNA</t>
  </si>
  <si>
    <t>Val.</t>
  </si>
  <si>
    <t>Lens</t>
  </si>
  <si>
    <t>CNB</t>
  </si>
  <si>
    <t>Aux.</t>
  </si>
  <si>
    <t>Lux.</t>
  </si>
  <si>
    <t>ML</t>
  </si>
  <si>
    <t>Toul.</t>
  </si>
  <si>
    <t>Lan.</t>
  </si>
  <si>
    <t>Dax</t>
  </si>
  <si>
    <t>-</t>
  </si>
  <si>
    <t>Intitulés groupes</t>
  </si>
  <si>
    <t>Noms clients</t>
  </si>
  <si>
    <t>Dates
réponses</t>
  </si>
  <si>
    <t xml:space="preserve">Remarques </t>
  </si>
  <si>
    <t>Juillet</t>
  </si>
  <si>
    <t>Août</t>
  </si>
  <si>
    <t>Mai</t>
  </si>
  <si>
    <t>Juin</t>
  </si>
  <si>
    <t>Dates
résa</t>
  </si>
  <si>
    <t>Options</t>
  </si>
  <si>
    <t>Septembre</t>
  </si>
  <si>
    <t>Octobre</t>
  </si>
  <si>
    <t>Janvier</t>
  </si>
  <si>
    <t>Novembre</t>
  </si>
  <si>
    <t>Février</t>
  </si>
  <si>
    <t>Décembre</t>
  </si>
  <si>
    <t>Mars</t>
  </si>
  <si>
    <t>Avril</t>
  </si>
  <si>
    <t>Offres perdues</t>
  </si>
  <si>
    <t>Totaux</t>
  </si>
  <si>
    <t>Résa archivées</t>
  </si>
  <si>
    <t>Carca Nord</t>
  </si>
  <si>
    <t>Carca Sud</t>
  </si>
  <si>
    <t>Chatou</t>
  </si>
  <si>
    <t>Nancy</t>
  </si>
  <si>
    <t>Luxeuil</t>
  </si>
  <si>
    <t>Valence</t>
  </si>
  <si>
    <t>Atlantis</t>
  </si>
  <si>
    <t>Auxerre</t>
  </si>
  <si>
    <t>Royan</t>
  </si>
  <si>
    <t>Beaujoire</t>
  </si>
  <si>
    <t>Lannion</t>
  </si>
  <si>
    <t>Toulouse</t>
  </si>
  <si>
    <t>Relance
1</t>
  </si>
  <si>
    <t>Relance
2</t>
  </si>
  <si>
    <t>Résas</t>
  </si>
  <si>
    <t>Résa à venir</t>
  </si>
  <si>
    <t>Total résa</t>
  </si>
  <si>
    <t xml:space="preserve">Options </t>
  </si>
  <si>
    <t>Perdues</t>
  </si>
  <si>
    <t>Déjà réglés</t>
  </si>
  <si>
    <t>Offres en cours</t>
  </si>
  <si>
    <t>Reste à régler</t>
  </si>
  <si>
    <t>Agences + TO</t>
  </si>
  <si>
    <t>Fin 
options</t>
  </si>
  <si>
    <t>xxx</t>
  </si>
  <si>
    <t>C</t>
  </si>
  <si>
    <t>P</t>
  </si>
  <si>
    <t>Lettres</t>
  </si>
  <si>
    <t>Remarques</t>
  </si>
  <si>
    <t>Déjà réglé</t>
  </si>
  <si>
    <t>2018 &amp; 2019</t>
  </si>
  <si>
    <t>CA TTC</t>
  </si>
  <si>
    <t>CA HT</t>
  </si>
  <si>
    <t xml:space="preserve"> Résas
2018</t>
  </si>
  <si>
    <t>Evolution Qté</t>
  </si>
  <si>
    <t>Evolution CA</t>
  </si>
  <si>
    <t>Nanc</t>
  </si>
  <si>
    <t>TTC</t>
  </si>
  <si>
    <t>HT</t>
  </si>
  <si>
    <t>Editer le rapport société agence du  mois M-1 (si on remplit ce tableau le 22/12, on édite le rapport stats agence du 1er au 30 novembre)</t>
  </si>
  <si>
    <t>A faire pour chaque établissement</t>
  </si>
  <si>
    <t>Puis aller dans Jaz Ledger : état et rapport / relevé de compte / relevé complet</t>
  </si>
  <si>
    <t>Cocher "1 seul cpt"</t>
  </si>
  <si>
    <t>Faire F4 dans la case "du N°"</t>
  </si>
  <si>
    <t>Cherchez la société dans "clef de reherche" + rechercher</t>
  </si>
  <si>
    <t>Si on obtient : "aucune info trouvée" c'est que le compte n'est pas débiteur</t>
  </si>
  <si>
    <t>Sinon, faire "ok" puis "visualiser"</t>
  </si>
  <si>
    <t>Descendre en bas de la liste</t>
  </si>
  <si>
    <t>Et vérifier l'état du compte à fin novembre   (il peut y avoir du débiteur sur décembre mais ça ne concerne pas ce mois de prime)</t>
  </si>
  <si>
    <t>MODE EMPLOI PRINT PIECES JUSTIF PRIMES</t>
  </si>
  <si>
    <t>Etape 1</t>
  </si>
  <si>
    <t>jazotel : outil / générateur de rapport / info et rapport /lisitng / rapp activités stés agences. Cocher édition HT</t>
  </si>
  <si>
    <t>Etape 2</t>
  </si>
  <si>
    <t>Bilans</t>
  </si>
  <si>
    <t>1/2 ou 
PC</t>
  </si>
  <si>
    <t>Reste à
régler</t>
  </si>
  <si>
    <t>Déjà 
réglés</t>
  </si>
  <si>
    <t>1/2 -
PC</t>
  </si>
  <si>
    <t>Dates</t>
  </si>
  <si>
    <t>Primes</t>
  </si>
  <si>
    <t>A
relancer</t>
  </si>
  <si>
    <t>Reste à 
payer</t>
  </si>
  <si>
    <t>Car N</t>
  </si>
  <si>
    <t>Car S</t>
  </si>
  <si>
    <t>Opt.
2018</t>
  </si>
  <si>
    <t>Eff.</t>
  </si>
  <si>
    <t>Offres</t>
  </si>
  <si>
    <t>Noms</t>
  </si>
  <si>
    <t>Intitulés des groupes</t>
  </si>
  <si>
    <t>CN</t>
  </si>
  <si>
    <t>CS</t>
  </si>
  <si>
    <t>Val</t>
  </si>
  <si>
    <t>Chat</t>
  </si>
  <si>
    <t>Lux</t>
  </si>
  <si>
    <t>Aux</t>
  </si>
  <si>
    <t>Roy</t>
  </si>
  <si>
    <t>Toul</t>
  </si>
  <si>
    <t>Lan</t>
  </si>
  <si>
    <t>Relances
1</t>
  </si>
  <si>
    <t>Relances
2</t>
  </si>
  <si>
    <t>Nb
jours</t>
  </si>
  <si>
    <t>Infralog
CarN</t>
  </si>
  <si>
    <t>Infralog
Valence</t>
  </si>
  <si>
    <t>Infra CN</t>
  </si>
  <si>
    <t>Infra Val</t>
  </si>
  <si>
    <t>Relances factures hôtels</t>
  </si>
  <si>
    <t>Réception factures</t>
  </si>
  <si>
    <t>Infralog</t>
  </si>
  <si>
    <t>Total 2018</t>
  </si>
  <si>
    <t>Destinations</t>
  </si>
  <si>
    <t>AX</t>
  </si>
  <si>
    <t>BX</t>
  </si>
  <si>
    <t>CX</t>
  </si>
  <si>
    <t>DX</t>
  </si>
  <si>
    <t>EX</t>
  </si>
  <si>
    <t>FX</t>
  </si>
  <si>
    <t>GX</t>
  </si>
  <si>
    <t>HX</t>
  </si>
  <si>
    <t>IX</t>
  </si>
  <si>
    <t>JX</t>
  </si>
  <si>
    <t>KX</t>
  </si>
  <si>
    <t>LX</t>
  </si>
  <si>
    <t>MX</t>
  </si>
  <si>
    <t>NX</t>
  </si>
  <si>
    <t>OX</t>
  </si>
  <si>
    <t>PX</t>
  </si>
  <si>
    <t>QX</t>
  </si>
  <si>
    <t>RX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</si>
</sst>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$-40C]d\-mmm;@"/>
    <numFmt numFmtId="165" formatCode="[$-F800]dddd\,\ mmmm\ dd\,\ yyyy"/>
    <numFmt numFmtId="166" formatCode="[$-40C]mmm\-yy;@"/>
    <numFmt numFmtId="167" formatCode="#,##0.00\ &quot;€&quot;"/>
    <numFmt numFmtId="168" formatCode="\+#,##0.00\ &quot;€&quot;;\-#,##0.00\ &quot;€&quot;;0.00\ &quot;€&quot;"/>
    <numFmt numFmtId="169" formatCode="\+#,##0;\-#,##0;0"/>
    <numFmt numFmtId="170" formatCode="dd/mm/yy;@"/>
    <numFmt numFmtId="171" formatCode="\+#,##0.00%;\-#,##0.00%;0.00%"/>
    <numFmt numFmtId="172" formatCode="dd/mm"/>
    <numFmt numFmtId="173" formatCode="d\ mmm"/>
    <numFmt numFmtId="174" formatCode="[$-F800]dddd\,\ mmmm\ dd\,\ yy"/>
    <numFmt numFmtId="175" formatCode="dd\ mmm"/>
    <numFmt numFmtId="176" formatCode="[$-F800]dddd\,\ mmmm\ dd"/>
    <numFmt numFmtId="177" formatCode="mm/yy"/>
  </numFmts>
  <fonts count="9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0"/>
      <name val="Arial"/>
      <family val="2"/>
    </font>
    <font>
      <b/>
      <sz val="9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rgb="FF00206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7030A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7"/>
      <color theme="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5"/>
      <color rgb="FF002060"/>
      <name val="Calibri"/>
      <family val="2"/>
      <scheme val="minor"/>
    </font>
    <font>
      <sz val="15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7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10"/>
      <color rgb="FF00206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7"/>
      <color rgb="FFFF0000"/>
      <name val="Calibri"/>
      <family val="2"/>
      <scheme val="minor"/>
    </font>
    <font>
      <b/>
      <sz val="8"/>
      <color rgb="FF00206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b/>
      <sz val="10.5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0.5"/>
      <color rgb="FF00206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5B7"/>
        <bgColor indexed="64"/>
      </patternFill>
    </fill>
    <fill>
      <patternFill patternType="solid">
        <fgColor rgb="FFABE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0FF97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DF1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B7DB"/>
        <bgColor indexed="64"/>
      </patternFill>
    </fill>
    <fill>
      <patternFill patternType="solid">
        <fgColor rgb="FFFF6161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D9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5F4FF"/>
        <bgColor indexed="64"/>
      </patternFill>
    </fill>
    <fill>
      <patternFill patternType="solid">
        <fgColor rgb="FFFFFFD1"/>
        <bgColor indexed="64"/>
      </patternFill>
    </fill>
    <fill>
      <patternFill patternType="solid">
        <fgColor rgb="FFFFE7DD"/>
        <bgColor indexed="64"/>
      </patternFill>
    </fill>
    <fill>
      <patternFill patternType="solid">
        <fgColor rgb="FFF0C5FF"/>
        <bgColor indexed="64"/>
      </patternFill>
    </fill>
    <fill>
      <patternFill patternType="solid">
        <fgColor rgb="FF5400A8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5D7FF"/>
        <bgColor indexed="64"/>
      </patternFill>
    </fill>
    <fill>
      <patternFill patternType="solid">
        <fgColor rgb="FFF2E5FF"/>
        <bgColor indexed="64"/>
      </patternFill>
    </fill>
    <fill>
      <patternFill patternType="solid">
        <fgColor rgb="FFA347FF"/>
        <bgColor indexed="64"/>
      </patternFill>
    </fill>
    <fill>
      <patternFill patternType="solid">
        <fgColor rgb="FFFFD9EC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E8DD"/>
        <bgColor indexed="64"/>
      </patternFill>
    </fill>
    <fill>
      <patternFill patternType="solid">
        <fgColor rgb="FFE7FFE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FFE1F0"/>
        <bgColor indexed="64"/>
      </patternFill>
    </fill>
    <fill>
      <patternFill patternType="solid">
        <fgColor rgb="FFD5FFD5"/>
        <bgColor indexed="64"/>
      </patternFill>
    </fill>
    <fill>
      <patternFill patternType="solid">
        <fgColor rgb="FFE1CCF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29A3FF"/>
      </left>
      <right style="thin">
        <color rgb="FF29A3FF"/>
      </right>
      <top style="thin">
        <color rgb="FF29A3FF"/>
      </top>
      <bottom style="thin">
        <color rgb="FF29A3FF"/>
      </bottom>
      <diagonal/>
    </border>
    <border>
      <left style="thin">
        <color rgb="FF29A3FF"/>
      </left>
      <right/>
      <top style="thin">
        <color rgb="FF29A3FF"/>
      </top>
      <bottom style="thin">
        <color rgb="FF29A3FF"/>
      </bottom>
      <diagonal/>
    </border>
    <border>
      <left/>
      <right style="thin">
        <color rgb="FF29A3FF"/>
      </right>
      <top style="thin">
        <color rgb="FF29A3FF"/>
      </top>
      <bottom style="thin">
        <color rgb="FF29A3FF"/>
      </bottom>
      <diagonal/>
    </border>
    <border>
      <left/>
      <right/>
      <top style="thin">
        <color rgb="FF29A3FF"/>
      </top>
      <bottom style="thin">
        <color rgb="FF29A3FF"/>
      </bottom>
      <diagonal/>
    </border>
    <border>
      <left style="thin">
        <color rgb="FF29A3FF"/>
      </left>
      <right style="thin">
        <color rgb="FF29A3FF"/>
      </right>
      <top style="thin">
        <color rgb="FF29A3FF"/>
      </top>
      <bottom/>
      <diagonal/>
    </border>
    <border>
      <left style="thin">
        <color rgb="FF29A3FF"/>
      </left>
      <right/>
      <top style="thin">
        <color rgb="FF29A3FF"/>
      </top>
      <bottom/>
      <diagonal/>
    </border>
    <border>
      <left/>
      <right style="thin">
        <color rgb="FF29A3FF"/>
      </right>
      <top style="thin">
        <color rgb="FF29A3FF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 style="thin">
        <color rgb="FF0070C0"/>
      </right>
      <top/>
      <bottom/>
      <diagonal/>
    </border>
    <border>
      <left/>
      <right style="thin">
        <color rgb="FF0070C0"/>
      </right>
      <top style="thick">
        <color rgb="FF7030A0"/>
      </top>
      <bottom/>
      <diagonal/>
    </border>
    <border>
      <left style="thin">
        <color rgb="FF0070C0"/>
      </left>
      <right style="thick">
        <color rgb="FF7030A0"/>
      </right>
      <top style="thick">
        <color rgb="FF7030A0"/>
      </top>
      <bottom/>
      <diagonal/>
    </border>
    <border>
      <left style="thin">
        <color rgb="FF0070C0"/>
      </left>
      <right style="thick">
        <color rgb="FF7030A0"/>
      </right>
      <top/>
      <bottom/>
      <diagonal/>
    </border>
    <border>
      <left style="thin">
        <color rgb="FF0070C0"/>
      </left>
      <right style="thick">
        <color rgb="FF7030A0"/>
      </right>
      <top style="thin">
        <color rgb="FF0070C0"/>
      </top>
      <bottom style="thick">
        <color rgb="FF7030A0"/>
      </bottom>
      <diagonal/>
    </border>
    <border>
      <left/>
      <right style="thin">
        <color rgb="FF0070C0"/>
      </right>
      <top style="thin">
        <color rgb="FF0070C0"/>
      </top>
      <bottom style="thick">
        <color rgb="FF7030A0"/>
      </bottom>
      <diagonal/>
    </border>
    <border>
      <left style="thin">
        <color rgb="FF0070C0"/>
      </left>
      <right style="thick">
        <color rgb="FF7030A0"/>
      </right>
      <top/>
      <bottom style="thin">
        <color rgb="FF0070C0"/>
      </bottom>
      <diagonal/>
    </border>
    <border>
      <left style="thin">
        <color indexed="64"/>
      </left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medium">
        <color theme="0"/>
      </right>
      <top style="thick">
        <color theme="0"/>
      </top>
      <bottom style="thin">
        <color auto="1"/>
      </bottom>
      <diagonal/>
    </border>
    <border>
      <left/>
      <right style="medium">
        <color theme="0"/>
      </right>
      <top style="thin">
        <color auto="1"/>
      </top>
      <bottom style="thick">
        <color theme="0"/>
      </bottom>
      <diagonal/>
    </border>
    <border>
      <left/>
      <right style="thin">
        <color auto="1"/>
      </right>
      <top/>
      <bottom/>
      <diagonal/>
    </border>
    <border>
      <left style="medium">
        <color theme="0"/>
      </left>
      <right/>
      <top style="thick">
        <color theme="0"/>
      </top>
      <bottom style="thin">
        <color auto="1"/>
      </bottom>
      <diagonal/>
    </border>
    <border>
      <left style="medium">
        <color theme="0"/>
      </left>
      <right/>
      <top style="thin">
        <color auto="1"/>
      </top>
      <bottom style="thick">
        <color theme="0"/>
      </bottom>
      <diagonal/>
    </border>
    <border>
      <left/>
      <right style="medium">
        <color theme="0"/>
      </right>
      <top style="thin">
        <color auto="1"/>
      </top>
      <bottom/>
      <diagonal/>
    </border>
    <border>
      <left style="medium">
        <color theme="0"/>
      </left>
      <right/>
      <top style="thin">
        <color auto="1"/>
      </top>
      <bottom/>
      <diagonal/>
    </border>
    <border>
      <left/>
      <right/>
      <top style="thin">
        <color rgb="FF0070C0"/>
      </top>
      <bottom/>
      <diagonal/>
    </border>
    <border>
      <left style="thick">
        <color rgb="FF00B0F0"/>
      </left>
      <right style="thin">
        <color rgb="FF0070C0"/>
      </right>
      <top style="thick">
        <color rgb="FF00B0F0"/>
      </top>
      <bottom/>
      <diagonal/>
    </border>
    <border>
      <left style="thin">
        <color rgb="FF0070C0"/>
      </left>
      <right style="thick">
        <color rgb="FF00B0F0"/>
      </right>
      <top style="thick">
        <color rgb="FF00B0F0"/>
      </top>
      <bottom/>
      <diagonal/>
    </border>
    <border>
      <left style="thick">
        <color rgb="FF00B0F0"/>
      </left>
      <right style="thin">
        <color rgb="FF0070C0"/>
      </right>
      <top/>
      <bottom/>
      <diagonal/>
    </border>
    <border>
      <left style="thin">
        <color rgb="FF0070C0"/>
      </left>
      <right style="thick">
        <color rgb="FF00B0F0"/>
      </right>
      <top/>
      <bottom/>
      <diagonal/>
    </border>
    <border>
      <left style="thick">
        <color rgb="FF00B0F0"/>
      </left>
      <right style="thin">
        <color rgb="FF0070C0"/>
      </right>
      <top style="thin">
        <color rgb="FF0070C0"/>
      </top>
      <bottom style="thick">
        <color rgb="FF00B0F0"/>
      </bottom>
      <diagonal/>
    </border>
    <border>
      <left style="thin">
        <color rgb="FF0070C0"/>
      </left>
      <right style="thick">
        <color rgb="FF00B0F0"/>
      </right>
      <top style="thin">
        <color rgb="FF0070C0"/>
      </top>
      <bottom style="thick">
        <color rgb="FF00B0F0"/>
      </bottom>
      <diagonal/>
    </border>
    <border>
      <left style="thick">
        <color rgb="FF00B0F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ck">
        <color rgb="FF00B0F0"/>
      </right>
      <top/>
      <bottom style="thin">
        <color rgb="FF0070C0"/>
      </bottom>
      <diagonal/>
    </border>
    <border>
      <left style="thick">
        <color rgb="FF00B0F0"/>
      </left>
      <right style="thin">
        <color rgb="FF00B0F0"/>
      </right>
      <top/>
      <bottom/>
      <diagonal/>
    </border>
    <border>
      <left style="thin">
        <color rgb="FF00B0F0"/>
      </left>
      <right style="thick">
        <color rgb="FF00B0F0"/>
      </right>
      <top/>
      <bottom/>
      <diagonal/>
    </border>
    <border>
      <left style="thick">
        <color rgb="FF00B0F0"/>
      </left>
      <right style="thin">
        <color rgb="FF00B0F0"/>
      </right>
      <top/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/>
      <bottom style="thick">
        <color rgb="FF00B0F0"/>
      </bottom>
      <diagonal/>
    </border>
    <border>
      <left/>
      <right style="medium">
        <color theme="0"/>
      </right>
      <top/>
      <bottom style="thin">
        <color auto="1"/>
      </bottom>
      <diagonal/>
    </border>
    <border>
      <left style="medium">
        <color theme="0"/>
      </left>
      <right/>
      <top/>
      <bottom style="thin">
        <color auto="1"/>
      </bottom>
      <diagonal/>
    </border>
    <border>
      <left style="thick">
        <color theme="0"/>
      </left>
      <right style="medium">
        <color theme="0"/>
      </right>
      <top style="thick">
        <color theme="0"/>
      </top>
      <bottom/>
      <diagonal/>
    </border>
    <border>
      <left style="medium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ck">
        <color theme="0"/>
      </right>
      <top/>
      <bottom style="medium">
        <color theme="0"/>
      </bottom>
      <diagonal/>
    </border>
    <border>
      <left style="thick">
        <color theme="0"/>
      </left>
      <right style="medium">
        <color theme="0"/>
      </right>
      <top/>
      <bottom style="medium">
        <color theme="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ck">
        <color theme="0"/>
      </right>
      <top/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theme="0"/>
      </right>
      <top style="thin">
        <color theme="0"/>
      </top>
      <bottom/>
      <diagonal/>
    </border>
    <border>
      <left style="thin">
        <color rgb="FF0070C0"/>
      </left>
      <right style="thick">
        <color rgb="FF00B0F0"/>
      </right>
      <top style="thin">
        <color rgb="FF0070C0"/>
      </top>
      <bottom/>
      <diagonal/>
    </border>
    <border>
      <left style="thick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ck">
        <color theme="0"/>
      </right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n">
        <color theme="0"/>
      </bottom>
      <diagonal/>
    </border>
    <border>
      <left/>
      <right/>
      <top style="thick">
        <color theme="0"/>
      </top>
      <bottom style="thin">
        <color theme="0"/>
      </bottom>
      <diagonal/>
    </border>
    <border>
      <left/>
      <right style="thick">
        <color theme="0"/>
      </right>
      <top/>
      <bottom/>
      <diagonal/>
    </border>
    <border>
      <left style="thin">
        <color rgb="FF29A3FF"/>
      </left>
      <right style="thin">
        <color rgb="FF29A3FF"/>
      </right>
      <top/>
      <bottom/>
      <diagonal/>
    </border>
    <border>
      <left/>
      <right/>
      <top style="thin">
        <color rgb="FF29A3FF"/>
      </top>
      <bottom/>
      <diagonal/>
    </border>
    <border>
      <left/>
      <right style="thick">
        <color theme="0"/>
      </right>
      <top style="thin">
        <color theme="0"/>
      </top>
      <bottom/>
      <diagonal/>
    </border>
    <border>
      <left style="thick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/>
      <top style="thin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n">
        <color auto="1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/>
      <diagonal/>
    </border>
    <border>
      <left style="thick">
        <color theme="0"/>
      </left>
      <right style="thin">
        <color theme="0"/>
      </right>
      <top style="thick">
        <color theme="0"/>
      </top>
      <bottom style="thin">
        <color auto="1"/>
      </bottom>
      <diagonal/>
    </border>
    <border>
      <left style="thick">
        <color theme="0"/>
      </left>
      <right style="thin">
        <color theme="0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medium">
        <color theme="0"/>
      </right>
      <top style="thick">
        <color theme="0"/>
      </top>
      <bottom style="thick">
        <color theme="0"/>
      </bottom>
      <diagonal/>
    </border>
    <border>
      <left style="medium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rgb="FF29A3FF"/>
      </left>
      <right/>
      <top/>
      <bottom/>
      <diagonal/>
    </border>
    <border>
      <left/>
      <right style="thin">
        <color rgb="FF29A3FF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medium">
        <color theme="0"/>
      </right>
      <top style="thick">
        <color theme="0"/>
      </top>
      <bottom/>
      <diagonal/>
    </border>
    <border>
      <left style="medium">
        <color theme="0"/>
      </left>
      <right/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6" fillId="0" borderId="0"/>
    <xf numFmtId="44" fontId="1" fillId="0" borderId="0" applyFont="0" applyFill="0" applyBorder="0" applyAlignment="0" applyProtection="0"/>
    <xf numFmtId="0" fontId="9" fillId="0" borderId="0"/>
  </cellStyleXfs>
  <cellXfs count="549">
    <xf numFmtId="0" fontId="0" fillId="0" borderId="0" xfId="0"/>
    <xf numFmtId="0" fontId="0" fillId="0" borderId="0" xfId="0" applyFill="1" applyBorder="1"/>
    <xf numFmtId="164" fontId="8" fillId="0" borderId="2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14" fillId="0" borderId="0" xfId="0" applyFont="1" applyFill="1"/>
    <xf numFmtId="0" fontId="19" fillId="0" borderId="0" xfId="0" applyFont="1" applyFill="1" applyBorder="1"/>
    <xf numFmtId="0" fontId="19" fillId="0" borderId="0" xfId="0" applyFont="1" applyFill="1"/>
    <xf numFmtId="164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17" fontId="12" fillId="0" borderId="2" xfId="0" applyNumberFormat="1" applyFont="1" applyFill="1" applyBorder="1" applyAlignment="1">
      <alignment horizontal="center" vertical="center"/>
    </xf>
    <xf numFmtId="164" fontId="20" fillId="0" borderId="2" xfId="0" applyNumberFormat="1" applyFont="1" applyFill="1" applyBorder="1" applyAlignment="1">
      <alignment horizontal="center" vertical="center" wrapText="1"/>
    </xf>
    <xf numFmtId="165" fontId="20" fillId="0" borderId="2" xfId="1" applyNumberFormat="1" applyFont="1" applyBorder="1" applyAlignment="1">
      <alignment horizontal="center" vertical="center" wrapText="1"/>
    </xf>
    <xf numFmtId="164" fontId="20" fillId="0" borderId="2" xfId="0" applyNumberFormat="1" applyFont="1" applyBorder="1" applyAlignment="1">
      <alignment horizontal="center" vertical="center" wrapText="1"/>
    </xf>
    <xf numFmtId="164" fontId="22" fillId="0" borderId="2" xfId="0" applyNumberFormat="1" applyFont="1" applyFill="1" applyBorder="1" applyAlignment="1">
      <alignment horizontal="center" vertical="center" wrapText="1"/>
    </xf>
    <xf numFmtId="164" fontId="23" fillId="0" borderId="2" xfId="0" applyNumberFormat="1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 wrapText="1"/>
    </xf>
    <xf numFmtId="165" fontId="24" fillId="0" borderId="2" xfId="1" applyNumberFormat="1" applyFont="1" applyFill="1" applyBorder="1" applyAlignment="1">
      <alignment horizontal="center" vertical="center" wrapText="1"/>
    </xf>
    <xf numFmtId="164" fontId="25" fillId="0" borderId="2" xfId="0" applyNumberFormat="1" applyFont="1" applyFill="1" applyBorder="1" applyAlignment="1">
      <alignment horizontal="center" vertical="center" wrapText="1"/>
    </xf>
    <xf numFmtId="17" fontId="11" fillId="0" borderId="2" xfId="0" applyNumberFormat="1" applyFont="1" applyFill="1" applyBorder="1" applyAlignment="1">
      <alignment horizontal="center" vertical="center"/>
    </xf>
    <xf numFmtId="164" fontId="22" fillId="0" borderId="0" xfId="0" applyNumberFormat="1" applyFont="1" applyFill="1" applyBorder="1" applyAlignment="1">
      <alignment horizontal="center" vertical="center" wrapText="1"/>
    </xf>
    <xf numFmtId="164" fontId="23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165" fontId="24" fillId="0" borderId="0" xfId="1" applyNumberFormat="1" applyFont="1" applyFill="1" applyBorder="1" applyAlignment="1">
      <alignment horizontal="center" vertical="center" wrapText="1"/>
    </xf>
    <xf numFmtId="164" fontId="25" fillId="0" borderId="0" xfId="0" applyNumberFormat="1" applyFont="1" applyFill="1" applyBorder="1" applyAlignment="1">
      <alignment horizontal="center" vertical="center" wrapText="1"/>
    </xf>
    <xf numFmtId="17" fontId="11" fillId="0" borderId="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33" fillId="0" borderId="0" xfId="0" applyFont="1" applyFill="1" applyBorder="1"/>
    <xf numFmtId="164" fontId="34" fillId="0" borderId="2" xfId="0" applyNumberFormat="1" applyFont="1" applyFill="1" applyBorder="1" applyAlignment="1">
      <alignment horizontal="center" vertical="center"/>
    </xf>
    <xf numFmtId="0" fontId="37" fillId="0" borderId="0" xfId="0" applyFont="1"/>
    <xf numFmtId="0" fontId="38" fillId="0" borderId="0" xfId="0" applyFont="1" applyFill="1" applyAlignment="1">
      <alignment vertical="center"/>
    </xf>
    <xf numFmtId="0" fontId="38" fillId="0" borderId="0" xfId="0" applyFont="1" applyFill="1" applyAlignment="1">
      <alignment horizontal="center" vertical="center"/>
    </xf>
    <xf numFmtId="44" fontId="38" fillId="0" borderId="0" xfId="0" applyNumberFormat="1" applyFont="1" applyFill="1" applyAlignment="1">
      <alignment horizontal="center" vertical="center"/>
    </xf>
    <xf numFmtId="167" fontId="38" fillId="0" borderId="0" xfId="0" applyNumberFormat="1" applyFont="1" applyFill="1" applyAlignment="1">
      <alignment horizontal="center" vertical="center"/>
    </xf>
    <xf numFmtId="0" fontId="38" fillId="0" borderId="0" xfId="0" applyFont="1"/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49" fontId="4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1" fillId="0" borderId="2" xfId="0" applyNumberFormat="1" applyFont="1" applyFill="1" applyBorder="1" applyAlignment="1" applyProtection="1">
      <alignment horizontal="center" vertical="center" wrapText="1"/>
      <protection locked="0"/>
    </xf>
    <xf numFmtId="17" fontId="43" fillId="0" borderId="2" xfId="0" applyNumberFormat="1" applyFont="1" applyFill="1" applyBorder="1" applyAlignment="1" applyProtection="1">
      <alignment horizontal="center" vertical="center" wrapText="1"/>
      <protection locked="0"/>
    </xf>
    <xf numFmtId="44" fontId="42" fillId="19" borderId="2" xfId="0" applyNumberFormat="1" applyFont="1" applyFill="1" applyBorder="1" applyAlignment="1">
      <alignment horizontal="center" vertical="center" wrapText="1"/>
    </xf>
    <xf numFmtId="44" fontId="42" fillId="19" borderId="3" xfId="0" applyNumberFormat="1" applyFont="1" applyFill="1" applyBorder="1" applyAlignment="1">
      <alignment horizontal="center" vertical="center" wrapText="1"/>
    </xf>
    <xf numFmtId="0" fontId="42" fillId="21" borderId="2" xfId="0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center" vertical="center"/>
    </xf>
    <xf numFmtId="0" fontId="5" fillId="21" borderId="2" xfId="0" applyFont="1" applyFill="1" applyBorder="1" applyAlignment="1">
      <alignment horizontal="center" vertical="center" wrapText="1"/>
    </xf>
    <xf numFmtId="0" fontId="5" fillId="21" borderId="0" xfId="0" applyFont="1" applyFill="1" applyBorder="1" applyAlignment="1">
      <alignment horizontal="center" vertical="center" wrapText="1"/>
    </xf>
    <xf numFmtId="164" fontId="11" fillId="9" borderId="2" xfId="0" applyNumberFormat="1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70" fontId="3" fillId="0" borderId="9" xfId="0" applyNumberFormat="1" applyFont="1" applyFill="1" applyBorder="1" applyAlignment="1">
      <alignment horizontal="center" vertical="center"/>
    </xf>
    <xf numFmtId="170" fontId="3" fillId="0" borderId="9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/>
    <xf numFmtId="0" fontId="3" fillId="0" borderId="2" xfId="0" applyNumberFormat="1" applyFont="1" applyFill="1" applyBorder="1" applyAlignment="1">
      <alignment horizontal="center" vertical="center" wrapText="1"/>
    </xf>
    <xf numFmtId="0" fontId="3" fillId="7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17" fontId="12" fillId="16" borderId="2" xfId="0" applyNumberFormat="1" applyFont="1" applyFill="1" applyBorder="1" applyAlignment="1">
      <alignment horizontal="center" vertical="center" wrapText="1"/>
    </xf>
    <xf numFmtId="0" fontId="32" fillId="20" borderId="3" xfId="0" applyFont="1" applyFill="1" applyBorder="1"/>
    <xf numFmtId="0" fontId="28" fillId="20" borderId="4" xfId="0" applyFont="1" applyFill="1" applyBorder="1"/>
    <xf numFmtId="0" fontId="32" fillId="20" borderId="7" xfId="0" applyFont="1" applyFill="1" applyBorder="1"/>
    <xf numFmtId="0" fontId="28" fillId="20" borderId="8" xfId="0" applyFont="1" applyFill="1" applyBorder="1"/>
    <xf numFmtId="0" fontId="32" fillId="20" borderId="0" xfId="0" applyFont="1" applyFill="1" applyBorder="1"/>
    <xf numFmtId="0" fontId="28" fillId="20" borderId="0" xfId="0" applyFont="1" applyFill="1" applyBorder="1"/>
    <xf numFmtId="44" fontId="3" fillId="19" borderId="2" xfId="0" applyNumberFormat="1" applyFont="1" applyFill="1" applyBorder="1" applyAlignment="1">
      <alignment horizontal="center" vertical="center"/>
    </xf>
    <xf numFmtId="44" fontId="3" fillId="19" borderId="3" xfId="0" applyNumberFormat="1" applyFont="1" applyFill="1" applyBorder="1" applyAlignment="1">
      <alignment horizontal="center" vertical="center"/>
    </xf>
    <xf numFmtId="44" fontId="15" fillId="19" borderId="2" xfId="0" applyNumberFormat="1" applyFont="1" applyFill="1" applyBorder="1" applyAlignment="1">
      <alignment horizontal="center" vertical="center"/>
    </xf>
    <xf numFmtId="44" fontId="15" fillId="19" borderId="3" xfId="0" applyNumberFormat="1" applyFont="1" applyFill="1" applyBorder="1" applyAlignment="1">
      <alignment horizontal="center" vertical="center"/>
    </xf>
    <xf numFmtId="44" fontId="8" fillId="19" borderId="2" xfId="0" applyNumberFormat="1" applyFont="1" applyFill="1" applyBorder="1" applyAlignment="1">
      <alignment horizontal="center" vertical="center" wrapText="1"/>
    </xf>
    <xf numFmtId="44" fontId="15" fillId="19" borderId="0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/>
    </xf>
    <xf numFmtId="0" fontId="12" fillId="20" borderId="4" xfId="0" applyFont="1" applyFill="1" applyBorder="1" applyAlignment="1">
      <alignment horizontal="center" vertical="center"/>
    </xf>
    <xf numFmtId="0" fontId="26" fillId="20" borderId="0" xfId="0" applyFont="1" applyFill="1" applyBorder="1" applyAlignment="1">
      <alignment horizontal="center" vertical="center"/>
    </xf>
    <xf numFmtId="0" fontId="11" fillId="20" borderId="0" xfId="0" applyFont="1" applyFill="1" applyBorder="1" applyAlignment="1">
      <alignment horizontal="center" vertical="center"/>
    </xf>
    <xf numFmtId="0" fontId="12" fillId="27" borderId="2" xfId="0" applyFont="1" applyFill="1" applyBorder="1" applyAlignment="1">
      <alignment horizontal="center" vertical="center" wrapText="1"/>
    </xf>
    <xf numFmtId="44" fontId="17" fillId="27" borderId="2" xfId="0" applyNumberFormat="1" applyFont="1" applyFill="1" applyBorder="1" applyAlignment="1">
      <alignment horizontal="center" vertical="center"/>
    </xf>
    <xf numFmtId="44" fontId="18" fillId="27" borderId="2" xfId="0" applyNumberFormat="1" applyFont="1" applyFill="1" applyBorder="1" applyAlignment="1">
      <alignment horizontal="center" vertical="center"/>
    </xf>
    <xf numFmtId="44" fontId="17" fillId="27" borderId="0" xfId="0" applyNumberFormat="1" applyFont="1" applyFill="1" applyBorder="1" applyAlignment="1">
      <alignment horizontal="center" vertical="center"/>
    </xf>
    <xf numFmtId="166" fontId="27" fillId="21" borderId="2" xfId="0" applyNumberFormat="1" applyFont="1" applyFill="1" applyBorder="1" applyAlignment="1">
      <alignment horizontal="center" vertical="center" wrapText="1"/>
    </xf>
    <xf numFmtId="0" fontId="3" fillId="7" borderId="9" xfId="0" applyNumberFormat="1" applyFont="1" applyFill="1" applyBorder="1" applyAlignment="1">
      <alignment horizontal="center" vertical="center" wrapText="1"/>
    </xf>
    <xf numFmtId="164" fontId="3" fillId="8" borderId="2" xfId="0" applyNumberFormat="1" applyFont="1" applyFill="1" applyBorder="1" applyAlignment="1">
      <alignment horizontal="center" vertical="center" wrapText="1"/>
    </xf>
    <xf numFmtId="164" fontId="3" fillId="16" borderId="2" xfId="0" applyNumberFormat="1" applyFont="1" applyFill="1" applyBorder="1" applyAlignment="1">
      <alignment horizontal="center" vertical="center" wrapText="1"/>
    </xf>
    <xf numFmtId="0" fontId="47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47" fillId="0" borderId="2" xfId="0" applyNumberFormat="1" applyFont="1" applyFill="1" applyBorder="1" applyAlignment="1">
      <alignment horizontal="center" vertical="center" wrapText="1"/>
    </xf>
    <xf numFmtId="165" fontId="8" fillId="0" borderId="2" xfId="0" applyNumberFormat="1" applyFont="1" applyFill="1" applyBorder="1" applyAlignment="1">
      <alignment horizontal="center" vertical="center" wrapText="1"/>
    </xf>
    <xf numFmtId="165" fontId="3" fillId="8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173" fontId="41" fillId="0" borderId="2" xfId="0" applyNumberFormat="1" applyFont="1" applyFill="1" applyBorder="1" applyAlignment="1" applyProtection="1">
      <alignment horizontal="center" vertical="center"/>
      <protection locked="0"/>
    </xf>
    <xf numFmtId="173" fontId="41" fillId="0" borderId="2" xfId="0" applyNumberFormat="1" applyFont="1" applyFill="1" applyBorder="1" applyAlignment="1">
      <alignment horizontal="center" vertical="center" wrapText="1"/>
    </xf>
    <xf numFmtId="174" fontId="4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26" borderId="2" xfId="0" applyFont="1" applyFill="1" applyBorder="1" applyAlignment="1" applyProtection="1">
      <alignment horizontal="center" vertical="center" wrapText="1"/>
      <protection locked="0"/>
    </xf>
    <xf numFmtId="0" fontId="8" fillId="26" borderId="68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/>
    <xf numFmtId="0" fontId="32" fillId="20" borderId="5" xfId="0" applyFont="1" applyFill="1" applyBorder="1"/>
    <xf numFmtId="0" fontId="32" fillId="20" borderId="69" xfId="0" applyFont="1" applyFill="1" applyBorder="1"/>
    <xf numFmtId="44" fontId="31" fillId="19" borderId="2" xfId="0" applyNumberFormat="1" applyFont="1" applyFill="1" applyBorder="1" applyAlignment="1">
      <alignment horizontal="right" vertical="center" wrapText="1"/>
    </xf>
    <xf numFmtId="176" fontId="41" fillId="0" borderId="2" xfId="0" applyNumberFormat="1" applyFont="1" applyFill="1" applyBorder="1" applyAlignment="1" applyProtection="1">
      <alignment horizontal="center" vertical="center" wrapText="1"/>
      <protection locked="0"/>
    </xf>
    <xf numFmtId="170" fontId="3" fillId="0" borderId="12" xfId="0" applyNumberFormat="1" applyFont="1" applyFill="1" applyBorder="1" applyAlignment="1">
      <alignment horizontal="center" vertical="center"/>
    </xf>
    <xf numFmtId="170" fontId="3" fillId="0" borderId="12" xfId="0" applyNumberFormat="1" applyFont="1" applyFill="1" applyBorder="1" applyAlignment="1">
      <alignment horizontal="center" vertical="center" wrapText="1"/>
    </xf>
    <xf numFmtId="0" fontId="7" fillId="0" borderId="12" xfId="0" applyFont="1" applyFill="1" applyBorder="1"/>
    <xf numFmtId="0" fontId="3" fillId="0" borderId="9" xfId="0" applyFont="1" applyFill="1" applyBorder="1" applyAlignment="1">
      <alignment horizontal="center" vertical="center"/>
    </xf>
    <xf numFmtId="0" fontId="8" fillId="0" borderId="0" xfId="0" applyFont="1"/>
    <xf numFmtId="44" fontId="5" fillId="27" borderId="2" xfId="0" applyNumberFormat="1" applyFont="1" applyFill="1" applyBorder="1" applyAlignment="1">
      <alignment horizontal="right" vertical="center"/>
    </xf>
    <xf numFmtId="44" fontId="5" fillId="27" borderId="2" xfId="0" applyNumberFormat="1" applyFont="1" applyFill="1" applyBorder="1" applyAlignment="1">
      <alignment horizontal="right" vertical="center" wrapText="1"/>
    </xf>
    <xf numFmtId="44" fontId="5" fillId="27" borderId="2" xfId="0" applyNumberFormat="1" applyFont="1" applyFill="1" applyBorder="1" applyAlignment="1">
      <alignment horizontal="center" vertical="center"/>
    </xf>
    <xf numFmtId="44" fontId="21" fillId="27" borderId="2" xfId="0" applyNumberFormat="1" applyFont="1" applyFill="1" applyBorder="1" applyAlignment="1">
      <alignment horizontal="right" vertical="center"/>
    </xf>
    <xf numFmtId="44" fontId="27" fillId="27" borderId="2" xfId="0" applyNumberFormat="1" applyFont="1" applyFill="1" applyBorder="1" applyAlignment="1">
      <alignment horizontal="center" vertical="center" wrapText="1"/>
    </xf>
    <xf numFmtId="44" fontId="5" fillId="27" borderId="2" xfId="0" applyNumberFormat="1" applyFont="1" applyFill="1" applyBorder="1" applyAlignment="1">
      <alignment horizontal="center" vertical="center" wrapText="1"/>
    </xf>
    <xf numFmtId="44" fontId="27" fillId="19" borderId="2" xfId="0" applyNumberFormat="1" applyFont="1" applyFill="1" applyBorder="1" applyAlignment="1">
      <alignment horizontal="center" vertical="center"/>
    </xf>
    <xf numFmtId="0" fontId="28" fillId="20" borderId="5" xfId="0" applyFont="1" applyFill="1" applyBorder="1"/>
    <xf numFmtId="0" fontId="28" fillId="20" borderId="69" xfId="0" applyFont="1" applyFill="1" applyBorder="1"/>
    <xf numFmtId="177" fontId="35" fillId="0" borderId="2" xfId="0" applyNumberFormat="1" applyFont="1" applyFill="1" applyBorder="1" applyAlignment="1" applyProtection="1">
      <alignment horizontal="center" vertical="center" wrapText="1"/>
      <protection locked="0"/>
    </xf>
    <xf numFmtId="177" fontId="3" fillId="8" borderId="2" xfId="0" applyNumberFormat="1" applyFont="1" applyFill="1" applyBorder="1" applyAlignment="1">
      <alignment horizontal="center" vertical="center" wrapText="1"/>
    </xf>
    <xf numFmtId="177" fontId="29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7" fontId="8" fillId="8" borderId="2" xfId="0" applyNumberFormat="1" applyFont="1" applyFill="1" applyBorder="1" applyAlignment="1" applyProtection="1">
      <alignment horizontal="center" vertical="center" wrapText="1"/>
      <protection locked="0"/>
    </xf>
    <xf numFmtId="177" fontId="8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27" fillId="21" borderId="2" xfId="0" applyFont="1" applyFill="1" applyBorder="1" applyAlignment="1">
      <alignment horizontal="center" vertical="center" wrapText="1"/>
    </xf>
    <xf numFmtId="44" fontId="21" fillId="27" borderId="2" xfId="0" applyNumberFormat="1" applyFont="1" applyFill="1" applyBorder="1" applyAlignment="1">
      <alignment horizontal="right" vertical="center" wrapText="1"/>
    </xf>
    <xf numFmtId="164" fontId="30" fillId="0" borderId="2" xfId="0" applyNumberFormat="1" applyFont="1" applyFill="1" applyBorder="1" applyAlignment="1">
      <alignment horizontal="center" vertical="center"/>
    </xf>
    <xf numFmtId="177" fontId="8" fillId="16" borderId="4" xfId="0" applyNumberFormat="1" applyFont="1" applyFill="1" applyBorder="1" applyAlignment="1" applyProtection="1">
      <alignment horizontal="center" vertical="center" wrapText="1"/>
      <protection locked="0"/>
    </xf>
    <xf numFmtId="44" fontId="49" fillId="19" borderId="2" xfId="0" applyNumberFormat="1" applyFont="1" applyFill="1" applyBorder="1" applyAlignment="1">
      <alignment horizontal="center" vertical="center" wrapText="1"/>
    </xf>
    <xf numFmtId="44" fontId="48" fillId="27" borderId="2" xfId="0" applyNumberFormat="1" applyFont="1" applyFill="1" applyBorder="1" applyAlignment="1">
      <alignment horizontal="center" vertical="center" wrapText="1"/>
    </xf>
    <xf numFmtId="0" fontId="49" fillId="21" borderId="2" xfId="0" applyFont="1" applyFill="1" applyBorder="1" applyAlignment="1">
      <alignment horizontal="center" vertical="center" wrapText="1"/>
    </xf>
    <xf numFmtId="177" fontId="48" fillId="22" borderId="2" xfId="0" applyNumberFormat="1" applyFont="1" applyFill="1" applyBorder="1" applyAlignment="1" applyProtection="1">
      <alignment horizontal="center" vertical="center" wrapText="1"/>
      <protection locked="0"/>
    </xf>
    <xf numFmtId="177" fontId="48" fillId="22" borderId="2" xfId="0" applyNumberFormat="1" applyFont="1" applyFill="1" applyBorder="1" applyAlignment="1">
      <alignment horizontal="center" vertical="center" wrapText="1"/>
    </xf>
    <xf numFmtId="0" fontId="50" fillId="0" borderId="0" xfId="0" applyFont="1" applyFill="1" applyBorder="1" applyAlignment="1">
      <alignment horizontal="center" vertical="center"/>
    </xf>
    <xf numFmtId="0" fontId="48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9" fillId="21" borderId="2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/>
    </xf>
    <xf numFmtId="175" fontId="48" fillId="0" borderId="2" xfId="0" applyNumberFormat="1" applyFont="1" applyFill="1" applyBorder="1" applyAlignment="1">
      <alignment horizontal="center" vertical="center" wrapText="1"/>
    </xf>
    <xf numFmtId="44" fontId="49" fillId="19" borderId="2" xfId="0" applyNumberFormat="1" applyFont="1" applyFill="1" applyBorder="1" applyAlignment="1">
      <alignment horizontal="right" vertical="center" wrapText="1"/>
    </xf>
    <xf numFmtId="44" fontId="59" fillId="27" borderId="2" xfId="0" applyNumberFormat="1" applyFont="1" applyFill="1" applyBorder="1" applyAlignment="1">
      <alignment horizontal="center" vertical="center"/>
    </xf>
    <xf numFmtId="177" fontId="54" fillId="0" borderId="2" xfId="0" applyNumberFormat="1" applyFont="1" applyFill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 wrapText="1"/>
    </xf>
    <xf numFmtId="175" fontId="48" fillId="0" borderId="2" xfId="0" applyNumberFormat="1" applyFont="1" applyBorder="1" applyAlignment="1">
      <alignment horizontal="center" vertical="center"/>
    </xf>
    <xf numFmtId="0" fontId="48" fillId="0" borderId="2" xfId="0" applyNumberFormat="1" applyFont="1" applyBorder="1" applyAlignment="1">
      <alignment horizontal="center" vertical="center" wrapText="1"/>
    </xf>
    <xf numFmtId="49" fontId="48" fillId="0" borderId="2" xfId="0" applyNumberFormat="1" applyFont="1" applyBorder="1" applyAlignment="1">
      <alignment horizontal="center" vertical="center" wrapText="1"/>
    </xf>
    <xf numFmtId="165" fontId="48" fillId="0" borderId="2" xfId="0" applyNumberFormat="1" applyFont="1" applyBorder="1" applyAlignment="1">
      <alignment horizontal="center" vertical="center" wrapText="1"/>
    </xf>
    <xf numFmtId="0" fontId="51" fillId="0" borderId="2" xfId="0" applyNumberFormat="1" applyFont="1" applyBorder="1" applyAlignment="1">
      <alignment horizontal="center" vertical="center" wrapText="1"/>
    </xf>
    <xf numFmtId="175" fontId="48" fillId="0" borderId="2" xfId="3" applyNumberFormat="1" applyFont="1" applyFill="1" applyBorder="1" applyAlignment="1">
      <alignment horizontal="center" vertical="center"/>
    </xf>
    <xf numFmtId="175" fontId="60" fillId="0" borderId="2" xfId="0" applyNumberFormat="1" applyFont="1" applyFill="1" applyBorder="1" applyAlignment="1">
      <alignment horizontal="center" vertical="center"/>
    </xf>
    <xf numFmtId="164" fontId="61" fillId="0" borderId="2" xfId="0" applyNumberFormat="1" applyFont="1" applyFill="1" applyBorder="1" applyAlignment="1">
      <alignment horizontal="center" vertical="center" wrapText="1"/>
    </xf>
    <xf numFmtId="0" fontId="60" fillId="0" borderId="2" xfId="0" applyFont="1" applyFill="1" applyBorder="1" applyAlignment="1">
      <alignment horizontal="center" vertical="center" wrapText="1"/>
    </xf>
    <xf numFmtId="49" fontId="60" fillId="0" borderId="2" xfId="0" applyNumberFormat="1" applyFont="1" applyFill="1" applyBorder="1" applyAlignment="1">
      <alignment horizontal="center" vertical="center" wrapText="1"/>
    </xf>
    <xf numFmtId="165" fontId="62" fillId="0" borderId="2" xfId="0" applyNumberFormat="1" applyFont="1" applyFill="1" applyBorder="1" applyAlignment="1">
      <alignment horizontal="center" vertical="center" wrapText="1"/>
    </xf>
    <xf numFmtId="164" fontId="63" fillId="0" borderId="2" xfId="0" applyNumberFormat="1" applyFont="1" applyFill="1" applyBorder="1" applyAlignment="1">
      <alignment horizontal="center" vertical="center" wrapText="1"/>
    </xf>
    <xf numFmtId="0" fontId="6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64" fontId="66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7" fillId="0" borderId="2" xfId="0" applyFont="1" applyFill="1" applyBorder="1" applyAlignment="1">
      <alignment horizontal="center" vertical="center" wrapText="1"/>
    </xf>
    <xf numFmtId="0" fontId="67" fillId="0" borderId="0" xfId="0" applyFont="1" applyFill="1" applyBorder="1" applyAlignment="1">
      <alignment horizontal="center" vertical="center" wrapText="1"/>
    </xf>
    <xf numFmtId="0" fontId="8" fillId="29" borderId="1" xfId="0" applyFont="1" applyFill="1" applyBorder="1" applyAlignment="1">
      <alignment horizontal="center" vertical="center" wrapText="1"/>
    </xf>
    <xf numFmtId="0" fontId="68" fillId="29" borderId="1" xfId="0" applyFont="1" applyFill="1" applyBorder="1" applyAlignment="1">
      <alignment horizontal="center" vertical="center" wrapText="1"/>
    </xf>
    <xf numFmtId="0" fontId="68" fillId="11" borderId="1" xfId="0" applyFont="1" applyFill="1" applyBorder="1" applyAlignment="1">
      <alignment horizontal="center" vertical="center" wrapText="1"/>
    </xf>
    <xf numFmtId="44" fontId="68" fillId="11" borderId="1" xfId="0" applyNumberFormat="1" applyFont="1" applyFill="1" applyBorder="1" applyAlignment="1">
      <alignment horizontal="right" vertical="center"/>
    </xf>
    <xf numFmtId="0" fontId="68" fillId="18" borderId="1" xfId="0" applyNumberFormat="1" applyFont="1" applyFill="1" applyBorder="1" applyAlignment="1">
      <alignment horizontal="center" vertical="center"/>
    </xf>
    <xf numFmtId="167" fontId="68" fillId="18" borderId="1" xfId="0" applyNumberFormat="1" applyFont="1" applyFill="1" applyBorder="1" applyAlignment="1">
      <alignment horizontal="right" vertical="center"/>
    </xf>
    <xf numFmtId="0" fontId="68" fillId="18" borderId="1" xfId="0" applyFont="1" applyFill="1" applyBorder="1" applyAlignment="1">
      <alignment horizontal="center" vertical="center"/>
    </xf>
    <xf numFmtId="10" fontId="68" fillId="18" borderId="1" xfId="0" applyNumberFormat="1" applyFont="1" applyFill="1" applyBorder="1" applyAlignment="1">
      <alignment horizontal="center" vertical="center"/>
    </xf>
    <xf numFmtId="0" fontId="68" fillId="0" borderId="0" xfId="0" applyFont="1"/>
    <xf numFmtId="0" fontId="68" fillId="14" borderId="1" xfId="0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68" fillId="0" borderId="1" xfId="0" applyFont="1" applyFill="1" applyBorder="1" applyAlignment="1">
      <alignment horizontal="center" vertical="center"/>
    </xf>
    <xf numFmtId="0" fontId="69" fillId="29" borderId="1" xfId="0" applyFont="1" applyFill="1" applyBorder="1" applyAlignment="1">
      <alignment horizontal="center" vertical="center"/>
    </xf>
    <xf numFmtId="0" fontId="69" fillId="17" borderId="1" xfId="0" applyFont="1" applyFill="1" applyBorder="1" applyAlignment="1">
      <alignment horizontal="center" vertical="center"/>
    </xf>
    <xf numFmtId="44" fontId="69" fillId="17" borderId="1" xfId="0" applyNumberFormat="1" applyFont="1" applyFill="1" applyBorder="1" applyAlignment="1">
      <alignment horizontal="right" vertical="center"/>
    </xf>
    <xf numFmtId="0" fontId="69" fillId="18" borderId="1" xfId="0" applyNumberFormat="1" applyFont="1" applyFill="1" applyBorder="1" applyAlignment="1">
      <alignment horizontal="center" vertical="center"/>
    </xf>
    <xf numFmtId="167" fontId="69" fillId="18" borderId="1" xfId="0" applyNumberFormat="1" applyFont="1" applyFill="1" applyBorder="1" applyAlignment="1">
      <alignment horizontal="right" vertical="center"/>
    </xf>
    <xf numFmtId="0" fontId="69" fillId="18" borderId="1" xfId="0" applyFont="1" applyFill="1" applyBorder="1" applyAlignment="1">
      <alignment horizontal="center" vertical="center"/>
    </xf>
    <xf numFmtId="44" fontId="69" fillId="18" borderId="1" xfId="0" applyNumberFormat="1" applyFont="1" applyFill="1" applyBorder="1" applyAlignment="1">
      <alignment horizontal="right" vertical="center"/>
    </xf>
    <xf numFmtId="10" fontId="69" fillId="18" borderId="1" xfId="0" applyNumberFormat="1" applyFont="1" applyFill="1" applyBorder="1" applyAlignment="1">
      <alignment horizontal="center" vertical="center"/>
    </xf>
    <xf numFmtId="0" fontId="69" fillId="0" borderId="0" xfId="0" applyFont="1"/>
    <xf numFmtId="0" fontId="69" fillId="14" borderId="1" xfId="0" applyFont="1" applyFill="1" applyBorder="1" applyAlignment="1">
      <alignment horizontal="center" vertical="center"/>
    </xf>
    <xf numFmtId="0" fontId="68" fillId="0" borderId="1" xfId="0" applyFont="1" applyFill="1" applyBorder="1" applyAlignment="1">
      <alignment horizontal="center" vertical="center" wrapText="1"/>
    </xf>
    <xf numFmtId="0" fontId="68" fillId="31" borderId="1" xfId="0" applyFont="1" applyFill="1" applyBorder="1" applyAlignment="1">
      <alignment horizontal="center" vertical="center" wrapText="1"/>
    </xf>
    <xf numFmtId="10" fontId="68" fillId="31" borderId="1" xfId="0" applyNumberFormat="1" applyFont="1" applyFill="1" applyBorder="1" applyAlignment="1">
      <alignment horizontal="center" vertical="center"/>
    </xf>
    <xf numFmtId="0" fontId="69" fillId="31" borderId="1" xfId="0" applyFont="1" applyFill="1" applyBorder="1" applyAlignment="1">
      <alignment horizontal="center" vertical="center"/>
    </xf>
    <xf numFmtId="10" fontId="69" fillId="31" borderId="1" xfId="0" applyNumberFormat="1" applyFont="1" applyFill="1" applyBorder="1" applyAlignment="1">
      <alignment horizontal="center" vertical="center"/>
    </xf>
    <xf numFmtId="10" fontId="68" fillId="32" borderId="1" xfId="0" applyNumberFormat="1" applyFont="1" applyFill="1" applyBorder="1" applyAlignment="1">
      <alignment horizontal="center" vertical="center"/>
    </xf>
    <xf numFmtId="173" fontId="46" fillId="0" borderId="0" xfId="0" applyNumberFormat="1" applyFont="1" applyFill="1" applyBorder="1" applyAlignment="1">
      <alignment horizontal="center" vertical="center" wrapText="1"/>
    </xf>
    <xf numFmtId="173" fontId="41" fillId="0" borderId="0" xfId="0" applyNumberFormat="1" applyFont="1" applyFill="1" applyBorder="1" applyAlignment="1" applyProtection="1">
      <alignment horizontal="center" vertical="center"/>
      <protection locked="0"/>
    </xf>
    <xf numFmtId="49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1" fillId="0" borderId="0" xfId="0" applyFont="1" applyFill="1" applyBorder="1" applyAlignment="1" applyProtection="1">
      <alignment horizontal="center" vertical="center" wrapText="1"/>
      <protection locked="0"/>
    </xf>
    <xf numFmtId="49" fontId="41" fillId="0" borderId="0" xfId="0" applyNumberFormat="1" applyFont="1" applyFill="1" applyBorder="1" applyAlignment="1" applyProtection="1">
      <alignment horizontal="center" vertical="center" wrapText="1"/>
      <protection locked="0"/>
    </xf>
    <xf numFmtId="174" fontId="41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4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7" fillId="0" borderId="0" xfId="0" applyNumberFormat="1" applyFont="1" applyFill="1" applyBorder="1" applyAlignment="1" applyProtection="1">
      <alignment horizontal="center" vertical="center" wrapText="1"/>
      <protection locked="0"/>
    </xf>
    <xf numFmtId="177" fontId="3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3" fillId="0" borderId="0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172" fontId="10" fillId="0" borderId="0" xfId="0" applyNumberFormat="1" applyFont="1" applyFill="1" applyBorder="1" applyAlignment="1" applyProtection="1">
      <alignment horizontal="center" vertical="center"/>
      <protection locked="0"/>
    </xf>
    <xf numFmtId="44" fontId="49" fillId="19" borderId="3" xfId="0" applyNumberFormat="1" applyFont="1" applyFill="1" applyBorder="1" applyAlignment="1">
      <alignment horizontal="right" vertical="center" wrapText="1"/>
    </xf>
    <xf numFmtId="175" fontId="48" fillId="0" borderId="6" xfId="3" applyNumberFormat="1" applyFont="1" applyFill="1" applyBorder="1" applyAlignment="1">
      <alignment horizontal="center" vertical="center"/>
    </xf>
    <xf numFmtId="175" fontId="60" fillId="0" borderId="6" xfId="0" applyNumberFormat="1" applyFont="1" applyFill="1" applyBorder="1" applyAlignment="1">
      <alignment horizontal="center" vertical="center"/>
    </xf>
    <xf numFmtId="164" fontId="66" fillId="0" borderId="6" xfId="0" applyNumberFormat="1" applyFont="1" applyFill="1" applyBorder="1" applyAlignment="1">
      <alignment horizontal="center" vertical="center" wrapText="1"/>
    </xf>
    <xf numFmtId="0" fontId="60" fillId="0" borderId="6" xfId="0" applyFont="1" applyFill="1" applyBorder="1" applyAlignment="1">
      <alignment horizontal="center" vertical="center" wrapText="1"/>
    </xf>
    <xf numFmtId="49" fontId="60" fillId="0" borderId="6" xfId="0" applyNumberFormat="1" applyFont="1" applyFill="1" applyBorder="1" applyAlignment="1">
      <alignment horizontal="center" vertical="center" wrapText="1"/>
    </xf>
    <xf numFmtId="165" fontId="62" fillId="0" borderId="6" xfId="0" applyNumberFormat="1" applyFont="1" applyFill="1" applyBorder="1" applyAlignment="1">
      <alignment horizontal="center" vertical="center" wrapText="1"/>
    </xf>
    <xf numFmtId="0" fontId="4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61" fillId="0" borderId="6" xfId="0" applyNumberFormat="1" applyFont="1" applyFill="1" applyBorder="1" applyAlignment="1">
      <alignment horizontal="center" vertical="center" wrapText="1"/>
    </xf>
    <xf numFmtId="164" fontId="63" fillId="0" borderId="6" xfId="0" applyNumberFormat="1" applyFont="1" applyFill="1" applyBorder="1" applyAlignment="1">
      <alignment horizontal="center" vertical="center" wrapText="1"/>
    </xf>
    <xf numFmtId="44" fontId="49" fillId="19" borderId="6" xfId="0" applyNumberFormat="1" applyFont="1" applyFill="1" applyBorder="1" applyAlignment="1">
      <alignment horizontal="right" vertical="center" wrapText="1"/>
    </xf>
    <xf numFmtId="44" fontId="59" fillId="27" borderId="6" xfId="0" applyNumberFormat="1" applyFont="1" applyFill="1" applyBorder="1" applyAlignment="1">
      <alignment horizontal="center" vertical="center"/>
    </xf>
    <xf numFmtId="0" fontId="49" fillId="21" borderId="6" xfId="0" applyFont="1" applyFill="1" applyBorder="1" applyAlignment="1">
      <alignment horizontal="center" vertical="center"/>
    </xf>
    <xf numFmtId="177" fontId="54" fillId="0" borderId="6" xfId="0" applyNumberFormat="1" applyFont="1" applyFill="1" applyBorder="1" applyAlignment="1">
      <alignment horizontal="center" vertical="center" wrapText="1"/>
    </xf>
    <xf numFmtId="175" fontId="48" fillId="0" borderId="0" xfId="3" applyNumberFormat="1" applyFont="1" applyFill="1" applyBorder="1" applyAlignment="1">
      <alignment horizontal="center" vertical="center"/>
    </xf>
    <xf numFmtId="175" fontId="60" fillId="0" borderId="0" xfId="0" applyNumberFormat="1" applyFont="1" applyFill="1" applyBorder="1" applyAlignment="1">
      <alignment horizontal="center" vertical="center"/>
    </xf>
    <xf numFmtId="164" fontId="66" fillId="0" borderId="0" xfId="0" applyNumberFormat="1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 wrapText="1"/>
    </xf>
    <xf numFmtId="49" fontId="60" fillId="0" borderId="0" xfId="0" applyNumberFormat="1" applyFont="1" applyFill="1" applyBorder="1" applyAlignment="1">
      <alignment horizontal="center" vertical="center" wrapText="1"/>
    </xf>
    <xf numFmtId="165" fontId="62" fillId="0" borderId="0" xfId="0" applyNumberFormat="1" applyFont="1" applyFill="1" applyBorder="1" applyAlignment="1">
      <alignment horizontal="center" vertical="center" wrapText="1"/>
    </xf>
    <xf numFmtId="0" fontId="48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61" fillId="0" borderId="0" xfId="0" applyNumberFormat="1" applyFont="1" applyFill="1" applyBorder="1" applyAlignment="1">
      <alignment horizontal="center" vertical="center" wrapText="1"/>
    </xf>
    <xf numFmtId="164" fontId="63" fillId="0" borderId="0" xfId="0" applyNumberFormat="1" applyFont="1" applyFill="1" applyBorder="1" applyAlignment="1">
      <alignment horizontal="center" vertical="center" wrapText="1"/>
    </xf>
    <xf numFmtId="44" fontId="49" fillId="19" borderId="0" xfId="0" applyNumberFormat="1" applyFont="1" applyFill="1" applyBorder="1" applyAlignment="1">
      <alignment horizontal="right" vertical="center" wrapText="1"/>
    </xf>
    <xf numFmtId="44" fontId="64" fillId="27" borderId="0" xfId="0" applyNumberFormat="1" applyFont="1" applyFill="1" applyBorder="1" applyAlignment="1">
      <alignment horizontal="center" vertical="center"/>
    </xf>
    <xf numFmtId="44" fontId="59" fillId="27" borderId="0" xfId="0" applyNumberFormat="1" applyFont="1" applyFill="1" applyBorder="1" applyAlignment="1">
      <alignment horizontal="center" vertical="center"/>
    </xf>
    <xf numFmtId="0" fontId="49" fillId="21" borderId="0" xfId="0" applyFont="1" applyFill="1" applyBorder="1" applyAlignment="1">
      <alignment horizontal="center" vertical="center"/>
    </xf>
    <xf numFmtId="177" fontId="54" fillId="0" borderId="0" xfId="0" applyNumberFormat="1" applyFont="1" applyFill="1" applyBorder="1" applyAlignment="1">
      <alignment horizontal="center" vertical="center" wrapText="1"/>
    </xf>
    <xf numFmtId="164" fontId="70" fillId="8" borderId="2" xfId="0" applyNumberFormat="1" applyFont="1" applyFill="1" applyBorder="1" applyAlignment="1">
      <alignment horizontal="center" vertical="center" wrapText="1"/>
    </xf>
    <xf numFmtId="44" fontId="71" fillId="19" borderId="2" xfId="0" applyNumberFormat="1" applyFont="1" applyFill="1" applyBorder="1" applyAlignment="1">
      <alignment horizontal="center" vertical="center" wrapText="1"/>
    </xf>
    <xf numFmtId="0" fontId="70" fillId="21" borderId="2" xfId="0" applyFont="1" applyFill="1" applyBorder="1" applyAlignment="1">
      <alignment horizontal="center" vertical="center" wrapText="1"/>
    </xf>
    <xf numFmtId="177" fontId="70" fillId="8" borderId="2" xfId="0" applyNumberFormat="1" applyFont="1" applyFill="1" applyBorder="1" applyAlignment="1" applyProtection="1">
      <alignment horizontal="center" vertical="center" wrapText="1"/>
      <protection locked="0"/>
    </xf>
    <xf numFmtId="177" fontId="70" fillId="8" borderId="2" xfId="0" applyNumberFormat="1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72" fillId="0" borderId="2" xfId="0" applyNumberFormat="1" applyFont="1" applyFill="1" applyBorder="1" applyAlignment="1">
      <alignment horizontal="center" vertical="center" wrapText="1"/>
    </xf>
    <xf numFmtId="44" fontId="73" fillId="19" borderId="2" xfId="0" applyNumberFormat="1" applyFont="1" applyFill="1" applyBorder="1" applyAlignment="1">
      <alignment horizontal="right" vertical="center" wrapText="1"/>
    </xf>
    <xf numFmtId="0" fontId="75" fillId="20" borderId="2" xfId="0" applyFont="1" applyFill="1" applyBorder="1" applyAlignment="1">
      <alignment horizontal="center" vertical="center"/>
    </xf>
    <xf numFmtId="0" fontId="71" fillId="20" borderId="2" xfId="0" applyFont="1" applyFill="1" applyBorder="1" applyAlignment="1">
      <alignment horizontal="center" vertical="center"/>
    </xf>
    <xf numFmtId="177" fontId="76" fillId="0" borderId="2" xfId="0" applyNumberFormat="1" applyFont="1" applyFill="1" applyBorder="1" applyAlignment="1">
      <alignment horizontal="center" vertical="center" wrapText="1"/>
    </xf>
    <xf numFmtId="0" fontId="78" fillId="0" borderId="0" xfId="0" applyFont="1" applyFill="1" applyBorder="1" applyAlignment="1">
      <alignment horizontal="center" vertical="center"/>
    </xf>
    <xf numFmtId="167" fontId="75" fillId="20" borderId="2" xfId="0" applyNumberFormat="1" applyFont="1" applyFill="1" applyBorder="1" applyAlignment="1">
      <alignment horizontal="right" vertical="center" wrapText="1"/>
    </xf>
    <xf numFmtId="167" fontId="71" fillId="20" borderId="2" xfId="0" applyNumberFormat="1" applyFont="1" applyFill="1" applyBorder="1" applyAlignment="1">
      <alignment horizontal="right" vertical="center" wrapText="1"/>
    </xf>
    <xf numFmtId="170" fontId="81" fillId="0" borderId="2" xfId="0" applyNumberFormat="1" applyFont="1" applyFill="1" applyBorder="1" applyAlignment="1">
      <alignment horizontal="center" vertical="center" wrapText="1"/>
    </xf>
    <xf numFmtId="164" fontId="72" fillId="3" borderId="2" xfId="0" applyNumberFormat="1" applyFont="1" applyFill="1" applyBorder="1" applyAlignment="1">
      <alignment horizontal="center" vertical="center"/>
    </xf>
    <xf numFmtId="49" fontId="70" fillId="3" borderId="2" xfId="0" applyNumberFormat="1" applyFont="1" applyFill="1" applyBorder="1" applyAlignment="1">
      <alignment horizontal="center" vertical="center" wrapText="1"/>
    </xf>
    <xf numFmtId="0" fontId="72" fillId="3" borderId="2" xfId="0" applyFont="1" applyFill="1" applyBorder="1" applyAlignment="1">
      <alignment horizontal="center" vertical="center" wrapText="1"/>
    </xf>
    <xf numFmtId="49" fontId="72" fillId="3" borderId="2" xfId="0" applyNumberFormat="1" applyFont="1" applyFill="1" applyBorder="1" applyAlignment="1">
      <alignment horizontal="center" vertical="center" wrapText="1"/>
    </xf>
    <xf numFmtId="165" fontId="72" fillId="3" borderId="2" xfId="0" applyNumberFormat="1" applyFont="1" applyFill="1" applyBorder="1" applyAlignment="1">
      <alignment horizontal="center" vertical="center" wrapText="1"/>
    </xf>
    <xf numFmtId="0" fontId="72" fillId="3" borderId="2" xfId="0" applyNumberFormat="1" applyFont="1" applyFill="1" applyBorder="1" applyAlignment="1">
      <alignment horizontal="center" vertical="center" wrapText="1"/>
    </xf>
    <xf numFmtId="0" fontId="73" fillId="3" borderId="2" xfId="0" applyNumberFormat="1" applyFont="1" applyFill="1" applyBorder="1" applyAlignment="1">
      <alignment horizontal="center" vertical="center" wrapText="1"/>
    </xf>
    <xf numFmtId="0" fontId="80" fillId="21" borderId="2" xfId="0" applyFont="1" applyFill="1" applyBorder="1" applyAlignment="1">
      <alignment horizontal="center" vertical="center"/>
    </xf>
    <xf numFmtId="0" fontId="70" fillId="3" borderId="2" xfId="0" applyFont="1" applyFill="1" applyBorder="1" applyAlignment="1">
      <alignment horizontal="center" vertical="center"/>
    </xf>
    <xf numFmtId="0" fontId="72" fillId="3" borderId="2" xfId="0" applyFont="1" applyFill="1" applyBorder="1" applyAlignment="1">
      <alignment horizontal="center" vertical="center"/>
    </xf>
    <xf numFmtId="164" fontId="82" fillId="3" borderId="2" xfId="0" applyNumberFormat="1" applyFont="1" applyFill="1" applyBorder="1" applyAlignment="1">
      <alignment horizontal="center" vertical="center" wrapText="1"/>
    </xf>
    <xf numFmtId="164" fontId="79" fillId="3" borderId="2" xfId="0" applyNumberFormat="1" applyFont="1" applyFill="1" applyBorder="1" applyAlignment="1">
      <alignment horizontal="center" vertical="center" wrapText="1"/>
    </xf>
    <xf numFmtId="0" fontId="81" fillId="21" borderId="2" xfId="0" applyFont="1" applyFill="1" applyBorder="1" applyAlignment="1">
      <alignment horizontal="center" vertical="center" wrapText="1"/>
    </xf>
    <xf numFmtId="177" fontId="76" fillId="0" borderId="2" xfId="0" applyNumberFormat="1" applyFont="1" applyFill="1" applyBorder="1" applyAlignment="1">
      <alignment horizontal="center" vertical="center"/>
    </xf>
    <xf numFmtId="164" fontId="81" fillId="3" borderId="2" xfId="0" applyNumberFormat="1" applyFont="1" applyFill="1" applyBorder="1" applyAlignment="1">
      <alignment horizontal="center" vertical="center"/>
    </xf>
    <xf numFmtId="0" fontId="74" fillId="3" borderId="2" xfId="0" applyFont="1" applyFill="1" applyBorder="1" applyAlignment="1">
      <alignment horizontal="center" vertical="center"/>
    </xf>
    <xf numFmtId="0" fontId="81" fillId="3" borderId="2" xfId="0" applyFont="1" applyFill="1" applyBorder="1" applyAlignment="1">
      <alignment horizontal="center" vertical="center"/>
    </xf>
    <xf numFmtId="165" fontId="81" fillId="3" borderId="2" xfId="0" applyNumberFormat="1" applyFont="1" applyFill="1" applyBorder="1" applyAlignment="1">
      <alignment horizontal="center" vertical="center" wrapText="1"/>
    </xf>
    <xf numFmtId="164" fontId="80" fillId="3" borderId="2" xfId="0" applyNumberFormat="1" applyFont="1" applyFill="1" applyBorder="1" applyAlignment="1">
      <alignment horizontal="center" vertical="center" wrapText="1"/>
    </xf>
    <xf numFmtId="177" fontId="77" fillId="3" borderId="2" xfId="0" applyNumberFormat="1" applyFont="1" applyFill="1" applyBorder="1" applyAlignment="1">
      <alignment horizontal="center" vertical="center"/>
    </xf>
    <xf numFmtId="164" fontId="81" fillId="0" borderId="2" xfId="0" applyNumberFormat="1" applyFont="1" applyFill="1" applyBorder="1" applyAlignment="1">
      <alignment horizontal="center" vertical="center"/>
    </xf>
    <xf numFmtId="44" fontId="49" fillId="19" borderId="3" xfId="0" applyNumberFormat="1" applyFont="1" applyFill="1" applyBorder="1" applyAlignment="1">
      <alignment horizontal="center" vertical="center" wrapText="1"/>
    </xf>
    <xf numFmtId="44" fontId="5" fillId="27" borderId="0" xfId="0" applyNumberFormat="1" applyFont="1" applyFill="1" applyBorder="1" applyAlignment="1">
      <alignment horizontal="center" vertical="center"/>
    </xf>
    <xf numFmtId="0" fontId="26" fillId="0" borderId="5" xfId="0" applyFont="1" applyFill="1" applyBorder="1" applyAlignment="1" applyProtection="1">
      <alignment horizontal="center" vertical="center"/>
      <protection locked="0"/>
    </xf>
    <xf numFmtId="172" fontId="10" fillId="0" borderId="4" xfId="0" applyNumberFormat="1" applyFont="1" applyFill="1" applyBorder="1" applyAlignment="1" applyProtection="1">
      <alignment horizontal="center" vertical="center"/>
      <protection locked="0"/>
    </xf>
    <xf numFmtId="0" fontId="26" fillId="0" borderId="3" xfId="0" applyFont="1" applyFill="1" applyBorder="1" applyAlignment="1" applyProtection="1">
      <alignment horizontal="center" vertical="center"/>
      <protection locked="0"/>
    </xf>
    <xf numFmtId="172" fontId="57" fillId="0" borderId="4" xfId="0" applyNumberFormat="1" applyFont="1" applyFill="1" applyBorder="1" applyAlignment="1">
      <alignment horizontal="center" vertical="center"/>
    </xf>
    <xf numFmtId="164" fontId="56" fillId="0" borderId="3" xfId="0" applyNumberFormat="1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5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170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0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7" borderId="53" xfId="0" applyFont="1" applyFill="1" applyBorder="1" applyAlignment="1">
      <alignment horizontal="center" vertical="center" wrapText="1"/>
    </xf>
    <xf numFmtId="49" fontId="3" fillId="7" borderId="9" xfId="0" applyNumberFormat="1" applyFont="1" applyFill="1" applyBorder="1" applyAlignment="1">
      <alignment horizontal="center" vertical="center" wrapText="1"/>
    </xf>
    <xf numFmtId="170" fontId="3" fillId="7" borderId="9" xfId="0" applyNumberFormat="1" applyFont="1" applyFill="1" applyBorder="1" applyAlignment="1">
      <alignment horizontal="center" vertical="center" wrapText="1"/>
    </xf>
    <xf numFmtId="49" fontId="3" fillId="0" borderId="53" xfId="0" applyNumberFormat="1" applyFont="1" applyFill="1" applyBorder="1" applyAlignment="1">
      <alignment horizontal="center" vertical="center" wrapText="1"/>
    </xf>
    <xf numFmtId="0" fontId="3" fillId="0" borderId="53" xfId="0" applyFont="1" applyFill="1" applyBorder="1" applyAlignment="1">
      <alignment vertical="center"/>
    </xf>
    <xf numFmtId="0" fontId="42" fillId="21" borderId="0" xfId="0" applyFont="1" applyFill="1" applyBorder="1" applyAlignment="1">
      <alignment horizontal="center" vertical="center" wrapText="1"/>
    </xf>
    <xf numFmtId="8" fontId="5" fillId="27" borderId="2" xfId="0" applyNumberFormat="1" applyFont="1" applyFill="1" applyBorder="1" applyAlignment="1">
      <alignment horizontal="right" vertical="center"/>
    </xf>
    <xf numFmtId="44" fontId="42" fillId="19" borderId="0" xfId="0" applyNumberFormat="1" applyFont="1" applyFill="1" applyBorder="1" applyAlignment="1">
      <alignment horizontal="center" vertical="center" wrapText="1"/>
    </xf>
    <xf numFmtId="164" fontId="52" fillId="0" borderId="0" xfId="0" applyNumberFormat="1" applyFont="1" applyFill="1" applyBorder="1" applyAlignment="1">
      <alignment horizontal="center" vertical="center"/>
    </xf>
    <xf numFmtId="172" fontId="53" fillId="0" borderId="0" xfId="0" applyNumberFormat="1" applyFont="1" applyFill="1" applyBorder="1" applyAlignment="1">
      <alignment horizontal="center" vertical="center"/>
    </xf>
    <xf numFmtId="44" fontId="49" fillId="19" borderId="7" xfId="0" applyNumberFormat="1" applyFont="1" applyFill="1" applyBorder="1" applyAlignment="1">
      <alignment horizontal="right" vertical="center" wrapText="1"/>
    </xf>
    <xf numFmtId="44" fontId="8" fillId="27" borderId="4" xfId="0" applyNumberFormat="1" applyFont="1" applyFill="1" applyBorder="1" applyAlignment="1">
      <alignment horizontal="center" vertical="center" wrapText="1"/>
    </xf>
    <xf numFmtId="44" fontId="58" fillId="27" borderId="4" xfId="0" applyNumberFormat="1" applyFont="1" applyFill="1" applyBorder="1" applyAlignment="1">
      <alignment horizontal="center" vertical="center"/>
    </xf>
    <xf numFmtId="44" fontId="64" fillId="27" borderId="4" xfId="0" applyNumberFormat="1" applyFont="1" applyFill="1" applyBorder="1" applyAlignment="1">
      <alignment horizontal="center" vertical="center"/>
    </xf>
    <xf numFmtId="44" fontId="64" fillId="27" borderId="8" xfId="0" applyNumberFormat="1" applyFont="1" applyFill="1" applyBorder="1" applyAlignment="1">
      <alignment horizontal="center" vertical="center"/>
    </xf>
    <xf numFmtId="164" fontId="52" fillId="0" borderId="86" xfId="0" applyNumberFormat="1" applyFont="1" applyFill="1" applyBorder="1" applyAlignment="1">
      <alignment horizontal="center" vertical="center"/>
    </xf>
    <xf numFmtId="172" fontId="53" fillId="0" borderId="87" xfId="0" applyNumberFormat="1" applyFont="1" applyFill="1" applyBorder="1" applyAlignment="1">
      <alignment horizontal="center" vertical="center"/>
    </xf>
    <xf numFmtId="44" fontId="5" fillId="27" borderId="4" xfId="0" applyNumberFormat="1" applyFont="1" applyFill="1" applyBorder="1" applyAlignment="1">
      <alignment horizontal="center" vertical="center"/>
    </xf>
    <xf numFmtId="0" fontId="8" fillId="31" borderId="1" xfId="0" applyFont="1" applyFill="1" applyBorder="1" applyAlignment="1">
      <alignment horizontal="center" vertical="center" wrapText="1"/>
    </xf>
    <xf numFmtId="0" fontId="68" fillId="32" borderId="1" xfId="0" applyFont="1" applyFill="1" applyBorder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4" fillId="10" borderId="73" xfId="3" applyNumberFormat="1" applyFont="1" applyFill="1" applyBorder="1" applyAlignment="1">
      <alignment horizontal="center" vertical="center" wrapText="1"/>
    </xf>
    <xf numFmtId="44" fontId="84" fillId="10" borderId="49" xfId="3" applyFont="1" applyFill="1" applyBorder="1" applyAlignment="1">
      <alignment horizontal="right" vertical="center" wrapText="1"/>
    </xf>
    <xf numFmtId="44" fontId="84" fillId="10" borderId="49" xfId="3" applyNumberFormat="1" applyFont="1" applyFill="1" applyBorder="1" applyAlignment="1">
      <alignment horizontal="right" vertical="center" wrapText="1"/>
    </xf>
    <xf numFmtId="0" fontId="84" fillId="10" borderId="47" xfId="3" applyNumberFormat="1" applyFont="1" applyFill="1" applyBorder="1" applyAlignment="1">
      <alignment horizontal="center" vertical="center" wrapText="1"/>
    </xf>
    <xf numFmtId="44" fontId="84" fillId="10" borderId="55" xfId="3" applyNumberFormat="1" applyFont="1" applyFill="1" applyBorder="1" applyAlignment="1">
      <alignment horizontal="right" vertical="center" wrapText="1"/>
    </xf>
    <xf numFmtId="0" fontId="85" fillId="25" borderId="47" xfId="0" applyFont="1" applyFill="1" applyBorder="1" applyAlignment="1">
      <alignment horizontal="center" vertical="center"/>
    </xf>
    <xf numFmtId="44" fontId="85" fillId="25" borderId="55" xfId="0" applyNumberFormat="1" applyFont="1" applyFill="1" applyBorder="1" applyAlignment="1">
      <alignment horizontal="center" vertical="center"/>
    </xf>
    <xf numFmtId="169" fontId="86" fillId="0" borderId="21" xfId="0" applyNumberFormat="1" applyFont="1" applyFill="1" applyBorder="1" applyAlignment="1">
      <alignment horizontal="center" vertical="center"/>
    </xf>
    <xf numFmtId="171" fontId="86" fillId="0" borderId="21" xfId="0" applyNumberFormat="1" applyFont="1" applyFill="1" applyBorder="1" applyAlignment="1">
      <alignment horizontal="center" vertical="center"/>
    </xf>
    <xf numFmtId="168" fontId="86" fillId="0" borderId="21" xfId="0" applyNumberFormat="1" applyFont="1" applyFill="1" applyBorder="1" applyAlignment="1">
      <alignment horizontal="right" vertical="center"/>
    </xf>
    <xf numFmtId="0" fontId="84" fillId="10" borderId="21" xfId="0" applyFont="1" applyFill="1" applyBorder="1" applyAlignment="1">
      <alignment horizontal="center" vertical="center"/>
    </xf>
    <xf numFmtId="0" fontId="87" fillId="0" borderId="83" xfId="0" applyNumberFormat="1" applyFont="1" applyFill="1" applyBorder="1" applyAlignment="1">
      <alignment horizontal="center" vertical="center"/>
    </xf>
    <xf numFmtId="44" fontId="87" fillId="0" borderId="54" xfId="0" applyNumberFormat="1" applyFont="1" applyFill="1" applyBorder="1" applyAlignment="1">
      <alignment horizontal="right" vertical="center"/>
    </xf>
    <xf numFmtId="44" fontId="87" fillId="0" borderId="54" xfId="0" applyNumberFormat="1" applyFont="1" applyFill="1" applyBorder="1" applyAlignment="1">
      <alignment horizontal="center" vertical="center"/>
    </xf>
    <xf numFmtId="0" fontId="84" fillId="10" borderId="84" xfId="0" applyNumberFormat="1" applyFont="1" applyFill="1" applyBorder="1" applyAlignment="1">
      <alignment horizontal="center" vertical="center"/>
    </xf>
    <xf numFmtId="44" fontId="84" fillId="10" borderId="85" xfId="0" applyNumberFormat="1" applyFont="1" applyFill="1" applyBorder="1" applyAlignment="1">
      <alignment horizontal="right" vertical="center"/>
    </xf>
    <xf numFmtId="0" fontId="85" fillId="25" borderId="21" xfId="0" applyNumberFormat="1" applyFont="1" applyFill="1" applyBorder="1" applyAlignment="1">
      <alignment horizontal="center" vertical="center"/>
    </xf>
    <xf numFmtId="44" fontId="85" fillId="25" borderId="56" xfId="0" applyNumberFormat="1" applyFont="1" applyFill="1" applyBorder="1" applyAlignment="1">
      <alignment horizontal="center" vertical="center"/>
    </xf>
    <xf numFmtId="167" fontId="87" fillId="0" borderId="15" xfId="0" applyNumberFormat="1" applyFont="1" applyFill="1" applyBorder="1" applyAlignment="1">
      <alignment horizontal="right" vertical="center"/>
    </xf>
    <xf numFmtId="0" fontId="87" fillId="0" borderId="0" xfId="0" applyFont="1" applyFill="1" applyAlignment="1">
      <alignment vertical="center"/>
    </xf>
    <xf numFmtId="0" fontId="87" fillId="0" borderId="30" xfId="0" applyNumberFormat="1" applyFont="1" applyFill="1" applyBorder="1" applyAlignment="1">
      <alignment horizontal="center" vertical="center"/>
    </xf>
    <xf numFmtId="44" fontId="87" fillId="0" borderId="31" xfId="0" applyNumberFormat="1" applyFont="1" applyFill="1" applyBorder="1" applyAlignment="1">
      <alignment horizontal="center" vertical="center"/>
    </xf>
    <xf numFmtId="0" fontId="84" fillId="33" borderId="21" xfId="0" applyFont="1" applyFill="1" applyBorder="1" applyAlignment="1">
      <alignment horizontal="center" vertical="center"/>
    </xf>
    <xf numFmtId="0" fontId="87" fillId="0" borderId="77" xfId="0" applyNumberFormat="1" applyFont="1" applyFill="1" applyBorder="1" applyAlignment="1">
      <alignment horizontal="center" vertical="center"/>
    </xf>
    <xf numFmtId="44" fontId="87" fillId="0" borderId="67" xfId="0" applyNumberFormat="1" applyFont="1" applyFill="1" applyBorder="1" applyAlignment="1">
      <alignment horizontal="right" vertical="center"/>
    </xf>
    <xf numFmtId="0" fontId="84" fillId="33" borderId="42" xfId="0" applyNumberFormat="1" applyFont="1" applyFill="1" applyBorder="1" applyAlignment="1">
      <alignment horizontal="center" vertical="center"/>
    </xf>
    <xf numFmtId="44" fontId="84" fillId="33" borderId="43" xfId="0" applyNumberFormat="1" applyFont="1" applyFill="1" applyBorder="1" applyAlignment="1">
      <alignment horizontal="right" vertical="center"/>
    </xf>
    <xf numFmtId="0" fontId="87" fillId="0" borderId="75" xfId="0" applyNumberFormat="1" applyFont="1" applyFill="1" applyBorder="1" applyAlignment="1">
      <alignment horizontal="center" vertical="center"/>
    </xf>
    <xf numFmtId="44" fontId="87" fillId="0" borderId="48" xfId="0" applyNumberFormat="1" applyFont="1" applyFill="1" applyBorder="1" applyAlignment="1">
      <alignment horizontal="right" vertical="center"/>
    </xf>
    <xf numFmtId="0" fontId="87" fillId="0" borderId="76" xfId="0" applyNumberFormat="1" applyFont="1" applyFill="1" applyBorder="1" applyAlignment="1">
      <alignment horizontal="center" vertical="center"/>
    </xf>
    <xf numFmtId="44" fontId="87" fillId="0" borderId="74" xfId="0" applyNumberFormat="1" applyFont="1" applyFill="1" applyBorder="1" applyAlignment="1">
      <alignment horizontal="center" vertical="center"/>
    </xf>
    <xf numFmtId="0" fontId="84" fillId="10" borderId="22" xfId="0" applyNumberFormat="1" applyFont="1" applyFill="1" applyBorder="1" applyAlignment="1">
      <alignment horizontal="center" vertical="center"/>
    </xf>
    <xf numFmtId="44" fontId="84" fillId="10" borderId="25" xfId="0" applyNumberFormat="1" applyFont="1" applyFill="1" applyBorder="1" applyAlignment="1">
      <alignment horizontal="right" vertical="center"/>
    </xf>
    <xf numFmtId="0" fontId="87" fillId="0" borderId="14" xfId="0" applyFont="1" applyFill="1" applyBorder="1" applyAlignment="1">
      <alignment horizontal="center" vertical="center"/>
    </xf>
    <xf numFmtId="0" fontId="84" fillId="10" borderId="21" xfId="0" applyFont="1" applyFill="1" applyBorder="1" applyAlignment="1">
      <alignment horizontal="center" vertical="center" wrapText="1"/>
    </xf>
    <xf numFmtId="0" fontId="84" fillId="33" borderId="22" xfId="0" applyNumberFormat="1" applyFont="1" applyFill="1" applyBorder="1" applyAlignment="1">
      <alignment horizontal="center" vertical="center"/>
    </xf>
    <xf numFmtId="17" fontId="87" fillId="0" borderId="76" xfId="0" applyNumberFormat="1" applyFont="1" applyFill="1" applyBorder="1" applyAlignment="1">
      <alignment horizontal="center" vertical="center"/>
    </xf>
    <xf numFmtId="0" fontId="84" fillId="10" borderId="54" xfId="0" applyFont="1" applyFill="1" applyBorder="1" applyAlignment="1">
      <alignment horizontal="center" vertical="center"/>
    </xf>
    <xf numFmtId="0" fontId="84" fillId="10" borderId="54" xfId="0" applyFont="1" applyFill="1" applyBorder="1" applyAlignment="1">
      <alignment horizontal="center" vertical="center" wrapText="1"/>
    </xf>
    <xf numFmtId="44" fontId="87" fillId="0" borderId="67" xfId="0" applyNumberFormat="1" applyFont="1" applyFill="1" applyBorder="1" applyAlignment="1">
      <alignment horizontal="center" vertical="center"/>
    </xf>
    <xf numFmtId="0" fontId="87" fillId="10" borderId="24" xfId="0" applyNumberFormat="1" applyFont="1" applyFill="1" applyBorder="1" applyAlignment="1">
      <alignment horizontal="center" vertical="center"/>
    </xf>
    <xf numFmtId="44" fontId="87" fillId="10" borderId="20" xfId="0" applyNumberFormat="1" applyFont="1" applyFill="1" applyBorder="1" applyAlignment="1">
      <alignment horizontal="right" vertical="center"/>
    </xf>
    <xf numFmtId="0" fontId="87" fillId="0" borderId="13" xfId="0" applyFont="1" applyFill="1" applyBorder="1" applyAlignment="1">
      <alignment horizontal="center" vertical="center"/>
    </xf>
    <xf numFmtId="167" fontId="87" fillId="0" borderId="16" xfId="0" applyNumberFormat="1" applyFont="1" applyFill="1" applyBorder="1" applyAlignment="1">
      <alignment horizontal="right" vertical="center"/>
    </xf>
    <xf numFmtId="0" fontId="87" fillId="0" borderId="32" xfId="0" applyNumberFormat="1" applyFont="1" applyFill="1" applyBorder="1" applyAlignment="1">
      <alignment horizontal="center" vertical="center"/>
    </xf>
    <xf numFmtId="44" fontId="87" fillId="0" borderId="33" xfId="0" applyNumberFormat="1" applyFont="1" applyFill="1" applyBorder="1" applyAlignment="1">
      <alignment horizontal="center" vertical="center"/>
    </xf>
    <xf numFmtId="0" fontId="84" fillId="10" borderId="48" xfId="0" applyFont="1" applyFill="1" applyBorder="1" applyAlignment="1">
      <alignment horizontal="center" vertical="center"/>
    </xf>
    <xf numFmtId="44" fontId="87" fillId="0" borderId="48" xfId="0" applyNumberFormat="1" applyFont="1" applyFill="1" applyBorder="1" applyAlignment="1">
      <alignment horizontal="center" vertical="center"/>
    </xf>
    <xf numFmtId="0" fontId="85" fillId="25" borderId="78" xfId="0" applyFont="1" applyFill="1" applyBorder="1" applyAlignment="1">
      <alignment horizontal="center" vertical="center" wrapText="1"/>
    </xf>
    <xf numFmtId="0" fontId="85" fillId="25" borderId="75" xfId="0" applyNumberFormat="1" applyFont="1" applyFill="1" applyBorder="1" applyAlignment="1">
      <alignment horizontal="center" vertical="center" wrapText="1"/>
    </xf>
    <xf numFmtId="44" fontId="85" fillId="25" borderId="48" xfId="3" applyFont="1" applyFill="1" applyBorder="1" applyAlignment="1">
      <alignment horizontal="right" vertical="center" wrapText="1"/>
    </xf>
    <xf numFmtId="0" fontId="85" fillId="0" borderId="0" xfId="0" applyFont="1" applyAlignment="1">
      <alignment horizontal="center" vertical="center" wrapText="1"/>
    </xf>
    <xf numFmtId="0" fontId="86" fillId="0" borderId="0" xfId="0" applyFont="1" applyAlignment="1">
      <alignment horizontal="center" vertical="center" wrapText="1"/>
    </xf>
    <xf numFmtId="0" fontId="86" fillId="0" borderId="0" xfId="0" applyFont="1" applyAlignment="1">
      <alignment horizontal="right" vertical="center" wrapText="1"/>
    </xf>
    <xf numFmtId="0" fontId="85" fillId="0" borderId="29" xfId="0" applyFont="1" applyFill="1" applyBorder="1" applyAlignment="1">
      <alignment wrapText="1"/>
    </xf>
    <xf numFmtId="0" fontId="88" fillId="2" borderId="71" xfId="0" applyFont="1" applyFill="1" applyBorder="1" applyAlignment="1">
      <alignment horizontal="center" vertical="center"/>
    </xf>
    <xf numFmtId="169" fontId="88" fillId="2" borderId="80" xfId="0" applyNumberFormat="1" applyFont="1" applyFill="1" applyBorder="1" applyAlignment="1">
      <alignment horizontal="center" vertical="center"/>
    </xf>
    <xf numFmtId="168" fontId="88" fillId="2" borderId="81" xfId="0" applyNumberFormat="1" applyFont="1" applyFill="1" applyBorder="1" applyAlignment="1">
      <alignment horizontal="right" vertical="center"/>
    </xf>
    <xf numFmtId="168" fontId="88" fillId="2" borderId="79" xfId="0" applyNumberFormat="1" applyFont="1" applyFill="1" applyBorder="1" applyAlignment="1">
      <alignment horizontal="right" vertical="center"/>
    </xf>
    <xf numFmtId="0" fontId="84" fillId="2" borderId="82" xfId="0" applyFont="1" applyFill="1" applyBorder="1" applyAlignment="1">
      <alignment vertical="center"/>
    </xf>
    <xf numFmtId="0" fontId="85" fillId="12" borderId="58" xfId="0" applyFont="1" applyFill="1" applyBorder="1" applyAlignment="1">
      <alignment horizontal="center" wrapText="1"/>
    </xf>
    <xf numFmtId="44" fontId="85" fillId="12" borderId="59" xfId="3" applyFont="1" applyFill="1" applyBorder="1" applyAlignment="1">
      <alignment horizontal="right" wrapText="1"/>
    </xf>
    <xf numFmtId="0" fontId="85" fillId="12" borderId="58" xfId="0" applyFont="1" applyFill="1" applyBorder="1" applyAlignment="1">
      <alignment horizontal="right" wrapText="1"/>
    </xf>
    <xf numFmtId="0" fontId="85" fillId="12" borderId="58" xfId="0" applyNumberFormat="1" applyFont="1" applyFill="1" applyBorder="1" applyAlignment="1">
      <alignment horizontal="right" wrapText="1"/>
    </xf>
    <xf numFmtId="44" fontId="85" fillId="0" borderId="37" xfId="0" applyNumberFormat="1" applyFont="1" applyFill="1" applyBorder="1" applyAlignment="1">
      <alignment horizontal="right" vertical="center" wrapText="1"/>
    </xf>
    <xf numFmtId="0" fontId="85" fillId="0" borderId="0" xfId="0" applyFont="1" applyAlignment="1">
      <alignment horizontal="center" wrapText="1"/>
    </xf>
    <xf numFmtId="169" fontId="86" fillId="0" borderId="36" xfId="0" applyNumberFormat="1" applyFont="1" applyFill="1" applyBorder="1" applyAlignment="1">
      <alignment horizontal="center" vertical="center"/>
    </xf>
    <xf numFmtId="171" fontId="86" fillId="0" borderId="37" xfId="0" applyNumberFormat="1" applyFont="1" applyFill="1" applyBorder="1" applyAlignment="1">
      <alignment horizontal="center" vertical="center"/>
    </xf>
    <xf numFmtId="168" fontId="86" fillId="0" borderId="36" xfId="0" applyNumberFormat="1" applyFont="1" applyFill="1" applyBorder="1" applyAlignment="1">
      <alignment horizontal="right" vertical="center"/>
    </xf>
    <xf numFmtId="0" fontId="85" fillId="0" borderId="10" xfId="0" applyFont="1" applyBorder="1" applyAlignment="1">
      <alignment horizontal="center" wrapText="1"/>
    </xf>
    <xf numFmtId="0" fontId="85" fillId="0" borderId="19" xfId="0" applyFont="1" applyBorder="1" applyAlignment="1">
      <alignment horizontal="center" wrapText="1"/>
    </xf>
    <xf numFmtId="0" fontId="85" fillId="12" borderId="60" xfId="0" applyFont="1" applyFill="1" applyBorder="1" applyAlignment="1">
      <alignment horizontal="center" vertical="top" wrapText="1"/>
    </xf>
    <xf numFmtId="44" fontId="85" fillId="12" borderId="61" xfId="3" applyFont="1" applyFill="1" applyBorder="1" applyAlignment="1">
      <alignment horizontal="right" vertical="top" wrapText="1"/>
    </xf>
    <xf numFmtId="0" fontId="85" fillId="12" borderId="60" xfId="0" applyFont="1" applyFill="1" applyBorder="1" applyAlignment="1">
      <alignment horizontal="right" vertical="top" wrapText="1"/>
    </xf>
    <xf numFmtId="0" fontId="85" fillId="12" borderId="60" xfId="0" applyNumberFormat="1" applyFont="1" applyFill="1" applyBorder="1" applyAlignment="1">
      <alignment horizontal="right" vertical="top" wrapText="1"/>
    </xf>
    <xf numFmtId="44" fontId="85" fillId="0" borderId="62" xfId="0" applyNumberFormat="1" applyFont="1" applyFill="1" applyBorder="1" applyAlignment="1">
      <alignment horizontal="right" vertical="center" wrapText="1"/>
    </xf>
    <xf numFmtId="0" fontId="84" fillId="0" borderId="0" xfId="0" applyFont="1" applyAlignment="1">
      <alignment vertical="top" wrapText="1"/>
    </xf>
    <xf numFmtId="169" fontId="86" fillId="0" borderId="34" xfId="0" applyNumberFormat="1" applyFont="1" applyFill="1" applyBorder="1" applyAlignment="1">
      <alignment horizontal="center" vertical="center"/>
    </xf>
    <xf numFmtId="171" fontId="86" fillId="0" borderId="35" xfId="0" applyNumberFormat="1" applyFont="1" applyFill="1" applyBorder="1" applyAlignment="1">
      <alignment horizontal="center" vertical="center"/>
    </xf>
    <xf numFmtId="168" fontId="86" fillId="0" borderId="34" xfId="0" applyNumberFormat="1" applyFont="1" applyFill="1" applyBorder="1" applyAlignment="1">
      <alignment horizontal="right" vertical="center"/>
    </xf>
    <xf numFmtId="0" fontId="84" fillId="0" borderId="18" xfId="0" applyFont="1" applyBorder="1" applyAlignment="1">
      <alignment horizontal="center" vertical="top" wrapText="1"/>
    </xf>
    <xf numFmtId="0" fontId="84" fillId="0" borderId="17" xfId="0" applyFont="1" applyBorder="1" applyAlignment="1">
      <alignment vertical="top" wrapText="1"/>
    </xf>
    <xf numFmtId="0" fontId="89" fillId="2" borderId="71" xfId="0" applyFont="1" applyFill="1" applyBorder="1" applyAlignment="1">
      <alignment horizontal="center" vertical="center"/>
    </xf>
    <xf numFmtId="0" fontId="89" fillId="0" borderId="0" xfId="0" applyFont="1" applyFill="1" applyAlignment="1">
      <alignment vertical="center" wrapText="1"/>
    </xf>
    <xf numFmtId="169" fontId="89" fillId="0" borderId="0" xfId="0" applyNumberFormat="1" applyFont="1" applyFill="1" applyBorder="1" applyAlignment="1">
      <alignment horizontal="center" vertical="center"/>
    </xf>
    <xf numFmtId="171" fontId="89" fillId="0" borderId="0" xfId="0" applyNumberFormat="1" applyFont="1" applyFill="1" applyBorder="1" applyAlignment="1">
      <alignment horizontal="center" vertical="center"/>
    </xf>
    <xf numFmtId="168" fontId="89" fillId="0" borderId="0" xfId="0" applyNumberFormat="1" applyFont="1" applyFill="1" applyBorder="1" applyAlignment="1">
      <alignment horizontal="right" vertical="center"/>
    </xf>
    <xf numFmtId="0" fontId="89" fillId="0" borderId="0" xfId="0" applyFont="1" applyFill="1" applyBorder="1" applyAlignment="1">
      <alignment horizontal="center" vertical="center" wrapText="1"/>
    </xf>
    <xf numFmtId="0" fontId="89" fillId="0" borderId="0" xfId="0" applyFont="1" applyFill="1" applyBorder="1" applyAlignment="1">
      <alignment vertical="center" wrapText="1"/>
    </xf>
    <xf numFmtId="0" fontId="89" fillId="2" borderId="55" xfId="0" applyFont="1" applyFill="1" applyBorder="1" applyAlignment="1">
      <alignment vertical="center"/>
    </xf>
    <xf numFmtId="0" fontId="90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44" fontId="87" fillId="0" borderId="0" xfId="0" applyNumberFormat="1" applyFont="1" applyAlignment="1">
      <alignment horizontal="right" vertical="center"/>
    </xf>
    <xf numFmtId="44" fontId="87" fillId="0" borderId="0" xfId="0" applyNumberFormat="1" applyFont="1" applyAlignment="1">
      <alignment horizontal="center" vertical="center"/>
    </xf>
    <xf numFmtId="0" fontId="87" fillId="0" borderId="0" xfId="0" applyNumberFormat="1" applyFont="1" applyAlignment="1">
      <alignment horizontal="center" vertical="center"/>
    </xf>
    <xf numFmtId="0" fontId="87" fillId="0" borderId="0" xfId="0" applyFont="1" applyFill="1" applyAlignment="1">
      <alignment horizontal="center" vertical="center"/>
    </xf>
    <xf numFmtId="44" fontId="87" fillId="0" borderId="0" xfId="0" applyNumberFormat="1" applyFont="1" applyFill="1" applyAlignment="1">
      <alignment horizontal="center" vertical="center"/>
    </xf>
    <xf numFmtId="0" fontId="90" fillId="0" borderId="0" xfId="0" applyFont="1" applyAlignment="1">
      <alignment horizontal="right" vertical="center"/>
    </xf>
    <xf numFmtId="0" fontId="87" fillId="0" borderId="0" xfId="0" applyFont="1" applyAlignment="1">
      <alignment vertical="center"/>
    </xf>
    <xf numFmtId="44" fontId="85" fillId="0" borderId="0" xfId="0" applyNumberFormat="1" applyFont="1" applyAlignment="1">
      <alignment horizontal="center" vertical="center"/>
    </xf>
    <xf numFmtId="0" fontId="87" fillId="0" borderId="0" xfId="0" applyFont="1" applyAlignment="1">
      <alignment horizontal="right" vertical="center"/>
    </xf>
    <xf numFmtId="0" fontId="84" fillId="0" borderId="50" xfId="3" applyNumberFormat="1" applyFont="1" applyFill="1" applyBorder="1" applyAlignment="1">
      <alignment horizontal="center" vertical="center" wrapText="1"/>
    </xf>
    <xf numFmtId="44" fontId="84" fillId="0" borderId="51" xfId="3" applyNumberFormat="1" applyFont="1" applyFill="1" applyBorder="1" applyAlignment="1">
      <alignment horizontal="right" vertical="center" wrapText="1"/>
    </xf>
    <xf numFmtId="0" fontId="84" fillId="0" borderId="52" xfId="3" applyNumberFormat="1" applyFont="1" applyFill="1" applyBorder="1" applyAlignment="1">
      <alignment horizontal="center" vertical="center" wrapText="1"/>
    </xf>
    <xf numFmtId="44" fontId="84" fillId="0" borderId="51" xfId="3" applyNumberFormat="1" applyFont="1" applyFill="1" applyBorder="1" applyAlignment="1">
      <alignment horizontal="center" vertical="center" wrapText="1"/>
    </xf>
    <xf numFmtId="0" fontId="88" fillId="23" borderId="21" xfId="0" applyFont="1" applyFill="1" applyBorder="1" applyAlignment="1">
      <alignment horizontal="center" vertical="center"/>
    </xf>
    <xf numFmtId="0" fontId="87" fillId="0" borderId="44" xfId="0" applyNumberFormat="1" applyFont="1" applyFill="1" applyBorder="1" applyAlignment="1">
      <alignment horizontal="center" vertical="center"/>
    </xf>
    <xf numFmtId="44" fontId="87" fillId="0" borderId="45" xfId="0" applyNumberFormat="1" applyFont="1" applyFill="1" applyBorder="1" applyAlignment="1">
      <alignment horizontal="right" vertical="center"/>
    </xf>
    <xf numFmtId="0" fontId="84" fillId="0" borderId="23" xfId="0" applyNumberFormat="1" applyFont="1" applyFill="1" applyBorder="1" applyAlignment="1">
      <alignment horizontal="center" vertical="center"/>
    </xf>
    <xf numFmtId="44" fontId="84" fillId="0" borderId="26" xfId="0" applyNumberFormat="1" applyFont="1" applyFill="1" applyBorder="1" applyAlignment="1">
      <alignment horizontal="right" vertical="center"/>
    </xf>
    <xf numFmtId="0" fontId="88" fillId="23" borderId="21" xfId="0" applyFont="1" applyFill="1" applyBorder="1" applyAlignment="1">
      <alignment horizontal="center" vertical="center" wrapText="1"/>
    </xf>
    <xf numFmtId="0" fontId="90" fillId="0" borderId="0" xfId="0" applyFont="1" applyFill="1" applyAlignment="1">
      <alignment horizontal="center" vertical="center"/>
    </xf>
    <xf numFmtId="0" fontId="88" fillId="23" borderId="54" xfId="0" applyFont="1" applyFill="1" applyBorder="1" applyAlignment="1">
      <alignment horizontal="center" vertical="center"/>
    </xf>
    <xf numFmtId="0" fontId="88" fillId="23" borderId="48" xfId="0" applyFont="1" applyFill="1" applyBorder="1" applyAlignment="1">
      <alignment horizontal="center" vertical="center"/>
    </xf>
    <xf numFmtId="0" fontId="84" fillId="0" borderId="27" xfId="0" applyNumberFormat="1" applyFont="1" applyFill="1" applyBorder="1" applyAlignment="1">
      <alignment horizontal="center" vertical="center"/>
    </xf>
    <xf numFmtId="44" fontId="84" fillId="0" borderId="28" xfId="0" applyNumberFormat="1" applyFont="1" applyFill="1" applyBorder="1" applyAlignment="1">
      <alignment horizontal="right" vertical="center"/>
    </xf>
    <xf numFmtId="0" fontId="91" fillId="0" borderId="0" xfId="0" applyFont="1"/>
    <xf numFmtId="0" fontId="92" fillId="0" borderId="0" xfId="0" applyFont="1"/>
    <xf numFmtId="0" fontId="92" fillId="0" borderId="0" xfId="0" applyFont="1" applyAlignment="1">
      <alignment horizontal="right"/>
    </xf>
    <xf numFmtId="0" fontId="93" fillId="0" borderId="0" xfId="0" applyFont="1"/>
    <xf numFmtId="0" fontId="93" fillId="0" borderId="0" xfId="0" applyFont="1" applyAlignment="1">
      <alignment horizontal="center"/>
    </xf>
    <xf numFmtId="0" fontId="93" fillId="0" borderId="0" xfId="0" applyFont="1" applyAlignment="1">
      <alignment horizontal="right"/>
    </xf>
    <xf numFmtId="0" fontId="91" fillId="7" borderId="0" xfId="0" applyFont="1" applyFill="1"/>
    <xf numFmtId="0" fontId="92" fillId="0" borderId="0" xfId="0" applyFont="1" applyAlignment="1">
      <alignment horizontal="left" indent="6"/>
    </xf>
    <xf numFmtId="0" fontId="85" fillId="0" borderId="57" xfId="0" applyFont="1" applyBorder="1" applyAlignment="1">
      <alignment vertical="center" wrapText="1"/>
    </xf>
    <xf numFmtId="0" fontId="85" fillId="0" borderId="10" xfId="0" applyNumberFormat="1" applyFont="1" applyFill="1" applyBorder="1" applyAlignment="1">
      <alignment horizontal="right" vertical="center" wrapText="1"/>
    </xf>
    <xf numFmtId="0" fontId="85" fillId="0" borderId="11" xfId="0" applyNumberFormat="1" applyFont="1" applyFill="1" applyBorder="1" applyAlignment="1">
      <alignment horizontal="right" vertical="center" wrapText="1"/>
    </xf>
    <xf numFmtId="44" fontId="84" fillId="36" borderId="25" xfId="0" applyNumberFormat="1" applyFont="1" applyFill="1" applyBorder="1" applyAlignment="1">
      <alignment horizontal="right" vertical="center"/>
    </xf>
    <xf numFmtId="44" fontId="85" fillId="25" borderId="57" xfId="3" applyFont="1" applyFill="1" applyBorder="1" applyAlignment="1">
      <alignment horizontal="right" vertical="center" wrapText="1"/>
    </xf>
    <xf numFmtId="168" fontId="88" fillId="2" borderId="92" xfId="0" applyNumberFormat="1" applyFont="1" applyFill="1" applyBorder="1" applyAlignment="1">
      <alignment horizontal="right" vertical="center"/>
    </xf>
    <xf numFmtId="44" fontId="85" fillId="12" borderId="93" xfId="3" applyFont="1" applyFill="1" applyBorder="1" applyAlignment="1">
      <alignment horizontal="right" wrapText="1"/>
    </xf>
    <xf numFmtId="44" fontId="85" fillId="12" borderId="94" xfId="3" applyFont="1" applyFill="1" applyBorder="1" applyAlignment="1">
      <alignment horizontal="right" vertical="top" wrapText="1"/>
    </xf>
    <xf numFmtId="0" fontId="84" fillId="10" borderId="97" xfId="0" applyNumberFormat="1" applyFont="1" applyFill="1" applyBorder="1" applyAlignment="1">
      <alignment horizontal="center" vertical="center"/>
    </xf>
    <xf numFmtId="44" fontId="84" fillId="10" borderId="98" xfId="0" applyNumberFormat="1" applyFont="1" applyFill="1" applyBorder="1" applyAlignment="1">
      <alignment horizontal="right" vertical="center"/>
    </xf>
    <xf numFmtId="0" fontId="84" fillId="10" borderId="91" xfId="0" applyFont="1" applyFill="1" applyBorder="1" applyAlignment="1">
      <alignment horizontal="center" wrapText="1"/>
    </xf>
    <xf numFmtId="0" fontId="84" fillId="10" borderId="91" xfId="0" applyFont="1" applyFill="1" applyBorder="1" applyAlignment="1">
      <alignment vertical="top" wrapText="1"/>
    </xf>
    <xf numFmtId="0" fontId="84" fillId="36" borderId="91" xfId="0" applyNumberFormat="1" applyFont="1" applyFill="1" applyBorder="1" applyAlignment="1">
      <alignment horizontal="center" vertical="center" wrapText="1"/>
    </xf>
    <xf numFmtId="44" fontId="84" fillId="36" borderId="91" xfId="0" applyNumberFormat="1" applyFont="1" applyFill="1" applyBorder="1" applyAlignment="1">
      <alignment vertical="center" wrapText="1"/>
    </xf>
    <xf numFmtId="0" fontId="87" fillId="34" borderId="21" xfId="0" applyNumberFormat="1" applyFont="1" applyFill="1" applyBorder="1" applyAlignment="1">
      <alignment horizontal="center" vertical="center"/>
    </xf>
    <xf numFmtId="167" fontId="87" fillId="34" borderId="21" xfId="0" applyNumberFormat="1" applyFont="1" applyFill="1" applyBorder="1" applyAlignment="1">
      <alignment horizontal="right" vertical="center"/>
    </xf>
    <xf numFmtId="0" fontId="87" fillId="34" borderId="21" xfId="0" applyFont="1" applyFill="1" applyBorder="1" applyAlignment="1">
      <alignment horizontal="center" vertical="center"/>
    </xf>
    <xf numFmtId="0" fontId="84" fillId="37" borderId="21" xfId="0" applyFont="1" applyFill="1" applyBorder="1" applyAlignment="1">
      <alignment horizontal="center" vertical="center"/>
    </xf>
    <xf numFmtId="167" fontId="84" fillId="37" borderId="21" xfId="0" applyNumberFormat="1" applyFont="1" applyFill="1" applyBorder="1" applyAlignment="1">
      <alignment horizontal="center" vertical="center"/>
    </xf>
    <xf numFmtId="0" fontId="84" fillId="37" borderId="21" xfId="0" applyNumberFormat="1" applyFont="1" applyFill="1" applyBorder="1" applyAlignment="1">
      <alignment horizontal="center" vertical="center"/>
    </xf>
    <xf numFmtId="167" fontId="84" fillId="37" borderId="21" xfId="0" applyNumberFormat="1" applyFont="1" applyFill="1" applyBorder="1" applyAlignment="1">
      <alignment horizontal="right" vertical="center"/>
    </xf>
    <xf numFmtId="44" fontId="8" fillId="19" borderId="3" xfId="0" applyNumberFormat="1" applyFont="1" applyFill="1" applyBorder="1" applyAlignment="1">
      <alignment horizontal="center" vertical="center" wrapText="1"/>
    </xf>
    <xf numFmtId="44" fontId="5" fillId="27" borderId="4" xfId="0" applyNumberFormat="1" applyFont="1" applyFill="1" applyBorder="1" applyAlignment="1">
      <alignment horizontal="center" vertical="center" wrapText="1"/>
    </xf>
    <xf numFmtId="0" fontId="26" fillId="0" borderId="86" xfId="0" applyFont="1" applyFill="1" applyBorder="1" applyAlignment="1" applyProtection="1">
      <alignment horizontal="center" vertical="center"/>
      <protection locked="0"/>
    </xf>
    <xf numFmtId="172" fontId="10" fillId="0" borderId="87" xfId="0" applyNumberFormat="1" applyFont="1" applyFill="1" applyBorder="1" applyAlignment="1" applyProtection="1">
      <alignment horizontal="center" vertical="center"/>
      <protection locked="0"/>
    </xf>
    <xf numFmtId="0" fontId="84" fillId="34" borderId="91" xfId="0" applyNumberFormat="1" applyFont="1" applyFill="1" applyBorder="1" applyAlignment="1">
      <alignment horizontal="center" vertical="center" wrapText="1"/>
    </xf>
    <xf numFmtId="44" fontId="84" fillId="34" borderId="91" xfId="0" applyNumberFormat="1" applyFont="1" applyFill="1" applyBorder="1" applyAlignment="1">
      <alignment vertical="center" wrapText="1"/>
    </xf>
    <xf numFmtId="175" fontId="48" fillId="38" borderId="2" xfId="0" applyNumberFormat="1" applyFont="1" applyFill="1" applyBorder="1" applyAlignment="1">
      <alignment horizontal="center" vertical="center" wrapText="1"/>
    </xf>
    <xf numFmtId="49" fontId="3" fillId="38" borderId="2" xfId="0" applyNumberFormat="1" applyFont="1" applyFill="1" applyBorder="1" applyAlignment="1" applyProtection="1">
      <alignment horizontal="center" vertical="center" wrapText="1"/>
      <protection locked="0"/>
    </xf>
    <xf numFmtId="0" fontId="48" fillId="38" borderId="2" xfId="0" applyFont="1" applyFill="1" applyBorder="1" applyAlignment="1">
      <alignment horizontal="center" vertical="center" wrapText="1"/>
    </xf>
    <xf numFmtId="49" fontId="48" fillId="38" borderId="2" xfId="0" applyNumberFormat="1" applyFont="1" applyFill="1" applyBorder="1" applyAlignment="1">
      <alignment horizontal="center" vertical="center" wrapText="1"/>
    </xf>
    <xf numFmtId="165" fontId="48" fillId="38" borderId="2" xfId="0" applyNumberFormat="1" applyFont="1" applyFill="1" applyBorder="1" applyAlignment="1">
      <alignment horizontal="center" vertical="center" wrapText="1"/>
    </xf>
    <xf numFmtId="165" fontId="8" fillId="38" borderId="2" xfId="0" applyNumberFormat="1" applyFont="1" applyFill="1" applyBorder="1" applyAlignment="1">
      <alignment horizontal="center" vertical="center" wrapText="1"/>
    </xf>
    <xf numFmtId="164" fontId="48" fillId="38" borderId="2" xfId="0" applyNumberFormat="1" applyFont="1" applyFill="1" applyBorder="1" applyAlignment="1">
      <alignment horizontal="center" vertical="center" wrapText="1"/>
    </xf>
    <xf numFmtId="173" fontId="8" fillId="6" borderId="2" xfId="0" applyNumberFormat="1" applyFont="1" applyFill="1" applyBorder="1" applyAlignment="1">
      <alignment horizontal="center" vertical="center" wrapText="1"/>
    </xf>
    <xf numFmtId="173" fontId="8" fillId="6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6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2" xfId="0" applyFont="1" applyFill="1" applyBorder="1" applyAlignment="1" applyProtection="1">
      <alignment horizontal="center" vertical="center" wrapText="1"/>
      <protection locked="0"/>
    </xf>
    <xf numFmtId="49" fontId="8" fillId="6" borderId="2" xfId="0" applyNumberFormat="1" applyFont="1" applyFill="1" applyBorder="1" applyAlignment="1" applyProtection="1">
      <alignment horizontal="center" vertical="center" wrapText="1"/>
      <protection locked="0"/>
    </xf>
    <xf numFmtId="174" fontId="8" fillId="6" borderId="2" xfId="0" applyNumberFormat="1" applyFont="1" applyFill="1" applyBorder="1" applyAlignment="1" applyProtection="1">
      <alignment horizontal="center" vertical="center" wrapText="1"/>
      <protection locked="0"/>
    </xf>
    <xf numFmtId="176" fontId="8" fillId="6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2" xfId="0" applyNumberFormat="1" applyFont="1" applyFill="1" applyBorder="1" applyAlignment="1" applyProtection="1">
      <alignment horizontal="center" vertical="center" wrapText="1"/>
      <protection locked="0"/>
    </xf>
    <xf numFmtId="177" fontId="8" fillId="6" borderId="2" xfId="0" applyNumberFormat="1" applyFont="1" applyFill="1" applyBorder="1" applyAlignment="1" applyProtection="1">
      <alignment horizontal="center" vertical="center" wrapText="1"/>
      <protection locked="0"/>
    </xf>
    <xf numFmtId="164" fontId="70" fillId="39" borderId="2" xfId="0" applyNumberFormat="1" applyFont="1" applyFill="1" applyBorder="1" applyAlignment="1">
      <alignment horizontal="center" vertical="center" wrapText="1"/>
    </xf>
    <xf numFmtId="49" fontId="3" fillId="39" borderId="2" xfId="0" applyNumberFormat="1" applyFont="1" applyFill="1" applyBorder="1" applyAlignment="1" applyProtection="1">
      <alignment horizontal="center" vertical="center" wrapText="1"/>
      <protection locked="0"/>
    </xf>
    <xf numFmtId="0" fontId="70" fillId="39" borderId="2" xfId="0" applyFont="1" applyFill="1" applyBorder="1" applyAlignment="1">
      <alignment horizontal="center" vertical="center" wrapText="1"/>
    </xf>
    <xf numFmtId="165" fontId="70" fillId="39" borderId="2" xfId="0" applyNumberFormat="1" applyFont="1" applyFill="1" applyBorder="1" applyAlignment="1">
      <alignment horizontal="center" vertical="center" wrapText="1"/>
    </xf>
    <xf numFmtId="164" fontId="3" fillId="39" borderId="2" xfId="0" applyNumberFormat="1" applyFont="1" applyFill="1" applyBorder="1" applyAlignment="1">
      <alignment horizontal="center" vertical="center" wrapText="1"/>
    </xf>
    <xf numFmtId="0" fontId="3" fillId="39" borderId="2" xfId="0" applyFont="1" applyFill="1" applyBorder="1" applyAlignment="1">
      <alignment horizontal="center" vertical="center" wrapText="1"/>
    </xf>
    <xf numFmtId="165" fontId="3" fillId="39" borderId="2" xfId="0" applyNumberFormat="1" applyFont="1" applyFill="1" applyBorder="1" applyAlignment="1">
      <alignment horizontal="center" vertical="center" wrapText="1"/>
    </xf>
    <xf numFmtId="164" fontId="12" fillId="40" borderId="2" xfId="0" applyNumberFormat="1" applyFont="1" applyFill="1" applyBorder="1" applyAlignment="1">
      <alignment horizontal="center" vertical="center" wrapText="1"/>
    </xf>
    <xf numFmtId="49" fontId="3" fillId="40" borderId="2" xfId="0" applyNumberFormat="1" applyFont="1" applyFill="1" applyBorder="1" applyAlignment="1" applyProtection="1">
      <alignment horizontal="center" vertical="center" wrapText="1"/>
      <protection locked="0"/>
    </xf>
    <xf numFmtId="0" fontId="12" fillId="40" borderId="2" xfId="0" applyFont="1" applyFill="1" applyBorder="1" applyAlignment="1">
      <alignment horizontal="center" vertical="center" wrapText="1"/>
    </xf>
    <xf numFmtId="165" fontId="12" fillId="40" borderId="2" xfId="0" applyNumberFormat="1" applyFont="1" applyFill="1" applyBorder="1" applyAlignment="1">
      <alignment horizontal="center" vertical="center" wrapText="1"/>
    </xf>
    <xf numFmtId="165" fontId="3" fillId="40" borderId="2" xfId="0" applyNumberFormat="1" applyFont="1" applyFill="1" applyBorder="1" applyAlignment="1">
      <alignment horizontal="center" vertical="center" wrapText="1"/>
    </xf>
    <xf numFmtId="164" fontId="3" fillId="40" borderId="2" xfId="0" applyNumberFormat="1" applyFont="1" applyFill="1" applyBorder="1" applyAlignment="1">
      <alignment horizontal="center" vertical="center" wrapText="1"/>
    </xf>
    <xf numFmtId="0" fontId="8" fillId="20" borderId="3" xfId="0" applyFont="1" applyFill="1" applyBorder="1" applyAlignment="1" applyProtection="1">
      <alignment horizontal="center" vertical="center" wrapText="1"/>
      <protection locked="0"/>
    </xf>
    <xf numFmtId="0" fontId="8" fillId="20" borderId="4" xfId="0" applyFont="1" applyFill="1" applyBorder="1" applyAlignment="1" applyProtection="1">
      <alignment horizontal="center" vertical="center" wrapText="1"/>
      <protection locked="0"/>
    </xf>
    <xf numFmtId="0" fontId="71" fillId="20" borderId="2" xfId="0" applyFont="1" applyFill="1" applyBorder="1" applyAlignment="1">
      <alignment horizontal="center" vertical="center" wrapText="1"/>
    </xf>
    <xf numFmtId="0" fontId="3" fillId="20" borderId="3" xfId="0" applyFont="1" applyFill="1" applyBorder="1" applyAlignment="1">
      <alignment horizontal="center" vertical="center" wrapText="1"/>
    </xf>
    <xf numFmtId="0" fontId="3" fillId="20" borderId="4" xfId="0" applyFont="1" applyFill="1" applyBorder="1" applyAlignment="1">
      <alignment horizontal="center" vertical="center" wrapText="1"/>
    </xf>
    <xf numFmtId="169" fontId="86" fillId="0" borderId="56" xfId="0" applyNumberFormat="1" applyFont="1" applyFill="1" applyBorder="1" applyAlignment="1">
      <alignment horizontal="center" vertical="center"/>
    </xf>
    <xf numFmtId="169" fontId="86" fillId="0" borderId="54" xfId="0" applyNumberFormat="1" applyFont="1" applyFill="1" applyBorder="1" applyAlignment="1">
      <alignment horizontal="center" vertical="center"/>
    </xf>
    <xf numFmtId="168" fontId="86" fillId="0" borderId="56" xfId="0" applyNumberFormat="1" applyFont="1" applyFill="1" applyBorder="1" applyAlignment="1">
      <alignment horizontal="center" vertical="center"/>
    </xf>
    <xf numFmtId="168" fontId="86" fillId="0" borderId="54" xfId="0" applyNumberFormat="1" applyFont="1" applyFill="1" applyBorder="1" applyAlignment="1">
      <alignment horizontal="center" vertical="center"/>
    </xf>
    <xf numFmtId="167" fontId="83" fillId="24" borderId="66" xfId="0" applyNumberFormat="1" applyFont="1" applyFill="1" applyBorder="1" applyAlignment="1">
      <alignment horizontal="right" vertical="center" wrapText="1"/>
    </xf>
    <xf numFmtId="167" fontId="83" fillId="24" borderId="65" xfId="0" applyNumberFormat="1" applyFont="1" applyFill="1" applyBorder="1" applyAlignment="1">
      <alignment horizontal="right" vertical="center" wrapText="1"/>
    </xf>
    <xf numFmtId="0" fontId="84" fillId="10" borderId="71" xfId="0" applyFont="1" applyFill="1" applyBorder="1" applyAlignment="1">
      <alignment horizontal="center" vertical="center"/>
    </xf>
    <xf numFmtId="167" fontId="89" fillId="24" borderId="80" xfId="1" applyNumberFormat="1" applyFont="1" applyFill="1" applyBorder="1" applyAlignment="1">
      <alignment horizontal="center" vertical="center" wrapText="1"/>
    </xf>
    <xf numFmtId="167" fontId="89" fillId="24" borderId="79" xfId="1" applyNumberFormat="1" applyFont="1" applyFill="1" applyBorder="1" applyAlignment="1">
      <alignment horizontal="center" vertical="center" wrapText="1"/>
    </xf>
    <xf numFmtId="0" fontId="84" fillId="34" borderId="99" xfId="0" applyFont="1" applyFill="1" applyBorder="1" applyAlignment="1">
      <alignment horizontal="center" vertical="center" wrapText="1"/>
    </xf>
    <xf numFmtId="0" fontId="84" fillId="36" borderId="91" xfId="0" applyFont="1" applyFill="1" applyBorder="1" applyAlignment="1">
      <alignment horizontal="center" vertical="center" wrapText="1"/>
    </xf>
    <xf numFmtId="168" fontId="83" fillId="2" borderId="90" xfId="0" applyNumberFormat="1" applyFont="1" applyFill="1" applyBorder="1" applyAlignment="1">
      <alignment horizontal="right" vertical="center"/>
    </xf>
    <xf numFmtId="168" fontId="83" fillId="2" borderId="70" xfId="0" applyNumberFormat="1" applyFont="1" applyFill="1" applyBorder="1" applyAlignment="1">
      <alignment horizontal="right" vertical="center"/>
    </xf>
    <xf numFmtId="0" fontId="84" fillId="37" borderId="21" xfId="0" applyFont="1" applyFill="1" applyBorder="1" applyAlignment="1">
      <alignment horizontal="center" vertical="center"/>
    </xf>
    <xf numFmtId="0" fontId="85" fillId="25" borderId="71" xfId="0" applyFont="1" applyFill="1" applyBorder="1" applyAlignment="1">
      <alignment horizontal="center" vertical="center"/>
    </xf>
    <xf numFmtId="0" fontId="85" fillId="25" borderId="72" xfId="0" applyFont="1" applyFill="1" applyBorder="1" applyAlignment="1">
      <alignment horizontal="center" vertical="center"/>
    </xf>
    <xf numFmtId="0" fontId="84" fillId="10" borderId="72" xfId="0" applyFont="1" applyFill="1" applyBorder="1" applyAlignment="1">
      <alignment horizontal="center" vertical="center"/>
    </xf>
    <xf numFmtId="0" fontId="84" fillId="2" borderId="71" xfId="0" applyFont="1" applyFill="1" applyBorder="1" applyAlignment="1">
      <alignment horizontal="center" vertical="center" wrapText="1"/>
    </xf>
    <xf numFmtId="0" fontId="84" fillId="10" borderId="70" xfId="0" applyFont="1" applyFill="1" applyBorder="1" applyAlignment="1">
      <alignment horizontal="center" vertical="center" wrapText="1"/>
    </xf>
    <xf numFmtId="0" fontId="84" fillId="10" borderId="49" xfId="0" applyFont="1" applyFill="1" applyBorder="1" applyAlignment="1">
      <alignment horizontal="center" vertical="center" wrapText="1"/>
    </xf>
    <xf numFmtId="0" fontId="84" fillId="0" borderId="46" xfId="0" applyFont="1" applyFill="1" applyBorder="1" applyAlignment="1">
      <alignment horizontal="center" vertical="center"/>
    </xf>
    <xf numFmtId="167" fontId="89" fillId="24" borderId="63" xfId="1" applyNumberFormat="1" applyFont="1" applyFill="1" applyBorder="1" applyAlignment="1">
      <alignment horizontal="center" vertical="center" wrapText="1"/>
    </xf>
    <xf numFmtId="167" fontId="89" fillId="24" borderId="64" xfId="1" applyNumberFormat="1" applyFont="1" applyFill="1" applyBorder="1" applyAlignment="1">
      <alignment horizontal="center" vertical="center" wrapText="1"/>
    </xf>
    <xf numFmtId="0" fontId="84" fillId="23" borderId="48" xfId="0" applyFont="1" applyFill="1" applyBorder="1" applyAlignment="1">
      <alignment horizontal="center" vertical="center" wrapText="1"/>
    </xf>
    <xf numFmtId="0" fontId="84" fillId="23" borderId="49" xfId="0" applyFont="1" applyFill="1" applyBorder="1" applyAlignment="1">
      <alignment horizontal="center" vertical="center"/>
    </xf>
    <xf numFmtId="167" fontId="89" fillId="24" borderId="96" xfId="1" applyNumberFormat="1" applyFont="1" applyFill="1" applyBorder="1" applyAlignment="1">
      <alignment horizontal="center" vertical="center" wrapText="1"/>
    </xf>
    <xf numFmtId="167" fontId="83" fillId="24" borderId="0" xfId="0" applyNumberFormat="1" applyFont="1" applyFill="1" applyBorder="1" applyAlignment="1">
      <alignment horizontal="right" vertical="center" wrapText="1"/>
    </xf>
    <xf numFmtId="167" fontId="83" fillId="24" borderId="67" xfId="0" applyNumberFormat="1" applyFont="1" applyFill="1" applyBorder="1" applyAlignment="1">
      <alignment horizontal="right" vertical="center" wrapText="1"/>
    </xf>
    <xf numFmtId="44" fontId="85" fillId="0" borderId="39" xfId="0" applyNumberFormat="1" applyFont="1" applyFill="1" applyBorder="1" applyAlignment="1">
      <alignment horizontal="center" vertical="center" wrapText="1"/>
    </xf>
    <xf numFmtId="44" fontId="85" fillId="0" borderId="41" xfId="0" applyNumberFormat="1" applyFont="1" applyFill="1" applyBorder="1" applyAlignment="1">
      <alignment horizontal="center" vertical="center" wrapText="1"/>
    </xf>
    <xf numFmtId="0" fontId="85" fillId="0" borderId="38" xfId="0" applyNumberFormat="1" applyFont="1" applyFill="1" applyBorder="1" applyAlignment="1">
      <alignment horizontal="center" vertical="center" wrapText="1"/>
    </xf>
    <xf numFmtId="0" fontId="85" fillId="0" borderId="40" xfId="0" applyNumberFormat="1" applyFont="1" applyFill="1" applyBorder="1" applyAlignment="1">
      <alignment horizontal="center" vertical="center" wrapText="1"/>
    </xf>
    <xf numFmtId="167" fontId="89" fillId="24" borderId="95" xfId="1" applyNumberFormat="1" applyFont="1" applyFill="1" applyBorder="1" applyAlignment="1">
      <alignment horizontal="center" vertical="center" wrapText="1"/>
    </xf>
    <xf numFmtId="0" fontId="40" fillId="15" borderId="1" xfId="0" applyFont="1" applyFill="1" applyBorder="1" applyAlignment="1">
      <alignment horizontal="center" vertical="center"/>
    </xf>
    <xf numFmtId="0" fontId="40" fillId="28" borderId="1" xfId="0" applyFont="1" applyFill="1" applyBorder="1" applyAlignment="1">
      <alignment horizontal="center" vertical="center"/>
    </xf>
    <xf numFmtId="0" fontId="36" fillId="30" borderId="1" xfId="0" applyFont="1" applyFill="1" applyBorder="1" applyAlignment="1">
      <alignment horizontal="center" vertical="center"/>
    </xf>
    <xf numFmtId="0" fontId="40" fillId="13" borderId="1" xfId="0" applyFont="1" applyFill="1" applyBorder="1" applyAlignment="1">
      <alignment horizontal="center" vertical="center"/>
    </xf>
    <xf numFmtId="0" fontId="40" fillId="4" borderId="1" xfId="0" applyFont="1" applyFill="1" applyBorder="1" applyAlignment="1">
      <alignment horizontal="center" vertical="center"/>
    </xf>
    <xf numFmtId="0" fontId="40" fillId="2" borderId="0" xfId="0" applyFont="1" applyFill="1" applyAlignment="1">
      <alignment horizontal="center" vertical="center"/>
    </xf>
    <xf numFmtId="10" fontId="40" fillId="28" borderId="1" xfId="1" applyNumberFormat="1" applyFont="1" applyFill="1" applyBorder="1" applyAlignment="1">
      <alignment horizontal="center" vertical="center"/>
    </xf>
    <xf numFmtId="10" fontId="36" fillId="30" borderId="1" xfId="1" applyNumberFormat="1" applyFont="1" applyFill="1" applyBorder="1" applyAlignment="1">
      <alignment horizontal="center" vertical="center"/>
    </xf>
    <xf numFmtId="0" fontId="40" fillId="13" borderId="1" xfId="0" applyFont="1" applyFill="1" applyBorder="1" applyAlignment="1">
      <alignment horizontal="left" vertical="center"/>
    </xf>
    <xf numFmtId="0" fontId="40" fillId="4" borderId="1" xfId="0" applyFont="1" applyFill="1" applyBorder="1" applyAlignment="1">
      <alignment horizontal="left" vertical="center"/>
    </xf>
    <xf numFmtId="0" fontId="36" fillId="30" borderId="1" xfId="0" applyFont="1" applyFill="1" applyBorder="1" applyAlignment="1">
      <alignment horizontal="left" vertical="center"/>
    </xf>
    <xf numFmtId="0" fontId="40" fillId="28" borderId="1" xfId="0" applyFont="1" applyFill="1" applyBorder="1" applyAlignment="1">
      <alignment horizontal="left" vertical="center"/>
    </xf>
    <xf numFmtId="10" fontId="40" fillId="4" borderId="1" xfId="1" applyNumberFormat="1" applyFont="1" applyFill="1" applyBorder="1" applyAlignment="1">
      <alignment horizontal="center" vertical="center"/>
    </xf>
    <xf numFmtId="10" fontId="40" fillId="13" borderId="1" xfId="1" applyNumberFormat="1" applyFont="1" applyFill="1" applyBorder="1" applyAlignment="1">
      <alignment horizontal="center" vertical="center"/>
    </xf>
    <xf numFmtId="0" fontId="8" fillId="32" borderId="1" xfId="0" applyFont="1" applyFill="1" applyBorder="1" applyAlignment="1">
      <alignment horizontal="center" vertical="center"/>
    </xf>
    <xf numFmtId="0" fontId="36" fillId="5" borderId="0" xfId="0" applyFont="1" applyFill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8" fillId="18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31" borderId="1" xfId="0" applyFont="1" applyFill="1" applyBorder="1" applyAlignment="1">
      <alignment horizontal="center" vertical="center" wrapText="1"/>
    </xf>
    <xf numFmtId="0" fontId="36" fillId="7" borderId="0" xfId="0" applyFont="1" applyFill="1" applyAlignment="1">
      <alignment horizontal="center" vertical="center"/>
    </xf>
    <xf numFmtId="0" fontId="68" fillId="32" borderId="1" xfId="0" applyFont="1" applyFill="1" applyBorder="1" applyAlignment="1">
      <alignment horizontal="center" vertical="center"/>
    </xf>
    <xf numFmtId="167" fontId="8" fillId="35" borderId="1" xfId="0" applyNumberFormat="1" applyFont="1" applyFill="1" applyBorder="1" applyAlignment="1">
      <alignment horizontal="center" vertical="center"/>
    </xf>
    <xf numFmtId="0" fontId="8" fillId="11" borderId="88" xfId="0" applyFont="1" applyFill="1" applyBorder="1" applyAlignment="1">
      <alignment horizontal="center" vertical="center"/>
    </xf>
    <xf numFmtId="0" fontId="8" fillId="11" borderId="89" xfId="0" applyFont="1" applyFill="1" applyBorder="1" applyAlignment="1">
      <alignment horizontal="center" vertical="center"/>
    </xf>
    <xf numFmtId="0" fontId="12" fillId="20" borderId="3" xfId="0" applyFont="1" applyFill="1" applyBorder="1" applyAlignment="1">
      <alignment horizontal="center" vertical="center" wrapText="1"/>
    </xf>
    <xf numFmtId="0" fontId="12" fillId="20" borderId="4" xfId="0" applyFont="1" applyFill="1" applyBorder="1" applyAlignment="1">
      <alignment horizontal="center" vertical="center" wrapText="1"/>
    </xf>
  </cellXfs>
  <cellStyles count="5">
    <cellStyle name="Monétaire" xfId="3" builtinId="4"/>
    <cellStyle name="Normal" xfId="0" builtinId="0"/>
    <cellStyle name="Normal 2" xfId="2" xr:uid="{755532F7-86DA-4894-A837-F61CC7096BFF}"/>
    <cellStyle name="Normal 3" xfId="4" xr:uid="{D65CDFC7-87FF-4C00-8839-A7AA16E2E93A}"/>
    <cellStyle name="Pourcentage" xfId="1" builtinId="5"/>
  </cellStyles>
  <dxfs count="118">
    <dxf>
      <font>
        <b/>
        <i val="0"/>
        <color rgb="FFF2F2F2"/>
      </font>
      <fill>
        <patternFill>
          <bgColor rgb="FFF2F2F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rgb="FFDDF1FF"/>
      </font>
      <fill>
        <patternFill>
          <bgColor rgb="FFDDF1FF"/>
        </patternFill>
      </fill>
    </dxf>
    <dxf>
      <font>
        <b/>
        <i val="0"/>
        <color rgb="FFE7FFE7"/>
      </font>
      <fill>
        <patternFill>
          <bgColor rgb="FFE7FFE7"/>
        </patternFill>
      </fill>
    </dxf>
    <dxf>
      <font>
        <b/>
        <i val="0"/>
        <color rgb="FFFFE8DD"/>
      </font>
      <fill>
        <patternFill>
          <bgColor rgb="FFFFE8DD"/>
        </patternFill>
      </fill>
    </dxf>
    <dxf>
      <font>
        <b/>
        <i val="0"/>
        <color rgb="FFFFB7DB"/>
      </font>
      <fill>
        <patternFill>
          <bgColor rgb="FFFFB7DB"/>
        </patternFill>
      </fill>
    </dxf>
    <dxf>
      <font>
        <b/>
        <i val="0"/>
        <color rgb="FFE7FFE7"/>
      </font>
      <fill>
        <patternFill>
          <bgColor rgb="FFE7FFE7"/>
        </patternFill>
      </fill>
    </dxf>
    <dxf>
      <font>
        <b/>
        <i val="0"/>
        <color rgb="FFFFE8DD"/>
      </font>
      <fill>
        <patternFill>
          <bgColor rgb="FFFFE8DD"/>
        </patternFill>
      </fill>
    </dxf>
    <dxf>
      <font>
        <b/>
        <i val="0"/>
        <color rgb="FFF2F2F2"/>
      </font>
      <fill>
        <patternFill>
          <bgColor rgb="FFF2F2F2"/>
        </patternFill>
      </fill>
    </dxf>
    <dxf>
      <font>
        <b/>
        <i val="0"/>
        <color theme="0"/>
      </font>
      <fill>
        <patternFill>
          <bgColor rgb="FFFF0066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rgb="FFDDF1FF"/>
      </font>
      <fill>
        <patternFill>
          <bgColor rgb="FFDDF1FF"/>
        </patternFill>
      </fill>
    </dxf>
    <dxf>
      <font>
        <b/>
        <i val="0"/>
        <color theme="0"/>
      </font>
      <fill>
        <patternFill>
          <bgColor rgb="FFFF0066"/>
        </patternFill>
      </fill>
    </dxf>
    <dxf>
      <font>
        <b/>
        <i val="0"/>
        <color rgb="FFFFD9EC"/>
      </font>
      <fill>
        <patternFill>
          <bgColor rgb="FFFFD9EC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rgb="FFFF99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rgb="FF00FFFF"/>
      </font>
      <fill>
        <patternFill>
          <bgColor rgb="FF00FFFF"/>
        </patternFill>
      </fill>
    </dxf>
    <dxf>
      <font>
        <b/>
        <i val="0"/>
        <color rgb="FF5400A8"/>
      </font>
      <fill>
        <patternFill>
          <bgColor rgb="FF5400A8"/>
        </patternFill>
      </fill>
    </dxf>
    <dxf>
      <font>
        <b/>
        <i val="0"/>
        <color theme="0"/>
      </font>
      <fill>
        <patternFill>
          <bgColor rgb="FF5400A8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color rgb="FFDDF1FF"/>
      </font>
      <fill>
        <patternFill>
          <bgColor rgb="FFDDF1FF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color rgb="FFDDF1FF"/>
      </font>
      <fill>
        <patternFill>
          <bgColor rgb="FFDDF1FF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color rgb="FFDDF1FF"/>
      </font>
      <fill>
        <patternFill>
          <bgColor rgb="FFDDF1FF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color rgb="FFDDF1FF"/>
      </font>
      <fill>
        <patternFill>
          <bgColor rgb="FFDDF1FF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color rgb="FFDDF1FF"/>
      </font>
      <fill>
        <patternFill>
          <bgColor rgb="FFDDF1FF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color rgb="FFDDF1FF"/>
      </font>
      <fill>
        <patternFill>
          <bgColor rgb="FFDDF1FF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color rgb="FFDDF1FF"/>
      </font>
      <fill>
        <patternFill>
          <bgColor rgb="FFDDF1FF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color rgb="FFDDF1FF"/>
      </font>
      <fill>
        <patternFill>
          <bgColor rgb="FFDDF1FF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color rgb="FFDDF1FF"/>
      </font>
      <fill>
        <patternFill>
          <bgColor rgb="FFDDF1FF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color rgb="FFDDF1FF"/>
      </font>
      <fill>
        <patternFill>
          <bgColor rgb="FFDDF1FF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color rgb="FFDDF1FF"/>
      </font>
      <fill>
        <patternFill>
          <bgColor rgb="FFDDF1FF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color rgb="FFDDF1FF"/>
      </font>
      <fill>
        <patternFill>
          <bgColor rgb="FFDDF1FF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color rgb="FFDDF1FF"/>
      </font>
      <fill>
        <patternFill>
          <bgColor rgb="FFDDF1FF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color rgb="FFDDF1FF"/>
      </font>
      <fill>
        <patternFill>
          <bgColor rgb="FFDDF1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/>
      </font>
      <fill>
        <patternFill>
          <bgColor rgb="FFFF99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0"/>
      </font>
      <fill>
        <patternFill>
          <bgColor rgb="FFFF9900"/>
        </pattern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rgb="FFA7FFA7"/>
      </font>
      <fill>
        <patternFill>
          <bgColor rgb="FFA7FFA7"/>
        </patternFill>
      </fill>
    </dxf>
    <dxf>
      <font>
        <b/>
        <i val="0"/>
        <color rgb="FFFF9F89"/>
      </font>
      <fill>
        <patternFill>
          <bgColor rgb="FFFF9F89"/>
        </patternFill>
      </fill>
    </dxf>
    <dxf>
      <font>
        <b/>
        <i val="0"/>
        <color theme="0"/>
      </font>
      <fill>
        <patternFill>
          <bgColor rgb="FF3366CC"/>
        </patternFill>
      </fill>
    </dxf>
    <dxf>
      <font>
        <b/>
        <i val="0"/>
        <color theme="0"/>
      </font>
      <fill>
        <patternFill>
          <bgColor rgb="FFFF3399"/>
        </patternFill>
      </fill>
    </dxf>
    <dxf>
      <font>
        <b/>
        <i val="0"/>
        <color theme="0"/>
      </font>
      <fill>
        <patternFill>
          <bgColor rgb="FFFF99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9900CC"/>
        </patternFill>
      </fill>
    </dxf>
    <dxf>
      <font>
        <b/>
        <i val="0"/>
        <color rgb="FFA7FFA7"/>
      </font>
      <fill>
        <patternFill>
          <bgColor rgb="FFA7FFA7"/>
        </patternFill>
      </fill>
    </dxf>
    <dxf>
      <font>
        <b/>
        <i val="0"/>
        <color rgb="FFFF9F89"/>
      </font>
      <fill>
        <patternFill>
          <bgColor rgb="FFFF9F89"/>
        </patternFill>
      </fill>
    </dxf>
    <dxf>
      <font>
        <b/>
        <i val="0"/>
        <color theme="0"/>
      </font>
      <fill>
        <patternFill>
          <bgColor rgb="FF3366CC"/>
        </patternFill>
      </fill>
    </dxf>
    <dxf>
      <font>
        <b/>
        <i val="0"/>
        <color theme="0"/>
      </font>
      <fill>
        <patternFill>
          <bgColor rgb="FFFF3399"/>
        </patternFill>
      </fill>
    </dxf>
    <dxf>
      <font>
        <b/>
        <i val="0"/>
        <color theme="0"/>
      </font>
      <fill>
        <patternFill>
          <bgColor rgb="FFFF99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9900CC"/>
        </patternFill>
      </fill>
    </dxf>
    <dxf>
      <font>
        <b/>
        <i val="0"/>
        <color rgb="FFA7FFA7"/>
      </font>
      <fill>
        <patternFill>
          <bgColor rgb="FFA7FFA7"/>
        </patternFill>
      </fill>
    </dxf>
    <dxf>
      <font>
        <b/>
        <i val="0"/>
        <color rgb="FFFF9F89"/>
      </font>
      <fill>
        <patternFill>
          <bgColor rgb="FFFF9F89"/>
        </patternFill>
      </fill>
    </dxf>
    <dxf>
      <font>
        <b/>
        <i val="0"/>
        <color theme="0"/>
      </font>
      <fill>
        <patternFill>
          <bgColor rgb="FF3366CC"/>
        </patternFill>
      </fill>
    </dxf>
    <dxf>
      <font>
        <b/>
        <i val="0"/>
        <color theme="0"/>
      </font>
      <fill>
        <patternFill>
          <bgColor rgb="FFFF3399"/>
        </patternFill>
      </fill>
    </dxf>
    <dxf>
      <font>
        <b/>
        <i val="0"/>
        <color theme="0"/>
      </font>
      <fill>
        <patternFill>
          <bgColor rgb="FFFF99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1CCF0"/>
      <color rgb="FFD5FFD5"/>
      <color rgb="FFA7FFA7"/>
      <color rgb="FFABE9FF"/>
      <color rgb="FFFFE1F0"/>
      <color rgb="FFFFB7DB"/>
      <color rgb="FF0070C0"/>
      <color rgb="FFFF9933"/>
      <color rgb="FF548235"/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un/COMMERCIAL/COMMERCIAL%20GROUPES/07.%20Rapports%20d'activit&#233;s/C4%20-%20Rapport%20d'activit&#233;s%20groupes%20et%20T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un/COMMERCIAL/COMMERCIAL%20GROUPES/Carcassonne%20Nord/I/Innovation%20Voyages/15.%2002%20au%2003%20janvier%202018/Innovation%20Voyages%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un/COMMERCIAL/COMMERCIAL%20GROUPES/01.%20Mails%20types/01.%20Prop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commun loisirs"/>
      <sheetName val="CONSTAT SIGNE ET EN ATTENTE"/>
      <sheetName val="rapport d'activité commerciale"/>
      <sheetName val="Actions hebdo 13"/>
      <sheetName val="rapport des ventes groupe € "/>
      <sheetName val="actions hebdo sabine 12"/>
      <sheetName val="nouvel extract"/>
      <sheetName val=" fichier contact groupes"/>
      <sheetName val="CA Stés Septembre 12"/>
      <sheetName val="CA Stés Aout 12"/>
      <sheetName val="CONSTAT demarchage"/>
      <sheetName val="FAMILLE SEGMENT"/>
      <sheetName val="CODE HTLS"/>
      <sheetName val="code initiales"/>
      <sheetName val="secteur ACTIVITES DETAILS corpo"/>
      <sheetName val="qualif"/>
      <sheetName val="CLIENT PROSPECT"/>
      <sheetName val="type de ct"/>
      <sheetName val="mode de visite"/>
      <sheetName val="Feuil3"/>
      <sheetName val="statut "/>
      <sheetName val="bdd segment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FAMILLE SEGMENT</v>
          </cell>
        </row>
        <row r="2">
          <cell r="A2" t="str">
            <v>CORPO SOCIETE</v>
          </cell>
        </row>
        <row r="3">
          <cell r="A3" t="str">
            <v xml:space="preserve">LOISIRS SOCIETE </v>
          </cell>
        </row>
        <row r="4">
          <cell r="A4" t="str">
            <v>PRESS</v>
          </cell>
        </row>
        <row r="5">
          <cell r="A5" t="str">
            <v>IND</v>
          </cell>
        </row>
        <row r="6">
          <cell r="A6" t="str">
            <v>PARTNER</v>
          </cell>
        </row>
      </sheetData>
      <sheetData sheetId="12">
        <row r="1">
          <cell r="B1" t="str">
            <v>AUX</v>
          </cell>
        </row>
        <row r="2">
          <cell r="B2" t="str">
            <v>ML</v>
          </cell>
        </row>
        <row r="3">
          <cell r="B3" t="str">
            <v>CAR</v>
          </cell>
        </row>
        <row r="4">
          <cell r="B4" t="str">
            <v>CAN</v>
          </cell>
        </row>
        <row r="5">
          <cell r="B5" t="str">
            <v>NCY</v>
          </cell>
        </row>
        <row r="6">
          <cell r="B6" t="str">
            <v>CNA</v>
          </cell>
        </row>
        <row r="7">
          <cell r="B7" t="str">
            <v>CNB</v>
          </cell>
        </row>
        <row r="8">
          <cell r="B8" t="str">
            <v>SXB</v>
          </cell>
        </row>
        <row r="9">
          <cell r="B9" t="str">
            <v>GHP</v>
          </cell>
        </row>
        <row r="10">
          <cell r="B10" t="str">
            <v>LEN</v>
          </cell>
        </row>
        <row r="11">
          <cell r="B11" t="str">
            <v>LAN</v>
          </cell>
        </row>
        <row r="12">
          <cell r="B12" t="str">
            <v>CHA</v>
          </cell>
        </row>
        <row r="13">
          <cell r="B13" t="str">
            <v>SIE</v>
          </cell>
        </row>
        <row r="14">
          <cell r="B14" t="str">
            <v>LUX</v>
          </cell>
        </row>
        <row r="15">
          <cell r="B15" t="str">
            <v>VAL</v>
          </cell>
        </row>
        <row r="16">
          <cell r="B16" t="str">
            <v>TLS</v>
          </cell>
        </row>
        <row r="17">
          <cell r="B17" t="str">
            <v>DAX</v>
          </cell>
        </row>
        <row r="18">
          <cell r="B18" t="str">
            <v>ALL</v>
          </cell>
        </row>
      </sheetData>
      <sheetData sheetId="13">
        <row r="2">
          <cell r="B2" t="str">
            <v>SK</v>
          </cell>
        </row>
        <row r="3">
          <cell r="B3" t="str">
            <v>AR</v>
          </cell>
        </row>
        <row r="4">
          <cell r="B4" t="str">
            <v>MF</v>
          </cell>
        </row>
        <row r="5">
          <cell r="B5" t="str">
            <v>CG</v>
          </cell>
        </row>
        <row r="6">
          <cell r="B6" t="str">
            <v>SR</v>
          </cell>
        </row>
      </sheetData>
      <sheetData sheetId="14">
        <row r="1">
          <cell r="A1" t="str">
            <v>Agences de voyages</v>
          </cell>
        </row>
        <row r="2">
          <cell r="A2" t="str">
            <v>Agence réceptive France</v>
          </cell>
        </row>
        <row r="3">
          <cell r="A3" t="str">
            <v>Agence réceptive étranger</v>
          </cell>
        </row>
        <row r="4">
          <cell r="A4" t="str">
            <v>Agence réceptive, Groupiste</v>
          </cell>
        </row>
        <row r="5">
          <cell r="A5" t="str">
            <v>Association</v>
          </cell>
        </row>
        <row r="6">
          <cell r="A6" t="str">
            <v>Autocariste Allemagne</v>
          </cell>
        </row>
        <row r="7">
          <cell r="A7" t="str">
            <v>Autocariste Autriche</v>
          </cell>
        </row>
        <row r="8">
          <cell r="A8" t="str">
            <v>Autocariste Belgique</v>
          </cell>
        </row>
        <row r="9">
          <cell r="A9" t="str">
            <v>Autocariste Espagne</v>
          </cell>
        </row>
        <row r="10">
          <cell r="A10" t="str">
            <v>Autocariste France</v>
          </cell>
        </row>
        <row r="11">
          <cell r="A11" t="str">
            <v>Autocariste Grèce</v>
          </cell>
        </row>
        <row r="12">
          <cell r="A12" t="str">
            <v>Autocariste Italie</v>
          </cell>
        </row>
        <row r="13">
          <cell r="A13" t="str">
            <v>Autocariste Pologne</v>
          </cell>
        </row>
        <row r="14">
          <cell r="A14" t="str">
            <v>Autocariste Rép. Tchèque</v>
          </cell>
        </row>
        <row r="15">
          <cell r="A15" t="str">
            <v>Autocariste Roumanie</v>
          </cell>
        </row>
        <row r="16">
          <cell r="A16" t="str">
            <v>Autocariste Suisse</v>
          </cell>
        </row>
        <row r="17">
          <cell r="A17" t="str">
            <v>Centre de formation - Ecole</v>
          </cell>
        </row>
        <row r="18">
          <cell r="A18" t="str">
            <v>Club sportif</v>
          </cell>
        </row>
        <row r="19">
          <cell r="A19" t="str">
            <v>Coffrets</v>
          </cell>
        </row>
        <row r="20">
          <cell r="A20" t="str">
            <v>Compagnie spectacles</v>
          </cell>
        </row>
        <row r="21">
          <cell r="A21" t="str">
            <v xml:space="preserve">Corpo </v>
          </cell>
        </row>
        <row r="22">
          <cell r="A22" t="str">
            <v>Ecole</v>
          </cell>
        </row>
        <row r="23">
          <cell r="A23" t="str">
            <v>Evénementiel</v>
          </cell>
        </row>
        <row r="24">
          <cell r="A24" t="str">
            <v>Fédération sportive</v>
          </cell>
        </row>
        <row r="25">
          <cell r="A25" t="str">
            <v>Grossiste</v>
          </cell>
        </row>
        <row r="26">
          <cell r="A26" t="str">
            <v>Groupiste</v>
          </cell>
        </row>
        <row r="27">
          <cell r="A27" t="str">
            <v>Immo agences</v>
          </cell>
        </row>
        <row r="28">
          <cell r="A28" t="str">
            <v>Institutionnel</v>
          </cell>
        </row>
        <row r="29">
          <cell r="A29" t="str">
            <v>Organisation politique</v>
          </cell>
        </row>
        <row r="30">
          <cell r="A30" t="str">
            <v>Presse</v>
          </cell>
        </row>
        <row r="31">
          <cell r="A31" t="str">
            <v>Réceptif</v>
          </cell>
        </row>
        <row r="32">
          <cell r="A32" t="str">
            <v>Restaurant, traiteur</v>
          </cell>
        </row>
        <row r="33">
          <cell r="A33" t="str">
            <v>Site Media</v>
          </cell>
        </row>
        <row r="34">
          <cell r="A34" t="str">
            <v>Tour Opérateur</v>
          </cell>
        </row>
        <row r="35">
          <cell r="A35" t="str">
            <v>Tour Opérateur - Belgique</v>
          </cell>
        </row>
        <row r="36">
          <cell r="A36" t="str">
            <v>Tourisme, voyages</v>
          </cell>
        </row>
        <row r="37">
          <cell r="A37" t="str">
            <v>Vente flash</v>
          </cell>
        </row>
      </sheetData>
      <sheetData sheetId="15"/>
      <sheetData sheetId="16"/>
      <sheetData sheetId="17"/>
      <sheetData sheetId="18">
        <row r="2">
          <cell r="A2" t="str">
            <v>Appel tel au client</v>
          </cell>
        </row>
        <row r="3">
          <cell r="A3" t="str">
            <v>Appel tel du client</v>
          </cell>
        </row>
        <row r="4">
          <cell r="A4" t="str">
            <v>Contacts hôtels</v>
          </cell>
        </row>
        <row r="5">
          <cell r="A5" t="str">
            <v>Courrier</v>
          </cell>
        </row>
        <row r="6">
          <cell r="A6" t="str">
            <v>Demande groupes client</v>
          </cell>
        </row>
        <row r="7">
          <cell r="A7" t="str">
            <v>Mail au client</v>
          </cell>
        </row>
        <row r="8">
          <cell r="A8" t="str">
            <v>Mail du client</v>
          </cell>
        </row>
        <row r="9">
          <cell r="A9" t="str">
            <v>Prospection avec rendez vous</v>
          </cell>
        </row>
        <row r="10">
          <cell r="A10" t="str">
            <v>Prospection sans rendez vous</v>
          </cell>
        </row>
        <row r="11">
          <cell r="A11" t="str">
            <v>Prospection ag. récep. Occitanie</v>
          </cell>
        </row>
        <row r="12">
          <cell r="A12" t="str">
            <v xml:space="preserve">Prospection ag. récep. Paris </v>
          </cell>
        </row>
        <row r="13">
          <cell r="A13" t="str">
            <v>Prospection auto. Allemagne</v>
          </cell>
        </row>
        <row r="14">
          <cell r="A14" t="str">
            <v>Prospection auto. Belgique</v>
          </cell>
        </row>
        <row r="15">
          <cell r="A15" t="str">
            <v>Prospection auto. Espagne</v>
          </cell>
        </row>
        <row r="16">
          <cell r="A16" t="str">
            <v>Prospection auto. France</v>
          </cell>
        </row>
        <row r="17">
          <cell r="A17" t="str">
            <v>Relevé bus</v>
          </cell>
        </row>
        <row r="18">
          <cell r="A18" t="str">
            <v>Salon</v>
          </cell>
        </row>
        <row r="19">
          <cell r="A19" t="str">
            <v>Visite du Client</v>
          </cell>
        </row>
      </sheetData>
      <sheetData sheetId="19"/>
      <sheetData sheetId="20"/>
      <sheetData sheetId="21">
        <row r="2">
          <cell r="D2">
            <v>2011</v>
          </cell>
        </row>
        <row r="3">
          <cell r="D3">
            <v>2012</v>
          </cell>
        </row>
        <row r="4">
          <cell r="D4">
            <v>2013</v>
          </cell>
        </row>
        <row r="5">
          <cell r="D5">
            <v>2014</v>
          </cell>
        </row>
        <row r="6">
          <cell r="D6">
            <v>2015</v>
          </cell>
        </row>
        <row r="7">
          <cell r="D7">
            <v>2016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a hotels"/>
      <sheetName val="Toute ville"/>
      <sheetName val="TYPE GROUPE SANS PDJ "/>
      <sheetName val="BDD"/>
      <sheetName val="Anglais"/>
      <sheetName val="Lux"/>
      <sheetName val="Lux (anglais)"/>
      <sheetName val="Val, Lannion, Carca"/>
      <sheetName val="Val, Lan, Carca (anglais)"/>
      <sheetName val="SOUR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o"/>
      <sheetName val="Relances clients"/>
      <sheetName val="Options hotels"/>
      <sheetName val="Résa hotels"/>
      <sheetName val="Confirm options clients"/>
      <sheetName val="Source"/>
      <sheetName val="Feuil1"/>
      <sheetName val="Chin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3">
          <cell r="A23" t="str">
            <v>Chambres Single</v>
          </cell>
        </row>
        <row r="24">
          <cell r="A24" t="str">
            <v>Room Single</v>
          </cell>
        </row>
        <row r="25">
          <cell r="A25" t="str">
            <v>single</v>
          </cell>
        </row>
        <row r="26">
          <cell r="A26" t="str">
            <v>--------------------------------------------</v>
          </cell>
        </row>
        <row r="27">
          <cell r="A27" t="str">
            <v>1 single gratuite</v>
          </cell>
        </row>
        <row r="28">
          <cell r="A28" t="str">
            <v xml:space="preserve"> 1 free single</v>
          </cell>
        </row>
        <row r="29">
          <cell r="A29" t="str">
            <v>--------------------------------------------</v>
          </cell>
        </row>
        <row r="30">
          <cell r="A30" t="str">
            <v>Chambres Double</v>
          </cell>
        </row>
        <row r="31">
          <cell r="A31" t="str">
            <v>Room Double</v>
          </cell>
        </row>
        <row r="32">
          <cell r="A32" t="str">
            <v>double</v>
          </cell>
        </row>
        <row r="33">
          <cell r="A33" t="str">
            <v>--------------------------------------------</v>
          </cell>
        </row>
        <row r="34">
          <cell r="A34" t="str">
            <v>Chambres Twin</v>
          </cell>
        </row>
        <row r="35">
          <cell r="A35" t="str">
            <v>Room Twin</v>
          </cell>
        </row>
        <row r="36">
          <cell r="A36" t="str">
            <v>twin</v>
          </cell>
        </row>
        <row r="37">
          <cell r="A37" t="str">
            <v>--------------------------------------------</v>
          </cell>
        </row>
        <row r="38">
          <cell r="A38" t="str">
            <v>Chambres Triple</v>
          </cell>
        </row>
        <row r="39">
          <cell r="A39" t="str">
            <v>Room Triple</v>
          </cell>
        </row>
        <row r="40">
          <cell r="A40" t="str">
            <v>triple</v>
          </cell>
        </row>
        <row r="41">
          <cell r="A41" t="str">
            <v>--------------------------------------------</v>
          </cell>
        </row>
        <row r="42">
          <cell r="A42" t="str">
            <v>Chambres Quad</v>
          </cell>
        </row>
        <row r="43">
          <cell r="A43" t="str">
            <v>Room Quad</v>
          </cell>
        </row>
        <row r="44">
          <cell r="A44" t="str">
            <v>quad</v>
          </cell>
        </row>
        <row r="45">
          <cell r="A45" t="str">
            <v>--------------------------------------------</v>
          </cell>
        </row>
        <row r="46">
          <cell r="A46" t="str">
            <v>Supp. Taxe de séjour</v>
          </cell>
        </row>
        <row r="47">
          <cell r="A47" t="str">
            <v>Supp. Tourist tax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0D75B-8A5A-48F8-8E2F-BD9A2D7DEA65}">
  <sheetPr codeName="Feuil4">
    <tabColor rgb="FF7030A0"/>
  </sheetPr>
  <dimension ref="A1:B1"/>
  <sheetViews>
    <sheetView showGridLines="0" workbookViewId="0">
      <pane ySplit="1" topLeftCell="A2" activePane="bottomLeft" state="frozen"/>
      <selection pane="bottomLeft" activeCell="G12" sqref="G12"/>
    </sheetView>
  </sheetViews>
  <sheetFormatPr baseColWidth="10" defaultRowHeight="20.25" customHeight="1" x14ac:dyDescent="0.25"/>
  <cols>
    <col min="1" max="1" width="12.7109375" style="6" customWidth="1"/>
    <col min="2" max="2" width="44.85546875" style="4" customWidth="1"/>
    <col min="3" max="6" width="11.42578125" style="5"/>
    <col min="7" max="7" width="19.85546875" style="5" bestFit="1" customWidth="1"/>
    <col min="8" max="16384" width="11.42578125" style="5"/>
  </cols>
  <sheetData>
    <row r="1" spans="1:2" ht="20.25" customHeight="1" x14ac:dyDescent="0.25">
      <c r="A1" s="3" t="s">
        <v>63</v>
      </c>
      <c r="B1" s="3" t="s">
        <v>58</v>
      </c>
    </row>
  </sheetData>
  <autoFilter ref="A1:B1" xr:uid="{8C7E26AF-1678-49FA-AE80-AB88B20F2CF0}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0F719-D471-4743-B2FF-BD716EF40171}">
  <sheetPr codeName="Feuil1">
    <tabColor rgb="FFA3E7FF"/>
  </sheetPr>
  <dimension ref="A1:AI2218"/>
  <sheetViews>
    <sheetView showGridLines="0" tabSelected="1" zoomScaleNormal="100" workbookViewId="0">
      <pane ySplit="1" topLeftCell="A2" activePane="bottomLeft" state="frozen"/>
      <selection pane="bottomLeft" activeCell="A2" sqref="A2:XFD41"/>
    </sheetView>
  </sheetViews>
  <sheetFormatPr baseColWidth="10" defaultRowHeight="33" customHeight="1" x14ac:dyDescent="0.25"/>
  <cols>
    <col min="1" max="1" width="9.140625" style="188" customWidth="1"/>
    <col min="2" max="2" width="7.28515625" style="189" customWidth="1"/>
    <col min="3" max="3" width="11.5703125" style="190" customWidth="1"/>
    <col min="4" max="4" width="32.140625" style="191" customWidth="1"/>
    <col min="5" max="5" width="26.28515625" style="192" customWidth="1"/>
    <col min="6" max="6" width="25.42578125" style="193" customWidth="1"/>
    <col min="7" max="7" width="25.42578125" style="194" customWidth="1"/>
    <col min="8" max="8" width="5.7109375" style="194" customWidth="1"/>
    <col min="9" max="9" width="6" style="195" customWidth="1"/>
    <col min="10" max="10" width="5.85546875" style="196" customWidth="1"/>
    <col min="11" max="12" width="9.28515625" style="290" hidden="1" customWidth="1"/>
    <col min="13" max="13" width="4.42578125" style="451" customWidth="1"/>
    <col min="14" max="14" width="6.5703125" style="200" customWidth="1"/>
    <col min="15" max="15" width="4.42578125" style="199" customWidth="1"/>
    <col min="16" max="16" width="6.5703125" style="452" customWidth="1"/>
    <col min="17" max="17" width="14.5703125" style="266" hidden="1" customWidth="1"/>
    <col min="18" max="18" width="16.7109375" style="266" hidden="1" customWidth="1"/>
    <col min="19" max="19" width="20.7109375" style="288" hidden="1" customWidth="1"/>
    <col min="20" max="33" width="6" style="197" customWidth="1"/>
    <col min="34" max="35" width="6.7109375" style="198" hidden="1" customWidth="1"/>
    <col min="36" max="16384" width="11.42578125" style="45"/>
  </cols>
  <sheetData>
    <row r="1" spans="1:35" s="114" customFormat="1" ht="34.5" customHeight="1" x14ac:dyDescent="0.25">
      <c r="A1" s="462" t="s">
        <v>96</v>
      </c>
      <c r="B1" s="463" t="s">
        <v>94</v>
      </c>
      <c r="C1" s="464" t="s">
        <v>125</v>
      </c>
      <c r="D1" s="465" t="s">
        <v>103</v>
      </c>
      <c r="E1" s="466" t="s">
        <v>104</v>
      </c>
      <c r="F1" s="467" t="s">
        <v>2</v>
      </c>
      <c r="G1" s="468" t="s">
        <v>3</v>
      </c>
      <c r="H1" s="468" t="s">
        <v>116</v>
      </c>
      <c r="I1" s="469" t="s">
        <v>101</v>
      </c>
      <c r="J1" s="469" t="s">
        <v>93</v>
      </c>
      <c r="K1" s="68" t="s">
        <v>68</v>
      </c>
      <c r="L1" s="449" t="s">
        <v>67</v>
      </c>
      <c r="M1" s="484" t="s">
        <v>114</v>
      </c>
      <c r="N1" s="485"/>
      <c r="O1" s="484" t="s">
        <v>115</v>
      </c>
      <c r="P1" s="485"/>
      <c r="Q1" s="450" t="s">
        <v>65</v>
      </c>
      <c r="R1" s="107" t="s">
        <v>57</v>
      </c>
      <c r="S1" s="46" t="s">
        <v>18</v>
      </c>
      <c r="T1" s="470" t="s">
        <v>105</v>
      </c>
      <c r="U1" s="470" t="s">
        <v>106</v>
      </c>
      <c r="V1" s="470" t="s">
        <v>72</v>
      </c>
      <c r="W1" s="470" t="s">
        <v>4</v>
      </c>
      <c r="X1" s="470" t="s">
        <v>107</v>
      </c>
      <c r="Y1" s="470" t="s">
        <v>6</v>
      </c>
      <c r="Z1" s="470" t="s">
        <v>108</v>
      </c>
      <c r="AA1" s="470" t="s">
        <v>7</v>
      </c>
      <c r="AB1" s="470" t="s">
        <v>110</v>
      </c>
      <c r="AC1" s="470" t="s">
        <v>109</v>
      </c>
      <c r="AD1" s="470" t="s">
        <v>111</v>
      </c>
      <c r="AE1" s="470" t="s">
        <v>112</v>
      </c>
      <c r="AF1" s="470" t="s">
        <v>113</v>
      </c>
      <c r="AG1" s="470" t="s">
        <v>13</v>
      </c>
      <c r="AH1" s="112" t="s">
        <v>117</v>
      </c>
      <c r="AI1" s="112" t="s">
        <v>118</v>
      </c>
    </row>
    <row r="2" spans="1:35" s="44" customFormat="1" ht="28.5" customHeight="1" x14ac:dyDescent="0.25">
      <c r="A2" s="88" t="e">
        <f t="shared" ref="A2:A3" si="0">N2+14</f>
        <v>#VALUE!</v>
      </c>
      <c r="B2" s="87" t="s">
        <v>60</v>
      </c>
      <c r="C2" s="28"/>
      <c r="D2" s="37"/>
      <c r="E2" s="38"/>
      <c r="F2" s="89"/>
      <c r="G2" s="96"/>
      <c r="H2" s="39">
        <f t="shared" ref="H2:H3" si="1">G2-F2</f>
        <v>0</v>
      </c>
      <c r="I2" s="39"/>
      <c r="J2" s="82"/>
      <c r="K2" s="41">
        <f t="shared" ref="K2:K3" si="2">L2/1.1</f>
        <v>0</v>
      </c>
      <c r="L2" s="42">
        <v>0</v>
      </c>
      <c r="M2" s="269"/>
      <c r="N2" s="268" t="str">
        <f t="shared" ref="N2:N9" si="3">B2</f>
        <v>xxx</v>
      </c>
      <c r="O2" s="267"/>
      <c r="P2" s="268"/>
      <c r="Q2" s="300">
        <v>0</v>
      </c>
      <c r="R2" s="104">
        <f t="shared" ref="R2:R3" si="4">L2-Q2</f>
        <v>0</v>
      </c>
      <c r="S2" s="43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40"/>
      <c r="AI2" s="40"/>
    </row>
    <row r="3" spans="1:35" s="44" customFormat="1" ht="28.5" customHeight="1" x14ac:dyDescent="0.25">
      <c r="A3" s="88" t="e">
        <f t="shared" si="0"/>
        <v>#VALUE!</v>
      </c>
      <c r="B3" s="87" t="s">
        <v>60</v>
      </c>
      <c r="C3" s="28"/>
      <c r="D3" s="37"/>
      <c r="E3" s="38"/>
      <c r="F3" s="89"/>
      <c r="G3" s="96"/>
      <c r="H3" s="39">
        <f t="shared" si="1"/>
        <v>0</v>
      </c>
      <c r="I3" s="39"/>
      <c r="J3" s="82"/>
      <c r="K3" s="41">
        <f t="shared" si="2"/>
        <v>0</v>
      </c>
      <c r="L3" s="42">
        <v>0</v>
      </c>
      <c r="M3" s="269"/>
      <c r="N3" s="268" t="str">
        <f t="shared" si="3"/>
        <v>xxx</v>
      </c>
      <c r="O3" s="267"/>
      <c r="P3" s="268"/>
      <c r="Q3" s="300">
        <v>0</v>
      </c>
      <c r="R3" s="104">
        <f t="shared" si="4"/>
        <v>0</v>
      </c>
      <c r="S3" s="43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40"/>
      <c r="AI3" s="40"/>
    </row>
    <row r="4" spans="1:35" s="44" customFormat="1" ht="28.5" customHeight="1" x14ac:dyDescent="0.25">
      <c r="A4" s="88" t="e">
        <f t="shared" ref="A4:A35" si="5">N4+14</f>
        <v>#VALUE!</v>
      </c>
      <c r="B4" s="87" t="s">
        <v>60</v>
      </c>
      <c r="C4" s="28"/>
      <c r="D4" s="37"/>
      <c r="E4" s="38"/>
      <c r="F4" s="89"/>
      <c r="G4" s="96"/>
      <c r="H4" s="39">
        <f t="shared" ref="H4:H35" si="6">G4-F4</f>
        <v>0</v>
      </c>
      <c r="I4" s="39"/>
      <c r="J4" s="82"/>
      <c r="K4" s="41">
        <f t="shared" ref="K4:K35" si="7">L4/1.1</f>
        <v>0</v>
      </c>
      <c r="L4" s="42">
        <v>0</v>
      </c>
      <c r="M4" s="269"/>
      <c r="N4" s="268" t="str">
        <f t="shared" si="3"/>
        <v>xxx</v>
      </c>
      <c r="O4" s="267"/>
      <c r="P4" s="268"/>
      <c r="Q4" s="300">
        <v>0</v>
      </c>
      <c r="R4" s="104">
        <f t="shared" ref="R4:R35" si="8">L4-Q4</f>
        <v>0</v>
      </c>
      <c r="S4" s="43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40"/>
      <c r="AI4" s="40"/>
    </row>
    <row r="5" spans="1:35" s="44" customFormat="1" ht="28.5" customHeight="1" x14ac:dyDescent="0.25">
      <c r="A5" s="88" t="e">
        <f t="shared" si="5"/>
        <v>#VALUE!</v>
      </c>
      <c r="B5" s="87" t="s">
        <v>60</v>
      </c>
      <c r="C5" s="28"/>
      <c r="D5" s="37"/>
      <c r="E5" s="38"/>
      <c r="F5" s="89"/>
      <c r="G5" s="96"/>
      <c r="H5" s="39">
        <f t="shared" si="6"/>
        <v>0</v>
      </c>
      <c r="I5" s="39"/>
      <c r="J5" s="82"/>
      <c r="K5" s="41">
        <f t="shared" si="7"/>
        <v>0</v>
      </c>
      <c r="L5" s="42">
        <v>0</v>
      </c>
      <c r="M5" s="269"/>
      <c r="N5" s="268" t="str">
        <f t="shared" si="3"/>
        <v>xxx</v>
      </c>
      <c r="O5" s="267"/>
      <c r="P5" s="268"/>
      <c r="Q5" s="300">
        <v>0</v>
      </c>
      <c r="R5" s="104">
        <f t="shared" si="8"/>
        <v>0</v>
      </c>
      <c r="S5" s="43"/>
      <c r="T5" s="111"/>
      <c r="U5" s="111"/>
      <c r="V5" s="111"/>
      <c r="W5" s="111"/>
      <c r="X5" s="111"/>
      <c r="Y5" s="111"/>
      <c r="Z5" s="111"/>
      <c r="AA5" s="111"/>
      <c r="AB5" s="111"/>
      <c r="AC5" s="111"/>
      <c r="AD5" s="111"/>
      <c r="AE5" s="111"/>
      <c r="AF5" s="111"/>
      <c r="AG5" s="111"/>
      <c r="AH5" s="40"/>
      <c r="AI5" s="40"/>
    </row>
    <row r="6" spans="1:35" s="44" customFormat="1" ht="28.5" customHeight="1" x14ac:dyDescent="0.25">
      <c r="A6" s="88" t="e">
        <f t="shared" si="5"/>
        <v>#VALUE!</v>
      </c>
      <c r="B6" s="87" t="s">
        <v>60</v>
      </c>
      <c r="C6" s="28"/>
      <c r="D6" s="37"/>
      <c r="E6" s="38"/>
      <c r="F6" s="89"/>
      <c r="G6" s="96"/>
      <c r="H6" s="39">
        <f t="shared" si="6"/>
        <v>0</v>
      </c>
      <c r="I6" s="39"/>
      <c r="J6" s="82"/>
      <c r="K6" s="41">
        <f t="shared" si="7"/>
        <v>0</v>
      </c>
      <c r="L6" s="42">
        <v>0</v>
      </c>
      <c r="M6" s="269"/>
      <c r="N6" s="268" t="str">
        <f t="shared" si="3"/>
        <v>xxx</v>
      </c>
      <c r="O6" s="267"/>
      <c r="P6" s="268"/>
      <c r="Q6" s="300">
        <v>0</v>
      </c>
      <c r="R6" s="104">
        <f t="shared" si="8"/>
        <v>0</v>
      </c>
      <c r="S6" s="43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40"/>
      <c r="AI6" s="40"/>
    </row>
    <row r="7" spans="1:35" s="44" customFormat="1" ht="28.5" customHeight="1" x14ac:dyDescent="0.25">
      <c r="A7" s="88" t="e">
        <f t="shared" si="5"/>
        <v>#VALUE!</v>
      </c>
      <c r="B7" s="87" t="s">
        <v>60</v>
      </c>
      <c r="C7" s="28"/>
      <c r="D7" s="37"/>
      <c r="E7" s="38"/>
      <c r="F7" s="89"/>
      <c r="G7" s="96"/>
      <c r="H7" s="39">
        <f t="shared" si="6"/>
        <v>0</v>
      </c>
      <c r="I7" s="39"/>
      <c r="J7" s="82"/>
      <c r="K7" s="41">
        <f t="shared" si="7"/>
        <v>0</v>
      </c>
      <c r="L7" s="42">
        <v>0</v>
      </c>
      <c r="M7" s="269"/>
      <c r="N7" s="268" t="str">
        <f t="shared" si="3"/>
        <v>xxx</v>
      </c>
      <c r="O7" s="267"/>
      <c r="P7" s="268"/>
      <c r="Q7" s="300">
        <v>0</v>
      </c>
      <c r="R7" s="104">
        <f t="shared" si="8"/>
        <v>0</v>
      </c>
      <c r="S7" s="43"/>
      <c r="T7" s="111"/>
      <c r="U7" s="111"/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40"/>
      <c r="AI7" s="40"/>
    </row>
    <row r="8" spans="1:35" s="44" customFormat="1" ht="28.5" customHeight="1" x14ac:dyDescent="0.25">
      <c r="A8" s="88" t="e">
        <f t="shared" si="5"/>
        <v>#VALUE!</v>
      </c>
      <c r="B8" s="87" t="s">
        <v>60</v>
      </c>
      <c r="C8" s="28"/>
      <c r="D8" s="37"/>
      <c r="E8" s="38"/>
      <c r="F8" s="89"/>
      <c r="G8" s="96"/>
      <c r="H8" s="39">
        <f t="shared" si="6"/>
        <v>0</v>
      </c>
      <c r="I8" s="39"/>
      <c r="J8" s="82"/>
      <c r="K8" s="41">
        <f t="shared" si="7"/>
        <v>0</v>
      </c>
      <c r="L8" s="42">
        <v>0</v>
      </c>
      <c r="M8" s="269"/>
      <c r="N8" s="268" t="str">
        <f t="shared" si="3"/>
        <v>xxx</v>
      </c>
      <c r="O8" s="267"/>
      <c r="P8" s="268"/>
      <c r="Q8" s="300">
        <v>0</v>
      </c>
      <c r="R8" s="104">
        <f t="shared" si="8"/>
        <v>0</v>
      </c>
      <c r="S8" s="43"/>
      <c r="T8" s="111"/>
      <c r="U8" s="111"/>
      <c r="V8" s="111"/>
      <c r="W8" s="111"/>
      <c r="X8" s="111"/>
      <c r="Y8" s="111"/>
      <c r="Z8" s="111"/>
      <c r="AA8" s="111"/>
      <c r="AB8" s="111"/>
      <c r="AC8" s="111"/>
      <c r="AD8" s="111"/>
      <c r="AE8" s="111"/>
      <c r="AF8" s="111"/>
      <c r="AG8" s="111"/>
      <c r="AH8" s="40"/>
      <c r="AI8" s="40"/>
    </row>
    <row r="9" spans="1:35" s="44" customFormat="1" ht="28.5" customHeight="1" x14ac:dyDescent="0.25">
      <c r="A9" s="88" t="e">
        <f t="shared" si="5"/>
        <v>#VALUE!</v>
      </c>
      <c r="B9" s="87" t="s">
        <v>60</v>
      </c>
      <c r="C9" s="28"/>
      <c r="D9" s="37"/>
      <c r="E9" s="38"/>
      <c r="F9" s="89"/>
      <c r="G9" s="96"/>
      <c r="H9" s="39">
        <f t="shared" si="6"/>
        <v>0</v>
      </c>
      <c r="I9" s="39"/>
      <c r="J9" s="82"/>
      <c r="K9" s="41">
        <f t="shared" si="7"/>
        <v>0</v>
      </c>
      <c r="L9" s="42">
        <v>0</v>
      </c>
      <c r="M9" s="269"/>
      <c r="N9" s="268" t="str">
        <f t="shared" si="3"/>
        <v>xxx</v>
      </c>
      <c r="O9" s="267"/>
      <c r="P9" s="268"/>
      <c r="Q9" s="300">
        <v>0</v>
      </c>
      <c r="R9" s="104">
        <f t="shared" si="8"/>
        <v>0</v>
      </c>
      <c r="S9" s="43"/>
      <c r="T9" s="111"/>
      <c r="U9" s="111"/>
      <c r="V9" s="111"/>
      <c r="W9" s="111"/>
      <c r="X9" s="111"/>
      <c r="Y9" s="111"/>
      <c r="Z9" s="111"/>
      <c r="AA9" s="111"/>
      <c r="AB9" s="111"/>
      <c r="AC9" s="111"/>
      <c r="AD9" s="111"/>
      <c r="AE9" s="111"/>
      <c r="AF9" s="111"/>
      <c r="AG9" s="111"/>
      <c r="AH9" s="40"/>
      <c r="AI9" s="40"/>
    </row>
    <row r="10" spans="1:35" s="44" customFormat="1" ht="28.5" customHeight="1" x14ac:dyDescent="0.25">
      <c r="A10" s="88" t="e">
        <f t="shared" si="5"/>
        <v>#VALUE!</v>
      </c>
      <c r="B10" s="87" t="s">
        <v>60</v>
      </c>
      <c r="C10" s="28"/>
      <c r="D10" s="37"/>
      <c r="E10" s="38"/>
      <c r="F10" s="89"/>
      <c r="G10" s="96"/>
      <c r="H10" s="39">
        <f t="shared" si="6"/>
        <v>0</v>
      </c>
      <c r="I10" s="39"/>
      <c r="J10" s="82"/>
      <c r="K10" s="41">
        <f t="shared" si="7"/>
        <v>0</v>
      </c>
      <c r="L10" s="42">
        <v>0</v>
      </c>
      <c r="M10" s="269"/>
      <c r="N10" s="268" t="str">
        <f t="shared" ref="N10:N73" si="9">B10</f>
        <v>xxx</v>
      </c>
      <c r="O10" s="267"/>
      <c r="P10" s="268"/>
      <c r="Q10" s="300">
        <v>0</v>
      </c>
      <c r="R10" s="104">
        <f t="shared" si="8"/>
        <v>0</v>
      </c>
      <c r="S10" s="43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40"/>
      <c r="AI10" s="40"/>
    </row>
    <row r="11" spans="1:35" s="44" customFormat="1" ht="28.5" customHeight="1" x14ac:dyDescent="0.25">
      <c r="A11" s="88" t="e">
        <f t="shared" si="5"/>
        <v>#VALUE!</v>
      </c>
      <c r="B11" s="87" t="s">
        <v>60</v>
      </c>
      <c r="C11" s="28"/>
      <c r="D11" s="37"/>
      <c r="E11" s="38"/>
      <c r="F11" s="89"/>
      <c r="G11" s="96"/>
      <c r="H11" s="39">
        <f t="shared" si="6"/>
        <v>0</v>
      </c>
      <c r="I11" s="39"/>
      <c r="J11" s="82"/>
      <c r="K11" s="41">
        <f t="shared" si="7"/>
        <v>0</v>
      </c>
      <c r="L11" s="42">
        <v>0</v>
      </c>
      <c r="M11" s="269"/>
      <c r="N11" s="268" t="str">
        <f t="shared" si="9"/>
        <v>xxx</v>
      </c>
      <c r="O11" s="267"/>
      <c r="P11" s="268"/>
      <c r="Q11" s="300">
        <v>0</v>
      </c>
      <c r="R11" s="104">
        <f t="shared" si="8"/>
        <v>0</v>
      </c>
      <c r="S11" s="43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40"/>
      <c r="AI11" s="40"/>
    </row>
    <row r="12" spans="1:35" s="44" customFormat="1" ht="28.5" customHeight="1" x14ac:dyDescent="0.25">
      <c r="A12" s="88" t="e">
        <f t="shared" si="5"/>
        <v>#VALUE!</v>
      </c>
      <c r="B12" s="87" t="s">
        <v>60</v>
      </c>
      <c r="C12" s="28"/>
      <c r="D12" s="37"/>
      <c r="E12" s="38"/>
      <c r="F12" s="89"/>
      <c r="G12" s="96"/>
      <c r="H12" s="39">
        <f t="shared" si="6"/>
        <v>0</v>
      </c>
      <c r="I12" s="39"/>
      <c r="J12" s="82"/>
      <c r="K12" s="41">
        <f t="shared" si="7"/>
        <v>0</v>
      </c>
      <c r="L12" s="42">
        <v>0</v>
      </c>
      <c r="M12" s="269"/>
      <c r="N12" s="268" t="str">
        <f t="shared" si="9"/>
        <v>xxx</v>
      </c>
      <c r="O12" s="267"/>
      <c r="P12" s="268"/>
      <c r="Q12" s="300">
        <v>0</v>
      </c>
      <c r="R12" s="104">
        <f t="shared" si="8"/>
        <v>0</v>
      </c>
      <c r="S12" s="43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40"/>
      <c r="AI12" s="40"/>
    </row>
    <row r="13" spans="1:35" s="44" customFormat="1" ht="28.5" customHeight="1" x14ac:dyDescent="0.25">
      <c r="A13" s="88" t="e">
        <f t="shared" si="5"/>
        <v>#VALUE!</v>
      </c>
      <c r="B13" s="87" t="s">
        <v>60</v>
      </c>
      <c r="C13" s="28"/>
      <c r="D13" s="37"/>
      <c r="E13" s="38"/>
      <c r="F13" s="89"/>
      <c r="G13" s="96"/>
      <c r="H13" s="39">
        <f t="shared" si="6"/>
        <v>0</v>
      </c>
      <c r="I13" s="39"/>
      <c r="J13" s="82"/>
      <c r="K13" s="41">
        <f t="shared" si="7"/>
        <v>0</v>
      </c>
      <c r="L13" s="42">
        <v>0</v>
      </c>
      <c r="M13" s="269"/>
      <c r="N13" s="268" t="str">
        <f t="shared" si="9"/>
        <v>xxx</v>
      </c>
      <c r="O13" s="267"/>
      <c r="P13" s="268"/>
      <c r="Q13" s="300">
        <v>0</v>
      </c>
      <c r="R13" s="104">
        <f t="shared" si="8"/>
        <v>0</v>
      </c>
      <c r="S13" s="43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40"/>
      <c r="AI13" s="40"/>
    </row>
    <row r="14" spans="1:35" s="44" customFormat="1" ht="28.5" customHeight="1" x14ac:dyDescent="0.25">
      <c r="A14" s="88" t="e">
        <f t="shared" si="5"/>
        <v>#VALUE!</v>
      </c>
      <c r="B14" s="87" t="s">
        <v>60</v>
      </c>
      <c r="C14" s="28"/>
      <c r="D14" s="37"/>
      <c r="E14" s="38"/>
      <c r="F14" s="89"/>
      <c r="G14" s="96"/>
      <c r="H14" s="39">
        <f t="shared" si="6"/>
        <v>0</v>
      </c>
      <c r="I14" s="39"/>
      <c r="J14" s="82"/>
      <c r="K14" s="41">
        <f t="shared" si="7"/>
        <v>0</v>
      </c>
      <c r="L14" s="42">
        <v>0</v>
      </c>
      <c r="M14" s="269"/>
      <c r="N14" s="268" t="str">
        <f t="shared" si="9"/>
        <v>xxx</v>
      </c>
      <c r="O14" s="267"/>
      <c r="P14" s="268"/>
      <c r="Q14" s="300">
        <v>0</v>
      </c>
      <c r="R14" s="104">
        <f t="shared" si="8"/>
        <v>0</v>
      </c>
      <c r="S14" s="43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40"/>
      <c r="AI14" s="40"/>
    </row>
    <row r="15" spans="1:35" s="44" customFormat="1" ht="28.5" customHeight="1" x14ac:dyDescent="0.25">
      <c r="A15" s="88" t="e">
        <f t="shared" si="5"/>
        <v>#VALUE!</v>
      </c>
      <c r="B15" s="87" t="s">
        <v>60</v>
      </c>
      <c r="C15" s="28"/>
      <c r="D15" s="37"/>
      <c r="E15" s="38"/>
      <c r="F15" s="89"/>
      <c r="G15" s="96"/>
      <c r="H15" s="39">
        <f t="shared" si="6"/>
        <v>0</v>
      </c>
      <c r="I15" s="39"/>
      <c r="J15" s="82"/>
      <c r="K15" s="41">
        <f t="shared" si="7"/>
        <v>0</v>
      </c>
      <c r="L15" s="42">
        <v>0</v>
      </c>
      <c r="M15" s="269"/>
      <c r="N15" s="268" t="str">
        <f t="shared" si="9"/>
        <v>xxx</v>
      </c>
      <c r="O15" s="267"/>
      <c r="P15" s="268"/>
      <c r="Q15" s="300">
        <v>0</v>
      </c>
      <c r="R15" s="104">
        <f t="shared" si="8"/>
        <v>0</v>
      </c>
      <c r="S15" s="43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40"/>
      <c r="AI15" s="40"/>
    </row>
    <row r="16" spans="1:35" s="44" customFormat="1" ht="28.5" customHeight="1" x14ac:dyDescent="0.25">
      <c r="A16" s="88" t="e">
        <f t="shared" si="5"/>
        <v>#VALUE!</v>
      </c>
      <c r="B16" s="87" t="s">
        <v>60</v>
      </c>
      <c r="C16" s="28"/>
      <c r="D16" s="37"/>
      <c r="E16" s="38"/>
      <c r="F16" s="89"/>
      <c r="G16" s="96"/>
      <c r="H16" s="39">
        <f t="shared" si="6"/>
        <v>0</v>
      </c>
      <c r="I16" s="39"/>
      <c r="J16" s="82"/>
      <c r="K16" s="41">
        <f t="shared" si="7"/>
        <v>0</v>
      </c>
      <c r="L16" s="42">
        <v>0</v>
      </c>
      <c r="M16" s="269"/>
      <c r="N16" s="268" t="str">
        <f t="shared" si="9"/>
        <v>xxx</v>
      </c>
      <c r="O16" s="267"/>
      <c r="P16" s="268"/>
      <c r="Q16" s="300">
        <v>0</v>
      </c>
      <c r="R16" s="104">
        <f t="shared" si="8"/>
        <v>0</v>
      </c>
      <c r="S16" s="43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40"/>
      <c r="AI16" s="40"/>
    </row>
    <row r="17" spans="1:35" s="44" customFormat="1" ht="28.5" customHeight="1" x14ac:dyDescent="0.25">
      <c r="A17" s="88" t="e">
        <f t="shared" si="5"/>
        <v>#VALUE!</v>
      </c>
      <c r="B17" s="87" t="s">
        <v>60</v>
      </c>
      <c r="C17" s="28"/>
      <c r="D17" s="37"/>
      <c r="E17" s="38"/>
      <c r="F17" s="89"/>
      <c r="G17" s="96"/>
      <c r="H17" s="39">
        <f t="shared" si="6"/>
        <v>0</v>
      </c>
      <c r="I17" s="39"/>
      <c r="J17" s="82"/>
      <c r="K17" s="41">
        <f t="shared" si="7"/>
        <v>0</v>
      </c>
      <c r="L17" s="42">
        <v>0</v>
      </c>
      <c r="M17" s="269"/>
      <c r="N17" s="268" t="str">
        <f t="shared" si="9"/>
        <v>xxx</v>
      </c>
      <c r="O17" s="267"/>
      <c r="P17" s="268"/>
      <c r="Q17" s="300">
        <v>0</v>
      </c>
      <c r="R17" s="104">
        <f t="shared" si="8"/>
        <v>0</v>
      </c>
      <c r="S17" s="43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40"/>
      <c r="AI17" s="40"/>
    </row>
    <row r="18" spans="1:35" s="44" customFormat="1" ht="28.5" customHeight="1" x14ac:dyDescent="0.25">
      <c r="A18" s="88" t="e">
        <f t="shared" si="5"/>
        <v>#VALUE!</v>
      </c>
      <c r="B18" s="87" t="s">
        <v>60</v>
      </c>
      <c r="C18" s="28"/>
      <c r="D18" s="37"/>
      <c r="E18" s="38"/>
      <c r="F18" s="89"/>
      <c r="G18" s="96"/>
      <c r="H18" s="39">
        <f t="shared" si="6"/>
        <v>0</v>
      </c>
      <c r="I18" s="39"/>
      <c r="J18" s="82"/>
      <c r="K18" s="41">
        <f t="shared" si="7"/>
        <v>0</v>
      </c>
      <c r="L18" s="42">
        <v>0</v>
      </c>
      <c r="M18" s="269"/>
      <c r="N18" s="268" t="str">
        <f t="shared" si="9"/>
        <v>xxx</v>
      </c>
      <c r="O18" s="267"/>
      <c r="P18" s="268"/>
      <c r="Q18" s="300">
        <v>0</v>
      </c>
      <c r="R18" s="104">
        <f t="shared" si="8"/>
        <v>0</v>
      </c>
      <c r="S18" s="43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40"/>
      <c r="AI18" s="40"/>
    </row>
    <row r="19" spans="1:35" s="44" customFormat="1" ht="28.5" customHeight="1" x14ac:dyDescent="0.25">
      <c r="A19" s="88" t="e">
        <f t="shared" si="5"/>
        <v>#VALUE!</v>
      </c>
      <c r="B19" s="87" t="s">
        <v>60</v>
      </c>
      <c r="C19" s="28"/>
      <c r="D19" s="37"/>
      <c r="E19" s="38"/>
      <c r="F19" s="89"/>
      <c r="G19" s="96"/>
      <c r="H19" s="39">
        <f t="shared" si="6"/>
        <v>0</v>
      </c>
      <c r="I19" s="39"/>
      <c r="J19" s="82"/>
      <c r="K19" s="41">
        <f t="shared" si="7"/>
        <v>0</v>
      </c>
      <c r="L19" s="42">
        <v>0</v>
      </c>
      <c r="M19" s="269"/>
      <c r="N19" s="268" t="str">
        <f t="shared" si="9"/>
        <v>xxx</v>
      </c>
      <c r="O19" s="267"/>
      <c r="P19" s="268"/>
      <c r="Q19" s="300">
        <v>0</v>
      </c>
      <c r="R19" s="104">
        <f t="shared" si="8"/>
        <v>0</v>
      </c>
      <c r="S19" s="43"/>
      <c r="T19" s="111"/>
      <c r="U19" s="111"/>
      <c r="V19" s="111"/>
      <c r="W19" s="111"/>
      <c r="X19" s="111"/>
      <c r="Y19" s="111"/>
      <c r="Z19" s="111"/>
      <c r="AA19" s="111"/>
      <c r="AB19" s="111"/>
      <c r="AC19" s="111"/>
      <c r="AD19" s="111"/>
      <c r="AE19" s="111"/>
      <c r="AF19" s="111"/>
      <c r="AG19" s="111"/>
      <c r="AH19" s="40"/>
      <c r="AI19" s="40"/>
    </row>
    <row r="20" spans="1:35" s="44" customFormat="1" ht="28.5" customHeight="1" x14ac:dyDescent="0.25">
      <c r="A20" s="88" t="e">
        <f t="shared" si="5"/>
        <v>#VALUE!</v>
      </c>
      <c r="B20" s="87" t="s">
        <v>60</v>
      </c>
      <c r="C20" s="28"/>
      <c r="D20" s="37"/>
      <c r="E20" s="38"/>
      <c r="F20" s="89"/>
      <c r="G20" s="96"/>
      <c r="H20" s="39">
        <f t="shared" si="6"/>
        <v>0</v>
      </c>
      <c r="I20" s="39"/>
      <c r="J20" s="82"/>
      <c r="K20" s="41">
        <f t="shared" si="7"/>
        <v>0</v>
      </c>
      <c r="L20" s="42">
        <v>0</v>
      </c>
      <c r="M20" s="269"/>
      <c r="N20" s="268" t="str">
        <f t="shared" si="9"/>
        <v>xxx</v>
      </c>
      <c r="O20" s="267"/>
      <c r="P20" s="268"/>
      <c r="Q20" s="300">
        <v>0</v>
      </c>
      <c r="R20" s="104">
        <f t="shared" si="8"/>
        <v>0</v>
      </c>
      <c r="S20" s="43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40"/>
      <c r="AI20" s="40"/>
    </row>
    <row r="21" spans="1:35" s="44" customFormat="1" ht="28.5" customHeight="1" x14ac:dyDescent="0.25">
      <c r="A21" s="88" t="e">
        <f t="shared" si="5"/>
        <v>#VALUE!</v>
      </c>
      <c r="B21" s="87" t="s">
        <v>60</v>
      </c>
      <c r="C21" s="28"/>
      <c r="D21" s="37"/>
      <c r="E21" s="38"/>
      <c r="F21" s="89"/>
      <c r="G21" s="96"/>
      <c r="H21" s="39">
        <f t="shared" si="6"/>
        <v>0</v>
      </c>
      <c r="I21" s="39"/>
      <c r="J21" s="82"/>
      <c r="K21" s="41">
        <f t="shared" si="7"/>
        <v>0</v>
      </c>
      <c r="L21" s="42">
        <v>0</v>
      </c>
      <c r="M21" s="269"/>
      <c r="N21" s="268" t="str">
        <f t="shared" si="9"/>
        <v>xxx</v>
      </c>
      <c r="O21" s="267"/>
      <c r="P21" s="268"/>
      <c r="Q21" s="300">
        <v>0</v>
      </c>
      <c r="R21" s="104">
        <f t="shared" si="8"/>
        <v>0</v>
      </c>
      <c r="S21" s="43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40"/>
      <c r="AI21" s="40"/>
    </row>
    <row r="22" spans="1:35" s="44" customFormat="1" ht="28.5" customHeight="1" x14ac:dyDescent="0.25">
      <c r="A22" s="88" t="e">
        <f t="shared" si="5"/>
        <v>#VALUE!</v>
      </c>
      <c r="B22" s="87" t="s">
        <v>60</v>
      </c>
      <c r="C22" s="28"/>
      <c r="D22" s="37"/>
      <c r="E22" s="38"/>
      <c r="F22" s="89"/>
      <c r="G22" s="96"/>
      <c r="H22" s="39">
        <f t="shared" si="6"/>
        <v>0</v>
      </c>
      <c r="I22" s="39"/>
      <c r="J22" s="82"/>
      <c r="K22" s="41">
        <f t="shared" si="7"/>
        <v>0</v>
      </c>
      <c r="L22" s="42">
        <v>0</v>
      </c>
      <c r="M22" s="269"/>
      <c r="N22" s="268" t="str">
        <f t="shared" si="9"/>
        <v>xxx</v>
      </c>
      <c r="O22" s="267"/>
      <c r="P22" s="268"/>
      <c r="Q22" s="300">
        <v>0</v>
      </c>
      <c r="R22" s="104">
        <f t="shared" si="8"/>
        <v>0</v>
      </c>
      <c r="S22" s="43"/>
      <c r="T22" s="111"/>
      <c r="U22" s="111"/>
      <c r="V22" s="111"/>
      <c r="W22" s="111"/>
      <c r="X22" s="111"/>
      <c r="Y22" s="111"/>
      <c r="Z22" s="111"/>
      <c r="AA22" s="111"/>
      <c r="AB22" s="111"/>
      <c r="AC22" s="111"/>
      <c r="AD22" s="111"/>
      <c r="AE22" s="111"/>
      <c r="AF22" s="111"/>
      <c r="AG22" s="111"/>
      <c r="AH22" s="40"/>
      <c r="AI22" s="40"/>
    </row>
    <row r="23" spans="1:35" s="44" customFormat="1" ht="28.5" customHeight="1" x14ac:dyDescent="0.25">
      <c r="A23" s="88" t="e">
        <f t="shared" si="5"/>
        <v>#VALUE!</v>
      </c>
      <c r="B23" s="87" t="s">
        <v>60</v>
      </c>
      <c r="C23" s="28"/>
      <c r="D23" s="37"/>
      <c r="E23" s="38"/>
      <c r="F23" s="89"/>
      <c r="G23" s="96"/>
      <c r="H23" s="39">
        <f t="shared" si="6"/>
        <v>0</v>
      </c>
      <c r="I23" s="39"/>
      <c r="J23" s="82"/>
      <c r="K23" s="41">
        <f t="shared" si="7"/>
        <v>0</v>
      </c>
      <c r="L23" s="42">
        <v>0</v>
      </c>
      <c r="M23" s="269"/>
      <c r="N23" s="268" t="str">
        <f t="shared" si="9"/>
        <v>xxx</v>
      </c>
      <c r="O23" s="267"/>
      <c r="P23" s="268"/>
      <c r="Q23" s="300">
        <v>0</v>
      </c>
      <c r="R23" s="104">
        <f t="shared" si="8"/>
        <v>0</v>
      </c>
      <c r="S23" s="43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40"/>
      <c r="AI23" s="40"/>
    </row>
    <row r="24" spans="1:35" s="44" customFormat="1" ht="28.5" customHeight="1" x14ac:dyDescent="0.25">
      <c r="A24" s="88" t="e">
        <f t="shared" si="5"/>
        <v>#VALUE!</v>
      </c>
      <c r="B24" s="87" t="s">
        <v>60</v>
      </c>
      <c r="C24" s="28"/>
      <c r="D24" s="37"/>
      <c r="E24" s="38"/>
      <c r="F24" s="89"/>
      <c r="G24" s="96"/>
      <c r="H24" s="39">
        <f t="shared" si="6"/>
        <v>0</v>
      </c>
      <c r="I24" s="39"/>
      <c r="J24" s="82"/>
      <c r="K24" s="41">
        <f t="shared" si="7"/>
        <v>0</v>
      </c>
      <c r="L24" s="42">
        <v>0</v>
      </c>
      <c r="M24" s="269"/>
      <c r="N24" s="268" t="str">
        <f t="shared" si="9"/>
        <v>xxx</v>
      </c>
      <c r="O24" s="267"/>
      <c r="P24" s="268"/>
      <c r="Q24" s="300">
        <v>0</v>
      </c>
      <c r="R24" s="104">
        <f t="shared" si="8"/>
        <v>0</v>
      </c>
      <c r="S24" s="43"/>
      <c r="T24" s="111"/>
      <c r="U24" s="111"/>
      <c r="V24" s="111"/>
      <c r="W24" s="111"/>
      <c r="X24" s="111"/>
      <c r="Y24" s="111"/>
      <c r="Z24" s="111"/>
      <c r="AA24" s="111"/>
      <c r="AB24" s="111"/>
      <c r="AC24" s="111"/>
      <c r="AD24" s="111"/>
      <c r="AE24" s="111"/>
      <c r="AF24" s="111"/>
      <c r="AG24" s="111"/>
      <c r="AH24" s="40"/>
      <c r="AI24" s="40"/>
    </row>
    <row r="25" spans="1:35" s="44" customFormat="1" ht="28.5" customHeight="1" x14ac:dyDescent="0.25">
      <c r="A25" s="88" t="e">
        <f t="shared" si="5"/>
        <v>#VALUE!</v>
      </c>
      <c r="B25" s="87" t="s">
        <v>60</v>
      </c>
      <c r="C25" s="28"/>
      <c r="D25" s="37"/>
      <c r="E25" s="38"/>
      <c r="F25" s="89"/>
      <c r="G25" s="96"/>
      <c r="H25" s="39">
        <f t="shared" si="6"/>
        <v>0</v>
      </c>
      <c r="I25" s="39"/>
      <c r="J25" s="82"/>
      <c r="K25" s="41">
        <f t="shared" si="7"/>
        <v>0</v>
      </c>
      <c r="L25" s="42">
        <v>0</v>
      </c>
      <c r="M25" s="269"/>
      <c r="N25" s="268" t="str">
        <f t="shared" si="9"/>
        <v>xxx</v>
      </c>
      <c r="O25" s="267"/>
      <c r="P25" s="268"/>
      <c r="Q25" s="300">
        <v>0</v>
      </c>
      <c r="R25" s="104">
        <f t="shared" si="8"/>
        <v>0</v>
      </c>
      <c r="S25" s="43"/>
      <c r="T25" s="111"/>
      <c r="U25" s="111"/>
      <c r="V25" s="111"/>
      <c r="W25" s="111"/>
      <c r="X25" s="111"/>
      <c r="Y25" s="111"/>
      <c r="Z25" s="111"/>
      <c r="AA25" s="111"/>
      <c r="AB25" s="111"/>
      <c r="AC25" s="111"/>
      <c r="AD25" s="111"/>
      <c r="AE25" s="111"/>
      <c r="AF25" s="111"/>
      <c r="AG25" s="111"/>
      <c r="AH25" s="40"/>
      <c r="AI25" s="40"/>
    </row>
    <row r="26" spans="1:35" s="44" customFormat="1" ht="28.5" customHeight="1" x14ac:dyDescent="0.25">
      <c r="A26" s="88" t="e">
        <f t="shared" si="5"/>
        <v>#VALUE!</v>
      </c>
      <c r="B26" s="87" t="s">
        <v>60</v>
      </c>
      <c r="C26" s="28"/>
      <c r="D26" s="37"/>
      <c r="E26" s="38"/>
      <c r="F26" s="89"/>
      <c r="G26" s="96"/>
      <c r="H26" s="39">
        <f t="shared" si="6"/>
        <v>0</v>
      </c>
      <c r="I26" s="39"/>
      <c r="J26" s="82"/>
      <c r="K26" s="41">
        <f t="shared" si="7"/>
        <v>0</v>
      </c>
      <c r="L26" s="42">
        <v>0</v>
      </c>
      <c r="M26" s="269"/>
      <c r="N26" s="268" t="str">
        <f t="shared" si="9"/>
        <v>xxx</v>
      </c>
      <c r="O26" s="267"/>
      <c r="P26" s="268"/>
      <c r="Q26" s="300">
        <v>0</v>
      </c>
      <c r="R26" s="104">
        <f t="shared" si="8"/>
        <v>0</v>
      </c>
      <c r="S26" s="43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40"/>
      <c r="AI26" s="40"/>
    </row>
    <row r="27" spans="1:35" s="44" customFormat="1" ht="28.5" customHeight="1" x14ac:dyDescent="0.25">
      <c r="A27" s="88" t="e">
        <f t="shared" si="5"/>
        <v>#VALUE!</v>
      </c>
      <c r="B27" s="87" t="s">
        <v>60</v>
      </c>
      <c r="C27" s="28"/>
      <c r="D27" s="37"/>
      <c r="E27" s="38"/>
      <c r="F27" s="89"/>
      <c r="G27" s="96"/>
      <c r="H27" s="39">
        <f t="shared" si="6"/>
        <v>0</v>
      </c>
      <c r="I27" s="39"/>
      <c r="J27" s="82"/>
      <c r="K27" s="41">
        <f t="shared" si="7"/>
        <v>0</v>
      </c>
      <c r="L27" s="42">
        <v>0</v>
      </c>
      <c r="M27" s="269"/>
      <c r="N27" s="268" t="str">
        <f t="shared" si="9"/>
        <v>xxx</v>
      </c>
      <c r="O27" s="267"/>
      <c r="P27" s="268"/>
      <c r="Q27" s="300">
        <v>0</v>
      </c>
      <c r="R27" s="104">
        <f t="shared" si="8"/>
        <v>0</v>
      </c>
      <c r="S27" s="43"/>
      <c r="T27" s="111"/>
      <c r="U27" s="111"/>
      <c r="V27" s="111"/>
      <c r="W27" s="111"/>
      <c r="X27" s="111"/>
      <c r="Y27" s="111"/>
      <c r="Z27" s="111"/>
      <c r="AA27" s="111"/>
      <c r="AB27" s="111"/>
      <c r="AC27" s="111"/>
      <c r="AD27" s="111"/>
      <c r="AE27" s="111"/>
      <c r="AF27" s="111"/>
      <c r="AG27" s="111"/>
      <c r="AH27" s="40"/>
      <c r="AI27" s="40"/>
    </row>
    <row r="28" spans="1:35" s="44" customFormat="1" ht="28.5" customHeight="1" x14ac:dyDescent="0.25">
      <c r="A28" s="88" t="e">
        <f t="shared" si="5"/>
        <v>#VALUE!</v>
      </c>
      <c r="B28" s="87" t="s">
        <v>60</v>
      </c>
      <c r="C28" s="28"/>
      <c r="D28" s="37"/>
      <c r="E28" s="38"/>
      <c r="F28" s="89"/>
      <c r="G28" s="96"/>
      <c r="H28" s="39">
        <f t="shared" si="6"/>
        <v>0</v>
      </c>
      <c r="I28" s="39"/>
      <c r="J28" s="82"/>
      <c r="K28" s="41">
        <f t="shared" si="7"/>
        <v>0</v>
      </c>
      <c r="L28" s="42">
        <v>0</v>
      </c>
      <c r="M28" s="269"/>
      <c r="N28" s="268" t="str">
        <f t="shared" si="9"/>
        <v>xxx</v>
      </c>
      <c r="O28" s="267"/>
      <c r="P28" s="268"/>
      <c r="Q28" s="300">
        <v>0</v>
      </c>
      <c r="R28" s="104">
        <f t="shared" si="8"/>
        <v>0</v>
      </c>
      <c r="S28" s="43"/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11"/>
      <c r="AE28" s="111"/>
      <c r="AF28" s="111"/>
      <c r="AG28" s="111"/>
      <c r="AH28" s="40"/>
      <c r="AI28" s="40"/>
    </row>
    <row r="29" spans="1:35" s="44" customFormat="1" ht="28.5" customHeight="1" x14ac:dyDescent="0.25">
      <c r="A29" s="88" t="e">
        <f t="shared" si="5"/>
        <v>#VALUE!</v>
      </c>
      <c r="B29" s="87" t="s">
        <v>60</v>
      </c>
      <c r="C29" s="28"/>
      <c r="D29" s="37"/>
      <c r="E29" s="38"/>
      <c r="F29" s="89"/>
      <c r="G29" s="96"/>
      <c r="H29" s="39">
        <f t="shared" si="6"/>
        <v>0</v>
      </c>
      <c r="I29" s="39"/>
      <c r="J29" s="82"/>
      <c r="K29" s="41">
        <f t="shared" si="7"/>
        <v>0</v>
      </c>
      <c r="L29" s="42">
        <v>0</v>
      </c>
      <c r="M29" s="269"/>
      <c r="N29" s="268" t="str">
        <f t="shared" si="9"/>
        <v>xxx</v>
      </c>
      <c r="O29" s="267"/>
      <c r="P29" s="268"/>
      <c r="Q29" s="300">
        <v>0</v>
      </c>
      <c r="R29" s="104">
        <f t="shared" si="8"/>
        <v>0</v>
      </c>
      <c r="S29" s="43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40"/>
      <c r="AI29" s="40"/>
    </row>
    <row r="30" spans="1:35" s="44" customFormat="1" ht="28.5" customHeight="1" x14ac:dyDescent="0.25">
      <c r="A30" s="88" t="e">
        <f t="shared" si="5"/>
        <v>#VALUE!</v>
      </c>
      <c r="B30" s="87" t="s">
        <v>60</v>
      </c>
      <c r="C30" s="28"/>
      <c r="D30" s="37"/>
      <c r="E30" s="38"/>
      <c r="F30" s="89"/>
      <c r="G30" s="96"/>
      <c r="H30" s="39">
        <f t="shared" si="6"/>
        <v>0</v>
      </c>
      <c r="I30" s="39"/>
      <c r="J30" s="82"/>
      <c r="K30" s="41">
        <f t="shared" si="7"/>
        <v>0</v>
      </c>
      <c r="L30" s="42">
        <v>0</v>
      </c>
      <c r="M30" s="269"/>
      <c r="N30" s="268" t="str">
        <f t="shared" si="9"/>
        <v>xxx</v>
      </c>
      <c r="O30" s="267"/>
      <c r="P30" s="268"/>
      <c r="Q30" s="300">
        <v>0</v>
      </c>
      <c r="R30" s="104">
        <f t="shared" si="8"/>
        <v>0</v>
      </c>
      <c r="S30" s="43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11"/>
      <c r="AE30" s="111"/>
      <c r="AF30" s="111"/>
      <c r="AG30" s="111"/>
      <c r="AH30" s="40"/>
      <c r="AI30" s="40"/>
    </row>
    <row r="31" spans="1:35" s="44" customFormat="1" ht="28.5" customHeight="1" x14ac:dyDescent="0.25">
      <c r="A31" s="88" t="e">
        <f t="shared" si="5"/>
        <v>#VALUE!</v>
      </c>
      <c r="B31" s="87" t="s">
        <v>60</v>
      </c>
      <c r="C31" s="28"/>
      <c r="D31" s="37"/>
      <c r="E31" s="38"/>
      <c r="F31" s="89"/>
      <c r="G31" s="96"/>
      <c r="H31" s="39">
        <f t="shared" si="6"/>
        <v>0</v>
      </c>
      <c r="I31" s="39"/>
      <c r="J31" s="82"/>
      <c r="K31" s="41">
        <f t="shared" si="7"/>
        <v>0</v>
      </c>
      <c r="L31" s="42">
        <v>0</v>
      </c>
      <c r="M31" s="269"/>
      <c r="N31" s="268" t="str">
        <f t="shared" si="9"/>
        <v>xxx</v>
      </c>
      <c r="O31" s="267"/>
      <c r="P31" s="268"/>
      <c r="Q31" s="300">
        <v>0</v>
      </c>
      <c r="R31" s="104">
        <f t="shared" si="8"/>
        <v>0</v>
      </c>
      <c r="S31" s="43"/>
      <c r="T31" s="111"/>
      <c r="U31" s="111"/>
      <c r="V31" s="111"/>
      <c r="W31" s="111"/>
      <c r="X31" s="111"/>
      <c r="Y31" s="111"/>
      <c r="Z31" s="111"/>
      <c r="AA31" s="111"/>
      <c r="AB31" s="111"/>
      <c r="AC31" s="111"/>
      <c r="AD31" s="111"/>
      <c r="AE31" s="111"/>
      <c r="AF31" s="111"/>
      <c r="AG31" s="111"/>
      <c r="AH31" s="40"/>
      <c r="AI31" s="40"/>
    </row>
    <row r="32" spans="1:35" s="44" customFormat="1" ht="28.5" customHeight="1" x14ac:dyDescent="0.25">
      <c r="A32" s="88" t="e">
        <f t="shared" si="5"/>
        <v>#VALUE!</v>
      </c>
      <c r="B32" s="87" t="s">
        <v>60</v>
      </c>
      <c r="C32" s="28"/>
      <c r="D32" s="37"/>
      <c r="E32" s="38"/>
      <c r="F32" s="89"/>
      <c r="G32" s="96"/>
      <c r="H32" s="39">
        <f t="shared" si="6"/>
        <v>0</v>
      </c>
      <c r="I32" s="39"/>
      <c r="J32" s="82"/>
      <c r="K32" s="41">
        <f t="shared" si="7"/>
        <v>0</v>
      </c>
      <c r="L32" s="42">
        <v>0</v>
      </c>
      <c r="M32" s="269"/>
      <c r="N32" s="268" t="str">
        <f t="shared" si="9"/>
        <v>xxx</v>
      </c>
      <c r="O32" s="267"/>
      <c r="P32" s="268"/>
      <c r="Q32" s="300">
        <v>0</v>
      </c>
      <c r="R32" s="104">
        <f t="shared" si="8"/>
        <v>0</v>
      </c>
      <c r="S32" s="43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40"/>
      <c r="AI32" s="40"/>
    </row>
    <row r="33" spans="1:35" s="44" customFormat="1" ht="28.5" customHeight="1" x14ac:dyDescent="0.25">
      <c r="A33" s="88" t="e">
        <f t="shared" si="5"/>
        <v>#VALUE!</v>
      </c>
      <c r="B33" s="87" t="s">
        <v>60</v>
      </c>
      <c r="C33" s="28"/>
      <c r="D33" s="37"/>
      <c r="E33" s="38"/>
      <c r="F33" s="89"/>
      <c r="G33" s="96"/>
      <c r="H33" s="39">
        <f t="shared" si="6"/>
        <v>0</v>
      </c>
      <c r="I33" s="39"/>
      <c r="J33" s="82"/>
      <c r="K33" s="41">
        <f t="shared" si="7"/>
        <v>0</v>
      </c>
      <c r="L33" s="42">
        <v>0</v>
      </c>
      <c r="M33" s="269"/>
      <c r="N33" s="268" t="str">
        <f t="shared" si="9"/>
        <v>xxx</v>
      </c>
      <c r="O33" s="267"/>
      <c r="P33" s="268"/>
      <c r="Q33" s="300">
        <v>0</v>
      </c>
      <c r="R33" s="104">
        <f t="shared" si="8"/>
        <v>0</v>
      </c>
      <c r="S33" s="43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1"/>
      <c r="AG33" s="111"/>
      <c r="AH33" s="40"/>
      <c r="AI33" s="40"/>
    </row>
    <row r="34" spans="1:35" s="44" customFormat="1" ht="28.5" customHeight="1" x14ac:dyDescent="0.25">
      <c r="A34" s="88" t="e">
        <f t="shared" si="5"/>
        <v>#VALUE!</v>
      </c>
      <c r="B34" s="87" t="s">
        <v>60</v>
      </c>
      <c r="C34" s="28"/>
      <c r="D34" s="37"/>
      <c r="E34" s="38"/>
      <c r="F34" s="89"/>
      <c r="G34" s="96"/>
      <c r="H34" s="39">
        <f t="shared" si="6"/>
        <v>0</v>
      </c>
      <c r="I34" s="39"/>
      <c r="J34" s="82"/>
      <c r="K34" s="41">
        <f t="shared" si="7"/>
        <v>0</v>
      </c>
      <c r="L34" s="42">
        <v>0</v>
      </c>
      <c r="M34" s="269"/>
      <c r="N34" s="268" t="str">
        <f t="shared" si="9"/>
        <v>xxx</v>
      </c>
      <c r="O34" s="267"/>
      <c r="P34" s="268"/>
      <c r="Q34" s="300">
        <v>0</v>
      </c>
      <c r="R34" s="104">
        <f t="shared" si="8"/>
        <v>0</v>
      </c>
      <c r="S34" s="43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40"/>
      <c r="AI34" s="40"/>
    </row>
    <row r="35" spans="1:35" s="44" customFormat="1" ht="28.5" customHeight="1" x14ac:dyDescent="0.25">
      <c r="A35" s="88" t="e">
        <f t="shared" si="5"/>
        <v>#VALUE!</v>
      </c>
      <c r="B35" s="87" t="s">
        <v>60</v>
      </c>
      <c r="C35" s="28"/>
      <c r="D35" s="37"/>
      <c r="E35" s="38"/>
      <c r="F35" s="89"/>
      <c r="G35" s="96"/>
      <c r="H35" s="39">
        <f t="shared" si="6"/>
        <v>0</v>
      </c>
      <c r="I35" s="39"/>
      <c r="J35" s="82"/>
      <c r="K35" s="41">
        <f t="shared" si="7"/>
        <v>0</v>
      </c>
      <c r="L35" s="42">
        <v>0</v>
      </c>
      <c r="M35" s="269"/>
      <c r="N35" s="268" t="str">
        <f t="shared" si="9"/>
        <v>xxx</v>
      </c>
      <c r="O35" s="267"/>
      <c r="P35" s="268"/>
      <c r="Q35" s="300">
        <v>0</v>
      </c>
      <c r="R35" s="104">
        <f t="shared" si="8"/>
        <v>0</v>
      </c>
      <c r="S35" s="43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40"/>
      <c r="AI35" s="40"/>
    </row>
    <row r="36" spans="1:35" s="44" customFormat="1" ht="28.5" customHeight="1" x14ac:dyDescent="0.25">
      <c r="A36" s="88" t="e">
        <f t="shared" ref="A36:A41" si="10">N36+14</f>
        <v>#VALUE!</v>
      </c>
      <c r="B36" s="87" t="s">
        <v>60</v>
      </c>
      <c r="C36" s="28"/>
      <c r="D36" s="37"/>
      <c r="E36" s="38"/>
      <c r="F36" s="89"/>
      <c r="G36" s="96"/>
      <c r="H36" s="39">
        <f t="shared" ref="H36:H41" si="11">G36-F36</f>
        <v>0</v>
      </c>
      <c r="I36" s="39"/>
      <c r="J36" s="82"/>
      <c r="K36" s="41">
        <f t="shared" ref="K36:K41" si="12">L36/1.1</f>
        <v>0</v>
      </c>
      <c r="L36" s="42">
        <v>0</v>
      </c>
      <c r="M36" s="269"/>
      <c r="N36" s="268" t="str">
        <f t="shared" si="9"/>
        <v>xxx</v>
      </c>
      <c r="O36" s="267"/>
      <c r="P36" s="268"/>
      <c r="Q36" s="300">
        <v>0</v>
      </c>
      <c r="R36" s="104">
        <f t="shared" ref="R36:R41" si="13">L36-Q36</f>
        <v>0</v>
      </c>
      <c r="S36" s="43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11"/>
      <c r="AE36" s="111"/>
      <c r="AF36" s="111"/>
      <c r="AG36" s="111"/>
      <c r="AH36" s="40"/>
      <c r="AI36" s="40"/>
    </row>
    <row r="37" spans="1:35" s="44" customFormat="1" ht="28.5" customHeight="1" x14ac:dyDescent="0.25">
      <c r="A37" s="88" t="e">
        <f t="shared" si="10"/>
        <v>#VALUE!</v>
      </c>
      <c r="B37" s="87" t="s">
        <v>60</v>
      </c>
      <c r="C37" s="28"/>
      <c r="D37" s="37"/>
      <c r="E37" s="38"/>
      <c r="F37" s="89"/>
      <c r="G37" s="96"/>
      <c r="H37" s="39">
        <f t="shared" si="11"/>
        <v>0</v>
      </c>
      <c r="I37" s="39"/>
      <c r="J37" s="82"/>
      <c r="K37" s="41">
        <f t="shared" si="12"/>
        <v>0</v>
      </c>
      <c r="L37" s="42">
        <v>0</v>
      </c>
      <c r="M37" s="269"/>
      <c r="N37" s="268" t="str">
        <f t="shared" si="9"/>
        <v>xxx</v>
      </c>
      <c r="O37" s="267"/>
      <c r="P37" s="268"/>
      <c r="Q37" s="300">
        <v>0</v>
      </c>
      <c r="R37" s="104">
        <f t="shared" si="13"/>
        <v>0</v>
      </c>
      <c r="S37" s="43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40"/>
      <c r="AI37" s="40"/>
    </row>
    <row r="38" spans="1:35" s="44" customFormat="1" ht="28.5" customHeight="1" x14ac:dyDescent="0.25">
      <c r="A38" s="88" t="e">
        <f t="shared" si="10"/>
        <v>#VALUE!</v>
      </c>
      <c r="B38" s="87" t="s">
        <v>60</v>
      </c>
      <c r="C38" s="28"/>
      <c r="D38" s="37"/>
      <c r="E38" s="38"/>
      <c r="F38" s="89"/>
      <c r="G38" s="96"/>
      <c r="H38" s="39">
        <f t="shared" si="11"/>
        <v>0</v>
      </c>
      <c r="I38" s="39"/>
      <c r="J38" s="82"/>
      <c r="K38" s="41">
        <f t="shared" si="12"/>
        <v>0</v>
      </c>
      <c r="L38" s="42">
        <v>0</v>
      </c>
      <c r="M38" s="269"/>
      <c r="N38" s="268" t="str">
        <f t="shared" si="9"/>
        <v>xxx</v>
      </c>
      <c r="O38" s="267"/>
      <c r="P38" s="268"/>
      <c r="Q38" s="300">
        <v>0</v>
      </c>
      <c r="R38" s="104">
        <f t="shared" si="13"/>
        <v>0</v>
      </c>
      <c r="S38" s="43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40"/>
      <c r="AI38" s="40"/>
    </row>
    <row r="39" spans="1:35" s="44" customFormat="1" ht="28.5" customHeight="1" x14ac:dyDescent="0.25">
      <c r="A39" s="88" t="e">
        <f t="shared" si="10"/>
        <v>#VALUE!</v>
      </c>
      <c r="B39" s="87" t="s">
        <v>60</v>
      </c>
      <c r="C39" s="28"/>
      <c r="D39" s="37"/>
      <c r="E39" s="38"/>
      <c r="F39" s="89"/>
      <c r="G39" s="96"/>
      <c r="H39" s="39">
        <f t="shared" si="11"/>
        <v>0</v>
      </c>
      <c r="I39" s="39"/>
      <c r="J39" s="82"/>
      <c r="K39" s="41">
        <f t="shared" si="12"/>
        <v>0</v>
      </c>
      <c r="L39" s="42">
        <v>0</v>
      </c>
      <c r="M39" s="269"/>
      <c r="N39" s="268" t="str">
        <f t="shared" si="9"/>
        <v>xxx</v>
      </c>
      <c r="O39" s="267"/>
      <c r="P39" s="268"/>
      <c r="Q39" s="300">
        <v>0</v>
      </c>
      <c r="R39" s="104">
        <f t="shared" si="13"/>
        <v>0</v>
      </c>
      <c r="S39" s="43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1"/>
      <c r="AE39" s="111"/>
      <c r="AF39" s="111"/>
      <c r="AG39" s="111"/>
      <c r="AH39" s="40"/>
      <c r="AI39" s="40"/>
    </row>
    <row r="40" spans="1:35" s="44" customFormat="1" ht="28.5" customHeight="1" x14ac:dyDescent="0.25">
      <c r="A40" s="88" t="e">
        <f t="shared" si="10"/>
        <v>#VALUE!</v>
      </c>
      <c r="B40" s="87" t="s">
        <v>60</v>
      </c>
      <c r="C40" s="28"/>
      <c r="D40" s="37"/>
      <c r="E40" s="38"/>
      <c r="F40" s="89"/>
      <c r="G40" s="96"/>
      <c r="H40" s="39">
        <f t="shared" si="11"/>
        <v>0</v>
      </c>
      <c r="I40" s="39"/>
      <c r="J40" s="82"/>
      <c r="K40" s="41">
        <f t="shared" si="12"/>
        <v>0</v>
      </c>
      <c r="L40" s="42">
        <v>0</v>
      </c>
      <c r="M40" s="269"/>
      <c r="N40" s="268" t="str">
        <f t="shared" si="9"/>
        <v>xxx</v>
      </c>
      <c r="O40" s="267"/>
      <c r="P40" s="268"/>
      <c r="Q40" s="300">
        <v>0</v>
      </c>
      <c r="R40" s="104">
        <f t="shared" si="13"/>
        <v>0</v>
      </c>
      <c r="S40" s="43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1"/>
      <c r="AE40" s="111"/>
      <c r="AF40" s="111"/>
      <c r="AG40" s="111"/>
      <c r="AH40" s="40"/>
      <c r="AI40" s="40"/>
    </row>
    <row r="41" spans="1:35" s="44" customFormat="1" ht="28.5" customHeight="1" x14ac:dyDescent="0.25">
      <c r="A41" s="88" t="e">
        <f t="shared" si="10"/>
        <v>#VALUE!</v>
      </c>
      <c r="B41" s="87" t="s">
        <v>60</v>
      </c>
      <c r="C41" s="28"/>
      <c r="D41" s="37"/>
      <c r="E41" s="38"/>
      <c r="F41" s="89"/>
      <c r="G41" s="96"/>
      <c r="H41" s="39">
        <f t="shared" si="11"/>
        <v>0</v>
      </c>
      <c r="I41" s="39"/>
      <c r="J41" s="82"/>
      <c r="K41" s="41">
        <f t="shared" si="12"/>
        <v>0</v>
      </c>
      <c r="L41" s="42">
        <v>0</v>
      </c>
      <c r="M41" s="269"/>
      <c r="N41" s="268" t="str">
        <f t="shared" si="9"/>
        <v>xxx</v>
      </c>
      <c r="O41" s="267"/>
      <c r="P41" s="268"/>
      <c r="Q41" s="300">
        <v>0</v>
      </c>
      <c r="R41" s="104">
        <f t="shared" si="13"/>
        <v>0</v>
      </c>
      <c r="S41" s="43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40"/>
      <c r="AI41" s="40"/>
    </row>
    <row r="42" spans="1:35" s="44" customFormat="1" ht="28.5" customHeight="1" x14ac:dyDescent="0.25">
      <c r="A42" s="88" t="e">
        <f t="shared" ref="A42:A105" si="14">N42+14</f>
        <v>#VALUE!</v>
      </c>
      <c r="B42" s="87" t="s">
        <v>60</v>
      </c>
      <c r="C42" s="28"/>
      <c r="D42" s="37"/>
      <c r="E42" s="38"/>
      <c r="F42" s="89"/>
      <c r="G42" s="96"/>
      <c r="H42" s="39">
        <f t="shared" ref="H42:H105" si="15">G42-F42</f>
        <v>0</v>
      </c>
      <c r="I42" s="39"/>
      <c r="J42" s="82"/>
      <c r="K42" s="41">
        <f t="shared" ref="K42:K105" si="16">L42/1.1</f>
        <v>0</v>
      </c>
      <c r="L42" s="42">
        <v>0</v>
      </c>
      <c r="M42" s="269"/>
      <c r="N42" s="268" t="str">
        <f t="shared" si="9"/>
        <v>xxx</v>
      </c>
      <c r="O42" s="267"/>
      <c r="P42" s="268"/>
      <c r="Q42" s="300">
        <v>0</v>
      </c>
      <c r="R42" s="104">
        <f t="shared" ref="R42:R105" si="17">L42-Q42</f>
        <v>0</v>
      </c>
      <c r="S42" s="43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11"/>
      <c r="AF42" s="111"/>
      <c r="AG42" s="111"/>
      <c r="AH42" s="40"/>
      <c r="AI42" s="40"/>
    </row>
    <row r="43" spans="1:35" s="44" customFormat="1" ht="28.5" customHeight="1" x14ac:dyDescent="0.25">
      <c r="A43" s="88" t="e">
        <f t="shared" si="14"/>
        <v>#VALUE!</v>
      </c>
      <c r="B43" s="87" t="s">
        <v>60</v>
      </c>
      <c r="C43" s="28"/>
      <c r="D43" s="37"/>
      <c r="E43" s="38"/>
      <c r="F43" s="89"/>
      <c r="G43" s="96"/>
      <c r="H43" s="39">
        <f t="shared" si="15"/>
        <v>0</v>
      </c>
      <c r="I43" s="39"/>
      <c r="J43" s="82"/>
      <c r="K43" s="41">
        <f t="shared" si="16"/>
        <v>0</v>
      </c>
      <c r="L43" s="42">
        <v>0</v>
      </c>
      <c r="M43" s="269"/>
      <c r="N43" s="268" t="str">
        <f t="shared" si="9"/>
        <v>xxx</v>
      </c>
      <c r="O43" s="267"/>
      <c r="P43" s="268"/>
      <c r="Q43" s="300">
        <v>0</v>
      </c>
      <c r="R43" s="104">
        <f t="shared" si="17"/>
        <v>0</v>
      </c>
      <c r="S43" s="43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11"/>
      <c r="AF43" s="111"/>
      <c r="AG43" s="111"/>
      <c r="AH43" s="40"/>
      <c r="AI43" s="40"/>
    </row>
    <row r="44" spans="1:35" s="44" customFormat="1" ht="28.5" customHeight="1" x14ac:dyDescent="0.25">
      <c r="A44" s="88" t="e">
        <f t="shared" si="14"/>
        <v>#VALUE!</v>
      </c>
      <c r="B44" s="87" t="s">
        <v>60</v>
      </c>
      <c r="C44" s="28"/>
      <c r="D44" s="37"/>
      <c r="E44" s="38"/>
      <c r="F44" s="89"/>
      <c r="G44" s="96"/>
      <c r="H44" s="39">
        <f t="shared" si="15"/>
        <v>0</v>
      </c>
      <c r="I44" s="39"/>
      <c r="J44" s="82"/>
      <c r="K44" s="41">
        <f t="shared" si="16"/>
        <v>0</v>
      </c>
      <c r="L44" s="42">
        <v>0</v>
      </c>
      <c r="M44" s="269"/>
      <c r="N44" s="268" t="str">
        <f t="shared" si="9"/>
        <v>xxx</v>
      </c>
      <c r="O44" s="267"/>
      <c r="P44" s="268"/>
      <c r="Q44" s="300">
        <v>0</v>
      </c>
      <c r="R44" s="104">
        <f t="shared" si="17"/>
        <v>0</v>
      </c>
      <c r="S44" s="43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40"/>
      <c r="AI44" s="40"/>
    </row>
    <row r="45" spans="1:35" s="44" customFormat="1" ht="28.5" customHeight="1" x14ac:dyDescent="0.25">
      <c r="A45" s="88" t="e">
        <f t="shared" si="14"/>
        <v>#VALUE!</v>
      </c>
      <c r="B45" s="87" t="s">
        <v>60</v>
      </c>
      <c r="C45" s="28"/>
      <c r="D45" s="37"/>
      <c r="E45" s="38"/>
      <c r="F45" s="89"/>
      <c r="G45" s="96"/>
      <c r="H45" s="39">
        <f t="shared" si="15"/>
        <v>0</v>
      </c>
      <c r="I45" s="39"/>
      <c r="J45" s="82"/>
      <c r="K45" s="41">
        <f t="shared" si="16"/>
        <v>0</v>
      </c>
      <c r="L45" s="42">
        <v>0</v>
      </c>
      <c r="M45" s="269"/>
      <c r="N45" s="268" t="str">
        <f t="shared" si="9"/>
        <v>xxx</v>
      </c>
      <c r="O45" s="267"/>
      <c r="P45" s="268"/>
      <c r="Q45" s="300">
        <v>0</v>
      </c>
      <c r="R45" s="104">
        <f t="shared" si="17"/>
        <v>0</v>
      </c>
      <c r="S45" s="43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11"/>
      <c r="AF45" s="111"/>
      <c r="AG45" s="111"/>
      <c r="AH45" s="40"/>
      <c r="AI45" s="40"/>
    </row>
    <row r="46" spans="1:35" s="44" customFormat="1" ht="28.5" customHeight="1" x14ac:dyDescent="0.25">
      <c r="A46" s="88" t="e">
        <f t="shared" si="14"/>
        <v>#VALUE!</v>
      </c>
      <c r="B46" s="87" t="s">
        <v>60</v>
      </c>
      <c r="C46" s="28"/>
      <c r="D46" s="37"/>
      <c r="E46" s="38"/>
      <c r="F46" s="89"/>
      <c r="G46" s="96"/>
      <c r="H46" s="39">
        <f t="shared" si="15"/>
        <v>0</v>
      </c>
      <c r="I46" s="39"/>
      <c r="J46" s="82"/>
      <c r="K46" s="41">
        <f t="shared" si="16"/>
        <v>0</v>
      </c>
      <c r="L46" s="42">
        <v>0</v>
      </c>
      <c r="M46" s="269"/>
      <c r="N46" s="268" t="str">
        <f t="shared" si="9"/>
        <v>xxx</v>
      </c>
      <c r="O46" s="267"/>
      <c r="P46" s="268"/>
      <c r="Q46" s="300">
        <v>0</v>
      </c>
      <c r="R46" s="104">
        <f t="shared" si="17"/>
        <v>0</v>
      </c>
      <c r="S46" s="43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11"/>
      <c r="AF46" s="111"/>
      <c r="AG46" s="111"/>
      <c r="AH46" s="40"/>
      <c r="AI46" s="40"/>
    </row>
    <row r="47" spans="1:35" s="44" customFormat="1" ht="28.5" customHeight="1" x14ac:dyDescent="0.25">
      <c r="A47" s="88" t="e">
        <f t="shared" si="14"/>
        <v>#VALUE!</v>
      </c>
      <c r="B47" s="87" t="s">
        <v>60</v>
      </c>
      <c r="C47" s="28"/>
      <c r="D47" s="37"/>
      <c r="E47" s="38"/>
      <c r="F47" s="89"/>
      <c r="G47" s="96"/>
      <c r="H47" s="39">
        <f t="shared" si="15"/>
        <v>0</v>
      </c>
      <c r="I47" s="39"/>
      <c r="J47" s="82"/>
      <c r="K47" s="41">
        <f t="shared" si="16"/>
        <v>0</v>
      </c>
      <c r="L47" s="42">
        <v>0</v>
      </c>
      <c r="M47" s="269"/>
      <c r="N47" s="268" t="str">
        <f t="shared" si="9"/>
        <v>xxx</v>
      </c>
      <c r="O47" s="267"/>
      <c r="P47" s="268"/>
      <c r="Q47" s="300">
        <v>0</v>
      </c>
      <c r="R47" s="104">
        <f t="shared" si="17"/>
        <v>0</v>
      </c>
      <c r="S47" s="43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40"/>
      <c r="AI47" s="40"/>
    </row>
    <row r="48" spans="1:35" s="44" customFormat="1" ht="28.5" customHeight="1" x14ac:dyDescent="0.25">
      <c r="A48" s="88" t="e">
        <f t="shared" si="14"/>
        <v>#VALUE!</v>
      </c>
      <c r="B48" s="87" t="s">
        <v>60</v>
      </c>
      <c r="C48" s="28"/>
      <c r="D48" s="37"/>
      <c r="E48" s="38"/>
      <c r="F48" s="89"/>
      <c r="G48" s="96"/>
      <c r="H48" s="39">
        <f t="shared" si="15"/>
        <v>0</v>
      </c>
      <c r="I48" s="39"/>
      <c r="J48" s="82"/>
      <c r="K48" s="41">
        <f t="shared" si="16"/>
        <v>0</v>
      </c>
      <c r="L48" s="42">
        <v>0</v>
      </c>
      <c r="M48" s="269"/>
      <c r="N48" s="268" t="str">
        <f t="shared" si="9"/>
        <v>xxx</v>
      </c>
      <c r="O48" s="267"/>
      <c r="P48" s="268"/>
      <c r="Q48" s="300">
        <v>0</v>
      </c>
      <c r="R48" s="104">
        <f t="shared" si="17"/>
        <v>0</v>
      </c>
      <c r="S48" s="43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11"/>
      <c r="AF48" s="111"/>
      <c r="AG48" s="111"/>
      <c r="AH48" s="40"/>
      <c r="AI48" s="40"/>
    </row>
    <row r="49" spans="1:35" s="44" customFormat="1" ht="28.5" customHeight="1" x14ac:dyDescent="0.25">
      <c r="A49" s="88" t="e">
        <f t="shared" si="14"/>
        <v>#VALUE!</v>
      </c>
      <c r="B49" s="87" t="s">
        <v>60</v>
      </c>
      <c r="C49" s="28"/>
      <c r="D49" s="37"/>
      <c r="E49" s="38"/>
      <c r="F49" s="89"/>
      <c r="G49" s="96"/>
      <c r="H49" s="39">
        <f t="shared" si="15"/>
        <v>0</v>
      </c>
      <c r="I49" s="39"/>
      <c r="J49" s="82"/>
      <c r="K49" s="41">
        <f t="shared" si="16"/>
        <v>0</v>
      </c>
      <c r="L49" s="42">
        <v>0</v>
      </c>
      <c r="M49" s="269"/>
      <c r="N49" s="268" t="str">
        <f t="shared" si="9"/>
        <v>xxx</v>
      </c>
      <c r="O49" s="267"/>
      <c r="P49" s="268"/>
      <c r="Q49" s="300">
        <v>0</v>
      </c>
      <c r="R49" s="104">
        <f t="shared" si="17"/>
        <v>0</v>
      </c>
      <c r="S49" s="43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11"/>
      <c r="AF49" s="111"/>
      <c r="AG49" s="111"/>
      <c r="AH49" s="40"/>
      <c r="AI49" s="40"/>
    </row>
    <row r="50" spans="1:35" s="44" customFormat="1" ht="28.5" customHeight="1" x14ac:dyDescent="0.25">
      <c r="A50" s="88" t="e">
        <f t="shared" si="14"/>
        <v>#VALUE!</v>
      </c>
      <c r="B50" s="87" t="s">
        <v>60</v>
      </c>
      <c r="C50" s="28"/>
      <c r="D50" s="37"/>
      <c r="E50" s="38"/>
      <c r="F50" s="89"/>
      <c r="G50" s="96"/>
      <c r="H50" s="39">
        <f t="shared" si="15"/>
        <v>0</v>
      </c>
      <c r="I50" s="39"/>
      <c r="J50" s="82"/>
      <c r="K50" s="41">
        <f t="shared" si="16"/>
        <v>0</v>
      </c>
      <c r="L50" s="42">
        <v>0</v>
      </c>
      <c r="M50" s="269"/>
      <c r="N50" s="268" t="str">
        <f t="shared" si="9"/>
        <v>xxx</v>
      </c>
      <c r="O50" s="267"/>
      <c r="P50" s="268"/>
      <c r="Q50" s="300">
        <v>0</v>
      </c>
      <c r="R50" s="104">
        <f t="shared" si="17"/>
        <v>0</v>
      </c>
      <c r="S50" s="43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40"/>
      <c r="AI50" s="40"/>
    </row>
    <row r="51" spans="1:35" s="44" customFormat="1" ht="28.5" customHeight="1" x14ac:dyDescent="0.25">
      <c r="A51" s="88" t="e">
        <f t="shared" si="14"/>
        <v>#VALUE!</v>
      </c>
      <c r="B51" s="87" t="s">
        <v>60</v>
      </c>
      <c r="C51" s="28"/>
      <c r="D51" s="37"/>
      <c r="E51" s="38"/>
      <c r="F51" s="89"/>
      <c r="G51" s="96"/>
      <c r="H51" s="39">
        <f t="shared" si="15"/>
        <v>0</v>
      </c>
      <c r="I51" s="39"/>
      <c r="J51" s="82"/>
      <c r="K51" s="41">
        <f t="shared" si="16"/>
        <v>0</v>
      </c>
      <c r="L51" s="42">
        <v>0</v>
      </c>
      <c r="M51" s="269"/>
      <c r="N51" s="268" t="str">
        <f t="shared" si="9"/>
        <v>xxx</v>
      </c>
      <c r="O51" s="267"/>
      <c r="P51" s="268"/>
      <c r="Q51" s="300">
        <v>0</v>
      </c>
      <c r="R51" s="104">
        <f t="shared" si="17"/>
        <v>0</v>
      </c>
      <c r="S51" s="43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11"/>
      <c r="AF51" s="111"/>
      <c r="AG51" s="111"/>
      <c r="AH51" s="40"/>
      <c r="AI51" s="40"/>
    </row>
    <row r="52" spans="1:35" s="44" customFormat="1" ht="28.5" customHeight="1" x14ac:dyDescent="0.25">
      <c r="A52" s="88" t="e">
        <f t="shared" si="14"/>
        <v>#VALUE!</v>
      </c>
      <c r="B52" s="87" t="s">
        <v>60</v>
      </c>
      <c r="C52" s="28"/>
      <c r="D52" s="37"/>
      <c r="E52" s="38"/>
      <c r="F52" s="89"/>
      <c r="G52" s="96"/>
      <c r="H52" s="39">
        <f t="shared" si="15"/>
        <v>0</v>
      </c>
      <c r="I52" s="39"/>
      <c r="J52" s="82"/>
      <c r="K52" s="41">
        <f t="shared" si="16"/>
        <v>0</v>
      </c>
      <c r="L52" s="42">
        <v>0</v>
      </c>
      <c r="M52" s="269"/>
      <c r="N52" s="268" t="str">
        <f t="shared" si="9"/>
        <v>xxx</v>
      </c>
      <c r="O52" s="267"/>
      <c r="P52" s="268"/>
      <c r="Q52" s="300">
        <v>0</v>
      </c>
      <c r="R52" s="104">
        <f t="shared" si="17"/>
        <v>0</v>
      </c>
      <c r="S52" s="43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11"/>
      <c r="AF52" s="111"/>
      <c r="AG52" s="111"/>
      <c r="AH52" s="40"/>
      <c r="AI52" s="40"/>
    </row>
    <row r="53" spans="1:35" s="44" customFormat="1" ht="28.5" customHeight="1" x14ac:dyDescent="0.25">
      <c r="A53" s="88" t="e">
        <f t="shared" si="14"/>
        <v>#VALUE!</v>
      </c>
      <c r="B53" s="87" t="s">
        <v>60</v>
      </c>
      <c r="C53" s="28"/>
      <c r="D53" s="37"/>
      <c r="E53" s="38"/>
      <c r="F53" s="89"/>
      <c r="G53" s="96"/>
      <c r="H53" s="39">
        <f t="shared" si="15"/>
        <v>0</v>
      </c>
      <c r="I53" s="39"/>
      <c r="J53" s="82"/>
      <c r="K53" s="41">
        <f t="shared" si="16"/>
        <v>0</v>
      </c>
      <c r="L53" s="42">
        <v>0</v>
      </c>
      <c r="M53" s="269"/>
      <c r="N53" s="268" t="str">
        <f t="shared" si="9"/>
        <v>xxx</v>
      </c>
      <c r="O53" s="267"/>
      <c r="P53" s="268"/>
      <c r="Q53" s="300">
        <v>0</v>
      </c>
      <c r="R53" s="104">
        <f t="shared" si="17"/>
        <v>0</v>
      </c>
      <c r="S53" s="43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40"/>
      <c r="AI53" s="40"/>
    </row>
    <row r="54" spans="1:35" s="44" customFormat="1" ht="28.5" customHeight="1" x14ac:dyDescent="0.25">
      <c r="A54" s="88" t="e">
        <f t="shared" si="14"/>
        <v>#VALUE!</v>
      </c>
      <c r="B54" s="87" t="s">
        <v>60</v>
      </c>
      <c r="C54" s="28"/>
      <c r="D54" s="37"/>
      <c r="E54" s="38"/>
      <c r="F54" s="89"/>
      <c r="G54" s="96"/>
      <c r="H54" s="39">
        <f t="shared" si="15"/>
        <v>0</v>
      </c>
      <c r="I54" s="39"/>
      <c r="J54" s="82"/>
      <c r="K54" s="41">
        <f t="shared" si="16"/>
        <v>0</v>
      </c>
      <c r="L54" s="42">
        <v>0</v>
      </c>
      <c r="M54" s="269"/>
      <c r="N54" s="268" t="str">
        <f t="shared" si="9"/>
        <v>xxx</v>
      </c>
      <c r="O54" s="267"/>
      <c r="P54" s="268"/>
      <c r="Q54" s="300">
        <v>0</v>
      </c>
      <c r="R54" s="104">
        <f t="shared" si="17"/>
        <v>0</v>
      </c>
      <c r="S54" s="43"/>
      <c r="T54" s="111"/>
      <c r="U54" s="111"/>
      <c r="V54" s="111"/>
      <c r="W54" s="111"/>
      <c r="X54" s="111"/>
      <c r="Y54" s="111"/>
      <c r="Z54" s="111"/>
      <c r="AA54" s="111"/>
      <c r="AB54" s="111"/>
      <c r="AC54" s="111"/>
      <c r="AD54" s="111"/>
      <c r="AE54" s="111"/>
      <c r="AF54" s="111"/>
      <c r="AG54" s="111"/>
      <c r="AH54" s="40"/>
      <c r="AI54" s="40"/>
    </row>
    <row r="55" spans="1:35" s="44" customFormat="1" ht="28.5" customHeight="1" x14ac:dyDescent="0.25">
      <c r="A55" s="88" t="e">
        <f t="shared" si="14"/>
        <v>#VALUE!</v>
      </c>
      <c r="B55" s="87" t="s">
        <v>60</v>
      </c>
      <c r="C55" s="28"/>
      <c r="D55" s="37"/>
      <c r="E55" s="38"/>
      <c r="F55" s="89"/>
      <c r="G55" s="96"/>
      <c r="H55" s="39">
        <f t="shared" si="15"/>
        <v>0</v>
      </c>
      <c r="I55" s="39"/>
      <c r="J55" s="82"/>
      <c r="K55" s="41">
        <f t="shared" si="16"/>
        <v>0</v>
      </c>
      <c r="L55" s="42">
        <v>0</v>
      </c>
      <c r="M55" s="269"/>
      <c r="N55" s="268" t="str">
        <f t="shared" si="9"/>
        <v>xxx</v>
      </c>
      <c r="O55" s="267"/>
      <c r="P55" s="268"/>
      <c r="Q55" s="300">
        <v>0</v>
      </c>
      <c r="R55" s="104">
        <f t="shared" si="17"/>
        <v>0</v>
      </c>
      <c r="S55" s="43"/>
      <c r="T55" s="111"/>
      <c r="U55" s="111"/>
      <c r="V55" s="111"/>
      <c r="W55" s="111"/>
      <c r="X55" s="111"/>
      <c r="Y55" s="111"/>
      <c r="Z55" s="111"/>
      <c r="AA55" s="111"/>
      <c r="AB55" s="111"/>
      <c r="AC55" s="111"/>
      <c r="AD55" s="111"/>
      <c r="AE55" s="111"/>
      <c r="AF55" s="111"/>
      <c r="AG55" s="111"/>
      <c r="AH55" s="40"/>
      <c r="AI55" s="40"/>
    </row>
    <row r="56" spans="1:35" s="44" customFormat="1" ht="28.5" customHeight="1" x14ac:dyDescent="0.25">
      <c r="A56" s="88" t="e">
        <f t="shared" si="14"/>
        <v>#VALUE!</v>
      </c>
      <c r="B56" s="87" t="s">
        <v>60</v>
      </c>
      <c r="C56" s="28"/>
      <c r="D56" s="37"/>
      <c r="E56" s="38"/>
      <c r="F56" s="89"/>
      <c r="G56" s="96"/>
      <c r="H56" s="39">
        <f t="shared" si="15"/>
        <v>0</v>
      </c>
      <c r="I56" s="39"/>
      <c r="J56" s="82"/>
      <c r="K56" s="41">
        <f t="shared" si="16"/>
        <v>0</v>
      </c>
      <c r="L56" s="42">
        <v>0</v>
      </c>
      <c r="M56" s="269"/>
      <c r="N56" s="268" t="str">
        <f t="shared" si="9"/>
        <v>xxx</v>
      </c>
      <c r="O56" s="267"/>
      <c r="P56" s="268"/>
      <c r="Q56" s="300">
        <v>0</v>
      </c>
      <c r="R56" s="104">
        <f t="shared" si="17"/>
        <v>0</v>
      </c>
      <c r="S56" s="43"/>
      <c r="T56" s="111"/>
      <c r="U56" s="111"/>
      <c r="V56" s="111"/>
      <c r="W56" s="111"/>
      <c r="X56" s="111"/>
      <c r="Y56" s="111"/>
      <c r="Z56" s="111"/>
      <c r="AA56" s="111"/>
      <c r="AB56" s="111"/>
      <c r="AC56" s="111"/>
      <c r="AD56" s="111"/>
      <c r="AE56" s="111"/>
      <c r="AF56" s="111"/>
      <c r="AG56" s="111"/>
      <c r="AH56" s="40"/>
      <c r="AI56" s="40"/>
    </row>
    <row r="57" spans="1:35" s="44" customFormat="1" ht="28.5" customHeight="1" x14ac:dyDescent="0.25">
      <c r="A57" s="88" t="e">
        <f t="shared" si="14"/>
        <v>#VALUE!</v>
      </c>
      <c r="B57" s="87" t="s">
        <v>60</v>
      </c>
      <c r="C57" s="28"/>
      <c r="D57" s="37"/>
      <c r="E57" s="38"/>
      <c r="F57" s="89"/>
      <c r="G57" s="96"/>
      <c r="H57" s="39">
        <f t="shared" si="15"/>
        <v>0</v>
      </c>
      <c r="I57" s="39"/>
      <c r="J57" s="82"/>
      <c r="K57" s="41">
        <f t="shared" si="16"/>
        <v>0</v>
      </c>
      <c r="L57" s="42">
        <v>0</v>
      </c>
      <c r="M57" s="269"/>
      <c r="N57" s="268" t="str">
        <f t="shared" si="9"/>
        <v>xxx</v>
      </c>
      <c r="O57" s="267"/>
      <c r="P57" s="268"/>
      <c r="Q57" s="300">
        <v>0</v>
      </c>
      <c r="R57" s="104">
        <f t="shared" si="17"/>
        <v>0</v>
      </c>
      <c r="S57" s="43"/>
      <c r="T57" s="111"/>
      <c r="U57" s="111"/>
      <c r="V57" s="111"/>
      <c r="W57" s="111"/>
      <c r="X57" s="111"/>
      <c r="Y57" s="111"/>
      <c r="Z57" s="111"/>
      <c r="AA57" s="111"/>
      <c r="AB57" s="111"/>
      <c r="AC57" s="111"/>
      <c r="AD57" s="111"/>
      <c r="AE57" s="111"/>
      <c r="AF57" s="111"/>
      <c r="AG57" s="111"/>
      <c r="AH57" s="40"/>
      <c r="AI57" s="40"/>
    </row>
    <row r="58" spans="1:35" s="44" customFormat="1" ht="28.5" customHeight="1" x14ac:dyDescent="0.25">
      <c r="A58" s="88" t="e">
        <f t="shared" si="14"/>
        <v>#VALUE!</v>
      </c>
      <c r="B58" s="87" t="s">
        <v>60</v>
      </c>
      <c r="C58" s="28"/>
      <c r="D58" s="37"/>
      <c r="E58" s="38"/>
      <c r="F58" s="89"/>
      <c r="G58" s="96"/>
      <c r="H58" s="39">
        <f t="shared" si="15"/>
        <v>0</v>
      </c>
      <c r="I58" s="39"/>
      <c r="J58" s="82"/>
      <c r="K58" s="41">
        <f t="shared" si="16"/>
        <v>0</v>
      </c>
      <c r="L58" s="42">
        <v>0</v>
      </c>
      <c r="M58" s="269"/>
      <c r="N58" s="268" t="str">
        <f t="shared" si="9"/>
        <v>xxx</v>
      </c>
      <c r="O58" s="267"/>
      <c r="P58" s="268"/>
      <c r="Q58" s="300">
        <v>0</v>
      </c>
      <c r="R58" s="104">
        <f t="shared" si="17"/>
        <v>0</v>
      </c>
      <c r="S58" s="43"/>
      <c r="T58" s="111"/>
      <c r="U58" s="111"/>
      <c r="V58" s="111"/>
      <c r="W58" s="111"/>
      <c r="X58" s="111"/>
      <c r="Y58" s="111"/>
      <c r="Z58" s="111"/>
      <c r="AA58" s="111"/>
      <c r="AB58" s="111"/>
      <c r="AC58" s="111"/>
      <c r="AD58" s="111"/>
      <c r="AE58" s="111"/>
      <c r="AF58" s="111"/>
      <c r="AG58" s="111"/>
      <c r="AH58" s="40"/>
      <c r="AI58" s="40"/>
    </row>
    <row r="59" spans="1:35" s="44" customFormat="1" ht="28.5" customHeight="1" x14ac:dyDescent="0.25">
      <c r="A59" s="88" t="e">
        <f t="shared" si="14"/>
        <v>#VALUE!</v>
      </c>
      <c r="B59" s="87" t="s">
        <v>60</v>
      </c>
      <c r="C59" s="28"/>
      <c r="D59" s="37"/>
      <c r="E59" s="38"/>
      <c r="F59" s="89"/>
      <c r="G59" s="96"/>
      <c r="H59" s="39">
        <f t="shared" si="15"/>
        <v>0</v>
      </c>
      <c r="I59" s="39"/>
      <c r="J59" s="82"/>
      <c r="K59" s="41">
        <f t="shared" si="16"/>
        <v>0</v>
      </c>
      <c r="L59" s="42">
        <v>0</v>
      </c>
      <c r="M59" s="269"/>
      <c r="N59" s="268" t="str">
        <f t="shared" si="9"/>
        <v>xxx</v>
      </c>
      <c r="O59" s="267"/>
      <c r="P59" s="268"/>
      <c r="Q59" s="300">
        <v>0</v>
      </c>
      <c r="R59" s="104">
        <f t="shared" si="17"/>
        <v>0</v>
      </c>
      <c r="S59" s="43"/>
      <c r="T59" s="111"/>
      <c r="U59" s="111"/>
      <c r="V59" s="111"/>
      <c r="W59" s="111"/>
      <c r="X59" s="111"/>
      <c r="Y59" s="111"/>
      <c r="Z59" s="111"/>
      <c r="AA59" s="111"/>
      <c r="AB59" s="111"/>
      <c r="AC59" s="111"/>
      <c r="AD59" s="111"/>
      <c r="AE59" s="111"/>
      <c r="AF59" s="111"/>
      <c r="AG59" s="111"/>
      <c r="AH59" s="40"/>
      <c r="AI59" s="40"/>
    </row>
    <row r="60" spans="1:35" s="44" customFormat="1" ht="28.5" customHeight="1" x14ac:dyDescent="0.25">
      <c r="A60" s="88" t="e">
        <f t="shared" si="14"/>
        <v>#VALUE!</v>
      </c>
      <c r="B60" s="87" t="s">
        <v>60</v>
      </c>
      <c r="C60" s="28"/>
      <c r="D60" s="37"/>
      <c r="E60" s="38"/>
      <c r="F60" s="89"/>
      <c r="G60" s="96"/>
      <c r="H60" s="39">
        <f t="shared" si="15"/>
        <v>0</v>
      </c>
      <c r="I60" s="39"/>
      <c r="J60" s="82"/>
      <c r="K60" s="41">
        <f t="shared" si="16"/>
        <v>0</v>
      </c>
      <c r="L60" s="42">
        <v>0</v>
      </c>
      <c r="M60" s="269"/>
      <c r="N60" s="268" t="str">
        <f t="shared" si="9"/>
        <v>xxx</v>
      </c>
      <c r="O60" s="267"/>
      <c r="P60" s="268"/>
      <c r="Q60" s="300">
        <v>0</v>
      </c>
      <c r="R60" s="104">
        <f t="shared" si="17"/>
        <v>0</v>
      </c>
      <c r="S60" s="43"/>
      <c r="T60" s="111"/>
      <c r="U60" s="111"/>
      <c r="V60" s="111"/>
      <c r="W60" s="111"/>
      <c r="X60" s="111"/>
      <c r="Y60" s="111"/>
      <c r="Z60" s="111"/>
      <c r="AA60" s="111"/>
      <c r="AB60" s="111"/>
      <c r="AC60" s="111"/>
      <c r="AD60" s="111"/>
      <c r="AE60" s="111"/>
      <c r="AF60" s="111"/>
      <c r="AG60" s="111"/>
      <c r="AH60" s="40"/>
      <c r="AI60" s="40"/>
    </row>
    <row r="61" spans="1:35" s="44" customFormat="1" ht="28.5" customHeight="1" x14ac:dyDescent="0.25">
      <c r="A61" s="88" t="e">
        <f t="shared" si="14"/>
        <v>#VALUE!</v>
      </c>
      <c r="B61" s="87" t="s">
        <v>60</v>
      </c>
      <c r="C61" s="28"/>
      <c r="D61" s="37"/>
      <c r="E61" s="38"/>
      <c r="F61" s="89"/>
      <c r="G61" s="96"/>
      <c r="H61" s="39">
        <f t="shared" si="15"/>
        <v>0</v>
      </c>
      <c r="I61" s="39"/>
      <c r="J61" s="82"/>
      <c r="K61" s="41">
        <f t="shared" si="16"/>
        <v>0</v>
      </c>
      <c r="L61" s="42">
        <v>0</v>
      </c>
      <c r="M61" s="269"/>
      <c r="N61" s="268" t="str">
        <f t="shared" si="9"/>
        <v>xxx</v>
      </c>
      <c r="O61" s="267"/>
      <c r="P61" s="268"/>
      <c r="Q61" s="300">
        <v>0</v>
      </c>
      <c r="R61" s="104">
        <f t="shared" si="17"/>
        <v>0</v>
      </c>
      <c r="S61" s="43"/>
      <c r="T61" s="111"/>
      <c r="U61" s="111"/>
      <c r="V61" s="111"/>
      <c r="W61" s="111"/>
      <c r="X61" s="111"/>
      <c r="Y61" s="111"/>
      <c r="Z61" s="111"/>
      <c r="AA61" s="111"/>
      <c r="AB61" s="111"/>
      <c r="AC61" s="111"/>
      <c r="AD61" s="111"/>
      <c r="AE61" s="111"/>
      <c r="AF61" s="111"/>
      <c r="AG61" s="111"/>
      <c r="AH61" s="40"/>
      <c r="AI61" s="40"/>
    </row>
    <row r="62" spans="1:35" s="44" customFormat="1" ht="28.5" customHeight="1" x14ac:dyDescent="0.25">
      <c r="A62" s="88" t="e">
        <f t="shared" si="14"/>
        <v>#VALUE!</v>
      </c>
      <c r="B62" s="87" t="s">
        <v>60</v>
      </c>
      <c r="C62" s="28"/>
      <c r="D62" s="37"/>
      <c r="E62" s="38"/>
      <c r="F62" s="89"/>
      <c r="G62" s="96"/>
      <c r="H62" s="39">
        <f t="shared" si="15"/>
        <v>0</v>
      </c>
      <c r="I62" s="39"/>
      <c r="J62" s="82"/>
      <c r="K62" s="41">
        <f t="shared" si="16"/>
        <v>0</v>
      </c>
      <c r="L62" s="42">
        <v>0</v>
      </c>
      <c r="M62" s="269"/>
      <c r="N62" s="268" t="str">
        <f t="shared" si="9"/>
        <v>xxx</v>
      </c>
      <c r="O62" s="267"/>
      <c r="P62" s="268"/>
      <c r="Q62" s="300">
        <v>0</v>
      </c>
      <c r="R62" s="104">
        <f t="shared" si="17"/>
        <v>0</v>
      </c>
      <c r="S62" s="43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40"/>
      <c r="AI62" s="40"/>
    </row>
    <row r="63" spans="1:35" s="44" customFormat="1" ht="28.5" customHeight="1" x14ac:dyDescent="0.25">
      <c r="A63" s="88" t="e">
        <f t="shared" si="14"/>
        <v>#VALUE!</v>
      </c>
      <c r="B63" s="87" t="s">
        <v>60</v>
      </c>
      <c r="C63" s="28"/>
      <c r="D63" s="37"/>
      <c r="E63" s="38"/>
      <c r="F63" s="89"/>
      <c r="G63" s="96"/>
      <c r="H63" s="39">
        <f t="shared" si="15"/>
        <v>0</v>
      </c>
      <c r="I63" s="39"/>
      <c r="J63" s="82"/>
      <c r="K63" s="41">
        <f t="shared" si="16"/>
        <v>0</v>
      </c>
      <c r="L63" s="42">
        <v>0</v>
      </c>
      <c r="M63" s="269"/>
      <c r="N63" s="268" t="str">
        <f t="shared" si="9"/>
        <v>xxx</v>
      </c>
      <c r="O63" s="267"/>
      <c r="P63" s="268"/>
      <c r="Q63" s="300">
        <v>0</v>
      </c>
      <c r="R63" s="104">
        <f t="shared" si="17"/>
        <v>0</v>
      </c>
      <c r="S63" s="43"/>
      <c r="T63" s="111"/>
      <c r="U63" s="111"/>
      <c r="V63" s="111"/>
      <c r="W63" s="111"/>
      <c r="X63" s="111"/>
      <c r="Y63" s="111"/>
      <c r="Z63" s="111"/>
      <c r="AA63" s="111"/>
      <c r="AB63" s="111"/>
      <c r="AC63" s="111"/>
      <c r="AD63" s="111"/>
      <c r="AE63" s="111"/>
      <c r="AF63" s="111"/>
      <c r="AG63" s="111"/>
      <c r="AH63" s="40"/>
      <c r="AI63" s="40"/>
    </row>
    <row r="64" spans="1:35" s="44" customFormat="1" ht="28.5" customHeight="1" x14ac:dyDescent="0.25">
      <c r="A64" s="88" t="e">
        <f t="shared" si="14"/>
        <v>#VALUE!</v>
      </c>
      <c r="B64" s="87" t="s">
        <v>60</v>
      </c>
      <c r="C64" s="28"/>
      <c r="D64" s="37"/>
      <c r="E64" s="38"/>
      <c r="F64" s="89"/>
      <c r="G64" s="96"/>
      <c r="H64" s="39">
        <f t="shared" si="15"/>
        <v>0</v>
      </c>
      <c r="I64" s="39"/>
      <c r="J64" s="82"/>
      <c r="K64" s="41">
        <f t="shared" si="16"/>
        <v>0</v>
      </c>
      <c r="L64" s="42">
        <v>0</v>
      </c>
      <c r="M64" s="269"/>
      <c r="N64" s="268" t="str">
        <f t="shared" si="9"/>
        <v>xxx</v>
      </c>
      <c r="O64" s="267"/>
      <c r="P64" s="268"/>
      <c r="Q64" s="300">
        <v>0</v>
      </c>
      <c r="R64" s="104">
        <f t="shared" si="17"/>
        <v>0</v>
      </c>
      <c r="S64" s="43"/>
      <c r="T64" s="111"/>
      <c r="U64" s="111"/>
      <c r="V64" s="111"/>
      <c r="W64" s="111"/>
      <c r="X64" s="111"/>
      <c r="Y64" s="111"/>
      <c r="Z64" s="111"/>
      <c r="AA64" s="111"/>
      <c r="AB64" s="111"/>
      <c r="AC64" s="111"/>
      <c r="AD64" s="111"/>
      <c r="AE64" s="111"/>
      <c r="AF64" s="111"/>
      <c r="AG64" s="111"/>
      <c r="AH64" s="40"/>
      <c r="AI64" s="40"/>
    </row>
    <row r="65" spans="1:35" s="44" customFormat="1" ht="28.5" customHeight="1" x14ac:dyDescent="0.25">
      <c r="A65" s="88" t="e">
        <f t="shared" si="14"/>
        <v>#VALUE!</v>
      </c>
      <c r="B65" s="87" t="s">
        <v>60</v>
      </c>
      <c r="C65" s="28"/>
      <c r="D65" s="37"/>
      <c r="E65" s="38"/>
      <c r="F65" s="89"/>
      <c r="G65" s="96"/>
      <c r="H65" s="39">
        <f t="shared" si="15"/>
        <v>0</v>
      </c>
      <c r="I65" s="39"/>
      <c r="J65" s="82"/>
      <c r="K65" s="41">
        <f t="shared" si="16"/>
        <v>0</v>
      </c>
      <c r="L65" s="42">
        <v>0</v>
      </c>
      <c r="M65" s="269"/>
      <c r="N65" s="268" t="str">
        <f t="shared" si="9"/>
        <v>xxx</v>
      </c>
      <c r="O65" s="267"/>
      <c r="P65" s="268"/>
      <c r="Q65" s="300">
        <v>0</v>
      </c>
      <c r="R65" s="104">
        <f t="shared" si="17"/>
        <v>0</v>
      </c>
      <c r="S65" s="43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40"/>
      <c r="AI65" s="40"/>
    </row>
    <row r="66" spans="1:35" s="44" customFormat="1" ht="28.5" customHeight="1" x14ac:dyDescent="0.25">
      <c r="A66" s="88" t="e">
        <f t="shared" si="14"/>
        <v>#VALUE!</v>
      </c>
      <c r="B66" s="87" t="s">
        <v>60</v>
      </c>
      <c r="C66" s="28"/>
      <c r="D66" s="37"/>
      <c r="E66" s="38"/>
      <c r="F66" s="89"/>
      <c r="G66" s="96"/>
      <c r="H66" s="39">
        <f t="shared" si="15"/>
        <v>0</v>
      </c>
      <c r="I66" s="39"/>
      <c r="J66" s="82"/>
      <c r="K66" s="41">
        <f t="shared" si="16"/>
        <v>0</v>
      </c>
      <c r="L66" s="42">
        <v>0</v>
      </c>
      <c r="M66" s="269"/>
      <c r="N66" s="268" t="str">
        <f t="shared" si="9"/>
        <v>xxx</v>
      </c>
      <c r="O66" s="267"/>
      <c r="P66" s="268"/>
      <c r="Q66" s="300">
        <v>0</v>
      </c>
      <c r="R66" s="104">
        <f t="shared" si="17"/>
        <v>0</v>
      </c>
      <c r="S66" s="43"/>
      <c r="T66" s="111"/>
      <c r="U66" s="111"/>
      <c r="V66" s="111"/>
      <c r="W66" s="111"/>
      <c r="X66" s="111"/>
      <c r="Y66" s="111"/>
      <c r="Z66" s="111"/>
      <c r="AA66" s="111"/>
      <c r="AB66" s="111"/>
      <c r="AC66" s="111"/>
      <c r="AD66" s="111"/>
      <c r="AE66" s="111"/>
      <c r="AF66" s="111"/>
      <c r="AG66" s="111"/>
      <c r="AH66" s="40"/>
      <c r="AI66" s="40"/>
    </row>
    <row r="67" spans="1:35" s="44" customFormat="1" ht="28.5" customHeight="1" x14ac:dyDescent="0.25">
      <c r="A67" s="88" t="e">
        <f t="shared" si="14"/>
        <v>#VALUE!</v>
      </c>
      <c r="B67" s="87" t="s">
        <v>60</v>
      </c>
      <c r="C67" s="28"/>
      <c r="D67" s="37"/>
      <c r="E67" s="38"/>
      <c r="F67" s="89"/>
      <c r="G67" s="96"/>
      <c r="H67" s="39">
        <f t="shared" si="15"/>
        <v>0</v>
      </c>
      <c r="I67" s="39"/>
      <c r="J67" s="82"/>
      <c r="K67" s="41">
        <f t="shared" si="16"/>
        <v>0</v>
      </c>
      <c r="L67" s="42">
        <v>0</v>
      </c>
      <c r="M67" s="269"/>
      <c r="N67" s="268" t="str">
        <f t="shared" si="9"/>
        <v>xxx</v>
      </c>
      <c r="O67" s="267"/>
      <c r="P67" s="268"/>
      <c r="Q67" s="300">
        <v>0</v>
      </c>
      <c r="R67" s="104">
        <f t="shared" si="17"/>
        <v>0</v>
      </c>
      <c r="S67" s="43"/>
      <c r="T67" s="111"/>
      <c r="U67" s="111"/>
      <c r="V67" s="111"/>
      <c r="W67" s="111"/>
      <c r="X67" s="111"/>
      <c r="Y67" s="111"/>
      <c r="Z67" s="111"/>
      <c r="AA67" s="111"/>
      <c r="AB67" s="111"/>
      <c r="AC67" s="111"/>
      <c r="AD67" s="111"/>
      <c r="AE67" s="111"/>
      <c r="AF67" s="111"/>
      <c r="AG67" s="111"/>
      <c r="AH67" s="40"/>
      <c r="AI67" s="40"/>
    </row>
    <row r="68" spans="1:35" s="44" customFormat="1" ht="28.5" customHeight="1" x14ac:dyDescent="0.25">
      <c r="A68" s="88" t="e">
        <f t="shared" si="14"/>
        <v>#VALUE!</v>
      </c>
      <c r="B68" s="87" t="s">
        <v>60</v>
      </c>
      <c r="C68" s="28"/>
      <c r="D68" s="37"/>
      <c r="E68" s="38"/>
      <c r="F68" s="89"/>
      <c r="G68" s="96"/>
      <c r="H68" s="39">
        <f t="shared" si="15"/>
        <v>0</v>
      </c>
      <c r="I68" s="39"/>
      <c r="J68" s="82"/>
      <c r="K68" s="41">
        <f t="shared" si="16"/>
        <v>0</v>
      </c>
      <c r="L68" s="42">
        <v>0</v>
      </c>
      <c r="M68" s="269"/>
      <c r="N68" s="268" t="str">
        <f t="shared" si="9"/>
        <v>xxx</v>
      </c>
      <c r="O68" s="267"/>
      <c r="P68" s="268"/>
      <c r="Q68" s="300">
        <v>0</v>
      </c>
      <c r="R68" s="104">
        <f t="shared" si="17"/>
        <v>0</v>
      </c>
      <c r="S68" s="43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  <c r="AE68" s="111"/>
      <c r="AF68" s="111"/>
      <c r="AG68" s="111"/>
      <c r="AH68" s="40"/>
      <c r="AI68" s="40"/>
    </row>
    <row r="69" spans="1:35" s="44" customFormat="1" ht="28.5" customHeight="1" x14ac:dyDescent="0.25">
      <c r="A69" s="88" t="e">
        <f t="shared" si="14"/>
        <v>#VALUE!</v>
      </c>
      <c r="B69" s="87" t="s">
        <v>60</v>
      </c>
      <c r="C69" s="28"/>
      <c r="D69" s="37"/>
      <c r="E69" s="38"/>
      <c r="F69" s="89"/>
      <c r="G69" s="96"/>
      <c r="H69" s="39">
        <f t="shared" si="15"/>
        <v>0</v>
      </c>
      <c r="I69" s="39"/>
      <c r="J69" s="82"/>
      <c r="K69" s="41">
        <f t="shared" si="16"/>
        <v>0</v>
      </c>
      <c r="L69" s="42">
        <v>0</v>
      </c>
      <c r="M69" s="269"/>
      <c r="N69" s="268" t="str">
        <f t="shared" si="9"/>
        <v>xxx</v>
      </c>
      <c r="O69" s="267"/>
      <c r="P69" s="268"/>
      <c r="Q69" s="300">
        <v>0</v>
      </c>
      <c r="R69" s="104">
        <f t="shared" si="17"/>
        <v>0</v>
      </c>
      <c r="S69" s="43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1"/>
      <c r="AE69" s="111"/>
      <c r="AF69" s="111"/>
      <c r="AG69" s="111"/>
      <c r="AH69" s="40"/>
      <c r="AI69" s="40"/>
    </row>
    <row r="70" spans="1:35" s="44" customFormat="1" ht="28.5" customHeight="1" x14ac:dyDescent="0.25">
      <c r="A70" s="88" t="e">
        <f t="shared" si="14"/>
        <v>#VALUE!</v>
      </c>
      <c r="B70" s="87" t="s">
        <v>60</v>
      </c>
      <c r="C70" s="28"/>
      <c r="D70" s="37"/>
      <c r="E70" s="38"/>
      <c r="F70" s="89"/>
      <c r="G70" s="96"/>
      <c r="H70" s="39">
        <f t="shared" si="15"/>
        <v>0</v>
      </c>
      <c r="I70" s="39"/>
      <c r="J70" s="82"/>
      <c r="K70" s="41">
        <f t="shared" si="16"/>
        <v>0</v>
      </c>
      <c r="L70" s="42">
        <v>0</v>
      </c>
      <c r="M70" s="269"/>
      <c r="N70" s="268" t="str">
        <f t="shared" si="9"/>
        <v>xxx</v>
      </c>
      <c r="O70" s="267"/>
      <c r="P70" s="268"/>
      <c r="Q70" s="300">
        <v>0</v>
      </c>
      <c r="R70" s="104">
        <f t="shared" si="17"/>
        <v>0</v>
      </c>
      <c r="S70" s="43"/>
      <c r="T70" s="111"/>
      <c r="U70" s="111"/>
      <c r="V70" s="111"/>
      <c r="W70" s="111"/>
      <c r="X70" s="111"/>
      <c r="Y70" s="111"/>
      <c r="Z70" s="111"/>
      <c r="AA70" s="111"/>
      <c r="AB70" s="111"/>
      <c r="AC70" s="111"/>
      <c r="AD70" s="111"/>
      <c r="AE70" s="111"/>
      <c r="AF70" s="111"/>
      <c r="AG70" s="111"/>
      <c r="AH70" s="40"/>
      <c r="AI70" s="40"/>
    </row>
    <row r="71" spans="1:35" s="44" customFormat="1" ht="28.5" customHeight="1" x14ac:dyDescent="0.25">
      <c r="A71" s="88" t="e">
        <f t="shared" si="14"/>
        <v>#VALUE!</v>
      </c>
      <c r="B71" s="87" t="s">
        <v>60</v>
      </c>
      <c r="C71" s="28"/>
      <c r="D71" s="37"/>
      <c r="E71" s="38"/>
      <c r="F71" s="89"/>
      <c r="G71" s="96"/>
      <c r="H71" s="39">
        <f t="shared" si="15"/>
        <v>0</v>
      </c>
      <c r="I71" s="39"/>
      <c r="J71" s="82"/>
      <c r="K71" s="41">
        <f t="shared" si="16"/>
        <v>0</v>
      </c>
      <c r="L71" s="42">
        <v>0</v>
      </c>
      <c r="M71" s="269"/>
      <c r="N71" s="268" t="str">
        <f t="shared" si="9"/>
        <v>xxx</v>
      </c>
      <c r="O71" s="267"/>
      <c r="P71" s="268"/>
      <c r="Q71" s="300">
        <v>0</v>
      </c>
      <c r="R71" s="104">
        <f t="shared" si="17"/>
        <v>0</v>
      </c>
      <c r="S71" s="43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  <c r="AE71" s="111"/>
      <c r="AF71" s="111"/>
      <c r="AG71" s="111"/>
      <c r="AH71" s="40"/>
      <c r="AI71" s="40"/>
    </row>
    <row r="72" spans="1:35" s="44" customFormat="1" ht="28.5" customHeight="1" x14ac:dyDescent="0.25">
      <c r="A72" s="88" t="e">
        <f t="shared" si="14"/>
        <v>#VALUE!</v>
      </c>
      <c r="B72" s="87" t="s">
        <v>60</v>
      </c>
      <c r="C72" s="28"/>
      <c r="D72" s="37"/>
      <c r="E72" s="38"/>
      <c r="F72" s="89"/>
      <c r="G72" s="96"/>
      <c r="H72" s="39">
        <f t="shared" si="15"/>
        <v>0</v>
      </c>
      <c r="I72" s="39"/>
      <c r="J72" s="82"/>
      <c r="K72" s="41">
        <f t="shared" si="16"/>
        <v>0</v>
      </c>
      <c r="L72" s="42">
        <v>0</v>
      </c>
      <c r="M72" s="269"/>
      <c r="N72" s="268" t="str">
        <f t="shared" si="9"/>
        <v>xxx</v>
      </c>
      <c r="O72" s="267"/>
      <c r="P72" s="268"/>
      <c r="Q72" s="300">
        <v>0</v>
      </c>
      <c r="R72" s="104">
        <f t="shared" si="17"/>
        <v>0</v>
      </c>
      <c r="S72" s="43"/>
      <c r="T72" s="111"/>
      <c r="U72" s="111"/>
      <c r="V72" s="111"/>
      <c r="W72" s="111"/>
      <c r="X72" s="111"/>
      <c r="Y72" s="111"/>
      <c r="Z72" s="111"/>
      <c r="AA72" s="111"/>
      <c r="AB72" s="111"/>
      <c r="AC72" s="111"/>
      <c r="AD72" s="111"/>
      <c r="AE72" s="111"/>
      <c r="AF72" s="111"/>
      <c r="AG72" s="111"/>
      <c r="AH72" s="40"/>
      <c r="AI72" s="40"/>
    </row>
    <row r="73" spans="1:35" s="44" customFormat="1" ht="28.5" customHeight="1" x14ac:dyDescent="0.25">
      <c r="A73" s="88" t="e">
        <f t="shared" si="14"/>
        <v>#VALUE!</v>
      </c>
      <c r="B73" s="87" t="s">
        <v>60</v>
      </c>
      <c r="C73" s="28"/>
      <c r="D73" s="37"/>
      <c r="E73" s="38"/>
      <c r="F73" s="89"/>
      <c r="G73" s="96"/>
      <c r="H73" s="39">
        <f t="shared" si="15"/>
        <v>0</v>
      </c>
      <c r="I73" s="39"/>
      <c r="J73" s="82"/>
      <c r="K73" s="41">
        <f t="shared" si="16"/>
        <v>0</v>
      </c>
      <c r="L73" s="42">
        <v>0</v>
      </c>
      <c r="M73" s="269"/>
      <c r="N73" s="268" t="str">
        <f t="shared" si="9"/>
        <v>xxx</v>
      </c>
      <c r="O73" s="267"/>
      <c r="P73" s="268"/>
      <c r="Q73" s="300">
        <v>0</v>
      </c>
      <c r="R73" s="104">
        <f t="shared" si="17"/>
        <v>0</v>
      </c>
      <c r="S73" s="43"/>
      <c r="T73" s="111"/>
      <c r="U73" s="111"/>
      <c r="V73" s="111"/>
      <c r="W73" s="111"/>
      <c r="X73" s="111"/>
      <c r="Y73" s="111"/>
      <c r="Z73" s="111"/>
      <c r="AA73" s="111"/>
      <c r="AB73" s="111"/>
      <c r="AC73" s="111"/>
      <c r="AD73" s="111"/>
      <c r="AE73" s="111"/>
      <c r="AF73" s="111"/>
      <c r="AG73" s="111"/>
      <c r="AH73" s="40"/>
      <c r="AI73" s="40"/>
    </row>
    <row r="74" spans="1:35" s="44" customFormat="1" ht="28.5" customHeight="1" x14ac:dyDescent="0.25">
      <c r="A74" s="88" t="e">
        <f t="shared" si="14"/>
        <v>#VALUE!</v>
      </c>
      <c r="B74" s="87" t="s">
        <v>60</v>
      </c>
      <c r="C74" s="28"/>
      <c r="D74" s="37"/>
      <c r="E74" s="38"/>
      <c r="F74" s="89"/>
      <c r="G74" s="96"/>
      <c r="H74" s="39">
        <f t="shared" si="15"/>
        <v>0</v>
      </c>
      <c r="I74" s="39"/>
      <c r="J74" s="82"/>
      <c r="K74" s="41">
        <f t="shared" si="16"/>
        <v>0</v>
      </c>
      <c r="L74" s="42">
        <v>0</v>
      </c>
      <c r="M74" s="269"/>
      <c r="N74" s="268" t="str">
        <f t="shared" ref="N74:N137" si="18">B74</f>
        <v>xxx</v>
      </c>
      <c r="O74" s="267"/>
      <c r="P74" s="268"/>
      <c r="Q74" s="300">
        <v>0</v>
      </c>
      <c r="R74" s="104">
        <f t="shared" si="17"/>
        <v>0</v>
      </c>
      <c r="S74" s="43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  <c r="AE74" s="111"/>
      <c r="AF74" s="111"/>
      <c r="AG74" s="111"/>
      <c r="AH74" s="40"/>
      <c r="AI74" s="40"/>
    </row>
    <row r="75" spans="1:35" s="44" customFormat="1" ht="28.5" customHeight="1" x14ac:dyDescent="0.25">
      <c r="A75" s="88" t="e">
        <f t="shared" si="14"/>
        <v>#VALUE!</v>
      </c>
      <c r="B75" s="87" t="s">
        <v>60</v>
      </c>
      <c r="C75" s="28"/>
      <c r="D75" s="37"/>
      <c r="E75" s="38"/>
      <c r="F75" s="89"/>
      <c r="G75" s="96"/>
      <c r="H75" s="39">
        <f t="shared" si="15"/>
        <v>0</v>
      </c>
      <c r="I75" s="39"/>
      <c r="J75" s="82"/>
      <c r="K75" s="41">
        <f t="shared" si="16"/>
        <v>0</v>
      </c>
      <c r="L75" s="42">
        <v>0</v>
      </c>
      <c r="M75" s="269"/>
      <c r="N75" s="268" t="str">
        <f t="shared" si="18"/>
        <v>xxx</v>
      </c>
      <c r="O75" s="267"/>
      <c r="P75" s="268"/>
      <c r="Q75" s="300">
        <v>0</v>
      </c>
      <c r="R75" s="104">
        <f t="shared" si="17"/>
        <v>0</v>
      </c>
      <c r="S75" s="43"/>
      <c r="T75" s="111"/>
      <c r="U75" s="111"/>
      <c r="V75" s="111"/>
      <c r="W75" s="111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  <c r="AH75" s="40"/>
      <c r="AI75" s="40"/>
    </row>
    <row r="76" spans="1:35" s="44" customFormat="1" ht="28.5" customHeight="1" x14ac:dyDescent="0.25">
      <c r="A76" s="88" t="e">
        <f t="shared" si="14"/>
        <v>#VALUE!</v>
      </c>
      <c r="B76" s="87" t="s">
        <v>60</v>
      </c>
      <c r="C76" s="28"/>
      <c r="D76" s="37"/>
      <c r="E76" s="38"/>
      <c r="F76" s="89"/>
      <c r="G76" s="96"/>
      <c r="H76" s="39">
        <f t="shared" si="15"/>
        <v>0</v>
      </c>
      <c r="I76" s="39"/>
      <c r="J76" s="82"/>
      <c r="K76" s="41">
        <f t="shared" si="16"/>
        <v>0</v>
      </c>
      <c r="L76" s="42">
        <v>0</v>
      </c>
      <c r="M76" s="269"/>
      <c r="N76" s="268" t="str">
        <f t="shared" si="18"/>
        <v>xxx</v>
      </c>
      <c r="O76" s="267"/>
      <c r="P76" s="268"/>
      <c r="Q76" s="300">
        <v>0</v>
      </c>
      <c r="R76" s="104">
        <f t="shared" si="17"/>
        <v>0</v>
      </c>
      <c r="S76" s="43"/>
      <c r="T76" s="111"/>
      <c r="U76" s="111"/>
      <c r="V76" s="111"/>
      <c r="W76" s="111"/>
      <c r="X76" s="111"/>
      <c r="Y76" s="111"/>
      <c r="Z76" s="111"/>
      <c r="AA76" s="111"/>
      <c r="AB76" s="111"/>
      <c r="AC76" s="111"/>
      <c r="AD76" s="111"/>
      <c r="AE76" s="111"/>
      <c r="AF76" s="111"/>
      <c r="AG76" s="111"/>
      <c r="AH76" s="40"/>
      <c r="AI76" s="40"/>
    </row>
    <row r="77" spans="1:35" s="44" customFormat="1" ht="28.5" customHeight="1" x14ac:dyDescent="0.25">
      <c r="A77" s="88" t="e">
        <f t="shared" si="14"/>
        <v>#VALUE!</v>
      </c>
      <c r="B77" s="87" t="s">
        <v>60</v>
      </c>
      <c r="C77" s="28"/>
      <c r="D77" s="37"/>
      <c r="E77" s="38"/>
      <c r="F77" s="89"/>
      <c r="G77" s="96"/>
      <c r="H77" s="39">
        <f t="shared" si="15"/>
        <v>0</v>
      </c>
      <c r="I77" s="39"/>
      <c r="J77" s="82"/>
      <c r="K77" s="41">
        <f t="shared" si="16"/>
        <v>0</v>
      </c>
      <c r="L77" s="42">
        <v>0</v>
      </c>
      <c r="M77" s="269"/>
      <c r="N77" s="268" t="str">
        <f t="shared" si="18"/>
        <v>xxx</v>
      </c>
      <c r="O77" s="267"/>
      <c r="P77" s="268"/>
      <c r="Q77" s="300">
        <v>0</v>
      </c>
      <c r="R77" s="104">
        <f t="shared" si="17"/>
        <v>0</v>
      </c>
      <c r="S77" s="43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40"/>
      <c r="AI77" s="40"/>
    </row>
    <row r="78" spans="1:35" s="44" customFormat="1" ht="28.5" customHeight="1" x14ac:dyDescent="0.25">
      <c r="A78" s="88" t="e">
        <f t="shared" si="14"/>
        <v>#VALUE!</v>
      </c>
      <c r="B78" s="87" t="s">
        <v>60</v>
      </c>
      <c r="C78" s="28"/>
      <c r="D78" s="37"/>
      <c r="E78" s="38"/>
      <c r="F78" s="89"/>
      <c r="G78" s="96"/>
      <c r="H78" s="39">
        <f t="shared" si="15"/>
        <v>0</v>
      </c>
      <c r="I78" s="39"/>
      <c r="J78" s="82"/>
      <c r="K78" s="41">
        <f t="shared" si="16"/>
        <v>0</v>
      </c>
      <c r="L78" s="42">
        <v>0</v>
      </c>
      <c r="M78" s="269"/>
      <c r="N78" s="268" t="str">
        <f t="shared" si="18"/>
        <v>xxx</v>
      </c>
      <c r="O78" s="267"/>
      <c r="P78" s="268"/>
      <c r="Q78" s="300">
        <v>0</v>
      </c>
      <c r="R78" s="104">
        <f t="shared" si="17"/>
        <v>0</v>
      </c>
      <c r="S78" s="43"/>
      <c r="T78" s="111"/>
      <c r="U78" s="111"/>
      <c r="V78" s="111"/>
      <c r="W78" s="111"/>
      <c r="X78" s="111"/>
      <c r="Y78" s="111"/>
      <c r="Z78" s="111"/>
      <c r="AA78" s="111"/>
      <c r="AB78" s="111"/>
      <c r="AC78" s="111"/>
      <c r="AD78" s="111"/>
      <c r="AE78" s="111"/>
      <c r="AF78" s="111"/>
      <c r="AG78" s="111"/>
      <c r="AH78" s="40"/>
      <c r="AI78" s="40"/>
    </row>
    <row r="79" spans="1:35" s="44" customFormat="1" ht="28.5" customHeight="1" x14ac:dyDescent="0.25">
      <c r="A79" s="88" t="e">
        <f t="shared" si="14"/>
        <v>#VALUE!</v>
      </c>
      <c r="B79" s="87" t="s">
        <v>60</v>
      </c>
      <c r="C79" s="28"/>
      <c r="D79" s="37"/>
      <c r="E79" s="38"/>
      <c r="F79" s="89"/>
      <c r="G79" s="96"/>
      <c r="H79" s="39">
        <f t="shared" si="15"/>
        <v>0</v>
      </c>
      <c r="I79" s="39"/>
      <c r="J79" s="82"/>
      <c r="K79" s="41">
        <f t="shared" si="16"/>
        <v>0</v>
      </c>
      <c r="L79" s="42">
        <v>0</v>
      </c>
      <c r="M79" s="269"/>
      <c r="N79" s="268" t="str">
        <f t="shared" si="18"/>
        <v>xxx</v>
      </c>
      <c r="O79" s="267"/>
      <c r="P79" s="268"/>
      <c r="Q79" s="300">
        <v>0</v>
      </c>
      <c r="R79" s="104">
        <f t="shared" si="17"/>
        <v>0</v>
      </c>
      <c r="S79" s="43"/>
      <c r="T79" s="111"/>
      <c r="U79" s="111"/>
      <c r="V79" s="111"/>
      <c r="W79" s="111"/>
      <c r="X79" s="111"/>
      <c r="Y79" s="111"/>
      <c r="Z79" s="111"/>
      <c r="AA79" s="111"/>
      <c r="AB79" s="111"/>
      <c r="AC79" s="111"/>
      <c r="AD79" s="111"/>
      <c r="AE79" s="111"/>
      <c r="AF79" s="111"/>
      <c r="AG79" s="111"/>
      <c r="AH79" s="40"/>
      <c r="AI79" s="40"/>
    </row>
    <row r="80" spans="1:35" s="44" customFormat="1" ht="28.5" customHeight="1" x14ac:dyDescent="0.25">
      <c r="A80" s="88" t="e">
        <f t="shared" si="14"/>
        <v>#VALUE!</v>
      </c>
      <c r="B80" s="87" t="s">
        <v>60</v>
      </c>
      <c r="C80" s="28"/>
      <c r="D80" s="37"/>
      <c r="E80" s="38"/>
      <c r="F80" s="89"/>
      <c r="G80" s="96"/>
      <c r="H80" s="39">
        <f t="shared" si="15"/>
        <v>0</v>
      </c>
      <c r="I80" s="39"/>
      <c r="J80" s="82"/>
      <c r="K80" s="41">
        <f t="shared" si="16"/>
        <v>0</v>
      </c>
      <c r="L80" s="42">
        <v>0</v>
      </c>
      <c r="M80" s="269"/>
      <c r="N80" s="268" t="str">
        <f t="shared" si="18"/>
        <v>xxx</v>
      </c>
      <c r="O80" s="267"/>
      <c r="P80" s="268"/>
      <c r="Q80" s="300">
        <v>0</v>
      </c>
      <c r="R80" s="104">
        <f t="shared" si="17"/>
        <v>0</v>
      </c>
      <c r="S80" s="43"/>
      <c r="T80" s="111"/>
      <c r="U80" s="111"/>
      <c r="V80" s="111"/>
      <c r="W80" s="111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  <c r="AH80" s="40"/>
      <c r="AI80" s="40"/>
    </row>
    <row r="81" spans="1:35" s="44" customFormat="1" ht="28.5" customHeight="1" x14ac:dyDescent="0.25">
      <c r="A81" s="88" t="e">
        <f t="shared" si="14"/>
        <v>#VALUE!</v>
      </c>
      <c r="B81" s="87" t="s">
        <v>60</v>
      </c>
      <c r="C81" s="28"/>
      <c r="D81" s="37"/>
      <c r="E81" s="38"/>
      <c r="F81" s="89"/>
      <c r="G81" s="96"/>
      <c r="H81" s="39">
        <f t="shared" si="15"/>
        <v>0</v>
      </c>
      <c r="I81" s="39"/>
      <c r="J81" s="82"/>
      <c r="K81" s="41">
        <f t="shared" si="16"/>
        <v>0</v>
      </c>
      <c r="L81" s="42">
        <v>0</v>
      </c>
      <c r="M81" s="269"/>
      <c r="N81" s="268" t="str">
        <f t="shared" si="18"/>
        <v>xxx</v>
      </c>
      <c r="O81" s="267"/>
      <c r="P81" s="268"/>
      <c r="Q81" s="300">
        <v>0</v>
      </c>
      <c r="R81" s="104">
        <f t="shared" si="17"/>
        <v>0</v>
      </c>
      <c r="S81" s="43"/>
      <c r="T81" s="111"/>
      <c r="U81" s="111"/>
      <c r="V81" s="111"/>
      <c r="W81" s="111"/>
      <c r="X81" s="111"/>
      <c r="Y81" s="111"/>
      <c r="Z81" s="111"/>
      <c r="AA81" s="111"/>
      <c r="AB81" s="111"/>
      <c r="AC81" s="111"/>
      <c r="AD81" s="111"/>
      <c r="AE81" s="111"/>
      <c r="AF81" s="111"/>
      <c r="AG81" s="111"/>
      <c r="AH81" s="40"/>
      <c r="AI81" s="40"/>
    </row>
    <row r="82" spans="1:35" s="44" customFormat="1" ht="28.5" customHeight="1" x14ac:dyDescent="0.25">
      <c r="A82" s="88" t="e">
        <f t="shared" si="14"/>
        <v>#VALUE!</v>
      </c>
      <c r="B82" s="87" t="s">
        <v>60</v>
      </c>
      <c r="C82" s="28"/>
      <c r="D82" s="37"/>
      <c r="E82" s="38"/>
      <c r="F82" s="89"/>
      <c r="G82" s="96"/>
      <c r="H82" s="39">
        <f t="shared" si="15"/>
        <v>0</v>
      </c>
      <c r="I82" s="39"/>
      <c r="J82" s="82"/>
      <c r="K82" s="41">
        <f t="shared" si="16"/>
        <v>0</v>
      </c>
      <c r="L82" s="42">
        <v>0</v>
      </c>
      <c r="M82" s="269"/>
      <c r="N82" s="268" t="str">
        <f t="shared" si="18"/>
        <v>xxx</v>
      </c>
      <c r="O82" s="267"/>
      <c r="P82" s="268"/>
      <c r="Q82" s="300">
        <v>0</v>
      </c>
      <c r="R82" s="104">
        <f t="shared" si="17"/>
        <v>0</v>
      </c>
      <c r="S82" s="43"/>
      <c r="T82" s="111"/>
      <c r="U82" s="111"/>
      <c r="V82" s="111"/>
      <c r="W82" s="111"/>
      <c r="X82" s="111"/>
      <c r="Y82" s="111"/>
      <c r="Z82" s="111"/>
      <c r="AA82" s="111"/>
      <c r="AB82" s="111"/>
      <c r="AC82" s="111"/>
      <c r="AD82" s="111"/>
      <c r="AE82" s="111"/>
      <c r="AF82" s="111"/>
      <c r="AG82" s="111"/>
      <c r="AH82" s="40"/>
      <c r="AI82" s="40"/>
    </row>
    <row r="83" spans="1:35" s="44" customFormat="1" ht="28.5" customHeight="1" x14ac:dyDescent="0.25">
      <c r="A83" s="88" t="e">
        <f t="shared" si="14"/>
        <v>#VALUE!</v>
      </c>
      <c r="B83" s="87" t="s">
        <v>60</v>
      </c>
      <c r="C83" s="28"/>
      <c r="D83" s="37"/>
      <c r="E83" s="38"/>
      <c r="F83" s="89"/>
      <c r="G83" s="96"/>
      <c r="H83" s="39">
        <f t="shared" si="15"/>
        <v>0</v>
      </c>
      <c r="I83" s="39"/>
      <c r="J83" s="82"/>
      <c r="K83" s="41">
        <f t="shared" si="16"/>
        <v>0</v>
      </c>
      <c r="L83" s="42">
        <v>0</v>
      </c>
      <c r="M83" s="269"/>
      <c r="N83" s="268" t="str">
        <f t="shared" si="18"/>
        <v>xxx</v>
      </c>
      <c r="O83" s="267"/>
      <c r="P83" s="268"/>
      <c r="Q83" s="300">
        <v>0</v>
      </c>
      <c r="R83" s="104">
        <f t="shared" si="17"/>
        <v>0</v>
      </c>
      <c r="S83" s="43"/>
      <c r="T83" s="111"/>
      <c r="U83" s="111"/>
      <c r="V83" s="111"/>
      <c r="W83" s="111"/>
      <c r="X83" s="111"/>
      <c r="Y83" s="111"/>
      <c r="Z83" s="111"/>
      <c r="AA83" s="111"/>
      <c r="AB83" s="111"/>
      <c r="AC83" s="111"/>
      <c r="AD83" s="111"/>
      <c r="AE83" s="111"/>
      <c r="AF83" s="111"/>
      <c r="AG83" s="111"/>
      <c r="AH83" s="40"/>
      <c r="AI83" s="40"/>
    </row>
    <row r="84" spans="1:35" s="44" customFormat="1" ht="28.5" customHeight="1" x14ac:dyDescent="0.25">
      <c r="A84" s="88" t="e">
        <f t="shared" si="14"/>
        <v>#VALUE!</v>
      </c>
      <c r="B84" s="87" t="s">
        <v>60</v>
      </c>
      <c r="C84" s="28"/>
      <c r="D84" s="37"/>
      <c r="E84" s="38"/>
      <c r="F84" s="89"/>
      <c r="G84" s="96"/>
      <c r="H84" s="39">
        <f t="shared" si="15"/>
        <v>0</v>
      </c>
      <c r="I84" s="39"/>
      <c r="J84" s="82"/>
      <c r="K84" s="41">
        <f t="shared" si="16"/>
        <v>0</v>
      </c>
      <c r="L84" s="42">
        <v>0</v>
      </c>
      <c r="M84" s="269"/>
      <c r="N84" s="268" t="str">
        <f t="shared" si="18"/>
        <v>xxx</v>
      </c>
      <c r="O84" s="267"/>
      <c r="P84" s="268"/>
      <c r="Q84" s="300">
        <v>0</v>
      </c>
      <c r="R84" s="104">
        <f t="shared" si="17"/>
        <v>0</v>
      </c>
      <c r="S84" s="43"/>
      <c r="T84" s="111"/>
      <c r="U84" s="111"/>
      <c r="V84" s="111"/>
      <c r="W84" s="111"/>
      <c r="X84" s="111"/>
      <c r="Y84" s="111"/>
      <c r="Z84" s="111"/>
      <c r="AA84" s="111"/>
      <c r="AB84" s="111"/>
      <c r="AC84" s="111"/>
      <c r="AD84" s="111"/>
      <c r="AE84" s="111"/>
      <c r="AF84" s="111"/>
      <c r="AG84" s="111"/>
      <c r="AH84" s="40"/>
      <c r="AI84" s="40"/>
    </row>
    <row r="85" spans="1:35" s="44" customFormat="1" ht="28.5" customHeight="1" x14ac:dyDescent="0.25">
      <c r="A85" s="88" t="e">
        <f t="shared" si="14"/>
        <v>#VALUE!</v>
      </c>
      <c r="B85" s="87" t="s">
        <v>60</v>
      </c>
      <c r="C85" s="28"/>
      <c r="D85" s="37"/>
      <c r="E85" s="38"/>
      <c r="F85" s="89"/>
      <c r="G85" s="96"/>
      <c r="H85" s="39">
        <f t="shared" si="15"/>
        <v>0</v>
      </c>
      <c r="I85" s="39"/>
      <c r="J85" s="82"/>
      <c r="K85" s="41">
        <f t="shared" si="16"/>
        <v>0</v>
      </c>
      <c r="L85" s="42">
        <v>0</v>
      </c>
      <c r="M85" s="269"/>
      <c r="N85" s="268" t="str">
        <f t="shared" si="18"/>
        <v>xxx</v>
      </c>
      <c r="O85" s="267"/>
      <c r="P85" s="268"/>
      <c r="Q85" s="300">
        <v>0</v>
      </c>
      <c r="R85" s="104">
        <f t="shared" si="17"/>
        <v>0</v>
      </c>
      <c r="S85" s="43"/>
      <c r="T85" s="111"/>
      <c r="U85" s="111"/>
      <c r="V85" s="111"/>
      <c r="W85" s="111"/>
      <c r="X85" s="111"/>
      <c r="Y85" s="111"/>
      <c r="Z85" s="111"/>
      <c r="AA85" s="111"/>
      <c r="AB85" s="111"/>
      <c r="AC85" s="111"/>
      <c r="AD85" s="111"/>
      <c r="AE85" s="111"/>
      <c r="AF85" s="111"/>
      <c r="AG85" s="111"/>
      <c r="AH85" s="40"/>
      <c r="AI85" s="40"/>
    </row>
    <row r="86" spans="1:35" s="44" customFormat="1" ht="28.5" customHeight="1" x14ac:dyDescent="0.25">
      <c r="A86" s="88" t="e">
        <f t="shared" si="14"/>
        <v>#VALUE!</v>
      </c>
      <c r="B86" s="87" t="s">
        <v>60</v>
      </c>
      <c r="C86" s="28"/>
      <c r="D86" s="37"/>
      <c r="E86" s="38"/>
      <c r="F86" s="89"/>
      <c r="G86" s="96"/>
      <c r="H86" s="39">
        <f t="shared" si="15"/>
        <v>0</v>
      </c>
      <c r="I86" s="39"/>
      <c r="J86" s="82"/>
      <c r="K86" s="41">
        <f t="shared" si="16"/>
        <v>0</v>
      </c>
      <c r="L86" s="42">
        <v>0</v>
      </c>
      <c r="M86" s="269"/>
      <c r="N86" s="268" t="str">
        <f t="shared" si="18"/>
        <v>xxx</v>
      </c>
      <c r="O86" s="267"/>
      <c r="P86" s="268"/>
      <c r="Q86" s="300">
        <v>0</v>
      </c>
      <c r="R86" s="104">
        <f t="shared" si="17"/>
        <v>0</v>
      </c>
      <c r="S86" s="43"/>
      <c r="T86" s="111"/>
      <c r="U86" s="111"/>
      <c r="V86" s="111"/>
      <c r="W86" s="111"/>
      <c r="X86" s="111"/>
      <c r="Y86" s="111"/>
      <c r="Z86" s="111"/>
      <c r="AA86" s="111"/>
      <c r="AB86" s="111"/>
      <c r="AC86" s="111"/>
      <c r="AD86" s="111"/>
      <c r="AE86" s="111"/>
      <c r="AF86" s="111"/>
      <c r="AG86" s="111"/>
      <c r="AH86" s="40"/>
      <c r="AI86" s="40"/>
    </row>
    <row r="87" spans="1:35" s="44" customFormat="1" ht="28.5" customHeight="1" x14ac:dyDescent="0.25">
      <c r="A87" s="88" t="e">
        <f t="shared" si="14"/>
        <v>#VALUE!</v>
      </c>
      <c r="B87" s="87" t="s">
        <v>60</v>
      </c>
      <c r="C87" s="28"/>
      <c r="D87" s="37"/>
      <c r="E87" s="38"/>
      <c r="F87" s="89"/>
      <c r="G87" s="96"/>
      <c r="H87" s="39">
        <f t="shared" si="15"/>
        <v>0</v>
      </c>
      <c r="I87" s="39"/>
      <c r="J87" s="82"/>
      <c r="K87" s="41">
        <f t="shared" si="16"/>
        <v>0</v>
      </c>
      <c r="L87" s="42">
        <v>0</v>
      </c>
      <c r="M87" s="269"/>
      <c r="N87" s="268" t="str">
        <f t="shared" si="18"/>
        <v>xxx</v>
      </c>
      <c r="O87" s="267"/>
      <c r="P87" s="268"/>
      <c r="Q87" s="300">
        <v>0</v>
      </c>
      <c r="R87" s="104">
        <f t="shared" si="17"/>
        <v>0</v>
      </c>
      <c r="S87" s="43"/>
      <c r="T87" s="111"/>
      <c r="U87" s="111"/>
      <c r="V87" s="111"/>
      <c r="W87" s="111"/>
      <c r="X87" s="111"/>
      <c r="Y87" s="111"/>
      <c r="Z87" s="111"/>
      <c r="AA87" s="111"/>
      <c r="AB87" s="111"/>
      <c r="AC87" s="111"/>
      <c r="AD87" s="111"/>
      <c r="AE87" s="111"/>
      <c r="AF87" s="111"/>
      <c r="AG87" s="111"/>
      <c r="AH87" s="40"/>
      <c r="AI87" s="40"/>
    </row>
    <row r="88" spans="1:35" s="44" customFormat="1" ht="28.5" customHeight="1" x14ac:dyDescent="0.25">
      <c r="A88" s="88" t="e">
        <f t="shared" si="14"/>
        <v>#VALUE!</v>
      </c>
      <c r="B88" s="87" t="s">
        <v>60</v>
      </c>
      <c r="C88" s="28"/>
      <c r="D88" s="37"/>
      <c r="E88" s="38"/>
      <c r="F88" s="89"/>
      <c r="G88" s="96"/>
      <c r="H88" s="39">
        <f t="shared" si="15"/>
        <v>0</v>
      </c>
      <c r="I88" s="39"/>
      <c r="J88" s="82"/>
      <c r="K88" s="41">
        <f t="shared" si="16"/>
        <v>0</v>
      </c>
      <c r="L88" s="42">
        <v>0</v>
      </c>
      <c r="M88" s="269"/>
      <c r="N88" s="268" t="str">
        <f t="shared" si="18"/>
        <v>xxx</v>
      </c>
      <c r="O88" s="267"/>
      <c r="P88" s="268"/>
      <c r="Q88" s="300">
        <v>0</v>
      </c>
      <c r="R88" s="104">
        <f t="shared" si="17"/>
        <v>0</v>
      </c>
      <c r="S88" s="43"/>
      <c r="T88" s="111"/>
      <c r="U88" s="111"/>
      <c r="V88" s="111"/>
      <c r="W88" s="111"/>
      <c r="X88" s="111"/>
      <c r="Y88" s="111"/>
      <c r="Z88" s="111"/>
      <c r="AA88" s="111"/>
      <c r="AB88" s="111"/>
      <c r="AC88" s="111"/>
      <c r="AD88" s="111"/>
      <c r="AE88" s="111"/>
      <c r="AF88" s="111"/>
      <c r="AG88" s="111"/>
      <c r="AH88" s="40"/>
      <c r="AI88" s="40"/>
    </row>
    <row r="89" spans="1:35" s="44" customFormat="1" ht="28.5" customHeight="1" x14ac:dyDescent="0.25">
      <c r="A89" s="88" t="e">
        <f t="shared" si="14"/>
        <v>#VALUE!</v>
      </c>
      <c r="B89" s="87" t="s">
        <v>60</v>
      </c>
      <c r="C89" s="28"/>
      <c r="D89" s="37"/>
      <c r="E89" s="38"/>
      <c r="F89" s="89"/>
      <c r="G89" s="96"/>
      <c r="H89" s="39">
        <f t="shared" si="15"/>
        <v>0</v>
      </c>
      <c r="I89" s="39"/>
      <c r="J89" s="82"/>
      <c r="K89" s="41">
        <f t="shared" si="16"/>
        <v>0</v>
      </c>
      <c r="L89" s="42">
        <v>0</v>
      </c>
      <c r="M89" s="269"/>
      <c r="N89" s="268" t="str">
        <f t="shared" si="18"/>
        <v>xxx</v>
      </c>
      <c r="O89" s="267"/>
      <c r="P89" s="268"/>
      <c r="Q89" s="300">
        <v>0</v>
      </c>
      <c r="R89" s="104">
        <f t="shared" si="17"/>
        <v>0</v>
      </c>
      <c r="S89" s="43"/>
      <c r="T89" s="111"/>
      <c r="U89" s="111"/>
      <c r="V89" s="111"/>
      <c r="W89" s="111"/>
      <c r="X89" s="111"/>
      <c r="Y89" s="111"/>
      <c r="Z89" s="111"/>
      <c r="AA89" s="111"/>
      <c r="AB89" s="111"/>
      <c r="AC89" s="111"/>
      <c r="AD89" s="111"/>
      <c r="AE89" s="111"/>
      <c r="AF89" s="111"/>
      <c r="AG89" s="111"/>
      <c r="AH89" s="40"/>
      <c r="AI89" s="40"/>
    </row>
    <row r="90" spans="1:35" s="44" customFormat="1" ht="28.5" customHeight="1" x14ac:dyDescent="0.25">
      <c r="A90" s="88" t="e">
        <f t="shared" si="14"/>
        <v>#VALUE!</v>
      </c>
      <c r="B90" s="87" t="s">
        <v>60</v>
      </c>
      <c r="C90" s="28"/>
      <c r="D90" s="37"/>
      <c r="E90" s="38"/>
      <c r="F90" s="89"/>
      <c r="G90" s="96"/>
      <c r="H90" s="39">
        <f t="shared" si="15"/>
        <v>0</v>
      </c>
      <c r="I90" s="39"/>
      <c r="J90" s="82"/>
      <c r="K90" s="41">
        <f t="shared" si="16"/>
        <v>0</v>
      </c>
      <c r="L90" s="42">
        <v>0</v>
      </c>
      <c r="M90" s="269"/>
      <c r="N90" s="268" t="str">
        <f t="shared" si="18"/>
        <v>xxx</v>
      </c>
      <c r="O90" s="267"/>
      <c r="P90" s="268"/>
      <c r="Q90" s="300">
        <v>0</v>
      </c>
      <c r="R90" s="104">
        <f t="shared" si="17"/>
        <v>0</v>
      </c>
      <c r="S90" s="43"/>
      <c r="T90" s="111"/>
      <c r="U90" s="111"/>
      <c r="V90" s="111"/>
      <c r="W90" s="111"/>
      <c r="X90" s="111"/>
      <c r="Y90" s="111"/>
      <c r="Z90" s="111"/>
      <c r="AA90" s="111"/>
      <c r="AB90" s="111"/>
      <c r="AC90" s="111"/>
      <c r="AD90" s="111"/>
      <c r="AE90" s="111"/>
      <c r="AF90" s="111"/>
      <c r="AG90" s="111"/>
      <c r="AH90" s="40"/>
      <c r="AI90" s="40"/>
    </row>
    <row r="91" spans="1:35" s="44" customFormat="1" ht="28.5" customHeight="1" x14ac:dyDescent="0.25">
      <c r="A91" s="88" t="e">
        <f t="shared" si="14"/>
        <v>#VALUE!</v>
      </c>
      <c r="B91" s="87" t="s">
        <v>60</v>
      </c>
      <c r="C91" s="28"/>
      <c r="D91" s="37"/>
      <c r="E91" s="38"/>
      <c r="F91" s="89"/>
      <c r="G91" s="96"/>
      <c r="H91" s="39">
        <f t="shared" si="15"/>
        <v>0</v>
      </c>
      <c r="I91" s="39"/>
      <c r="J91" s="82"/>
      <c r="K91" s="41">
        <f t="shared" si="16"/>
        <v>0</v>
      </c>
      <c r="L91" s="42">
        <v>0</v>
      </c>
      <c r="M91" s="269"/>
      <c r="N91" s="268" t="str">
        <f t="shared" si="18"/>
        <v>xxx</v>
      </c>
      <c r="O91" s="267"/>
      <c r="P91" s="268"/>
      <c r="Q91" s="300">
        <v>0</v>
      </c>
      <c r="R91" s="104">
        <f t="shared" si="17"/>
        <v>0</v>
      </c>
      <c r="S91" s="43"/>
      <c r="T91" s="111"/>
      <c r="U91" s="111"/>
      <c r="V91" s="111"/>
      <c r="W91" s="111"/>
      <c r="X91" s="111"/>
      <c r="Y91" s="111"/>
      <c r="Z91" s="111"/>
      <c r="AA91" s="111"/>
      <c r="AB91" s="111"/>
      <c r="AC91" s="111"/>
      <c r="AD91" s="111"/>
      <c r="AE91" s="111"/>
      <c r="AF91" s="111"/>
      <c r="AG91" s="111"/>
      <c r="AH91" s="40"/>
      <c r="AI91" s="40"/>
    </row>
    <row r="92" spans="1:35" s="44" customFormat="1" ht="28.5" customHeight="1" x14ac:dyDescent="0.25">
      <c r="A92" s="88" t="e">
        <f t="shared" si="14"/>
        <v>#VALUE!</v>
      </c>
      <c r="B92" s="87" t="s">
        <v>60</v>
      </c>
      <c r="C92" s="28"/>
      <c r="D92" s="37"/>
      <c r="E92" s="38"/>
      <c r="F92" s="89"/>
      <c r="G92" s="96"/>
      <c r="H92" s="39">
        <f t="shared" si="15"/>
        <v>0</v>
      </c>
      <c r="I92" s="39"/>
      <c r="J92" s="82"/>
      <c r="K92" s="41">
        <f t="shared" si="16"/>
        <v>0</v>
      </c>
      <c r="L92" s="42">
        <v>0</v>
      </c>
      <c r="M92" s="269"/>
      <c r="N92" s="268" t="str">
        <f t="shared" si="18"/>
        <v>xxx</v>
      </c>
      <c r="O92" s="267"/>
      <c r="P92" s="268"/>
      <c r="Q92" s="300">
        <v>0</v>
      </c>
      <c r="R92" s="104">
        <f t="shared" si="17"/>
        <v>0</v>
      </c>
      <c r="S92" s="43"/>
      <c r="T92" s="111"/>
      <c r="U92" s="111"/>
      <c r="V92" s="111"/>
      <c r="W92" s="111"/>
      <c r="X92" s="111"/>
      <c r="Y92" s="111"/>
      <c r="Z92" s="111"/>
      <c r="AA92" s="111"/>
      <c r="AB92" s="111"/>
      <c r="AC92" s="111"/>
      <c r="AD92" s="111"/>
      <c r="AE92" s="111"/>
      <c r="AF92" s="111"/>
      <c r="AG92" s="111"/>
      <c r="AH92" s="40"/>
      <c r="AI92" s="40"/>
    </row>
    <row r="93" spans="1:35" s="44" customFormat="1" ht="28.5" customHeight="1" x14ac:dyDescent="0.25">
      <c r="A93" s="88" t="e">
        <f t="shared" si="14"/>
        <v>#VALUE!</v>
      </c>
      <c r="B93" s="87" t="s">
        <v>60</v>
      </c>
      <c r="C93" s="28"/>
      <c r="D93" s="37"/>
      <c r="E93" s="38"/>
      <c r="F93" s="89"/>
      <c r="G93" s="96"/>
      <c r="H93" s="39">
        <f t="shared" si="15"/>
        <v>0</v>
      </c>
      <c r="I93" s="39"/>
      <c r="J93" s="82"/>
      <c r="K93" s="41">
        <f t="shared" si="16"/>
        <v>0</v>
      </c>
      <c r="L93" s="42">
        <v>0</v>
      </c>
      <c r="M93" s="269"/>
      <c r="N93" s="268" t="str">
        <f t="shared" si="18"/>
        <v>xxx</v>
      </c>
      <c r="O93" s="267"/>
      <c r="P93" s="268"/>
      <c r="Q93" s="300">
        <v>0</v>
      </c>
      <c r="R93" s="104">
        <f t="shared" si="17"/>
        <v>0</v>
      </c>
      <c r="S93" s="43"/>
      <c r="T93" s="111"/>
      <c r="U93" s="111"/>
      <c r="V93" s="111"/>
      <c r="W93" s="111"/>
      <c r="X93" s="111"/>
      <c r="Y93" s="111"/>
      <c r="Z93" s="111"/>
      <c r="AA93" s="111"/>
      <c r="AB93" s="111"/>
      <c r="AC93" s="111"/>
      <c r="AD93" s="111"/>
      <c r="AE93" s="111"/>
      <c r="AF93" s="111"/>
      <c r="AG93" s="111"/>
      <c r="AH93" s="40"/>
      <c r="AI93" s="40"/>
    </row>
    <row r="94" spans="1:35" s="44" customFormat="1" ht="28.5" customHeight="1" x14ac:dyDescent="0.25">
      <c r="A94" s="88" t="e">
        <f t="shared" si="14"/>
        <v>#VALUE!</v>
      </c>
      <c r="B94" s="87" t="s">
        <v>60</v>
      </c>
      <c r="C94" s="28"/>
      <c r="D94" s="37"/>
      <c r="E94" s="38"/>
      <c r="F94" s="89"/>
      <c r="G94" s="96"/>
      <c r="H94" s="39">
        <f t="shared" si="15"/>
        <v>0</v>
      </c>
      <c r="I94" s="39"/>
      <c r="J94" s="82"/>
      <c r="K94" s="41">
        <f t="shared" si="16"/>
        <v>0</v>
      </c>
      <c r="L94" s="42">
        <v>0</v>
      </c>
      <c r="M94" s="269"/>
      <c r="N94" s="268" t="str">
        <f t="shared" si="18"/>
        <v>xxx</v>
      </c>
      <c r="O94" s="267"/>
      <c r="P94" s="268"/>
      <c r="Q94" s="300">
        <v>0</v>
      </c>
      <c r="R94" s="104">
        <f t="shared" si="17"/>
        <v>0</v>
      </c>
      <c r="S94" s="43"/>
      <c r="T94" s="111"/>
      <c r="U94" s="111"/>
      <c r="V94" s="111"/>
      <c r="W94" s="111"/>
      <c r="X94" s="111"/>
      <c r="Y94" s="111"/>
      <c r="Z94" s="111"/>
      <c r="AA94" s="111"/>
      <c r="AB94" s="111"/>
      <c r="AC94" s="111"/>
      <c r="AD94" s="111"/>
      <c r="AE94" s="111"/>
      <c r="AF94" s="111"/>
      <c r="AG94" s="111"/>
      <c r="AH94" s="40"/>
      <c r="AI94" s="40"/>
    </row>
    <row r="95" spans="1:35" s="44" customFormat="1" ht="28.5" customHeight="1" x14ac:dyDescent="0.25">
      <c r="A95" s="88" t="e">
        <f t="shared" si="14"/>
        <v>#VALUE!</v>
      </c>
      <c r="B95" s="87" t="s">
        <v>60</v>
      </c>
      <c r="C95" s="28"/>
      <c r="D95" s="37"/>
      <c r="E95" s="38"/>
      <c r="F95" s="89"/>
      <c r="G95" s="96"/>
      <c r="H95" s="39">
        <f t="shared" si="15"/>
        <v>0</v>
      </c>
      <c r="I95" s="39"/>
      <c r="J95" s="82"/>
      <c r="K95" s="41">
        <f t="shared" si="16"/>
        <v>0</v>
      </c>
      <c r="L95" s="42">
        <v>0</v>
      </c>
      <c r="M95" s="269"/>
      <c r="N95" s="268" t="str">
        <f t="shared" si="18"/>
        <v>xxx</v>
      </c>
      <c r="O95" s="267"/>
      <c r="P95" s="268"/>
      <c r="Q95" s="300">
        <v>0</v>
      </c>
      <c r="R95" s="104">
        <f t="shared" si="17"/>
        <v>0</v>
      </c>
      <c r="S95" s="43"/>
      <c r="T95" s="111"/>
      <c r="U95" s="111"/>
      <c r="V95" s="111"/>
      <c r="W95" s="111"/>
      <c r="X95" s="111"/>
      <c r="Y95" s="111"/>
      <c r="Z95" s="111"/>
      <c r="AA95" s="111"/>
      <c r="AB95" s="111"/>
      <c r="AC95" s="111"/>
      <c r="AD95" s="111"/>
      <c r="AE95" s="111"/>
      <c r="AF95" s="111"/>
      <c r="AG95" s="111"/>
      <c r="AH95" s="40"/>
      <c r="AI95" s="40"/>
    </row>
    <row r="96" spans="1:35" s="44" customFormat="1" ht="28.5" customHeight="1" x14ac:dyDescent="0.25">
      <c r="A96" s="88" t="e">
        <f t="shared" si="14"/>
        <v>#VALUE!</v>
      </c>
      <c r="B96" s="87" t="s">
        <v>60</v>
      </c>
      <c r="C96" s="28"/>
      <c r="D96" s="37"/>
      <c r="E96" s="38"/>
      <c r="F96" s="89"/>
      <c r="G96" s="96"/>
      <c r="H96" s="39">
        <f t="shared" si="15"/>
        <v>0</v>
      </c>
      <c r="I96" s="39"/>
      <c r="J96" s="82"/>
      <c r="K96" s="41">
        <f t="shared" si="16"/>
        <v>0</v>
      </c>
      <c r="L96" s="42">
        <v>0</v>
      </c>
      <c r="M96" s="269"/>
      <c r="N96" s="268" t="str">
        <f t="shared" si="18"/>
        <v>xxx</v>
      </c>
      <c r="O96" s="267"/>
      <c r="P96" s="268"/>
      <c r="Q96" s="300">
        <v>0</v>
      </c>
      <c r="R96" s="104">
        <f t="shared" si="17"/>
        <v>0</v>
      </c>
      <c r="S96" s="43"/>
      <c r="T96" s="111"/>
      <c r="U96" s="111"/>
      <c r="V96" s="111"/>
      <c r="W96" s="111"/>
      <c r="X96" s="111"/>
      <c r="Y96" s="111"/>
      <c r="Z96" s="111"/>
      <c r="AA96" s="111"/>
      <c r="AB96" s="111"/>
      <c r="AC96" s="111"/>
      <c r="AD96" s="111"/>
      <c r="AE96" s="111"/>
      <c r="AF96" s="111"/>
      <c r="AG96" s="111"/>
      <c r="AH96" s="40"/>
      <c r="AI96" s="40"/>
    </row>
    <row r="97" spans="1:35" s="44" customFormat="1" ht="28.5" customHeight="1" x14ac:dyDescent="0.25">
      <c r="A97" s="88" t="e">
        <f t="shared" si="14"/>
        <v>#VALUE!</v>
      </c>
      <c r="B97" s="87" t="s">
        <v>60</v>
      </c>
      <c r="C97" s="28"/>
      <c r="D97" s="37"/>
      <c r="E97" s="38"/>
      <c r="F97" s="89"/>
      <c r="G97" s="96"/>
      <c r="H97" s="39">
        <f t="shared" si="15"/>
        <v>0</v>
      </c>
      <c r="I97" s="39"/>
      <c r="J97" s="82"/>
      <c r="K97" s="41">
        <f t="shared" si="16"/>
        <v>0</v>
      </c>
      <c r="L97" s="42">
        <v>0</v>
      </c>
      <c r="M97" s="269"/>
      <c r="N97" s="268" t="str">
        <f t="shared" si="18"/>
        <v>xxx</v>
      </c>
      <c r="O97" s="267"/>
      <c r="P97" s="268"/>
      <c r="Q97" s="300">
        <v>0</v>
      </c>
      <c r="R97" s="104">
        <f t="shared" si="17"/>
        <v>0</v>
      </c>
      <c r="S97" s="43"/>
      <c r="T97" s="111"/>
      <c r="U97" s="111"/>
      <c r="V97" s="111"/>
      <c r="W97" s="111"/>
      <c r="X97" s="111"/>
      <c r="Y97" s="111"/>
      <c r="Z97" s="111"/>
      <c r="AA97" s="111"/>
      <c r="AB97" s="111"/>
      <c r="AC97" s="111"/>
      <c r="AD97" s="111"/>
      <c r="AE97" s="111"/>
      <c r="AF97" s="111"/>
      <c r="AG97" s="111"/>
      <c r="AH97" s="40"/>
      <c r="AI97" s="40"/>
    </row>
    <row r="98" spans="1:35" s="44" customFormat="1" ht="28.5" customHeight="1" x14ac:dyDescent="0.25">
      <c r="A98" s="88" t="e">
        <f t="shared" si="14"/>
        <v>#VALUE!</v>
      </c>
      <c r="B98" s="87" t="s">
        <v>60</v>
      </c>
      <c r="C98" s="28"/>
      <c r="D98" s="37"/>
      <c r="E98" s="38"/>
      <c r="F98" s="89"/>
      <c r="G98" s="96"/>
      <c r="H98" s="39">
        <f t="shared" si="15"/>
        <v>0</v>
      </c>
      <c r="I98" s="39"/>
      <c r="J98" s="82"/>
      <c r="K98" s="41">
        <f t="shared" si="16"/>
        <v>0</v>
      </c>
      <c r="L98" s="42">
        <v>0</v>
      </c>
      <c r="M98" s="269"/>
      <c r="N98" s="268" t="str">
        <f t="shared" si="18"/>
        <v>xxx</v>
      </c>
      <c r="O98" s="267"/>
      <c r="P98" s="268"/>
      <c r="Q98" s="300">
        <v>0</v>
      </c>
      <c r="R98" s="104">
        <f t="shared" si="17"/>
        <v>0</v>
      </c>
      <c r="S98" s="43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11"/>
      <c r="AE98" s="111"/>
      <c r="AF98" s="111"/>
      <c r="AG98" s="111"/>
      <c r="AH98" s="40"/>
      <c r="AI98" s="40"/>
    </row>
    <row r="99" spans="1:35" s="44" customFormat="1" ht="28.5" customHeight="1" x14ac:dyDescent="0.25">
      <c r="A99" s="88" t="e">
        <f t="shared" si="14"/>
        <v>#VALUE!</v>
      </c>
      <c r="B99" s="87" t="s">
        <v>60</v>
      </c>
      <c r="C99" s="28"/>
      <c r="D99" s="37"/>
      <c r="E99" s="38"/>
      <c r="F99" s="89"/>
      <c r="G99" s="96"/>
      <c r="H99" s="39">
        <f t="shared" si="15"/>
        <v>0</v>
      </c>
      <c r="I99" s="39"/>
      <c r="J99" s="82"/>
      <c r="K99" s="41">
        <f t="shared" si="16"/>
        <v>0</v>
      </c>
      <c r="L99" s="42">
        <v>0</v>
      </c>
      <c r="M99" s="269"/>
      <c r="N99" s="268" t="str">
        <f t="shared" si="18"/>
        <v>xxx</v>
      </c>
      <c r="O99" s="267"/>
      <c r="P99" s="268"/>
      <c r="Q99" s="300">
        <v>0</v>
      </c>
      <c r="R99" s="104">
        <f t="shared" si="17"/>
        <v>0</v>
      </c>
      <c r="S99" s="43"/>
      <c r="T99" s="111"/>
      <c r="U99" s="111"/>
      <c r="V99" s="111"/>
      <c r="W99" s="111"/>
      <c r="X99" s="111"/>
      <c r="Y99" s="111"/>
      <c r="Z99" s="111"/>
      <c r="AA99" s="111"/>
      <c r="AB99" s="111"/>
      <c r="AC99" s="111"/>
      <c r="AD99" s="111"/>
      <c r="AE99" s="111"/>
      <c r="AF99" s="111"/>
      <c r="AG99" s="111"/>
      <c r="AH99" s="40"/>
      <c r="AI99" s="40"/>
    </row>
    <row r="100" spans="1:35" s="44" customFormat="1" ht="28.5" customHeight="1" x14ac:dyDescent="0.25">
      <c r="A100" s="88" t="e">
        <f t="shared" si="14"/>
        <v>#VALUE!</v>
      </c>
      <c r="B100" s="87" t="s">
        <v>60</v>
      </c>
      <c r="C100" s="28"/>
      <c r="D100" s="37"/>
      <c r="E100" s="38"/>
      <c r="F100" s="89"/>
      <c r="G100" s="96"/>
      <c r="H100" s="39">
        <f t="shared" si="15"/>
        <v>0</v>
      </c>
      <c r="I100" s="39"/>
      <c r="J100" s="82"/>
      <c r="K100" s="41">
        <f t="shared" si="16"/>
        <v>0</v>
      </c>
      <c r="L100" s="42">
        <v>0</v>
      </c>
      <c r="M100" s="269"/>
      <c r="N100" s="268" t="str">
        <f t="shared" si="18"/>
        <v>xxx</v>
      </c>
      <c r="O100" s="267"/>
      <c r="P100" s="268"/>
      <c r="Q100" s="300">
        <v>0</v>
      </c>
      <c r="R100" s="104">
        <f t="shared" si="17"/>
        <v>0</v>
      </c>
      <c r="S100" s="43"/>
      <c r="T100" s="111"/>
      <c r="U100" s="111"/>
      <c r="V100" s="111"/>
      <c r="W100" s="111"/>
      <c r="X100" s="111"/>
      <c r="Y100" s="111"/>
      <c r="Z100" s="111"/>
      <c r="AA100" s="111"/>
      <c r="AB100" s="111"/>
      <c r="AC100" s="111"/>
      <c r="AD100" s="111"/>
      <c r="AE100" s="111"/>
      <c r="AF100" s="111"/>
      <c r="AG100" s="111"/>
      <c r="AH100" s="40"/>
      <c r="AI100" s="40"/>
    </row>
    <row r="101" spans="1:35" s="44" customFormat="1" ht="28.5" customHeight="1" x14ac:dyDescent="0.25">
      <c r="A101" s="88" t="e">
        <f t="shared" si="14"/>
        <v>#VALUE!</v>
      </c>
      <c r="B101" s="87" t="s">
        <v>60</v>
      </c>
      <c r="C101" s="28"/>
      <c r="D101" s="37"/>
      <c r="E101" s="38"/>
      <c r="F101" s="89"/>
      <c r="G101" s="96"/>
      <c r="H101" s="39">
        <f t="shared" si="15"/>
        <v>0</v>
      </c>
      <c r="I101" s="39"/>
      <c r="J101" s="82"/>
      <c r="K101" s="41">
        <f t="shared" si="16"/>
        <v>0</v>
      </c>
      <c r="L101" s="42">
        <v>0</v>
      </c>
      <c r="M101" s="269"/>
      <c r="N101" s="268" t="str">
        <f t="shared" si="18"/>
        <v>xxx</v>
      </c>
      <c r="O101" s="267"/>
      <c r="P101" s="268"/>
      <c r="Q101" s="300">
        <v>0</v>
      </c>
      <c r="R101" s="104">
        <f t="shared" si="17"/>
        <v>0</v>
      </c>
      <c r="S101" s="43"/>
      <c r="T101" s="111"/>
      <c r="U101" s="111"/>
      <c r="V101" s="111"/>
      <c r="W101" s="111"/>
      <c r="X101" s="111"/>
      <c r="Y101" s="111"/>
      <c r="Z101" s="111"/>
      <c r="AA101" s="111"/>
      <c r="AB101" s="111"/>
      <c r="AC101" s="111"/>
      <c r="AD101" s="111"/>
      <c r="AE101" s="111"/>
      <c r="AF101" s="111"/>
      <c r="AG101" s="111"/>
      <c r="AH101" s="40"/>
      <c r="AI101" s="40"/>
    </row>
    <row r="102" spans="1:35" s="44" customFormat="1" ht="28.5" customHeight="1" x14ac:dyDescent="0.25">
      <c r="A102" s="88" t="e">
        <f t="shared" si="14"/>
        <v>#VALUE!</v>
      </c>
      <c r="B102" s="87" t="s">
        <v>60</v>
      </c>
      <c r="C102" s="28"/>
      <c r="D102" s="37"/>
      <c r="E102" s="38"/>
      <c r="F102" s="89"/>
      <c r="G102" s="96"/>
      <c r="H102" s="39">
        <f t="shared" si="15"/>
        <v>0</v>
      </c>
      <c r="I102" s="39"/>
      <c r="J102" s="82"/>
      <c r="K102" s="41">
        <f t="shared" si="16"/>
        <v>0</v>
      </c>
      <c r="L102" s="42">
        <v>0</v>
      </c>
      <c r="M102" s="269"/>
      <c r="N102" s="268" t="str">
        <f t="shared" si="18"/>
        <v>xxx</v>
      </c>
      <c r="O102" s="267"/>
      <c r="P102" s="268"/>
      <c r="Q102" s="300">
        <v>0</v>
      </c>
      <c r="R102" s="104">
        <f t="shared" si="17"/>
        <v>0</v>
      </c>
      <c r="S102" s="43"/>
      <c r="T102" s="111"/>
      <c r="U102" s="111"/>
      <c r="V102" s="111"/>
      <c r="W102" s="111"/>
      <c r="X102" s="111"/>
      <c r="Y102" s="111"/>
      <c r="Z102" s="111"/>
      <c r="AA102" s="111"/>
      <c r="AB102" s="111"/>
      <c r="AC102" s="111"/>
      <c r="AD102" s="111"/>
      <c r="AE102" s="111"/>
      <c r="AF102" s="111"/>
      <c r="AG102" s="111"/>
      <c r="AH102" s="40"/>
      <c r="AI102" s="40"/>
    </row>
    <row r="103" spans="1:35" s="44" customFormat="1" ht="28.5" customHeight="1" x14ac:dyDescent="0.25">
      <c r="A103" s="88" t="e">
        <f t="shared" si="14"/>
        <v>#VALUE!</v>
      </c>
      <c r="B103" s="87" t="s">
        <v>60</v>
      </c>
      <c r="C103" s="28"/>
      <c r="D103" s="37"/>
      <c r="E103" s="38"/>
      <c r="F103" s="89"/>
      <c r="G103" s="96"/>
      <c r="H103" s="39">
        <f t="shared" si="15"/>
        <v>0</v>
      </c>
      <c r="I103" s="39"/>
      <c r="J103" s="82"/>
      <c r="K103" s="41">
        <f t="shared" si="16"/>
        <v>0</v>
      </c>
      <c r="L103" s="42">
        <v>0</v>
      </c>
      <c r="M103" s="269"/>
      <c r="N103" s="268" t="str">
        <f t="shared" si="18"/>
        <v>xxx</v>
      </c>
      <c r="O103" s="267"/>
      <c r="P103" s="268"/>
      <c r="Q103" s="300">
        <v>0</v>
      </c>
      <c r="R103" s="104">
        <f t="shared" si="17"/>
        <v>0</v>
      </c>
      <c r="S103" s="43"/>
      <c r="T103" s="111"/>
      <c r="U103" s="111"/>
      <c r="V103" s="111"/>
      <c r="W103" s="111"/>
      <c r="X103" s="111"/>
      <c r="Y103" s="111"/>
      <c r="Z103" s="111"/>
      <c r="AA103" s="111"/>
      <c r="AB103" s="111"/>
      <c r="AC103" s="111"/>
      <c r="AD103" s="111"/>
      <c r="AE103" s="111"/>
      <c r="AF103" s="111"/>
      <c r="AG103" s="111"/>
      <c r="AH103" s="40"/>
      <c r="AI103" s="40"/>
    </row>
    <row r="104" spans="1:35" s="44" customFormat="1" ht="28.5" customHeight="1" x14ac:dyDescent="0.25">
      <c r="A104" s="88" t="e">
        <f t="shared" si="14"/>
        <v>#VALUE!</v>
      </c>
      <c r="B104" s="87" t="s">
        <v>60</v>
      </c>
      <c r="C104" s="28"/>
      <c r="D104" s="37"/>
      <c r="E104" s="38"/>
      <c r="F104" s="89"/>
      <c r="G104" s="96"/>
      <c r="H104" s="39">
        <f t="shared" si="15"/>
        <v>0</v>
      </c>
      <c r="I104" s="39"/>
      <c r="J104" s="82"/>
      <c r="K104" s="41">
        <f t="shared" si="16"/>
        <v>0</v>
      </c>
      <c r="L104" s="42">
        <v>0</v>
      </c>
      <c r="M104" s="269"/>
      <c r="N104" s="268" t="str">
        <f t="shared" si="18"/>
        <v>xxx</v>
      </c>
      <c r="O104" s="267"/>
      <c r="P104" s="268"/>
      <c r="Q104" s="300">
        <v>0</v>
      </c>
      <c r="R104" s="104">
        <f t="shared" si="17"/>
        <v>0</v>
      </c>
      <c r="S104" s="43"/>
      <c r="T104" s="111"/>
      <c r="U104" s="111"/>
      <c r="V104" s="111"/>
      <c r="W104" s="111"/>
      <c r="X104" s="111"/>
      <c r="Y104" s="111"/>
      <c r="Z104" s="111"/>
      <c r="AA104" s="111"/>
      <c r="AB104" s="111"/>
      <c r="AC104" s="111"/>
      <c r="AD104" s="111"/>
      <c r="AE104" s="111"/>
      <c r="AF104" s="111"/>
      <c r="AG104" s="111"/>
      <c r="AH104" s="40"/>
      <c r="AI104" s="40"/>
    </row>
    <row r="105" spans="1:35" s="44" customFormat="1" ht="28.5" customHeight="1" x14ac:dyDescent="0.25">
      <c r="A105" s="88" t="e">
        <f t="shared" si="14"/>
        <v>#VALUE!</v>
      </c>
      <c r="B105" s="87" t="s">
        <v>60</v>
      </c>
      <c r="C105" s="28"/>
      <c r="D105" s="37"/>
      <c r="E105" s="38"/>
      <c r="F105" s="89"/>
      <c r="G105" s="96"/>
      <c r="H105" s="39">
        <f t="shared" si="15"/>
        <v>0</v>
      </c>
      <c r="I105" s="39"/>
      <c r="J105" s="82"/>
      <c r="K105" s="41">
        <f t="shared" si="16"/>
        <v>0</v>
      </c>
      <c r="L105" s="42">
        <v>0</v>
      </c>
      <c r="M105" s="269"/>
      <c r="N105" s="268" t="str">
        <f t="shared" si="18"/>
        <v>xxx</v>
      </c>
      <c r="O105" s="267"/>
      <c r="P105" s="268"/>
      <c r="Q105" s="300">
        <v>0</v>
      </c>
      <c r="R105" s="104">
        <f t="shared" si="17"/>
        <v>0</v>
      </c>
      <c r="S105" s="43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1"/>
      <c r="AG105" s="111"/>
      <c r="AH105" s="40"/>
      <c r="AI105" s="40"/>
    </row>
    <row r="106" spans="1:35" s="44" customFormat="1" ht="28.5" customHeight="1" x14ac:dyDescent="0.25">
      <c r="A106" s="88" t="e">
        <f t="shared" ref="A106:A169" si="19">N106+14</f>
        <v>#VALUE!</v>
      </c>
      <c r="B106" s="87" t="s">
        <v>60</v>
      </c>
      <c r="C106" s="28"/>
      <c r="D106" s="37"/>
      <c r="E106" s="38"/>
      <c r="F106" s="89"/>
      <c r="G106" s="96"/>
      <c r="H106" s="39">
        <f t="shared" ref="H106:H169" si="20">G106-F106</f>
        <v>0</v>
      </c>
      <c r="I106" s="39"/>
      <c r="J106" s="82"/>
      <c r="K106" s="41">
        <f t="shared" ref="K106:K169" si="21">L106/1.1</f>
        <v>0</v>
      </c>
      <c r="L106" s="42">
        <v>0</v>
      </c>
      <c r="M106" s="269"/>
      <c r="N106" s="268" t="str">
        <f t="shared" si="18"/>
        <v>xxx</v>
      </c>
      <c r="O106" s="267"/>
      <c r="P106" s="268"/>
      <c r="Q106" s="300">
        <v>0</v>
      </c>
      <c r="R106" s="104">
        <f t="shared" ref="R106:R169" si="22">L106-Q106</f>
        <v>0</v>
      </c>
      <c r="S106" s="43"/>
      <c r="T106" s="111"/>
      <c r="U106" s="111"/>
      <c r="V106" s="111"/>
      <c r="W106" s="111"/>
      <c r="X106" s="111"/>
      <c r="Y106" s="111"/>
      <c r="Z106" s="111"/>
      <c r="AA106" s="111"/>
      <c r="AB106" s="111"/>
      <c r="AC106" s="111"/>
      <c r="AD106" s="111"/>
      <c r="AE106" s="111"/>
      <c r="AF106" s="111"/>
      <c r="AG106" s="111"/>
      <c r="AH106" s="40"/>
      <c r="AI106" s="40"/>
    </row>
    <row r="107" spans="1:35" s="44" customFormat="1" ht="28.5" customHeight="1" x14ac:dyDescent="0.25">
      <c r="A107" s="88" t="e">
        <f t="shared" si="19"/>
        <v>#VALUE!</v>
      </c>
      <c r="B107" s="87" t="s">
        <v>60</v>
      </c>
      <c r="C107" s="28"/>
      <c r="D107" s="37"/>
      <c r="E107" s="38"/>
      <c r="F107" s="89"/>
      <c r="G107" s="96"/>
      <c r="H107" s="39">
        <f t="shared" si="20"/>
        <v>0</v>
      </c>
      <c r="I107" s="39"/>
      <c r="J107" s="82"/>
      <c r="K107" s="41">
        <f t="shared" si="21"/>
        <v>0</v>
      </c>
      <c r="L107" s="42">
        <v>0</v>
      </c>
      <c r="M107" s="269"/>
      <c r="N107" s="268" t="str">
        <f t="shared" si="18"/>
        <v>xxx</v>
      </c>
      <c r="O107" s="267"/>
      <c r="P107" s="268"/>
      <c r="Q107" s="300">
        <v>0</v>
      </c>
      <c r="R107" s="104">
        <f t="shared" si="22"/>
        <v>0</v>
      </c>
      <c r="S107" s="43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1"/>
      <c r="AG107" s="111"/>
      <c r="AH107" s="40"/>
      <c r="AI107" s="40"/>
    </row>
    <row r="108" spans="1:35" s="44" customFormat="1" ht="28.5" customHeight="1" x14ac:dyDescent="0.25">
      <c r="A108" s="88" t="e">
        <f t="shared" si="19"/>
        <v>#VALUE!</v>
      </c>
      <c r="B108" s="87" t="s">
        <v>60</v>
      </c>
      <c r="C108" s="28"/>
      <c r="D108" s="37"/>
      <c r="E108" s="38"/>
      <c r="F108" s="89"/>
      <c r="G108" s="96"/>
      <c r="H108" s="39">
        <f t="shared" si="20"/>
        <v>0</v>
      </c>
      <c r="I108" s="39"/>
      <c r="J108" s="82"/>
      <c r="K108" s="41">
        <f t="shared" si="21"/>
        <v>0</v>
      </c>
      <c r="L108" s="42">
        <v>0</v>
      </c>
      <c r="M108" s="269"/>
      <c r="N108" s="268" t="str">
        <f t="shared" si="18"/>
        <v>xxx</v>
      </c>
      <c r="O108" s="267"/>
      <c r="P108" s="268"/>
      <c r="Q108" s="300">
        <v>0</v>
      </c>
      <c r="R108" s="104">
        <f t="shared" si="22"/>
        <v>0</v>
      </c>
      <c r="S108" s="43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  <c r="AF108" s="111"/>
      <c r="AG108" s="111"/>
      <c r="AH108" s="40"/>
      <c r="AI108" s="40"/>
    </row>
    <row r="109" spans="1:35" s="44" customFormat="1" ht="28.5" customHeight="1" x14ac:dyDescent="0.25">
      <c r="A109" s="88" t="e">
        <f t="shared" si="19"/>
        <v>#VALUE!</v>
      </c>
      <c r="B109" s="87" t="s">
        <v>60</v>
      </c>
      <c r="C109" s="28"/>
      <c r="D109" s="37"/>
      <c r="E109" s="38"/>
      <c r="F109" s="89"/>
      <c r="G109" s="96"/>
      <c r="H109" s="39">
        <f t="shared" si="20"/>
        <v>0</v>
      </c>
      <c r="I109" s="39"/>
      <c r="J109" s="82"/>
      <c r="K109" s="41">
        <f t="shared" si="21"/>
        <v>0</v>
      </c>
      <c r="L109" s="42">
        <v>0</v>
      </c>
      <c r="M109" s="269"/>
      <c r="N109" s="268" t="str">
        <f t="shared" si="18"/>
        <v>xxx</v>
      </c>
      <c r="O109" s="267"/>
      <c r="P109" s="268"/>
      <c r="Q109" s="300">
        <v>0</v>
      </c>
      <c r="R109" s="104">
        <f t="shared" si="22"/>
        <v>0</v>
      </c>
      <c r="S109" s="43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1"/>
      <c r="AG109" s="111"/>
      <c r="AH109" s="40"/>
      <c r="AI109" s="40"/>
    </row>
    <row r="110" spans="1:35" s="44" customFormat="1" ht="28.5" customHeight="1" x14ac:dyDescent="0.25">
      <c r="A110" s="88" t="e">
        <f t="shared" si="19"/>
        <v>#VALUE!</v>
      </c>
      <c r="B110" s="87" t="s">
        <v>60</v>
      </c>
      <c r="C110" s="28"/>
      <c r="D110" s="37"/>
      <c r="E110" s="38"/>
      <c r="F110" s="89"/>
      <c r="G110" s="96"/>
      <c r="H110" s="39">
        <f t="shared" si="20"/>
        <v>0</v>
      </c>
      <c r="I110" s="39"/>
      <c r="J110" s="82"/>
      <c r="K110" s="41">
        <f t="shared" si="21"/>
        <v>0</v>
      </c>
      <c r="L110" s="42">
        <v>0</v>
      </c>
      <c r="M110" s="269"/>
      <c r="N110" s="268" t="str">
        <f t="shared" si="18"/>
        <v>xxx</v>
      </c>
      <c r="O110" s="267"/>
      <c r="P110" s="268"/>
      <c r="Q110" s="300">
        <v>0</v>
      </c>
      <c r="R110" s="104">
        <f t="shared" si="22"/>
        <v>0</v>
      </c>
      <c r="S110" s="43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111"/>
      <c r="AF110" s="111"/>
      <c r="AG110" s="111"/>
      <c r="AH110" s="40"/>
      <c r="AI110" s="40"/>
    </row>
    <row r="111" spans="1:35" s="44" customFormat="1" ht="28.5" customHeight="1" x14ac:dyDescent="0.25">
      <c r="A111" s="88" t="e">
        <f t="shared" si="19"/>
        <v>#VALUE!</v>
      </c>
      <c r="B111" s="87" t="s">
        <v>60</v>
      </c>
      <c r="C111" s="28"/>
      <c r="D111" s="37"/>
      <c r="E111" s="38"/>
      <c r="F111" s="89"/>
      <c r="G111" s="96"/>
      <c r="H111" s="39">
        <f t="shared" si="20"/>
        <v>0</v>
      </c>
      <c r="I111" s="39"/>
      <c r="J111" s="82"/>
      <c r="K111" s="41">
        <f t="shared" si="21"/>
        <v>0</v>
      </c>
      <c r="L111" s="42">
        <v>0</v>
      </c>
      <c r="M111" s="269"/>
      <c r="N111" s="268" t="str">
        <f t="shared" si="18"/>
        <v>xxx</v>
      </c>
      <c r="O111" s="267"/>
      <c r="P111" s="268"/>
      <c r="Q111" s="300">
        <v>0</v>
      </c>
      <c r="R111" s="104">
        <f t="shared" si="22"/>
        <v>0</v>
      </c>
      <c r="S111" s="43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111"/>
      <c r="AF111" s="111"/>
      <c r="AG111" s="111"/>
      <c r="AH111" s="40"/>
      <c r="AI111" s="40"/>
    </row>
    <row r="112" spans="1:35" s="44" customFormat="1" ht="28.5" customHeight="1" x14ac:dyDescent="0.25">
      <c r="A112" s="88" t="e">
        <f t="shared" si="19"/>
        <v>#VALUE!</v>
      </c>
      <c r="B112" s="87" t="s">
        <v>60</v>
      </c>
      <c r="C112" s="28"/>
      <c r="D112" s="37"/>
      <c r="E112" s="38"/>
      <c r="F112" s="89"/>
      <c r="G112" s="96"/>
      <c r="H112" s="39">
        <f t="shared" si="20"/>
        <v>0</v>
      </c>
      <c r="I112" s="39"/>
      <c r="J112" s="82"/>
      <c r="K112" s="41">
        <f t="shared" si="21"/>
        <v>0</v>
      </c>
      <c r="L112" s="42">
        <v>0</v>
      </c>
      <c r="M112" s="269"/>
      <c r="N112" s="268" t="str">
        <f t="shared" si="18"/>
        <v>xxx</v>
      </c>
      <c r="O112" s="267"/>
      <c r="P112" s="268"/>
      <c r="Q112" s="300">
        <v>0</v>
      </c>
      <c r="R112" s="104">
        <f t="shared" si="22"/>
        <v>0</v>
      </c>
      <c r="S112" s="43"/>
      <c r="T112" s="111"/>
      <c r="U112" s="111"/>
      <c r="V112" s="111"/>
      <c r="W112" s="111"/>
      <c r="X112" s="111"/>
      <c r="Y112" s="111"/>
      <c r="Z112" s="111"/>
      <c r="AA112" s="111"/>
      <c r="AB112" s="111"/>
      <c r="AC112" s="111"/>
      <c r="AD112" s="111"/>
      <c r="AE112" s="111"/>
      <c r="AF112" s="111"/>
      <c r="AG112" s="111"/>
      <c r="AH112" s="40"/>
      <c r="AI112" s="40"/>
    </row>
    <row r="113" spans="1:35" s="44" customFormat="1" ht="28.5" customHeight="1" x14ac:dyDescent="0.25">
      <c r="A113" s="88" t="e">
        <f t="shared" si="19"/>
        <v>#VALUE!</v>
      </c>
      <c r="B113" s="87" t="s">
        <v>60</v>
      </c>
      <c r="C113" s="28"/>
      <c r="D113" s="37"/>
      <c r="E113" s="38"/>
      <c r="F113" s="89"/>
      <c r="G113" s="96"/>
      <c r="H113" s="39">
        <f t="shared" si="20"/>
        <v>0</v>
      </c>
      <c r="I113" s="39"/>
      <c r="J113" s="82"/>
      <c r="K113" s="41">
        <f t="shared" si="21"/>
        <v>0</v>
      </c>
      <c r="L113" s="42">
        <v>0</v>
      </c>
      <c r="M113" s="269"/>
      <c r="N113" s="268" t="str">
        <f t="shared" si="18"/>
        <v>xxx</v>
      </c>
      <c r="O113" s="267"/>
      <c r="P113" s="268"/>
      <c r="Q113" s="300">
        <v>0</v>
      </c>
      <c r="R113" s="104">
        <f t="shared" si="22"/>
        <v>0</v>
      </c>
      <c r="S113" s="43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1"/>
      <c r="AG113" s="111"/>
      <c r="AH113" s="40"/>
      <c r="AI113" s="40"/>
    </row>
    <row r="114" spans="1:35" s="44" customFormat="1" ht="28.5" customHeight="1" x14ac:dyDescent="0.25">
      <c r="A114" s="88" t="e">
        <f t="shared" si="19"/>
        <v>#VALUE!</v>
      </c>
      <c r="B114" s="87" t="s">
        <v>60</v>
      </c>
      <c r="C114" s="28"/>
      <c r="D114" s="37"/>
      <c r="E114" s="38"/>
      <c r="F114" s="89"/>
      <c r="G114" s="96"/>
      <c r="H114" s="39">
        <f t="shared" si="20"/>
        <v>0</v>
      </c>
      <c r="I114" s="39"/>
      <c r="J114" s="82"/>
      <c r="K114" s="41">
        <f t="shared" si="21"/>
        <v>0</v>
      </c>
      <c r="L114" s="42">
        <v>0</v>
      </c>
      <c r="M114" s="269"/>
      <c r="N114" s="268" t="str">
        <f t="shared" si="18"/>
        <v>xxx</v>
      </c>
      <c r="O114" s="267"/>
      <c r="P114" s="268"/>
      <c r="Q114" s="300">
        <v>0</v>
      </c>
      <c r="R114" s="104">
        <f t="shared" si="22"/>
        <v>0</v>
      </c>
      <c r="S114" s="43"/>
      <c r="T114" s="111"/>
      <c r="U114" s="111"/>
      <c r="V114" s="111"/>
      <c r="W114" s="111"/>
      <c r="X114" s="111"/>
      <c r="Y114" s="111"/>
      <c r="Z114" s="111"/>
      <c r="AA114" s="111"/>
      <c r="AB114" s="111"/>
      <c r="AC114" s="111"/>
      <c r="AD114" s="111"/>
      <c r="AE114" s="111"/>
      <c r="AF114" s="111"/>
      <c r="AG114" s="111"/>
      <c r="AH114" s="40"/>
      <c r="AI114" s="40"/>
    </row>
    <row r="115" spans="1:35" s="44" customFormat="1" ht="28.5" customHeight="1" x14ac:dyDescent="0.25">
      <c r="A115" s="88" t="e">
        <f t="shared" si="19"/>
        <v>#VALUE!</v>
      </c>
      <c r="B115" s="87" t="s">
        <v>60</v>
      </c>
      <c r="C115" s="28"/>
      <c r="D115" s="37"/>
      <c r="E115" s="38"/>
      <c r="F115" s="89"/>
      <c r="G115" s="96"/>
      <c r="H115" s="39">
        <f t="shared" si="20"/>
        <v>0</v>
      </c>
      <c r="I115" s="39"/>
      <c r="J115" s="82"/>
      <c r="K115" s="41">
        <f t="shared" si="21"/>
        <v>0</v>
      </c>
      <c r="L115" s="42">
        <v>0</v>
      </c>
      <c r="M115" s="269"/>
      <c r="N115" s="268" t="str">
        <f t="shared" si="18"/>
        <v>xxx</v>
      </c>
      <c r="O115" s="267"/>
      <c r="P115" s="268"/>
      <c r="Q115" s="300">
        <v>0</v>
      </c>
      <c r="R115" s="104">
        <f t="shared" si="22"/>
        <v>0</v>
      </c>
      <c r="S115" s="43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  <c r="AE115" s="111"/>
      <c r="AF115" s="111"/>
      <c r="AG115" s="111"/>
      <c r="AH115" s="40"/>
      <c r="AI115" s="40"/>
    </row>
    <row r="116" spans="1:35" s="44" customFormat="1" ht="28.5" customHeight="1" x14ac:dyDescent="0.25">
      <c r="A116" s="88" t="e">
        <f t="shared" si="19"/>
        <v>#VALUE!</v>
      </c>
      <c r="B116" s="87" t="s">
        <v>60</v>
      </c>
      <c r="C116" s="28"/>
      <c r="D116" s="37"/>
      <c r="E116" s="38"/>
      <c r="F116" s="89"/>
      <c r="G116" s="96"/>
      <c r="H116" s="39">
        <f t="shared" si="20"/>
        <v>0</v>
      </c>
      <c r="I116" s="39"/>
      <c r="J116" s="82"/>
      <c r="K116" s="41">
        <f t="shared" si="21"/>
        <v>0</v>
      </c>
      <c r="L116" s="42">
        <v>0</v>
      </c>
      <c r="M116" s="269"/>
      <c r="N116" s="268" t="str">
        <f t="shared" si="18"/>
        <v>xxx</v>
      </c>
      <c r="O116" s="267"/>
      <c r="P116" s="268"/>
      <c r="Q116" s="300">
        <v>0</v>
      </c>
      <c r="R116" s="104">
        <f t="shared" si="22"/>
        <v>0</v>
      </c>
      <c r="S116" s="43"/>
      <c r="T116" s="111"/>
      <c r="U116" s="111"/>
      <c r="V116" s="111"/>
      <c r="W116" s="111"/>
      <c r="X116" s="111"/>
      <c r="Y116" s="111"/>
      <c r="Z116" s="111"/>
      <c r="AA116" s="111"/>
      <c r="AB116" s="111"/>
      <c r="AC116" s="111"/>
      <c r="AD116" s="111"/>
      <c r="AE116" s="111"/>
      <c r="AF116" s="111"/>
      <c r="AG116" s="111"/>
      <c r="AH116" s="40"/>
      <c r="AI116" s="40"/>
    </row>
    <row r="117" spans="1:35" s="44" customFormat="1" ht="28.5" customHeight="1" x14ac:dyDescent="0.25">
      <c r="A117" s="88" t="e">
        <f t="shared" si="19"/>
        <v>#VALUE!</v>
      </c>
      <c r="B117" s="87" t="s">
        <v>60</v>
      </c>
      <c r="C117" s="28"/>
      <c r="D117" s="37"/>
      <c r="E117" s="38"/>
      <c r="F117" s="89"/>
      <c r="G117" s="96"/>
      <c r="H117" s="39">
        <f t="shared" si="20"/>
        <v>0</v>
      </c>
      <c r="I117" s="39"/>
      <c r="J117" s="82"/>
      <c r="K117" s="41">
        <f t="shared" si="21"/>
        <v>0</v>
      </c>
      <c r="L117" s="42">
        <v>0</v>
      </c>
      <c r="M117" s="269"/>
      <c r="N117" s="268" t="str">
        <f t="shared" si="18"/>
        <v>xxx</v>
      </c>
      <c r="O117" s="267"/>
      <c r="P117" s="268"/>
      <c r="Q117" s="300">
        <v>0</v>
      </c>
      <c r="R117" s="104">
        <f t="shared" si="22"/>
        <v>0</v>
      </c>
      <c r="S117" s="43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1"/>
      <c r="AG117" s="111"/>
      <c r="AH117" s="40"/>
      <c r="AI117" s="40"/>
    </row>
    <row r="118" spans="1:35" s="44" customFormat="1" ht="28.5" customHeight="1" x14ac:dyDescent="0.25">
      <c r="A118" s="88" t="e">
        <f t="shared" si="19"/>
        <v>#VALUE!</v>
      </c>
      <c r="B118" s="87" t="s">
        <v>60</v>
      </c>
      <c r="C118" s="28"/>
      <c r="D118" s="37"/>
      <c r="E118" s="38"/>
      <c r="F118" s="89"/>
      <c r="G118" s="96"/>
      <c r="H118" s="39">
        <f t="shared" si="20"/>
        <v>0</v>
      </c>
      <c r="I118" s="39"/>
      <c r="J118" s="82"/>
      <c r="K118" s="41">
        <f t="shared" si="21"/>
        <v>0</v>
      </c>
      <c r="L118" s="42">
        <v>0</v>
      </c>
      <c r="M118" s="269"/>
      <c r="N118" s="268" t="str">
        <f t="shared" si="18"/>
        <v>xxx</v>
      </c>
      <c r="O118" s="267"/>
      <c r="P118" s="268"/>
      <c r="Q118" s="300">
        <v>0</v>
      </c>
      <c r="R118" s="104">
        <f t="shared" si="22"/>
        <v>0</v>
      </c>
      <c r="S118" s="43"/>
      <c r="T118" s="111"/>
      <c r="U118" s="111"/>
      <c r="V118" s="111"/>
      <c r="W118" s="111"/>
      <c r="X118" s="111"/>
      <c r="Y118" s="111"/>
      <c r="Z118" s="111"/>
      <c r="AA118" s="111"/>
      <c r="AB118" s="111"/>
      <c r="AC118" s="111"/>
      <c r="AD118" s="111"/>
      <c r="AE118" s="111"/>
      <c r="AF118" s="111"/>
      <c r="AG118" s="111"/>
      <c r="AH118" s="40"/>
      <c r="AI118" s="40"/>
    </row>
    <row r="119" spans="1:35" s="44" customFormat="1" ht="28.5" customHeight="1" x14ac:dyDescent="0.25">
      <c r="A119" s="88" t="e">
        <f t="shared" si="19"/>
        <v>#VALUE!</v>
      </c>
      <c r="B119" s="87" t="s">
        <v>60</v>
      </c>
      <c r="C119" s="28"/>
      <c r="D119" s="37"/>
      <c r="E119" s="38"/>
      <c r="F119" s="89"/>
      <c r="G119" s="96"/>
      <c r="H119" s="39">
        <f t="shared" si="20"/>
        <v>0</v>
      </c>
      <c r="I119" s="39"/>
      <c r="J119" s="82"/>
      <c r="K119" s="41">
        <f t="shared" si="21"/>
        <v>0</v>
      </c>
      <c r="L119" s="42">
        <v>0</v>
      </c>
      <c r="M119" s="269"/>
      <c r="N119" s="268" t="str">
        <f t="shared" si="18"/>
        <v>xxx</v>
      </c>
      <c r="O119" s="267"/>
      <c r="P119" s="268"/>
      <c r="Q119" s="300">
        <v>0</v>
      </c>
      <c r="R119" s="104">
        <f t="shared" si="22"/>
        <v>0</v>
      </c>
      <c r="S119" s="43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1"/>
      <c r="AG119" s="111"/>
      <c r="AH119" s="40"/>
      <c r="AI119" s="40"/>
    </row>
    <row r="120" spans="1:35" s="44" customFormat="1" ht="28.5" customHeight="1" x14ac:dyDescent="0.25">
      <c r="A120" s="88" t="e">
        <f t="shared" si="19"/>
        <v>#VALUE!</v>
      </c>
      <c r="B120" s="87" t="s">
        <v>60</v>
      </c>
      <c r="C120" s="28"/>
      <c r="D120" s="37"/>
      <c r="E120" s="38"/>
      <c r="F120" s="89"/>
      <c r="G120" s="96"/>
      <c r="H120" s="39">
        <f t="shared" si="20"/>
        <v>0</v>
      </c>
      <c r="I120" s="39"/>
      <c r="J120" s="82"/>
      <c r="K120" s="41">
        <f t="shared" si="21"/>
        <v>0</v>
      </c>
      <c r="L120" s="42">
        <v>0</v>
      </c>
      <c r="M120" s="269"/>
      <c r="N120" s="268" t="str">
        <f t="shared" si="18"/>
        <v>xxx</v>
      </c>
      <c r="O120" s="267"/>
      <c r="P120" s="268"/>
      <c r="Q120" s="300">
        <v>0</v>
      </c>
      <c r="R120" s="104">
        <f t="shared" si="22"/>
        <v>0</v>
      </c>
      <c r="S120" s="43"/>
      <c r="T120" s="111"/>
      <c r="U120" s="111"/>
      <c r="V120" s="111"/>
      <c r="W120" s="111"/>
      <c r="X120" s="111"/>
      <c r="Y120" s="111"/>
      <c r="Z120" s="111"/>
      <c r="AA120" s="111"/>
      <c r="AB120" s="111"/>
      <c r="AC120" s="111"/>
      <c r="AD120" s="111"/>
      <c r="AE120" s="111"/>
      <c r="AF120" s="111"/>
      <c r="AG120" s="111"/>
      <c r="AH120" s="40"/>
      <c r="AI120" s="40"/>
    </row>
    <row r="121" spans="1:35" s="44" customFormat="1" ht="28.5" customHeight="1" x14ac:dyDescent="0.25">
      <c r="A121" s="88" t="e">
        <f t="shared" si="19"/>
        <v>#VALUE!</v>
      </c>
      <c r="B121" s="87" t="s">
        <v>60</v>
      </c>
      <c r="C121" s="28"/>
      <c r="D121" s="37"/>
      <c r="E121" s="38"/>
      <c r="F121" s="89"/>
      <c r="G121" s="96"/>
      <c r="H121" s="39">
        <f t="shared" si="20"/>
        <v>0</v>
      </c>
      <c r="I121" s="39"/>
      <c r="J121" s="82"/>
      <c r="K121" s="41">
        <f t="shared" si="21"/>
        <v>0</v>
      </c>
      <c r="L121" s="42">
        <v>0</v>
      </c>
      <c r="M121" s="269"/>
      <c r="N121" s="268" t="str">
        <f t="shared" si="18"/>
        <v>xxx</v>
      </c>
      <c r="O121" s="267"/>
      <c r="P121" s="268"/>
      <c r="Q121" s="300">
        <v>0</v>
      </c>
      <c r="R121" s="104">
        <f t="shared" si="22"/>
        <v>0</v>
      </c>
      <c r="S121" s="43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1"/>
      <c r="AG121" s="111"/>
      <c r="AH121" s="40"/>
      <c r="AI121" s="40"/>
    </row>
    <row r="122" spans="1:35" s="44" customFormat="1" ht="28.5" customHeight="1" x14ac:dyDescent="0.25">
      <c r="A122" s="88" t="e">
        <f t="shared" si="19"/>
        <v>#VALUE!</v>
      </c>
      <c r="B122" s="87" t="s">
        <v>60</v>
      </c>
      <c r="C122" s="28"/>
      <c r="D122" s="37"/>
      <c r="E122" s="38"/>
      <c r="F122" s="89"/>
      <c r="G122" s="96"/>
      <c r="H122" s="39">
        <f t="shared" si="20"/>
        <v>0</v>
      </c>
      <c r="I122" s="39"/>
      <c r="J122" s="82"/>
      <c r="K122" s="41">
        <f t="shared" si="21"/>
        <v>0</v>
      </c>
      <c r="L122" s="42">
        <v>0</v>
      </c>
      <c r="M122" s="269"/>
      <c r="N122" s="268" t="str">
        <f t="shared" si="18"/>
        <v>xxx</v>
      </c>
      <c r="O122" s="267"/>
      <c r="P122" s="268"/>
      <c r="Q122" s="300">
        <v>0</v>
      </c>
      <c r="R122" s="104">
        <f t="shared" si="22"/>
        <v>0</v>
      </c>
      <c r="S122" s="43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111"/>
      <c r="AF122" s="111"/>
      <c r="AG122" s="111"/>
      <c r="AH122" s="40"/>
      <c r="AI122" s="40"/>
    </row>
    <row r="123" spans="1:35" s="44" customFormat="1" ht="28.5" customHeight="1" x14ac:dyDescent="0.25">
      <c r="A123" s="88" t="e">
        <f t="shared" si="19"/>
        <v>#VALUE!</v>
      </c>
      <c r="B123" s="87" t="s">
        <v>60</v>
      </c>
      <c r="C123" s="28"/>
      <c r="D123" s="37"/>
      <c r="E123" s="38"/>
      <c r="F123" s="89"/>
      <c r="G123" s="96"/>
      <c r="H123" s="39">
        <f t="shared" si="20"/>
        <v>0</v>
      </c>
      <c r="I123" s="39"/>
      <c r="J123" s="82"/>
      <c r="K123" s="41">
        <f t="shared" si="21"/>
        <v>0</v>
      </c>
      <c r="L123" s="42">
        <v>0</v>
      </c>
      <c r="M123" s="269"/>
      <c r="N123" s="268" t="str">
        <f t="shared" si="18"/>
        <v>xxx</v>
      </c>
      <c r="O123" s="267"/>
      <c r="P123" s="268"/>
      <c r="Q123" s="300">
        <v>0</v>
      </c>
      <c r="R123" s="104">
        <f t="shared" si="22"/>
        <v>0</v>
      </c>
      <c r="S123" s="43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1"/>
      <c r="AG123" s="111"/>
      <c r="AH123" s="40"/>
      <c r="AI123" s="40"/>
    </row>
    <row r="124" spans="1:35" s="44" customFormat="1" ht="28.5" customHeight="1" x14ac:dyDescent="0.25">
      <c r="A124" s="88" t="e">
        <f t="shared" si="19"/>
        <v>#VALUE!</v>
      </c>
      <c r="B124" s="87" t="s">
        <v>60</v>
      </c>
      <c r="C124" s="28"/>
      <c r="D124" s="37"/>
      <c r="E124" s="38"/>
      <c r="F124" s="89"/>
      <c r="G124" s="96"/>
      <c r="H124" s="39">
        <f t="shared" si="20"/>
        <v>0</v>
      </c>
      <c r="I124" s="39"/>
      <c r="J124" s="82"/>
      <c r="K124" s="41">
        <f t="shared" si="21"/>
        <v>0</v>
      </c>
      <c r="L124" s="42">
        <v>0</v>
      </c>
      <c r="M124" s="269"/>
      <c r="N124" s="268" t="str">
        <f t="shared" si="18"/>
        <v>xxx</v>
      </c>
      <c r="O124" s="267"/>
      <c r="P124" s="268"/>
      <c r="Q124" s="300">
        <v>0</v>
      </c>
      <c r="R124" s="104">
        <f t="shared" si="22"/>
        <v>0</v>
      </c>
      <c r="S124" s="43"/>
      <c r="T124" s="111"/>
      <c r="U124" s="111"/>
      <c r="V124" s="111"/>
      <c r="W124" s="111"/>
      <c r="X124" s="111"/>
      <c r="Y124" s="111"/>
      <c r="Z124" s="111"/>
      <c r="AA124" s="111"/>
      <c r="AB124" s="111"/>
      <c r="AC124" s="111"/>
      <c r="AD124" s="111"/>
      <c r="AE124" s="111"/>
      <c r="AF124" s="111"/>
      <c r="AG124" s="111"/>
      <c r="AH124" s="40"/>
      <c r="AI124" s="40"/>
    </row>
    <row r="125" spans="1:35" s="44" customFormat="1" ht="28.5" customHeight="1" x14ac:dyDescent="0.25">
      <c r="A125" s="88" t="e">
        <f t="shared" si="19"/>
        <v>#VALUE!</v>
      </c>
      <c r="B125" s="87" t="s">
        <v>60</v>
      </c>
      <c r="C125" s="28"/>
      <c r="D125" s="37"/>
      <c r="E125" s="38"/>
      <c r="F125" s="89"/>
      <c r="G125" s="96"/>
      <c r="H125" s="39">
        <f t="shared" si="20"/>
        <v>0</v>
      </c>
      <c r="I125" s="39"/>
      <c r="J125" s="82"/>
      <c r="K125" s="41">
        <f t="shared" si="21"/>
        <v>0</v>
      </c>
      <c r="L125" s="42">
        <v>0</v>
      </c>
      <c r="M125" s="269"/>
      <c r="N125" s="268" t="str">
        <f t="shared" si="18"/>
        <v>xxx</v>
      </c>
      <c r="O125" s="267"/>
      <c r="P125" s="268"/>
      <c r="Q125" s="300">
        <v>0</v>
      </c>
      <c r="R125" s="104">
        <f t="shared" si="22"/>
        <v>0</v>
      </c>
      <c r="S125" s="43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1"/>
      <c r="AG125" s="111"/>
      <c r="AH125" s="40"/>
      <c r="AI125" s="40"/>
    </row>
    <row r="126" spans="1:35" s="44" customFormat="1" ht="28.5" customHeight="1" x14ac:dyDescent="0.25">
      <c r="A126" s="88" t="e">
        <f t="shared" si="19"/>
        <v>#VALUE!</v>
      </c>
      <c r="B126" s="87" t="s">
        <v>60</v>
      </c>
      <c r="C126" s="28"/>
      <c r="D126" s="37"/>
      <c r="E126" s="38"/>
      <c r="F126" s="89"/>
      <c r="G126" s="96"/>
      <c r="H126" s="39">
        <f t="shared" si="20"/>
        <v>0</v>
      </c>
      <c r="I126" s="39"/>
      <c r="J126" s="82"/>
      <c r="K126" s="41">
        <f t="shared" si="21"/>
        <v>0</v>
      </c>
      <c r="L126" s="42">
        <v>0</v>
      </c>
      <c r="M126" s="269"/>
      <c r="N126" s="268" t="str">
        <f t="shared" si="18"/>
        <v>xxx</v>
      </c>
      <c r="O126" s="267"/>
      <c r="P126" s="268"/>
      <c r="Q126" s="300">
        <v>0</v>
      </c>
      <c r="R126" s="104">
        <f t="shared" si="22"/>
        <v>0</v>
      </c>
      <c r="S126" s="43"/>
      <c r="T126" s="111"/>
      <c r="U126" s="111"/>
      <c r="V126" s="111"/>
      <c r="W126" s="111"/>
      <c r="X126" s="111"/>
      <c r="Y126" s="111"/>
      <c r="Z126" s="111"/>
      <c r="AA126" s="111"/>
      <c r="AB126" s="111"/>
      <c r="AC126" s="111"/>
      <c r="AD126" s="111"/>
      <c r="AE126" s="111"/>
      <c r="AF126" s="111"/>
      <c r="AG126" s="111"/>
      <c r="AH126" s="40"/>
      <c r="AI126" s="40"/>
    </row>
    <row r="127" spans="1:35" s="44" customFormat="1" ht="28.5" customHeight="1" x14ac:dyDescent="0.25">
      <c r="A127" s="88" t="e">
        <f t="shared" si="19"/>
        <v>#VALUE!</v>
      </c>
      <c r="B127" s="87" t="s">
        <v>60</v>
      </c>
      <c r="C127" s="28"/>
      <c r="D127" s="37"/>
      <c r="E127" s="38"/>
      <c r="F127" s="89"/>
      <c r="G127" s="96"/>
      <c r="H127" s="39">
        <f t="shared" si="20"/>
        <v>0</v>
      </c>
      <c r="I127" s="39"/>
      <c r="J127" s="82"/>
      <c r="K127" s="41">
        <f t="shared" si="21"/>
        <v>0</v>
      </c>
      <c r="L127" s="42">
        <v>0</v>
      </c>
      <c r="M127" s="269"/>
      <c r="N127" s="268" t="str">
        <f t="shared" si="18"/>
        <v>xxx</v>
      </c>
      <c r="O127" s="267"/>
      <c r="P127" s="268"/>
      <c r="Q127" s="300">
        <v>0</v>
      </c>
      <c r="R127" s="104">
        <f t="shared" si="22"/>
        <v>0</v>
      </c>
      <c r="S127" s="43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1"/>
      <c r="AG127" s="111"/>
      <c r="AH127" s="40"/>
      <c r="AI127" s="40"/>
    </row>
    <row r="128" spans="1:35" s="44" customFormat="1" ht="28.5" customHeight="1" x14ac:dyDescent="0.25">
      <c r="A128" s="88" t="e">
        <f t="shared" si="19"/>
        <v>#VALUE!</v>
      </c>
      <c r="B128" s="87" t="s">
        <v>60</v>
      </c>
      <c r="C128" s="28"/>
      <c r="D128" s="37"/>
      <c r="E128" s="38"/>
      <c r="F128" s="89"/>
      <c r="G128" s="96"/>
      <c r="H128" s="39">
        <f t="shared" si="20"/>
        <v>0</v>
      </c>
      <c r="I128" s="39"/>
      <c r="J128" s="82"/>
      <c r="K128" s="41">
        <f t="shared" si="21"/>
        <v>0</v>
      </c>
      <c r="L128" s="42">
        <v>0</v>
      </c>
      <c r="M128" s="269"/>
      <c r="N128" s="268" t="str">
        <f t="shared" si="18"/>
        <v>xxx</v>
      </c>
      <c r="O128" s="267"/>
      <c r="P128" s="268"/>
      <c r="Q128" s="300">
        <v>0</v>
      </c>
      <c r="R128" s="104">
        <f t="shared" si="22"/>
        <v>0</v>
      </c>
      <c r="S128" s="43"/>
      <c r="T128" s="111"/>
      <c r="U128" s="111"/>
      <c r="V128" s="111"/>
      <c r="W128" s="111"/>
      <c r="X128" s="111"/>
      <c r="Y128" s="111"/>
      <c r="Z128" s="111"/>
      <c r="AA128" s="111"/>
      <c r="AB128" s="111"/>
      <c r="AC128" s="111"/>
      <c r="AD128" s="111"/>
      <c r="AE128" s="111"/>
      <c r="AF128" s="111"/>
      <c r="AG128" s="111"/>
      <c r="AH128" s="40"/>
      <c r="AI128" s="40"/>
    </row>
    <row r="129" spans="1:35" s="44" customFormat="1" ht="28.5" customHeight="1" x14ac:dyDescent="0.25">
      <c r="A129" s="88" t="e">
        <f t="shared" si="19"/>
        <v>#VALUE!</v>
      </c>
      <c r="B129" s="87" t="s">
        <v>60</v>
      </c>
      <c r="C129" s="28"/>
      <c r="D129" s="37"/>
      <c r="E129" s="38"/>
      <c r="F129" s="89"/>
      <c r="G129" s="96"/>
      <c r="H129" s="39">
        <f t="shared" si="20"/>
        <v>0</v>
      </c>
      <c r="I129" s="39"/>
      <c r="J129" s="82"/>
      <c r="K129" s="41">
        <f t="shared" si="21"/>
        <v>0</v>
      </c>
      <c r="L129" s="42">
        <v>0</v>
      </c>
      <c r="M129" s="269"/>
      <c r="N129" s="268" t="str">
        <f t="shared" si="18"/>
        <v>xxx</v>
      </c>
      <c r="O129" s="267"/>
      <c r="P129" s="268"/>
      <c r="Q129" s="300">
        <v>0</v>
      </c>
      <c r="R129" s="104">
        <f t="shared" si="22"/>
        <v>0</v>
      </c>
      <c r="S129" s="43"/>
      <c r="T129" s="111"/>
      <c r="U129" s="111"/>
      <c r="V129" s="111"/>
      <c r="W129" s="111"/>
      <c r="X129" s="111"/>
      <c r="Y129" s="111"/>
      <c r="Z129" s="111"/>
      <c r="AA129" s="111"/>
      <c r="AB129" s="111"/>
      <c r="AC129" s="111"/>
      <c r="AD129" s="111"/>
      <c r="AE129" s="111"/>
      <c r="AF129" s="111"/>
      <c r="AG129" s="111"/>
      <c r="AH129" s="40"/>
      <c r="AI129" s="40"/>
    </row>
    <row r="130" spans="1:35" s="44" customFormat="1" ht="28.5" customHeight="1" x14ac:dyDescent="0.25">
      <c r="A130" s="88" t="e">
        <f t="shared" si="19"/>
        <v>#VALUE!</v>
      </c>
      <c r="B130" s="87" t="s">
        <v>60</v>
      </c>
      <c r="C130" s="28"/>
      <c r="D130" s="37"/>
      <c r="E130" s="38"/>
      <c r="F130" s="89"/>
      <c r="G130" s="96"/>
      <c r="H130" s="39">
        <f t="shared" si="20"/>
        <v>0</v>
      </c>
      <c r="I130" s="39"/>
      <c r="J130" s="82"/>
      <c r="K130" s="41">
        <f t="shared" si="21"/>
        <v>0</v>
      </c>
      <c r="L130" s="42">
        <v>0</v>
      </c>
      <c r="M130" s="269"/>
      <c r="N130" s="268" t="str">
        <f t="shared" si="18"/>
        <v>xxx</v>
      </c>
      <c r="O130" s="267"/>
      <c r="P130" s="268"/>
      <c r="Q130" s="300">
        <v>0</v>
      </c>
      <c r="R130" s="104">
        <f t="shared" si="22"/>
        <v>0</v>
      </c>
      <c r="S130" s="43"/>
      <c r="T130" s="111"/>
      <c r="U130" s="111"/>
      <c r="V130" s="111"/>
      <c r="W130" s="111"/>
      <c r="X130" s="111"/>
      <c r="Y130" s="111"/>
      <c r="Z130" s="111"/>
      <c r="AA130" s="111"/>
      <c r="AB130" s="111"/>
      <c r="AC130" s="111"/>
      <c r="AD130" s="111"/>
      <c r="AE130" s="111"/>
      <c r="AF130" s="111"/>
      <c r="AG130" s="111"/>
      <c r="AH130" s="40"/>
      <c r="AI130" s="40"/>
    </row>
    <row r="131" spans="1:35" s="44" customFormat="1" ht="28.5" customHeight="1" x14ac:dyDescent="0.25">
      <c r="A131" s="88" t="e">
        <f t="shared" si="19"/>
        <v>#VALUE!</v>
      </c>
      <c r="B131" s="87" t="s">
        <v>60</v>
      </c>
      <c r="C131" s="28"/>
      <c r="D131" s="37"/>
      <c r="E131" s="38"/>
      <c r="F131" s="89"/>
      <c r="G131" s="96"/>
      <c r="H131" s="39">
        <f t="shared" si="20"/>
        <v>0</v>
      </c>
      <c r="I131" s="39"/>
      <c r="J131" s="82"/>
      <c r="K131" s="41">
        <f t="shared" si="21"/>
        <v>0</v>
      </c>
      <c r="L131" s="42">
        <v>0</v>
      </c>
      <c r="M131" s="269"/>
      <c r="N131" s="268" t="str">
        <f t="shared" si="18"/>
        <v>xxx</v>
      </c>
      <c r="O131" s="267"/>
      <c r="P131" s="268"/>
      <c r="Q131" s="300">
        <v>0</v>
      </c>
      <c r="R131" s="104">
        <f t="shared" si="22"/>
        <v>0</v>
      </c>
      <c r="S131" s="43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11"/>
      <c r="AE131" s="111"/>
      <c r="AF131" s="111"/>
      <c r="AG131" s="111"/>
      <c r="AH131" s="40"/>
      <c r="AI131" s="40"/>
    </row>
    <row r="132" spans="1:35" s="44" customFormat="1" ht="28.5" customHeight="1" x14ac:dyDescent="0.25">
      <c r="A132" s="88" t="e">
        <f t="shared" si="19"/>
        <v>#VALUE!</v>
      </c>
      <c r="B132" s="87" t="s">
        <v>60</v>
      </c>
      <c r="C132" s="28"/>
      <c r="D132" s="37"/>
      <c r="E132" s="38"/>
      <c r="F132" s="89"/>
      <c r="G132" s="96"/>
      <c r="H132" s="39">
        <f t="shared" si="20"/>
        <v>0</v>
      </c>
      <c r="I132" s="39"/>
      <c r="J132" s="82"/>
      <c r="K132" s="41">
        <f t="shared" si="21"/>
        <v>0</v>
      </c>
      <c r="L132" s="42">
        <v>0</v>
      </c>
      <c r="M132" s="269"/>
      <c r="N132" s="268" t="str">
        <f t="shared" si="18"/>
        <v>xxx</v>
      </c>
      <c r="O132" s="267"/>
      <c r="P132" s="268"/>
      <c r="Q132" s="300">
        <v>0</v>
      </c>
      <c r="R132" s="104">
        <f t="shared" si="22"/>
        <v>0</v>
      </c>
      <c r="S132" s="43"/>
      <c r="T132" s="111"/>
      <c r="U132" s="111"/>
      <c r="V132" s="111"/>
      <c r="W132" s="111"/>
      <c r="X132" s="111"/>
      <c r="Y132" s="111"/>
      <c r="Z132" s="111"/>
      <c r="AA132" s="111"/>
      <c r="AB132" s="111"/>
      <c r="AC132" s="111"/>
      <c r="AD132" s="111"/>
      <c r="AE132" s="111"/>
      <c r="AF132" s="111"/>
      <c r="AG132" s="111"/>
      <c r="AH132" s="40"/>
      <c r="AI132" s="40"/>
    </row>
    <row r="133" spans="1:35" s="44" customFormat="1" ht="28.5" customHeight="1" x14ac:dyDescent="0.25">
      <c r="A133" s="88" t="e">
        <f t="shared" si="19"/>
        <v>#VALUE!</v>
      </c>
      <c r="B133" s="87" t="s">
        <v>60</v>
      </c>
      <c r="C133" s="28"/>
      <c r="D133" s="37"/>
      <c r="E133" s="38"/>
      <c r="F133" s="89"/>
      <c r="G133" s="96"/>
      <c r="H133" s="39">
        <f t="shared" si="20"/>
        <v>0</v>
      </c>
      <c r="I133" s="39"/>
      <c r="J133" s="82"/>
      <c r="K133" s="41">
        <f t="shared" si="21"/>
        <v>0</v>
      </c>
      <c r="L133" s="42">
        <v>0</v>
      </c>
      <c r="M133" s="269"/>
      <c r="N133" s="268" t="str">
        <f t="shared" si="18"/>
        <v>xxx</v>
      </c>
      <c r="O133" s="267"/>
      <c r="P133" s="268"/>
      <c r="Q133" s="300">
        <v>0</v>
      </c>
      <c r="R133" s="104">
        <f t="shared" si="22"/>
        <v>0</v>
      </c>
      <c r="S133" s="43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  <c r="AF133" s="111"/>
      <c r="AG133" s="111"/>
      <c r="AH133" s="40"/>
      <c r="AI133" s="40"/>
    </row>
    <row r="134" spans="1:35" s="44" customFormat="1" ht="28.5" customHeight="1" x14ac:dyDescent="0.25">
      <c r="A134" s="88" t="e">
        <f t="shared" si="19"/>
        <v>#VALUE!</v>
      </c>
      <c r="B134" s="87" t="s">
        <v>60</v>
      </c>
      <c r="C134" s="28"/>
      <c r="D134" s="37"/>
      <c r="E134" s="38"/>
      <c r="F134" s="89"/>
      <c r="G134" s="96"/>
      <c r="H134" s="39">
        <f t="shared" si="20"/>
        <v>0</v>
      </c>
      <c r="I134" s="39"/>
      <c r="J134" s="82"/>
      <c r="K134" s="41">
        <f t="shared" si="21"/>
        <v>0</v>
      </c>
      <c r="L134" s="42">
        <v>0</v>
      </c>
      <c r="M134" s="269"/>
      <c r="N134" s="268" t="str">
        <f t="shared" si="18"/>
        <v>xxx</v>
      </c>
      <c r="O134" s="267"/>
      <c r="P134" s="268"/>
      <c r="Q134" s="300">
        <v>0</v>
      </c>
      <c r="R134" s="104">
        <f t="shared" si="22"/>
        <v>0</v>
      </c>
      <c r="S134" s="43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  <c r="AE134" s="111"/>
      <c r="AF134" s="111"/>
      <c r="AG134" s="111"/>
      <c r="AH134" s="40"/>
      <c r="AI134" s="40"/>
    </row>
    <row r="135" spans="1:35" s="44" customFormat="1" ht="28.5" customHeight="1" x14ac:dyDescent="0.25">
      <c r="A135" s="88" t="e">
        <f t="shared" si="19"/>
        <v>#VALUE!</v>
      </c>
      <c r="B135" s="87" t="s">
        <v>60</v>
      </c>
      <c r="C135" s="28"/>
      <c r="D135" s="37"/>
      <c r="E135" s="38"/>
      <c r="F135" s="89"/>
      <c r="G135" s="96"/>
      <c r="H135" s="39">
        <f t="shared" si="20"/>
        <v>0</v>
      </c>
      <c r="I135" s="39"/>
      <c r="J135" s="82"/>
      <c r="K135" s="41">
        <f t="shared" si="21"/>
        <v>0</v>
      </c>
      <c r="L135" s="42">
        <v>0</v>
      </c>
      <c r="M135" s="269"/>
      <c r="N135" s="268" t="str">
        <f t="shared" si="18"/>
        <v>xxx</v>
      </c>
      <c r="O135" s="267"/>
      <c r="P135" s="268"/>
      <c r="Q135" s="300">
        <v>0</v>
      </c>
      <c r="R135" s="104">
        <f t="shared" si="22"/>
        <v>0</v>
      </c>
      <c r="S135" s="43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  <c r="AE135" s="111"/>
      <c r="AF135" s="111"/>
      <c r="AG135" s="111"/>
      <c r="AH135" s="40"/>
      <c r="AI135" s="40"/>
    </row>
    <row r="136" spans="1:35" s="44" customFormat="1" ht="28.5" customHeight="1" x14ac:dyDescent="0.25">
      <c r="A136" s="88" t="e">
        <f t="shared" si="19"/>
        <v>#VALUE!</v>
      </c>
      <c r="B136" s="87" t="s">
        <v>60</v>
      </c>
      <c r="C136" s="28"/>
      <c r="D136" s="37"/>
      <c r="E136" s="38"/>
      <c r="F136" s="89"/>
      <c r="G136" s="96"/>
      <c r="H136" s="39">
        <f t="shared" si="20"/>
        <v>0</v>
      </c>
      <c r="I136" s="39"/>
      <c r="J136" s="82"/>
      <c r="K136" s="41">
        <f t="shared" si="21"/>
        <v>0</v>
      </c>
      <c r="L136" s="42">
        <v>0</v>
      </c>
      <c r="M136" s="269"/>
      <c r="N136" s="268" t="str">
        <f t="shared" si="18"/>
        <v>xxx</v>
      </c>
      <c r="O136" s="267"/>
      <c r="P136" s="268"/>
      <c r="Q136" s="300">
        <v>0</v>
      </c>
      <c r="R136" s="104">
        <f t="shared" si="22"/>
        <v>0</v>
      </c>
      <c r="S136" s="43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  <c r="AE136" s="111"/>
      <c r="AF136" s="111"/>
      <c r="AG136" s="111"/>
      <c r="AH136" s="40"/>
      <c r="AI136" s="40"/>
    </row>
    <row r="137" spans="1:35" s="44" customFormat="1" ht="28.5" customHeight="1" x14ac:dyDescent="0.25">
      <c r="A137" s="88" t="e">
        <f t="shared" si="19"/>
        <v>#VALUE!</v>
      </c>
      <c r="B137" s="87" t="s">
        <v>60</v>
      </c>
      <c r="C137" s="28"/>
      <c r="D137" s="37"/>
      <c r="E137" s="38"/>
      <c r="F137" s="89"/>
      <c r="G137" s="96"/>
      <c r="H137" s="39">
        <f t="shared" si="20"/>
        <v>0</v>
      </c>
      <c r="I137" s="39"/>
      <c r="J137" s="82"/>
      <c r="K137" s="41">
        <f t="shared" si="21"/>
        <v>0</v>
      </c>
      <c r="L137" s="42">
        <v>0</v>
      </c>
      <c r="M137" s="269"/>
      <c r="N137" s="268" t="str">
        <f t="shared" si="18"/>
        <v>xxx</v>
      </c>
      <c r="O137" s="267"/>
      <c r="P137" s="268"/>
      <c r="Q137" s="300">
        <v>0</v>
      </c>
      <c r="R137" s="104">
        <f t="shared" si="22"/>
        <v>0</v>
      </c>
      <c r="S137" s="43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  <c r="AF137" s="111"/>
      <c r="AG137" s="111"/>
      <c r="AH137" s="40"/>
      <c r="AI137" s="40"/>
    </row>
    <row r="138" spans="1:35" s="44" customFormat="1" ht="28.5" customHeight="1" x14ac:dyDescent="0.25">
      <c r="A138" s="88" t="e">
        <f t="shared" si="19"/>
        <v>#VALUE!</v>
      </c>
      <c r="B138" s="87" t="s">
        <v>60</v>
      </c>
      <c r="C138" s="28"/>
      <c r="D138" s="37"/>
      <c r="E138" s="38"/>
      <c r="F138" s="89"/>
      <c r="G138" s="96"/>
      <c r="H138" s="39">
        <f t="shared" si="20"/>
        <v>0</v>
      </c>
      <c r="I138" s="39"/>
      <c r="J138" s="82"/>
      <c r="K138" s="41">
        <f t="shared" si="21"/>
        <v>0</v>
      </c>
      <c r="L138" s="42">
        <v>0</v>
      </c>
      <c r="M138" s="269"/>
      <c r="N138" s="268" t="str">
        <f t="shared" ref="N138:N201" si="23">B138</f>
        <v>xxx</v>
      </c>
      <c r="O138" s="267"/>
      <c r="P138" s="268"/>
      <c r="Q138" s="300">
        <v>0</v>
      </c>
      <c r="R138" s="104">
        <f t="shared" si="22"/>
        <v>0</v>
      </c>
      <c r="S138" s="43"/>
      <c r="T138" s="111"/>
      <c r="U138" s="111"/>
      <c r="V138" s="111"/>
      <c r="W138" s="111"/>
      <c r="X138" s="111"/>
      <c r="Y138" s="111"/>
      <c r="Z138" s="111"/>
      <c r="AA138" s="111"/>
      <c r="AB138" s="111"/>
      <c r="AC138" s="111"/>
      <c r="AD138" s="111"/>
      <c r="AE138" s="111"/>
      <c r="AF138" s="111"/>
      <c r="AG138" s="111"/>
      <c r="AH138" s="40"/>
      <c r="AI138" s="40"/>
    </row>
    <row r="139" spans="1:35" s="44" customFormat="1" ht="28.5" customHeight="1" x14ac:dyDescent="0.25">
      <c r="A139" s="88" t="e">
        <f t="shared" si="19"/>
        <v>#VALUE!</v>
      </c>
      <c r="B139" s="87" t="s">
        <v>60</v>
      </c>
      <c r="C139" s="28"/>
      <c r="D139" s="37"/>
      <c r="E139" s="38"/>
      <c r="F139" s="89"/>
      <c r="G139" s="96"/>
      <c r="H139" s="39">
        <f t="shared" si="20"/>
        <v>0</v>
      </c>
      <c r="I139" s="39"/>
      <c r="J139" s="82"/>
      <c r="K139" s="41">
        <f t="shared" si="21"/>
        <v>0</v>
      </c>
      <c r="L139" s="42">
        <v>0</v>
      </c>
      <c r="M139" s="269"/>
      <c r="N139" s="268" t="str">
        <f t="shared" si="23"/>
        <v>xxx</v>
      </c>
      <c r="O139" s="267"/>
      <c r="P139" s="268"/>
      <c r="Q139" s="300">
        <v>0</v>
      </c>
      <c r="R139" s="104">
        <f t="shared" si="22"/>
        <v>0</v>
      </c>
      <c r="S139" s="43"/>
      <c r="T139" s="111"/>
      <c r="U139" s="111"/>
      <c r="V139" s="111"/>
      <c r="W139" s="111"/>
      <c r="X139" s="111"/>
      <c r="Y139" s="111"/>
      <c r="Z139" s="111"/>
      <c r="AA139" s="111"/>
      <c r="AB139" s="111"/>
      <c r="AC139" s="111"/>
      <c r="AD139" s="111"/>
      <c r="AE139" s="111"/>
      <c r="AF139" s="111"/>
      <c r="AG139" s="111"/>
      <c r="AH139" s="40"/>
      <c r="AI139" s="40"/>
    </row>
    <row r="140" spans="1:35" s="44" customFormat="1" ht="28.5" customHeight="1" x14ac:dyDescent="0.25">
      <c r="A140" s="88" t="e">
        <f t="shared" si="19"/>
        <v>#VALUE!</v>
      </c>
      <c r="B140" s="87" t="s">
        <v>60</v>
      </c>
      <c r="C140" s="28"/>
      <c r="D140" s="37"/>
      <c r="E140" s="38"/>
      <c r="F140" s="89"/>
      <c r="G140" s="96"/>
      <c r="H140" s="39">
        <f t="shared" si="20"/>
        <v>0</v>
      </c>
      <c r="I140" s="39"/>
      <c r="J140" s="82"/>
      <c r="K140" s="41">
        <f t="shared" si="21"/>
        <v>0</v>
      </c>
      <c r="L140" s="42">
        <v>0</v>
      </c>
      <c r="M140" s="269"/>
      <c r="N140" s="268" t="str">
        <f t="shared" si="23"/>
        <v>xxx</v>
      </c>
      <c r="O140" s="267"/>
      <c r="P140" s="268"/>
      <c r="Q140" s="300">
        <v>0</v>
      </c>
      <c r="R140" s="104">
        <f t="shared" si="22"/>
        <v>0</v>
      </c>
      <c r="S140" s="43"/>
      <c r="T140" s="111"/>
      <c r="U140" s="111"/>
      <c r="V140" s="111"/>
      <c r="W140" s="111"/>
      <c r="X140" s="111"/>
      <c r="Y140" s="111"/>
      <c r="Z140" s="111"/>
      <c r="AA140" s="111"/>
      <c r="AB140" s="111"/>
      <c r="AC140" s="111"/>
      <c r="AD140" s="111"/>
      <c r="AE140" s="111"/>
      <c r="AF140" s="111"/>
      <c r="AG140" s="111"/>
      <c r="AH140" s="40"/>
      <c r="AI140" s="40"/>
    </row>
    <row r="141" spans="1:35" s="44" customFormat="1" ht="28.5" customHeight="1" x14ac:dyDescent="0.25">
      <c r="A141" s="88" t="e">
        <f t="shared" si="19"/>
        <v>#VALUE!</v>
      </c>
      <c r="B141" s="87" t="s">
        <v>60</v>
      </c>
      <c r="C141" s="28"/>
      <c r="D141" s="37"/>
      <c r="E141" s="38"/>
      <c r="F141" s="89"/>
      <c r="G141" s="96"/>
      <c r="H141" s="39">
        <f t="shared" si="20"/>
        <v>0</v>
      </c>
      <c r="I141" s="39"/>
      <c r="J141" s="82"/>
      <c r="K141" s="41">
        <f t="shared" si="21"/>
        <v>0</v>
      </c>
      <c r="L141" s="42">
        <v>0</v>
      </c>
      <c r="M141" s="269"/>
      <c r="N141" s="268" t="str">
        <f t="shared" si="23"/>
        <v>xxx</v>
      </c>
      <c r="O141" s="267"/>
      <c r="P141" s="268"/>
      <c r="Q141" s="300">
        <v>0</v>
      </c>
      <c r="R141" s="104">
        <f t="shared" si="22"/>
        <v>0</v>
      </c>
      <c r="S141" s="43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  <c r="AE141" s="111"/>
      <c r="AF141" s="111"/>
      <c r="AG141" s="111"/>
      <c r="AH141" s="40"/>
      <c r="AI141" s="40"/>
    </row>
    <row r="142" spans="1:35" s="44" customFormat="1" ht="28.5" customHeight="1" x14ac:dyDescent="0.25">
      <c r="A142" s="88" t="e">
        <f t="shared" si="19"/>
        <v>#VALUE!</v>
      </c>
      <c r="B142" s="87" t="s">
        <v>60</v>
      </c>
      <c r="C142" s="28"/>
      <c r="D142" s="37"/>
      <c r="E142" s="38"/>
      <c r="F142" s="89"/>
      <c r="G142" s="96"/>
      <c r="H142" s="39">
        <f t="shared" si="20"/>
        <v>0</v>
      </c>
      <c r="I142" s="39"/>
      <c r="J142" s="82"/>
      <c r="K142" s="41">
        <f t="shared" si="21"/>
        <v>0</v>
      </c>
      <c r="L142" s="42">
        <v>0</v>
      </c>
      <c r="M142" s="269"/>
      <c r="N142" s="268" t="str">
        <f t="shared" si="23"/>
        <v>xxx</v>
      </c>
      <c r="O142" s="267"/>
      <c r="P142" s="268"/>
      <c r="Q142" s="300">
        <v>0</v>
      </c>
      <c r="R142" s="104">
        <f t="shared" si="22"/>
        <v>0</v>
      </c>
      <c r="S142" s="43"/>
      <c r="T142" s="111"/>
      <c r="U142" s="111"/>
      <c r="V142" s="111"/>
      <c r="W142" s="111"/>
      <c r="X142" s="111"/>
      <c r="Y142" s="111"/>
      <c r="Z142" s="111"/>
      <c r="AA142" s="111"/>
      <c r="AB142" s="111"/>
      <c r="AC142" s="111"/>
      <c r="AD142" s="111"/>
      <c r="AE142" s="111"/>
      <c r="AF142" s="111"/>
      <c r="AG142" s="111"/>
      <c r="AH142" s="40"/>
      <c r="AI142" s="40"/>
    </row>
    <row r="143" spans="1:35" s="44" customFormat="1" ht="28.5" customHeight="1" x14ac:dyDescent="0.25">
      <c r="A143" s="88" t="e">
        <f t="shared" si="19"/>
        <v>#VALUE!</v>
      </c>
      <c r="B143" s="87" t="s">
        <v>60</v>
      </c>
      <c r="C143" s="28"/>
      <c r="D143" s="37"/>
      <c r="E143" s="38"/>
      <c r="F143" s="89"/>
      <c r="G143" s="96"/>
      <c r="H143" s="39">
        <f t="shared" si="20"/>
        <v>0</v>
      </c>
      <c r="I143" s="39"/>
      <c r="J143" s="82"/>
      <c r="K143" s="41">
        <f t="shared" si="21"/>
        <v>0</v>
      </c>
      <c r="L143" s="42">
        <v>0</v>
      </c>
      <c r="M143" s="269"/>
      <c r="N143" s="268" t="str">
        <f t="shared" si="23"/>
        <v>xxx</v>
      </c>
      <c r="O143" s="267"/>
      <c r="P143" s="268"/>
      <c r="Q143" s="300">
        <v>0</v>
      </c>
      <c r="R143" s="104">
        <f t="shared" si="22"/>
        <v>0</v>
      </c>
      <c r="S143" s="43"/>
      <c r="T143" s="111"/>
      <c r="U143" s="111"/>
      <c r="V143" s="111"/>
      <c r="W143" s="111"/>
      <c r="X143" s="111"/>
      <c r="Y143" s="111"/>
      <c r="Z143" s="111"/>
      <c r="AA143" s="111"/>
      <c r="AB143" s="111"/>
      <c r="AC143" s="111"/>
      <c r="AD143" s="111"/>
      <c r="AE143" s="111"/>
      <c r="AF143" s="111"/>
      <c r="AG143" s="111"/>
      <c r="AH143" s="40"/>
      <c r="AI143" s="40"/>
    </row>
    <row r="144" spans="1:35" s="44" customFormat="1" ht="28.5" customHeight="1" x14ac:dyDescent="0.25">
      <c r="A144" s="88" t="e">
        <f t="shared" si="19"/>
        <v>#VALUE!</v>
      </c>
      <c r="B144" s="87" t="s">
        <v>60</v>
      </c>
      <c r="C144" s="28"/>
      <c r="D144" s="37"/>
      <c r="E144" s="38"/>
      <c r="F144" s="89"/>
      <c r="G144" s="96"/>
      <c r="H144" s="39">
        <f t="shared" si="20"/>
        <v>0</v>
      </c>
      <c r="I144" s="39"/>
      <c r="J144" s="82"/>
      <c r="K144" s="41">
        <f t="shared" si="21"/>
        <v>0</v>
      </c>
      <c r="L144" s="42">
        <v>0</v>
      </c>
      <c r="M144" s="269"/>
      <c r="N144" s="268" t="str">
        <f t="shared" si="23"/>
        <v>xxx</v>
      </c>
      <c r="O144" s="267"/>
      <c r="P144" s="268"/>
      <c r="Q144" s="300">
        <v>0</v>
      </c>
      <c r="R144" s="104">
        <f t="shared" si="22"/>
        <v>0</v>
      </c>
      <c r="S144" s="43"/>
      <c r="T144" s="111"/>
      <c r="U144" s="111"/>
      <c r="V144" s="111"/>
      <c r="W144" s="111"/>
      <c r="X144" s="111"/>
      <c r="Y144" s="111"/>
      <c r="Z144" s="111"/>
      <c r="AA144" s="111"/>
      <c r="AB144" s="111"/>
      <c r="AC144" s="111"/>
      <c r="AD144" s="111"/>
      <c r="AE144" s="111"/>
      <c r="AF144" s="111"/>
      <c r="AG144" s="111"/>
      <c r="AH144" s="40"/>
      <c r="AI144" s="40"/>
    </row>
    <row r="145" spans="1:35" s="44" customFormat="1" ht="28.5" customHeight="1" x14ac:dyDescent="0.25">
      <c r="A145" s="88" t="e">
        <f t="shared" si="19"/>
        <v>#VALUE!</v>
      </c>
      <c r="B145" s="87" t="s">
        <v>60</v>
      </c>
      <c r="C145" s="28"/>
      <c r="D145" s="37"/>
      <c r="E145" s="38"/>
      <c r="F145" s="89"/>
      <c r="G145" s="96"/>
      <c r="H145" s="39">
        <f t="shared" si="20"/>
        <v>0</v>
      </c>
      <c r="I145" s="39"/>
      <c r="J145" s="82"/>
      <c r="K145" s="41">
        <f t="shared" si="21"/>
        <v>0</v>
      </c>
      <c r="L145" s="42">
        <v>0</v>
      </c>
      <c r="M145" s="269"/>
      <c r="N145" s="268" t="str">
        <f t="shared" si="23"/>
        <v>xxx</v>
      </c>
      <c r="O145" s="267"/>
      <c r="P145" s="268"/>
      <c r="Q145" s="300">
        <v>0</v>
      </c>
      <c r="R145" s="104">
        <f t="shared" si="22"/>
        <v>0</v>
      </c>
      <c r="S145" s="43"/>
      <c r="T145" s="111"/>
      <c r="U145" s="111"/>
      <c r="V145" s="111"/>
      <c r="W145" s="111"/>
      <c r="X145" s="111"/>
      <c r="Y145" s="111"/>
      <c r="Z145" s="111"/>
      <c r="AA145" s="111"/>
      <c r="AB145" s="111"/>
      <c r="AC145" s="111"/>
      <c r="AD145" s="111"/>
      <c r="AE145" s="111"/>
      <c r="AF145" s="111"/>
      <c r="AG145" s="111"/>
      <c r="AH145" s="40"/>
      <c r="AI145" s="40"/>
    </row>
    <row r="146" spans="1:35" s="44" customFormat="1" ht="28.5" customHeight="1" x14ac:dyDescent="0.25">
      <c r="A146" s="88" t="e">
        <f t="shared" si="19"/>
        <v>#VALUE!</v>
      </c>
      <c r="B146" s="87" t="s">
        <v>60</v>
      </c>
      <c r="C146" s="28"/>
      <c r="D146" s="37"/>
      <c r="E146" s="38"/>
      <c r="F146" s="89"/>
      <c r="G146" s="96"/>
      <c r="H146" s="39">
        <f t="shared" si="20"/>
        <v>0</v>
      </c>
      <c r="I146" s="39"/>
      <c r="J146" s="82"/>
      <c r="K146" s="41">
        <f t="shared" si="21"/>
        <v>0</v>
      </c>
      <c r="L146" s="42">
        <v>0</v>
      </c>
      <c r="M146" s="269"/>
      <c r="N146" s="268" t="str">
        <f t="shared" si="23"/>
        <v>xxx</v>
      </c>
      <c r="O146" s="267"/>
      <c r="P146" s="268"/>
      <c r="Q146" s="300">
        <v>0</v>
      </c>
      <c r="R146" s="104">
        <f t="shared" si="22"/>
        <v>0</v>
      </c>
      <c r="S146" s="43"/>
      <c r="T146" s="111"/>
      <c r="U146" s="111"/>
      <c r="V146" s="111"/>
      <c r="W146" s="111"/>
      <c r="X146" s="111"/>
      <c r="Y146" s="111"/>
      <c r="Z146" s="111"/>
      <c r="AA146" s="111"/>
      <c r="AB146" s="111"/>
      <c r="AC146" s="111"/>
      <c r="AD146" s="111"/>
      <c r="AE146" s="111"/>
      <c r="AF146" s="111"/>
      <c r="AG146" s="111"/>
      <c r="AH146" s="40"/>
      <c r="AI146" s="40"/>
    </row>
    <row r="147" spans="1:35" s="44" customFormat="1" ht="28.5" customHeight="1" x14ac:dyDescent="0.25">
      <c r="A147" s="88" t="e">
        <f t="shared" si="19"/>
        <v>#VALUE!</v>
      </c>
      <c r="B147" s="87" t="s">
        <v>60</v>
      </c>
      <c r="C147" s="28"/>
      <c r="D147" s="37"/>
      <c r="E147" s="38"/>
      <c r="F147" s="89"/>
      <c r="G147" s="96"/>
      <c r="H147" s="39">
        <f t="shared" si="20"/>
        <v>0</v>
      </c>
      <c r="I147" s="39"/>
      <c r="J147" s="82"/>
      <c r="K147" s="41">
        <f t="shared" si="21"/>
        <v>0</v>
      </c>
      <c r="L147" s="42">
        <v>0</v>
      </c>
      <c r="M147" s="269"/>
      <c r="N147" s="268" t="str">
        <f t="shared" si="23"/>
        <v>xxx</v>
      </c>
      <c r="O147" s="267"/>
      <c r="P147" s="268"/>
      <c r="Q147" s="300">
        <v>0</v>
      </c>
      <c r="R147" s="104">
        <f t="shared" si="22"/>
        <v>0</v>
      </c>
      <c r="S147" s="43"/>
      <c r="T147" s="111"/>
      <c r="U147" s="111"/>
      <c r="V147" s="111"/>
      <c r="W147" s="111"/>
      <c r="X147" s="111"/>
      <c r="Y147" s="111"/>
      <c r="Z147" s="111"/>
      <c r="AA147" s="111"/>
      <c r="AB147" s="111"/>
      <c r="AC147" s="111"/>
      <c r="AD147" s="111"/>
      <c r="AE147" s="111"/>
      <c r="AF147" s="111"/>
      <c r="AG147" s="111"/>
      <c r="AH147" s="40"/>
      <c r="AI147" s="40"/>
    </row>
    <row r="148" spans="1:35" s="44" customFormat="1" ht="28.5" customHeight="1" x14ac:dyDescent="0.25">
      <c r="A148" s="88" t="e">
        <f t="shared" si="19"/>
        <v>#VALUE!</v>
      </c>
      <c r="B148" s="87" t="s">
        <v>60</v>
      </c>
      <c r="C148" s="28"/>
      <c r="D148" s="37"/>
      <c r="E148" s="38"/>
      <c r="F148" s="89"/>
      <c r="G148" s="96"/>
      <c r="H148" s="39">
        <f t="shared" si="20"/>
        <v>0</v>
      </c>
      <c r="I148" s="39"/>
      <c r="J148" s="82"/>
      <c r="K148" s="41">
        <f t="shared" si="21"/>
        <v>0</v>
      </c>
      <c r="L148" s="42">
        <v>0</v>
      </c>
      <c r="M148" s="269"/>
      <c r="N148" s="268" t="str">
        <f t="shared" si="23"/>
        <v>xxx</v>
      </c>
      <c r="O148" s="267"/>
      <c r="P148" s="268"/>
      <c r="Q148" s="300">
        <v>0</v>
      </c>
      <c r="R148" s="104">
        <f t="shared" si="22"/>
        <v>0</v>
      </c>
      <c r="S148" s="43"/>
      <c r="T148" s="111"/>
      <c r="U148" s="111"/>
      <c r="V148" s="111"/>
      <c r="W148" s="111"/>
      <c r="X148" s="111"/>
      <c r="Y148" s="111"/>
      <c r="Z148" s="111"/>
      <c r="AA148" s="111"/>
      <c r="AB148" s="111"/>
      <c r="AC148" s="111"/>
      <c r="AD148" s="111"/>
      <c r="AE148" s="111"/>
      <c r="AF148" s="111"/>
      <c r="AG148" s="111"/>
      <c r="AH148" s="40"/>
      <c r="AI148" s="40"/>
    </row>
    <row r="149" spans="1:35" s="44" customFormat="1" ht="28.5" customHeight="1" x14ac:dyDescent="0.25">
      <c r="A149" s="88" t="e">
        <f t="shared" si="19"/>
        <v>#VALUE!</v>
      </c>
      <c r="B149" s="87" t="s">
        <v>60</v>
      </c>
      <c r="C149" s="28"/>
      <c r="D149" s="37"/>
      <c r="E149" s="38"/>
      <c r="F149" s="89"/>
      <c r="G149" s="96"/>
      <c r="H149" s="39">
        <f t="shared" si="20"/>
        <v>0</v>
      </c>
      <c r="I149" s="39"/>
      <c r="J149" s="82"/>
      <c r="K149" s="41">
        <f t="shared" si="21"/>
        <v>0</v>
      </c>
      <c r="L149" s="42">
        <v>0</v>
      </c>
      <c r="M149" s="269"/>
      <c r="N149" s="268" t="str">
        <f t="shared" si="23"/>
        <v>xxx</v>
      </c>
      <c r="O149" s="267"/>
      <c r="P149" s="268"/>
      <c r="Q149" s="300">
        <v>0</v>
      </c>
      <c r="R149" s="104">
        <f t="shared" si="22"/>
        <v>0</v>
      </c>
      <c r="S149" s="43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  <c r="AE149" s="111"/>
      <c r="AF149" s="111"/>
      <c r="AG149" s="111"/>
      <c r="AH149" s="40"/>
      <c r="AI149" s="40"/>
    </row>
    <row r="150" spans="1:35" s="44" customFormat="1" ht="28.5" customHeight="1" x14ac:dyDescent="0.25">
      <c r="A150" s="88" t="e">
        <f t="shared" si="19"/>
        <v>#VALUE!</v>
      </c>
      <c r="B150" s="87" t="s">
        <v>60</v>
      </c>
      <c r="C150" s="28"/>
      <c r="D150" s="37"/>
      <c r="E150" s="38"/>
      <c r="F150" s="89"/>
      <c r="G150" s="96"/>
      <c r="H150" s="39">
        <f t="shared" si="20"/>
        <v>0</v>
      </c>
      <c r="I150" s="39"/>
      <c r="J150" s="82"/>
      <c r="K150" s="41">
        <f t="shared" si="21"/>
        <v>0</v>
      </c>
      <c r="L150" s="42">
        <v>0</v>
      </c>
      <c r="M150" s="269"/>
      <c r="N150" s="268" t="str">
        <f t="shared" si="23"/>
        <v>xxx</v>
      </c>
      <c r="O150" s="267"/>
      <c r="P150" s="268"/>
      <c r="Q150" s="300">
        <v>0</v>
      </c>
      <c r="R150" s="104">
        <f t="shared" si="22"/>
        <v>0</v>
      </c>
      <c r="S150" s="43"/>
      <c r="T150" s="111"/>
      <c r="U150" s="111"/>
      <c r="V150" s="111"/>
      <c r="W150" s="111"/>
      <c r="X150" s="111"/>
      <c r="Y150" s="111"/>
      <c r="Z150" s="111"/>
      <c r="AA150" s="111"/>
      <c r="AB150" s="111"/>
      <c r="AC150" s="111"/>
      <c r="AD150" s="111"/>
      <c r="AE150" s="111"/>
      <c r="AF150" s="111"/>
      <c r="AG150" s="111"/>
      <c r="AH150" s="40"/>
      <c r="AI150" s="40"/>
    </row>
    <row r="151" spans="1:35" s="44" customFormat="1" ht="28.5" customHeight="1" x14ac:dyDescent="0.25">
      <c r="A151" s="88" t="e">
        <f t="shared" si="19"/>
        <v>#VALUE!</v>
      </c>
      <c r="B151" s="87" t="s">
        <v>60</v>
      </c>
      <c r="C151" s="28"/>
      <c r="D151" s="37"/>
      <c r="E151" s="38"/>
      <c r="F151" s="89"/>
      <c r="G151" s="96"/>
      <c r="H151" s="39">
        <f t="shared" si="20"/>
        <v>0</v>
      </c>
      <c r="I151" s="39"/>
      <c r="J151" s="82"/>
      <c r="K151" s="41">
        <f t="shared" si="21"/>
        <v>0</v>
      </c>
      <c r="L151" s="42">
        <v>0</v>
      </c>
      <c r="M151" s="269"/>
      <c r="N151" s="268" t="str">
        <f t="shared" si="23"/>
        <v>xxx</v>
      </c>
      <c r="O151" s="267"/>
      <c r="P151" s="268"/>
      <c r="Q151" s="300">
        <v>0</v>
      </c>
      <c r="R151" s="104">
        <f t="shared" si="22"/>
        <v>0</v>
      </c>
      <c r="S151" s="43"/>
      <c r="T151" s="111"/>
      <c r="U151" s="111"/>
      <c r="V151" s="111"/>
      <c r="W151" s="111"/>
      <c r="X151" s="111"/>
      <c r="Y151" s="111"/>
      <c r="Z151" s="111"/>
      <c r="AA151" s="111"/>
      <c r="AB151" s="111"/>
      <c r="AC151" s="111"/>
      <c r="AD151" s="111"/>
      <c r="AE151" s="111"/>
      <c r="AF151" s="111"/>
      <c r="AG151" s="111"/>
      <c r="AH151" s="40"/>
      <c r="AI151" s="40"/>
    </row>
    <row r="152" spans="1:35" s="44" customFormat="1" ht="28.5" customHeight="1" x14ac:dyDescent="0.25">
      <c r="A152" s="88" t="e">
        <f t="shared" si="19"/>
        <v>#VALUE!</v>
      </c>
      <c r="B152" s="87" t="s">
        <v>60</v>
      </c>
      <c r="C152" s="28"/>
      <c r="D152" s="37"/>
      <c r="E152" s="38"/>
      <c r="F152" s="89"/>
      <c r="G152" s="96"/>
      <c r="H152" s="39">
        <f t="shared" si="20"/>
        <v>0</v>
      </c>
      <c r="I152" s="39"/>
      <c r="J152" s="82"/>
      <c r="K152" s="41">
        <f t="shared" si="21"/>
        <v>0</v>
      </c>
      <c r="L152" s="42">
        <v>0</v>
      </c>
      <c r="M152" s="269"/>
      <c r="N152" s="268" t="str">
        <f t="shared" si="23"/>
        <v>xxx</v>
      </c>
      <c r="O152" s="267"/>
      <c r="P152" s="268"/>
      <c r="Q152" s="300">
        <v>0</v>
      </c>
      <c r="R152" s="104">
        <f t="shared" si="22"/>
        <v>0</v>
      </c>
      <c r="S152" s="43"/>
      <c r="T152" s="111"/>
      <c r="U152" s="111"/>
      <c r="V152" s="111"/>
      <c r="W152" s="111"/>
      <c r="X152" s="111"/>
      <c r="Y152" s="111"/>
      <c r="Z152" s="111"/>
      <c r="AA152" s="111"/>
      <c r="AB152" s="111"/>
      <c r="AC152" s="111"/>
      <c r="AD152" s="111"/>
      <c r="AE152" s="111"/>
      <c r="AF152" s="111"/>
      <c r="AG152" s="111"/>
      <c r="AH152" s="40"/>
      <c r="AI152" s="40"/>
    </row>
    <row r="153" spans="1:35" s="44" customFormat="1" ht="28.5" customHeight="1" x14ac:dyDescent="0.25">
      <c r="A153" s="88" t="e">
        <f t="shared" si="19"/>
        <v>#VALUE!</v>
      </c>
      <c r="B153" s="87" t="s">
        <v>60</v>
      </c>
      <c r="C153" s="28"/>
      <c r="D153" s="37"/>
      <c r="E153" s="38"/>
      <c r="F153" s="89"/>
      <c r="G153" s="96"/>
      <c r="H153" s="39">
        <f t="shared" si="20"/>
        <v>0</v>
      </c>
      <c r="I153" s="39"/>
      <c r="J153" s="82"/>
      <c r="K153" s="41">
        <f t="shared" si="21"/>
        <v>0</v>
      </c>
      <c r="L153" s="42">
        <v>0</v>
      </c>
      <c r="M153" s="269"/>
      <c r="N153" s="268" t="str">
        <f t="shared" si="23"/>
        <v>xxx</v>
      </c>
      <c r="O153" s="267"/>
      <c r="P153" s="268"/>
      <c r="Q153" s="300">
        <v>0</v>
      </c>
      <c r="R153" s="104">
        <f t="shared" si="22"/>
        <v>0</v>
      </c>
      <c r="S153" s="43"/>
      <c r="T153" s="111"/>
      <c r="U153" s="111"/>
      <c r="V153" s="111"/>
      <c r="W153" s="111"/>
      <c r="X153" s="111"/>
      <c r="Y153" s="111"/>
      <c r="Z153" s="111"/>
      <c r="AA153" s="111"/>
      <c r="AB153" s="111"/>
      <c r="AC153" s="111"/>
      <c r="AD153" s="111"/>
      <c r="AE153" s="111"/>
      <c r="AF153" s="111"/>
      <c r="AG153" s="111"/>
      <c r="AH153" s="40"/>
      <c r="AI153" s="40"/>
    </row>
    <row r="154" spans="1:35" s="44" customFormat="1" ht="28.5" customHeight="1" x14ac:dyDescent="0.25">
      <c r="A154" s="88" t="e">
        <f t="shared" si="19"/>
        <v>#VALUE!</v>
      </c>
      <c r="B154" s="87" t="s">
        <v>60</v>
      </c>
      <c r="C154" s="28"/>
      <c r="D154" s="37"/>
      <c r="E154" s="38"/>
      <c r="F154" s="89"/>
      <c r="G154" s="96"/>
      <c r="H154" s="39">
        <f t="shared" si="20"/>
        <v>0</v>
      </c>
      <c r="I154" s="39"/>
      <c r="J154" s="82"/>
      <c r="K154" s="41">
        <f t="shared" si="21"/>
        <v>0</v>
      </c>
      <c r="L154" s="42">
        <v>0</v>
      </c>
      <c r="M154" s="269"/>
      <c r="N154" s="268" t="str">
        <f t="shared" si="23"/>
        <v>xxx</v>
      </c>
      <c r="O154" s="267"/>
      <c r="P154" s="268"/>
      <c r="Q154" s="300">
        <v>0</v>
      </c>
      <c r="R154" s="104">
        <f t="shared" si="22"/>
        <v>0</v>
      </c>
      <c r="S154" s="43"/>
      <c r="T154" s="111"/>
      <c r="U154" s="111"/>
      <c r="V154" s="111"/>
      <c r="W154" s="111"/>
      <c r="X154" s="111"/>
      <c r="Y154" s="111"/>
      <c r="Z154" s="111"/>
      <c r="AA154" s="111"/>
      <c r="AB154" s="111"/>
      <c r="AC154" s="111"/>
      <c r="AD154" s="111"/>
      <c r="AE154" s="111"/>
      <c r="AF154" s="111"/>
      <c r="AG154" s="111"/>
      <c r="AH154" s="40"/>
      <c r="AI154" s="40"/>
    </row>
    <row r="155" spans="1:35" s="44" customFormat="1" ht="28.5" customHeight="1" x14ac:dyDescent="0.25">
      <c r="A155" s="88" t="e">
        <f t="shared" si="19"/>
        <v>#VALUE!</v>
      </c>
      <c r="B155" s="87" t="s">
        <v>60</v>
      </c>
      <c r="C155" s="28"/>
      <c r="D155" s="37"/>
      <c r="E155" s="38"/>
      <c r="F155" s="89"/>
      <c r="G155" s="96"/>
      <c r="H155" s="39">
        <f t="shared" si="20"/>
        <v>0</v>
      </c>
      <c r="I155" s="39"/>
      <c r="J155" s="82"/>
      <c r="K155" s="41">
        <f t="shared" si="21"/>
        <v>0</v>
      </c>
      <c r="L155" s="42">
        <v>0</v>
      </c>
      <c r="M155" s="269"/>
      <c r="N155" s="268" t="str">
        <f t="shared" si="23"/>
        <v>xxx</v>
      </c>
      <c r="O155" s="267"/>
      <c r="P155" s="268"/>
      <c r="Q155" s="300">
        <v>0</v>
      </c>
      <c r="R155" s="104">
        <f t="shared" si="22"/>
        <v>0</v>
      </c>
      <c r="S155" s="43"/>
      <c r="T155" s="111"/>
      <c r="U155" s="111"/>
      <c r="V155" s="111"/>
      <c r="W155" s="111"/>
      <c r="X155" s="111"/>
      <c r="Y155" s="111"/>
      <c r="Z155" s="111"/>
      <c r="AA155" s="111"/>
      <c r="AB155" s="111"/>
      <c r="AC155" s="111"/>
      <c r="AD155" s="111"/>
      <c r="AE155" s="111"/>
      <c r="AF155" s="111"/>
      <c r="AG155" s="111"/>
      <c r="AH155" s="40"/>
      <c r="AI155" s="40"/>
    </row>
    <row r="156" spans="1:35" s="44" customFormat="1" ht="28.5" customHeight="1" x14ac:dyDescent="0.25">
      <c r="A156" s="88" t="e">
        <f t="shared" si="19"/>
        <v>#VALUE!</v>
      </c>
      <c r="B156" s="87" t="s">
        <v>60</v>
      </c>
      <c r="C156" s="28"/>
      <c r="D156" s="37"/>
      <c r="E156" s="38"/>
      <c r="F156" s="89"/>
      <c r="G156" s="96"/>
      <c r="H156" s="39">
        <f t="shared" si="20"/>
        <v>0</v>
      </c>
      <c r="I156" s="39"/>
      <c r="J156" s="82"/>
      <c r="K156" s="41">
        <f t="shared" si="21"/>
        <v>0</v>
      </c>
      <c r="L156" s="42">
        <v>0</v>
      </c>
      <c r="M156" s="269"/>
      <c r="N156" s="268" t="str">
        <f t="shared" si="23"/>
        <v>xxx</v>
      </c>
      <c r="O156" s="267"/>
      <c r="P156" s="268"/>
      <c r="Q156" s="300">
        <v>0</v>
      </c>
      <c r="R156" s="104">
        <f t="shared" si="22"/>
        <v>0</v>
      </c>
      <c r="S156" s="43"/>
      <c r="T156" s="111"/>
      <c r="U156" s="111"/>
      <c r="V156" s="111"/>
      <c r="W156" s="111"/>
      <c r="X156" s="111"/>
      <c r="Y156" s="111"/>
      <c r="Z156" s="111"/>
      <c r="AA156" s="111"/>
      <c r="AB156" s="111"/>
      <c r="AC156" s="111"/>
      <c r="AD156" s="111"/>
      <c r="AE156" s="111"/>
      <c r="AF156" s="111"/>
      <c r="AG156" s="111"/>
      <c r="AH156" s="40"/>
      <c r="AI156" s="40"/>
    </row>
    <row r="157" spans="1:35" s="44" customFormat="1" ht="28.5" customHeight="1" x14ac:dyDescent="0.25">
      <c r="A157" s="88" t="e">
        <f t="shared" si="19"/>
        <v>#VALUE!</v>
      </c>
      <c r="B157" s="87" t="s">
        <v>60</v>
      </c>
      <c r="C157" s="28"/>
      <c r="D157" s="37"/>
      <c r="E157" s="38"/>
      <c r="F157" s="89"/>
      <c r="G157" s="96"/>
      <c r="H157" s="39">
        <f t="shared" si="20"/>
        <v>0</v>
      </c>
      <c r="I157" s="39"/>
      <c r="J157" s="82"/>
      <c r="K157" s="41">
        <f t="shared" si="21"/>
        <v>0</v>
      </c>
      <c r="L157" s="42">
        <v>0</v>
      </c>
      <c r="M157" s="269"/>
      <c r="N157" s="268" t="str">
        <f t="shared" si="23"/>
        <v>xxx</v>
      </c>
      <c r="O157" s="267"/>
      <c r="P157" s="268"/>
      <c r="Q157" s="300">
        <v>0</v>
      </c>
      <c r="R157" s="104">
        <f t="shared" si="22"/>
        <v>0</v>
      </c>
      <c r="S157" s="43"/>
      <c r="T157" s="111"/>
      <c r="U157" s="111"/>
      <c r="V157" s="111"/>
      <c r="W157" s="111"/>
      <c r="X157" s="111"/>
      <c r="Y157" s="111"/>
      <c r="Z157" s="111"/>
      <c r="AA157" s="111"/>
      <c r="AB157" s="111"/>
      <c r="AC157" s="111"/>
      <c r="AD157" s="111"/>
      <c r="AE157" s="111"/>
      <c r="AF157" s="111"/>
      <c r="AG157" s="111"/>
      <c r="AH157" s="40"/>
      <c r="AI157" s="40"/>
    </row>
    <row r="158" spans="1:35" s="44" customFormat="1" ht="28.5" customHeight="1" x14ac:dyDescent="0.25">
      <c r="A158" s="88" t="e">
        <f t="shared" si="19"/>
        <v>#VALUE!</v>
      </c>
      <c r="B158" s="87" t="s">
        <v>60</v>
      </c>
      <c r="C158" s="28"/>
      <c r="D158" s="37"/>
      <c r="E158" s="38"/>
      <c r="F158" s="89"/>
      <c r="G158" s="96"/>
      <c r="H158" s="39">
        <f t="shared" si="20"/>
        <v>0</v>
      </c>
      <c r="I158" s="39"/>
      <c r="J158" s="82"/>
      <c r="K158" s="41">
        <f t="shared" si="21"/>
        <v>0</v>
      </c>
      <c r="L158" s="42">
        <v>0</v>
      </c>
      <c r="M158" s="269"/>
      <c r="N158" s="268" t="str">
        <f t="shared" si="23"/>
        <v>xxx</v>
      </c>
      <c r="O158" s="267"/>
      <c r="P158" s="268"/>
      <c r="Q158" s="300">
        <v>0</v>
      </c>
      <c r="R158" s="104">
        <f t="shared" si="22"/>
        <v>0</v>
      </c>
      <c r="S158" s="43"/>
      <c r="T158" s="111"/>
      <c r="U158" s="111"/>
      <c r="V158" s="111"/>
      <c r="W158" s="111"/>
      <c r="X158" s="111"/>
      <c r="Y158" s="111"/>
      <c r="Z158" s="111"/>
      <c r="AA158" s="111"/>
      <c r="AB158" s="111"/>
      <c r="AC158" s="111"/>
      <c r="AD158" s="111"/>
      <c r="AE158" s="111"/>
      <c r="AF158" s="111"/>
      <c r="AG158" s="111"/>
      <c r="AH158" s="40"/>
      <c r="AI158" s="40"/>
    </row>
    <row r="159" spans="1:35" s="44" customFormat="1" ht="28.5" customHeight="1" x14ac:dyDescent="0.25">
      <c r="A159" s="88" t="e">
        <f t="shared" si="19"/>
        <v>#VALUE!</v>
      </c>
      <c r="B159" s="87" t="s">
        <v>60</v>
      </c>
      <c r="C159" s="28"/>
      <c r="D159" s="37"/>
      <c r="E159" s="38"/>
      <c r="F159" s="89"/>
      <c r="G159" s="96"/>
      <c r="H159" s="39">
        <f t="shared" si="20"/>
        <v>0</v>
      </c>
      <c r="I159" s="39"/>
      <c r="J159" s="82"/>
      <c r="K159" s="41">
        <f t="shared" si="21"/>
        <v>0</v>
      </c>
      <c r="L159" s="42">
        <v>0</v>
      </c>
      <c r="M159" s="269"/>
      <c r="N159" s="268" t="str">
        <f t="shared" si="23"/>
        <v>xxx</v>
      </c>
      <c r="O159" s="267"/>
      <c r="P159" s="268"/>
      <c r="Q159" s="300">
        <v>0</v>
      </c>
      <c r="R159" s="104">
        <f t="shared" si="22"/>
        <v>0</v>
      </c>
      <c r="S159" s="43"/>
      <c r="T159" s="111"/>
      <c r="U159" s="111"/>
      <c r="V159" s="111"/>
      <c r="W159" s="111"/>
      <c r="X159" s="111"/>
      <c r="Y159" s="111"/>
      <c r="Z159" s="111"/>
      <c r="AA159" s="111"/>
      <c r="AB159" s="111"/>
      <c r="AC159" s="111"/>
      <c r="AD159" s="111"/>
      <c r="AE159" s="111"/>
      <c r="AF159" s="111"/>
      <c r="AG159" s="111"/>
      <c r="AH159" s="40"/>
      <c r="AI159" s="40"/>
    </row>
    <row r="160" spans="1:35" s="44" customFormat="1" ht="28.5" customHeight="1" x14ac:dyDescent="0.25">
      <c r="A160" s="88" t="e">
        <f t="shared" si="19"/>
        <v>#VALUE!</v>
      </c>
      <c r="B160" s="87" t="s">
        <v>60</v>
      </c>
      <c r="C160" s="28"/>
      <c r="D160" s="37"/>
      <c r="E160" s="38"/>
      <c r="F160" s="89"/>
      <c r="G160" s="96"/>
      <c r="H160" s="39">
        <f t="shared" si="20"/>
        <v>0</v>
      </c>
      <c r="I160" s="39"/>
      <c r="J160" s="82"/>
      <c r="K160" s="41">
        <f t="shared" si="21"/>
        <v>0</v>
      </c>
      <c r="L160" s="42">
        <v>0</v>
      </c>
      <c r="M160" s="269"/>
      <c r="N160" s="268" t="str">
        <f t="shared" si="23"/>
        <v>xxx</v>
      </c>
      <c r="O160" s="267"/>
      <c r="P160" s="268"/>
      <c r="Q160" s="300">
        <v>0</v>
      </c>
      <c r="R160" s="104">
        <f t="shared" si="22"/>
        <v>0</v>
      </c>
      <c r="S160" s="43"/>
      <c r="T160" s="111"/>
      <c r="U160" s="111"/>
      <c r="V160" s="111"/>
      <c r="W160" s="111"/>
      <c r="X160" s="111"/>
      <c r="Y160" s="111"/>
      <c r="Z160" s="111"/>
      <c r="AA160" s="111"/>
      <c r="AB160" s="111"/>
      <c r="AC160" s="111"/>
      <c r="AD160" s="111"/>
      <c r="AE160" s="111"/>
      <c r="AF160" s="111"/>
      <c r="AG160" s="111"/>
      <c r="AH160" s="40"/>
      <c r="AI160" s="40"/>
    </row>
    <row r="161" spans="1:35" s="44" customFormat="1" ht="28.5" customHeight="1" x14ac:dyDescent="0.25">
      <c r="A161" s="88" t="e">
        <f t="shared" si="19"/>
        <v>#VALUE!</v>
      </c>
      <c r="B161" s="87" t="s">
        <v>60</v>
      </c>
      <c r="C161" s="28"/>
      <c r="D161" s="37"/>
      <c r="E161" s="38"/>
      <c r="F161" s="89"/>
      <c r="G161" s="96"/>
      <c r="H161" s="39">
        <f t="shared" si="20"/>
        <v>0</v>
      </c>
      <c r="I161" s="39"/>
      <c r="J161" s="82"/>
      <c r="K161" s="41">
        <f t="shared" si="21"/>
        <v>0</v>
      </c>
      <c r="L161" s="42">
        <v>0</v>
      </c>
      <c r="M161" s="269"/>
      <c r="N161" s="268" t="str">
        <f t="shared" si="23"/>
        <v>xxx</v>
      </c>
      <c r="O161" s="267"/>
      <c r="P161" s="268"/>
      <c r="Q161" s="300">
        <v>0</v>
      </c>
      <c r="R161" s="104">
        <f t="shared" si="22"/>
        <v>0</v>
      </c>
      <c r="S161" s="43"/>
      <c r="T161" s="111"/>
      <c r="U161" s="111"/>
      <c r="V161" s="111"/>
      <c r="W161" s="111"/>
      <c r="X161" s="111"/>
      <c r="Y161" s="111"/>
      <c r="Z161" s="111"/>
      <c r="AA161" s="111"/>
      <c r="AB161" s="111"/>
      <c r="AC161" s="111"/>
      <c r="AD161" s="111"/>
      <c r="AE161" s="111"/>
      <c r="AF161" s="111"/>
      <c r="AG161" s="111"/>
      <c r="AH161" s="40"/>
      <c r="AI161" s="40"/>
    </row>
    <row r="162" spans="1:35" s="44" customFormat="1" ht="28.5" customHeight="1" x14ac:dyDescent="0.25">
      <c r="A162" s="88" t="e">
        <f t="shared" si="19"/>
        <v>#VALUE!</v>
      </c>
      <c r="B162" s="87" t="s">
        <v>60</v>
      </c>
      <c r="C162" s="28"/>
      <c r="D162" s="37"/>
      <c r="E162" s="38"/>
      <c r="F162" s="89"/>
      <c r="G162" s="96"/>
      <c r="H162" s="39">
        <f t="shared" si="20"/>
        <v>0</v>
      </c>
      <c r="I162" s="39"/>
      <c r="J162" s="82"/>
      <c r="K162" s="41">
        <f t="shared" si="21"/>
        <v>0</v>
      </c>
      <c r="L162" s="42">
        <v>0</v>
      </c>
      <c r="M162" s="269"/>
      <c r="N162" s="268" t="str">
        <f t="shared" si="23"/>
        <v>xxx</v>
      </c>
      <c r="O162" s="267"/>
      <c r="P162" s="268"/>
      <c r="Q162" s="300">
        <v>0</v>
      </c>
      <c r="R162" s="104">
        <f t="shared" si="22"/>
        <v>0</v>
      </c>
      <c r="S162" s="43"/>
      <c r="T162" s="111"/>
      <c r="U162" s="111"/>
      <c r="V162" s="111"/>
      <c r="W162" s="111"/>
      <c r="X162" s="111"/>
      <c r="Y162" s="111"/>
      <c r="Z162" s="111"/>
      <c r="AA162" s="111"/>
      <c r="AB162" s="111"/>
      <c r="AC162" s="111"/>
      <c r="AD162" s="111"/>
      <c r="AE162" s="111"/>
      <c r="AF162" s="111"/>
      <c r="AG162" s="111"/>
      <c r="AH162" s="40"/>
      <c r="AI162" s="40"/>
    </row>
    <row r="163" spans="1:35" s="44" customFormat="1" ht="28.5" customHeight="1" x14ac:dyDescent="0.25">
      <c r="A163" s="88" t="e">
        <f t="shared" si="19"/>
        <v>#VALUE!</v>
      </c>
      <c r="B163" s="87" t="s">
        <v>60</v>
      </c>
      <c r="C163" s="28"/>
      <c r="D163" s="37"/>
      <c r="E163" s="38"/>
      <c r="F163" s="89"/>
      <c r="G163" s="96"/>
      <c r="H163" s="39">
        <f t="shared" si="20"/>
        <v>0</v>
      </c>
      <c r="I163" s="39"/>
      <c r="J163" s="82"/>
      <c r="K163" s="41">
        <f t="shared" si="21"/>
        <v>0</v>
      </c>
      <c r="L163" s="42">
        <v>0</v>
      </c>
      <c r="M163" s="269"/>
      <c r="N163" s="268" t="str">
        <f t="shared" si="23"/>
        <v>xxx</v>
      </c>
      <c r="O163" s="267"/>
      <c r="P163" s="268"/>
      <c r="Q163" s="300">
        <v>0</v>
      </c>
      <c r="R163" s="104">
        <f t="shared" si="22"/>
        <v>0</v>
      </c>
      <c r="S163" s="43"/>
      <c r="T163" s="111"/>
      <c r="U163" s="111"/>
      <c r="V163" s="111"/>
      <c r="W163" s="111"/>
      <c r="X163" s="111"/>
      <c r="Y163" s="111"/>
      <c r="Z163" s="111"/>
      <c r="AA163" s="111"/>
      <c r="AB163" s="111"/>
      <c r="AC163" s="111"/>
      <c r="AD163" s="111"/>
      <c r="AE163" s="111"/>
      <c r="AF163" s="111"/>
      <c r="AG163" s="111"/>
      <c r="AH163" s="40"/>
      <c r="AI163" s="40"/>
    </row>
    <row r="164" spans="1:35" s="44" customFormat="1" ht="28.5" customHeight="1" x14ac:dyDescent="0.25">
      <c r="A164" s="88" t="e">
        <f t="shared" si="19"/>
        <v>#VALUE!</v>
      </c>
      <c r="B164" s="87" t="s">
        <v>60</v>
      </c>
      <c r="C164" s="28"/>
      <c r="D164" s="37"/>
      <c r="E164" s="38"/>
      <c r="F164" s="89"/>
      <c r="G164" s="96"/>
      <c r="H164" s="39">
        <f t="shared" si="20"/>
        <v>0</v>
      </c>
      <c r="I164" s="39"/>
      <c r="J164" s="82"/>
      <c r="K164" s="41">
        <f t="shared" si="21"/>
        <v>0</v>
      </c>
      <c r="L164" s="42">
        <v>0</v>
      </c>
      <c r="M164" s="269"/>
      <c r="N164" s="268" t="str">
        <f t="shared" si="23"/>
        <v>xxx</v>
      </c>
      <c r="O164" s="267"/>
      <c r="P164" s="268"/>
      <c r="Q164" s="300">
        <v>0</v>
      </c>
      <c r="R164" s="104">
        <f t="shared" si="22"/>
        <v>0</v>
      </c>
      <c r="S164" s="43"/>
      <c r="T164" s="111"/>
      <c r="U164" s="111"/>
      <c r="V164" s="111"/>
      <c r="W164" s="111"/>
      <c r="X164" s="111"/>
      <c r="Y164" s="111"/>
      <c r="Z164" s="111"/>
      <c r="AA164" s="111"/>
      <c r="AB164" s="111"/>
      <c r="AC164" s="111"/>
      <c r="AD164" s="111"/>
      <c r="AE164" s="111"/>
      <c r="AF164" s="111"/>
      <c r="AG164" s="111"/>
      <c r="AH164" s="40"/>
      <c r="AI164" s="40"/>
    </row>
    <row r="165" spans="1:35" s="44" customFormat="1" ht="28.5" customHeight="1" x14ac:dyDescent="0.25">
      <c r="A165" s="88" t="e">
        <f t="shared" si="19"/>
        <v>#VALUE!</v>
      </c>
      <c r="B165" s="87" t="s">
        <v>60</v>
      </c>
      <c r="C165" s="28"/>
      <c r="D165" s="37"/>
      <c r="E165" s="38"/>
      <c r="F165" s="89"/>
      <c r="G165" s="96"/>
      <c r="H165" s="39">
        <f t="shared" si="20"/>
        <v>0</v>
      </c>
      <c r="I165" s="39"/>
      <c r="J165" s="82"/>
      <c r="K165" s="41">
        <f t="shared" si="21"/>
        <v>0</v>
      </c>
      <c r="L165" s="42">
        <v>0</v>
      </c>
      <c r="M165" s="269"/>
      <c r="N165" s="268" t="str">
        <f t="shared" si="23"/>
        <v>xxx</v>
      </c>
      <c r="O165" s="267"/>
      <c r="P165" s="268"/>
      <c r="Q165" s="300">
        <v>0</v>
      </c>
      <c r="R165" s="104">
        <f t="shared" si="22"/>
        <v>0</v>
      </c>
      <c r="S165" s="43"/>
      <c r="T165" s="111"/>
      <c r="U165" s="111"/>
      <c r="V165" s="111"/>
      <c r="W165" s="111"/>
      <c r="X165" s="111"/>
      <c r="Y165" s="111"/>
      <c r="Z165" s="111"/>
      <c r="AA165" s="111"/>
      <c r="AB165" s="111"/>
      <c r="AC165" s="111"/>
      <c r="AD165" s="111"/>
      <c r="AE165" s="111"/>
      <c r="AF165" s="111"/>
      <c r="AG165" s="111"/>
      <c r="AH165" s="40"/>
      <c r="AI165" s="40"/>
    </row>
    <row r="166" spans="1:35" s="44" customFormat="1" ht="28.5" customHeight="1" x14ac:dyDescent="0.25">
      <c r="A166" s="88" t="e">
        <f t="shared" si="19"/>
        <v>#VALUE!</v>
      </c>
      <c r="B166" s="87" t="s">
        <v>60</v>
      </c>
      <c r="C166" s="28"/>
      <c r="D166" s="37"/>
      <c r="E166" s="38"/>
      <c r="F166" s="89"/>
      <c r="G166" s="96"/>
      <c r="H166" s="39">
        <f t="shared" si="20"/>
        <v>0</v>
      </c>
      <c r="I166" s="39"/>
      <c r="J166" s="82"/>
      <c r="K166" s="41">
        <f t="shared" si="21"/>
        <v>0</v>
      </c>
      <c r="L166" s="42">
        <v>0</v>
      </c>
      <c r="M166" s="269"/>
      <c r="N166" s="268" t="str">
        <f t="shared" si="23"/>
        <v>xxx</v>
      </c>
      <c r="O166" s="267"/>
      <c r="P166" s="268"/>
      <c r="Q166" s="300">
        <v>0</v>
      </c>
      <c r="R166" s="104">
        <f t="shared" si="22"/>
        <v>0</v>
      </c>
      <c r="S166" s="43"/>
      <c r="T166" s="111"/>
      <c r="U166" s="111"/>
      <c r="V166" s="111"/>
      <c r="W166" s="111"/>
      <c r="X166" s="111"/>
      <c r="Y166" s="111"/>
      <c r="Z166" s="111"/>
      <c r="AA166" s="111"/>
      <c r="AB166" s="111"/>
      <c r="AC166" s="111"/>
      <c r="AD166" s="111"/>
      <c r="AE166" s="111"/>
      <c r="AF166" s="111"/>
      <c r="AG166" s="111"/>
      <c r="AH166" s="40"/>
      <c r="AI166" s="40"/>
    </row>
    <row r="167" spans="1:35" s="44" customFormat="1" ht="28.5" customHeight="1" x14ac:dyDescent="0.25">
      <c r="A167" s="88" t="e">
        <f t="shared" si="19"/>
        <v>#VALUE!</v>
      </c>
      <c r="B167" s="87" t="s">
        <v>60</v>
      </c>
      <c r="C167" s="28"/>
      <c r="D167" s="37"/>
      <c r="E167" s="38"/>
      <c r="F167" s="89"/>
      <c r="G167" s="96"/>
      <c r="H167" s="39">
        <f t="shared" si="20"/>
        <v>0</v>
      </c>
      <c r="I167" s="39"/>
      <c r="J167" s="82"/>
      <c r="K167" s="41">
        <f t="shared" si="21"/>
        <v>0</v>
      </c>
      <c r="L167" s="42">
        <v>0</v>
      </c>
      <c r="M167" s="269"/>
      <c r="N167" s="268" t="str">
        <f t="shared" si="23"/>
        <v>xxx</v>
      </c>
      <c r="O167" s="267"/>
      <c r="P167" s="268"/>
      <c r="Q167" s="300">
        <v>0</v>
      </c>
      <c r="R167" s="104">
        <f t="shared" si="22"/>
        <v>0</v>
      </c>
      <c r="S167" s="43"/>
      <c r="T167" s="111"/>
      <c r="U167" s="111"/>
      <c r="V167" s="111"/>
      <c r="W167" s="111"/>
      <c r="X167" s="111"/>
      <c r="Y167" s="111"/>
      <c r="Z167" s="111"/>
      <c r="AA167" s="111"/>
      <c r="AB167" s="111"/>
      <c r="AC167" s="111"/>
      <c r="AD167" s="111"/>
      <c r="AE167" s="111"/>
      <c r="AF167" s="111"/>
      <c r="AG167" s="111"/>
      <c r="AH167" s="40"/>
      <c r="AI167" s="40"/>
    </row>
    <row r="168" spans="1:35" s="44" customFormat="1" ht="28.5" customHeight="1" x14ac:dyDescent="0.25">
      <c r="A168" s="88" t="e">
        <f t="shared" si="19"/>
        <v>#VALUE!</v>
      </c>
      <c r="B168" s="87" t="s">
        <v>60</v>
      </c>
      <c r="C168" s="28"/>
      <c r="D168" s="37"/>
      <c r="E168" s="38"/>
      <c r="F168" s="89"/>
      <c r="G168" s="96"/>
      <c r="H168" s="39">
        <f t="shared" si="20"/>
        <v>0</v>
      </c>
      <c r="I168" s="39"/>
      <c r="J168" s="82"/>
      <c r="K168" s="41">
        <f t="shared" si="21"/>
        <v>0</v>
      </c>
      <c r="L168" s="42">
        <v>0</v>
      </c>
      <c r="M168" s="269"/>
      <c r="N168" s="268" t="str">
        <f t="shared" si="23"/>
        <v>xxx</v>
      </c>
      <c r="O168" s="267"/>
      <c r="P168" s="268"/>
      <c r="Q168" s="300">
        <v>0</v>
      </c>
      <c r="R168" s="104">
        <f t="shared" si="22"/>
        <v>0</v>
      </c>
      <c r="S168" s="43"/>
      <c r="T168" s="111"/>
      <c r="U168" s="111"/>
      <c r="V168" s="111"/>
      <c r="W168" s="111"/>
      <c r="X168" s="111"/>
      <c r="Y168" s="111"/>
      <c r="Z168" s="111"/>
      <c r="AA168" s="111"/>
      <c r="AB168" s="111"/>
      <c r="AC168" s="111"/>
      <c r="AD168" s="111"/>
      <c r="AE168" s="111"/>
      <c r="AF168" s="111"/>
      <c r="AG168" s="111"/>
      <c r="AH168" s="40"/>
      <c r="AI168" s="40"/>
    </row>
    <row r="169" spans="1:35" s="44" customFormat="1" ht="28.5" customHeight="1" x14ac:dyDescent="0.25">
      <c r="A169" s="88" t="e">
        <f t="shared" si="19"/>
        <v>#VALUE!</v>
      </c>
      <c r="B169" s="87" t="s">
        <v>60</v>
      </c>
      <c r="C169" s="28"/>
      <c r="D169" s="37"/>
      <c r="E169" s="38"/>
      <c r="F169" s="89"/>
      <c r="G169" s="96"/>
      <c r="H169" s="39">
        <f t="shared" si="20"/>
        <v>0</v>
      </c>
      <c r="I169" s="39"/>
      <c r="J169" s="82"/>
      <c r="K169" s="41">
        <f t="shared" si="21"/>
        <v>0</v>
      </c>
      <c r="L169" s="42">
        <v>0</v>
      </c>
      <c r="M169" s="269"/>
      <c r="N169" s="268" t="str">
        <f t="shared" si="23"/>
        <v>xxx</v>
      </c>
      <c r="O169" s="267"/>
      <c r="P169" s="268"/>
      <c r="Q169" s="300">
        <v>0</v>
      </c>
      <c r="R169" s="104">
        <f t="shared" si="22"/>
        <v>0</v>
      </c>
      <c r="S169" s="43"/>
      <c r="T169" s="111"/>
      <c r="U169" s="111"/>
      <c r="V169" s="111"/>
      <c r="W169" s="111"/>
      <c r="X169" s="111"/>
      <c r="Y169" s="111"/>
      <c r="Z169" s="111"/>
      <c r="AA169" s="111"/>
      <c r="AB169" s="111"/>
      <c r="AC169" s="111"/>
      <c r="AD169" s="111"/>
      <c r="AE169" s="111"/>
      <c r="AF169" s="111"/>
      <c r="AG169" s="111"/>
      <c r="AH169" s="40"/>
      <c r="AI169" s="40"/>
    </row>
    <row r="170" spans="1:35" s="44" customFormat="1" ht="28.5" customHeight="1" x14ac:dyDescent="0.25">
      <c r="A170" s="88" t="e">
        <f t="shared" ref="A170:A233" si="24">N170+14</f>
        <v>#VALUE!</v>
      </c>
      <c r="B170" s="87" t="s">
        <v>60</v>
      </c>
      <c r="C170" s="28"/>
      <c r="D170" s="37"/>
      <c r="E170" s="38"/>
      <c r="F170" s="89"/>
      <c r="G170" s="96"/>
      <c r="H170" s="39">
        <f t="shared" ref="H170:H233" si="25">G170-F170</f>
        <v>0</v>
      </c>
      <c r="I170" s="39"/>
      <c r="J170" s="82"/>
      <c r="K170" s="41">
        <f t="shared" ref="K170:K233" si="26">L170/1.1</f>
        <v>0</v>
      </c>
      <c r="L170" s="42">
        <v>0</v>
      </c>
      <c r="M170" s="269"/>
      <c r="N170" s="268" t="str">
        <f t="shared" si="23"/>
        <v>xxx</v>
      </c>
      <c r="O170" s="267"/>
      <c r="P170" s="268"/>
      <c r="Q170" s="300">
        <v>0</v>
      </c>
      <c r="R170" s="104">
        <f t="shared" ref="R170:R233" si="27">L170-Q170</f>
        <v>0</v>
      </c>
      <c r="S170" s="43"/>
      <c r="T170" s="111"/>
      <c r="U170" s="111"/>
      <c r="V170" s="111"/>
      <c r="W170" s="111"/>
      <c r="X170" s="111"/>
      <c r="Y170" s="111"/>
      <c r="Z170" s="111"/>
      <c r="AA170" s="111"/>
      <c r="AB170" s="111"/>
      <c r="AC170" s="111"/>
      <c r="AD170" s="111"/>
      <c r="AE170" s="111"/>
      <c r="AF170" s="111"/>
      <c r="AG170" s="111"/>
      <c r="AH170" s="40"/>
      <c r="AI170" s="40"/>
    </row>
    <row r="171" spans="1:35" s="44" customFormat="1" ht="28.5" customHeight="1" x14ac:dyDescent="0.25">
      <c r="A171" s="88" t="e">
        <f t="shared" si="24"/>
        <v>#VALUE!</v>
      </c>
      <c r="B171" s="87" t="s">
        <v>60</v>
      </c>
      <c r="C171" s="28"/>
      <c r="D171" s="37"/>
      <c r="E171" s="38"/>
      <c r="F171" s="89"/>
      <c r="G171" s="96"/>
      <c r="H171" s="39">
        <f t="shared" si="25"/>
        <v>0</v>
      </c>
      <c r="I171" s="39"/>
      <c r="J171" s="82"/>
      <c r="K171" s="41">
        <f t="shared" si="26"/>
        <v>0</v>
      </c>
      <c r="L171" s="42">
        <v>0</v>
      </c>
      <c r="M171" s="269"/>
      <c r="N171" s="268" t="str">
        <f t="shared" si="23"/>
        <v>xxx</v>
      </c>
      <c r="O171" s="267"/>
      <c r="P171" s="268"/>
      <c r="Q171" s="300">
        <v>0</v>
      </c>
      <c r="R171" s="104">
        <f t="shared" si="27"/>
        <v>0</v>
      </c>
      <c r="S171" s="43"/>
      <c r="T171" s="111"/>
      <c r="U171" s="111"/>
      <c r="V171" s="111"/>
      <c r="W171" s="111"/>
      <c r="X171" s="111"/>
      <c r="Y171" s="111"/>
      <c r="Z171" s="111"/>
      <c r="AA171" s="111"/>
      <c r="AB171" s="111"/>
      <c r="AC171" s="111"/>
      <c r="AD171" s="111"/>
      <c r="AE171" s="111"/>
      <c r="AF171" s="111"/>
      <c r="AG171" s="111"/>
      <c r="AH171" s="40"/>
      <c r="AI171" s="40"/>
    </row>
    <row r="172" spans="1:35" s="44" customFormat="1" ht="28.5" customHeight="1" x14ac:dyDescent="0.25">
      <c r="A172" s="88" t="e">
        <f t="shared" si="24"/>
        <v>#VALUE!</v>
      </c>
      <c r="B172" s="87" t="s">
        <v>60</v>
      </c>
      <c r="C172" s="28"/>
      <c r="D172" s="37"/>
      <c r="E172" s="38"/>
      <c r="F172" s="89"/>
      <c r="G172" s="96"/>
      <c r="H172" s="39">
        <f t="shared" si="25"/>
        <v>0</v>
      </c>
      <c r="I172" s="39"/>
      <c r="J172" s="82"/>
      <c r="K172" s="41">
        <f t="shared" si="26"/>
        <v>0</v>
      </c>
      <c r="L172" s="42">
        <v>0</v>
      </c>
      <c r="M172" s="269"/>
      <c r="N172" s="268" t="str">
        <f t="shared" si="23"/>
        <v>xxx</v>
      </c>
      <c r="O172" s="267"/>
      <c r="P172" s="268"/>
      <c r="Q172" s="300">
        <v>0</v>
      </c>
      <c r="R172" s="104">
        <f t="shared" si="27"/>
        <v>0</v>
      </c>
      <c r="S172" s="43"/>
      <c r="T172" s="111"/>
      <c r="U172" s="111"/>
      <c r="V172" s="111"/>
      <c r="W172" s="111"/>
      <c r="X172" s="111"/>
      <c r="Y172" s="111"/>
      <c r="Z172" s="111"/>
      <c r="AA172" s="111"/>
      <c r="AB172" s="111"/>
      <c r="AC172" s="111"/>
      <c r="AD172" s="111"/>
      <c r="AE172" s="111"/>
      <c r="AF172" s="111"/>
      <c r="AG172" s="111"/>
      <c r="AH172" s="40"/>
      <c r="AI172" s="40"/>
    </row>
    <row r="173" spans="1:35" s="44" customFormat="1" ht="28.5" customHeight="1" x14ac:dyDescent="0.25">
      <c r="A173" s="88" t="e">
        <f t="shared" si="24"/>
        <v>#VALUE!</v>
      </c>
      <c r="B173" s="87" t="s">
        <v>60</v>
      </c>
      <c r="C173" s="28"/>
      <c r="D173" s="37"/>
      <c r="E173" s="38"/>
      <c r="F173" s="89"/>
      <c r="G173" s="96"/>
      <c r="H173" s="39">
        <f t="shared" si="25"/>
        <v>0</v>
      </c>
      <c r="I173" s="39"/>
      <c r="J173" s="82"/>
      <c r="K173" s="41">
        <f t="shared" si="26"/>
        <v>0</v>
      </c>
      <c r="L173" s="42">
        <v>0</v>
      </c>
      <c r="M173" s="269"/>
      <c r="N173" s="268" t="str">
        <f t="shared" si="23"/>
        <v>xxx</v>
      </c>
      <c r="O173" s="267"/>
      <c r="P173" s="268"/>
      <c r="Q173" s="300">
        <v>0</v>
      </c>
      <c r="R173" s="104">
        <f t="shared" si="27"/>
        <v>0</v>
      </c>
      <c r="S173" s="43"/>
      <c r="T173" s="111"/>
      <c r="U173" s="111"/>
      <c r="V173" s="111"/>
      <c r="W173" s="111"/>
      <c r="X173" s="111"/>
      <c r="Y173" s="111"/>
      <c r="Z173" s="111"/>
      <c r="AA173" s="111"/>
      <c r="AB173" s="111"/>
      <c r="AC173" s="111"/>
      <c r="AD173" s="111"/>
      <c r="AE173" s="111"/>
      <c r="AF173" s="111"/>
      <c r="AG173" s="111"/>
      <c r="AH173" s="40"/>
      <c r="AI173" s="40"/>
    </row>
    <row r="174" spans="1:35" s="44" customFormat="1" ht="28.5" customHeight="1" x14ac:dyDescent="0.25">
      <c r="A174" s="88" t="e">
        <f t="shared" si="24"/>
        <v>#VALUE!</v>
      </c>
      <c r="B174" s="87" t="s">
        <v>60</v>
      </c>
      <c r="C174" s="28"/>
      <c r="D174" s="37"/>
      <c r="E174" s="38"/>
      <c r="F174" s="89"/>
      <c r="G174" s="96"/>
      <c r="H174" s="39">
        <f t="shared" si="25"/>
        <v>0</v>
      </c>
      <c r="I174" s="39"/>
      <c r="J174" s="82"/>
      <c r="K174" s="41">
        <f t="shared" si="26"/>
        <v>0</v>
      </c>
      <c r="L174" s="42">
        <v>0</v>
      </c>
      <c r="M174" s="269"/>
      <c r="N174" s="268" t="str">
        <f t="shared" si="23"/>
        <v>xxx</v>
      </c>
      <c r="O174" s="267"/>
      <c r="P174" s="268"/>
      <c r="Q174" s="300">
        <v>0</v>
      </c>
      <c r="R174" s="104">
        <f t="shared" si="27"/>
        <v>0</v>
      </c>
      <c r="S174" s="43"/>
      <c r="T174" s="111"/>
      <c r="U174" s="111"/>
      <c r="V174" s="111"/>
      <c r="W174" s="111"/>
      <c r="X174" s="111"/>
      <c r="Y174" s="111"/>
      <c r="Z174" s="111"/>
      <c r="AA174" s="111"/>
      <c r="AB174" s="111"/>
      <c r="AC174" s="111"/>
      <c r="AD174" s="111"/>
      <c r="AE174" s="111"/>
      <c r="AF174" s="111"/>
      <c r="AG174" s="111"/>
      <c r="AH174" s="40"/>
      <c r="AI174" s="40"/>
    </row>
    <row r="175" spans="1:35" s="44" customFormat="1" ht="28.5" customHeight="1" x14ac:dyDescent="0.25">
      <c r="A175" s="88" t="e">
        <f t="shared" si="24"/>
        <v>#VALUE!</v>
      </c>
      <c r="B175" s="87" t="s">
        <v>60</v>
      </c>
      <c r="C175" s="28"/>
      <c r="D175" s="37"/>
      <c r="E175" s="38"/>
      <c r="F175" s="89"/>
      <c r="G175" s="96"/>
      <c r="H175" s="39">
        <f t="shared" si="25"/>
        <v>0</v>
      </c>
      <c r="I175" s="39"/>
      <c r="J175" s="82"/>
      <c r="K175" s="41">
        <f t="shared" si="26"/>
        <v>0</v>
      </c>
      <c r="L175" s="42">
        <v>0</v>
      </c>
      <c r="M175" s="269"/>
      <c r="N175" s="268" t="str">
        <f t="shared" si="23"/>
        <v>xxx</v>
      </c>
      <c r="O175" s="267"/>
      <c r="P175" s="268"/>
      <c r="Q175" s="300">
        <v>0</v>
      </c>
      <c r="R175" s="104">
        <f t="shared" si="27"/>
        <v>0</v>
      </c>
      <c r="S175" s="43"/>
      <c r="T175" s="111"/>
      <c r="U175" s="111"/>
      <c r="V175" s="111"/>
      <c r="W175" s="111"/>
      <c r="X175" s="111"/>
      <c r="Y175" s="111"/>
      <c r="Z175" s="111"/>
      <c r="AA175" s="111"/>
      <c r="AB175" s="111"/>
      <c r="AC175" s="111"/>
      <c r="AD175" s="111"/>
      <c r="AE175" s="111"/>
      <c r="AF175" s="111"/>
      <c r="AG175" s="111"/>
      <c r="AH175" s="40"/>
      <c r="AI175" s="40"/>
    </row>
    <row r="176" spans="1:35" s="44" customFormat="1" ht="28.5" customHeight="1" x14ac:dyDescent="0.25">
      <c r="A176" s="88" t="e">
        <f t="shared" si="24"/>
        <v>#VALUE!</v>
      </c>
      <c r="B176" s="87" t="s">
        <v>60</v>
      </c>
      <c r="C176" s="28"/>
      <c r="D176" s="37"/>
      <c r="E176" s="38"/>
      <c r="F176" s="89"/>
      <c r="G176" s="96"/>
      <c r="H176" s="39">
        <f t="shared" si="25"/>
        <v>0</v>
      </c>
      <c r="I176" s="39"/>
      <c r="J176" s="82"/>
      <c r="K176" s="41">
        <f t="shared" si="26"/>
        <v>0</v>
      </c>
      <c r="L176" s="42">
        <v>0</v>
      </c>
      <c r="M176" s="269"/>
      <c r="N176" s="268" t="str">
        <f t="shared" si="23"/>
        <v>xxx</v>
      </c>
      <c r="O176" s="267"/>
      <c r="P176" s="268"/>
      <c r="Q176" s="300">
        <v>0</v>
      </c>
      <c r="R176" s="104">
        <f t="shared" si="27"/>
        <v>0</v>
      </c>
      <c r="S176" s="43"/>
      <c r="T176" s="111"/>
      <c r="U176" s="111"/>
      <c r="V176" s="111"/>
      <c r="W176" s="111"/>
      <c r="X176" s="111"/>
      <c r="Y176" s="111"/>
      <c r="Z176" s="111"/>
      <c r="AA176" s="111"/>
      <c r="AB176" s="111"/>
      <c r="AC176" s="111"/>
      <c r="AD176" s="111"/>
      <c r="AE176" s="111"/>
      <c r="AF176" s="111"/>
      <c r="AG176" s="111"/>
      <c r="AH176" s="40"/>
      <c r="AI176" s="40"/>
    </row>
    <row r="177" spans="1:35" s="44" customFormat="1" ht="28.5" customHeight="1" x14ac:dyDescent="0.25">
      <c r="A177" s="88" t="e">
        <f t="shared" si="24"/>
        <v>#VALUE!</v>
      </c>
      <c r="B177" s="87" t="s">
        <v>60</v>
      </c>
      <c r="C177" s="28"/>
      <c r="D177" s="37"/>
      <c r="E177" s="38"/>
      <c r="F177" s="89"/>
      <c r="G177" s="96"/>
      <c r="H177" s="39">
        <f t="shared" si="25"/>
        <v>0</v>
      </c>
      <c r="I177" s="39"/>
      <c r="J177" s="82"/>
      <c r="K177" s="41">
        <f t="shared" si="26"/>
        <v>0</v>
      </c>
      <c r="L177" s="42">
        <v>0</v>
      </c>
      <c r="M177" s="269"/>
      <c r="N177" s="268" t="str">
        <f t="shared" si="23"/>
        <v>xxx</v>
      </c>
      <c r="O177" s="267"/>
      <c r="P177" s="268"/>
      <c r="Q177" s="300">
        <v>0</v>
      </c>
      <c r="R177" s="104">
        <f t="shared" si="27"/>
        <v>0</v>
      </c>
      <c r="S177" s="43"/>
      <c r="T177" s="111"/>
      <c r="U177" s="111"/>
      <c r="V177" s="111"/>
      <c r="W177" s="111"/>
      <c r="X177" s="111"/>
      <c r="Y177" s="111"/>
      <c r="Z177" s="111"/>
      <c r="AA177" s="111"/>
      <c r="AB177" s="111"/>
      <c r="AC177" s="111"/>
      <c r="AD177" s="111"/>
      <c r="AE177" s="111"/>
      <c r="AF177" s="111"/>
      <c r="AG177" s="111"/>
      <c r="AH177" s="40"/>
      <c r="AI177" s="40"/>
    </row>
    <row r="178" spans="1:35" s="44" customFormat="1" ht="28.5" customHeight="1" x14ac:dyDescent="0.25">
      <c r="A178" s="88" t="e">
        <f t="shared" si="24"/>
        <v>#VALUE!</v>
      </c>
      <c r="B178" s="87" t="s">
        <v>60</v>
      </c>
      <c r="C178" s="28"/>
      <c r="D178" s="37"/>
      <c r="E178" s="38"/>
      <c r="F178" s="89"/>
      <c r="G178" s="96"/>
      <c r="H178" s="39">
        <f t="shared" si="25"/>
        <v>0</v>
      </c>
      <c r="I178" s="39"/>
      <c r="J178" s="82"/>
      <c r="K178" s="41">
        <f t="shared" si="26"/>
        <v>0</v>
      </c>
      <c r="L178" s="42">
        <v>0</v>
      </c>
      <c r="M178" s="269"/>
      <c r="N178" s="268" t="str">
        <f t="shared" si="23"/>
        <v>xxx</v>
      </c>
      <c r="O178" s="267"/>
      <c r="P178" s="268"/>
      <c r="Q178" s="300">
        <v>0</v>
      </c>
      <c r="R178" s="104">
        <f t="shared" si="27"/>
        <v>0</v>
      </c>
      <c r="S178" s="43"/>
      <c r="T178" s="111"/>
      <c r="U178" s="111"/>
      <c r="V178" s="111"/>
      <c r="W178" s="111"/>
      <c r="X178" s="111"/>
      <c r="Y178" s="111"/>
      <c r="Z178" s="111"/>
      <c r="AA178" s="111"/>
      <c r="AB178" s="111"/>
      <c r="AC178" s="111"/>
      <c r="AD178" s="111"/>
      <c r="AE178" s="111"/>
      <c r="AF178" s="111"/>
      <c r="AG178" s="111"/>
      <c r="AH178" s="40"/>
      <c r="AI178" s="40"/>
    </row>
    <row r="179" spans="1:35" s="44" customFormat="1" ht="28.5" customHeight="1" x14ac:dyDescent="0.25">
      <c r="A179" s="88" t="e">
        <f t="shared" si="24"/>
        <v>#VALUE!</v>
      </c>
      <c r="B179" s="87" t="s">
        <v>60</v>
      </c>
      <c r="C179" s="28"/>
      <c r="D179" s="37"/>
      <c r="E179" s="38"/>
      <c r="F179" s="89"/>
      <c r="G179" s="96"/>
      <c r="H179" s="39">
        <f t="shared" si="25"/>
        <v>0</v>
      </c>
      <c r="I179" s="39"/>
      <c r="J179" s="82"/>
      <c r="K179" s="41">
        <f t="shared" si="26"/>
        <v>0</v>
      </c>
      <c r="L179" s="42">
        <v>0</v>
      </c>
      <c r="M179" s="269"/>
      <c r="N179" s="268" t="str">
        <f t="shared" si="23"/>
        <v>xxx</v>
      </c>
      <c r="O179" s="267"/>
      <c r="P179" s="268"/>
      <c r="Q179" s="300">
        <v>0</v>
      </c>
      <c r="R179" s="104">
        <f t="shared" si="27"/>
        <v>0</v>
      </c>
      <c r="S179" s="43"/>
      <c r="T179" s="111"/>
      <c r="U179" s="111"/>
      <c r="V179" s="111"/>
      <c r="W179" s="111"/>
      <c r="X179" s="111"/>
      <c r="Y179" s="111"/>
      <c r="Z179" s="111"/>
      <c r="AA179" s="111"/>
      <c r="AB179" s="111"/>
      <c r="AC179" s="111"/>
      <c r="AD179" s="111"/>
      <c r="AE179" s="111"/>
      <c r="AF179" s="111"/>
      <c r="AG179" s="111"/>
      <c r="AH179" s="40"/>
      <c r="AI179" s="40"/>
    </row>
    <row r="180" spans="1:35" s="44" customFormat="1" ht="28.5" customHeight="1" x14ac:dyDescent="0.25">
      <c r="A180" s="88" t="e">
        <f t="shared" si="24"/>
        <v>#VALUE!</v>
      </c>
      <c r="B180" s="87" t="s">
        <v>60</v>
      </c>
      <c r="C180" s="28"/>
      <c r="D180" s="37"/>
      <c r="E180" s="38"/>
      <c r="F180" s="89"/>
      <c r="G180" s="96"/>
      <c r="H180" s="39">
        <f t="shared" si="25"/>
        <v>0</v>
      </c>
      <c r="I180" s="39"/>
      <c r="J180" s="82"/>
      <c r="K180" s="41">
        <f t="shared" si="26"/>
        <v>0</v>
      </c>
      <c r="L180" s="42">
        <v>0</v>
      </c>
      <c r="M180" s="269"/>
      <c r="N180" s="268" t="str">
        <f t="shared" si="23"/>
        <v>xxx</v>
      </c>
      <c r="O180" s="267"/>
      <c r="P180" s="268"/>
      <c r="Q180" s="300">
        <v>0</v>
      </c>
      <c r="R180" s="104">
        <f t="shared" si="27"/>
        <v>0</v>
      </c>
      <c r="S180" s="43"/>
      <c r="T180" s="111"/>
      <c r="U180" s="111"/>
      <c r="V180" s="111"/>
      <c r="W180" s="111"/>
      <c r="X180" s="111"/>
      <c r="Y180" s="111"/>
      <c r="Z180" s="111"/>
      <c r="AA180" s="111"/>
      <c r="AB180" s="111"/>
      <c r="AC180" s="111"/>
      <c r="AD180" s="111"/>
      <c r="AE180" s="111"/>
      <c r="AF180" s="111"/>
      <c r="AG180" s="111"/>
      <c r="AH180" s="40"/>
      <c r="AI180" s="40"/>
    </row>
    <row r="181" spans="1:35" s="44" customFormat="1" ht="28.5" customHeight="1" x14ac:dyDescent="0.25">
      <c r="A181" s="88" t="e">
        <f t="shared" si="24"/>
        <v>#VALUE!</v>
      </c>
      <c r="B181" s="87" t="s">
        <v>60</v>
      </c>
      <c r="C181" s="28"/>
      <c r="D181" s="37"/>
      <c r="E181" s="38"/>
      <c r="F181" s="89"/>
      <c r="G181" s="96"/>
      <c r="H181" s="39">
        <f t="shared" si="25"/>
        <v>0</v>
      </c>
      <c r="I181" s="39"/>
      <c r="J181" s="82"/>
      <c r="K181" s="41">
        <f t="shared" si="26"/>
        <v>0</v>
      </c>
      <c r="L181" s="42">
        <v>0</v>
      </c>
      <c r="M181" s="269"/>
      <c r="N181" s="268" t="str">
        <f t="shared" si="23"/>
        <v>xxx</v>
      </c>
      <c r="O181" s="267"/>
      <c r="P181" s="268"/>
      <c r="Q181" s="300">
        <v>0</v>
      </c>
      <c r="R181" s="104">
        <f t="shared" si="27"/>
        <v>0</v>
      </c>
      <c r="S181" s="43"/>
      <c r="T181" s="111"/>
      <c r="U181" s="111"/>
      <c r="V181" s="111"/>
      <c r="W181" s="111"/>
      <c r="X181" s="111"/>
      <c r="Y181" s="111"/>
      <c r="Z181" s="111"/>
      <c r="AA181" s="111"/>
      <c r="AB181" s="111"/>
      <c r="AC181" s="111"/>
      <c r="AD181" s="111"/>
      <c r="AE181" s="111"/>
      <c r="AF181" s="111"/>
      <c r="AG181" s="111"/>
      <c r="AH181" s="40"/>
      <c r="AI181" s="40"/>
    </row>
    <row r="182" spans="1:35" s="44" customFormat="1" ht="28.5" customHeight="1" x14ac:dyDescent="0.25">
      <c r="A182" s="88" t="e">
        <f t="shared" si="24"/>
        <v>#VALUE!</v>
      </c>
      <c r="B182" s="87" t="s">
        <v>60</v>
      </c>
      <c r="C182" s="28"/>
      <c r="D182" s="37"/>
      <c r="E182" s="38"/>
      <c r="F182" s="89"/>
      <c r="G182" s="96"/>
      <c r="H182" s="39">
        <f t="shared" si="25"/>
        <v>0</v>
      </c>
      <c r="I182" s="39"/>
      <c r="J182" s="82"/>
      <c r="K182" s="41">
        <f t="shared" si="26"/>
        <v>0</v>
      </c>
      <c r="L182" s="42">
        <v>0</v>
      </c>
      <c r="M182" s="269"/>
      <c r="N182" s="268" t="str">
        <f t="shared" si="23"/>
        <v>xxx</v>
      </c>
      <c r="O182" s="267"/>
      <c r="P182" s="268"/>
      <c r="Q182" s="300">
        <v>0</v>
      </c>
      <c r="R182" s="104">
        <f t="shared" si="27"/>
        <v>0</v>
      </c>
      <c r="S182" s="43"/>
      <c r="T182" s="111"/>
      <c r="U182" s="111"/>
      <c r="V182" s="111"/>
      <c r="W182" s="111"/>
      <c r="X182" s="111"/>
      <c r="Y182" s="111"/>
      <c r="Z182" s="111"/>
      <c r="AA182" s="111"/>
      <c r="AB182" s="111"/>
      <c r="AC182" s="111"/>
      <c r="AD182" s="111"/>
      <c r="AE182" s="111"/>
      <c r="AF182" s="111"/>
      <c r="AG182" s="111"/>
      <c r="AH182" s="40"/>
      <c r="AI182" s="40"/>
    </row>
    <row r="183" spans="1:35" s="44" customFormat="1" ht="28.5" customHeight="1" x14ac:dyDescent="0.25">
      <c r="A183" s="88" t="e">
        <f t="shared" si="24"/>
        <v>#VALUE!</v>
      </c>
      <c r="B183" s="87" t="s">
        <v>60</v>
      </c>
      <c r="C183" s="28"/>
      <c r="D183" s="37"/>
      <c r="E183" s="38"/>
      <c r="F183" s="89"/>
      <c r="G183" s="96"/>
      <c r="H183" s="39">
        <f t="shared" si="25"/>
        <v>0</v>
      </c>
      <c r="I183" s="39"/>
      <c r="J183" s="82"/>
      <c r="K183" s="41">
        <f t="shared" si="26"/>
        <v>0</v>
      </c>
      <c r="L183" s="42">
        <v>0</v>
      </c>
      <c r="M183" s="269"/>
      <c r="N183" s="268" t="str">
        <f t="shared" si="23"/>
        <v>xxx</v>
      </c>
      <c r="O183" s="267"/>
      <c r="P183" s="268"/>
      <c r="Q183" s="300">
        <v>0</v>
      </c>
      <c r="R183" s="104">
        <f t="shared" si="27"/>
        <v>0</v>
      </c>
      <c r="S183" s="43"/>
      <c r="T183" s="111"/>
      <c r="U183" s="111"/>
      <c r="V183" s="111"/>
      <c r="W183" s="111"/>
      <c r="X183" s="111"/>
      <c r="Y183" s="111"/>
      <c r="Z183" s="111"/>
      <c r="AA183" s="111"/>
      <c r="AB183" s="111"/>
      <c r="AC183" s="111"/>
      <c r="AD183" s="111"/>
      <c r="AE183" s="111"/>
      <c r="AF183" s="111"/>
      <c r="AG183" s="111"/>
      <c r="AH183" s="40"/>
      <c r="AI183" s="40"/>
    </row>
    <row r="184" spans="1:35" s="44" customFormat="1" ht="28.5" customHeight="1" x14ac:dyDescent="0.25">
      <c r="A184" s="88" t="e">
        <f t="shared" si="24"/>
        <v>#VALUE!</v>
      </c>
      <c r="B184" s="87" t="s">
        <v>60</v>
      </c>
      <c r="C184" s="28"/>
      <c r="D184" s="37"/>
      <c r="E184" s="38"/>
      <c r="F184" s="89"/>
      <c r="G184" s="96"/>
      <c r="H184" s="39">
        <f t="shared" si="25"/>
        <v>0</v>
      </c>
      <c r="I184" s="39"/>
      <c r="J184" s="82"/>
      <c r="K184" s="41">
        <f t="shared" si="26"/>
        <v>0</v>
      </c>
      <c r="L184" s="42">
        <v>0</v>
      </c>
      <c r="M184" s="269"/>
      <c r="N184" s="268" t="str">
        <f t="shared" si="23"/>
        <v>xxx</v>
      </c>
      <c r="O184" s="267"/>
      <c r="P184" s="268"/>
      <c r="Q184" s="300">
        <v>0</v>
      </c>
      <c r="R184" s="104">
        <f t="shared" si="27"/>
        <v>0</v>
      </c>
      <c r="S184" s="43"/>
      <c r="T184" s="111"/>
      <c r="U184" s="111"/>
      <c r="V184" s="111"/>
      <c r="W184" s="111"/>
      <c r="X184" s="111"/>
      <c r="Y184" s="111"/>
      <c r="Z184" s="111"/>
      <c r="AA184" s="111"/>
      <c r="AB184" s="111"/>
      <c r="AC184" s="111"/>
      <c r="AD184" s="111"/>
      <c r="AE184" s="111"/>
      <c r="AF184" s="111"/>
      <c r="AG184" s="111"/>
      <c r="AH184" s="40"/>
      <c r="AI184" s="40"/>
    </row>
    <row r="185" spans="1:35" s="44" customFormat="1" ht="28.5" customHeight="1" x14ac:dyDescent="0.25">
      <c r="A185" s="88" t="e">
        <f t="shared" si="24"/>
        <v>#VALUE!</v>
      </c>
      <c r="B185" s="87" t="s">
        <v>60</v>
      </c>
      <c r="C185" s="28"/>
      <c r="D185" s="37"/>
      <c r="E185" s="38"/>
      <c r="F185" s="89"/>
      <c r="G185" s="96"/>
      <c r="H185" s="39">
        <f t="shared" si="25"/>
        <v>0</v>
      </c>
      <c r="I185" s="39"/>
      <c r="J185" s="82"/>
      <c r="K185" s="41">
        <f t="shared" si="26"/>
        <v>0</v>
      </c>
      <c r="L185" s="42">
        <v>0</v>
      </c>
      <c r="M185" s="269"/>
      <c r="N185" s="268" t="str">
        <f t="shared" si="23"/>
        <v>xxx</v>
      </c>
      <c r="O185" s="267"/>
      <c r="P185" s="268"/>
      <c r="Q185" s="300">
        <v>0</v>
      </c>
      <c r="R185" s="104">
        <f t="shared" si="27"/>
        <v>0</v>
      </c>
      <c r="S185" s="43"/>
      <c r="T185" s="111"/>
      <c r="U185" s="111"/>
      <c r="V185" s="111"/>
      <c r="W185" s="111"/>
      <c r="X185" s="111"/>
      <c r="Y185" s="111"/>
      <c r="Z185" s="111"/>
      <c r="AA185" s="111"/>
      <c r="AB185" s="111"/>
      <c r="AC185" s="111"/>
      <c r="AD185" s="111"/>
      <c r="AE185" s="111"/>
      <c r="AF185" s="111"/>
      <c r="AG185" s="111"/>
      <c r="AH185" s="40"/>
      <c r="AI185" s="40"/>
    </row>
    <row r="186" spans="1:35" s="44" customFormat="1" ht="28.5" customHeight="1" x14ac:dyDescent="0.25">
      <c r="A186" s="88" t="e">
        <f t="shared" si="24"/>
        <v>#VALUE!</v>
      </c>
      <c r="B186" s="87" t="s">
        <v>60</v>
      </c>
      <c r="C186" s="28"/>
      <c r="D186" s="37"/>
      <c r="E186" s="38"/>
      <c r="F186" s="89"/>
      <c r="G186" s="96"/>
      <c r="H186" s="39">
        <f t="shared" si="25"/>
        <v>0</v>
      </c>
      <c r="I186" s="39"/>
      <c r="J186" s="82"/>
      <c r="K186" s="41">
        <f t="shared" si="26"/>
        <v>0</v>
      </c>
      <c r="L186" s="42">
        <v>0</v>
      </c>
      <c r="M186" s="269"/>
      <c r="N186" s="268" t="str">
        <f t="shared" si="23"/>
        <v>xxx</v>
      </c>
      <c r="O186" s="267"/>
      <c r="P186" s="268"/>
      <c r="Q186" s="300">
        <v>0</v>
      </c>
      <c r="R186" s="104">
        <f t="shared" si="27"/>
        <v>0</v>
      </c>
      <c r="S186" s="43"/>
      <c r="T186" s="111"/>
      <c r="U186" s="111"/>
      <c r="V186" s="111"/>
      <c r="W186" s="111"/>
      <c r="X186" s="111"/>
      <c r="Y186" s="111"/>
      <c r="Z186" s="111"/>
      <c r="AA186" s="111"/>
      <c r="AB186" s="111"/>
      <c r="AC186" s="111"/>
      <c r="AD186" s="111"/>
      <c r="AE186" s="111"/>
      <c r="AF186" s="111"/>
      <c r="AG186" s="111"/>
      <c r="AH186" s="40"/>
      <c r="AI186" s="40"/>
    </row>
    <row r="187" spans="1:35" s="44" customFormat="1" ht="28.5" customHeight="1" x14ac:dyDescent="0.25">
      <c r="A187" s="88" t="e">
        <f t="shared" si="24"/>
        <v>#VALUE!</v>
      </c>
      <c r="B187" s="87" t="s">
        <v>60</v>
      </c>
      <c r="C187" s="28"/>
      <c r="D187" s="37"/>
      <c r="E187" s="38"/>
      <c r="F187" s="89"/>
      <c r="G187" s="96"/>
      <c r="H187" s="39">
        <f t="shared" si="25"/>
        <v>0</v>
      </c>
      <c r="I187" s="39"/>
      <c r="J187" s="82"/>
      <c r="K187" s="41">
        <f t="shared" si="26"/>
        <v>0</v>
      </c>
      <c r="L187" s="42">
        <v>0</v>
      </c>
      <c r="M187" s="269"/>
      <c r="N187" s="268" t="str">
        <f t="shared" si="23"/>
        <v>xxx</v>
      </c>
      <c r="O187" s="267"/>
      <c r="P187" s="268"/>
      <c r="Q187" s="300">
        <v>0</v>
      </c>
      <c r="R187" s="104">
        <f t="shared" si="27"/>
        <v>0</v>
      </c>
      <c r="S187" s="43"/>
      <c r="T187" s="111"/>
      <c r="U187" s="111"/>
      <c r="V187" s="111"/>
      <c r="W187" s="111"/>
      <c r="X187" s="111"/>
      <c r="Y187" s="111"/>
      <c r="Z187" s="111"/>
      <c r="AA187" s="111"/>
      <c r="AB187" s="111"/>
      <c r="AC187" s="111"/>
      <c r="AD187" s="111"/>
      <c r="AE187" s="111"/>
      <c r="AF187" s="111"/>
      <c r="AG187" s="111"/>
      <c r="AH187" s="40"/>
      <c r="AI187" s="40"/>
    </row>
    <row r="188" spans="1:35" s="44" customFormat="1" ht="28.5" customHeight="1" x14ac:dyDescent="0.25">
      <c r="A188" s="88" t="e">
        <f t="shared" si="24"/>
        <v>#VALUE!</v>
      </c>
      <c r="B188" s="87" t="s">
        <v>60</v>
      </c>
      <c r="C188" s="28"/>
      <c r="D188" s="37"/>
      <c r="E188" s="38"/>
      <c r="F188" s="89"/>
      <c r="G188" s="96"/>
      <c r="H188" s="39">
        <f t="shared" si="25"/>
        <v>0</v>
      </c>
      <c r="I188" s="39"/>
      <c r="J188" s="82"/>
      <c r="K188" s="41">
        <f t="shared" si="26"/>
        <v>0</v>
      </c>
      <c r="L188" s="42">
        <v>0</v>
      </c>
      <c r="M188" s="269"/>
      <c r="N188" s="268" t="str">
        <f t="shared" si="23"/>
        <v>xxx</v>
      </c>
      <c r="O188" s="267"/>
      <c r="P188" s="268"/>
      <c r="Q188" s="300">
        <v>0</v>
      </c>
      <c r="R188" s="104">
        <f t="shared" si="27"/>
        <v>0</v>
      </c>
      <c r="S188" s="43"/>
      <c r="T188" s="111"/>
      <c r="U188" s="111"/>
      <c r="V188" s="111"/>
      <c r="W188" s="111"/>
      <c r="X188" s="111"/>
      <c r="Y188" s="111"/>
      <c r="Z188" s="111"/>
      <c r="AA188" s="111"/>
      <c r="AB188" s="111"/>
      <c r="AC188" s="111"/>
      <c r="AD188" s="111"/>
      <c r="AE188" s="111"/>
      <c r="AF188" s="111"/>
      <c r="AG188" s="111"/>
      <c r="AH188" s="40"/>
      <c r="AI188" s="40"/>
    </row>
    <row r="189" spans="1:35" s="44" customFormat="1" ht="28.5" customHeight="1" x14ac:dyDescent="0.25">
      <c r="A189" s="88" t="e">
        <f t="shared" si="24"/>
        <v>#VALUE!</v>
      </c>
      <c r="B189" s="87" t="s">
        <v>60</v>
      </c>
      <c r="C189" s="28"/>
      <c r="D189" s="37"/>
      <c r="E189" s="38"/>
      <c r="F189" s="89"/>
      <c r="G189" s="96"/>
      <c r="H189" s="39">
        <f t="shared" si="25"/>
        <v>0</v>
      </c>
      <c r="I189" s="39"/>
      <c r="J189" s="82"/>
      <c r="K189" s="41">
        <f t="shared" si="26"/>
        <v>0</v>
      </c>
      <c r="L189" s="42">
        <v>0</v>
      </c>
      <c r="M189" s="269"/>
      <c r="N189" s="268" t="str">
        <f t="shared" si="23"/>
        <v>xxx</v>
      </c>
      <c r="O189" s="267"/>
      <c r="P189" s="268"/>
      <c r="Q189" s="300">
        <v>0</v>
      </c>
      <c r="R189" s="104">
        <f t="shared" si="27"/>
        <v>0</v>
      </c>
      <c r="S189" s="43"/>
      <c r="T189" s="111"/>
      <c r="U189" s="111"/>
      <c r="V189" s="111"/>
      <c r="W189" s="111"/>
      <c r="X189" s="111"/>
      <c r="Y189" s="111"/>
      <c r="Z189" s="111"/>
      <c r="AA189" s="111"/>
      <c r="AB189" s="111"/>
      <c r="AC189" s="111"/>
      <c r="AD189" s="111"/>
      <c r="AE189" s="111"/>
      <c r="AF189" s="111"/>
      <c r="AG189" s="111"/>
      <c r="AH189" s="40"/>
      <c r="AI189" s="40"/>
    </row>
    <row r="190" spans="1:35" s="44" customFormat="1" ht="28.5" customHeight="1" x14ac:dyDescent="0.25">
      <c r="A190" s="88" t="e">
        <f t="shared" si="24"/>
        <v>#VALUE!</v>
      </c>
      <c r="B190" s="87" t="s">
        <v>60</v>
      </c>
      <c r="C190" s="28"/>
      <c r="D190" s="37"/>
      <c r="E190" s="38"/>
      <c r="F190" s="89"/>
      <c r="G190" s="96"/>
      <c r="H190" s="39">
        <f t="shared" si="25"/>
        <v>0</v>
      </c>
      <c r="I190" s="39"/>
      <c r="J190" s="82"/>
      <c r="K190" s="41">
        <f t="shared" si="26"/>
        <v>0</v>
      </c>
      <c r="L190" s="42">
        <v>0</v>
      </c>
      <c r="M190" s="269"/>
      <c r="N190" s="268" t="str">
        <f t="shared" si="23"/>
        <v>xxx</v>
      </c>
      <c r="O190" s="267"/>
      <c r="P190" s="268"/>
      <c r="Q190" s="300">
        <v>0</v>
      </c>
      <c r="R190" s="104">
        <f t="shared" si="27"/>
        <v>0</v>
      </c>
      <c r="S190" s="43"/>
      <c r="T190" s="111"/>
      <c r="U190" s="111"/>
      <c r="V190" s="111"/>
      <c r="W190" s="111"/>
      <c r="X190" s="111"/>
      <c r="Y190" s="111"/>
      <c r="Z190" s="111"/>
      <c r="AA190" s="111"/>
      <c r="AB190" s="111"/>
      <c r="AC190" s="111"/>
      <c r="AD190" s="111"/>
      <c r="AE190" s="111"/>
      <c r="AF190" s="111"/>
      <c r="AG190" s="111"/>
      <c r="AH190" s="40"/>
      <c r="AI190" s="40"/>
    </row>
    <row r="191" spans="1:35" s="44" customFormat="1" ht="28.5" customHeight="1" x14ac:dyDescent="0.25">
      <c r="A191" s="88" t="e">
        <f t="shared" si="24"/>
        <v>#VALUE!</v>
      </c>
      <c r="B191" s="87" t="s">
        <v>60</v>
      </c>
      <c r="C191" s="28"/>
      <c r="D191" s="37"/>
      <c r="E191" s="38"/>
      <c r="F191" s="89"/>
      <c r="G191" s="96"/>
      <c r="H191" s="39">
        <f t="shared" si="25"/>
        <v>0</v>
      </c>
      <c r="I191" s="39"/>
      <c r="J191" s="82"/>
      <c r="K191" s="41">
        <f t="shared" si="26"/>
        <v>0</v>
      </c>
      <c r="L191" s="42">
        <v>0</v>
      </c>
      <c r="M191" s="269"/>
      <c r="N191" s="268" t="str">
        <f t="shared" si="23"/>
        <v>xxx</v>
      </c>
      <c r="O191" s="267"/>
      <c r="P191" s="268"/>
      <c r="Q191" s="300">
        <v>0</v>
      </c>
      <c r="R191" s="104">
        <f t="shared" si="27"/>
        <v>0</v>
      </c>
      <c r="S191" s="43"/>
      <c r="T191" s="111"/>
      <c r="U191" s="111"/>
      <c r="V191" s="111"/>
      <c r="W191" s="111"/>
      <c r="X191" s="111"/>
      <c r="Y191" s="111"/>
      <c r="Z191" s="111"/>
      <c r="AA191" s="111"/>
      <c r="AB191" s="111"/>
      <c r="AC191" s="111"/>
      <c r="AD191" s="111"/>
      <c r="AE191" s="111"/>
      <c r="AF191" s="111"/>
      <c r="AG191" s="111"/>
      <c r="AH191" s="40"/>
      <c r="AI191" s="40"/>
    </row>
    <row r="192" spans="1:35" s="44" customFormat="1" ht="28.5" customHeight="1" x14ac:dyDescent="0.25">
      <c r="A192" s="88" t="e">
        <f t="shared" si="24"/>
        <v>#VALUE!</v>
      </c>
      <c r="B192" s="87" t="s">
        <v>60</v>
      </c>
      <c r="C192" s="28"/>
      <c r="D192" s="37"/>
      <c r="E192" s="38"/>
      <c r="F192" s="89"/>
      <c r="G192" s="96"/>
      <c r="H192" s="39">
        <f t="shared" si="25"/>
        <v>0</v>
      </c>
      <c r="I192" s="39"/>
      <c r="J192" s="82"/>
      <c r="K192" s="41">
        <f t="shared" si="26"/>
        <v>0</v>
      </c>
      <c r="L192" s="42">
        <v>0</v>
      </c>
      <c r="M192" s="269"/>
      <c r="N192" s="268" t="str">
        <f t="shared" si="23"/>
        <v>xxx</v>
      </c>
      <c r="O192" s="267"/>
      <c r="P192" s="268"/>
      <c r="Q192" s="300">
        <v>0</v>
      </c>
      <c r="R192" s="104">
        <f t="shared" si="27"/>
        <v>0</v>
      </c>
      <c r="S192" s="43"/>
      <c r="T192" s="111"/>
      <c r="U192" s="111"/>
      <c r="V192" s="111"/>
      <c r="W192" s="111"/>
      <c r="X192" s="111"/>
      <c r="Y192" s="111"/>
      <c r="Z192" s="111"/>
      <c r="AA192" s="111"/>
      <c r="AB192" s="111"/>
      <c r="AC192" s="111"/>
      <c r="AD192" s="111"/>
      <c r="AE192" s="111"/>
      <c r="AF192" s="111"/>
      <c r="AG192" s="111"/>
      <c r="AH192" s="40"/>
      <c r="AI192" s="40"/>
    </row>
    <row r="193" spans="1:35" s="44" customFormat="1" ht="28.5" customHeight="1" x14ac:dyDescent="0.25">
      <c r="A193" s="88" t="e">
        <f t="shared" si="24"/>
        <v>#VALUE!</v>
      </c>
      <c r="B193" s="87" t="s">
        <v>60</v>
      </c>
      <c r="C193" s="28"/>
      <c r="D193" s="37"/>
      <c r="E193" s="38"/>
      <c r="F193" s="89"/>
      <c r="G193" s="96"/>
      <c r="H193" s="39">
        <f t="shared" si="25"/>
        <v>0</v>
      </c>
      <c r="I193" s="39"/>
      <c r="J193" s="82"/>
      <c r="K193" s="41">
        <f t="shared" si="26"/>
        <v>0</v>
      </c>
      <c r="L193" s="42">
        <v>0</v>
      </c>
      <c r="M193" s="269"/>
      <c r="N193" s="268" t="str">
        <f t="shared" si="23"/>
        <v>xxx</v>
      </c>
      <c r="O193" s="267"/>
      <c r="P193" s="268"/>
      <c r="Q193" s="300">
        <v>0</v>
      </c>
      <c r="R193" s="104">
        <f t="shared" si="27"/>
        <v>0</v>
      </c>
      <c r="S193" s="43"/>
      <c r="T193" s="111"/>
      <c r="U193" s="111"/>
      <c r="V193" s="111"/>
      <c r="W193" s="111"/>
      <c r="X193" s="111"/>
      <c r="Y193" s="111"/>
      <c r="Z193" s="111"/>
      <c r="AA193" s="111"/>
      <c r="AB193" s="111"/>
      <c r="AC193" s="111"/>
      <c r="AD193" s="111"/>
      <c r="AE193" s="111"/>
      <c r="AF193" s="111"/>
      <c r="AG193" s="111"/>
      <c r="AH193" s="40"/>
      <c r="AI193" s="40"/>
    </row>
    <row r="194" spans="1:35" s="44" customFormat="1" ht="28.5" customHeight="1" x14ac:dyDescent="0.25">
      <c r="A194" s="88" t="e">
        <f t="shared" si="24"/>
        <v>#VALUE!</v>
      </c>
      <c r="B194" s="87" t="s">
        <v>60</v>
      </c>
      <c r="C194" s="28"/>
      <c r="D194" s="37"/>
      <c r="E194" s="38"/>
      <c r="F194" s="89"/>
      <c r="G194" s="96"/>
      <c r="H194" s="39">
        <f t="shared" si="25"/>
        <v>0</v>
      </c>
      <c r="I194" s="39"/>
      <c r="J194" s="82"/>
      <c r="K194" s="41">
        <f t="shared" si="26"/>
        <v>0</v>
      </c>
      <c r="L194" s="42">
        <v>0</v>
      </c>
      <c r="M194" s="269"/>
      <c r="N194" s="268" t="str">
        <f t="shared" si="23"/>
        <v>xxx</v>
      </c>
      <c r="O194" s="267"/>
      <c r="P194" s="268"/>
      <c r="Q194" s="300">
        <v>0</v>
      </c>
      <c r="R194" s="104">
        <f t="shared" si="27"/>
        <v>0</v>
      </c>
      <c r="S194" s="43"/>
      <c r="T194" s="111"/>
      <c r="U194" s="111"/>
      <c r="V194" s="111"/>
      <c r="W194" s="111"/>
      <c r="X194" s="111"/>
      <c r="Y194" s="111"/>
      <c r="Z194" s="111"/>
      <c r="AA194" s="111"/>
      <c r="AB194" s="111"/>
      <c r="AC194" s="111"/>
      <c r="AD194" s="111"/>
      <c r="AE194" s="111"/>
      <c r="AF194" s="111"/>
      <c r="AG194" s="111"/>
      <c r="AH194" s="40"/>
      <c r="AI194" s="40"/>
    </row>
    <row r="195" spans="1:35" s="44" customFormat="1" ht="28.5" customHeight="1" x14ac:dyDescent="0.25">
      <c r="A195" s="88" t="e">
        <f t="shared" si="24"/>
        <v>#VALUE!</v>
      </c>
      <c r="B195" s="87" t="s">
        <v>60</v>
      </c>
      <c r="C195" s="28"/>
      <c r="D195" s="37"/>
      <c r="E195" s="38"/>
      <c r="F195" s="89"/>
      <c r="G195" s="96"/>
      <c r="H195" s="39">
        <f t="shared" si="25"/>
        <v>0</v>
      </c>
      <c r="I195" s="39"/>
      <c r="J195" s="82"/>
      <c r="K195" s="41">
        <f t="shared" si="26"/>
        <v>0</v>
      </c>
      <c r="L195" s="42">
        <v>0</v>
      </c>
      <c r="M195" s="269"/>
      <c r="N195" s="268" t="str">
        <f t="shared" si="23"/>
        <v>xxx</v>
      </c>
      <c r="O195" s="267"/>
      <c r="P195" s="268"/>
      <c r="Q195" s="300">
        <v>0</v>
      </c>
      <c r="R195" s="104">
        <f t="shared" si="27"/>
        <v>0</v>
      </c>
      <c r="S195" s="43"/>
      <c r="T195" s="111"/>
      <c r="U195" s="111"/>
      <c r="V195" s="111"/>
      <c r="W195" s="111"/>
      <c r="X195" s="111"/>
      <c r="Y195" s="111"/>
      <c r="Z195" s="111"/>
      <c r="AA195" s="111"/>
      <c r="AB195" s="111"/>
      <c r="AC195" s="111"/>
      <c r="AD195" s="111"/>
      <c r="AE195" s="111"/>
      <c r="AF195" s="111"/>
      <c r="AG195" s="111"/>
      <c r="AH195" s="40"/>
      <c r="AI195" s="40"/>
    </row>
    <row r="196" spans="1:35" s="44" customFormat="1" ht="28.5" customHeight="1" x14ac:dyDescent="0.25">
      <c r="A196" s="88" t="e">
        <f t="shared" si="24"/>
        <v>#VALUE!</v>
      </c>
      <c r="B196" s="87" t="s">
        <v>60</v>
      </c>
      <c r="C196" s="28"/>
      <c r="D196" s="37"/>
      <c r="E196" s="38"/>
      <c r="F196" s="89"/>
      <c r="G196" s="96"/>
      <c r="H196" s="39">
        <f t="shared" si="25"/>
        <v>0</v>
      </c>
      <c r="I196" s="39"/>
      <c r="J196" s="82"/>
      <c r="K196" s="41">
        <f t="shared" si="26"/>
        <v>0</v>
      </c>
      <c r="L196" s="42">
        <v>0</v>
      </c>
      <c r="M196" s="269"/>
      <c r="N196" s="268" t="str">
        <f t="shared" si="23"/>
        <v>xxx</v>
      </c>
      <c r="O196" s="267"/>
      <c r="P196" s="268"/>
      <c r="Q196" s="300">
        <v>0</v>
      </c>
      <c r="R196" s="104">
        <f t="shared" si="27"/>
        <v>0</v>
      </c>
      <c r="S196" s="43"/>
      <c r="T196" s="111"/>
      <c r="U196" s="111"/>
      <c r="V196" s="111"/>
      <c r="W196" s="111"/>
      <c r="X196" s="111"/>
      <c r="Y196" s="111"/>
      <c r="Z196" s="111"/>
      <c r="AA196" s="111"/>
      <c r="AB196" s="111"/>
      <c r="AC196" s="111"/>
      <c r="AD196" s="111"/>
      <c r="AE196" s="111"/>
      <c r="AF196" s="111"/>
      <c r="AG196" s="111"/>
      <c r="AH196" s="40"/>
      <c r="AI196" s="40"/>
    </row>
    <row r="197" spans="1:35" s="44" customFormat="1" ht="28.5" customHeight="1" x14ac:dyDescent="0.25">
      <c r="A197" s="88" t="e">
        <f t="shared" si="24"/>
        <v>#VALUE!</v>
      </c>
      <c r="B197" s="87" t="s">
        <v>60</v>
      </c>
      <c r="C197" s="28"/>
      <c r="D197" s="37"/>
      <c r="E197" s="38"/>
      <c r="F197" s="89"/>
      <c r="G197" s="96"/>
      <c r="H197" s="39">
        <f t="shared" si="25"/>
        <v>0</v>
      </c>
      <c r="I197" s="39"/>
      <c r="J197" s="82"/>
      <c r="K197" s="41">
        <f t="shared" si="26"/>
        <v>0</v>
      </c>
      <c r="L197" s="42">
        <v>0</v>
      </c>
      <c r="M197" s="269"/>
      <c r="N197" s="268" t="str">
        <f t="shared" si="23"/>
        <v>xxx</v>
      </c>
      <c r="O197" s="267"/>
      <c r="P197" s="268"/>
      <c r="Q197" s="300">
        <v>0</v>
      </c>
      <c r="R197" s="104">
        <f t="shared" si="27"/>
        <v>0</v>
      </c>
      <c r="S197" s="43"/>
      <c r="T197" s="111"/>
      <c r="U197" s="111"/>
      <c r="V197" s="111"/>
      <c r="W197" s="111"/>
      <c r="X197" s="111"/>
      <c r="Y197" s="111"/>
      <c r="Z197" s="111"/>
      <c r="AA197" s="111"/>
      <c r="AB197" s="111"/>
      <c r="AC197" s="111"/>
      <c r="AD197" s="111"/>
      <c r="AE197" s="111"/>
      <c r="AF197" s="111"/>
      <c r="AG197" s="111"/>
      <c r="AH197" s="40"/>
      <c r="AI197" s="40"/>
    </row>
    <row r="198" spans="1:35" s="44" customFormat="1" ht="28.5" customHeight="1" x14ac:dyDescent="0.25">
      <c r="A198" s="88" t="e">
        <f t="shared" si="24"/>
        <v>#VALUE!</v>
      </c>
      <c r="B198" s="87" t="s">
        <v>60</v>
      </c>
      <c r="C198" s="28"/>
      <c r="D198" s="37"/>
      <c r="E198" s="38"/>
      <c r="F198" s="89"/>
      <c r="G198" s="96"/>
      <c r="H198" s="39">
        <f t="shared" si="25"/>
        <v>0</v>
      </c>
      <c r="I198" s="39"/>
      <c r="J198" s="82"/>
      <c r="K198" s="41">
        <f t="shared" si="26"/>
        <v>0</v>
      </c>
      <c r="L198" s="42">
        <v>0</v>
      </c>
      <c r="M198" s="269"/>
      <c r="N198" s="268" t="str">
        <f t="shared" si="23"/>
        <v>xxx</v>
      </c>
      <c r="O198" s="267"/>
      <c r="P198" s="268"/>
      <c r="Q198" s="300">
        <v>0</v>
      </c>
      <c r="R198" s="104">
        <f t="shared" si="27"/>
        <v>0</v>
      </c>
      <c r="S198" s="43"/>
      <c r="T198" s="111"/>
      <c r="U198" s="111"/>
      <c r="V198" s="111"/>
      <c r="W198" s="111"/>
      <c r="X198" s="111"/>
      <c r="Y198" s="111"/>
      <c r="Z198" s="111"/>
      <c r="AA198" s="111"/>
      <c r="AB198" s="111"/>
      <c r="AC198" s="111"/>
      <c r="AD198" s="111"/>
      <c r="AE198" s="111"/>
      <c r="AF198" s="111"/>
      <c r="AG198" s="111"/>
      <c r="AH198" s="40"/>
      <c r="AI198" s="40"/>
    </row>
    <row r="199" spans="1:35" s="44" customFormat="1" ht="28.5" customHeight="1" x14ac:dyDescent="0.25">
      <c r="A199" s="88" t="e">
        <f t="shared" si="24"/>
        <v>#VALUE!</v>
      </c>
      <c r="B199" s="87" t="s">
        <v>60</v>
      </c>
      <c r="C199" s="28"/>
      <c r="D199" s="37"/>
      <c r="E199" s="38"/>
      <c r="F199" s="89"/>
      <c r="G199" s="96"/>
      <c r="H199" s="39">
        <f t="shared" si="25"/>
        <v>0</v>
      </c>
      <c r="I199" s="39"/>
      <c r="J199" s="82"/>
      <c r="K199" s="41">
        <f t="shared" si="26"/>
        <v>0</v>
      </c>
      <c r="L199" s="42">
        <v>0</v>
      </c>
      <c r="M199" s="269"/>
      <c r="N199" s="268" t="str">
        <f t="shared" si="23"/>
        <v>xxx</v>
      </c>
      <c r="O199" s="267"/>
      <c r="P199" s="268"/>
      <c r="Q199" s="300">
        <v>0</v>
      </c>
      <c r="R199" s="104">
        <f t="shared" si="27"/>
        <v>0</v>
      </c>
      <c r="S199" s="43"/>
      <c r="T199" s="111"/>
      <c r="U199" s="111"/>
      <c r="V199" s="111"/>
      <c r="W199" s="111"/>
      <c r="X199" s="111"/>
      <c r="Y199" s="111"/>
      <c r="Z199" s="111"/>
      <c r="AA199" s="111"/>
      <c r="AB199" s="111"/>
      <c r="AC199" s="111"/>
      <c r="AD199" s="111"/>
      <c r="AE199" s="111"/>
      <c r="AF199" s="111"/>
      <c r="AG199" s="111"/>
      <c r="AH199" s="40"/>
      <c r="AI199" s="40"/>
    </row>
    <row r="200" spans="1:35" s="44" customFormat="1" ht="28.5" customHeight="1" x14ac:dyDescent="0.25">
      <c r="A200" s="88" t="e">
        <f t="shared" si="24"/>
        <v>#VALUE!</v>
      </c>
      <c r="B200" s="87" t="s">
        <v>60</v>
      </c>
      <c r="C200" s="28"/>
      <c r="D200" s="37"/>
      <c r="E200" s="38"/>
      <c r="F200" s="89"/>
      <c r="G200" s="96"/>
      <c r="H200" s="39">
        <f t="shared" si="25"/>
        <v>0</v>
      </c>
      <c r="I200" s="39"/>
      <c r="J200" s="82"/>
      <c r="K200" s="41">
        <f t="shared" si="26"/>
        <v>0</v>
      </c>
      <c r="L200" s="42">
        <v>0</v>
      </c>
      <c r="M200" s="269"/>
      <c r="N200" s="268" t="str">
        <f t="shared" si="23"/>
        <v>xxx</v>
      </c>
      <c r="O200" s="267"/>
      <c r="P200" s="268"/>
      <c r="Q200" s="300">
        <v>0</v>
      </c>
      <c r="R200" s="104">
        <f t="shared" si="27"/>
        <v>0</v>
      </c>
      <c r="S200" s="43"/>
      <c r="T200" s="111"/>
      <c r="U200" s="111"/>
      <c r="V200" s="111"/>
      <c r="W200" s="111"/>
      <c r="X200" s="111"/>
      <c r="Y200" s="111"/>
      <c r="Z200" s="111"/>
      <c r="AA200" s="111"/>
      <c r="AB200" s="111"/>
      <c r="AC200" s="111"/>
      <c r="AD200" s="111"/>
      <c r="AE200" s="111"/>
      <c r="AF200" s="111"/>
      <c r="AG200" s="111"/>
      <c r="AH200" s="40"/>
      <c r="AI200" s="40"/>
    </row>
    <row r="201" spans="1:35" s="44" customFormat="1" ht="28.5" customHeight="1" x14ac:dyDescent="0.25">
      <c r="A201" s="88" t="e">
        <f t="shared" si="24"/>
        <v>#VALUE!</v>
      </c>
      <c r="B201" s="87" t="s">
        <v>60</v>
      </c>
      <c r="C201" s="28"/>
      <c r="D201" s="37"/>
      <c r="E201" s="38"/>
      <c r="F201" s="89"/>
      <c r="G201" s="96"/>
      <c r="H201" s="39">
        <f t="shared" si="25"/>
        <v>0</v>
      </c>
      <c r="I201" s="39"/>
      <c r="J201" s="82"/>
      <c r="K201" s="41">
        <f t="shared" si="26"/>
        <v>0</v>
      </c>
      <c r="L201" s="42">
        <v>0</v>
      </c>
      <c r="M201" s="269"/>
      <c r="N201" s="268" t="str">
        <f t="shared" si="23"/>
        <v>xxx</v>
      </c>
      <c r="O201" s="267"/>
      <c r="P201" s="268"/>
      <c r="Q201" s="300">
        <v>0</v>
      </c>
      <c r="R201" s="104">
        <f t="shared" si="27"/>
        <v>0</v>
      </c>
      <c r="S201" s="43"/>
      <c r="T201" s="111"/>
      <c r="U201" s="111"/>
      <c r="V201" s="111"/>
      <c r="W201" s="111"/>
      <c r="X201" s="111"/>
      <c r="Y201" s="111"/>
      <c r="Z201" s="111"/>
      <c r="AA201" s="111"/>
      <c r="AB201" s="111"/>
      <c r="AC201" s="111"/>
      <c r="AD201" s="111"/>
      <c r="AE201" s="111"/>
      <c r="AF201" s="111"/>
      <c r="AG201" s="111"/>
      <c r="AH201" s="40"/>
      <c r="AI201" s="40"/>
    </row>
    <row r="202" spans="1:35" s="44" customFormat="1" ht="28.5" customHeight="1" x14ac:dyDescent="0.25">
      <c r="A202" s="88" t="e">
        <f t="shared" si="24"/>
        <v>#VALUE!</v>
      </c>
      <c r="B202" s="87" t="s">
        <v>60</v>
      </c>
      <c r="C202" s="28"/>
      <c r="D202" s="37"/>
      <c r="E202" s="38"/>
      <c r="F202" s="89"/>
      <c r="G202" s="96"/>
      <c r="H202" s="39">
        <f t="shared" si="25"/>
        <v>0</v>
      </c>
      <c r="I202" s="39"/>
      <c r="J202" s="82"/>
      <c r="K202" s="41">
        <f t="shared" si="26"/>
        <v>0</v>
      </c>
      <c r="L202" s="42">
        <v>0</v>
      </c>
      <c r="M202" s="269"/>
      <c r="N202" s="268" t="str">
        <f t="shared" ref="N202:N265" si="28">B202</f>
        <v>xxx</v>
      </c>
      <c r="O202" s="267"/>
      <c r="P202" s="268"/>
      <c r="Q202" s="300">
        <v>0</v>
      </c>
      <c r="R202" s="104">
        <f t="shared" si="27"/>
        <v>0</v>
      </c>
      <c r="S202" s="43"/>
      <c r="T202" s="111"/>
      <c r="U202" s="111"/>
      <c r="V202" s="111"/>
      <c r="W202" s="111"/>
      <c r="X202" s="111"/>
      <c r="Y202" s="111"/>
      <c r="Z202" s="111"/>
      <c r="AA202" s="111"/>
      <c r="AB202" s="111"/>
      <c r="AC202" s="111"/>
      <c r="AD202" s="111"/>
      <c r="AE202" s="111"/>
      <c r="AF202" s="111"/>
      <c r="AG202" s="111"/>
      <c r="AH202" s="40"/>
      <c r="AI202" s="40"/>
    </row>
    <row r="203" spans="1:35" s="44" customFormat="1" ht="28.5" customHeight="1" x14ac:dyDescent="0.25">
      <c r="A203" s="88" t="e">
        <f t="shared" si="24"/>
        <v>#VALUE!</v>
      </c>
      <c r="B203" s="87" t="s">
        <v>60</v>
      </c>
      <c r="C203" s="28"/>
      <c r="D203" s="37"/>
      <c r="E203" s="38"/>
      <c r="F203" s="89"/>
      <c r="G203" s="96"/>
      <c r="H203" s="39">
        <f t="shared" si="25"/>
        <v>0</v>
      </c>
      <c r="I203" s="39"/>
      <c r="J203" s="82"/>
      <c r="K203" s="41">
        <f t="shared" si="26"/>
        <v>0</v>
      </c>
      <c r="L203" s="42">
        <v>0</v>
      </c>
      <c r="M203" s="269"/>
      <c r="N203" s="268" t="str">
        <f t="shared" si="28"/>
        <v>xxx</v>
      </c>
      <c r="O203" s="267"/>
      <c r="P203" s="268"/>
      <c r="Q203" s="300">
        <v>0</v>
      </c>
      <c r="R203" s="104">
        <f t="shared" si="27"/>
        <v>0</v>
      </c>
      <c r="S203" s="43"/>
      <c r="T203" s="111"/>
      <c r="U203" s="111"/>
      <c r="V203" s="111"/>
      <c r="W203" s="111"/>
      <c r="X203" s="111"/>
      <c r="Y203" s="111"/>
      <c r="Z203" s="111"/>
      <c r="AA203" s="111"/>
      <c r="AB203" s="111"/>
      <c r="AC203" s="111"/>
      <c r="AD203" s="111"/>
      <c r="AE203" s="111"/>
      <c r="AF203" s="111"/>
      <c r="AG203" s="111"/>
      <c r="AH203" s="40"/>
      <c r="AI203" s="40"/>
    </row>
    <row r="204" spans="1:35" s="44" customFormat="1" ht="28.5" customHeight="1" x14ac:dyDescent="0.25">
      <c r="A204" s="88" t="e">
        <f t="shared" si="24"/>
        <v>#VALUE!</v>
      </c>
      <c r="B204" s="87" t="s">
        <v>60</v>
      </c>
      <c r="C204" s="28"/>
      <c r="D204" s="37"/>
      <c r="E204" s="38"/>
      <c r="F204" s="89"/>
      <c r="G204" s="96"/>
      <c r="H204" s="39">
        <f t="shared" si="25"/>
        <v>0</v>
      </c>
      <c r="I204" s="39"/>
      <c r="J204" s="82"/>
      <c r="K204" s="41">
        <f t="shared" si="26"/>
        <v>0</v>
      </c>
      <c r="L204" s="42">
        <v>0</v>
      </c>
      <c r="M204" s="269"/>
      <c r="N204" s="268" t="str">
        <f t="shared" si="28"/>
        <v>xxx</v>
      </c>
      <c r="O204" s="267"/>
      <c r="P204" s="268"/>
      <c r="Q204" s="300">
        <v>0</v>
      </c>
      <c r="R204" s="104">
        <f t="shared" si="27"/>
        <v>0</v>
      </c>
      <c r="S204" s="43"/>
      <c r="T204" s="111"/>
      <c r="U204" s="111"/>
      <c r="V204" s="111"/>
      <c r="W204" s="111"/>
      <c r="X204" s="111"/>
      <c r="Y204" s="111"/>
      <c r="Z204" s="111"/>
      <c r="AA204" s="111"/>
      <c r="AB204" s="111"/>
      <c r="AC204" s="111"/>
      <c r="AD204" s="111"/>
      <c r="AE204" s="111"/>
      <c r="AF204" s="111"/>
      <c r="AG204" s="111"/>
      <c r="AH204" s="40"/>
      <c r="AI204" s="40"/>
    </row>
    <row r="205" spans="1:35" s="44" customFormat="1" ht="28.5" customHeight="1" x14ac:dyDescent="0.25">
      <c r="A205" s="88" t="e">
        <f t="shared" si="24"/>
        <v>#VALUE!</v>
      </c>
      <c r="B205" s="87" t="s">
        <v>60</v>
      </c>
      <c r="C205" s="28"/>
      <c r="D205" s="37"/>
      <c r="E205" s="38"/>
      <c r="F205" s="89"/>
      <c r="G205" s="96"/>
      <c r="H205" s="39">
        <f t="shared" si="25"/>
        <v>0</v>
      </c>
      <c r="I205" s="39"/>
      <c r="J205" s="82"/>
      <c r="K205" s="41">
        <f t="shared" si="26"/>
        <v>0</v>
      </c>
      <c r="L205" s="42">
        <v>0</v>
      </c>
      <c r="M205" s="269"/>
      <c r="N205" s="268" t="str">
        <f t="shared" si="28"/>
        <v>xxx</v>
      </c>
      <c r="O205" s="267"/>
      <c r="P205" s="268"/>
      <c r="Q205" s="300">
        <v>0</v>
      </c>
      <c r="R205" s="104">
        <f t="shared" si="27"/>
        <v>0</v>
      </c>
      <c r="S205" s="43"/>
      <c r="T205" s="111"/>
      <c r="U205" s="111"/>
      <c r="V205" s="111"/>
      <c r="W205" s="111"/>
      <c r="X205" s="111"/>
      <c r="Y205" s="111"/>
      <c r="Z205" s="111"/>
      <c r="AA205" s="111"/>
      <c r="AB205" s="111"/>
      <c r="AC205" s="111"/>
      <c r="AD205" s="111"/>
      <c r="AE205" s="111"/>
      <c r="AF205" s="111"/>
      <c r="AG205" s="111"/>
      <c r="AH205" s="40"/>
      <c r="AI205" s="40"/>
    </row>
    <row r="206" spans="1:35" s="44" customFormat="1" ht="28.5" customHeight="1" x14ac:dyDescent="0.25">
      <c r="A206" s="88" t="e">
        <f t="shared" si="24"/>
        <v>#VALUE!</v>
      </c>
      <c r="B206" s="87" t="s">
        <v>60</v>
      </c>
      <c r="C206" s="28"/>
      <c r="D206" s="37"/>
      <c r="E206" s="38"/>
      <c r="F206" s="89"/>
      <c r="G206" s="96"/>
      <c r="H206" s="39">
        <f t="shared" si="25"/>
        <v>0</v>
      </c>
      <c r="I206" s="39"/>
      <c r="J206" s="82"/>
      <c r="K206" s="41">
        <f t="shared" si="26"/>
        <v>0</v>
      </c>
      <c r="L206" s="42">
        <v>0</v>
      </c>
      <c r="M206" s="269"/>
      <c r="N206" s="268" t="str">
        <f t="shared" si="28"/>
        <v>xxx</v>
      </c>
      <c r="O206" s="267"/>
      <c r="P206" s="268"/>
      <c r="Q206" s="300">
        <v>0</v>
      </c>
      <c r="R206" s="104">
        <f t="shared" si="27"/>
        <v>0</v>
      </c>
      <c r="S206" s="43"/>
      <c r="T206" s="111"/>
      <c r="U206" s="111"/>
      <c r="V206" s="111"/>
      <c r="W206" s="111"/>
      <c r="X206" s="111"/>
      <c r="Y206" s="111"/>
      <c r="Z206" s="111"/>
      <c r="AA206" s="111"/>
      <c r="AB206" s="111"/>
      <c r="AC206" s="111"/>
      <c r="AD206" s="111"/>
      <c r="AE206" s="111"/>
      <c r="AF206" s="111"/>
      <c r="AG206" s="111"/>
      <c r="AH206" s="40"/>
      <c r="AI206" s="40"/>
    </row>
    <row r="207" spans="1:35" s="44" customFormat="1" ht="28.5" customHeight="1" x14ac:dyDescent="0.25">
      <c r="A207" s="88" t="e">
        <f t="shared" si="24"/>
        <v>#VALUE!</v>
      </c>
      <c r="B207" s="87" t="s">
        <v>60</v>
      </c>
      <c r="C207" s="28"/>
      <c r="D207" s="37"/>
      <c r="E207" s="38"/>
      <c r="F207" s="89"/>
      <c r="G207" s="96"/>
      <c r="H207" s="39">
        <f t="shared" si="25"/>
        <v>0</v>
      </c>
      <c r="I207" s="39"/>
      <c r="J207" s="82"/>
      <c r="K207" s="41">
        <f t="shared" si="26"/>
        <v>0</v>
      </c>
      <c r="L207" s="42">
        <v>0</v>
      </c>
      <c r="M207" s="269"/>
      <c r="N207" s="268" t="str">
        <f t="shared" si="28"/>
        <v>xxx</v>
      </c>
      <c r="O207" s="267"/>
      <c r="P207" s="268"/>
      <c r="Q207" s="300">
        <v>0</v>
      </c>
      <c r="R207" s="104">
        <f t="shared" si="27"/>
        <v>0</v>
      </c>
      <c r="S207" s="43"/>
      <c r="T207" s="111"/>
      <c r="U207" s="111"/>
      <c r="V207" s="111"/>
      <c r="W207" s="111"/>
      <c r="X207" s="111"/>
      <c r="Y207" s="111"/>
      <c r="Z207" s="111"/>
      <c r="AA207" s="111"/>
      <c r="AB207" s="111"/>
      <c r="AC207" s="111"/>
      <c r="AD207" s="111"/>
      <c r="AE207" s="111"/>
      <c r="AF207" s="111"/>
      <c r="AG207" s="111"/>
      <c r="AH207" s="40"/>
      <c r="AI207" s="40"/>
    </row>
    <row r="208" spans="1:35" s="44" customFormat="1" ht="28.5" customHeight="1" x14ac:dyDescent="0.25">
      <c r="A208" s="88" t="e">
        <f t="shared" si="24"/>
        <v>#VALUE!</v>
      </c>
      <c r="B208" s="87" t="s">
        <v>60</v>
      </c>
      <c r="C208" s="28"/>
      <c r="D208" s="37"/>
      <c r="E208" s="38"/>
      <c r="F208" s="89"/>
      <c r="G208" s="96"/>
      <c r="H208" s="39">
        <f t="shared" si="25"/>
        <v>0</v>
      </c>
      <c r="I208" s="39"/>
      <c r="J208" s="82"/>
      <c r="K208" s="41">
        <f t="shared" si="26"/>
        <v>0</v>
      </c>
      <c r="L208" s="42">
        <v>0</v>
      </c>
      <c r="M208" s="269"/>
      <c r="N208" s="268" t="str">
        <f t="shared" si="28"/>
        <v>xxx</v>
      </c>
      <c r="O208" s="267"/>
      <c r="P208" s="268"/>
      <c r="Q208" s="300">
        <v>0</v>
      </c>
      <c r="R208" s="104">
        <f t="shared" si="27"/>
        <v>0</v>
      </c>
      <c r="S208" s="43"/>
      <c r="T208" s="111"/>
      <c r="U208" s="111"/>
      <c r="V208" s="111"/>
      <c r="W208" s="111"/>
      <c r="X208" s="111"/>
      <c r="Y208" s="111"/>
      <c r="Z208" s="111"/>
      <c r="AA208" s="111"/>
      <c r="AB208" s="111"/>
      <c r="AC208" s="111"/>
      <c r="AD208" s="111"/>
      <c r="AE208" s="111"/>
      <c r="AF208" s="111"/>
      <c r="AG208" s="111"/>
      <c r="AH208" s="40"/>
      <c r="AI208" s="40"/>
    </row>
    <row r="209" spans="1:35" s="44" customFormat="1" ht="28.5" customHeight="1" x14ac:dyDescent="0.25">
      <c r="A209" s="88" t="e">
        <f t="shared" si="24"/>
        <v>#VALUE!</v>
      </c>
      <c r="B209" s="87" t="s">
        <v>60</v>
      </c>
      <c r="C209" s="28"/>
      <c r="D209" s="37"/>
      <c r="E209" s="38"/>
      <c r="F209" s="89"/>
      <c r="G209" s="96"/>
      <c r="H209" s="39">
        <f t="shared" si="25"/>
        <v>0</v>
      </c>
      <c r="I209" s="39"/>
      <c r="J209" s="82"/>
      <c r="K209" s="41">
        <f t="shared" si="26"/>
        <v>0</v>
      </c>
      <c r="L209" s="42">
        <v>0</v>
      </c>
      <c r="M209" s="269"/>
      <c r="N209" s="268" t="str">
        <f t="shared" si="28"/>
        <v>xxx</v>
      </c>
      <c r="O209" s="267"/>
      <c r="P209" s="268"/>
      <c r="Q209" s="300">
        <v>0</v>
      </c>
      <c r="R209" s="104">
        <f t="shared" si="27"/>
        <v>0</v>
      </c>
      <c r="S209" s="43"/>
      <c r="T209" s="111"/>
      <c r="U209" s="111"/>
      <c r="V209" s="111"/>
      <c r="W209" s="111"/>
      <c r="X209" s="111"/>
      <c r="Y209" s="111"/>
      <c r="Z209" s="111"/>
      <c r="AA209" s="111"/>
      <c r="AB209" s="111"/>
      <c r="AC209" s="111"/>
      <c r="AD209" s="111"/>
      <c r="AE209" s="111"/>
      <c r="AF209" s="111"/>
      <c r="AG209" s="111"/>
      <c r="AH209" s="40"/>
      <c r="AI209" s="40"/>
    </row>
    <row r="210" spans="1:35" s="44" customFormat="1" ht="28.5" customHeight="1" x14ac:dyDescent="0.25">
      <c r="A210" s="88" t="e">
        <f t="shared" si="24"/>
        <v>#VALUE!</v>
      </c>
      <c r="B210" s="87" t="s">
        <v>60</v>
      </c>
      <c r="C210" s="28"/>
      <c r="D210" s="37"/>
      <c r="E210" s="38"/>
      <c r="F210" s="89"/>
      <c r="G210" s="96"/>
      <c r="H210" s="39">
        <f t="shared" si="25"/>
        <v>0</v>
      </c>
      <c r="I210" s="39"/>
      <c r="J210" s="82"/>
      <c r="K210" s="41">
        <f t="shared" si="26"/>
        <v>0</v>
      </c>
      <c r="L210" s="42">
        <v>0</v>
      </c>
      <c r="M210" s="269"/>
      <c r="N210" s="268" t="str">
        <f t="shared" si="28"/>
        <v>xxx</v>
      </c>
      <c r="O210" s="267"/>
      <c r="P210" s="268"/>
      <c r="Q210" s="300">
        <v>0</v>
      </c>
      <c r="R210" s="104">
        <f t="shared" si="27"/>
        <v>0</v>
      </c>
      <c r="S210" s="43"/>
      <c r="T210" s="111"/>
      <c r="U210" s="111"/>
      <c r="V210" s="111"/>
      <c r="W210" s="111"/>
      <c r="X210" s="111"/>
      <c r="Y210" s="111"/>
      <c r="Z210" s="111"/>
      <c r="AA210" s="111"/>
      <c r="AB210" s="111"/>
      <c r="AC210" s="111"/>
      <c r="AD210" s="111"/>
      <c r="AE210" s="111"/>
      <c r="AF210" s="111"/>
      <c r="AG210" s="111"/>
      <c r="AH210" s="40"/>
      <c r="AI210" s="40"/>
    </row>
    <row r="211" spans="1:35" s="44" customFormat="1" ht="28.5" customHeight="1" x14ac:dyDescent="0.25">
      <c r="A211" s="88" t="e">
        <f t="shared" si="24"/>
        <v>#VALUE!</v>
      </c>
      <c r="B211" s="87" t="s">
        <v>60</v>
      </c>
      <c r="C211" s="28"/>
      <c r="D211" s="37"/>
      <c r="E211" s="38"/>
      <c r="F211" s="89"/>
      <c r="G211" s="96"/>
      <c r="H211" s="39">
        <f t="shared" si="25"/>
        <v>0</v>
      </c>
      <c r="I211" s="39"/>
      <c r="J211" s="82"/>
      <c r="K211" s="41">
        <f t="shared" si="26"/>
        <v>0</v>
      </c>
      <c r="L211" s="42">
        <v>0</v>
      </c>
      <c r="M211" s="269"/>
      <c r="N211" s="268" t="str">
        <f t="shared" si="28"/>
        <v>xxx</v>
      </c>
      <c r="O211" s="267"/>
      <c r="P211" s="268"/>
      <c r="Q211" s="300">
        <v>0</v>
      </c>
      <c r="R211" s="104">
        <f t="shared" si="27"/>
        <v>0</v>
      </c>
      <c r="S211" s="43"/>
      <c r="T211" s="111"/>
      <c r="U211" s="111"/>
      <c r="V211" s="111"/>
      <c r="W211" s="111"/>
      <c r="X211" s="111"/>
      <c r="Y211" s="111"/>
      <c r="Z211" s="111"/>
      <c r="AA211" s="111"/>
      <c r="AB211" s="111"/>
      <c r="AC211" s="111"/>
      <c r="AD211" s="111"/>
      <c r="AE211" s="111"/>
      <c r="AF211" s="111"/>
      <c r="AG211" s="111"/>
      <c r="AH211" s="40"/>
      <c r="AI211" s="40"/>
    </row>
    <row r="212" spans="1:35" s="44" customFormat="1" ht="28.5" customHeight="1" x14ac:dyDescent="0.25">
      <c r="A212" s="88" t="e">
        <f t="shared" si="24"/>
        <v>#VALUE!</v>
      </c>
      <c r="B212" s="87" t="s">
        <v>60</v>
      </c>
      <c r="C212" s="28"/>
      <c r="D212" s="37"/>
      <c r="E212" s="38"/>
      <c r="F212" s="89"/>
      <c r="G212" s="96"/>
      <c r="H212" s="39">
        <f t="shared" si="25"/>
        <v>0</v>
      </c>
      <c r="I212" s="39"/>
      <c r="J212" s="82"/>
      <c r="K212" s="41">
        <f t="shared" si="26"/>
        <v>0</v>
      </c>
      <c r="L212" s="42">
        <v>0</v>
      </c>
      <c r="M212" s="269"/>
      <c r="N212" s="268" t="str">
        <f t="shared" si="28"/>
        <v>xxx</v>
      </c>
      <c r="O212" s="267"/>
      <c r="P212" s="268"/>
      <c r="Q212" s="300">
        <v>0</v>
      </c>
      <c r="R212" s="104">
        <f t="shared" si="27"/>
        <v>0</v>
      </c>
      <c r="S212" s="43"/>
      <c r="T212" s="111"/>
      <c r="U212" s="111"/>
      <c r="V212" s="111"/>
      <c r="W212" s="111"/>
      <c r="X212" s="111"/>
      <c r="Y212" s="111"/>
      <c r="Z212" s="111"/>
      <c r="AA212" s="111"/>
      <c r="AB212" s="111"/>
      <c r="AC212" s="111"/>
      <c r="AD212" s="111"/>
      <c r="AE212" s="111"/>
      <c r="AF212" s="111"/>
      <c r="AG212" s="111"/>
      <c r="AH212" s="40"/>
      <c r="AI212" s="40"/>
    </row>
    <row r="213" spans="1:35" s="44" customFormat="1" ht="28.5" customHeight="1" x14ac:dyDescent="0.25">
      <c r="A213" s="88" t="e">
        <f t="shared" si="24"/>
        <v>#VALUE!</v>
      </c>
      <c r="B213" s="87" t="s">
        <v>60</v>
      </c>
      <c r="C213" s="28"/>
      <c r="D213" s="37"/>
      <c r="E213" s="38"/>
      <c r="F213" s="89"/>
      <c r="G213" s="96"/>
      <c r="H213" s="39">
        <f t="shared" si="25"/>
        <v>0</v>
      </c>
      <c r="I213" s="39"/>
      <c r="J213" s="82"/>
      <c r="K213" s="41">
        <f t="shared" si="26"/>
        <v>0</v>
      </c>
      <c r="L213" s="42">
        <v>0</v>
      </c>
      <c r="M213" s="269"/>
      <c r="N213" s="268" t="str">
        <f t="shared" si="28"/>
        <v>xxx</v>
      </c>
      <c r="O213" s="267"/>
      <c r="P213" s="268"/>
      <c r="Q213" s="300">
        <v>0</v>
      </c>
      <c r="R213" s="104">
        <f t="shared" si="27"/>
        <v>0</v>
      </c>
      <c r="S213" s="43"/>
      <c r="T213" s="111"/>
      <c r="U213" s="111"/>
      <c r="V213" s="111"/>
      <c r="W213" s="111"/>
      <c r="X213" s="111"/>
      <c r="Y213" s="111"/>
      <c r="Z213" s="111"/>
      <c r="AA213" s="111"/>
      <c r="AB213" s="111"/>
      <c r="AC213" s="111"/>
      <c r="AD213" s="111"/>
      <c r="AE213" s="111"/>
      <c r="AF213" s="111"/>
      <c r="AG213" s="111"/>
      <c r="AH213" s="40"/>
      <c r="AI213" s="40"/>
    </row>
    <row r="214" spans="1:35" s="44" customFormat="1" ht="28.5" customHeight="1" x14ac:dyDescent="0.25">
      <c r="A214" s="88" t="e">
        <f t="shared" si="24"/>
        <v>#VALUE!</v>
      </c>
      <c r="B214" s="87" t="s">
        <v>60</v>
      </c>
      <c r="C214" s="28"/>
      <c r="D214" s="37"/>
      <c r="E214" s="38"/>
      <c r="F214" s="89"/>
      <c r="G214" s="96"/>
      <c r="H214" s="39">
        <f t="shared" si="25"/>
        <v>0</v>
      </c>
      <c r="I214" s="39"/>
      <c r="J214" s="82"/>
      <c r="K214" s="41">
        <f t="shared" si="26"/>
        <v>0</v>
      </c>
      <c r="L214" s="42">
        <v>0</v>
      </c>
      <c r="M214" s="269"/>
      <c r="N214" s="268" t="str">
        <f t="shared" si="28"/>
        <v>xxx</v>
      </c>
      <c r="O214" s="267"/>
      <c r="P214" s="268"/>
      <c r="Q214" s="300">
        <v>0</v>
      </c>
      <c r="R214" s="104">
        <f t="shared" si="27"/>
        <v>0</v>
      </c>
      <c r="S214" s="43"/>
      <c r="T214" s="111"/>
      <c r="U214" s="111"/>
      <c r="V214" s="111"/>
      <c r="W214" s="111"/>
      <c r="X214" s="111"/>
      <c r="Y214" s="111"/>
      <c r="Z214" s="111"/>
      <c r="AA214" s="111"/>
      <c r="AB214" s="111"/>
      <c r="AC214" s="111"/>
      <c r="AD214" s="111"/>
      <c r="AE214" s="111"/>
      <c r="AF214" s="111"/>
      <c r="AG214" s="111"/>
      <c r="AH214" s="40"/>
      <c r="AI214" s="40"/>
    </row>
    <row r="215" spans="1:35" s="44" customFormat="1" ht="28.5" customHeight="1" x14ac:dyDescent="0.25">
      <c r="A215" s="88" t="e">
        <f t="shared" si="24"/>
        <v>#VALUE!</v>
      </c>
      <c r="B215" s="87" t="s">
        <v>60</v>
      </c>
      <c r="C215" s="28"/>
      <c r="D215" s="37"/>
      <c r="E215" s="38"/>
      <c r="F215" s="89"/>
      <c r="G215" s="96"/>
      <c r="H215" s="39">
        <f t="shared" si="25"/>
        <v>0</v>
      </c>
      <c r="I215" s="39"/>
      <c r="J215" s="82"/>
      <c r="K215" s="41">
        <f t="shared" si="26"/>
        <v>0</v>
      </c>
      <c r="L215" s="42">
        <v>0</v>
      </c>
      <c r="M215" s="269"/>
      <c r="N215" s="268" t="str">
        <f t="shared" si="28"/>
        <v>xxx</v>
      </c>
      <c r="O215" s="267"/>
      <c r="P215" s="268"/>
      <c r="Q215" s="300">
        <v>0</v>
      </c>
      <c r="R215" s="104">
        <f t="shared" si="27"/>
        <v>0</v>
      </c>
      <c r="S215" s="43"/>
      <c r="T215" s="111"/>
      <c r="U215" s="111"/>
      <c r="V215" s="111"/>
      <c r="W215" s="111"/>
      <c r="X215" s="111"/>
      <c r="Y215" s="111"/>
      <c r="Z215" s="111"/>
      <c r="AA215" s="111"/>
      <c r="AB215" s="111"/>
      <c r="AC215" s="111"/>
      <c r="AD215" s="111"/>
      <c r="AE215" s="111"/>
      <c r="AF215" s="111"/>
      <c r="AG215" s="111"/>
      <c r="AH215" s="40"/>
      <c r="AI215" s="40"/>
    </row>
    <row r="216" spans="1:35" s="44" customFormat="1" ht="28.5" customHeight="1" x14ac:dyDescent="0.25">
      <c r="A216" s="88" t="e">
        <f t="shared" si="24"/>
        <v>#VALUE!</v>
      </c>
      <c r="B216" s="87" t="s">
        <v>60</v>
      </c>
      <c r="C216" s="28"/>
      <c r="D216" s="37"/>
      <c r="E216" s="38"/>
      <c r="F216" s="89"/>
      <c r="G216" s="96"/>
      <c r="H216" s="39">
        <f t="shared" si="25"/>
        <v>0</v>
      </c>
      <c r="I216" s="39"/>
      <c r="J216" s="82"/>
      <c r="K216" s="41">
        <f t="shared" si="26"/>
        <v>0</v>
      </c>
      <c r="L216" s="42">
        <v>0</v>
      </c>
      <c r="M216" s="269"/>
      <c r="N216" s="268" t="str">
        <f t="shared" si="28"/>
        <v>xxx</v>
      </c>
      <c r="O216" s="267"/>
      <c r="P216" s="268"/>
      <c r="Q216" s="300">
        <v>0</v>
      </c>
      <c r="R216" s="104">
        <f t="shared" si="27"/>
        <v>0</v>
      </c>
      <c r="S216" s="43"/>
      <c r="T216" s="111"/>
      <c r="U216" s="111"/>
      <c r="V216" s="111"/>
      <c r="W216" s="111"/>
      <c r="X216" s="111"/>
      <c r="Y216" s="111"/>
      <c r="Z216" s="111"/>
      <c r="AA216" s="111"/>
      <c r="AB216" s="111"/>
      <c r="AC216" s="111"/>
      <c r="AD216" s="111"/>
      <c r="AE216" s="111"/>
      <c r="AF216" s="111"/>
      <c r="AG216" s="111"/>
      <c r="AH216" s="40"/>
      <c r="AI216" s="40"/>
    </row>
    <row r="217" spans="1:35" s="44" customFormat="1" ht="28.5" customHeight="1" x14ac:dyDescent="0.25">
      <c r="A217" s="88" t="e">
        <f t="shared" si="24"/>
        <v>#VALUE!</v>
      </c>
      <c r="B217" s="87" t="s">
        <v>60</v>
      </c>
      <c r="C217" s="28"/>
      <c r="D217" s="37"/>
      <c r="E217" s="38"/>
      <c r="F217" s="89"/>
      <c r="G217" s="96"/>
      <c r="H217" s="39">
        <f t="shared" si="25"/>
        <v>0</v>
      </c>
      <c r="I217" s="39"/>
      <c r="J217" s="82"/>
      <c r="K217" s="41">
        <f t="shared" si="26"/>
        <v>0</v>
      </c>
      <c r="L217" s="42">
        <v>0</v>
      </c>
      <c r="M217" s="269"/>
      <c r="N217" s="268" t="str">
        <f t="shared" si="28"/>
        <v>xxx</v>
      </c>
      <c r="O217" s="267"/>
      <c r="P217" s="268"/>
      <c r="Q217" s="300">
        <v>0</v>
      </c>
      <c r="R217" s="104">
        <f t="shared" si="27"/>
        <v>0</v>
      </c>
      <c r="S217" s="43"/>
      <c r="T217" s="111"/>
      <c r="U217" s="111"/>
      <c r="V217" s="111"/>
      <c r="W217" s="111"/>
      <c r="X217" s="111"/>
      <c r="Y217" s="111"/>
      <c r="Z217" s="111"/>
      <c r="AA217" s="111"/>
      <c r="AB217" s="111"/>
      <c r="AC217" s="111"/>
      <c r="AD217" s="111"/>
      <c r="AE217" s="111"/>
      <c r="AF217" s="111"/>
      <c r="AG217" s="111"/>
      <c r="AH217" s="40"/>
      <c r="AI217" s="40"/>
    </row>
    <row r="218" spans="1:35" s="44" customFormat="1" ht="28.5" customHeight="1" x14ac:dyDescent="0.25">
      <c r="A218" s="88" t="e">
        <f t="shared" si="24"/>
        <v>#VALUE!</v>
      </c>
      <c r="B218" s="87" t="s">
        <v>60</v>
      </c>
      <c r="C218" s="28"/>
      <c r="D218" s="37"/>
      <c r="E218" s="38"/>
      <c r="F218" s="89"/>
      <c r="G218" s="96"/>
      <c r="H218" s="39">
        <f t="shared" si="25"/>
        <v>0</v>
      </c>
      <c r="I218" s="39"/>
      <c r="J218" s="82"/>
      <c r="K218" s="41">
        <f t="shared" si="26"/>
        <v>0</v>
      </c>
      <c r="L218" s="42">
        <v>0</v>
      </c>
      <c r="M218" s="269"/>
      <c r="N218" s="268" t="str">
        <f t="shared" si="28"/>
        <v>xxx</v>
      </c>
      <c r="O218" s="267"/>
      <c r="P218" s="268"/>
      <c r="Q218" s="300">
        <v>0</v>
      </c>
      <c r="R218" s="104">
        <f t="shared" si="27"/>
        <v>0</v>
      </c>
      <c r="S218" s="43"/>
      <c r="T218" s="111"/>
      <c r="U218" s="111"/>
      <c r="V218" s="111"/>
      <c r="W218" s="111"/>
      <c r="X218" s="111"/>
      <c r="Y218" s="111"/>
      <c r="Z218" s="111"/>
      <c r="AA218" s="111"/>
      <c r="AB218" s="111"/>
      <c r="AC218" s="111"/>
      <c r="AD218" s="111"/>
      <c r="AE218" s="111"/>
      <c r="AF218" s="111"/>
      <c r="AG218" s="111"/>
      <c r="AH218" s="40"/>
      <c r="AI218" s="40"/>
    </row>
    <row r="219" spans="1:35" s="44" customFormat="1" ht="28.5" customHeight="1" x14ac:dyDescent="0.25">
      <c r="A219" s="88" t="e">
        <f t="shared" si="24"/>
        <v>#VALUE!</v>
      </c>
      <c r="B219" s="87" t="s">
        <v>60</v>
      </c>
      <c r="C219" s="28"/>
      <c r="D219" s="37"/>
      <c r="E219" s="38"/>
      <c r="F219" s="89"/>
      <c r="G219" s="96"/>
      <c r="H219" s="39">
        <f t="shared" si="25"/>
        <v>0</v>
      </c>
      <c r="I219" s="39"/>
      <c r="J219" s="82"/>
      <c r="K219" s="41">
        <f t="shared" si="26"/>
        <v>0</v>
      </c>
      <c r="L219" s="42">
        <v>0</v>
      </c>
      <c r="M219" s="269"/>
      <c r="N219" s="268" t="str">
        <f t="shared" si="28"/>
        <v>xxx</v>
      </c>
      <c r="O219" s="267"/>
      <c r="P219" s="268"/>
      <c r="Q219" s="300">
        <v>0</v>
      </c>
      <c r="R219" s="104">
        <f t="shared" si="27"/>
        <v>0</v>
      </c>
      <c r="S219" s="43"/>
      <c r="T219" s="111"/>
      <c r="U219" s="111"/>
      <c r="V219" s="111"/>
      <c r="W219" s="111"/>
      <c r="X219" s="111"/>
      <c r="Y219" s="111"/>
      <c r="Z219" s="111"/>
      <c r="AA219" s="111"/>
      <c r="AB219" s="111"/>
      <c r="AC219" s="111"/>
      <c r="AD219" s="111"/>
      <c r="AE219" s="111"/>
      <c r="AF219" s="111"/>
      <c r="AG219" s="111"/>
      <c r="AH219" s="40"/>
      <c r="AI219" s="40"/>
    </row>
    <row r="220" spans="1:35" s="44" customFormat="1" ht="28.5" customHeight="1" x14ac:dyDescent="0.25">
      <c r="A220" s="88" t="e">
        <f t="shared" si="24"/>
        <v>#VALUE!</v>
      </c>
      <c r="B220" s="87" t="s">
        <v>60</v>
      </c>
      <c r="C220" s="28"/>
      <c r="D220" s="37"/>
      <c r="E220" s="38"/>
      <c r="F220" s="89"/>
      <c r="G220" s="96"/>
      <c r="H220" s="39">
        <f t="shared" si="25"/>
        <v>0</v>
      </c>
      <c r="I220" s="39"/>
      <c r="J220" s="82"/>
      <c r="K220" s="41">
        <f t="shared" si="26"/>
        <v>0</v>
      </c>
      <c r="L220" s="42">
        <v>0</v>
      </c>
      <c r="M220" s="269"/>
      <c r="N220" s="268" t="str">
        <f t="shared" si="28"/>
        <v>xxx</v>
      </c>
      <c r="O220" s="267"/>
      <c r="P220" s="268"/>
      <c r="Q220" s="300">
        <v>0</v>
      </c>
      <c r="R220" s="104">
        <f t="shared" si="27"/>
        <v>0</v>
      </c>
      <c r="S220" s="43"/>
      <c r="T220" s="111"/>
      <c r="U220" s="111"/>
      <c r="V220" s="111"/>
      <c r="W220" s="111"/>
      <c r="X220" s="111"/>
      <c r="Y220" s="111"/>
      <c r="Z220" s="111"/>
      <c r="AA220" s="111"/>
      <c r="AB220" s="111"/>
      <c r="AC220" s="111"/>
      <c r="AD220" s="111"/>
      <c r="AE220" s="111"/>
      <c r="AF220" s="111"/>
      <c r="AG220" s="111"/>
      <c r="AH220" s="40"/>
      <c r="AI220" s="40"/>
    </row>
    <row r="221" spans="1:35" s="44" customFormat="1" ht="28.5" customHeight="1" x14ac:dyDescent="0.25">
      <c r="A221" s="88" t="e">
        <f t="shared" si="24"/>
        <v>#VALUE!</v>
      </c>
      <c r="B221" s="87" t="s">
        <v>60</v>
      </c>
      <c r="C221" s="28"/>
      <c r="D221" s="37"/>
      <c r="E221" s="38"/>
      <c r="F221" s="89"/>
      <c r="G221" s="96"/>
      <c r="H221" s="39">
        <f t="shared" si="25"/>
        <v>0</v>
      </c>
      <c r="I221" s="39"/>
      <c r="J221" s="82"/>
      <c r="K221" s="41">
        <f t="shared" si="26"/>
        <v>0</v>
      </c>
      <c r="L221" s="42">
        <v>0</v>
      </c>
      <c r="M221" s="269"/>
      <c r="N221" s="268" t="str">
        <f t="shared" si="28"/>
        <v>xxx</v>
      </c>
      <c r="O221" s="267"/>
      <c r="P221" s="268"/>
      <c r="Q221" s="300">
        <v>0</v>
      </c>
      <c r="R221" s="104">
        <f t="shared" si="27"/>
        <v>0</v>
      </c>
      <c r="S221" s="43"/>
      <c r="T221" s="111"/>
      <c r="U221" s="111"/>
      <c r="V221" s="111"/>
      <c r="W221" s="111"/>
      <c r="X221" s="111"/>
      <c r="Y221" s="111"/>
      <c r="Z221" s="111"/>
      <c r="AA221" s="111"/>
      <c r="AB221" s="111"/>
      <c r="AC221" s="111"/>
      <c r="AD221" s="111"/>
      <c r="AE221" s="111"/>
      <c r="AF221" s="111"/>
      <c r="AG221" s="111"/>
      <c r="AH221" s="40"/>
      <c r="AI221" s="40"/>
    </row>
    <row r="222" spans="1:35" s="44" customFormat="1" ht="28.5" customHeight="1" x14ac:dyDescent="0.25">
      <c r="A222" s="88" t="e">
        <f t="shared" si="24"/>
        <v>#VALUE!</v>
      </c>
      <c r="B222" s="87" t="s">
        <v>60</v>
      </c>
      <c r="C222" s="28"/>
      <c r="D222" s="37"/>
      <c r="E222" s="38"/>
      <c r="F222" s="89"/>
      <c r="G222" s="96"/>
      <c r="H222" s="39">
        <f t="shared" si="25"/>
        <v>0</v>
      </c>
      <c r="I222" s="39"/>
      <c r="J222" s="82"/>
      <c r="K222" s="41">
        <f t="shared" si="26"/>
        <v>0</v>
      </c>
      <c r="L222" s="42">
        <v>0</v>
      </c>
      <c r="M222" s="269"/>
      <c r="N222" s="268" t="str">
        <f t="shared" si="28"/>
        <v>xxx</v>
      </c>
      <c r="O222" s="267"/>
      <c r="P222" s="268"/>
      <c r="Q222" s="300">
        <v>0</v>
      </c>
      <c r="R222" s="104">
        <f t="shared" si="27"/>
        <v>0</v>
      </c>
      <c r="S222" s="43"/>
      <c r="T222" s="111"/>
      <c r="U222" s="111"/>
      <c r="V222" s="111"/>
      <c r="W222" s="111"/>
      <c r="X222" s="111"/>
      <c r="Y222" s="111"/>
      <c r="Z222" s="111"/>
      <c r="AA222" s="111"/>
      <c r="AB222" s="111"/>
      <c r="AC222" s="111"/>
      <c r="AD222" s="111"/>
      <c r="AE222" s="111"/>
      <c r="AF222" s="111"/>
      <c r="AG222" s="111"/>
      <c r="AH222" s="40"/>
      <c r="AI222" s="40"/>
    </row>
    <row r="223" spans="1:35" s="44" customFormat="1" ht="28.5" customHeight="1" x14ac:dyDescent="0.25">
      <c r="A223" s="88" t="e">
        <f t="shared" si="24"/>
        <v>#VALUE!</v>
      </c>
      <c r="B223" s="87" t="s">
        <v>60</v>
      </c>
      <c r="C223" s="28"/>
      <c r="D223" s="37"/>
      <c r="E223" s="38"/>
      <c r="F223" s="89"/>
      <c r="G223" s="96"/>
      <c r="H223" s="39">
        <f t="shared" si="25"/>
        <v>0</v>
      </c>
      <c r="I223" s="39"/>
      <c r="J223" s="82"/>
      <c r="K223" s="41">
        <f t="shared" si="26"/>
        <v>0</v>
      </c>
      <c r="L223" s="42">
        <v>0</v>
      </c>
      <c r="M223" s="269"/>
      <c r="N223" s="268" t="str">
        <f t="shared" si="28"/>
        <v>xxx</v>
      </c>
      <c r="O223" s="267"/>
      <c r="P223" s="268"/>
      <c r="Q223" s="300">
        <v>0</v>
      </c>
      <c r="R223" s="104">
        <f t="shared" si="27"/>
        <v>0</v>
      </c>
      <c r="S223" s="43"/>
      <c r="T223" s="111"/>
      <c r="U223" s="111"/>
      <c r="V223" s="111"/>
      <c r="W223" s="111"/>
      <c r="X223" s="111"/>
      <c r="Y223" s="111"/>
      <c r="Z223" s="111"/>
      <c r="AA223" s="111"/>
      <c r="AB223" s="111"/>
      <c r="AC223" s="111"/>
      <c r="AD223" s="111"/>
      <c r="AE223" s="111"/>
      <c r="AF223" s="111"/>
      <c r="AG223" s="111"/>
      <c r="AH223" s="40"/>
      <c r="AI223" s="40"/>
    </row>
    <row r="224" spans="1:35" s="44" customFormat="1" ht="28.5" customHeight="1" x14ac:dyDescent="0.25">
      <c r="A224" s="88" t="e">
        <f t="shared" si="24"/>
        <v>#VALUE!</v>
      </c>
      <c r="B224" s="87" t="s">
        <v>60</v>
      </c>
      <c r="C224" s="28"/>
      <c r="D224" s="37"/>
      <c r="E224" s="38"/>
      <c r="F224" s="89"/>
      <c r="G224" s="96"/>
      <c r="H224" s="39">
        <f t="shared" si="25"/>
        <v>0</v>
      </c>
      <c r="I224" s="39"/>
      <c r="J224" s="82"/>
      <c r="K224" s="41">
        <f t="shared" si="26"/>
        <v>0</v>
      </c>
      <c r="L224" s="42">
        <v>0</v>
      </c>
      <c r="M224" s="269"/>
      <c r="N224" s="268" t="str">
        <f t="shared" si="28"/>
        <v>xxx</v>
      </c>
      <c r="O224" s="267"/>
      <c r="P224" s="268"/>
      <c r="Q224" s="300">
        <v>0</v>
      </c>
      <c r="R224" s="104">
        <f t="shared" si="27"/>
        <v>0</v>
      </c>
      <c r="S224" s="43"/>
      <c r="T224" s="111"/>
      <c r="U224" s="111"/>
      <c r="V224" s="111"/>
      <c r="W224" s="111"/>
      <c r="X224" s="111"/>
      <c r="Y224" s="111"/>
      <c r="Z224" s="111"/>
      <c r="AA224" s="111"/>
      <c r="AB224" s="111"/>
      <c r="AC224" s="111"/>
      <c r="AD224" s="111"/>
      <c r="AE224" s="111"/>
      <c r="AF224" s="111"/>
      <c r="AG224" s="111"/>
      <c r="AH224" s="40"/>
      <c r="AI224" s="40"/>
    </row>
    <row r="225" spans="1:35" s="44" customFormat="1" ht="28.5" customHeight="1" x14ac:dyDescent="0.25">
      <c r="A225" s="88" t="e">
        <f t="shared" si="24"/>
        <v>#VALUE!</v>
      </c>
      <c r="B225" s="87" t="s">
        <v>60</v>
      </c>
      <c r="C225" s="28"/>
      <c r="D225" s="37"/>
      <c r="E225" s="38"/>
      <c r="F225" s="89"/>
      <c r="G225" s="96"/>
      <c r="H225" s="39">
        <f t="shared" si="25"/>
        <v>0</v>
      </c>
      <c r="I225" s="39"/>
      <c r="J225" s="82"/>
      <c r="K225" s="41">
        <f t="shared" si="26"/>
        <v>0</v>
      </c>
      <c r="L225" s="42">
        <v>0</v>
      </c>
      <c r="M225" s="269"/>
      <c r="N225" s="268" t="str">
        <f t="shared" si="28"/>
        <v>xxx</v>
      </c>
      <c r="O225" s="267"/>
      <c r="P225" s="268"/>
      <c r="Q225" s="300">
        <v>0</v>
      </c>
      <c r="R225" s="104">
        <f t="shared" si="27"/>
        <v>0</v>
      </c>
      <c r="S225" s="43"/>
      <c r="T225" s="111"/>
      <c r="U225" s="111"/>
      <c r="V225" s="111"/>
      <c r="W225" s="111"/>
      <c r="X225" s="111"/>
      <c r="Y225" s="111"/>
      <c r="Z225" s="111"/>
      <c r="AA225" s="111"/>
      <c r="AB225" s="111"/>
      <c r="AC225" s="111"/>
      <c r="AD225" s="111"/>
      <c r="AE225" s="111"/>
      <c r="AF225" s="111"/>
      <c r="AG225" s="111"/>
      <c r="AH225" s="40"/>
      <c r="AI225" s="40"/>
    </row>
    <row r="226" spans="1:35" s="44" customFormat="1" ht="28.5" customHeight="1" x14ac:dyDescent="0.25">
      <c r="A226" s="88" t="e">
        <f t="shared" si="24"/>
        <v>#VALUE!</v>
      </c>
      <c r="B226" s="87" t="s">
        <v>60</v>
      </c>
      <c r="C226" s="28"/>
      <c r="D226" s="37"/>
      <c r="E226" s="38"/>
      <c r="F226" s="89"/>
      <c r="G226" s="96"/>
      <c r="H226" s="39">
        <f t="shared" si="25"/>
        <v>0</v>
      </c>
      <c r="I226" s="39"/>
      <c r="J226" s="82"/>
      <c r="K226" s="41">
        <f t="shared" si="26"/>
        <v>0</v>
      </c>
      <c r="L226" s="42">
        <v>0</v>
      </c>
      <c r="M226" s="269"/>
      <c r="N226" s="268" t="str">
        <f t="shared" si="28"/>
        <v>xxx</v>
      </c>
      <c r="O226" s="267"/>
      <c r="P226" s="268"/>
      <c r="Q226" s="300">
        <v>0</v>
      </c>
      <c r="R226" s="104">
        <f t="shared" si="27"/>
        <v>0</v>
      </c>
      <c r="S226" s="43"/>
      <c r="T226" s="111"/>
      <c r="U226" s="111"/>
      <c r="V226" s="111"/>
      <c r="W226" s="111"/>
      <c r="X226" s="111"/>
      <c r="Y226" s="111"/>
      <c r="Z226" s="111"/>
      <c r="AA226" s="111"/>
      <c r="AB226" s="111"/>
      <c r="AC226" s="111"/>
      <c r="AD226" s="111"/>
      <c r="AE226" s="111"/>
      <c r="AF226" s="111"/>
      <c r="AG226" s="111"/>
      <c r="AH226" s="40"/>
      <c r="AI226" s="40"/>
    </row>
    <row r="227" spans="1:35" s="44" customFormat="1" ht="28.5" customHeight="1" x14ac:dyDescent="0.25">
      <c r="A227" s="88" t="e">
        <f t="shared" si="24"/>
        <v>#VALUE!</v>
      </c>
      <c r="B227" s="87" t="s">
        <v>60</v>
      </c>
      <c r="C227" s="28"/>
      <c r="D227" s="37"/>
      <c r="E227" s="38"/>
      <c r="F227" s="89"/>
      <c r="G227" s="96"/>
      <c r="H227" s="39">
        <f t="shared" si="25"/>
        <v>0</v>
      </c>
      <c r="I227" s="39"/>
      <c r="J227" s="82"/>
      <c r="K227" s="41">
        <f t="shared" si="26"/>
        <v>0</v>
      </c>
      <c r="L227" s="42">
        <v>0</v>
      </c>
      <c r="M227" s="269"/>
      <c r="N227" s="268" t="str">
        <f t="shared" si="28"/>
        <v>xxx</v>
      </c>
      <c r="O227" s="267"/>
      <c r="P227" s="268"/>
      <c r="Q227" s="300">
        <v>0</v>
      </c>
      <c r="R227" s="104">
        <f t="shared" si="27"/>
        <v>0</v>
      </c>
      <c r="S227" s="43"/>
      <c r="T227" s="111"/>
      <c r="U227" s="111"/>
      <c r="V227" s="111"/>
      <c r="W227" s="111"/>
      <c r="X227" s="111"/>
      <c r="Y227" s="111"/>
      <c r="Z227" s="111"/>
      <c r="AA227" s="111"/>
      <c r="AB227" s="111"/>
      <c r="AC227" s="111"/>
      <c r="AD227" s="111"/>
      <c r="AE227" s="111"/>
      <c r="AF227" s="111"/>
      <c r="AG227" s="111"/>
      <c r="AH227" s="40"/>
      <c r="AI227" s="40"/>
    </row>
    <row r="228" spans="1:35" s="44" customFormat="1" ht="28.5" customHeight="1" x14ac:dyDescent="0.25">
      <c r="A228" s="88" t="e">
        <f t="shared" si="24"/>
        <v>#VALUE!</v>
      </c>
      <c r="B228" s="87" t="s">
        <v>60</v>
      </c>
      <c r="C228" s="28"/>
      <c r="D228" s="37"/>
      <c r="E228" s="38"/>
      <c r="F228" s="89"/>
      <c r="G228" s="96"/>
      <c r="H228" s="39">
        <f t="shared" si="25"/>
        <v>0</v>
      </c>
      <c r="I228" s="39"/>
      <c r="J228" s="82"/>
      <c r="K228" s="41">
        <f t="shared" si="26"/>
        <v>0</v>
      </c>
      <c r="L228" s="42">
        <v>0</v>
      </c>
      <c r="M228" s="269"/>
      <c r="N228" s="268" t="str">
        <f t="shared" si="28"/>
        <v>xxx</v>
      </c>
      <c r="O228" s="267"/>
      <c r="P228" s="268"/>
      <c r="Q228" s="300">
        <v>0</v>
      </c>
      <c r="R228" s="104">
        <f t="shared" si="27"/>
        <v>0</v>
      </c>
      <c r="S228" s="43"/>
      <c r="T228" s="111"/>
      <c r="U228" s="111"/>
      <c r="V228" s="111"/>
      <c r="W228" s="111"/>
      <c r="X228" s="111"/>
      <c r="Y228" s="111"/>
      <c r="Z228" s="111"/>
      <c r="AA228" s="111"/>
      <c r="AB228" s="111"/>
      <c r="AC228" s="111"/>
      <c r="AD228" s="111"/>
      <c r="AE228" s="111"/>
      <c r="AF228" s="111"/>
      <c r="AG228" s="111"/>
      <c r="AH228" s="40"/>
      <c r="AI228" s="40"/>
    </row>
    <row r="229" spans="1:35" s="44" customFormat="1" ht="28.5" customHeight="1" x14ac:dyDescent="0.25">
      <c r="A229" s="88" t="e">
        <f t="shared" si="24"/>
        <v>#VALUE!</v>
      </c>
      <c r="B229" s="87" t="s">
        <v>60</v>
      </c>
      <c r="C229" s="28"/>
      <c r="D229" s="37"/>
      <c r="E229" s="38"/>
      <c r="F229" s="89"/>
      <c r="G229" s="96"/>
      <c r="H229" s="39">
        <f t="shared" si="25"/>
        <v>0</v>
      </c>
      <c r="I229" s="39"/>
      <c r="J229" s="82"/>
      <c r="K229" s="41">
        <f t="shared" si="26"/>
        <v>0</v>
      </c>
      <c r="L229" s="42">
        <v>0</v>
      </c>
      <c r="M229" s="269"/>
      <c r="N229" s="268" t="str">
        <f t="shared" si="28"/>
        <v>xxx</v>
      </c>
      <c r="O229" s="267"/>
      <c r="P229" s="268"/>
      <c r="Q229" s="300">
        <v>0</v>
      </c>
      <c r="R229" s="104">
        <f t="shared" si="27"/>
        <v>0</v>
      </c>
      <c r="S229" s="43"/>
      <c r="T229" s="111"/>
      <c r="U229" s="111"/>
      <c r="V229" s="111"/>
      <c r="W229" s="111"/>
      <c r="X229" s="111"/>
      <c r="Y229" s="111"/>
      <c r="Z229" s="111"/>
      <c r="AA229" s="111"/>
      <c r="AB229" s="111"/>
      <c r="AC229" s="111"/>
      <c r="AD229" s="111"/>
      <c r="AE229" s="111"/>
      <c r="AF229" s="111"/>
      <c r="AG229" s="111"/>
      <c r="AH229" s="40"/>
      <c r="AI229" s="40"/>
    </row>
    <row r="230" spans="1:35" s="44" customFormat="1" ht="28.5" customHeight="1" x14ac:dyDescent="0.25">
      <c r="A230" s="88" t="e">
        <f t="shared" si="24"/>
        <v>#VALUE!</v>
      </c>
      <c r="B230" s="87" t="s">
        <v>60</v>
      </c>
      <c r="C230" s="28"/>
      <c r="D230" s="37"/>
      <c r="E230" s="38"/>
      <c r="F230" s="89"/>
      <c r="G230" s="96"/>
      <c r="H230" s="39">
        <f t="shared" si="25"/>
        <v>0</v>
      </c>
      <c r="I230" s="39"/>
      <c r="J230" s="82"/>
      <c r="K230" s="41">
        <f t="shared" si="26"/>
        <v>0</v>
      </c>
      <c r="L230" s="42">
        <v>0</v>
      </c>
      <c r="M230" s="269"/>
      <c r="N230" s="268" t="str">
        <f t="shared" si="28"/>
        <v>xxx</v>
      </c>
      <c r="O230" s="267"/>
      <c r="P230" s="268"/>
      <c r="Q230" s="300">
        <v>0</v>
      </c>
      <c r="R230" s="104">
        <f t="shared" si="27"/>
        <v>0</v>
      </c>
      <c r="S230" s="43"/>
      <c r="T230" s="111"/>
      <c r="U230" s="111"/>
      <c r="V230" s="111"/>
      <c r="W230" s="111"/>
      <c r="X230" s="111"/>
      <c r="Y230" s="111"/>
      <c r="Z230" s="111"/>
      <c r="AA230" s="111"/>
      <c r="AB230" s="111"/>
      <c r="AC230" s="111"/>
      <c r="AD230" s="111"/>
      <c r="AE230" s="111"/>
      <c r="AF230" s="111"/>
      <c r="AG230" s="111"/>
      <c r="AH230" s="40"/>
      <c r="AI230" s="40"/>
    </row>
    <row r="231" spans="1:35" s="44" customFormat="1" ht="28.5" customHeight="1" x14ac:dyDescent="0.25">
      <c r="A231" s="88" t="e">
        <f t="shared" si="24"/>
        <v>#VALUE!</v>
      </c>
      <c r="B231" s="87" t="s">
        <v>60</v>
      </c>
      <c r="C231" s="28"/>
      <c r="D231" s="37"/>
      <c r="E231" s="38"/>
      <c r="F231" s="89"/>
      <c r="G231" s="96"/>
      <c r="H231" s="39">
        <f t="shared" si="25"/>
        <v>0</v>
      </c>
      <c r="I231" s="39"/>
      <c r="J231" s="82"/>
      <c r="K231" s="41">
        <f t="shared" si="26"/>
        <v>0</v>
      </c>
      <c r="L231" s="42">
        <v>0</v>
      </c>
      <c r="M231" s="269"/>
      <c r="N231" s="268" t="str">
        <f t="shared" si="28"/>
        <v>xxx</v>
      </c>
      <c r="O231" s="267"/>
      <c r="P231" s="268"/>
      <c r="Q231" s="300">
        <v>0</v>
      </c>
      <c r="R231" s="104">
        <f t="shared" si="27"/>
        <v>0</v>
      </c>
      <c r="S231" s="43"/>
      <c r="T231" s="111"/>
      <c r="U231" s="111"/>
      <c r="V231" s="111"/>
      <c r="W231" s="111"/>
      <c r="X231" s="111"/>
      <c r="Y231" s="111"/>
      <c r="Z231" s="111"/>
      <c r="AA231" s="111"/>
      <c r="AB231" s="111"/>
      <c r="AC231" s="111"/>
      <c r="AD231" s="111"/>
      <c r="AE231" s="111"/>
      <c r="AF231" s="111"/>
      <c r="AG231" s="111"/>
      <c r="AH231" s="40"/>
      <c r="AI231" s="40"/>
    </row>
    <row r="232" spans="1:35" s="44" customFormat="1" ht="28.5" customHeight="1" x14ac:dyDescent="0.25">
      <c r="A232" s="88" t="e">
        <f t="shared" si="24"/>
        <v>#VALUE!</v>
      </c>
      <c r="B232" s="87" t="s">
        <v>60</v>
      </c>
      <c r="C232" s="28"/>
      <c r="D232" s="37"/>
      <c r="E232" s="38"/>
      <c r="F232" s="89"/>
      <c r="G232" s="96"/>
      <c r="H232" s="39">
        <f t="shared" si="25"/>
        <v>0</v>
      </c>
      <c r="I232" s="39"/>
      <c r="J232" s="82"/>
      <c r="K232" s="41">
        <f t="shared" si="26"/>
        <v>0</v>
      </c>
      <c r="L232" s="42">
        <v>0</v>
      </c>
      <c r="M232" s="269"/>
      <c r="N232" s="268" t="str">
        <f t="shared" si="28"/>
        <v>xxx</v>
      </c>
      <c r="O232" s="267"/>
      <c r="P232" s="268"/>
      <c r="Q232" s="300">
        <v>0</v>
      </c>
      <c r="R232" s="104">
        <f t="shared" si="27"/>
        <v>0</v>
      </c>
      <c r="S232" s="43"/>
      <c r="T232" s="111"/>
      <c r="U232" s="111"/>
      <c r="V232" s="111"/>
      <c r="W232" s="111"/>
      <c r="X232" s="111"/>
      <c r="Y232" s="111"/>
      <c r="Z232" s="111"/>
      <c r="AA232" s="111"/>
      <c r="AB232" s="111"/>
      <c r="AC232" s="111"/>
      <c r="AD232" s="111"/>
      <c r="AE232" s="111"/>
      <c r="AF232" s="111"/>
      <c r="AG232" s="111"/>
      <c r="AH232" s="40"/>
      <c r="AI232" s="40"/>
    </row>
    <row r="233" spans="1:35" s="44" customFormat="1" ht="28.5" customHeight="1" x14ac:dyDescent="0.25">
      <c r="A233" s="88" t="e">
        <f t="shared" si="24"/>
        <v>#VALUE!</v>
      </c>
      <c r="B233" s="87" t="s">
        <v>60</v>
      </c>
      <c r="C233" s="28"/>
      <c r="D233" s="37"/>
      <c r="E233" s="38"/>
      <c r="F233" s="89"/>
      <c r="G233" s="96"/>
      <c r="H233" s="39">
        <f t="shared" si="25"/>
        <v>0</v>
      </c>
      <c r="I233" s="39"/>
      <c r="J233" s="82"/>
      <c r="K233" s="41">
        <f t="shared" si="26"/>
        <v>0</v>
      </c>
      <c r="L233" s="42">
        <v>0</v>
      </c>
      <c r="M233" s="269"/>
      <c r="N233" s="268" t="str">
        <f t="shared" si="28"/>
        <v>xxx</v>
      </c>
      <c r="O233" s="267"/>
      <c r="P233" s="268"/>
      <c r="Q233" s="300">
        <v>0</v>
      </c>
      <c r="R233" s="104">
        <f t="shared" si="27"/>
        <v>0</v>
      </c>
      <c r="S233" s="43"/>
      <c r="T233" s="111"/>
      <c r="U233" s="111"/>
      <c r="V233" s="111"/>
      <c r="W233" s="111"/>
      <c r="X233" s="111"/>
      <c r="Y233" s="111"/>
      <c r="Z233" s="111"/>
      <c r="AA233" s="111"/>
      <c r="AB233" s="111"/>
      <c r="AC233" s="111"/>
      <c r="AD233" s="111"/>
      <c r="AE233" s="111"/>
      <c r="AF233" s="111"/>
      <c r="AG233" s="111"/>
      <c r="AH233" s="40"/>
      <c r="AI233" s="40"/>
    </row>
    <row r="234" spans="1:35" s="44" customFormat="1" ht="28.5" customHeight="1" x14ac:dyDescent="0.25">
      <c r="A234" s="88" t="e">
        <f t="shared" ref="A234:A297" si="29">N234+14</f>
        <v>#VALUE!</v>
      </c>
      <c r="B234" s="87" t="s">
        <v>60</v>
      </c>
      <c r="C234" s="28"/>
      <c r="D234" s="37"/>
      <c r="E234" s="38"/>
      <c r="F234" s="89"/>
      <c r="G234" s="96"/>
      <c r="H234" s="39">
        <f t="shared" ref="H234:H297" si="30">G234-F234</f>
        <v>0</v>
      </c>
      <c r="I234" s="39"/>
      <c r="J234" s="82"/>
      <c r="K234" s="41">
        <f t="shared" ref="K234:K297" si="31">L234/1.1</f>
        <v>0</v>
      </c>
      <c r="L234" s="42">
        <v>0</v>
      </c>
      <c r="M234" s="269"/>
      <c r="N234" s="268" t="str">
        <f t="shared" si="28"/>
        <v>xxx</v>
      </c>
      <c r="O234" s="267"/>
      <c r="P234" s="268"/>
      <c r="Q234" s="300">
        <v>0</v>
      </c>
      <c r="R234" s="104">
        <f t="shared" ref="R234:R297" si="32">L234-Q234</f>
        <v>0</v>
      </c>
      <c r="S234" s="43"/>
      <c r="T234" s="111"/>
      <c r="U234" s="111"/>
      <c r="V234" s="111"/>
      <c r="W234" s="111"/>
      <c r="X234" s="111"/>
      <c r="Y234" s="111"/>
      <c r="Z234" s="111"/>
      <c r="AA234" s="111"/>
      <c r="AB234" s="111"/>
      <c r="AC234" s="111"/>
      <c r="AD234" s="111"/>
      <c r="AE234" s="111"/>
      <c r="AF234" s="111"/>
      <c r="AG234" s="111"/>
      <c r="AH234" s="40"/>
      <c r="AI234" s="40"/>
    </row>
    <row r="235" spans="1:35" s="44" customFormat="1" ht="28.5" customHeight="1" x14ac:dyDescent="0.25">
      <c r="A235" s="88" t="e">
        <f t="shared" si="29"/>
        <v>#VALUE!</v>
      </c>
      <c r="B235" s="87" t="s">
        <v>60</v>
      </c>
      <c r="C235" s="28"/>
      <c r="D235" s="37"/>
      <c r="E235" s="38"/>
      <c r="F235" s="89"/>
      <c r="G235" s="96"/>
      <c r="H235" s="39">
        <f t="shared" si="30"/>
        <v>0</v>
      </c>
      <c r="I235" s="39"/>
      <c r="J235" s="82"/>
      <c r="K235" s="41">
        <f t="shared" si="31"/>
        <v>0</v>
      </c>
      <c r="L235" s="42">
        <v>0</v>
      </c>
      <c r="M235" s="269"/>
      <c r="N235" s="268" t="str">
        <f t="shared" si="28"/>
        <v>xxx</v>
      </c>
      <c r="O235" s="267"/>
      <c r="P235" s="268"/>
      <c r="Q235" s="300">
        <v>0</v>
      </c>
      <c r="R235" s="104">
        <f t="shared" si="32"/>
        <v>0</v>
      </c>
      <c r="S235" s="43"/>
      <c r="T235" s="111"/>
      <c r="U235" s="111"/>
      <c r="V235" s="111"/>
      <c r="W235" s="111"/>
      <c r="X235" s="111"/>
      <c r="Y235" s="111"/>
      <c r="Z235" s="111"/>
      <c r="AA235" s="111"/>
      <c r="AB235" s="111"/>
      <c r="AC235" s="111"/>
      <c r="AD235" s="111"/>
      <c r="AE235" s="111"/>
      <c r="AF235" s="111"/>
      <c r="AG235" s="111"/>
      <c r="AH235" s="40"/>
      <c r="AI235" s="40"/>
    </row>
    <row r="236" spans="1:35" s="44" customFormat="1" ht="28.5" customHeight="1" x14ac:dyDescent="0.25">
      <c r="A236" s="88" t="e">
        <f t="shared" si="29"/>
        <v>#VALUE!</v>
      </c>
      <c r="B236" s="87" t="s">
        <v>60</v>
      </c>
      <c r="C236" s="28"/>
      <c r="D236" s="37"/>
      <c r="E236" s="38"/>
      <c r="F236" s="89"/>
      <c r="G236" s="96"/>
      <c r="H236" s="39">
        <f t="shared" si="30"/>
        <v>0</v>
      </c>
      <c r="I236" s="39"/>
      <c r="J236" s="82"/>
      <c r="K236" s="41">
        <f t="shared" si="31"/>
        <v>0</v>
      </c>
      <c r="L236" s="42">
        <v>0</v>
      </c>
      <c r="M236" s="269"/>
      <c r="N236" s="268" t="str">
        <f t="shared" si="28"/>
        <v>xxx</v>
      </c>
      <c r="O236" s="267"/>
      <c r="P236" s="268"/>
      <c r="Q236" s="300">
        <v>0</v>
      </c>
      <c r="R236" s="104">
        <f t="shared" si="32"/>
        <v>0</v>
      </c>
      <c r="S236" s="43"/>
      <c r="T236" s="111"/>
      <c r="U236" s="111"/>
      <c r="V236" s="111"/>
      <c r="W236" s="111"/>
      <c r="X236" s="111"/>
      <c r="Y236" s="111"/>
      <c r="Z236" s="111"/>
      <c r="AA236" s="111"/>
      <c r="AB236" s="111"/>
      <c r="AC236" s="111"/>
      <c r="AD236" s="111"/>
      <c r="AE236" s="111"/>
      <c r="AF236" s="111"/>
      <c r="AG236" s="111"/>
      <c r="AH236" s="40"/>
      <c r="AI236" s="40"/>
    </row>
    <row r="237" spans="1:35" s="44" customFormat="1" ht="28.5" customHeight="1" x14ac:dyDescent="0.25">
      <c r="A237" s="88" t="e">
        <f t="shared" si="29"/>
        <v>#VALUE!</v>
      </c>
      <c r="B237" s="87" t="s">
        <v>60</v>
      </c>
      <c r="C237" s="28"/>
      <c r="D237" s="37"/>
      <c r="E237" s="38"/>
      <c r="F237" s="89"/>
      <c r="G237" s="96"/>
      <c r="H237" s="39">
        <f t="shared" si="30"/>
        <v>0</v>
      </c>
      <c r="I237" s="39"/>
      <c r="J237" s="82"/>
      <c r="K237" s="41">
        <f t="shared" si="31"/>
        <v>0</v>
      </c>
      <c r="L237" s="42">
        <v>0</v>
      </c>
      <c r="M237" s="269"/>
      <c r="N237" s="268" t="str">
        <f t="shared" si="28"/>
        <v>xxx</v>
      </c>
      <c r="O237" s="267"/>
      <c r="P237" s="268"/>
      <c r="Q237" s="300">
        <v>0</v>
      </c>
      <c r="R237" s="104">
        <f t="shared" si="32"/>
        <v>0</v>
      </c>
      <c r="S237" s="43"/>
      <c r="T237" s="111"/>
      <c r="U237" s="111"/>
      <c r="V237" s="111"/>
      <c r="W237" s="111"/>
      <c r="X237" s="111"/>
      <c r="Y237" s="111"/>
      <c r="Z237" s="111"/>
      <c r="AA237" s="111"/>
      <c r="AB237" s="111"/>
      <c r="AC237" s="111"/>
      <c r="AD237" s="111"/>
      <c r="AE237" s="111"/>
      <c r="AF237" s="111"/>
      <c r="AG237" s="111"/>
      <c r="AH237" s="40"/>
      <c r="AI237" s="40"/>
    </row>
    <row r="238" spans="1:35" s="44" customFormat="1" ht="28.5" customHeight="1" x14ac:dyDescent="0.25">
      <c r="A238" s="88" t="e">
        <f t="shared" si="29"/>
        <v>#VALUE!</v>
      </c>
      <c r="B238" s="87" t="s">
        <v>60</v>
      </c>
      <c r="C238" s="28"/>
      <c r="D238" s="37"/>
      <c r="E238" s="38"/>
      <c r="F238" s="89"/>
      <c r="G238" s="96"/>
      <c r="H238" s="39">
        <f t="shared" si="30"/>
        <v>0</v>
      </c>
      <c r="I238" s="39"/>
      <c r="J238" s="82"/>
      <c r="K238" s="41">
        <f t="shared" si="31"/>
        <v>0</v>
      </c>
      <c r="L238" s="42">
        <v>0</v>
      </c>
      <c r="M238" s="269"/>
      <c r="N238" s="268" t="str">
        <f t="shared" si="28"/>
        <v>xxx</v>
      </c>
      <c r="O238" s="267"/>
      <c r="P238" s="268"/>
      <c r="Q238" s="300">
        <v>0</v>
      </c>
      <c r="R238" s="104">
        <f t="shared" si="32"/>
        <v>0</v>
      </c>
      <c r="S238" s="43"/>
      <c r="T238" s="111"/>
      <c r="U238" s="111"/>
      <c r="V238" s="111"/>
      <c r="W238" s="111"/>
      <c r="X238" s="111"/>
      <c r="Y238" s="111"/>
      <c r="Z238" s="111"/>
      <c r="AA238" s="111"/>
      <c r="AB238" s="111"/>
      <c r="AC238" s="111"/>
      <c r="AD238" s="111"/>
      <c r="AE238" s="111"/>
      <c r="AF238" s="111"/>
      <c r="AG238" s="111"/>
      <c r="AH238" s="40"/>
      <c r="AI238" s="40"/>
    </row>
    <row r="239" spans="1:35" s="44" customFormat="1" ht="28.5" customHeight="1" x14ac:dyDescent="0.25">
      <c r="A239" s="88" t="e">
        <f t="shared" si="29"/>
        <v>#VALUE!</v>
      </c>
      <c r="B239" s="87" t="s">
        <v>60</v>
      </c>
      <c r="C239" s="28"/>
      <c r="D239" s="37"/>
      <c r="E239" s="38"/>
      <c r="F239" s="89"/>
      <c r="G239" s="96"/>
      <c r="H239" s="39">
        <f t="shared" si="30"/>
        <v>0</v>
      </c>
      <c r="I239" s="39"/>
      <c r="J239" s="82"/>
      <c r="K239" s="41">
        <f t="shared" si="31"/>
        <v>0</v>
      </c>
      <c r="L239" s="42">
        <v>0</v>
      </c>
      <c r="M239" s="269"/>
      <c r="N239" s="268" t="str">
        <f t="shared" si="28"/>
        <v>xxx</v>
      </c>
      <c r="O239" s="267"/>
      <c r="P239" s="268"/>
      <c r="Q239" s="300">
        <v>0</v>
      </c>
      <c r="R239" s="104">
        <f t="shared" si="32"/>
        <v>0</v>
      </c>
      <c r="S239" s="43"/>
      <c r="T239" s="111"/>
      <c r="U239" s="111"/>
      <c r="V239" s="111"/>
      <c r="W239" s="111"/>
      <c r="X239" s="111"/>
      <c r="Y239" s="111"/>
      <c r="Z239" s="111"/>
      <c r="AA239" s="111"/>
      <c r="AB239" s="111"/>
      <c r="AC239" s="111"/>
      <c r="AD239" s="111"/>
      <c r="AE239" s="111"/>
      <c r="AF239" s="111"/>
      <c r="AG239" s="111"/>
      <c r="AH239" s="40"/>
      <c r="AI239" s="40"/>
    </row>
    <row r="240" spans="1:35" s="44" customFormat="1" ht="28.5" customHeight="1" x14ac:dyDescent="0.25">
      <c r="A240" s="88" t="e">
        <f t="shared" si="29"/>
        <v>#VALUE!</v>
      </c>
      <c r="B240" s="87" t="s">
        <v>60</v>
      </c>
      <c r="C240" s="28"/>
      <c r="D240" s="37"/>
      <c r="E240" s="38"/>
      <c r="F240" s="89"/>
      <c r="G240" s="96"/>
      <c r="H240" s="39">
        <f t="shared" si="30"/>
        <v>0</v>
      </c>
      <c r="I240" s="39"/>
      <c r="J240" s="82"/>
      <c r="K240" s="41">
        <f t="shared" si="31"/>
        <v>0</v>
      </c>
      <c r="L240" s="42">
        <v>0</v>
      </c>
      <c r="M240" s="269"/>
      <c r="N240" s="268" t="str">
        <f t="shared" si="28"/>
        <v>xxx</v>
      </c>
      <c r="O240" s="267"/>
      <c r="P240" s="268"/>
      <c r="Q240" s="300">
        <v>0</v>
      </c>
      <c r="R240" s="104">
        <f t="shared" si="32"/>
        <v>0</v>
      </c>
      <c r="S240" s="43"/>
      <c r="T240" s="111"/>
      <c r="U240" s="111"/>
      <c r="V240" s="111"/>
      <c r="W240" s="111"/>
      <c r="X240" s="111"/>
      <c r="Y240" s="111"/>
      <c r="Z240" s="111"/>
      <c r="AA240" s="111"/>
      <c r="AB240" s="111"/>
      <c r="AC240" s="111"/>
      <c r="AD240" s="111"/>
      <c r="AE240" s="111"/>
      <c r="AF240" s="111"/>
      <c r="AG240" s="111"/>
      <c r="AH240" s="40"/>
      <c r="AI240" s="40"/>
    </row>
    <row r="241" spans="1:35" s="44" customFormat="1" ht="28.5" customHeight="1" x14ac:dyDescent="0.25">
      <c r="A241" s="88" t="e">
        <f t="shared" si="29"/>
        <v>#VALUE!</v>
      </c>
      <c r="B241" s="87" t="s">
        <v>60</v>
      </c>
      <c r="C241" s="28"/>
      <c r="D241" s="37"/>
      <c r="E241" s="38"/>
      <c r="F241" s="89"/>
      <c r="G241" s="96"/>
      <c r="H241" s="39">
        <f t="shared" si="30"/>
        <v>0</v>
      </c>
      <c r="I241" s="39"/>
      <c r="J241" s="82"/>
      <c r="K241" s="41">
        <f t="shared" si="31"/>
        <v>0</v>
      </c>
      <c r="L241" s="42">
        <v>0</v>
      </c>
      <c r="M241" s="269"/>
      <c r="N241" s="268" t="str">
        <f t="shared" si="28"/>
        <v>xxx</v>
      </c>
      <c r="O241" s="267"/>
      <c r="P241" s="268"/>
      <c r="Q241" s="300">
        <v>0</v>
      </c>
      <c r="R241" s="104">
        <f t="shared" si="32"/>
        <v>0</v>
      </c>
      <c r="S241" s="43"/>
      <c r="T241" s="111"/>
      <c r="U241" s="111"/>
      <c r="V241" s="111"/>
      <c r="W241" s="111"/>
      <c r="X241" s="111"/>
      <c r="Y241" s="111"/>
      <c r="Z241" s="111"/>
      <c r="AA241" s="111"/>
      <c r="AB241" s="111"/>
      <c r="AC241" s="111"/>
      <c r="AD241" s="111"/>
      <c r="AE241" s="111"/>
      <c r="AF241" s="111"/>
      <c r="AG241" s="111"/>
      <c r="AH241" s="40"/>
      <c r="AI241" s="40"/>
    </row>
    <row r="242" spans="1:35" s="44" customFormat="1" ht="28.5" customHeight="1" x14ac:dyDescent="0.25">
      <c r="A242" s="88" t="e">
        <f t="shared" si="29"/>
        <v>#VALUE!</v>
      </c>
      <c r="B242" s="87" t="s">
        <v>60</v>
      </c>
      <c r="C242" s="28"/>
      <c r="D242" s="37"/>
      <c r="E242" s="38"/>
      <c r="F242" s="89"/>
      <c r="G242" s="96"/>
      <c r="H242" s="39">
        <f t="shared" si="30"/>
        <v>0</v>
      </c>
      <c r="I242" s="39"/>
      <c r="J242" s="82"/>
      <c r="K242" s="41">
        <f t="shared" si="31"/>
        <v>0</v>
      </c>
      <c r="L242" s="42">
        <v>0</v>
      </c>
      <c r="M242" s="269"/>
      <c r="N242" s="268" t="str">
        <f t="shared" si="28"/>
        <v>xxx</v>
      </c>
      <c r="O242" s="267"/>
      <c r="P242" s="268"/>
      <c r="Q242" s="300">
        <v>0</v>
      </c>
      <c r="R242" s="104">
        <f t="shared" si="32"/>
        <v>0</v>
      </c>
      <c r="S242" s="43"/>
      <c r="T242" s="111"/>
      <c r="U242" s="111"/>
      <c r="V242" s="111"/>
      <c r="W242" s="111"/>
      <c r="X242" s="111"/>
      <c r="Y242" s="111"/>
      <c r="Z242" s="111"/>
      <c r="AA242" s="111"/>
      <c r="AB242" s="111"/>
      <c r="AC242" s="111"/>
      <c r="AD242" s="111"/>
      <c r="AE242" s="111"/>
      <c r="AF242" s="111"/>
      <c r="AG242" s="111"/>
      <c r="AH242" s="40"/>
      <c r="AI242" s="40"/>
    </row>
    <row r="243" spans="1:35" s="44" customFormat="1" ht="28.5" customHeight="1" x14ac:dyDescent="0.25">
      <c r="A243" s="88" t="e">
        <f t="shared" si="29"/>
        <v>#VALUE!</v>
      </c>
      <c r="B243" s="87" t="s">
        <v>60</v>
      </c>
      <c r="C243" s="28"/>
      <c r="D243" s="37"/>
      <c r="E243" s="38"/>
      <c r="F243" s="89"/>
      <c r="G243" s="96"/>
      <c r="H243" s="39">
        <f t="shared" si="30"/>
        <v>0</v>
      </c>
      <c r="I243" s="39"/>
      <c r="J243" s="82"/>
      <c r="K243" s="41">
        <f t="shared" si="31"/>
        <v>0</v>
      </c>
      <c r="L243" s="42">
        <v>0</v>
      </c>
      <c r="M243" s="269"/>
      <c r="N243" s="268" t="str">
        <f t="shared" si="28"/>
        <v>xxx</v>
      </c>
      <c r="O243" s="267"/>
      <c r="P243" s="268"/>
      <c r="Q243" s="300">
        <v>0</v>
      </c>
      <c r="R243" s="104">
        <f t="shared" si="32"/>
        <v>0</v>
      </c>
      <c r="S243" s="43"/>
      <c r="T243" s="111"/>
      <c r="U243" s="111"/>
      <c r="V243" s="111"/>
      <c r="W243" s="111"/>
      <c r="X243" s="111"/>
      <c r="Y243" s="111"/>
      <c r="Z243" s="111"/>
      <c r="AA243" s="111"/>
      <c r="AB243" s="111"/>
      <c r="AC243" s="111"/>
      <c r="AD243" s="111"/>
      <c r="AE243" s="111"/>
      <c r="AF243" s="111"/>
      <c r="AG243" s="111"/>
      <c r="AH243" s="40"/>
      <c r="AI243" s="40"/>
    </row>
    <row r="244" spans="1:35" s="44" customFormat="1" ht="28.5" customHeight="1" x14ac:dyDescent="0.25">
      <c r="A244" s="88" t="e">
        <f t="shared" si="29"/>
        <v>#VALUE!</v>
      </c>
      <c r="B244" s="87" t="s">
        <v>60</v>
      </c>
      <c r="C244" s="28"/>
      <c r="D244" s="37"/>
      <c r="E244" s="38"/>
      <c r="F244" s="89"/>
      <c r="G244" s="96"/>
      <c r="H244" s="39">
        <f t="shared" si="30"/>
        <v>0</v>
      </c>
      <c r="I244" s="39"/>
      <c r="J244" s="82"/>
      <c r="K244" s="41">
        <f t="shared" si="31"/>
        <v>0</v>
      </c>
      <c r="L244" s="42">
        <v>0</v>
      </c>
      <c r="M244" s="269"/>
      <c r="N244" s="268" t="str">
        <f t="shared" si="28"/>
        <v>xxx</v>
      </c>
      <c r="O244" s="267"/>
      <c r="P244" s="268"/>
      <c r="Q244" s="300">
        <v>0</v>
      </c>
      <c r="R244" s="104">
        <f t="shared" si="32"/>
        <v>0</v>
      </c>
      <c r="S244" s="43"/>
      <c r="T244" s="111"/>
      <c r="U244" s="111"/>
      <c r="V244" s="111"/>
      <c r="W244" s="111"/>
      <c r="X244" s="111"/>
      <c r="Y244" s="111"/>
      <c r="Z244" s="111"/>
      <c r="AA244" s="111"/>
      <c r="AB244" s="111"/>
      <c r="AC244" s="111"/>
      <c r="AD244" s="111"/>
      <c r="AE244" s="111"/>
      <c r="AF244" s="111"/>
      <c r="AG244" s="111"/>
      <c r="AH244" s="40"/>
      <c r="AI244" s="40"/>
    </row>
    <row r="245" spans="1:35" s="44" customFormat="1" ht="28.5" customHeight="1" x14ac:dyDescent="0.25">
      <c r="A245" s="88" t="e">
        <f t="shared" si="29"/>
        <v>#VALUE!</v>
      </c>
      <c r="B245" s="87" t="s">
        <v>60</v>
      </c>
      <c r="C245" s="28"/>
      <c r="D245" s="37"/>
      <c r="E245" s="38"/>
      <c r="F245" s="89"/>
      <c r="G245" s="96"/>
      <c r="H245" s="39">
        <f t="shared" si="30"/>
        <v>0</v>
      </c>
      <c r="I245" s="39"/>
      <c r="J245" s="82"/>
      <c r="K245" s="41">
        <f t="shared" si="31"/>
        <v>0</v>
      </c>
      <c r="L245" s="42">
        <v>0</v>
      </c>
      <c r="M245" s="269"/>
      <c r="N245" s="268" t="str">
        <f t="shared" si="28"/>
        <v>xxx</v>
      </c>
      <c r="O245" s="267"/>
      <c r="P245" s="268"/>
      <c r="Q245" s="300">
        <v>0</v>
      </c>
      <c r="R245" s="104">
        <f t="shared" si="32"/>
        <v>0</v>
      </c>
      <c r="S245" s="43"/>
      <c r="T245" s="111"/>
      <c r="U245" s="111"/>
      <c r="V245" s="111"/>
      <c r="W245" s="111"/>
      <c r="X245" s="111"/>
      <c r="Y245" s="111"/>
      <c r="Z245" s="111"/>
      <c r="AA245" s="111"/>
      <c r="AB245" s="111"/>
      <c r="AC245" s="111"/>
      <c r="AD245" s="111"/>
      <c r="AE245" s="111"/>
      <c r="AF245" s="111"/>
      <c r="AG245" s="111"/>
      <c r="AH245" s="40"/>
      <c r="AI245" s="40"/>
    </row>
    <row r="246" spans="1:35" s="44" customFormat="1" ht="28.5" customHeight="1" x14ac:dyDescent="0.25">
      <c r="A246" s="88" t="e">
        <f t="shared" si="29"/>
        <v>#VALUE!</v>
      </c>
      <c r="B246" s="87" t="s">
        <v>60</v>
      </c>
      <c r="C246" s="28"/>
      <c r="D246" s="37"/>
      <c r="E246" s="38"/>
      <c r="F246" s="89"/>
      <c r="G246" s="96"/>
      <c r="H246" s="39">
        <f t="shared" si="30"/>
        <v>0</v>
      </c>
      <c r="I246" s="39"/>
      <c r="J246" s="82"/>
      <c r="K246" s="41">
        <f t="shared" si="31"/>
        <v>0</v>
      </c>
      <c r="L246" s="42">
        <v>0</v>
      </c>
      <c r="M246" s="269"/>
      <c r="N246" s="268" t="str">
        <f t="shared" si="28"/>
        <v>xxx</v>
      </c>
      <c r="O246" s="267"/>
      <c r="P246" s="268"/>
      <c r="Q246" s="300">
        <v>0</v>
      </c>
      <c r="R246" s="104">
        <f t="shared" si="32"/>
        <v>0</v>
      </c>
      <c r="S246" s="43"/>
      <c r="T246" s="111"/>
      <c r="U246" s="111"/>
      <c r="V246" s="111"/>
      <c r="W246" s="111"/>
      <c r="X246" s="111"/>
      <c r="Y246" s="111"/>
      <c r="Z246" s="111"/>
      <c r="AA246" s="111"/>
      <c r="AB246" s="111"/>
      <c r="AC246" s="111"/>
      <c r="AD246" s="111"/>
      <c r="AE246" s="111"/>
      <c r="AF246" s="111"/>
      <c r="AG246" s="111"/>
      <c r="AH246" s="40"/>
      <c r="AI246" s="40"/>
    </row>
    <row r="247" spans="1:35" s="44" customFormat="1" ht="28.5" customHeight="1" x14ac:dyDescent="0.25">
      <c r="A247" s="88" t="e">
        <f t="shared" si="29"/>
        <v>#VALUE!</v>
      </c>
      <c r="B247" s="87" t="s">
        <v>60</v>
      </c>
      <c r="C247" s="28"/>
      <c r="D247" s="37"/>
      <c r="E247" s="38"/>
      <c r="F247" s="89"/>
      <c r="G247" s="96"/>
      <c r="H247" s="39">
        <f t="shared" si="30"/>
        <v>0</v>
      </c>
      <c r="I247" s="39"/>
      <c r="J247" s="82"/>
      <c r="K247" s="41">
        <f t="shared" si="31"/>
        <v>0</v>
      </c>
      <c r="L247" s="42">
        <v>0</v>
      </c>
      <c r="M247" s="269"/>
      <c r="N247" s="268" t="str">
        <f t="shared" si="28"/>
        <v>xxx</v>
      </c>
      <c r="O247" s="267"/>
      <c r="P247" s="268"/>
      <c r="Q247" s="300">
        <v>0</v>
      </c>
      <c r="R247" s="104">
        <f t="shared" si="32"/>
        <v>0</v>
      </c>
      <c r="S247" s="43"/>
      <c r="T247" s="111"/>
      <c r="U247" s="111"/>
      <c r="V247" s="111"/>
      <c r="W247" s="111"/>
      <c r="X247" s="111"/>
      <c r="Y247" s="111"/>
      <c r="Z247" s="111"/>
      <c r="AA247" s="111"/>
      <c r="AB247" s="111"/>
      <c r="AC247" s="111"/>
      <c r="AD247" s="111"/>
      <c r="AE247" s="111"/>
      <c r="AF247" s="111"/>
      <c r="AG247" s="111"/>
      <c r="AH247" s="40"/>
      <c r="AI247" s="40"/>
    </row>
    <row r="248" spans="1:35" s="44" customFormat="1" ht="28.5" customHeight="1" x14ac:dyDescent="0.25">
      <c r="A248" s="88" t="e">
        <f t="shared" si="29"/>
        <v>#VALUE!</v>
      </c>
      <c r="B248" s="87" t="s">
        <v>60</v>
      </c>
      <c r="C248" s="28"/>
      <c r="D248" s="37"/>
      <c r="E248" s="38"/>
      <c r="F248" s="89"/>
      <c r="G248" s="96"/>
      <c r="H248" s="39">
        <f t="shared" si="30"/>
        <v>0</v>
      </c>
      <c r="I248" s="39"/>
      <c r="J248" s="82"/>
      <c r="K248" s="41">
        <f t="shared" si="31"/>
        <v>0</v>
      </c>
      <c r="L248" s="42">
        <v>0</v>
      </c>
      <c r="M248" s="269"/>
      <c r="N248" s="268" t="str">
        <f t="shared" si="28"/>
        <v>xxx</v>
      </c>
      <c r="O248" s="267"/>
      <c r="P248" s="268"/>
      <c r="Q248" s="300">
        <v>0</v>
      </c>
      <c r="R248" s="104">
        <f t="shared" si="32"/>
        <v>0</v>
      </c>
      <c r="S248" s="43"/>
      <c r="T248" s="111"/>
      <c r="U248" s="111"/>
      <c r="V248" s="111"/>
      <c r="W248" s="111"/>
      <c r="X248" s="111"/>
      <c r="Y248" s="111"/>
      <c r="Z248" s="111"/>
      <c r="AA248" s="111"/>
      <c r="AB248" s="111"/>
      <c r="AC248" s="111"/>
      <c r="AD248" s="111"/>
      <c r="AE248" s="111"/>
      <c r="AF248" s="111"/>
      <c r="AG248" s="111"/>
      <c r="AH248" s="40"/>
      <c r="AI248" s="40"/>
    </row>
    <row r="249" spans="1:35" s="44" customFormat="1" ht="28.5" customHeight="1" x14ac:dyDescent="0.25">
      <c r="A249" s="88" t="e">
        <f t="shared" si="29"/>
        <v>#VALUE!</v>
      </c>
      <c r="B249" s="87" t="s">
        <v>60</v>
      </c>
      <c r="C249" s="28"/>
      <c r="D249" s="37"/>
      <c r="E249" s="38"/>
      <c r="F249" s="89"/>
      <c r="G249" s="96"/>
      <c r="H249" s="39">
        <f t="shared" si="30"/>
        <v>0</v>
      </c>
      <c r="I249" s="39"/>
      <c r="J249" s="82"/>
      <c r="K249" s="41">
        <f t="shared" si="31"/>
        <v>0</v>
      </c>
      <c r="L249" s="42">
        <v>0</v>
      </c>
      <c r="M249" s="269"/>
      <c r="N249" s="268" t="str">
        <f t="shared" si="28"/>
        <v>xxx</v>
      </c>
      <c r="O249" s="267"/>
      <c r="P249" s="268"/>
      <c r="Q249" s="300">
        <v>0</v>
      </c>
      <c r="R249" s="104">
        <f t="shared" si="32"/>
        <v>0</v>
      </c>
      <c r="S249" s="43"/>
      <c r="T249" s="111"/>
      <c r="U249" s="111"/>
      <c r="V249" s="111"/>
      <c r="W249" s="111"/>
      <c r="X249" s="111"/>
      <c r="Y249" s="111"/>
      <c r="Z249" s="111"/>
      <c r="AA249" s="111"/>
      <c r="AB249" s="111"/>
      <c r="AC249" s="111"/>
      <c r="AD249" s="111"/>
      <c r="AE249" s="111"/>
      <c r="AF249" s="111"/>
      <c r="AG249" s="111"/>
      <c r="AH249" s="40"/>
      <c r="AI249" s="40"/>
    </row>
    <row r="250" spans="1:35" s="44" customFormat="1" ht="28.5" customHeight="1" x14ac:dyDescent="0.25">
      <c r="A250" s="88" t="e">
        <f t="shared" si="29"/>
        <v>#VALUE!</v>
      </c>
      <c r="B250" s="87" t="s">
        <v>60</v>
      </c>
      <c r="C250" s="28"/>
      <c r="D250" s="37"/>
      <c r="E250" s="38"/>
      <c r="F250" s="89"/>
      <c r="G250" s="96"/>
      <c r="H250" s="39">
        <f t="shared" si="30"/>
        <v>0</v>
      </c>
      <c r="I250" s="39"/>
      <c r="J250" s="82"/>
      <c r="K250" s="41">
        <f t="shared" si="31"/>
        <v>0</v>
      </c>
      <c r="L250" s="42">
        <v>0</v>
      </c>
      <c r="M250" s="269"/>
      <c r="N250" s="268" t="str">
        <f t="shared" si="28"/>
        <v>xxx</v>
      </c>
      <c r="O250" s="267"/>
      <c r="P250" s="268"/>
      <c r="Q250" s="300">
        <v>0</v>
      </c>
      <c r="R250" s="104">
        <f t="shared" si="32"/>
        <v>0</v>
      </c>
      <c r="S250" s="43"/>
      <c r="T250" s="111"/>
      <c r="U250" s="111"/>
      <c r="V250" s="111"/>
      <c r="W250" s="111"/>
      <c r="X250" s="111"/>
      <c r="Y250" s="111"/>
      <c r="Z250" s="111"/>
      <c r="AA250" s="111"/>
      <c r="AB250" s="111"/>
      <c r="AC250" s="111"/>
      <c r="AD250" s="111"/>
      <c r="AE250" s="111"/>
      <c r="AF250" s="111"/>
      <c r="AG250" s="111"/>
      <c r="AH250" s="40"/>
      <c r="AI250" s="40"/>
    </row>
    <row r="251" spans="1:35" s="44" customFormat="1" ht="28.5" customHeight="1" x14ac:dyDescent="0.25">
      <c r="A251" s="88" t="e">
        <f t="shared" si="29"/>
        <v>#VALUE!</v>
      </c>
      <c r="B251" s="87" t="s">
        <v>60</v>
      </c>
      <c r="C251" s="28"/>
      <c r="D251" s="37"/>
      <c r="E251" s="38"/>
      <c r="F251" s="89"/>
      <c r="G251" s="96"/>
      <c r="H251" s="39">
        <f t="shared" si="30"/>
        <v>0</v>
      </c>
      <c r="I251" s="39"/>
      <c r="J251" s="82"/>
      <c r="K251" s="41">
        <f t="shared" si="31"/>
        <v>0</v>
      </c>
      <c r="L251" s="42">
        <v>0</v>
      </c>
      <c r="M251" s="269"/>
      <c r="N251" s="268" t="str">
        <f t="shared" si="28"/>
        <v>xxx</v>
      </c>
      <c r="O251" s="267"/>
      <c r="P251" s="268"/>
      <c r="Q251" s="300">
        <v>0</v>
      </c>
      <c r="R251" s="104">
        <f t="shared" si="32"/>
        <v>0</v>
      </c>
      <c r="S251" s="43"/>
      <c r="T251" s="111"/>
      <c r="U251" s="111"/>
      <c r="V251" s="111"/>
      <c r="W251" s="111"/>
      <c r="X251" s="111"/>
      <c r="Y251" s="111"/>
      <c r="Z251" s="111"/>
      <c r="AA251" s="111"/>
      <c r="AB251" s="111"/>
      <c r="AC251" s="111"/>
      <c r="AD251" s="111"/>
      <c r="AE251" s="111"/>
      <c r="AF251" s="111"/>
      <c r="AG251" s="111"/>
      <c r="AH251" s="40"/>
      <c r="AI251" s="40"/>
    </row>
    <row r="252" spans="1:35" s="44" customFormat="1" ht="28.5" customHeight="1" x14ac:dyDescent="0.25">
      <c r="A252" s="88" t="e">
        <f t="shared" si="29"/>
        <v>#VALUE!</v>
      </c>
      <c r="B252" s="87" t="s">
        <v>60</v>
      </c>
      <c r="C252" s="28"/>
      <c r="D252" s="37"/>
      <c r="E252" s="38"/>
      <c r="F252" s="89"/>
      <c r="G252" s="96"/>
      <c r="H252" s="39">
        <f t="shared" si="30"/>
        <v>0</v>
      </c>
      <c r="I252" s="39"/>
      <c r="J252" s="82"/>
      <c r="K252" s="41">
        <f t="shared" si="31"/>
        <v>0</v>
      </c>
      <c r="L252" s="42">
        <v>0</v>
      </c>
      <c r="M252" s="269"/>
      <c r="N252" s="268" t="str">
        <f t="shared" si="28"/>
        <v>xxx</v>
      </c>
      <c r="O252" s="267"/>
      <c r="P252" s="268"/>
      <c r="Q252" s="300">
        <v>0</v>
      </c>
      <c r="R252" s="104">
        <f t="shared" si="32"/>
        <v>0</v>
      </c>
      <c r="S252" s="43"/>
      <c r="T252" s="111"/>
      <c r="U252" s="111"/>
      <c r="V252" s="111"/>
      <c r="W252" s="111"/>
      <c r="X252" s="111"/>
      <c r="Y252" s="111"/>
      <c r="Z252" s="111"/>
      <c r="AA252" s="111"/>
      <c r="AB252" s="111"/>
      <c r="AC252" s="111"/>
      <c r="AD252" s="111"/>
      <c r="AE252" s="111"/>
      <c r="AF252" s="111"/>
      <c r="AG252" s="111"/>
      <c r="AH252" s="40"/>
      <c r="AI252" s="40"/>
    </row>
    <row r="253" spans="1:35" s="44" customFormat="1" ht="28.5" customHeight="1" x14ac:dyDescent="0.25">
      <c r="A253" s="88" t="e">
        <f t="shared" si="29"/>
        <v>#VALUE!</v>
      </c>
      <c r="B253" s="87" t="s">
        <v>60</v>
      </c>
      <c r="C253" s="28"/>
      <c r="D253" s="37"/>
      <c r="E253" s="38"/>
      <c r="F253" s="89"/>
      <c r="G253" s="96"/>
      <c r="H253" s="39">
        <f t="shared" si="30"/>
        <v>0</v>
      </c>
      <c r="I253" s="39"/>
      <c r="J253" s="82"/>
      <c r="K253" s="41">
        <f t="shared" si="31"/>
        <v>0</v>
      </c>
      <c r="L253" s="42">
        <v>0</v>
      </c>
      <c r="M253" s="269"/>
      <c r="N253" s="268" t="str">
        <f t="shared" si="28"/>
        <v>xxx</v>
      </c>
      <c r="O253" s="267"/>
      <c r="P253" s="268"/>
      <c r="Q253" s="300">
        <v>0</v>
      </c>
      <c r="R253" s="104">
        <f t="shared" si="32"/>
        <v>0</v>
      </c>
      <c r="S253" s="43"/>
      <c r="T253" s="111"/>
      <c r="U253" s="111"/>
      <c r="V253" s="111"/>
      <c r="W253" s="111"/>
      <c r="X253" s="111"/>
      <c r="Y253" s="111"/>
      <c r="Z253" s="111"/>
      <c r="AA253" s="111"/>
      <c r="AB253" s="111"/>
      <c r="AC253" s="111"/>
      <c r="AD253" s="111"/>
      <c r="AE253" s="111"/>
      <c r="AF253" s="111"/>
      <c r="AG253" s="111"/>
      <c r="AH253" s="40"/>
      <c r="AI253" s="40"/>
    </row>
    <row r="254" spans="1:35" s="44" customFormat="1" ht="28.5" customHeight="1" x14ac:dyDescent="0.25">
      <c r="A254" s="88" t="e">
        <f t="shared" si="29"/>
        <v>#VALUE!</v>
      </c>
      <c r="B254" s="87" t="s">
        <v>60</v>
      </c>
      <c r="C254" s="28"/>
      <c r="D254" s="37"/>
      <c r="E254" s="38"/>
      <c r="F254" s="89"/>
      <c r="G254" s="96"/>
      <c r="H254" s="39">
        <f t="shared" si="30"/>
        <v>0</v>
      </c>
      <c r="I254" s="39"/>
      <c r="J254" s="82"/>
      <c r="K254" s="41">
        <f t="shared" si="31"/>
        <v>0</v>
      </c>
      <c r="L254" s="42">
        <v>0</v>
      </c>
      <c r="M254" s="269"/>
      <c r="N254" s="268" t="str">
        <f t="shared" si="28"/>
        <v>xxx</v>
      </c>
      <c r="O254" s="267"/>
      <c r="P254" s="268"/>
      <c r="Q254" s="300">
        <v>0</v>
      </c>
      <c r="R254" s="104">
        <f t="shared" si="32"/>
        <v>0</v>
      </c>
      <c r="S254" s="43"/>
      <c r="T254" s="111"/>
      <c r="U254" s="111"/>
      <c r="V254" s="111"/>
      <c r="W254" s="111"/>
      <c r="X254" s="111"/>
      <c r="Y254" s="111"/>
      <c r="Z254" s="111"/>
      <c r="AA254" s="111"/>
      <c r="AB254" s="111"/>
      <c r="AC254" s="111"/>
      <c r="AD254" s="111"/>
      <c r="AE254" s="111"/>
      <c r="AF254" s="111"/>
      <c r="AG254" s="111"/>
      <c r="AH254" s="40"/>
      <c r="AI254" s="40"/>
    </row>
    <row r="255" spans="1:35" s="44" customFormat="1" ht="28.5" customHeight="1" x14ac:dyDescent="0.25">
      <c r="A255" s="88" t="e">
        <f t="shared" si="29"/>
        <v>#VALUE!</v>
      </c>
      <c r="B255" s="87" t="s">
        <v>60</v>
      </c>
      <c r="C255" s="28"/>
      <c r="D255" s="37"/>
      <c r="E255" s="38"/>
      <c r="F255" s="89"/>
      <c r="G255" s="96"/>
      <c r="H255" s="39">
        <f t="shared" si="30"/>
        <v>0</v>
      </c>
      <c r="I255" s="39"/>
      <c r="J255" s="82"/>
      <c r="K255" s="41">
        <f t="shared" si="31"/>
        <v>0</v>
      </c>
      <c r="L255" s="42">
        <v>0</v>
      </c>
      <c r="M255" s="269"/>
      <c r="N255" s="268" t="str">
        <f t="shared" si="28"/>
        <v>xxx</v>
      </c>
      <c r="O255" s="267"/>
      <c r="P255" s="268"/>
      <c r="Q255" s="300">
        <v>0</v>
      </c>
      <c r="R255" s="104">
        <f t="shared" si="32"/>
        <v>0</v>
      </c>
      <c r="S255" s="43"/>
      <c r="T255" s="111"/>
      <c r="U255" s="111"/>
      <c r="V255" s="111"/>
      <c r="W255" s="111"/>
      <c r="X255" s="111"/>
      <c r="Y255" s="111"/>
      <c r="Z255" s="111"/>
      <c r="AA255" s="111"/>
      <c r="AB255" s="111"/>
      <c r="AC255" s="111"/>
      <c r="AD255" s="111"/>
      <c r="AE255" s="111"/>
      <c r="AF255" s="111"/>
      <c r="AG255" s="111"/>
      <c r="AH255" s="40"/>
      <c r="AI255" s="40"/>
    </row>
    <row r="256" spans="1:35" s="44" customFormat="1" ht="28.5" customHeight="1" x14ac:dyDescent="0.25">
      <c r="A256" s="88" t="e">
        <f t="shared" si="29"/>
        <v>#VALUE!</v>
      </c>
      <c r="B256" s="87" t="s">
        <v>60</v>
      </c>
      <c r="C256" s="28"/>
      <c r="D256" s="37"/>
      <c r="E256" s="38"/>
      <c r="F256" s="89"/>
      <c r="G256" s="96"/>
      <c r="H256" s="39">
        <f t="shared" si="30"/>
        <v>0</v>
      </c>
      <c r="I256" s="39"/>
      <c r="J256" s="82"/>
      <c r="K256" s="41">
        <f t="shared" si="31"/>
        <v>0</v>
      </c>
      <c r="L256" s="42">
        <v>0</v>
      </c>
      <c r="M256" s="269"/>
      <c r="N256" s="268" t="str">
        <f t="shared" si="28"/>
        <v>xxx</v>
      </c>
      <c r="O256" s="267"/>
      <c r="P256" s="268"/>
      <c r="Q256" s="300">
        <v>0</v>
      </c>
      <c r="R256" s="104">
        <f t="shared" si="32"/>
        <v>0</v>
      </c>
      <c r="S256" s="43"/>
      <c r="T256" s="111"/>
      <c r="U256" s="111"/>
      <c r="V256" s="111"/>
      <c r="W256" s="111"/>
      <c r="X256" s="111"/>
      <c r="Y256" s="111"/>
      <c r="Z256" s="111"/>
      <c r="AA256" s="111"/>
      <c r="AB256" s="111"/>
      <c r="AC256" s="111"/>
      <c r="AD256" s="111"/>
      <c r="AE256" s="111"/>
      <c r="AF256" s="111"/>
      <c r="AG256" s="111"/>
      <c r="AH256" s="40"/>
      <c r="AI256" s="40"/>
    </row>
    <row r="257" spans="1:35" s="44" customFormat="1" ht="28.5" customHeight="1" x14ac:dyDescent="0.25">
      <c r="A257" s="88" t="e">
        <f t="shared" si="29"/>
        <v>#VALUE!</v>
      </c>
      <c r="B257" s="87" t="s">
        <v>60</v>
      </c>
      <c r="C257" s="28"/>
      <c r="D257" s="37"/>
      <c r="E257" s="38"/>
      <c r="F257" s="89"/>
      <c r="G257" s="96"/>
      <c r="H257" s="39">
        <f t="shared" si="30"/>
        <v>0</v>
      </c>
      <c r="I257" s="39"/>
      <c r="J257" s="82"/>
      <c r="K257" s="41">
        <f t="shared" si="31"/>
        <v>0</v>
      </c>
      <c r="L257" s="42">
        <v>0</v>
      </c>
      <c r="M257" s="269"/>
      <c r="N257" s="268" t="str">
        <f t="shared" si="28"/>
        <v>xxx</v>
      </c>
      <c r="O257" s="267"/>
      <c r="P257" s="268"/>
      <c r="Q257" s="300">
        <v>0</v>
      </c>
      <c r="R257" s="104">
        <f t="shared" si="32"/>
        <v>0</v>
      </c>
      <c r="S257" s="43"/>
      <c r="T257" s="111"/>
      <c r="U257" s="111"/>
      <c r="V257" s="111"/>
      <c r="W257" s="111"/>
      <c r="X257" s="111"/>
      <c r="Y257" s="111"/>
      <c r="Z257" s="111"/>
      <c r="AA257" s="111"/>
      <c r="AB257" s="111"/>
      <c r="AC257" s="111"/>
      <c r="AD257" s="111"/>
      <c r="AE257" s="111"/>
      <c r="AF257" s="111"/>
      <c r="AG257" s="111"/>
      <c r="AH257" s="40"/>
      <c r="AI257" s="40"/>
    </row>
    <row r="258" spans="1:35" s="44" customFormat="1" ht="28.5" customHeight="1" x14ac:dyDescent="0.25">
      <c r="A258" s="88" t="e">
        <f t="shared" si="29"/>
        <v>#VALUE!</v>
      </c>
      <c r="B258" s="87" t="s">
        <v>60</v>
      </c>
      <c r="C258" s="28"/>
      <c r="D258" s="37"/>
      <c r="E258" s="38"/>
      <c r="F258" s="89"/>
      <c r="G258" s="96"/>
      <c r="H258" s="39">
        <f t="shared" si="30"/>
        <v>0</v>
      </c>
      <c r="I258" s="39"/>
      <c r="J258" s="82"/>
      <c r="K258" s="41">
        <f t="shared" si="31"/>
        <v>0</v>
      </c>
      <c r="L258" s="42">
        <v>0</v>
      </c>
      <c r="M258" s="269"/>
      <c r="N258" s="268" t="str">
        <f t="shared" si="28"/>
        <v>xxx</v>
      </c>
      <c r="O258" s="267"/>
      <c r="P258" s="268"/>
      <c r="Q258" s="300">
        <v>0</v>
      </c>
      <c r="R258" s="104">
        <f t="shared" si="32"/>
        <v>0</v>
      </c>
      <c r="S258" s="43"/>
      <c r="T258" s="111"/>
      <c r="U258" s="111"/>
      <c r="V258" s="111"/>
      <c r="W258" s="111"/>
      <c r="X258" s="111"/>
      <c r="Y258" s="111"/>
      <c r="Z258" s="111"/>
      <c r="AA258" s="111"/>
      <c r="AB258" s="111"/>
      <c r="AC258" s="111"/>
      <c r="AD258" s="111"/>
      <c r="AE258" s="111"/>
      <c r="AF258" s="111"/>
      <c r="AG258" s="111"/>
      <c r="AH258" s="40"/>
      <c r="AI258" s="40"/>
    </row>
    <row r="259" spans="1:35" s="44" customFormat="1" ht="28.5" customHeight="1" x14ac:dyDescent="0.25">
      <c r="A259" s="88" t="e">
        <f t="shared" si="29"/>
        <v>#VALUE!</v>
      </c>
      <c r="B259" s="87" t="s">
        <v>60</v>
      </c>
      <c r="C259" s="28"/>
      <c r="D259" s="37"/>
      <c r="E259" s="38"/>
      <c r="F259" s="89"/>
      <c r="G259" s="96"/>
      <c r="H259" s="39">
        <f t="shared" si="30"/>
        <v>0</v>
      </c>
      <c r="I259" s="39"/>
      <c r="J259" s="82"/>
      <c r="K259" s="41">
        <f t="shared" si="31"/>
        <v>0</v>
      </c>
      <c r="L259" s="42">
        <v>0</v>
      </c>
      <c r="M259" s="269"/>
      <c r="N259" s="268" t="str">
        <f t="shared" si="28"/>
        <v>xxx</v>
      </c>
      <c r="O259" s="267"/>
      <c r="P259" s="268"/>
      <c r="Q259" s="300">
        <v>0</v>
      </c>
      <c r="R259" s="104">
        <f t="shared" si="32"/>
        <v>0</v>
      </c>
      <c r="S259" s="43"/>
      <c r="T259" s="111"/>
      <c r="U259" s="111"/>
      <c r="V259" s="111"/>
      <c r="W259" s="111"/>
      <c r="X259" s="111"/>
      <c r="Y259" s="111"/>
      <c r="Z259" s="111"/>
      <c r="AA259" s="111"/>
      <c r="AB259" s="111"/>
      <c r="AC259" s="111"/>
      <c r="AD259" s="111"/>
      <c r="AE259" s="111"/>
      <c r="AF259" s="111"/>
      <c r="AG259" s="111"/>
      <c r="AH259" s="40"/>
      <c r="AI259" s="40"/>
    </row>
    <row r="260" spans="1:35" s="44" customFormat="1" ht="28.5" customHeight="1" x14ac:dyDescent="0.25">
      <c r="A260" s="88" t="e">
        <f t="shared" si="29"/>
        <v>#VALUE!</v>
      </c>
      <c r="B260" s="87" t="s">
        <v>60</v>
      </c>
      <c r="C260" s="28"/>
      <c r="D260" s="37"/>
      <c r="E260" s="38"/>
      <c r="F260" s="89"/>
      <c r="G260" s="96"/>
      <c r="H260" s="39">
        <f t="shared" si="30"/>
        <v>0</v>
      </c>
      <c r="I260" s="39"/>
      <c r="J260" s="82"/>
      <c r="K260" s="41">
        <f t="shared" si="31"/>
        <v>0</v>
      </c>
      <c r="L260" s="42">
        <v>0</v>
      </c>
      <c r="M260" s="269"/>
      <c r="N260" s="268" t="str">
        <f t="shared" si="28"/>
        <v>xxx</v>
      </c>
      <c r="O260" s="267"/>
      <c r="P260" s="268"/>
      <c r="Q260" s="300">
        <v>0</v>
      </c>
      <c r="R260" s="104">
        <f t="shared" si="32"/>
        <v>0</v>
      </c>
      <c r="S260" s="43"/>
      <c r="T260" s="111"/>
      <c r="U260" s="111"/>
      <c r="V260" s="111"/>
      <c r="W260" s="111"/>
      <c r="X260" s="111"/>
      <c r="Y260" s="111"/>
      <c r="Z260" s="111"/>
      <c r="AA260" s="111"/>
      <c r="AB260" s="111"/>
      <c r="AC260" s="111"/>
      <c r="AD260" s="111"/>
      <c r="AE260" s="111"/>
      <c r="AF260" s="111"/>
      <c r="AG260" s="111"/>
      <c r="AH260" s="40"/>
      <c r="AI260" s="40"/>
    </row>
    <row r="261" spans="1:35" s="44" customFormat="1" ht="28.5" customHeight="1" x14ac:dyDescent="0.25">
      <c r="A261" s="88" t="e">
        <f t="shared" si="29"/>
        <v>#VALUE!</v>
      </c>
      <c r="B261" s="87" t="s">
        <v>60</v>
      </c>
      <c r="C261" s="28"/>
      <c r="D261" s="37"/>
      <c r="E261" s="38"/>
      <c r="F261" s="89"/>
      <c r="G261" s="96"/>
      <c r="H261" s="39">
        <f t="shared" si="30"/>
        <v>0</v>
      </c>
      <c r="I261" s="39"/>
      <c r="J261" s="82"/>
      <c r="K261" s="41">
        <f t="shared" si="31"/>
        <v>0</v>
      </c>
      <c r="L261" s="42">
        <v>0</v>
      </c>
      <c r="M261" s="269"/>
      <c r="N261" s="268" t="str">
        <f t="shared" si="28"/>
        <v>xxx</v>
      </c>
      <c r="O261" s="267"/>
      <c r="P261" s="268"/>
      <c r="Q261" s="300">
        <v>0</v>
      </c>
      <c r="R261" s="104">
        <f t="shared" si="32"/>
        <v>0</v>
      </c>
      <c r="S261" s="43"/>
      <c r="T261" s="111"/>
      <c r="U261" s="111"/>
      <c r="V261" s="111"/>
      <c r="W261" s="111"/>
      <c r="X261" s="111"/>
      <c r="Y261" s="111"/>
      <c r="Z261" s="111"/>
      <c r="AA261" s="111"/>
      <c r="AB261" s="111"/>
      <c r="AC261" s="111"/>
      <c r="AD261" s="111"/>
      <c r="AE261" s="111"/>
      <c r="AF261" s="111"/>
      <c r="AG261" s="111"/>
      <c r="AH261" s="40"/>
      <c r="AI261" s="40"/>
    </row>
    <row r="262" spans="1:35" s="44" customFormat="1" ht="28.5" customHeight="1" x14ac:dyDescent="0.25">
      <c r="A262" s="88" t="e">
        <f t="shared" si="29"/>
        <v>#VALUE!</v>
      </c>
      <c r="B262" s="87" t="s">
        <v>60</v>
      </c>
      <c r="C262" s="28"/>
      <c r="D262" s="37"/>
      <c r="E262" s="38"/>
      <c r="F262" s="89"/>
      <c r="G262" s="96"/>
      <c r="H262" s="39">
        <f t="shared" si="30"/>
        <v>0</v>
      </c>
      <c r="I262" s="39"/>
      <c r="J262" s="82"/>
      <c r="K262" s="41">
        <f t="shared" si="31"/>
        <v>0</v>
      </c>
      <c r="L262" s="42">
        <v>0</v>
      </c>
      <c r="M262" s="269"/>
      <c r="N262" s="268" t="str">
        <f t="shared" si="28"/>
        <v>xxx</v>
      </c>
      <c r="O262" s="267"/>
      <c r="P262" s="268"/>
      <c r="Q262" s="300">
        <v>0</v>
      </c>
      <c r="R262" s="104">
        <f t="shared" si="32"/>
        <v>0</v>
      </c>
      <c r="S262" s="43"/>
      <c r="T262" s="111"/>
      <c r="U262" s="111"/>
      <c r="V262" s="111"/>
      <c r="W262" s="111"/>
      <c r="X262" s="111"/>
      <c r="Y262" s="111"/>
      <c r="Z262" s="111"/>
      <c r="AA262" s="111"/>
      <c r="AB262" s="111"/>
      <c r="AC262" s="111"/>
      <c r="AD262" s="111"/>
      <c r="AE262" s="111"/>
      <c r="AF262" s="111"/>
      <c r="AG262" s="111"/>
      <c r="AH262" s="40"/>
      <c r="AI262" s="40"/>
    </row>
    <row r="263" spans="1:35" s="44" customFormat="1" ht="28.5" customHeight="1" x14ac:dyDescent="0.25">
      <c r="A263" s="88" t="e">
        <f t="shared" si="29"/>
        <v>#VALUE!</v>
      </c>
      <c r="B263" s="87" t="s">
        <v>60</v>
      </c>
      <c r="C263" s="28"/>
      <c r="D263" s="37"/>
      <c r="E263" s="38"/>
      <c r="F263" s="89"/>
      <c r="G263" s="96"/>
      <c r="H263" s="39">
        <f t="shared" si="30"/>
        <v>0</v>
      </c>
      <c r="I263" s="39"/>
      <c r="J263" s="82"/>
      <c r="K263" s="41">
        <f t="shared" si="31"/>
        <v>0</v>
      </c>
      <c r="L263" s="42">
        <v>0</v>
      </c>
      <c r="M263" s="269"/>
      <c r="N263" s="268" t="str">
        <f t="shared" si="28"/>
        <v>xxx</v>
      </c>
      <c r="O263" s="267"/>
      <c r="P263" s="268"/>
      <c r="Q263" s="300">
        <v>0</v>
      </c>
      <c r="R263" s="104">
        <f t="shared" si="32"/>
        <v>0</v>
      </c>
      <c r="S263" s="43"/>
      <c r="T263" s="111"/>
      <c r="U263" s="111"/>
      <c r="V263" s="111"/>
      <c r="W263" s="111"/>
      <c r="X263" s="111"/>
      <c r="Y263" s="111"/>
      <c r="Z263" s="111"/>
      <c r="AA263" s="111"/>
      <c r="AB263" s="111"/>
      <c r="AC263" s="111"/>
      <c r="AD263" s="111"/>
      <c r="AE263" s="111"/>
      <c r="AF263" s="111"/>
      <c r="AG263" s="111"/>
      <c r="AH263" s="40"/>
      <c r="AI263" s="40"/>
    </row>
    <row r="264" spans="1:35" s="44" customFormat="1" ht="28.5" customHeight="1" x14ac:dyDescent="0.25">
      <c r="A264" s="88" t="e">
        <f t="shared" si="29"/>
        <v>#VALUE!</v>
      </c>
      <c r="B264" s="87" t="s">
        <v>60</v>
      </c>
      <c r="C264" s="28"/>
      <c r="D264" s="37"/>
      <c r="E264" s="38"/>
      <c r="F264" s="89"/>
      <c r="G264" s="96"/>
      <c r="H264" s="39">
        <f t="shared" si="30"/>
        <v>0</v>
      </c>
      <c r="I264" s="39"/>
      <c r="J264" s="82"/>
      <c r="K264" s="41">
        <f t="shared" si="31"/>
        <v>0</v>
      </c>
      <c r="L264" s="42">
        <v>0</v>
      </c>
      <c r="M264" s="269"/>
      <c r="N264" s="268" t="str">
        <f t="shared" si="28"/>
        <v>xxx</v>
      </c>
      <c r="O264" s="267"/>
      <c r="P264" s="268"/>
      <c r="Q264" s="300">
        <v>0</v>
      </c>
      <c r="R264" s="104">
        <f t="shared" si="32"/>
        <v>0</v>
      </c>
      <c r="S264" s="43"/>
      <c r="T264" s="111"/>
      <c r="U264" s="111"/>
      <c r="V264" s="111"/>
      <c r="W264" s="111"/>
      <c r="X264" s="111"/>
      <c r="Y264" s="111"/>
      <c r="Z264" s="111"/>
      <c r="AA264" s="111"/>
      <c r="AB264" s="111"/>
      <c r="AC264" s="111"/>
      <c r="AD264" s="111"/>
      <c r="AE264" s="111"/>
      <c r="AF264" s="111"/>
      <c r="AG264" s="111"/>
      <c r="AH264" s="40"/>
      <c r="AI264" s="40"/>
    </row>
    <row r="265" spans="1:35" s="44" customFormat="1" ht="28.5" customHeight="1" x14ac:dyDescent="0.25">
      <c r="A265" s="88" t="e">
        <f t="shared" si="29"/>
        <v>#VALUE!</v>
      </c>
      <c r="B265" s="87" t="s">
        <v>60</v>
      </c>
      <c r="C265" s="28"/>
      <c r="D265" s="37"/>
      <c r="E265" s="38"/>
      <c r="F265" s="89"/>
      <c r="G265" s="96"/>
      <c r="H265" s="39">
        <f t="shared" si="30"/>
        <v>0</v>
      </c>
      <c r="I265" s="39"/>
      <c r="J265" s="82"/>
      <c r="K265" s="41">
        <f t="shared" si="31"/>
        <v>0</v>
      </c>
      <c r="L265" s="42">
        <v>0</v>
      </c>
      <c r="M265" s="269"/>
      <c r="N265" s="268" t="str">
        <f t="shared" si="28"/>
        <v>xxx</v>
      </c>
      <c r="O265" s="267"/>
      <c r="P265" s="268"/>
      <c r="Q265" s="300">
        <v>0</v>
      </c>
      <c r="R265" s="104">
        <f t="shared" si="32"/>
        <v>0</v>
      </c>
      <c r="S265" s="43"/>
      <c r="T265" s="111"/>
      <c r="U265" s="111"/>
      <c r="V265" s="111"/>
      <c r="W265" s="111"/>
      <c r="X265" s="111"/>
      <c r="Y265" s="111"/>
      <c r="Z265" s="111"/>
      <c r="AA265" s="111"/>
      <c r="AB265" s="111"/>
      <c r="AC265" s="111"/>
      <c r="AD265" s="111"/>
      <c r="AE265" s="111"/>
      <c r="AF265" s="111"/>
      <c r="AG265" s="111"/>
      <c r="AH265" s="40"/>
      <c r="AI265" s="40"/>
    </row>
    <row r="266" spans="1:35" s="44" customFormat="1" ht="28.5" customHeight="1" x14ac:dyDescent="0.25">
      <c r="A266" s="88" t="e">
        <f t="shared" si="29"/>
        <v>#VALUE!</v>
      </c>
      <c r="B266" s="87" t="s">
        <v>60</v>
      </c>
      <c r="C266" s="28"/>
      <c r="D266" s="37"/>
      <c r="E266" s="38"/>
      <c r="F266" s="89"/>
      <c r="G266" s="96"/>
      <c r="H266" s="39">
        <f t="shared" si="30"/>
        <v>0</v>
      </c>
      <c r="I266" s="39"/>
      <c r="J266" s="82"/>
      <c r="K266" s="41">
        <f t="shared" si="31"/>
        <v>0</v>
      </c>
      <c r="L266" s="42">
        <v>0</v>
      </c>
      <c r="M266" s="269"/>
      <c r="N266" s="268" t="str">
        <f t="shared" ref="N266:N329" si="33">B266</f>
        <v>xxx</v>
      </c>
      <c r="O266" s="267"/>
      <c r="P266" s="268"/>
      <c r="Q266" s="300">
        <v>0</v>
      </c>
      <c r="R266" s="104">
        <f t="shared" si="32"/>
        <v>0</v>
      </c>
      <c r="S266" s="43"/>
      <c r="T266" s="111"/>
      <c r="U266" s="111"/>
      <c r="V266" s="111"/>
      <c r="W266" s="111"/>
      <c r="X266" s="111"/>
      <c r="Y266" s="111"/>
      <c r="Z266" s="111"/>
      <c r="AA266" s="111"/>
      <c r="AB266" s="111"/>
      <c r="AC266" s="111"/>
      <c r="AD266" s="111"/>
      <c r="AE266" s="111"/>
      <c r="AF266" s="111"/>
      <c r="AG266" s="111"/>
      <c r="AH266" s="40"/>
      <c r="AI266" s="40"/>
    </row>
    <row r="267" spans="1:35" s="44" customFormat="1" ht="28.5" customHeight="1" x14ac:dyDescent="0.25">
      <c r="A267" s="88" t="e">
        <f t="shared" si="29"/>
        <v>#VALUE!</v>
      </c>
      <c r="B267" s="87" t="s">
        <v>60</v>
      </c>
      <c r="C267" s="28"/>
      <c r="D267" s="37"/>
      <c r="E267" s="38"/>
      <c r="F267" s="89"/>
      <c r="G267" s="96"/>
      <c r="H267" s="39">
        <f t="shared" si="30"/>
        <v>0</v>
      </c>
      <c r="I267" s="39"/>
      <c r="J267" s="82"/>
      <c r="K267" s="41">
        <f t="shared" si="31"/>
        <v>0</v>
      </c>
      <c r="L267" s="42">
        <v>0</v>
      </c>
      <c r="M267" s="269"/>
      <c r="N267" s="268" t="str">
        <f t="shared" si="33"/>
        <v>xxx</v>
      </c>
      <c r="O267" s="267"/>
      <c r="P267" s="268"/>
      <c r="Q267" s="300">
        <v>0</v>
      </c>
      <c r="R267" s="104">
        <f t="shared" si="32"/>
        <v>0</v>
      </c>
      <c r="S267" s="43"/>
      <c r="T267" s="111"/>
      <c r="U267" s="111"/>
      <c r="V267" s="111"/>
      <c r="W267" s="111"/>
      <c r="X267" s="111"/>
      <c r="Y267" s="111"/>
      <c r="Z267" s="111"/>
      <c r="AA267" s="111"/>
      <c r="AB267" s="111"/>
      <c r="AC267" s="111"/>
      <c r="AD267" s="111"/>
      <c r="AE267" s="111"/>
      <c r="AF267" s="111"/>
      <c r="AG267" s="111"/>
      <c r="AH267" s="40"/>
      <c r="AI267" s="40"/>
    </row>
    <row r="268" spans="1:35" s="44" customFormat="1" ht="28.5" customHeight="1" x14ac:dyDescent="0.25">
      <c r="A268" s="88" t="e">
        <f t="shared" si="29"/>
        <v>#VALUE!</v>
      </c>
      <c r="B268" s="87" t="s">
        <v>60</v>
      </c>
      <c r="C268" s="28"/>
      <c r="D268" s="37"/>
      <c r="E268" s="38"/>
      <c r="F268" s="89"/>
      <c r="G268" s="96"/>
      <c r="H268" s="39">
        <f t="shared" si="30"/>
        <v>0</v>
      </c>
      <c r="I268" s="39"/>
      <c r="J268" s="82"/>
      <c r="K268" s="41">
        <f t="shared" si="31"/>
        <v>0</v>
      </c>
      <c r="L268" s="42">
        <v>0</v>
      </c>
      <c r="M268" s="269"/>
      <c r="N268" s="268" t="str">
        <f t="shared" si="33"/>
        <v>xxx</v>
      </c>
      <c r="O268" s="267"/>
      <c r="P268" s="268"/>
      <c r="Q268" s="300">
        <v>0</v>
      </c>
      <c r="R268" s="104">
        <f t="shared" si="32"/>
        <v>0</v>
      </c>
      <c r="S268" s="43"/>
      <c r="T268" s="111"/>
      <c r="U268" s="111"/>
      <c r="V268" s="111"/>
      <c r="W268" s="111"/>
      <c r="X268" s="111"/>
      <c r="Y268" s="111"/>
      <c r="Z268" s="111"/>
      <c r="AA268" s="111"/>
      <c r="AB268" s="111"/>
      <c r="AC268" s="111"/>
      <c r="AD268" s="111"/>
      <c r="AE268" s="111"/>
      <c r="AF268" s="111"/>
      <c r="AG268" s="111"/>
      <c r="AH268" s="40"/>
      <c r="AI268" s="40"/>
    </row>
    <row r="269" spans="1:35" s="44" customFormat="1" ht="28.5" customHeight="1" x14ac:dyDescent="0.25">
      <c r="A269" s="88" t="e">
        <f t="shared" si="29"/>
        <v>#VALUE!</v>
      </c>
      <c r="B269" s="87" t="s">
        <v>60</v>
      </c>
      <c r="C269" s="28"/>
      <c r="D269" s="37"/>
      <c r="E269" s="38"/>
      <c r="F269" s="89"/>
      <c r="G269" s="96"/>
      <c r="H269" s="39">
        <f t="shared" si="30"/>
        <v>0</v>
      </c>
      <c r="I269" s="39"/>
      <c r="J269" s="82"/>
      <c r="K269" s="41">
        <f t="shared" si="31"/>
        <v>0</v>
      </c>
      <c r="L269" s="42">
        <v>0</v>
      </c>
      <c r="M269" s="269"/>
      <c r="N269" s="268" t="str">
        <f t="shared" si="33"/>
        <v>xxx</v>
      </c>
      <c r="O269" s="267"/>
      <c r="P269" s="268"/>
      <c r="Q269" s="300">
        <v>0</v>
      </c>
      <c r="R269" s="104">
        <f t="shared" si="32"/>
        <v>0</v>
      </c>
      <c r="S269" s="43"/>
      <c r="T269" s="111"/>
      <c r="U269" s="111"/>
      <c r="V269" s="111"/>
      <c r="W269" s="111"/>
      <c r="X269" s="111"/>
      <c r="Y269" s="111"/>
      <c r="Z269" s="111"/>
      <c r="AA269" s="111"/>
      <c r="AB269" s="111"/>
      <c r="AC269" s="111"/>
      <c r="AD269" s="111"/>
      <c r="AE269" s="111"/>
      <c r="AF269" s="111"/>
      <c r="AG269" s="111"/>
      <c r="AH269" s="40"/>
      <c r="AI269" s="40"/>
    </row>
    <row r="270" spans="1:35" s="44" customFormat="1" ht="28.5" customHeight="1" x14ac:dyDescent="0.25">
      <c r="A270" s="88" t="e">
        <f t="shared" si="29"/>
        <v>#VALUE!</v>
      </c>
      <c r="B270" s="87" t="s">
        <v>60</v>
      </c>
      <c r="C270" s="28"/>
      <c r="D270" s="37"/>
      <c r="E270" s="38"/>
      <c r="F270" s="89"/>
      <c r="G270" s="96"/>
      <c r="H270" s="39">
        <f t="shared" si="30"/>
        <v>0</v>
      </c>
      <c r="I270" s="39"/>
      <c r="J270" s="82"/>
      <c r="K270" s="41">
        <f t="shared" si="31"/>
        <v>0</v>
      </c>
      <c r="L270" s="42">
        <v>0</v>
      </c>
      <c r="M270" s="269"/>
      <c r="N270" s="268" t="str">
        <f t="shared" si="33"/>
        <v>xxx</v>
      </c>
      <c r="O270" s="267"/>
      <c r="P270" s="268"/>
      <c r="Q270" s="300">
        <v>0</v>
      </c>
      <c r="R270" s="104">
        <f t="shared" si="32"/>
        <v>0</v>
      </c>
      <c r="S270" s="43"/>
      <c r="T270" s="111"/>
      <c r="U270" s="111"/>
      <c r="V270" s="111"/>
      <c r="W270" s="111"/>
      <c r="X270" s="111"/>
      <c r="Y270" s="111"/>
      <c r="Z270" s="111"/>
      <c r="AA270" s="111"/>
      <c r="AB270" s="111"/>
      <c r="AC270" s="111"/>
      <c r="AD270" s="111"/>
      <c r="AE270" s="111"/>
      <c r="AF270" s="111"/>
      <c r="AG270" s="111"/>
      <c r="AH270" s="40"/>
      <c r="AI270" s="40"/>
    </row>
    <row r="271" spans="1:35" s="44" customFormat="1" ht="28.5" customHeight="1" x14ac:dyDescent="0.25">
      <c r="A271" s="88" t="e">
        <f t="shared" si="29"/>
        <v>#VALUE!</v>
      </c>
      <c r="B271" s="87" t="s">
        <v>60</v>
      </c>
      <c r="C271" s="28"/>
      <c r="D271" s="37"/>
      <c r="E271" s="38"/>
      <c r="F271" s="89"/>
      <c r="G271" s="96"/>
      <c r="H271" s="39">
        <f t="shared" si="30"/>
        <v>0</v>
      </c>
      <c r="I271" s="39"/>
      <c r="J271" s="82"/>
      <c r="K271" s="41">
        <f t="shared" si="31"/>
        <v>0</v>
      </c>
      <c r="L271" s="42">
        <v>0</v>
      </c>
      <c r="M271" s="269"/>
      <c r="N271" s="268" t="str">
        <f t="shared" si="33"/>
        <v>xxx</v>
      </c>
      <c r="O271" s="267"/>
      <c r="P271" s="268"/>
      <c r="Q271" s="300">
        <v>0</v>
      </c>
      <c r="R271" s="104">
        <f t="shared" si="32"/>
        <v>0</v>
      </c>
      <c r="S271" s="43"/>
      <c r="T271" s="111"/>
      <c r="U271" s="111"/>
      <c r="V271" s="111"/>
      <c r="W271" s="111"/>
      <c r="X271" s="111"/>
      <c r="Y271" s="111"/>
      <c r="Z271" s="111"/>
      <c r="AA271" s="111"/>
      <c r="AB271" s="111"/>
      <c r="AC271" s="111"/>
      <c r="AD271" s="111"/>
      <c r="AE271" s="111"/>
      <c r="AF271" s="111"/>
      <c r="AG271" s="111"/>
      <c r="AH271" s="40"/>
      <c r="AI271" s="40"/>
    </row>
    <row r="272" spans="1:35" s="44" customFormat="1" ht="28.5" customHeight="1" x14ac:dyDescent="0.25">
      <c r="A272" s="88" t="e">
        <f t="shared" si="29"/>
        <v>#VALUE!</v>
      </c>
      <c r="B272" s="87" t="s">
        <v>60</v>
      </c>
      <c r="C272" s="28"/>
      <c r="D272" s="37"/>
      <c r="E272" s="38"/>
      <c r="F272" s="89"/>
      <c r="G272" s="96"/>
      <c r="H272" s="39">
        <f t="shared" si="30"/>
        <v>0</v>
      </c>
      <c r="I272" s="39"/>
      <c r="J272" s="82"/>
      <c r="K272" s="41">
        <f t="shared" si="31"/>
        <v>0</v>
      </c>
      <c r="L272" s="42">
        <v>0</v>
      </c>
      <c r="M272" s="269"/>
      <c r="N272" s="268" t="str">
        <f t="shared" si="33"/>
        <v>xxx</v>
      </c>
      <c r="O272" s="267"/>
      <c r="P272" s="268"/>
      <c r="Q272" s="300">
        <v>0</v>
      </c>
      <c r="R272" s="104">
        <f t="shared" si="32"/>
        <v>0</v>
      </c>
      <c r="S272" s="43"/>
      <c r="T272" s="111"/>
      <c r="U272" s="111"/>
      <c r="V272" s="111"/>
      <c r="W272" s="111"/>
      <c r="X272" s="111"/>
      <c r="Y272" s="111"/>
      <c r="Z272" s="111"/>
      <c r="AA272" s="111"/>
      <c r="AB272" s="111"/>
      <c r="AC272" s="111"/>
      <c r="AD272" s="111"/>
      <c r="AE272" s="111"/>
      <c r="AF272" s="111"/>
      <c r="AG272" s="111"/>
      <c r="AH272" s="40"/>
      <c r="AI272" s="40"/>
    </row>
    <row r="273" spans="1:35" s="44" customFormat="1" ht="28.5" customHeight="1" x14ac:dyDescent="0.25">
      <c r="A273" s="88" t="e">
        <f t="shared" si="29"/>
        <v>#VALUE!</v>
      </c>
      <c r="B273" s="87" t="s">
        <v>60</v>
      </c>
      <c r="C273" s="28"/>
      <c r="D273" s="37"/>
      <c r="E273" s="38"/>
      <c r="F273" s="89"/>
      <c r="G273" s="96"/>
      <c r="H273" s="39">
        <f t="shared" si="30"/>
        <v>0</v>
      </c>
      <c r="I273" s="39"/>
      <c r="J273" s="82"/>
      <c r="K273" s="41">
        <f t="shared" si="31"/>
        <v>0</v>
      </c>
      <c r="L273" s="42">
        <v>0</v>
      </c>
      <c r="M273" s="269"/>
      <c r="N273" s="268" t="str">
        <f t="shared" si="33"/>
        <v>xxx</v>
      </c>
      <c r="O273" s="267"/>
      <c r="P273" s="268"/>
      <c r="Q273" s="300">
        <v>0</v>
      </c>
      <c r="R273" s="104">
        <f t="shared" si="32"/>
        <v>0</v>
      </c>
      <c r="S273" s="43"/>
      <c r="T273" s="111"/>
      <c r="U273" s="111"/>
      <c r="V273" s="111"/>
      <c r="W273" s="111"/>
      <c r="X273" s="111"/>
      <c r="Y273" s="111"/>
      <c r="Z273" s="111"/>
      <c r="AA273" s="111"/>
      <c r="AB273" s="111"/>
      <c r="AC273" s="111"/>
      <c r="AD273" s="111"/>
      <c r="AE273" s="111"/>
      <c r="AF273" s="111"/>
      <c r="AG273" s="111"/>
      <c r="AH273" s="40"/>
      <c r="AI273" s="40"/>
    </row>
    <row r="274" spans="1:35" s="44" customFormat="1" ht="28.5" customHeight="1" x14ac:dyDescent="0.25">
      <c r="A274" s="88" t="e">
        <f t="shared" si="29"/>
        <v>#VALUE!</v>
      </c>
      <c r="B274" s="87" t="s">
        <v>60</v>
      </c>
      <c r="C274" s="28"/>
      <c r="D274" s="37"/>
      <c r="E274" s="38"/>
      <c r="F274" s="89"/>
      <c r="G274" s="96"/>
      <c r="H274" s="39">
        <f t="shared" si="30"/>
        <v>0</v>
      </c>
      <c r="I274" s="39"/>
      <c r="J274" s="82"/>
      <c r="K274" s="41">
        <f t="shared" si="31"/>
        <v>0</v>
      </c>
      <c r="L274" s="42">
        <v>0</v>
      </c>
      <c r="M274" s="269"/>
      <c r="N274" s="268" t="str">
        <f t="shared" si="33"/>
        <v>xxx</v>
      </c>
      <c r="O274" s="267"/>
      <c r="P274" s="268"/>
      <c r="Q274" s="300">
        <v>0</v>
      </c>
      <c r="R274" s="104">
        <f t="shared" si="32"/>
        <v>0</v>
      </c>
      <c r="S274" s="43"/>
      <c r="T274" s="111"/>
      <c r="U274" s="111"/>
      <c r="V274" s="111"/>
      <c r="W274" s="111"/>
      <c r="X274" s="111"/>
      <c r="Y274" s="111"/>
      <c r="Z274" s="111"/>
      <c r="AA274" s="111"/>
      <c r="AB274" s="111"/>
      <c r="AC274" s="111"/>
      <c r="AD274" s="111"/>
      <c r="AE274" s="111"/>
      <c r="AF274" s="111"/>
      <c r="AG274" s="111"/>
      <c r="AH274" s="40"/>
      <c r="AI274" s="40"/>
    </row>
    <row r="275" spans="1:35" s="44" customFormat="1" ht="28.5" customHeight="1" x14ac:dyDescent="0.25">
      <c r="A275" s="88" t="e">
        <f t="shared" si="29"/>
        <v>#VALUE!</v>
      </c>
      <c r="B275" s="87" t="s">
        <v>60</v>
      </c>
      <c r="C275" s="28"/>
      <c r="D275" s="37"/>
      <c r="E275" s="38"/>
      <c r="F275" s="89"/>
      <c r="G275" s="96"/>
      <c r="H275" s="39">
        <f t="shared" si="30"/>
        <v>0</v>
      </c>
      <c r="I275" s="39"/>
      <c r="J275" s="82"/>
      <c r="K275" s="41">
        <f t="shared" si="31"/>
        <v>0</v>
      </c>
      <c r="L275" s="42">
        <v>0</v>
      </c>
      <c r="M275" s="269"/>
      <c r="N275" s="268" t="str">
        <f t="shared" si="33"/>
        <v>xxx</v>
      </c>
      <c r="O275" s="267"/>
      <c r="P275" s="268"/>
      <c r="Q275" s="300">
        <v>0</v>
      </c>
      <c r="R275" s="104">
        <f t="shared" si="32"/>
        <v>0</v>
      </c>
      <c r="S275" s="43"/>
      <c r="T275" s="111"/>
      <c r="U275" s="111"/>
      <c r="V275" s="111"/>
      <c r="W275" s="111"/>
      <c r="X275" s="111"/>
      <c r="Y275" s="111"/>
      <c r="Z275" s="111"/>
      <c r="AA275" s="111"/>
      <c r="AB275" s="111"/>
      <c r="AC275" s="111"/>
      <c r="AD275" s="111"/>
      <c r="AE275" s="111"/>
      <c r="AF275" s="111"/>
      <c r="AG275" s="111"/>
      <c r="AH275" s="40"/>
      <c r="AI275" s="40"/>
    </row>
    <row r="276" spans="1:35" s="44" customFormat="1" ht="28.5" customHeight="1" x14ac:dyDescent="0.25">
      <c r="A276" s="88" t="e">
        <f t="shared" si="29"/>
        <v>#VALUE!</v>
      </c>
      <c r="B276" s="87" t="s">
        <v>60</v>
      </c>
      <c r="C276" s="28"/>
      <c r="D276" s="37"/>
      <c r="E276" s="38"/>
      <c r="F276" s="89"/>
      <c r="G276" s="96"/>
      <c r="H276" s="39">
        <f t="shared" si="30"/>
        <v>0</v>
      </c>
      <c r="I276" s="39"/>
      <c r="J276" s="82"/>
      <c r="K276" s="41">
        <f t="shared" si="31"/>
        <v>0</v>
      </c>
      <c r="L276" s="42">
        <v>0</v>
      </c>
      <c r="M276" s="269"/>
      <c r="N276" s="268" t="str">
        <f t="shared" si="33"/>
        <v>xxx</v>
      </c>
      <c r="O276" s="267"/>
      <c r="P276" s="268"/>
      <c r="Q276" s="300">
        <v>0</v>
      </c>
      <c r="R276" s="104">
        <f t="shared" si="32"/>
        <v>0</v>
      </c>
      <c r="S276" s="43"/>
      <c r="T276" s="111"/>
      <c r="U276" s="111"/>
      <c r="V276" s="111"/>
      <c r="W276" s="111"/>
      <c r="X276" s="111"/>
      <c r="Y276" s="111"/>
      <c r="Z276" s="111"/>
      <c r="AA276" s="111"/>
      <c r="AB276" s="111"/>
      <c r="AC276" s="111"/>
      <c r="AD276" s="111"/>
      <c r="AE276" s="111"/>
      <c r="AF276" s="111"/>
      <c r="AG276" s="111"/>
      <c r="AH276" s="40"/>
      <c r="AI276" s="40"/>
    </row>
    <row r="277" spans="1:35" s="44" customFormat="1" ht="28.5" customHeight="1" x14ac:dyDescent="0.25">
      <c r="A277" s="88" t="e">
        <f t="shared" si="29"/>
        <v>#VALUE!</v>
      </c>
      <c r="B277" s="87" t="s">
        <v>60</v>
      </c>
      <c r="C277" s="28"/>
      <c r="D277" s="37"/>
      <c r="E277" s="38"/>
      <c r="F277" s="89"/>
      <c r="G277" s="96"/>
      <c r="H277" s="39">
        <f t="shared" si="30"/>
        <v>0</v>
      </c>
      <c r="I277" s="39"/>
      <c r="J277" s="82"/>
      <c r="K277" s="41">
        <f t="shared" si="31"/>
        <v>0</v>
      </c>
      <c r="L277" s="42">
        <v>0</v>
      </c>
      <c r="M277" s="269"/>
      <c r="N277" s="268" t="str">
        <f t="shared" si="33"/>
        <v>xxx</v>
      </c>
      <c r="O277" s="267"/>
      <c r="P277" s="268"/>
      <c r="Q277" s="300">
        <v>0</v>
      </c>
      <c r="R277" s="104">
        <f t="shared" si="32"/>
        <v>0</v>
      </c>
      <c r="S277" s="43"/>
      <c r="T277" s="111"/>
      <c r="U277" s="111"/>
      <c r="V277" s="111"/>
      <c r="W277" s="111"/>
      <c r="X277" s="111"/>
      <c r="Y277" s="111"/>
      <c r="Z277" s="111"/>
      <c r="AA277" s="111"/>
      <c r="AB277" s="111"/>
      <c r="AC277" s="111"/>
      <c r="AD277" s="111"/>
      <c r="AE277" s="111"/>
      <c r="AF277" s="111"/>
      <c r="AG277" s="111"/>
      <c r="AH277" s="40"/>
      <c r="AI277" s="40"/>
    </row>
    <row r="278" spans="1:35" s="44" customFormat="1" ht="28.5" customHeight="1" x14ac:dyDescent="0.25">
      <c r="A278" s="88" t="e">
        <f t="shared" si="29"/>
        <v>#VALUE!</v>
      </c>
      <c r="B278" s="87" t="s">
        <v>60</v>
      </c>
      <c r="C278" s="28"/>
      <c r="D278" s="37"/>
      <c r="E278" s="38"/>
      <c r="F278" s="89"/>
      <c r="G278" s="96"/>
      <c r="H278" s="39">
        <f t="shared" si="30"/>
        <v>0</v>
      </c>
      <c r="I278" s="39"/>
      <c r="J278" s="82"/>
      <c r="K278" s="41">
        <f t="shared" si="31"/>
        <v>0</v>
      </c>
      <c r="L278" s="42">
        <v>0</v>
      </c>
      <c r="M278" s="269"/>
      <c r="N278" s="268" t="str">
        <f t="shared" si="33"/>
        <v>xxx</v>
      </c>
      <c r="O278" s="267"/>
      <c r="P278" s="268"/>
      <c r="Q278" s="300">
        <v>0</v>
      </c>
      <c r="R278" s="104">
        <f t="shared" si="32"/>
        <v>0</v>
      </c>
      <c r="S278" s="43"/>
      <c r="T278" s="111"/>
      <c r="U278" s="111"/>
      <c r="V278" s="111"/>
      <c r="W278" s="111"/>
      <c r="X278" s="111"/>
      <c r="Y278" s="111"/>
      <c r="Z278" s="111"/>
      <c r="AA278" s="111"/>
      <c r="AB278" s="111"/>
      <c r="AC278" s="111"/>
      <c r="AD278" s="111"/>
      <c r="AE278" s="111"/>
      <c r="AF278" s="111"/>
      <c r="AG278" s="111"/>
      <c r="AH278" s="40"/>
      <c r="AI278" s="40"/>
    </row>
    <row r="279" spans="1:35" s="44" customFormat="1" ht="28.5" customHeight="1" x14ac:dyDescent="0.25">
      <c r="A279" s="88" t="e">
        <f t="shared" si="29"/>
        <v>#VALUE!</v>
      </c>
      <c r="B279" s="87" t="s">
        <v>60</v>
      </c>
      <c r="C279" s="28"/>
      <c r="D279" s="37"/>
      <c r="E279" s="38"/>
      <c r="F279" s="89"/>
      <c r="G279" s="96"/>
      <c r="H279" s="39">
        <f t="shared" si="30"/>
        <v>0</v>
      </c>
      <c r="I279" s="39"/>
      <c r="J279" s="82"/>
      <c r="K279" s="41">
        <f t="shared" si="31"/>
        <v>0</v>
      </c>
      <c r="L279" s="42">
        <v>0</v>
      </c>
      <c r="M279" s="269"/>
      <c r="N279" s="268" t="str">
        <f t="shared" si="33"/>
        <v>xxx</v>
      </c>
      <c r="O279" s="267"/>
      <c r="P279" s="268"/>
      <c r="Q279" s="300">
        <v>0</v>
      </c>
      <c r="R279" s="104">
        <f t="shared" si="32"/>
        <v>0</v>
      </c>
      <c r="S279" s="43"/>
      <c r="T279" s="111"/>
      <c r="U279" s="111"/>
      <c r="V279" s="111"/>
      <c r="W279" s="111"/>
      <c r="X279" s="111"/>
      <c r="Y279" s="111"/>
      <c r="Z279" s="111"/>
      <c r="AA279" s="111"/>
      <c r="AB279" s="111"/>
      <c r="AC279" s="111"/>
      <c r="AD279" s="111"/>
      <c r="AE279" s="111"/>
      <c r="AF279" s="111"/>
      <c r="AG279" s="111"/>
      <c r="AH279" s="40"/>
      <c r="AI279" s="40"/>
    </row>
    <row r="280" spans="1:35" s="44" customFormat="1" ht="28.5" customHeight="1" x14ac:dyDescent="0.25">
      <c r="A280" s="88" t="e">
        <f t="shared" si="29"/>
        <v>#VALUE!</v>
      </c>
      <c r="B280" s="87" t="s">
        <v>60</v>
      </c>
      <c r="C280" s="28"/>
      <c r="D280" s="37"/>
      <c r="E280" s="38"/>
      <c r="F280" s="89"/>
      <c r="G280" s="96"/>
      <c r="H280" s="39">
        <f t="shared" si="30"/>
        <v>0</v>
      </c>
      <c r="I280" s="39"/>
      <c r="J280" s="82"/>
      <c r="K280" s="41">
        <f t="shared" si="31"/>
        <v>0</v>
      </c>
      <c r="L280" s="42">
        <v>0</v>
      </c>
      <c r="M280" s="269"/>
      <c r="N280" s="268" t="str">
        <f t="shared" si="33"/>
        <v>xxx</v>
      </c>
      <c r="O280" s="267"/>
      <c r="P280" s="268"/>
      <c r="Q280" s="300">
        <v>0</v>
      </c>
      <c r="R280" s="104">
        <f t="shared" si="32"/>
        <v>0</v>
      </c>
      <c r="S280" s="43"/>
      <c r="T280" s="111"/>
      <c r="U280" s="111"/>
      <c r="V280" s="111"/>
      <c r="W280" s="111"/>
      <c r="X280" s="111"/>
      <c r="Y280" s="111"/>
      <c r="Z280" s="111"/>
      <c r="AA280" s="111"/>
      <c r="AB280" s="111"/>
      <c r="AC280" s="111"/>
      <c r="AD280" s="111"/>
      <c r="AE280" s="111"/>
      <c r="AF280" s="111"/>
      <c r="AG280" s="111"/>
      <c r="AH280" s="40"/>
      <c r="AI280" s="40"/>
    </row>
    <row r="281" spans="1:35" s="44" customFormat="1" ht="28.5" customHeight="1" x14ac:dyDescent="0.25">
      <c r="A281" s="88" t="e">
        <f t="shared" si="29"/>
        <v>#VALUE!</v>
      </c>
      <c r="B281" s="87" t="s">
        <v>60</v>
      </c>
      <c r="C281" s="28"/>
      <c r="D281" s="37"/>
      <c r="E281" s="38"/>
      <c r="F281" s="89"/>
      <c r="G281" s="96"/>
      <c r="H281" s="39">
        <f t="shared" si="30"/>
        <v>0</v>
      </c>
      <c r="I281" s="39"/>
      <c r="J281" s="82"/>
      <c r="K281" s="41">
        <f t="shared" si="31"/>
        <v>0</v>
      </c>
      <c r="L281" s="42">
        <v>0</v>
      </c>
      <c r="M281" s="269"/>
      <c r="N281" s="268" t="str">
        <f t="shared" si="33"/>
        <v>xxx</v>
      </c>
      <c r="O281" s="267"/>
      <c r="P281" s="268"/>
      <c r="Q281" s="300">
        <v>0</v>
      </c>
      <c r="R281" s="104">
        <f t="shared" si="32"/>
        <v>0</v>
      </c>
      <c r="S281" s="43"/>
      <c r="T281" s="111"/>
      <c r="U281" s="111"/>
      <c r="V281" s="111"/>
      <c r="W281" s="111"/>
      <c r="X281" s="111"/>
      <c r="Y281" s="111"/>
      <c r="Z281" s="111"/>
      <c r="AA281" s="111"/>
      <c r="AB281" s="111"/>
      <c r="AC281" s="111"/>
      <c r="AD281" s="111"/>
      <c r="AE281" s="111"/>
      <c r="AF281" s="111"/>
      <c r="AG281" s="111"/>
      <c r="AH281" s="40"/>
      <c r="AI281" s="40"/>
    </row>
    <row r="282" spans="1:35" s="44" customFormat="1" ht="28.5" customHeight="1" x14ac:dyDescent="0.25">
      <c r="A282" s="88" t="e">
        <f t="shared" si="29"/>
        <v>#VALUE!</v>
      </c>
      <c r="B282" s="87" t="s">
        <v>60</v>
      </c>
      <c r="C282" s="28"/>
      <c r="D282" s="37"/>
      <c r="E282" s="38"/>
      <c r="F282" s="89"/>
      <c r="G282" s="96"/>
      <c r="H282" s="39">
        <f t="shared" si="30"/>
        <v>0</v>
      </c>
      <c r="I282" s="39"/>
      <c r="J282" s="82"/>
      <c r="K282" s="41">
        <f t="shared" si="31"/>
        <v>0</v>
      </c>
      <c r="L282" s="42">
        <v>0</v>
      </c>
      <c r="M282" s="269"/>
      <c r="N282" s="268" t="str">
        <f t="shared" si="33"/>
        <v>xxx</v>
      </c>
      <c r="O282" s="267"/>
      <c r="P282" s="268"/>
      <c r="Q282" s="300">
        <v>0</v>
      </c>
      <c r="R282" s="104">
        <f t="shared" si="32"/>
        <v>0</v>
      </c>
      <c r="S282" s="43"/>
      <c r="T282" s="111"/>
      <c r="U282" s="111"/>
      <c r="V282" s="111"/>
      <c r="W282" s="111"/>
      <c r="X282" s="111"/>
      <c r="Y282" s="111"/>
      <c r="Z282" s="111"/>
      <c r="AA282" s="111"/>
      <c r="AB282" s="111"/>
      <c r="AC282" s="111"/>
      <c r="AD282" s="111"/>
      <c r="AE282" s="111"/>
      <c r="AF282" s="111"/>
      <c r="AG282" s="111"/>
      <c r="AH282" s="40"/>
      <c r="AI282" s="40"/>
    </row>
    <row r="283" spans="1:35" s="44" customFormat="1" ht="28.5" customHeight="1" x14ac:dyDescent="0.25">
      <c r="A283" s="88" t="e">
        <f t="shared" si="29"/>
        <v>#VALUE!</v>
      </c>
      <c r="B283" s="87" t="s">
        <v>60</v>
      </c>
      <c r="C283" s="28"/>
      <c r="D283" s="37"/>
      <c r="E283" s="38"/>
      <c r="F283" s="89"/>
      <c r="G283" s="96"/>
      <c r="H283" s="39">
        <f t="shared" si="30"/>
        <v>0</v>
      </c>
      <c r="I283" s="39"/>
      <c r="J283" s="82"/>
      <c r="K283" s="41">
        <f t="shared" si="31"/>
        <v>0</v>
      </c>
      <c r="L283" s="42">
        <v>0</v>
      </c>
      <c r="M283" s="269"/>
      <c r="N283" s="268" t="str">
        <f t="shared" si="33"/>
        <v>xxx</v>
      </c>
      <c r="O283" s="267"/>
      <c r="P283" s="268"/>
      <c r="Q283" s="300">
        <v>0</v>
      </c>
      <c r="R283" s="104">
        <f t="shared" si="32"/>
        <v>0</v>
      </c>
      <c r="S283" s="43"/>
      <c r="T283" s="111"/>
      <c r="U283" s="111"/>
      <c r="V283" s="111"/>
      <c r="W283" s="111"/>
      <c r="X283" s="111"/>
      <c r="Y283" s="111"/>
      <c r="Z283" s="111"/>
      <c r="AA283" s="111"/>
      <c r="AB283" s="111"/>
      <c r="AC283" s="111"/>
      <c r="AD283" s="111"/>
      <c r="AE283" s="111"/>
      <c r="AF283" s="111"/>
      <c r="AG283" s="111"/>
      <c r="AH283" s="40"/>
      <c r="AI283" s="40"/>
    </row>
    <row r="284" spans="1:35" s="44" customFormat="1" ht="28.5" customHeight="1" x14ac:dyDescent="0.25">
      <c r="A284" s="88" t="e">
        <f t="shared" si="29"/>
        <v>#VALUE!</v>
      </c>
      <c r="B284" s="87" t="s">
        <v>60</v>
      </c>
      <c r="C284" s="28"/>
      <c r="D284" s="37"/>
      <c r="E284" s="38"/>
      <c r="F284" s="89"/>
      <c r="G284" s="96"/>
      <c r="H284" s="39">
        <f t="shared" si="30"/>
        <v>0</v>
      </c>
      <c r="I284" s="39"/>
      <c r="J284" s="82"/>
      <c r="K284" s="41">
        <f t="shared" si="31"/>
        <v>0</v>
      </c>
      <c r="L284" s="42">
        <v>0</v>
      </c>
      <c r="M284" s="269"/>
      <c r="N284" s="268" t="str">
        <f t="shared" si="33"/>
        <v>xxx</v>
      </c>
      <c r="O284" s="267"/>
      <c r="P284" s="268"/>
      <c r="Q284" s="300">
        <v>0</v>
      </c>
      <c r="R284" s="104">
        <f t="shared" si="32"/>
        <v>0</v>
      </c>
      <c r="S284" s="43"/>
      <c r="T284" s="111"/>
      <c r="U284" s="111"/>
      <c r="V284" s="111"/>
      <c r="W284" s="111"/>
      <c r="X284" s="111"/>
      <c r="Y284" s="111"/>
      <c r="Z284" s="111"/>
      <c r="AA284" s="111"/>
      <c r="AB284" s="111"/>
      <c r="AC284" s="111"/>
      <c r="AD284" s="111"/>
      <c r="AE284" s="111"/>
      <c r="AF284" s="111"/>
      <c r="AG284" s="111"/>
      <c r="AH284" s="40"/>
      <c r="AI284" s="40"/>
    </row>
    <row r="285" spans="1:35" s="44" customFormat="1" ht="28.5" customHeight="1" x14ac:dyDescent="0.25">
      <c r="A285" s="88" t="e">
        <f t="shared" si="29"/>
        <v>#VALUE!</v>
      </c>
      <c r="B285" s="87" t="s">
        <v>60</v>
      </c>
      <c r="C285" s="28"/>
      <c r="D285" s="37"/>
      <c r="E285" s="38"/>
      <c r="F285" s="89"/>
      <c r="G285" s="96"/>
      <c r="H285" s="39">
        <f t="shared" si="30"/>
        <v>0</v>
      </c>
      <c r="I285" s="39"/>
      <c r="J285" s="82"/>
      <c r="K285" s="41">
        <f t="shared" si="31"/>
        <v>0</v>
      </c>
      <c r="L285" s="42">
        <v>0</v>
      </c>
      <c r="M285" s="269"/>
      <c r="N285" s="268" t="str">
        <f t="shared" si="33"/>
        <v>xxx</v>
      </c>
      <c r="O285" s="267"/>
      <c r="P285" s="268"/>
      <c r="Q285" s="300">
        <v>0</v>
      </c>
      <c r="R285" s="104">
        <f t="shared" si="32"/>
        <v>0</v>
      </c>
      <c r="S285" s="43"/>
      <c r="T285" s="111"/>
      <c r="U285" s="111"/>
      <c r="V285" s="111"/>
      <c r="W285" s="111"/>
      <c r="X285" s="111"/>
      <c r="Y285" s="111"/>
      <c r="Z285" s="111"/>
      <c r="AA285" s="111"/>
      <c r="AB285" s="111"/>
      <c r="AC285" s="111"/>
      <c r="AD285" s="111"/>
      <c r="AE285" s="111"/>
      <c r="AF285" s="111"/>
      <c r="AG285" s="111"/>
      <c r="AH285" s="40"/>
      <c r="AI285" s="40"/>
    </row>
    <row r="286" spans="1:35" s="44" customFormat="1" ht="28.5" customHeight="1" x14ac:dyDescent="0.25">
      <c r="A286" s="88" t="e">
        <f t="shared" si="29"/>
        <v>#VALUE!</v>
      </c>
      <c r="B286" s="87" t="s">
        <v>60</v>
      </c>
      <c r="C286" s="28"/>
      <c r="D286" s="37"/>
      <c r="E286" s="38"/>
      <c r="F286" s="89"/>
      <c r="G286" s="96"/>
      <c r="H286" s="39">
        <f t="shared" si="30"/>
        <v>0</v>
      </c>
      <c r="I286" s="39"/>
      <c r="J286" s="82"/>
      <c r="K286" s="41">
        <f t="shared" si="31"/>
        <v>0</v>
      </c>
      <c r="L286" s="42">
        <v>0</v>
      </c>
      <c r="M286" s="269"/>
      <c r="N286" s="268" t="str">
        <f t="shared" si="33"/>
        <v>xxx</v>
      </c>
      <c r="O286" s="267"/>
      <c r="P286" s="268"/>
      <c r="Q286" s="300">
        <v>0</v>
      </c>
      <c r="R286" s="104">
        <f t="shared" si="32"/>
        <v>0</v>
      </c>
      <c r="S286" s="43"/>
      <c r="T286" s="111"/>
      <c r="U286" s="111"/>
      <c r="V286" s="111"/>
      <c r="W286" s="111"/>
      <c r="X286" s="111"/>
      <c r="Y286" s="111"/>
      <c r="Z286" s="111"/>
      <c r="AA286" s="111"/>
      <c r="AB286" s="111"/>
      <c r="AC286" s="111"/>
      <c r="AD286" s="111"/>
      <c r="AE286" s="111"/>
      <c r="AF286" s="111"/>
      <c r="AG286" s="111"/>
      <c r="AH286" s="40"/>
      <c r="AI286" s="40"/>
    </row>
    <row r="287" spans="1:35" s="44" customFormat="1" ht="28.5" customHeight="1" x14ac:dyDescent="0.25">
      <c r="A287" s="88" t="e">
        <f t="shared" si="29"/>
        <v>#VALUE!</v>
      </c>
      <c r="B287" s="87" t="s">
        <v>60</v>
      </c>
      <c r="C287" s="28"/>
      <c r="D287" s="37"/>
      <c r="E287" s="38"/>
      <c r="F287" s="89"/>
      <c r="G287" s="96"/>
      <c r="H287" s="39">
        <f t="shared" si="30"/>
        <v>0</v>
      </c>
      <c r="I287" s="39"/>
      <c r="J287" s="82"/>
      <c r="K287" s="41">
        <f t="shared" si="31"/>
        <v>0</v>
      </c>
      <c r="L287" s="42">
        <v>0</v>
      </c>
      <c r="M287" s="269"/>
      <c r="N287" s="268" t="str">
        <f t="shared" si="33"/>
        <v>xxx</v>
      </c>
      <c r="O287" s="267"/>
      <c r="P287" s="268"/>
      <c r="Q287" s="300">
        <v>0</v>
      </c>
      <c r="R287" s="104">
        <f t="shared" si="32"/>
        <v>0</v>
      </c>
      <c r="S287" s="43"/>
      <c r="T287" s="111"/>
      <c r="U287" s="111"/>
      <c r="V287" s="111"/>
      <c r="W287" s="111"/>
      <c r="X287" s="111"/>
      <c r="Y287" s="111"/>
      <c r="Z287" s="111"/>
      <c r="AA287" s="111"/>
      <c r="AB287" s="111"/>
      <c r="AC287" s="111"/>
      <c r="AD287" s="111"/>
      <c r="AE287" s="111"/>
      <c r="AF287" s="111"/>
      <c r="AG287" s="111"/>
      <c r="AH287" s="40"/>
      <c r="AI287" s="40"/>
    </row>
    <row r="288" spans="1:35" s="44" customFormat="1" ht="28.5" customHeight="1" x14ac:dyDescent="0.25">
      <c r="A288" s="88" t="e">
        <f t="shared" si="29"/>
        <v>#VALUE!</v>
      </c>
      <c r="B288" s="87" t="s">
        <v>60</v>
      </c>
      <c r="C288" s="28"/>
      <c r="D288" s="37"/>
      <c r="E288" s="38"/>
      <c r="F288" s="89"/>
      <c r="G288" s="96"/>
      <c r="H288" s="39">
        <f t="shared" si="30"/>
        <v>0</v>
      </c>
      <c r="I288" s="39"/>
      <c r="J288" s="82"/>
      <c r="K288" s="41">
        <f t="shared" si="31"/>
        <v>0</v>
      </c>
      <c r="L288" s="42">
        <v>0</v>
      </c>
      <c r="M288" s="269"/>
      <c r="N288" s="268" t="str">
        <f t="shared" si="33"/>
        <v>xxx</v>
      </c>
      <c r="O288" s="267"/>
      <c r="P288" s="268"/>
      <c r="Q288" s="300">
        <v>0</v>
      </c>
      <c r="R288" s="104">
        <f t="shared" si="32"/>
        <v>0</v>
      </c>
      <c r="S288" s="43"/>
      <c r="T288" s="111"/>
      <c r="U288" s="111"/>
      <c r="V288" s="111"/>
      <c r="W288" s="111"/>
      <c r="X288" s="111"/>
      <c r="Y288" s="111"/>
      <c r="Z288" s="111"/>
      <c r="AA288" s="111"/>
      <c r="AB288" s="111"/>
      <c r="AC288" s="111"/>
      <c r="AD288" s="111"/>
      <c r="AE288" s="111"/>
      <c r="AF288" s="111"/>
      <c r="AG288" s="111"/>
      <c r="AH288" s="40"/>
      <c r="AI288" s="40"/>
    </row>
    <row r="289" spans="1:35" s="44" customFormat="1" ht="28.5" customHeight="1" x14ac:dyDescent="0.25">
      <c r="A289" s="88" t="e">
        <f t="shared" si="29"/>
        <v>#VALUE!</v>
      </c>
      <c r="B289" s="87" t="s">
        <v>60</v>
      </c>
      <c r="C289" s="28"/>
      <c r="D289" s="37"/>
      <c r="E289" s="38"/>
      <c r="F289" s="89"/>
      <c r="G289" s="96"/>
      <c r="H289" s="39">
        <f t="shared" si="30"/>
        <v>0</v>
      </c>
      <c r="I289" s="39"/>
      <c r="J289" s="82"/>
      <c r="K289" s="41">
        <f t="shared" si="31"/>
        <v>0</v>
      </c>
      <c r="L289" s="42">
        <v>0</v>
      </c>
      <c r="M289" s="269"/>
      <c r="N289" s="268" t="str">
        <f t="shared" si="33"/>
        <v>xxx</v>
      </c>
      <c r="O289" s="267"/>
      <c r="P289" s="268"/>
      <c r="Q289" s="300">
        <v>0</v>
      </c>
      <c r="R289" s="104">
        <f t="shared" si="32"/>
        <v>0</v>
      </c>
      <c r="S289" s="43"/>
      <c r="T289" s="111"/>
      <c r="U289" s="111"/>
      <c r="V289" s="111"/>
      <c r="W289" s="111"/>
      <c r="X289" s="111"/>
      <c r="Y289" s="111"/>
      <c r="Z289" s="111"/>
      <c r="AA289" s="111"/>
      <c r="AB289" s="111"/>
      <c r="AC289" s="111"/>
      <c r="AD289" s="111"/>
      <c r="AE289" s="111"/>
      <c r="AF289" s="111"/>
      <c r="AG289" s="111"/>
      <c r="AH289" s="40"/>
      <c r="AI289" s="40"/>
    </row>
    <row r="290" spans="1:35" s="44" customFormat="1" ht="28.5" customHeight="1" x14ac:dyDescent="0.25">
      <c r="A290" s="88" t="e">
        <f t="shared" si="29"/>
        <v>#VALUE!</v>
      </c>
      <c r="B290" s="87" t="s">
        <v>60</v>
      </c>
      <c r="C290" s="28"/>
      <c r="D290" s="37"/>
      <c r="E290" s="38"/>
      <c r="F290" s="89"/>
      <c r="G290" s="96"/>
      <c r="H290" s="39">
        <f t="shared" si="30"/>
        <v>0</v>
      </c>
      <c r="I290" s="39"/>
      <c r="J290" s="82"/>
      <c r="K290" s="41">
        <f t="shared" si="31"/>
        <v>0</v>
      </c>
      <c r="L290" s="42">
        <v>0</v>
      </c>
      <c r="M290" s="269"/>
      <c r="N290" s="268" t="str">
        <f t="shared" si="33"/>
        <v>xxx</v>
      </c>
      <c r="O290" s="267"/>
      <c r="P290" s="268"/>
      <c r="Q290" s="300">
        <v>0</v>
      </c>
      <c r="R290" s="104">
        <f t="shared" si="32"/>
        <v>0</v>
      </c>
      <c r="S290" s="43"/>
      <c r="T290" s="111"/>
      <c r="U290" s="111"/>
      <c r="V290" s="111"/>
      <c r="W290" s="111"/>
      <c r="X290" s="111"/>
      <c r="Y290" s="111"/>
      <c r="Z290" s="111"/>
      <c r="AA290" s="111"/>
      <c r="AB290" s="111"/>
      <c r="AC290" s="111"/>
      <c r="AD290" s="111"/>
      <c r="AE290" s="111"/>
      <c r="AF290" s="111"/>
      <c r="AG290" s="111"/>
      <c r="AH290" s="40"/>
      <c r="AI290" s="40"/>
    </row>
    <row r="291" spans="1:35" s="44" customFormat="1" ht="28.5" customHeight="1" x14ac:dyDescent="0.25">
      <c r="A291" s="88" t="e">
        <f t="shared" si="29"/>
        <v>#VALUE!</v>
      </c>
      <c r="B291" s="87" t="s">
        <v>60</v>
      </c>
      <c r="C291" s="28"/>
      <c r="D291" s="37"/>
      <c r="E291" s="38"/>
      <c r="F291" s="89"/>
      <c r="G291" s="96"/>
      <c r="H291" s="39">
        <f t="shared" si="30"/>
        <v>0</v>
      </c>
      <c r="I291" s="39"/>
      <c r="J291" s="82"/>
      <c r="K291" s="41">
        <f t="shared" si="31"/>
        <v>0</v>
      </c>
      <c r="L291" s="42">
        <v>0</v>
      </c>
      <c r="M291" s="269"/>
      <c r="N291" s="268" t="str">
        <f t="shared" si="33"/>
        <v>xxx</v>
      </c>
      <c r="O291" s="267"/>
      <c r="P291" s="268"/>
      <c r="Q291" s="300">
        <v>0</v>
      </c>
      <c r="R291" s="104">
        <f t="shared" si="32"/>
        <v>0</v>
      </c>
      <c r="S291" s="43"/>
      <c r="T291" s="111"/>
      <c r="U291" s="111"/>
      <c r="V291" s="111"/>
      <c r="W291" s="111"/>
      <c r="X291" s="111"/>
      <c r="Y291" s="111"/>
      <c r="Z291" s="111"/>
      <c r="AA291" s="111"/>
      <c r="AB291" s="111"/>
      <c r="AC291" s="111"/>
      <c r="AD291" s="111"/>
      <c r="AE291" s="111"/>
      <c r="AF291" s="111"/>
      <c r="AG291" s="111"/>
      <c r="AH291" s="40"/>
      <c r="AI291" s="40"/>
    </row>
    <row r="292" spans="1:35" s="44" customFormat="1" ht="28.5" customHeight="1" x14ac:dyDescent="0.25">
      <c r="A292" s="88" t="e">
        <f t="shared" si="29"/>
        <v>#VALUE!</v>
      </c>
      <c r="B292" s="87" t="s">
        <v>60</v>
      </c>
      <c r="C292" s="28"/>
      <c r="D292" s="37"/>
      <c r="E292" s="38"/>
      <c r="F292" s="89"/>
      <c r="G292" s="96"/>
      <c r="H292" s="39">
        <f t="shared" si="30"/>
        <v>0</v>
      </c>
      <c r="I292" s="39"/>
      <c r="J292" s="82"/>
      <c r="K292" s="41">
        <f t="shared" si="31"/>
        <v>0</v>
      </c>
      <c r="L292" s="42">
        <v>0</v>
      </c>
      <c r="M292" s="269"/>
      <c r="N292" s="268" t="str">
        <f t="shared" si="33"/>
        <v>xxx</v>
      </c>
      <c r="O292" s="267"/>
      <c r="P292" s="268"/>
      <c r="Q292" s="300">
        <v>0</v>
      </c>
      <c r="R292" s="104">
        <f t="shared" si="32"/>
        <v>0</v>
      </c>
      <c r="S292" s="43"/>
      <c r="T292" s="111"/>
      <c r="U292" s="111"/>
      <c r="V292" s="111"/>
      <c r="W292" s="111"/>
      <c r="X292" s="111"/>
      <c r="Y292" s="111"/>
      <c r="Z292" s="111"/>
      <c r="AA292" s="111"/>
      <c r="AB292" s="111"/>
      <c r="AC292" s="111"/>
      <c r="AD292" s="111"/>
      <c r="AE292" s="111"/>
      <c r="AF292" s="111"/>
      <c r="AG292" s="111"/>
      <c r="AH292" s="40"/>
      <c r="AI292" s="40"/>
    </row>
    <row r="293" spans="1:35" s="44" customFormat="1" ht="28.5" customHeight="1" x14ac:dyDescent="0.25">
      <c r="A293" s="88" t="e">
        <f t="shared" si="29"/>
        <v>#VALUE!</v>
      </c>
      <c r="B293" s="87" t="s">
        <v>60</v>
      </c>
      <c r="C293" s="28"/>
      <c r="D293" s="37"/>
      <c r="E293" s="38"/>
      <c r="F293" s="89"/>
      <c r="G293" s="96"/>
      <c r="H293" s="39">
        <f t="shared" si="30"/>
        <v>0</v>
      </c>
      <c r="I293" s="39"/>
      <c r="J293" s="82"/>
      <c r="K293" s="41">
        <f t="shared" si="31"/>
        <v>0</v>
      </c>
      <c r="L293" s="42">
        <v>0</v>
      </c>
      <c r="M293" s="269"/>
      <c r="N293" s="268" t="str">
        <f t="shared" si="33"/>
        <v>xxx</v>
      </c>
      <c r="O293" s="267"/>
      <c r="P293" s="268"/>
      <c r="Q293" s="300">
        <v>0</v>
      </c>
      <c r="R293" s="104">
        <f t="shared" si="32"/>
        <v>0</v>
      </c>
      <c r="S293" s="43"/>
      <c r="T293" s="111"/>
      <c r="U293" s="111"/>
      <c r="V293" s="111"/>
      <c r="W293" s="111"/>
      <c r="X293" s="111"/>
      <c r="Y293" s="111"/>
      <c r="Z293" s="111"/>
      <c r="AA293" s="111"/>
      <c r="AB293" s="111"/>
      <c r="AC293" s="111"/>
      <c r="AD293" s="111"/>
      <c r="AE293" s="111"/>
      <c r="AF293" s="111"/>
      <c r="AG293" s="111"/>
      <c r="AH293" s="40"/>
      <c r="AI293" s="40"/>
    </row>
    <row r="294" spans="1:35" s="44" customFormat="1" ht="28.5" customHeight="1" x14ac:dyDescent="0.25">
      <c r="A294" s="88" t="e">
        <f t="shared" si="29"/>
        <v>#VALUE!</v>
      </c>
      <c r="B294" s="87" t="s">
        <v>60</v>
      </c>
      <c r="C294" s="28"/>
      <c r="D294" s="37"/>
      <c r="E294" s="38"/>
      <c r="F294" s="89"/>
      <c r="G294" s="96"/>
      <c r="H294" s="39">
        <f t="shared" si="30"/>
        <v>0</v>
      </c>
      <c r="I294" s="39"/>
      <c r="J294" s="82"/>
      <c r="K294" s="41">
        <f t="shared" si="31"/>
        <v>0</v>
      </c>
      <c r="L294" s="42">
        <v>0</v>
      </c>
      <c r="M294" s="269"/>
      <c r="N294" s="268" t="str">
        <f t="shared" si="33"/>
        <v>xxx</v>
      </c>
      <c r="O294" s="267"/>
      <c r="P294" s="268"/>
      <c r="Q294" s="300">
        <v>0</v>
      </c>
      <c r="R294" s="104">
        <f t="shared" si="32"/>
        <v>0</v>
      </c>
      <c r="S294" s="43"/>
      <c r="T294" s="111"/>
      <c r="U294" s="111"/>
      <c r="V294" s="111"/>
      <c r="W294" s="111"/>
      <c r="X294" s="111"/>
      <c r="Y294" s="111"/>
      <c r="Z294" s="111"/>
      <c r="AA294" s="111"/>
      <c r="AB294" s="111"/>
      <c r="AC294" s="111"/>
      <c r="AD294" s="111"/>
      <c r="AE294" s="111"/>
      <c r="AF294" s="111"/>
      <c r="AG294" s="111"/>
      <c r="AH294" s="40"/>
      <c r="AI294" s="40"/>
    </row>
    <row r="295" spans="1:35" s="44" customFormat="1" ht="28.5" customHeight="1" x14ac:dyDescent="0.25">
      <c r="A295" s="88" t="e">
        <f t="shared" si="29"/>
        <v>#VALUE!</v>
      </c>
      <c r="B295" s="87" t="s">
        <v>60</v>
      </c>
      <c r="C295" s="28"/>
      <c r="D295" s="37"/>
      <c r="E295" s="38"/>
      <c r="F295" s="89"/>
      <c r="G295" s="96"/>
      <c r="H295" s="39">
        <f t="shared" si="30"/>
        <v>0</v>
      </c>
      <c r="I295" s="39"/>
      <c r="J295" s="82"/>
      <c r="K295" s="41">
        <f t="shared" si="31"/>
        <v>0</v>
      </c>
      <c r="L295" s="42">
        <v>0</v>
      </c>
      <c r="M295" s="269"/>
      <c r="N295" s="268" t="str">
        <f t="shared" si="33"/>
        <v>xxx</v>
      </c>
      <c r="O295" s="267"/>
      <c r="P295" s="268"/>
      <c r="Q295" s="300">
        <v>0</v>
      </c>
      <c r="R295" s="104">
        <f t="shared" si="32"/>
        <v>0</v>
      </c>
      <c r="S295" s="43"/>
      <c r="T295" s="111"/>
      <c r="U295" s="111"/>
      <c r="V295" s="111"/>
      <c r="W295" s="111"/>
      <c r="X295" s="111"/>
      <c r="Y295" s="111"/>
      <c r="Z295" s="111"/>
      <c r="AA295" s="111"/>
      <c r="AB295" s="111"/>
      <c r="AC295" s="111"/>
      <c r="AD295" s="111"/>
      <c r="AE295" s="111"/>
      <c r="AF295" s="111"/>
      <c r="AG295" s="111"/>
      <c r="AH295" s="40"/>
      <c r="AI295" s="40"/>
    </row>
    <row r="296" spans="1:35" s="44" customFormat="1" ht="28.5" customHeight="1" x14ac:dyDescent="0.25">
      <c r="A296" s="88" t="e">
        <f t="shared" si="29"/>
        <v>#VALUE!</v>
      </c>
      <c r="B296" s="87" t="s">
        <v>60</v>
      </c>
      <c r="C296" s="28"/>
      <c r="D296" s="37"/>
      <c r="E296" s="38"/>
      <c r="F296" s="89"/>
      <c r="G296" s="96"/>
      <c r="H296" s="39">
        <f t="shared" si="30"/>
        <v>0</v>
      </c>
      <c r="I296" s="39"/>
      <c r="J296" s="82"/>
      <c r="K296" s="41">
        <f t="shared" si="31"/>
        <v>0</v>
      </c>
      <c r="L296" s="42">
        <v>0</v>
      </c>
      <c r="M296" s="269"/>
      <c r="N296" s="268" t="str">
        <f t="shared" si="33"/>
        <v>xxx</v>
      </c>
      <c r="O296" s="267"/>
      <c r="P296" s="268"/>
      <c r="Q296" s="300">
        <v>0</v>
      </c>
      <c r="R296" s="104">
        <f t="shared" si="32"/>
        <v>0</v>
      </c>
      <c r="S296" s="43"/>
      <c r="T296" s="111"/>
      <c r="U296" s="111"/>
      <c r="V296" s="111"/>
      <c r="W296" s="111"/>
      <c r="X296" s="111"/>
      <c r="Y296" s="111"/>
      <c r="Z296" s="111"/>
      <c r="AA296" s="111"/>
      <c r="AB296" s="111"/>
      <c r="AC296" s="111"/>
      <c r="AD296" s="111"/>
      <c r="AE296" s="111"/>
      <c r="AF296" s="111"/>
      <c r="AG296" s="111"/>
      <c r="AH296" s="40"/>
      <c r="AI296" s="40"/>
    </row>
    <row r="297" spans="1:35" s="44" customFormat="1" ht="28.5" customHeight="1" x14ac:dyDescent="0.25">
      <c r="A297" s="88" t="e">
        <f t="shared" si="29"/>
        <v>#VALUE!</v>
      </c>
      <c r="B297" s="87" t="s">
        <v>60</v>
      </c>
      <c r="C297" s="28"/>
      <c r="D297" s="37"/>
      <c r="E297" s="38"/>
      <c r="F297" s="89"/>
      <c r="G297" s="96"/>
      <c r="H297" s="39">
        <f t="shared" si="30"/>
        <v>0</v>
      </c>
      <c r="I297" s="39"/>
      <c r="J297" s="82"/>
      <c r="K297" s="41">
        <f t="shared" si="31"/>
        <v>0</v>
      </c>
      <c r="L297" s="42">
        <v>0</v>
      </c>
      <c r="M297" s="269"/>
      <c r="N297" s="268" t="str">
        <f t="shared" si="33"/>
        <v>xxx</v>
      </c>
      <c r="O297" s="267"/>
      <c r="P297" s="268"/>
      <c r="Q297" s="300">
        <v>0</v>
      </c>
      <c r="R297" s="104">
        <f t="shared" si="32"/>
        <v>0</v>
      </c>
      <c r="S297" s="43"/>
      <c r="T297" s="111"/>
      <c r="U297" s="111"/>
      <c r="V297" s="111"/>
      <c r="W297" s="111"/>
      <c r="X297" s="111"/>
      <c r="Y297" s="111"/>
      <c r="Z297" s="111"/>
      <c r="AA297" s="111"/>
      <c r="AB297" s="111"/>
      <c r="AC297" s="111"/>
      <c r="AD297" s="111"/>
      <c r="AE297" s="111"/>
      <c r="AF297" s="111"/>
      <c r="AG297" s="111"/>
      <c r="AH297" s="40"/>
      <c r="AI297" s="40"/>
    </row>
    <row r="298" spans="1:35" s="44" customFormat="1" ht="28.5" customHeight="1" x14ac:dyDescent="0.25">
      <c r="A298" s="88" t="e">
        <f t="shared" ref="A298:A361" si="34">N298+14</f>
        <v>#VALUE!</v>
      </c>
      <c r="B298" s="87" t="s">
        <v>60</v>
      </c>
      <c r="C298" s="28"/>
      <c r="D298" s="37"/>
      <c r="E298" s="38"/>
      <c r="F298" s="89"/>
      <c r="G298" s="96"/>
      <c r="H298" s="39">
        <f t="shared" ref="H298:H361" si="35">G298-F298</f>
        <v>0</v>
      </c>
      <c r="I298" s="39"/>
      <c r="J298" s="82"/>
      <c r="K298" s="41">
        <f t="shared" ref="K298:K361" si="36">L298/1.1</f>
        <v>0</v>
      </c>
      <c r="L298" s="42">
        <v>0</v>
      </c>
      <c r="M298" s="269"/>
      <c r="N298" s="268" t="str">
        <f t="shared" si="33"/>
        <v>xxx</v>
      </c>
      <c r="O298" s="267"/>
      <c r="P298" s="268"/>
      <c r="Q298" s="300">
        <v>0</v>
      </c>
      <c r="R298" s="104">
        <f t="shared" ref="R298:R361" si="37">L298-Q298</f>
        <v>0</v>
      </c>
      <c r="S298" s="43"/>
      <c r="T298" s="111"/>
      <c r="U298" s="111"/>
      <c r="V298" s="111"/>
      <c r="W298" s="111"/>
      <c r="X298" s="111"/>
      <c r="Y298" s="111"/>
      <c r="Z298" s="111"/>
      <c r="AA298" s="111"/>
      <c r="AB298" s="111"/>
      <c r="AC298" s="111"/>
      <c r="AD298" s="111"/>
      <c r="AE298" s="111"/>
      <c r="AF298" s="111"/>
      <c r="AG298" s="111"/>
      <c r="AH298" s="40"/>
      <c r="AI298" s="40"/>
    </row>
    <row r="299" spans="1:35" s="44" customFormat="1" ht="28.5" customHeight="1" x14ac:dyDescent="0.25">
      <c r="A299" s="88" t="e">
        <f t="shared" si="34"/>
        <v>#VALUE!</v>
      </c>
      <c r="B299" s="87" t="s">
        <v>60</v>
      </c>
      <c r="C299" s="28"/>
      <c r="D299" s="37"/>
      <c r="E299" s="38"/>
      <c r="F299" s="89"/>
      <c r="G299" s="96"/>
      <c r="H299" s="39">
        <f t="shared" si="35"/>
        <v>0</v>
      </c>
      <c r="I299" s="39"/>
      <c r="J299" s="82"/>
      <c r="K299" s="41">
        <f t="shared" si="36"/>
        <v>0</v>
      </c>
      <c r="L299" s="42">
        <v>0</v>
      </c>
      <c r="M299" s="269"/>
      <c r="N299" s="268" t="str">
        <f t="shared" si="33"/>
        <v>xxx</v>
      </c>
      <c r="O299" s="267"/>
      <c r="P299" s="268"/>
      <c r="Q299" s="300">
        <v>0</v>
      </c>
      <c r="R299" s="104">
        <f t="shared" si="37"/>
        <v>0</v>
      </c>
      <c r="S299" s="43"/>
      <c r="T299" s="111"/>
      <c r="U299" s="111"/>
      <c r="V299" s="111"/>
      <c r="W299" s="111"/>
      <c r="X299" s="111"/>
      <c r="Y299" s="111"/>
      <c r="Z299" s="111"/>
      <c r="AA299" s="111"/>
      <c r="AB299" s="111"/>
      <c r="AC299" s="111"/>
      <c r="AD299" s="111"/>
      <c r="AE299" s="111"/>
      <c r="AF299" s="111"/>
      <c r="AG299" s="111"/>
      <c r="AH299" s="40"/>
      <c r="AI299" s="40"/>
    </row>
    <row r="300" spans="1:35" s="44" customFormat="1" ht="28.5" customHeight="1" x14ac:dyDescent="0.25">
      <c r="A300" s="88" t="e">
        <f t="shared" si="34"/>
        <v>#VALUE!</v>
      </c>
      <c r="B300" s="87" t="s">
        <v>60</v>
      </c>
      <c r="C300" s="28"/>
      <c r="D300" s="37"/>
      <c r="E300" s="38"/>
      <c r="F300" s="89"/>
      <c r="G300" s="96"/>
      <c r="H300" s="39">
        <f t="shared" si="35"/>
        <v>0</v>
      </c>
      <c r="I300" s="39"/>
      <c r="J300" s="82"/>
      <c r="K300" s="41">
        <f t="shared" si="36"/>
        <v>0</v>
      </c>
      <c r="L300" s="42">
        <v>0</v>
      </c>
      <c r="M300" s="269"/>
      <c r="N300" s="268" t="str">
        <f t="shared" si="33"/>
        <v>xxx</v>
      </c>
      <c r="O300" s="267"/>
      <c r="P300" s="268"/>
      <c r="Q300" s="300">
        <v>0</v>
      </c>
      <c r="R300" s="104">
        <f t="shared" si="37"/>
        <v>0</v>
      </c>
      <c r="S300" s="43"/>
      <c r="T300" s="111"/>
      <c r="U300" s="111"/>
      <c r="V300" s="111"/>
      <c r="W300" s="111"/>
      <c r="X300" s="111"/>
      <c r="Y300" s="111"/>
      <c r="Z300" s="111"/>
      <c r="AA300" s="111"/>
      <c r="AB300" s="111"/>
      <c r="AC300" s="111"/>
      <c r="AD300" s="111"/>
      <c r="AE300" s="111"/>
      <c r="AF300" s="111"/>
      <c r="AG300" s="111"/>
      <c r="AH300" s="40"/>
      <c r="AI300" s="40"/>
    </row>
    <row r="301" spans="1:35" s="44" customFormat="1" ht="28.5" customHeight="1" x14ac:dyDescent="0.25">
      <c r="A301" s="88" t="e">
        <f t="shared" si="34"/>
        <v>#VALUE!</v>
      </c>
      <c r="B301" s="87" t="s">
        <v>60</v>
      </c>
      <c r="C301" s="28"/>
      <c r="D301" s="37"/>
      <c r="E301" s="38"/>
      <c r="F301" s="89"/>
      <c r="G301" s="96"/>
      <c r="H301" s="39">
        <f t="shared" si="35"/>
        <v>0</v>
      </c>
      <c r="I301" s="39"/>
      <c r="J301" s="82"/>
      <c r="K301" s="41">
        <f t="shared" si="36"/>
        <v>0</v>
      </c>
      <c r="L301" s="42">
        <v>0</v>
      </c>
      <c r="M301" s="269"/>
      <c r="N301" s="268" t="str">
        <f t="shared" si="33"/>
        <v>xxx</v>
      </c>
      <c r="O301" s="267"/>
      <c r="P301" s="268"/>
      <c r="Q301" s="300">
        <v>0</v>
      </c>
      <c r="R301" s="104">
        <f t="shared" si="37"/>
        <v>0</v>
      </c>
      <c r="S301" s="43"/>
      <c r="T301" s="111"/>
      <c r="U301" s="111"/>
      <c r="V301" s="111"/>
      <c r="W301" s="111"/>
      <c r="X301" s="111"/>
      <c r="Y301" s="111"/>
      <c r="Z301" s="111"/>
      <c r="AA301" s="111"/>
      <c r="AB301" s="111"/>
      <c r="AC301" s="111"/>
      <c r="AD301" s="111"/>
      <c r="AE301" s="111"/>
      <c r="AF301" s="111"/>
      <c r="AG301" s="111"/>
      <c r="AH301" s="40"/>
      <c r="AI301" s="40"/>
    </row>
    <row r="302" spans="1:35" s="44" customFormat="1" ht="28.5" customHeight="1" x14ac:dyDescent="0.25">
      <c r="A302" s="88" t="e">
        <f t="shared" si="34"/>
        <v>#VALUE!</v>
      </c>
      <c r="B302" s="87" t="s">
        <v>60</v>
      </c>
      <c r="C302" s="28"/>
      <c r="D302" s="37"/>
      <c r="E302" s="38"/>
      <c r="F302" s="89"/>
      <c r="G302" s="96"/>
      <c r="H302" s="39">
        <f t="shared" si="35"/>
        <v>0</v>
      </c>
      <c r="I302" s="39"/>
      <c r="J302" s="82"/>
      <c r="K302" s="41">
        <f t="shared" si="36"/>
        <v>0</v>
      </c>
      <c r="L302" s="42">
        <v>0</v>
      </c>
      <c r="M302" s="269"/>
      <c r="N302" s="268" t="str">
        <f t="shared" si="33"/>
        <v>xxx</v>
      </c>
      <c r="O302" s="267"/>
      <c r="P302" s="268"/>
      <c r="Q302" s="300">
        <v>0</v>
      </c>
      <c r="R302" s="104">
        <f t="shared" si="37"/>
        <v>0</v>
      </c>
      <c r="S302" s="43"/>
      <c r="T302" s="111"/>
      <c r="U302" s="111"/>
      <c r="V302" s="111"/>
      <c r="W302" s="111"/>
      <c r="X302" s="111"/>
      <c r="Y302" s="111"/>
      <c r="Z302" s="111"/>
      <c r="AA302" s="111"/>
      <c r="AB302" s="111"/>
      <c r="AC302" s="111"/>
      <c r="AD302" s="111"/>
      <c r="AE302" s="111"/>
      <c r="AF302" s="111"/>
      <c r="AG302" s="111"/>
      <c r="AH302" s="40"/>
      <c r="AI302" s="40"/>
    </row>
    <row r="303" spans="1:35" s="44" customFormat="1" ht="28.5" customHeight="1" x14ac:dyDescent="0.25">
      <c r="A303" s="88" t="e">
        <f t="shared" si="34"/>
        <v>#VALUE!</v>
      </c>
      <c r="B303" s="87" t="s">
        <v>60</v>
      </c>
      <c r="C303" s="28"/>
      <c r="D303" s="37"/>
      <c r="E303" s="38"/>
      <c r="F303" s="89"/>
      <c r="G303" s="96"/>
      <c r="H303" s="39">
        <f t="shared" si="35"/>
        <v>0</v>
      </c>
      <c r="I303" s="39"/>
      <c r="J303" s="82"/>
      <c r="K303" s="41">
        <f t="shared" si="36"/>
        <v>0</v>
      </c>
      <c r="L303" s="42">
        <v>0</v>
      </c>
      <c r="M303" s="269"/>
      <c r="N303" s="268" t="str">
        <f t="shared" si="33"/>
        <v>xxx</v>
      </c>
      <c r="O303" s="267"/>
      <c r="P303" s="268"/>
      <c r="Q303" s="300">
        <v>0</v>
      </c>
      <c r="R303" s="104">
        <f t="shared" si="37"/>
        <v>0</v>
      </c>
      <c r="S303" s="43"/>
      <c r="T303" s="111"/>
      <c r="U303" s="111"/>
      <c r="V303" s="111"/>
      <c r="W303" s="111"/>
      <c r="X303" s="111"/>
      <c r="Y303" s="111"/>
      <c r="Z303" s="111"/>
      <c r="AA303" s="111"/>
      <c r="AB303" s="111"/>
      <c r="AC303" s="111"/>
      <c r="AD303" s="111"/>
      <c r="AE303" s="111"/>
      <c r="AF303" s="111"/>
      <c r="AG303" s="111"/>
      <c r="AH303" s="40"/>
      <c r="AI303" s="40"/>
    </row>
    <row r="304" spans="1:35" s="44" customFormat="1" ht="28.5" customHeight="1" x14ac:dyDescent="0.25">
      <c r="A304" s="88" t="e">
        <f t="shared" si="34"/>
        <v>#VALUE!</v>
      </c>
      <c r="B304" s="87" t="s">
        <v>60</v>
      </c>
      <c r="C304" s="28"/>
      <c r="D304" s="37"/>
      <c r="E304" s="38"/>
      <c r="F304" s="89"/>
      <c r="G304" s="96"/>
      <c r="H304" s="39">
        <f t="shared" si="35"/>
        <v>0</v>
      </c>
      <c r="I304" s="39"/>
      <c r="J304" s="82"/>
      <c r="K304" s="41">
        <f t="shared" si="36"/>
        <v>0</v>
      </c>
      <c r="L304" s="42">
        <v>0</v>
      </c>
      <c r="M304" s="269"/>
      <c r="N304" s="268" t="str">
        <f t="shared" si="33"/>
        <v>xxx</v>
      </c>
      <c r="O304" s="267"/>
      <c r="P304" s="268"/>
      <c r="Q304" s="300">
        <v>0</v>
      </c>
      <c r="R304" s="104">
        <f t="shared" si="37"/>
        <v>0</v>
      </c>
      <c r="S304" s="43"/>
      <c r="T304" s="111"/>
      <c r="U304" s="111"/>
      <c r="V304" s="111"/>
      <c r="W304" s="111"/>
      <c r="X304" s="111"/>
      <c r="Y304" s="111"/>
      <c r="Z304" s="111"/>
      <c r="AA304" s="111"/>
      <c r="AB304" s="111"/>
      <c r="AC304" s="111"/>
      <c r="AD304" s="111"/>
      <c r="AE304" s="111"/>
      <c r="AF304" s="111"/>
      <c r="AG304" s="111"/>
      <c r="AH304" s="40"/>
      <c r="AI304" s="40"/>
    </row>
    <row r="305" spans="1:35" s="44" customFormat="1" ht="28.5" customHeight="1" x14ac:dyDescent="0.25">
      <c r="A305" s="88" t="e">
        <f t="shared" si="34"/>
        <v>#VALUE!</v>
      </c>
      <c r="B305" s="87" t="s">
        <v>60</v>
      </c>
      <c r="C305" s="28"/>
      <c r="D305" s="37"/>
      <c r="E305" s="38"/>
      <c r="F305" s="89"/>
      <c r="G305" s="96"/>
      <c r="H305" s="39">
        <f t="shared" si="35"/>
        <v>0</v>
      </c>
      <c r="I305" s="39"/>
      <c r="J305" s="82"/>
      <c r="K305" s="41">
        <f t="shared" si="36"/>
        <v>0</v>
      </c>
      <c r="L305" s="42">
        <v>0</v>
      </c>
      <c r="M305" s="269"/>
      <c r="N305" s="268" t="str">
        <f t="shared" si="33"/>
        <v>xxx</v>
      </c>
      <c r="O305" s="267"/>
      <c r="P305" s="268"/>
      <c r="Q305" s="300">
        <v>0</v>
      </c>
      <c r="R305" s="104">
        <f t="shared" si="37"/>
        <v>0</v>
      </c>
      <c r="S305" s="43"/>
      <c r="T305" s="111"/>
      <c r="U305" s="111"/>
      <c r="V305" s="111"/>
      <c r="W305" s="111"/>
      <c r="X305" s="111"/>
      <c r="Y305" s="111"/>
      <c r="Z305" s="111"/>
      <c r="AA305" s="111"/>
      <c r="AB305" s="111"/>
      <c r="AC305" s="111"/>
      <c r="AD305" s="111"/>
      <c r="AE305" s="111"/>
      <c r="AF305" s="111"/>
      <c r="AG305" s="111"/>
      <c r="AH305" s="40"/>
      <c r="AI305" s="40"/>
    </row>
    <row r="306" spans="1:35" s="44" customFormat="1" ht="28.5" customHeight="1" x14ac:dyDescent="0.25">
      <c r="A306" s="88" t="e">
        <f t="shared" si="34"/>
        <v>#VALUE!</v>
      </c>
      <c r="B306" s="87" t="s">
        <v>60</v>
      </c>
      <c r="C306" s="28"/>
      <c r="D306" s="37"/>
      <c r="E306" s="38"/>
      <c r="F306" s="89"/>
      <c r="G306" s="96"/>
      <c r="H306" s="39">
        <f t="shared" si="35"/>
        <v>0</v>
      </c>
      <c r="I306" s="39"/>
      <c r="J306" s="82"/>
      <c r="K306" s="41">
        <f t="shared" si="36"/>
        <v>0</v>
      </c>
      <c r="L306" s="42">
        <v>0</v>
      </c>
      <c r="M306" s="269"/>
      <c r="N306" s="268" t="str">
        <f t="shared" si="33"/>
        <v>xxx</v>
      </c>
      <c r="O306" s="267"/>
      <c r="P306" s="268"/>
      <c r="Q306" s="300">
        <v>0</v>
      </c>
      <c r="R306" s="104">
        <f t="shared" si="37"/>
        <v>0</v>
      </c>
      <c r="S306" s="43"/>
      <c r="T306" s="111"/>
      <c r="U306" s="111"/>
      <c r="V306" s="111"/>
      <c r="W306" s="111"/>
      <c r="X306" s="111"/>
      <c r="Y306" s="111"/>
      <c r="Z306" s="111"/>
      <c r="AA306" s="111"/>
      <c r="AB306" s="111"/>
      <c r="AC306" s="111"/>
      <c r="AD306" s="111"/>
      <c r="AE306" s="111"/>
      <c r="AF306" s="111"/>
      <c r="AG306" s="111"/>
      <c r="AH306" s="40"/>
      <c r="AI306" s="40"/>
    </row>
    <row r="307" spans="1:35" s="44" customFormat="1" ht="28.5" customHeight="1" x14ac:dyDescent="0.25">
      <c r="A307" s="88" t="e">
        <f t="shared" si="34"/>
        <v>#VALUE!</v>
      </c>
      <c r="B307" s="87" t="s">
        <v>60</v>
      </c>
      <c r="C307" s="28"/>
      <c r="D307" s="37"/>
      <c r="E307" s="38"/>
      <c r="F307" s="89"/>
      <c r="G307" s="96"/>
      <c r="H307" s="39">
        <f t="shared" si="35"/>
        <v>0</v>
      </c>
      <c r="I307" s="39"/>
      <c r="J307" s="82"/>
      <c r="K307" s="41">
        <f t="shared" si="36"/>
        <v>0</v>
      </c>
      <c r="L307" s="42">
        <v>0</v>
      </c>
      <c r="M307" s="269"/>
      <c r="N307" s="268" t="str">
        <f t="shared" si="33"/>
        <v>xxx</v>
      </c>
      <c r="O307" s="267"/>
      <c r="P307" s="268"/>
      <c r="Q307" s="300">
        <v>0</v>
      </c>
      <c r="R307" s="104">
        <f t="shared" si="37"/>
        <v>0</v>
      </c>
      <c r="S307" s="43"/>
      <c r="T307" s="111"/>
      <c r="U307" s="111"/>
      <c r="V307" s="111"/>
      <c r="W307" s="111"/>
      <c r="X307" s="111"/>
      <c r="Y307" s="111"/>
      <c r="Z307" s="111"/>
      <c r="AA307" s="111"/>
      <c r="AB307" s="111"/>
      <c r="AC307" s="111"/>
      <c r="AD307" s="111"/>
      <c r="AE307" s="111"/>
      <c r="AF307" s="111"/>
      <c r="AG307" s="111"/>
      <c r="AH307" s="40"/>
      <c r="AI307" s="40"/>
    </row>
    <row r="308" spans="1:35" s="44" customFormat="1" ht="28.5" customHeight="1" x14ac:dyDescent="0.25">
      <c r="A308" s="88" t="e">
        <f t="shared" si="34"/>
        <v>#VALUE!</v>
      </c>
      <c r="B308" s="87" t="s">
        <v>60</v>
      </c>
      <c r="C308" s="28"/>
      <c r="D308" s="37"/>
      <c r="E308" s="38"/>
      <c r="F308" s="89"/>
      <c r="G308" s="96"/>
      <c r="H308" s="39">
        <f t="shared" si="35"/>
        <v>0</v>
      </c>
      <c r="I308" s="39"/>
      <c r="J308" s="82"/>
      <c r="K308" s="41">
        <f t="shared" si="36"/>
        <v>0</v>
      </c>
      <c r="L308" s="42">
        <v>0</v>
      </c>
      <c r="M308" s="269"/>
      <c r="N308" s="268" t="str">
        <f t="shared" si="33"/>
        <v>xxx</v>
      </c>
      <c r="O308" s="267"/>
      <c r="P308" s="268"/>
      <c r="Q308" s="300">
        <v>0</v>
      </c>
      <c r="R308" s="104">
        <f t="shared" si="37"/>
        <v>0</v>
      </c>
      <c r="S308" s="43"/>
      <c r="T308" s="111"/>
      <c r="U308" s="111"/>
      <c r="V308" s="111"/>
      <c r="W308" s="111"/>
      <c r="X308" s="111"/>
      <c r="Y308" s="111"/>
      <c r="Z308" s="111"/>
      <c r="AA308" s="111"/>
      <c r="AB308" s="111"/>
      <c r="AC308" s="111"/>
      <c r="AD308" s="111"/>
      <c r="AE308" s="111"/>
      <c r="AF308" s="111"/>
      <c r="AG308" s="111"/>
      <c r="AH308" s="40"/>
      <c r="AI308" s="40"/>
    </row>
    <row r="309" spans="1:35" s="44" customFormat="1" ht="28.5" customHeight="1" x14ac:dyDescent="0.25">
      <c r="A309" s="88" t="e">
        <f t="shared" si="34"/>
        <v>#VALUE!</v>
      </c>
      <c r="B309" s="87" t="s">
        <v>60</v>
      </c>
      <c r="C309" s="28"/>
      <c r="D309" s="37"/>
      <c r="E309" s="38"/>
      <c r="F309" s="89"/>
      <c r="G309" s="96"/>
      <c r="H309" s="39">
        <f t="shared" si="35"/>
        <v>0</v>
      </c>
      <c r="I309" s="39"/>
      <c r="J309" s="82"/>
      <c r="K309" s="41">
        <f t="shared" si="36"/>
        <v>0</v>
      </c>
      <c r="L309" s="42">
        <v>0</v>
      </c>
      <c r="M309" s="269"/>
      <c r="N309" s="268" t="str">
        <f t="shared" si="33"/>
        <v>xxx</v>
      </c>
      <c r="O309" s="267"/>
      <c r="P309" s="268"/>
      <c r="Q309" s="300">
        <v>0</v>
      </c>
      <c r="R309" s="104">
        <f t="shared" si="37"/>
        <v>0</v>
      </c>
      <c r="S309" s="43"/>
      <c r="T309" s="111"/>
      <c r="U309" s="111"/>
      <c r="V309" s="111"/>
      <c r="W309" s="111"/>
      <c r="X309" s="111"/>
      <c r="Y309" s="111"/>
      <c r="Z309" s="111"/>
      <c r="AA309" s="111"/>
      <c r="AB309" s="111"/>
      <c r="AC309" s="111"/>
      <c r="AD309" s="111"/>
      <c r="AE309" s="111"/>
      <c r="AF309" s="111"/>
      <c r="AG309" s="111"/>
      <c r="AH309" s="40"/>
      <c r="AI309" s="40"/>
    </row>
    <row r="310" spans="1:35" s="44" customFormat="1" ht="28.5" customHeight="1" x14ac:dyDescent="0.25">
      <c r="A310" s="88" t="e">
        <f t="shared" si="34"/>
        <v>#VALUE!</v>
      </c>
      <c r="B310" s="87" t="s">
        <v>60</v>
      </c>
      <c r="C310" s="28"/>
      <c r="D310" s="37"/>
      <c r="E310" s="38"/>
      <c r="F310" s="89"/>
      <c r="G310" s="96"/>
      <c r="H310" s="39">
        <f t="shared" si="35"/>
        <v>0</v>
      </c>
      <c r="I310" s="39"/>
      <c r="J310" s="82"/>
      <c r="K310" s="41">
        <f t="shared" si="36"/>
        <v>0</v>
      </c>
      <c r="L310" s="42">
        <v>0</v>
      </c>
      <c r="M310" s="269"/>
      <c r="N310" s="268" t="str">
        <f t="shared" si="33"/>
        <v>xxx</v>
      </c>
      <c r="O310" s="267"/>
      <c r="P310" s="268"/>
      <c r="Q310" s="300">
        <v>0</v>
      </c>
      <c r="R310" s="104">
        <f t="shared" si="37"/>
        <v>0</v>
      </c>
      <c r="S310" s="43"/>
      <c r="T310" s="111"/>
      <c r="U310" s="111"/>
      <c r="V310" s="111"/>
      <c r="W310" s="111"/>
      <c r="X310" s="111"/>
      <c r="Y310" s="111"/>
      <c r="Z310" s="111"/>
      <c r="AA310" s="111"/>
      <c r="AB310" s="111"/>
      <c r="AC310" s="111"/>
      <c r="AD310" s="111"/>
      <c r="AE310" s="111"/>
      <c r="AF310" s="111"/>
      <c r="AG310" s="111"/>
      <c r="AH310" s="40"/>
      <c r="AI310" s="40"/>
    </row>
    <row r="311" spans="1:35" s="44" customFormat="1" ht="28.5" customHeight="1" x14ac:dyDescent="0.25">
      <c r="A311" s="88" t="e">
        <f t="shared" si="34"/>
        <v>#VALUE!</v>
      </c>
      <c r="B311" s="87" t="s">
        <v>60</v>
      </c>
      <c r="C311" s="28"/>
      <c r="D311" s="37"/>
      <c r="E311" s="38"/>
      <c r="F311" s="89"/>
      <c r="G311" s="96"/>
      <c r="H311" s="39">
        <f t="shared" si="35"/>
        <v>0</v>
      </c>
      <c r="I311" s="39"/>
      <c r="J311" s="82"/>
      <c r="K311" s="41">
        <f t="shared" si="36"/>
        <v>0</v>
      </c>
      <c r="L311" s="42">
        <v>0</v>
      </c>
      <c r="M311" s="269"/>
      <c r="N311" s="268" t="str">
        <f t="shared" si="33"/>
        <v>xxx</v>
      </c>
      <c r="O311" s="267"/>
      <c r="P311" s="268"/>
      <c r="Q311" s="300">
        <v>0</v>
      </c>
      <c r="R311" s="104">
        <f t="shared" si="37"/>
        <v>0</v>
      </c>
      <c r="S311" s="43"/>
      <c r="T311" s="111"/>
      <c r="U311" s="111"/>
      <c r="V311" s="111"/>
      <c r="W311" s="111"/>
      <c r="X311" s="111"/>
      <c r="Y311" s="111"/>
      <c r="Z311" s="111"/>
      <c r="AA311" s="111"/>
      <c r="AB311" s="111"/>
      <c r="AC311" s="111"/>
      <c r="AD311" s="111"/>
      <c r="AE311" s="111"/>
      <c r="AF311" s="111"/>
      <c r="AG311" s="111"/>
      <c r="AH311" s="40"/>
      <c r="AI311" s="40"/>
    </row>
    <row r="312" spans="1:35" s="44" customFormat="1" ht="28.5" customHeight="1" x14ac:dyDescent="0.25">
      <c r="A312" s="88" t="e">
        <f t="shared" si="34"/>
        <v>#VALUE!</v>
      </c>
      <c r="B312" s="87" t="s">
        <v>60</v>
      </c>
      <c r="C312" s="28"/>
      <c r="D312" s="37"/>
      <c r="E312" s="38"/>
      <c r="F312" s="89"/>
      <c r="G312" s="96"/>
      <c r="H312" s="39">
        <f t="shared" si="35"/>
        <v>0</v>
      </c>
      <c r="I312" s="39"/>
      <c r="J312" s="82"/>
      <c r="K312" s="41">
        <f t="shared" si="36"/>
        <v>0</v>
      </c>
      <c r="L312" s="42">
        <v>0</v>
      </c>
      <c r="M312" s="269"/>
      <c r="N312" s="268" t="str">
        <f t="shared" si="33"/>
        <v>xxx</v>
      </c>
      <c r="O312" s="267"/>
      <c r="P312" s="268"/>
      <c r="Q312" s="300">
        <v>0</v>
      </c>
      <c r="R312" s="104">
        <f t="shared" si="37"/>
        <v>0</v>
      </c>
      <c r="S312" s="43"/>
      <c r="T312" s="111"/>
      <c r="U312" s="111"/>
      <c r="V312" s="111"/>
      <c r="W312" s="111"/>
      <c r="X312" s="111"/>
      <c r="Y312" s="111"/>
      <c r="Z312" s="111"/>
      <c r="AA312" s="111"/>
      <c r="AB312" s="111"/>
      <c r="AC312" s="111"/>
      <c r="AD312" s="111"/>
      <c r="AE312" s="111"/>
      <c r="AF312" s="111"/>
      <c r="AG312" s="111"/>
      <c r="AH312" s="40"/>
      <c r="AI312" s="40"/>
    </row>
    <row r="313" spans="1:35" s="44" customFormat="1" ht="28.5" customHeight="1" x14ac:dyDescent="0.25">
      <c r="A313" s="88" t="e">
        <f t="shared" si="34"/>
        <v>#VALUE!</v>
      </c>
      <c r="B313" s="87" t="s">
        <v>60</v>
      </c>
      <c r="C313" s="28"/>
      <c r="D313" s="37"/>
      <c r="E313" s="38"/>
      <c r="F313" s="89"/>
      <c r="G313" s="96"/>
      <c r="H313" s="39">
        <f t="shared" si="35"/>
        <v>0</v>
      </c>
      <c r="I313" s="39"/>
      <c r="J313" s="82"/>
      <c r="K313" s="41">
        <f t="shared" si="36"/>
        <v>0</v>
      </c>
      <c r="L313" s="42">
        <v>0</v>
      </c>
      <c r="M313" s="269"/>
      <c r="N313" s="268" t="str">
        <f t="shared" si="33"/>
        <v>xxx</v>
      </c>
      <c r="O313" s="267"/>
      <c r="P313" s="268"/>
      <c r="Q313" s="300">
        <v>0</v>
      </c>
      <c r="R313" s="104">
        <f t="shared" si="37"/>
        <v>0</v>
      </c>
      <c r="S313" s="43"/>
      <c r="T313" s="111"/>
      <c r="U313" s="111"/>
      <c r="V313" s="111"/>
      <c r="W313" s="111"/>
      <c r="X313" s="111"/>
      <c r="Y313" s="111"/>
      <c r="Z313" s="111"/>
      <c r="AA313" s="111"/>
      <c r="AB313" s="111"/>
      <c r="AC313" s="111"/>
      <c r="AD313" s="111"/>
      <c r="AE313" s="111"/>
      <c r="AF313" s="111"/>
      <c r="AG313" s="111"/>
      <c r="AH313" s="40"/>
      <c r="AI313" s="40"/>
    </row>
    <row r="314" spans="1:35" s="44" customFormat="1" ht="28.5" customHeight="1" x14ac:dyDescent="0.25">
      <c r="A314" s="88" t="e">
        <f t="shared" si="34"/>
        <v>#VALUE!</v>
      </c>
      <c r="B314" s="87" t="s">
        <v>60</v>
      </c>
      <c r="C314" s="28"/>
      <c r="D314" s="37"/>
      <c r="E314" s="38"/>
      <c r="F314" s="89"/>
      <c r="G314" s="96"/>
      <c r="H314" s="39">
        <f t="shared" si="35"/>
        <v>0</v>
      </c>
      <c r="I314" s="39"/>
      <c r="J314" s="82"/>
      <c r="K314" s="41">
        <f t="shared" si="36"/>
        <v>0</v>
      </c>
      <c r="L314" s="42">
        <v>0</v>
      </c>
      <c r="M314" s="269"/>
      <c r="N314" s="268" t="str">
        <f t="shared" si="33"/>
        <v>xxx</v>
      </c>
      <c r="O314" s="267"/>
      <c r="P314" s="268"/>
      <c r="Q314" s="300">
        <v>0</v>
      </c>
      <c r="R314" s="104">
        <f t="shared" si="37"/>
        <v>0</v>
      </c>
      <c r="S314" s="43"/>
      <c r="T314" s="111"/>
      <c r="U314" s="111"/>
      <c r="V314" s="111"/>
      <c r="W314" s="111"/>
      <c r="X314" s="111"/>
      <c r="Y314" s="111"/>
      <c r="Z314" s="111"/>
      <c r="AA314" s="111"/>
      <c r="AB314" s="111"/>
      <c r="AC314" s="111"/>
      <c r="AD314" s="111"/>
      <c r="AE314" s="111"/>
      <c r="AF314" s="111"/>
      <c r="AG314" s="111"/>
      <c r="AH314" s="40"/>
      <c r="AI314" s="40"/>
    </row>
    <row r="315" spans="1:35" s="44" customFormat="1" ht="28.5" customHeight="1" x14ac:dyDescent="0.25">
      <c r="A315" s="88" t="e">
        <f t="shared" si="34"/>
        <v>#VALUE!</v>
      </c>
      <c r="B315" s="87" t="s">
        <v>60</v>
      </c>
      <c r="C315" s="28"/>
      <c r="D315" s="37"/>
      <c r="E315" s="38"/>
      <c r="F315" s="89"/>
      <c r="G315" s="96"/>
      <c r="H315" s="39">
        <f t="shared" si="35"/>
        <v>0</v>
      </c>
      <c r="I315" s="39"/>
      <c r="J315" s="82"/>
      <c r="K315" s="41">
        <f t="shared" si="36"/>
        <v>0</v>
      </c>
      <c r="L315" s="42">
        <v>0</v>
      </c>
      <c r="M315" s="269"/>
      <c r="N315" s="268" t="str">
        <f t="shared" si="33"/>
        <v>xxx</v>
      </c>
      <c r="O315" s="267"/>
      <c r="P315" s="268"/>
      <c r="Q315" s="300">
        <v>0</v>
      </c>
      <c r="R315" s="104">
        <f t="shared" si="37"/>
        <v>0</v>
      </c>
      <c r="S315" s="43"/>
      <c r="T315" s="111"/>
      <c r="U315" s="111"/>
      <c r="V315" s="111"/>
      <c r="W315" s="111"/>
      <c r="X315" s="111"/>
      <c r="Y315" s="111"/>
      <c r="Z315" s="111"/>
      <c r="AA315" s="111"/>
      <c r="AB315" s="111"/>
      <c r="AC315" s="111"/>
      <c r="AD315" s="111"/>
      <c r="AE315" s="111"/>
      <c r="AF315" s="111"/>
      <c r="AG315" s="111"/>
      <c r="AH315" s="40"/>
      <c r="AI315" s="40"/>
    </row>
    <row r="316" spans="1:35" s="44" customFormat="1" ht="28.5" customHeight="1" x14ac:dyDescent="0.25">
      <c r="A316" s="88" t="e">
        <f t="shared" si="34"/>
        <v>#VALUE!</v>
      </c>
      <c r="B316" s="87" t="s">
        <v>60</v>
      </c>
      <c r="C316" s="28"/>
      <c r="D316" s="37"/>
      <c r="E316" s="38"/>
      <c r="F316" s="89"/>
      <c r="G316" s="96"/>
      <c r="H316" s="39">
        <f t="shared" si="35"/>
        <v>0</v>
      </c>
      <c r="I316" s="39"/>
      <c r="J316" s="82"/>
      <c r="K316" s="41">
        <f t="shared" si="36"/>
        <v>0</v>
      </c>
      <c r="L316" s="42">
        <v>0</v>
      </c>
      <c r="M316" s="269"/>
      <c r="N316" s="268" t="str">
        <f t="shared" si="33"/>
        <v>xxx</v>
      </c>
      <c r="O316" s="267"/>
      <c r="P316" s="268"/>
      <c r="Q316" s="300">
        <v>0</v>
      </c>
      <c r="R316" s="104">
        <f t="shared" si="37"/>
        <v>0</v>
      </c>
      <c r="S316" s="43"/>
      <c r="T316" s="111"/>
      <c r="U316" s="111"/>
      <c r="V316" s="111"/>
      <c r="W316" s="111"/>
      <c r="X316" s="111"/>
      <c r="Y316" s="111"/>
      <c r="Z316" s="111"/>
      <c r="AA316" s="111"/>
      <c r="AB316" s="111"/>
      <c r="AC316" s="111"/>
      <c r="AD316" s="111"/>
      <c r="AE316" s="111"/>
      <c r="AF316" s="111"/>
      <c r="AG316" s="111"/>
      <c r="AH316" s="40"/>
      <c r="AI316" s="40"/>
    </row>
    <row r="317" spans="1:35" s="44" customFormat="1" ht="28.5" customHeight="1" x14ac:dyDescent="0.25">
      <c r="A317" s="88" t="e">
        <f t="shared" si="34"/>
        <v>#VALUE!</v>
      </c>
      <c r="B317" s="87" t="s">
        <v>60</v>
      </c>
      <c r="C317" s="28"/>
      <c r="D317" s="37"/>
      <c r="E317" s="38"/>
      <c r="F317" s="89"/>
      <c r="G317" s="96"/>
      <c r="H317" s="39">
        <f t="shared" si="35"/>
        <v>0</v>
      </c>
      <c r="I317" s="39"/>
      <c r="J317" s="82"/>
      <c r="K317" s="41">
        <f t="shared" si="36"/>
        <v>0</v>
      </c>
      <c r="L317" s="42">
        <v>0</v>
      </c>
      <c r="M317" s="269"/>
      <c r="N317" s="268" t="str">
        <f t="shared" si="33"/>
        <v>xxx</v>
      </c>
      <c r="O317" s="267"/>
      <c r="P317" s="268"/>
      <c r="Q317" s="300">
        <v>0</v>
      </c>
      <c r="R317" s="104">
        <f t="shared" si="37"/>
        <v>0</v>
      </c>
      <c r="S317" s="43"/>
      <c r="T317" s="111"/>
      <c r="U317" s="111"/>
      <c r="V317" s="111"/>
      <c r="W317" s="111"/>
      <c r="X317" s="111"/>
      <c r="Y317" s="111"/>
      <c r="Z317" s="111"/>
      <c r="AA317" s="111"/>
      <c r="AB317" s="111"/>
      <c r="AC317" s="111"/>
      <c r="AD317" s="111"/>
      <c r="AE317" s="111"/>
      <c r="AF317" s="111"/>
      <c r="AG317" s="111"/>
      <c r="AH317" s="40"/>
      <c r="AI317" s="40"/>
    </row>
    <row r="318" spans="1:35" s="44" customFormat="1" ht="28.5" customHeight="1" x14ac:dyDescent="0.25">
      <c r="A318" s="88" t="e">
        <f t="shared" si="34"/>
        <v>#VALUE!</v>
      </c>
      <c r="B318" s="87" t="s">
        <v>60</v>
      </c>
      <c r="C318" s="28"/>
      <c r="D318" s="37"/>
      <c r="E318" s="38"/>
      <c r="F318" s="89"/>
      <c r="G318" s="96"/>
      <c r="H318" s="39">
        <f t="shared" si="35"/>
        <v>0</v>
      </c>
      <c r="I318" s="39"/>
      <c r="J318" s="82"/>
      <c r="K318" s="41">
        <f t="shared" si="36"/>
        <v>0</v>
      </c>
      <c r="L318" s="42">
        <v>0</v>
      </c>
      <c r="M318" s="269"/>
      <c r="N318" s="268" t="str">
        <f t="shared" si="33"/>
        <v>xxx</v>
      </c>
      <c r="O318" s="267"/>
      <c r="P318" s="268"/>
      <c r="Q318" s="300">
        <v>0</v>
      </c>
      <c r="R318" s="104">
        <f t="shared" si="37"/>
        <v>0</v>
      </c>
      <c r="S318" s="43"/>
      <c r="T318" s="111"/>
      <c r="U318" s="111"/>
      <c r="V318" s="111"/>
      <c r="W318" s="111"/>
      <c r="X318" s="111"/>
      <c r="Y318" s="111"/>
      <c r="Z318" s="111"/>
      <c r="AA318" s="111"/>
      <c r="AB318" s="111"/>
      <c r="AC318" s="111"/>
      <c r="AD318" s="111"/>
      <c r="AE318" s="111"/>
      <c r="AF318" s="111"/>
      <c r="AG318" s="111"/>
      <c r="AH318" s="40"/>
      <c r="AI318" s="40"/>
    </row>
    <row r="319" spans="1:35" s="44" customFormat="1" ht="28.5" customHeight="1" x14ac:dyDescent="0.25">
      <c r="A319" s="88" t="e">
        <f t="shared" si="34"/>
        <v>#VALUE!</v>
      </c>
      <c r="B319" s="87" t="s">
        <v>60</v>
      </c>
      <c r="C319" s="28"/>
      <c r="D319" s="37"/>
      <c r="E319" s="38"/>
      <c r="F319" s="89"/>
      <c r="G319" s="96"/>
      <c r="H319" s="39">
        <f t="shared" si="35"/>
        <v>0</v>
      </c>
      <c r="I319" s="39"/>
      <c r="J319" s="82"/>
      <c r="K319" s="41">
        <f t="shared" si="36"/>
        <v>0</v>
      </c>
      <c r="L319" s="42">
        <v>0</v>
      </c>
      <c r="M319" s="269"/>
      <c r="N319" s="268" t="str">
        <f t="shared" si="33"/>
        <v>xxx</v>
      </c>
      <c r="O319" s="267"/>
      <c r="P319" s="268"/>
      <c r="Q319" s="300">
        <v>0</v>
      </c>
      <c r="R319" s="104">
        <f t="shared" si="37"/>
        <v>0</v>
      </c>
      <c r="S319" s="43"/>
      <c r="T319" s="111"/>
      <c r="U319" s="111"/>
      <c r="V319" s="111"/>
      <c r="W319" s="111"/>
      <c r="X319" s="111"/>
      <c r="Y319" s="111"/>
      <c r="Z319" s="111"/>
      <c r="AA319" s="111"/>
      <c r="AB319" s="111"/>
      <c r="AC319" s="111"/>
      <c r="AD319" s="111"/>
      <c r="AE319" s="111"/>
      <c r="AF319" s="111"/>
      <c r="AG319" s="111"/>
      <c r="AH319" s="40"/>
      <c r="AI319" s="40"/>
    </row>
    <row r="320" spans="1:35" s="44" customFormat="1" ht="28.5" customHeight="1" x14ac:dyDescent="0.25">
      <c r="A320" s="88" t="e">
        <f t="shared" si="34"/>
        <v>#VALUE!</v>
      </c>
      <c r="B320" s="87" t="s">
        <v>60</v>
      </c>
      <c r="C320" s="28"/>
      <c r="D320" s="37"/>
      <c r="E320" s="38"/>
      <c r="F320" s="89"/>
      <c r="G320" s="96"/>
      <c r="H320" s="39">
        <f t="shared" si="35"/>
        <v>0</v>
      </c>
      <c r="I320" s="39"/>
      <c r="J320" s="82"/>
      <c r="K320" s="41">
        <f t="shared" si="36"/>
        <v>0</v>
      </c>
      <c r="L320" s="42">
        <v>0</v>
      </c>
      <c r="M320" s="269"/>
      <c r="N320" s="268" t="str">
        <f t="shared" si="33"/>
        <v>xxx</v>
      </c>
      <c r="O320" s="267"/>
      <c r="P320" s="268"/>
      <c r="Q320" s="300">
        <v>0</v>
      </c>
      <c r="R320" s="104">
        <f t="shared" si="37"/>
        <v>0</v>
      </c>
      <c r="S320" s="43"/>
      <c r="T320" s="111"/>
      <c r="U320" s="111"/>
      <c r="V320" s="111"/>
      <c r="W320" s="111"/>
      <c r="X320" s="111"/>
      <c r="Y320" s="111"/>
      <c r="Z320" s="111"/>
      <c r="AA320" s="111"/>
      <c r="AB320" s="111"/>
      <c r="AC320" s="111"/>
      <c r="AD320" s="111"/>
      <c r="AE320" s="111"/>
      <c r="AF320" s="111"/>
      <c r="AG320" s="111"/>
      <c r="AH320" s="40"/>
      <c r="AI320" s="40"/>
    </row>
    <row r="321" spans="1:35" s="44" customFormat="1" ht="28.5" customHeight="1" x14ac:dyDescent="0.25">
      <c r="A321" s="88" t="e">
        <f t="shared" si="34"/>
        <v>#VALUE!</v>
      </c>
      <c r="B321" s="87" t="s">
        <v>60</v>
      </c>
      <c r="C321" s="28"/>
      <c r="D321" s="37"/>
      <c r="E321" s="38"/>
      <c r="F321" s="89"/>
      <c r="G321" s="96"/>
      <c r="H321" s="39">
        <f t="shared" si="35"/>
        <v>0</v>
      </c>
      <c r="I321" s="39"/>
      <c r="J321" s="82"/>
      <c r="K321" s="41">
        <f t="shared" si="36"/>
        <v>0</v>
      </c>
      <c r="L321" s="42">
        <v>0</v>
      </c>
      <c r="M321" s="269"/>
      <c r="N321" s="268" t="str">
        <f t="shared" si="33"/>
        <v>xxx</v>
      </c>
      <c r="O321" s="267"/>
      <c r="P321" s="268"/>
      <c r="Q321" s="300">
        <v>0</v>
      </c>
      <c r="R321" s="104">
        <f t="shared" si="37"/>
        <v>0</v>
      </c>
      <c r="S321" s="43"/>
      <c r="T321" s="111"/>
      <c r="U321" s="111"/>
      <c r="V321" s="111"/>
      <c r="W321" s="111"/>
      <c r="X321" s="111"/>
      <c r="Y321" s="111"/>
      <c r="Z321" s="111"/>
      <c r="AA321" s="111"/>
      <c r="AB321" s="111"/>
      <c r="AC321" s="111"/>
      <c r="AD321" s="111"/>
      <c r="AE321" s="111"/>
      <c r="AF321" s="111"/>
      <c r="AG321" s="111"/>
      <c r="AH321" s="40"/>
      <c r="AI321" s="40"/>
    </row>
    <row r="322" spans="1:35" s="44" customFormat="1" ht="28.5" customHeight="1" x14ac:dyDescent="0.25">
      <c r="A322" s="88" t="e">
        <f t="shared" si="34"/>
        <v>#VALUE!</v>
      </c>
      <c r="B322" s="87" t="s">
        <v>60</v>
      </c>
      <c r="C322" s="28"/>
      <c r="D322" s="37"/>
      <c r="E322" s="38"/>
      <c r="F322" s="89"/>
      <c r="G322" s="96"/>
      <c r="H322" s="39">
        <f t="shared" si="35"/>
        <v>0</v>
      </c>
      <c r="I322" s="39"/>
      <c r="J322" s="82"/>
      <c r="K322" s="41">
        <f t="shared" si="36"/>
        <v>0</v>
      </c>
      <c r="L322" s="42">
        <v>0</v>
      </c>
      <c r="M322" s="269"/>
      <c r="N322" s="268" t="str">
        <f t="shared" si="33"/>
        <v>xxx</v>
      </c>
      <c r="O322" s="267"/>
      <c r="P322" s="268"/>
      <c r="Q322" s="300">
        <v>0</v>
      </c>
      <c r="R322" s="104">
        <f t="shared" si="37"/>
        <v>0</v>
      </c>
      <c r="S322" s="43"/>
      <c r="T322" s="111"/>
      <c r="U322" s="111"/>
      <c r="V322" s="111"/>
      <c r="W322" s="111"/>
      <c r="X322" s="111"/>
      <c r="Y322" s="111"/>
      <c r="Z322" s="111"/>
      <c r="AA322" s="111"/>
      <c r="AB322" s="111"/>
      <c r="AC322" s="111"/>
      <c r="AD322" s="111"/>
      <c r="AE322" s="111"/>
      <c r="AF322" s="111"/>
      <c r="AG322" s="111"/>
      <c r="AH322" s="40"/>
      <c r="AI322" s="40"/>
    </row>
    <row r="323" spans="1:35" s="44" customFormat="1" ht="28.5" customHeight="1" x14ac:dyDescent="0.25">
      <c r="A323" s="88" t="e">
        <f t="shared" si="34"/>
        <v>#VALUE!</v>
      </c>
      <c r="B323" s="87" t="s">
        <v>60</v>
      </c>
      <c r="C323" s="28"/>
      <c r="D323" s="37"/>
      <c r="E323" s="38"/>
      <c r="F323" s="89"/>
      <c r="G323" s="96"/>
      <c r="H323" s="39">
        <f t="shared" si="35"/>
        <v>0</v>
      </c>
      <c r="I323" s="39"/>
      <c r="J323" s="82"/>
      <c r="K323" s="41">
        <f t="shared" si="36"/>
        <v>0</v>
      </c>
      <c r="L323" s="42">
        <v>0</v>
      </c>
      <c r="M323" s="269"/>
      <c r="N323" s="268" t="str">
        <f t="shared" si="33"/>
        <v>xxx</v>
      </c>
      <c r="O323" s="267"/>
      <c r="P323" s="268"/>
      <c r="Q323" s="300">
        <v>0</v>
      </c>
      <c r="R323" s="104">
        <f t="shared" si="37"/>
        <v>0</v>
      </c>
      <c r="S323" s="43"/>
      <c r="T323" s="111"/>
      <c r="U323" s="111"/>
      <c r="V323" s="111"/>
      <c r="W323" s="111"/>
      <c r="X323" s="111"/>
      <c r="Y323" s="111"/>
      <c r="Z323" s="111"/>
      <c r="AA323" s="111"/>
      <c r="AB323" s="111"/>
      <c r="AC323" s="111"/>
      <c r="AD323" s="111"/>
      <c r="AE323" s="111"/>
      <c r="AF323" s="111"/>
      <c r="AG323" s="111"/>
      <c r="AH323" s="40"/>
      <c r="AI323" s="40"/>
    </row>
    <row r="324" spans="1:35" s="44" customFormat="1" ht="28.5" customHeight="1" x14ac:dyDescent="0.25">
      <c r="A324" s="88" t="e">
        <f t="shared" si="34"/>
        <v>#VALUE!</v>
      </c>
      <c r="B324" s="87" t="s">
        <v>60</v>
      </c>
      <c r="C324" s="28"/>
      <c r="D324" s="37"/>
      <c r="E324" s="38"/>
      <c r="F324" s="89"/>
      <c r="G324" s="96"/>
      <c r="H324" s="39">
        <f t="shared" si="35"/>
        <v>0</v>
      </c>
      <c r="I324" s="39"/>
      <c r="J324" s="82"/>
      <c r="K324" s="41">
        <f t="shared" si="36"/>
        <v>0</v>
      </c>
      <c r="L324" s="42">
        <v>0</v>
      </c>
      <c r="M324" s="269"/>
      <c r="N324" s="268" t="str">
        <f t="shared" si="33"/>
        <v>xxx</v>
      </c>
      <c r="O324" s="267"/>
      <c r="P324" s="268"/>
      <c r="Q324" s="300">
        <v>0</v>
      </c>
      <c r="R324" s="104">
        <f t="shared" si="37"/>
        <v>0</v>
      </c>
      <c r="S324" s="43"/>
      <c r="T324" s="111"/>
      <c r="U324" s="111"/>
      <c r="V324" s="111"/>
      <c r="W324" s="111"/>
      <c r="X324" s="111"/>
      <c r="Y324" s="111"/>
      <c r="Z324" s="111"/>
      <c r="AA324" s="111"/>
      <c r="AB324" s="111"/>
      <c r="AC324" s="111"/>
      <c r="AD324" s="111"/>
      <c r="AE324" s="111"/>
      <c r="AF324" s="111"/>
      <c r="AG324" s="111"/>
      <c r="AH324" s="40"/>
      <c r="AI324" s="40"/>
    </row>
    <row r="325" spans="1:35" s="44" customFormat="1" ht="28.5" customHeight="1" x14ac:dyDescent="0.25">
      <c r="A325" s="88" t="e">
        <f t="shared" si="34"/>
        <v>#VALUE!</v>
      </c>
      <c r="B325" s="87" t="s">
        <v>60</v>
      </c>
      <c r="C325" s="28"/>
      <c r="D325" s="37"/>
      <c r="E325" s="38"/>
      <c r="F325" s="89"/>
      <c r="G325" s="96"/>
      <c r="H325" s="39">
        <f t="shared" si="35"/>
        <v>0</v>
      </c>
      <c r="I325" s="39"/>
      <c r="J325" s="82"/>
      <c r="K325" s="41">
        <f t="shared" si="36"/>
        <v>0</v>
      </c>
      <c r="L325" s="42">
        <v>0</v>
      </c>
      <c r="M325" s="269"/>
      <c r="N325" s="268" t="str">
        <f t="shared" si="33"/>
        <v>xxx</v>
      </c>
      <c r="O325" s="267"/>
      <c r="P325" s="268"/>
      <c r="Q325" s="300">
        <v>0</v>
      </c>
      <c r="R325" s="104">
        <f t="shared" si="37"/>
        <v>0</v>
      </c>
      <c r="S325" s="43"/>
      <c r="T325" s="111"/>
      <c r="U325" s="111"/>
      <c r="V325" s="111"/>
      <c r="W325" s="111"/>
      <c r="X325" s="111"/>
      <c r="Y325" s="111"/>
      <c r="Z325" s="111"/>
      <c r="AA325" s="111"/>
      <c r="AB325" s="111"/>
      <c r="AC325" s="111"/>
      <c r="AD325" s="111"/>
      <c r="AE325" s="111"/>
      <c r="AF325" s="111"/>
      <c r="AG325" s="111"/>
      <c r="AH325" s="40"/>
      <c r="AI325" s="40"/>
    </row>
    <row r="326" spans="1:35" s="44" customFormat="1" ht="28.5" customHeight="1" x14ac:dyDescent="0.25">
      <c r="A326" s="88" t="e">
        <f t="shared" si="34"/>
        <v>#VALUE!</v>
      </c>
      <c r="B326" s="87" t="s">
        <v>60</v>
      </c>
      <c r="C326" s="28"/>
      <c r="D326" s="37"/>
      <c r="E326" s="38"/>
      <c r="F326" s="89"/>
      <c r="G326" s="96"/>
      <c r="H326" s="39">
        <f t="shared" si="35"/>
        <v>0</v>
      </c>
      <c r="I326" s="39"/>
      <c r="J326" s="82"/>
      <c r="K326" s="41">
        <f t="shared" si="36"/>
        <v>0</v>
      </c>
      <c r="L326" s="42">
        <v>0</v>
      </c>
      <c r="M326" s="269"/>
      <c r="N326" s="268" t="str">
        <f t="shared" si="33"/>
        <v>xxx</v>
      </c>
      <c r="O326" s="267"/>
      <c r="P326" s="268"/>
      <c r="Q326" s="300">
        <v>0</v>
      </c>
      <c r="R326" s="104">
        <f t="shared" si="37"/>
        <v>0</v>
      </c>
      <c r="S326" s="43"/>
      <c r="T326" s="111"/>
      <c r="U326" s="111"/>
      <c r="V326" s="111"/>
      <c r="W326" s="111"/>
      <c r="X326" s="111"/>
      <c r="Y326" s="111"/>
      <c r="Z326" s="111"/>
      <c r="AA326" s="111"/>
      <c r="AB326" s="111"/>
      <c r="AC326" s="111"/>
      <c r="AD326" s="111"/>
      <c r="AE326" s="111"/>
      <c r="AF326" s="111"/>
      <c r="AG326" s="111"/>
      <c r="AH326" s="40"/>
      <c r="AI326" s="40"/>
    </row>
    <row r="327" spans="1:35" s="44" customFormat="1" ht="28.5" customHeight="1" x14ac:dyDescent="0.25">
      <c r="A327" s="88" t="e">
        <f t="shared" si="34"/>
        <v>#VALUE!</v>
      </c>
      <c r="B327" s="87" t="s">
        <v>60</v>
      </c>
      <c r="C327" s="28"/>
      <c r="D327" s="37"/>
      <c r="E327" s="38"/>
      <c r="F327" s="89"/>
      <c r="G327" s="96"/>
      <c r="H327" s="39">
        <f t="shared" si="35"/>
        <v>0</v>
      </c>
      <c r="I327" s="39"/>
      <c r="J327" s="82"/>
      <c r="K327" s="41">
        <f t="shared" si="36"/>
        <v>0</v>
      </c>
      <c r="L327" s="42">
        <v>0</v>
      </c>
      <c r="M327" s="269"/>
      <c r="N327" s="268" t="str">
        <f t="shared" si="33"/>
        <v>xxx</v>
      </c>
      <c r="O327" s="267"/>
      <c r="P327" s="268"/>
      <c r="Q327" s="300">
        <v>0</v>
      </c>
      <c r="R327" s="104">
        <f t="shared" si="37"/>
        <v>0</v>
      </c>
      <c r="S327" s="43"/>
      <c r="T327" s="111"/>
      <c r="U327" s="111"/>
      <c r="V327" s="111"/>
      <c r="W327" s="111"/>
      <c r="X327" s="111"/>
      <c r="Y327" s="111"/>
      <c r="Z327" s="111"/>
      <c r="AA327" s="111"/>
      <c r="AB327" s="111"/>
      <c r="AC327" s="111"/>
      <c r="AD327" s="111"/>
      <c r="AE327" s="111"/>
      <c r="AF327" s="111"/>
      <c r="AG327" s="111"/>
      <c r="AH327" s="40"/>
      <c r="AI327" s="40"/>
    </row>
    <row r="328" spans="1:35" s="44" customFormat="1" ht="28.5" customHeight="1" x14ac:dyDescent="0.25">
      <c r="A328" s="88" t="e">
        <f t="shared" si="34"/>
        <v>#VALUE!</v>
      </c>
      <c r="B328" s="87" t="s">
        <v>60</v>
      </c>
      <c r="C328" s="28"/>
      <c r="D328" s="37"/>
      <c r="E328" s="38"/>
      <c r="F328" s="89"/>
      <c r="G328" s="96"/>
      <c r="H328" s="39">
        <f t="shared" si="35"/>
        <v>0</v>
      </c>
      <c r="I328" s="39"/>
      <c r="J328" s="82"/>
      <c r="K328" s="41">
        <f t="shared" si="36"/>
        <v>0</v>
      </c>
      <c r="L328" s="42">
        <v>0</v>
      </c>
      <c r="M328" s="269"/>
      <c r="N328" s="268" t="str">
        <f t="shared" si="33"/>
        <v>xxx</v>
      </c>
      <c r="O328" s="267"/>
      <c r="P328" s="268"/>
      <c r="Q328" s="300">
        <v>0</v>
      </c>
      <c r="R328" s="104">
        <f t="shared" si="37"/>
        <v>0</v>
      </c>
      <c r="S328" s="43"/>
      <c r="T328" s="111"/>
      <c r="U328" s="111"/>
      <c r="V328" s="111"/>
      <c r="W328" s="111"/>
      <c r="X328" s="111"/>
      <c r="Y328" s="111"/>
      <c r="Z328" s="111"/>
      <c r="AA328" s="111"/>
      <c r="AB328" s="111"/>
      <c r="AC328" s="111"/>
      <c r="AD328" s="111"/>
      <c r="AE328" s="111"/>
      <c r="AF328" s="111"/>
      <c r="AG328" s="111"/>
      <c r="AH328" s="40"/>
      <c r="AI328" s="40"/>
    </row>
    <row r="329" spans="1:35" s="44" customFormat="1" ht="28.5" customHeight="1" x14ac:dyDescent="0.25">
      <c r="A329" s="88" t="e">
        <f t="shared" si="34"/>
        <v>#VALUE!</v>
      </c>
      <c r="B329" s="87" t="s">
        <v>60</v>
      </c>
      <c r="C329" s="28"/>
      <c r="D329" s="37"/>
      <c r="E329" s="38"/>
      <c r="F329" s="89"/>
      <c r="G329" s="96"/>
      <c r="H329" s="39">
        <f t="shared" si="35"/>
        <v>0</v>
      </c>
      <c r="I329" s="39"/>
      <c r="J329" s="82"/>
      <c r="K329" s="41">
        <f t="shared" si="36"/>
        <v>0</v>
      </c>
      <c r="L329" s="42">
        <v>0</v>
      </c>
      <c r="M329" s="269"/>
      <c r="N329" s="268" t="str">
        <f t="shared" si="33"/>
        <v>xxx</v>
      </c>
      <c r="O329" s="267"/>
      <c r="P329" s="268"/>
      <c r="Q329" s="300">
        <v>0</v>
      </c>
      <c r="R329" s="104">
        <f t="shared" si="37"/>
        <v>0</v>
      </c>
      <c r="S329" s="43"/>
      <c r="T329" s="111"/>
      <c r="U329" s="111"/>
      <c r="V329" s="111"/>
      <c r="W329" s="111"/>
      <c r="X329" s="111"/>
      <c r="Y329" s="111"/>
      <c r="Z329" s="111"/>
      <c r="AA329" s="111"/>
      <c r="AB329" s="111"/>
      <c r="AC329" s="111"/>
      <c r="AD329" s="111"/>
      <c r="AE329" s="111"/>
      <c r="AF329" s="111"/>
      <c r="AG329" s="111"/>
      <c r="AH329" s="40"/>
      <c r="AI329" s="40"/>
    </row>
    <row r="330" spans="1:35" s="44" customFormat="1" ht="28.5" customHeight="1" x14ac:dyDescent="0.25">
      <c r="A330" s="88" t="e">
        <f t="shared" si="34"/>
        <v>#VALUE!</v>
      </c>
      <c r="B330" s="87" t="s">
        <v>60</v>
      </c>
      <c r="C330" s="28"/>
      <c r="D330" s="37"/>
      <c r="E330" s="38"/>
      <c r="F330" s="89"/>
      <c r="G330" s="96"/>
      <c r="H330" s="39">
        <f t="shared" si="35"/>
        <v>0</v>
      </c>
      <c r="I330" s="39"/>
      <c r="J330" s="82"/>
      <c r="K330" s="41">
        <f t="shared" si="36"/>
        <v>0</v>
      </c>
      <c r="L330" s="42">
        <v>0</v>
      </c>
      <c r="M330" s="269"/>
      <c r="N330" s="268" t="str">
        <f t="shared" ref="N330:N393" si="38">B330</f>
        <v>xxx</v>
      </c>
      <c r="O330" s="267"/>
      <c r="P330" s="268"/>
      <c r="Q330" s="300">
        <v>0</v>
      </c>
      <c r="R330" s="104">
        <f t="shared" si="37"/>
        <v>0</v>
      </c>
      <c r="S330" s="43"/>
      <c r="T330" s="111"/>
      <c r="U330" s="111"/>
      <c r="V330" s="111"/>
      <c r="W330" s="111"/>
      <c r="X330" s="111"/>
      <c r="Y330" s="111"/>
      <c r="Z330" s="111"/>
      <c r="AA330" s="111"/>
      <c r="AB330" s="111"/>
      <c r="AC330" s="111"/>
      <c r="AD330" s="111"/>
      <c r="AE330" s="111"/>
      <c r="AF330" s="111"/>
      <c r="AG330" s="111"/>
      <c r="AH330" s="40"/>
      <c r="AI330" s="40"/>
    </row>
    <row r="331" spans="1:35" s="44" customFormat="1" ht="28.5" customHeight="1" x14ac:dyDescent="0.25">
      <c r="A331" s="88" t="e">
        <f t="shared" si="34"/>
        <v>#VALUE!</v>
      </c>
      <c r="B331" s="87" t="s">
        <v>60</v>
      </c>
      <c r="C331" s="28"/>
      <c r="D331" s="37"/>
      <c r="E331" s="38"/>
      <c r="F331" s="89"/>
      <c r="G331" s="96"/>
      <c r="H331" s="39">
        <f t="shared" si="35"/>
        <v>0</v>
      </c>
      <c r="I331" s="39"/>
      <c r="J331" s="82"/>
      <c r="K331" s="41">
        <f t="shared" si="36"/>
        <v>0</v>
      </c>
      <c r="L331" s="42">
        <v>0</v>
      </c>
      <c r="M331" s="269"/>
      <c r="N331" s="268" t="str">
        <f t="shared" si="38"/>
        <v>xxx</v>
      </c>
      <c r="O331" s="267"/>
      <c r="P331" s="268"/>
      <c r="Q331" s="300">
        <v>0</v>
      </c>
      <c r="R331" s="104">
        <f t="shared" si="37"/>
        <v>0</v>
      </c>
      <c r="S331" s="43"/>
      <c r="T331" s="111"/>
      <c r="U331" s="111"/>
      <c r="V331" s="111"/>
      <c r="W331" s="111"/>
      <c r="X331" s="111"/>
      <c r="Y331" s="111"/>
      <c r="Z331" s="111"/>
      <c r="AA331" s="111"/>
      <c r="AB331" s="111"/>
      <c r="AC331" s="111"/>
      <c r="AD331" s="111"/>
      <c r="AE331" s="111"/>
      <c r="AF331" s="111"/>
      <c r="AG331" s="111"/>
      <c r="AH331" s="40"/>
      <c r="AI331" s="40"/>
    </row>
    <row r="332" spans="1:35" s="44" customFormat="1" ht="28.5" customHeight="1" x14ac:dyDescent="0.25">
      <c r="A332" s="88" t="e">
        <f t="shared" si="34"/>
        <v>#VALUE!</v>
      </c>
      <c r="B332" s="87" t="s">
        <v>60</v>
      </c>
      <c r="C332" s="28"/>
      <c r="D332" s="37"/>
      <c r="E332" s="38"/>
      <c r="F332" s="89"/>
      <c r="G332" s="96"/>
      <c r="H332" s="39">
        <f t="shared" si="35"/>
        <v>0</v>
      </c>
      <c r="I332" s="39"/>
      <c r="J332" s="82"/>
      <c r="K332" s="41">
        <f t="shared" si="36"/>
        <v>0</v>
      </c>
      <c r="L332" s="42">
        <v>0</v>
      </c>
      <c r="M332" s="269"/>
      <c r="N332" s="268" t="str">
        <f t="shared" si="38"/>
        <v>xxx</v>
      </c>
      <c r="O332" s="267"/>
      <c r="P332" s="268"/>
      <c r="Q332" s="300">
        <v>0</v>
      </c>
      <c r="R332" s="104">
        <f t="shared" si="37"/>
        <v>0</v>
      </c>
      <c r="S332" s="43"/>
      <c r="T332" s="111"/>
      <c r="U332" s="111"/>
      <c r="V332" s="111"/>
      <c r="W332" s="111"/>
      <c r="X332" s="111"/>
      <c r="Y332" s="111"/>
      <c r="Z332" s="111"/>
      <c r="AA332" s="111"/>
      <c r="AB332" s="111"/>
      <c r="AC332" s="111"/>
      <c r="AD332" s="111"/>
      <c r="AE332" s="111"/>
      <c r="AF332" s="111"/>
      <c r="AG332" s="111"/>
      <c r="AH332" s="40"/>
      <c r="AI332" s="40"/>
    </row>
    <row r="333" spans="1:35" s="44" customFormat="1" ht="28.5" customHeight="1" x14ac:dyDescent="0.25">
      <c r="A333" s="88" t="e">
        <f t="shared" si="34"/>
        <v>#VALUE!</v>
      </c>
      <c r="B333" s="87" t="s">
        <v>60</v>
      </c>
      <c r="C333" s="28"/>
      <c r="D333" s="37"/>
      <c r="E333" s="38"/>
      <c r="F333" s="89"/>
      <c r="G333" s="96"/>
      <c r="H333" s="39">
        <f t="shared" si="35"/>
        <v>0</v>
      </c>
      <c r="I333" s="39"/>
      <c r="J333" s="82"/>
      <c r="K333" s="41">
        <f t="shared" si="36"/>
        <v>0</v>
      </c>
      <c r="L333" s="42">
        <v>0</v>
      </c>
      <c r="M333" s="269"/>
      <c r="N333" s="268" t="str">
        <f t="shared" si="38"/>
        <v>xxx</v>
      </c>
      <c r="O333" s="267"/>
      <c r="P333" s="268"/>
      <c r="Q333" s="300">
        <v>0</v>
      </c>
      <c r="R333" s="104">
        <f t="shared" si="37"/>
        <v>0</v>
      </c>
      <c r="S333" s="43"/>
      <c r="T333" s="111"/>
      <c r="U333" s="111"/>
      <c r="V333" s="111"/>
      <c r="W333" s="111"/>
      <c r="X333" s="111"/>
      <c r="Y333" s="111"/>
      <c r="Z333" s="111"/>
      <c r="AA333" s="111"/>
      <c r="AB333" s="111"/>
      <c r="AC333" s="111"/>
      <c r="AD333" s="111"/>
      <c r="AE333" s="111"/>
      <c r="AF333" s="111"/>
      <c r="AG333" s="111"/>
      <c r="AH333" s="40"/>
      <c r="AI333" s="40"/>
    </row>
    <row r="334" spans="1:35" s="44" customFormat="1" ht="28.5" customHeight="1" x14ac:dyDescent="0.25">
      <c r="A334" s="88" t="e">
        <f t="shared" si="34"/>
        <v>#VALUE!</v>
      </c>
      <c r="B334" s="87" t="s">
        <v>60</v>
      </c>
      <c r="C334" s="28"/>
      <c r="D334" s="37"/>
      <c r="E334" s="38"/>
      <c r="F334" s="89"/>
      <c r="G334" s="96"/>
      <c r="H334" s="39">
        <f t="shared" si="35"/>
        <v>0</v>
      </c>
      <c r="I334" s="39"/>
      <c r="J334" s="82"/>
      <c r="K334" s="41">
        <f t="shared" si="36"/>
        <v>0</v>
      </c>
      <c r="L334" s="42">
        <v>0</v>
      </c>
      <c r="M334" s="269"/>
      <c r="N334" s="268" t="str">
        <f t="shared" si="38"/>
        <v>xxx</v>
      </c>
      <c r="O334" s="267"/>
      <c r="P334" s="268"/>
      <c r="Q334" s="300">
        <v>0</v>
      </c>
      <c r="R334" s="104">
        <f t="shared" si="37"/>
        <v>0</v>
      </c>
      <c r="S334" s="43"/>
      <c r="T334" s="111"/>
      <c r="U334" s="111"/>
      <c r="V334" s="111"/>
      <c r="W334" s="111"/>
      <c r="X334" s="111"/>
      <c r="Y334" s="111"/>
      <c r="Z334" s="111"/>
      <c r="AA334" s="111"/>
      <c r="AB334" s="111"/>
      <c r="AC334" s="111"/>
      <c r="AD334" s="111"/>
      <c r="AE334" s="111"/>
      <c r="AF334" s="111"/>
      <c r="AG334" s="111"/>
      <c r="AH334" s="40"/>
      <c r="AI334" s="40"/>
    </row>
    <row r="335" spans="1:35" s="44" customFormat="1" ht="28.5" customHeight="1" x14ac:dyDescent="0.25">
      <c r="A335" s="88" t="e">
        <f t="shared" si="34"/>
        <v>#VALUE!</v>
      </c>
      <c r="B335" s="87" t="s">
        <v>60</v>
      </c>
      <c r="C335" s="28"/>
      <c r="D335" s="37"/>
      <c r="E335" s="38"/>
      <c r="F335" s="89"/>
      <c r="G335" s="96"/>
      <c r="H335" s="39">
        <f t="shared" si="35"/>
        <v>0</v>
      </c>
      <c r="I335" s="39"/>
      <c r="J335" s="82"/>
      <c r="K335" s="41">
        <f t="shared" si="36"/>
        <v>0</v>
      </c>
      <c r="L335" s="42">
        <v>0</v>
      </c>
      <c r="M335" s="269"/>
      <c r="N335" s="268" t="str">
        <f t="shared" si="38"/>
        <v>xxx</v>
      </c>
      <c r="O335" s="267"/>
      <c r="P335" s="268"/>
      <c r="Q335" s="300">
        <v>0</v>
      </c>
      <c r="R335" s="104">
        <f t="shared" si="37"/>
        <v>0</v>
      </c>
      <c r="S335" s="43"/>
      <c r="T335" s="111"/>
      <c r="U335" s="111"/>
      <c r="V335" s="111"/>
      <c r="W335" s="111"/>
      <c r="X335" s="111"/>
      <c r="Y335" s="111"/>
      <c r="Z335" s="111"/>
      <c r="AA335" s="111"/>
      <c r="AB335" s="111"/>
      <c r="AC335" s="111"/>
      <c r="AD335" s="111"/>
      <c r="AE335" s="111"/>
      <c r="AF335" s="111"/>
      <c r="AG335" s="111"/>
      <c r="AH335" s="40"/>
      <c r="AI335" s="40"/>
    </row>
    <row r="336" spans="1:35" s="44" customFormat="1" ht="28.5" customHeight="1" x14ac:dyDescent="0.25">
      <c r="A336" s="88" t="e">
        <f t="shared" si="34"/>
        <v>#VALUE!</v>
      </c>
      <c r="B336" s="87" t="s">
        <v>60</v>
      </c>
      <c r="C336" s="28"/>
      <c r="D336" s="37"/>
      <c r="E336" s="38"/>
      <c r="F336" s="89"/>
      <c r="G336" s="96"/>
      <c r="H336" s="39">
        <f t="shared" si="35"/>
        <v>0</v>
      </c>
      <c r="I336" s="39"/>
      <c r="J336" s="82"/>
      <c r="K336" s="41">
        <f t="shared" si="36"/>
        <v>0</v>
      </c>
      <c r="L336" s="42">
        <v>0</v>
      </c>
      <c r="M336" s="269"/>
      <c r="N336" s="268" t="str">
        <f t="shared" si="38"/>
        <v>xxx</v>
      </c>
      <c r="O336" s="267"/>
      <c r="P336" s="268"/>
      <c r="Q336" s="300">
        <v>0</v>
      </c>
      <c r="R336" s="104">
        <f t="shared" si="37"/>
        <v>0</v>
      </c>
      <c r="S336" s="43"/>
      <c r="T336" s="111"/>
      <c r="U336" s="111"/>
      <c r="V336" s="111"/>
      <c r="W336" s="111"/>
      <c r="X336" s="111"/>
      <c r="Y336" s="111"/>
      <c r="Z336" s="111"/>
      <c r="AA336" s="111"/>
      <c r="AB336" s="111"/>
      <c r="AC336" s="111"/>
      <c r="AD336" s="111"/>
      <c r="AE336" s="111"/>
      <c r="AF336" s="111"/>
      <c r="AG336" s="111"/>
      <c r="AH336" s="40"/>
      <c r="AI336" s="40"/>
    </row>
    <row r="337" spans="1:35" s="44" customFormat="1" ht="28.5" customHeight="1" x14ac:dyDescent="0.25">
      <c r="A337" s="88" t="e">
        <f t="shared" si="34"/>
        <v>#VALUE!</v>
      </c>
      <c r="B337" s="87" t="s">
        <v>60</v>
      </c>
      <c r="C337" s="28"/>
      <c r="D337" s="37"/>
      <c r="E337" s="38"/>
      <c r="F337" s="89"/>
      <c r="G337" s="96"/>
      <c r="H337" s="39">
        <f t="shared" si="35"/>
        <v>0</v>
      </c>
      <c r="I337" s="39"/>
      <c r="J337" s="82"/>
      <c r="K337" s="41">
        <f t="shared" si="36"/>
        <v>0</v>
      </c>
      <c r="L337" s="42">
        <v>0</v>
      </c>
      <c r="M337" s="269"/>
      <c r="N337" s="268" t="str">
        <f t="shared" si="38"/>
        <v>xxx</v>
      </c>
      <c r="O337" s="267"/>
      <c r="P337" s="268"/>
      <c r="Q337" s="300">
        <v>0</v>
      </c>
      <c r="R337" s="104">
        <f t="shared" si="37"/>
        <v>0</v>
      </c>
      <c r="S337" s="43"/>
      <c r="T337" s="111"/>
      <c r="U337" s="111"/>
      <c r="V337" s="111"/>
      <c r="W337" s="111"/>
      <c r="X337" s="111"/>
      <c r="Y337" s="111"/>
      <c r="Z337" s="111"/>
      <c r="AA337" s="111"/>
      <c r="AB337" s="111"/>
      <c r="AC337" s="111"/>
      <c r="AD337" s="111"/>
      <c r="AE337" s="111"/>
      <c r="AF337" s="111"/>
      <c r="AG337" s="111"/>
      <c r="AH337" s="40"/>
      <c r="AI337" s="40"/>
    </row>
    <row r="338" spans="1:35" s="44" customFormat="1" ht="28.5" customHeight="1" x14ac:dyDescent="0.25">
      <c r="A338" s="88" t="e">
        <f t="shared" si="34"/>
        <v>#VALUE!</v>
      </c>
      <c r="B338" s="87" t="s">
        <v>60</v>
      </c>
      <c r="C338" s="28"/>
      <c r="D338" s="37"/>
      <c r="E338" s="38"/>
      <c r="F338" s="89"/>
      <c r="G338" s="96"/>
      <c r="H338" s="39">
        <f t="shared" si="35"/>
        <v>0</v>
      </c>
      <c r="I338" s="39"/>
      <c r="J338" s="82"/>
      <c r="K338" s="41">
        <f t="shared" si="36"/>
        <v>0</v>
      </c>
      <c r="L338" s="42">
        <v>0</v>
      </c>
      <c r="M338" s="269"/>
      <c r="N338" s="268" t="str">
        <f t="shared" si="38"/>
        <v>xxx</v>
      </c>
      <c r="O338" s="267"/>
      <c r="P338" s="268"/>
      <c r="Q338" s="300">
        <v>0</v>
      </c>
      <c r="R338" s="104">
        <f t="shared" si="37"/>
        <v>0</v>
      </c>
      <c r="S338" s="43"/>
      <c r="T338" s="111"/>
      <c r="U338" s="111"/>
      <c r="V338" s="111"/>
      <c r="W338" s="111"/>
      <c r="X338" s="111"/>
      <c r="Y338" s="111"/>
      <c r="Z338" s="111"/>
      <c r="AA338" s="111"/>
      <c r="AB338" s="111"/>
      <c r="AC338" s="111"/>
      <c r="AD338" s="111"/>
      <c r="AE338" s="111"/>
      <c r="AF338" s="111"/>
      <c r="AG338" s="111"/>
      <c r="AH338" s="40"/>
      <c r="AI338" s="40"/>
    </row>
    <row r="339" spans="1:35" s="44" customFormat="1" ht="28.5" customHeight="1" x14ac:dyDescent="0.25">
      <c r="A339" s="88" t="e">
        <f t="shared" si="34"/>
        <v>#VALUE!</v>
      </c>
      <c r="B339" s="87" t="s">
        <v>60</v>
      </c>
      <c r="C339" s="28"/>
      <c r="D339" s="37"/>
      <c r="E339" s="38"/>
      <c r="F339" s="89"/>
      <c r="G339" s="96"/>
      <c r="H339" s="39">
        <f t="shared" si="35"/>
        <v>0</v>
      </c>
      <c r="I339" s="39"/>
      <c r="J339" s="82"/>
      <c r="K339" s="41">
        <f t="shared" si="36"/>
        <v>0</v>
      </c>
      <c r="L339" s="42">
        <v>0</v>
      </c>
      <c r="M339" s="269"/>
      <c r="N339" s="268" t="str">
        <f t="shared" si="38"/>
        <v>xxx</v>
      </c>
      <c r="O339" s="267"/>
      <c r="P339" s="268"/>
      <c r="Q339" s="300">
        <v>0</v>
      </c>
      <c r="R339" s="104">
        <f t="shared" si="37"/>
        <v>0</v>
      </c>
      <c r="S339" s="43"/>
      <c r="T339" s="111"/>
      <c r="U339" s="111"/>
      <c r="V339" s="111"/>
      <c r="W339" s="111"/>
      <c r="X339" s="111"/>
      <c r="Y339" s="111"/>
      <c r="Z339" s="111"/>
      <c r="AA339" s="111"/>
      <c r="AB339" s="111"/>
      <c r="AC339" s="111"/>
      <c r="AD339" s="111"/>
      <c r="AE339" s="111"/>
      <c r="AF339" s="111"/>
      <c r="AG339" s="111"/>
      <c r="AH339" s="40"/>
      <c r="AI339" s="40"/>
    </row>
    <row r="340" spans="1:35" s="44" customFormat="1" ht="28.5" customHeight="1" x14ac:dyDescent="0.25">
      <c r="A340" s="88" t="e">
        <f t="shared" si="34"/>
        <v>#VALUE!</v>
      </c>
      <c r="B340" s="87" t="s">
        <v>60</v>
      </c>
      <c r="C340" s="28"/>
      <c r="D340" s="37"/>
      <c r="E340" s="38"/>
      <c r="F340" s="89"/>
      <c r="G340" s="96"/>
      <c r="H340" s="39">
        <f t="shared" si="35"/>
        <v>0</v>
      </c>
      <c r="I340" s="39"/>
      <c r="J340" s="82"/>
      <c r="K340" s="41">
        <f t="shared" si="36"/>
        <v>0</v>
      </c>
      <c r="L340" s="42">
        <v>0</v>
      </c>
      <c r="M340" s="269"/>
      <c r="N340" s="268" t="str">
        <f t="shared" si="38"/>
        <v>xxx</v>
      </c>
      <c r="O340" s="267"/>
      <c r="P340" s="268"/>
      <c r="Q340" s="300">
        <v>0</v>
      </c>
      <c r="R340" s="104">
        <f t="shared" si="37"/>
        <v>0</v>
      </c>
      <c r="S340" s="43"/>
      <c r="T340" s="111"/>
      <c r="U340" s="111"/>
      <c r="V340" s="111"/>
      <c r="W340" s="111"/>
      <c r="X340" s="111"/>
      <c r="Y340" s="111"/>
      <c r="Z340" s="111"/>
      <c r="AA340" s="111"/>
      <c r="AB340" s="111"/>
      <c r="AC340" s="111"/>
      <c r="AD340" s="111"/>
      <c r="AE340" s="111"/>
      <c r="AF340" s="111"/>
      <c r="AG340" s="111"/>
      <c r="AH340" s="40"/>
      <c r="AI340" s="40"/>
    </row>
    <row r="341" spans="1:35" s="44" customFormat="1" ht="28.5" customHeight="1" x14ac:dyDescent="0.25">
      <c r="A341" s="88" t="e">
        <f t="shared" si="34"/>
        <v>#VALUE!</v>
      </c>
      <c r="B341" s="87" t="s">
        <v>60</v>
      </c>
      <c r="C341" s="28"/>
      <c r="D341" s="37"/>
      <c r="E341" s="38"/>
      <c r="F341" s="89"/>
      <c r="G341" s="96"/>
      <c r="H341" s="39">
        <f t="shared" si="35"/>
        <v>0</v>
      </c>
      <c r="I341" s="39"/>
      <c r="J341" s="82"/>
      <c r="K341" s="41">
        <f t="shared" si="36"/>
        <v>0</v>
      </c>
      <c r="L341" s="42">
        <v>0</v>
      </c>
      <c r="M341" s="269"/>
      <c r="N341" s="268" t="str">
        <f t="shared" si="38"/>
        <v>xxx</v>
      </c>
      <c r="O341" s="267"/>
      <c r="P341" s="268"/>
      <c r="Q341" s="300">
        <v>0</v>
      </c>
      <c r="R341" s="104">
        <f t="shared" si="37"/>
        <v>0</v>
      </c>
      <c r="S341" s="43"/>
      <c r="T341" s="111"/>
      <c r="U341" s="111"/>
      <c r="V341" s="111"/>
      <c r="W341" s="111"/>
      <c r="X341" s="111"/>
      <c r="Y341" s="111"/>
      <c r="Z341" s="111"/>
      <c r="AA341" s="111"/>
      <c r="AB341" s="111"/>
      <c r="AC341" s="111"/>
      <c r="AD341" s="111"/>
      <c r="AE341" s="111"/>
      <c r="AF341" s="111"/>
      <c r="AG341" s="111"/>
      <c r="AH341" s="40"/>
      <c r="AI341" s="40"/>
    </row>
    <row r="342" spans="1:35" s="44" customFormat="1" ht="28.5" customHeight="1" x14ac:dyDescent="0.25">
      <c r="A342" s="88" t="e">
        <f t="shared" si="34"/>
        <v>#VALUE!</v>
      </c>
      <c r="B342" s="87" t="s">
        <v>60</v>
      </c>
      <c r="C342" s="28"/>
      <c r="D342" s="37"/>
      <c r="E342" s="38"/>
      <c r="F342" s="89"/>
      <c r="G342" s="96"/>
      <c r="H342" s="39">
        <f t="shared" si="35"/>
        <v>0</v>
      </c>
      <c r="I342" s="39"/>
      <c r="J342" s="82"/>
      <c r="K342" s="41">
        <f t="shared" si="36"/>
        <v>0</v>
      </c>
      <c r="L342" s="42">
        <v>0</v>
      </c>
      <c r="M342" s="269"/>
      <c r="N342" s="268" t="str">
        <f t="shared" si="38"/>
        <v>xxx</v>
      </c>
      <c r="O342" s="267"/>
      <c r="P342" s="268"/>
      <c r="Q342" s="300">
        <v>0</v>
      </c>
      <c r="R342" s="104">
        <f t="shared" si="37"/>
        <v>0</v>
      </c>
      <c r="S342" s="43"/>
      <c r="T342" s="111"/>
      <c r="U342" s="111"/>
      <c r="V342" s="111"/>
      <c r="W342" s="111"/>
      <c r="X342" s="111"/>
      <c r="Y342" s="111"/>
      <c r="Z342" s="111"/>
      <c r="AA342" s="111"/>
      <c r="AB342" s="111"/>
      <c r="AC342" s="111"/>
      <c r="AD342" s="111"/>
      <c r="AE342" s="111"/>
      <c r="AF342" s="111"/>
      <c r="AG342" s="111"/>
      <c r="AH342" s="40"/>
      <c r="AI342" s="40"/>
    </row>
    <row r="343" spans="1:35" s="44" customFormat="1" ht="28.5" customHeight="1" x14ac:dyDescent="0.25">
      <c r="A343" s="88" t="e">
        <f t="shared" si="34"/>
        <v>#VALUE!</v>
      </c>
      <c r="B343" s="87" t="s">
        <v>60</v>
      </c>
      <c r="C343" s="28"/>
      <c r="D343" s="37"/>
      <c r="E343" s="38"/>
      <c r="F343" s="89"/>
      <c r="G343" s="96"/>
      <c r="H343" s="39">
        <f t="shared" si="35"/>
        <v>0</v>
      </c>
      <c r="I343" s="39"/>
      <c r="J343" s="82"/>
      <c r="K343" s="41">
        <f t="shared" si="36"/>
        <v>0</v>
      </c>
      <c r="L343" s="42">
        <v>0</v>
      </c>
      <c r="M343" s="269"/>
      <c r="N343" s="268" t="str">
        <f t="shared" si="38"/>
        <v>xxx</v>
      </c>
      <c r="O343" s="267"/>
      <c r="P343" s="268"/>
      <c r="Q343" s="300">
        <v>0</v>
      </c>
      <c r="R343" s="104">
        <f t="shared" si="37"/>
        <v>0</v>
      </c>
      <c r="S343" s="43"/>
      <c r="T343" s="111"/>
      <c r="U343" s="111"/>
      <c r="V343" s="111"/>
      <c r="W343" s="111"/>
      <c r="X343" s="111"/>
      <c r="Y343" s="111"/>
      <c r="Z343" s="111"/>
      <c r="AA343" s="111"/>
      <c r="AB343" s="111"/>
      <c r="AC343" s="111"/>
      <c r="AD343" s="111"/>
      <c r="AE343" s="111"/>
      <c r="AF343" s="111"/>
      <c r="AG343" s="111"/>
      <c r="AH343" s="40"/>
      <c r="AI343" s="40"/>
    </row>
    <row r="344" spans="1:35" s="44" customFormat="1" ht="28.5" customHeight="1" x14ac:dyDescent="0.25">
      <c r="A344" s="88" t="e">
        <f t="shared" si="34"/>
        <v>#VALUE!</v>
      </c>
      <c r="B344" s="87" t="s">
        <v>60</v>
      </c>
      <c r="C344" s="28"/>
      <c r="D344" s="37"/>
      <c r="E344" s="38"/>
      <c r="F344" s="89"/>
      <c r="G344" s="96"/>
      <c r="H344" s="39">
        <f t="shared" si="35"/>
        <v>0</v>
      </c>
      <c r="I344" s="39"/>
      <c r="J344" s="82"/>
      <c r="K344" s="41">
        <f t="shared" si="36"/>
        <v>0</v>
      </c>
      <c r="L344" s="42">
        <v>0</v>
      </c>
      <c r="M344" s="269"/>
      <c r="N344" s="268" t="str">
        <f t="shared" si="38"/>
        <v>xxx</v>
      </c>
      <c r="O344" s="267"/>
      <c r="P344" s="268"/>
      <c r="Q344" s="300">
        <v>0</v>
      </c>
      <c r="R344" s="104">
        <f t="shared" si="37"/>
        <v>0</v>
      </c>
      <c r="S344" s="43"/>
      <c r="T344" s="111"/>
      <c r="U344" s="111"/>
      <c r="V344" s="111"/>
      <c r="W344" s="111"/>
      <c r="X344" s="111"/>
      <c r="Y344" s="111"/>
      <c r="Z344" s="111"/>
      <c r="AA344" s="111"/>
      <c r="AB344" s="111"/>
      <c r="AC344" s="111"/>
      <c r="AD344" s="111"/>
      <c r="AE344" s="111"/>
      <c r="AF344" s="111"/>
      <c r="AG344" s="111"/>
      <c r="AH344" s="40"/>
      <c r="AI344" s="40"/>
    </row>
    <row r="345" spans="1:35" s="44" customFormat="1" ht="28.5" customHeight="1" x14ac:dyDescent="0.25">
      <c r="A345" s="88" t="e">
        <f t="shared" si="34"/>
        <v>#VALUE!</v>
      </c>
      <c r="B345" s="87" t="s">
        <v>60</v>
      </c>
      <c r="C345" s="28"/>
      <c r="D345" s="37"/>
      <c r="E345" s="38"/>
      <c r="F345" s="89"/>
      <c r="G345" s="96"/>
      <c r="H345" s="39">
        <f t="shared" si="35"/>
        <v>0</v>
      </c>
      <c r="I345" s="39"/>
      <c r="J345" s="82"/>
      <c r="K345" s="41">
        <f t="shared" si="36"/>
        <v>0</v>
      </c>
      <c r="L345" s="42">
        <v>0</v>
      </c>
      <c r="M345" s="269"/>
      <c r="N345" s="268" t="str">
        <f t="shared" si="38"/>
        <v>xxx</v>
      </c>
      <c r="O345" s="267"/>
      <c r="P345" s="268"/>
      <c r="Q345" s="300">
        <v>0</v>
      </c>
      <c r="R345" s="104">
        <f t="shared" si="37"/>
        <v>0</v>
      </c>
      <c r="S345" s="43"/>
      <c r="T345" s="111"/>
      <c r="U345" s="111"/>
      <c r="V345" s="111"/>
      <c r="W345" s="111"/>
      <c r="X345" s="111"/>
      <c r="Y345" s="111"/>
      <c r="Z345" s="111"/>
      <c r="AA345" s="111"/>
      <c r="AB345" s="111"/>
      <c r="AC345" s="111"/>
      <c r="AD345" s="111"/>
      <c r="AE345" s="111"/>
      <c r="AF345" s="111"/>
      <c r="AG345" s="111"/>
      <c r="AH345" s="40"/>
      <c r="AI345" s="40"/>
    </row>
    <row r="346" spans="1:35" s="44" customFormat="1" ht="28.5" customHeight="1" x14ac:dyDescent="0.25">
      <c r="A346" s="88" t="e">
        <f t="shared" si="34"/>
        <v>#VALUE!</v>
      </c>
      <c r="B346" s="87" t="s">
        <v>60</v>
      </c>
      <c r="C346" s="28"/>
      <c r="D346" s="37"/>
      <c r="E346" s="38"/>
      <c r="F346" s="89"/>
      <c r="G346" s="96"/>
      <c r="H346" s="39">
        <f t="shared" si="35"/>
        <v>0</v>
      </c>
      <c r="I346" s="39"/>
      <c r="J346" s="82"/>
      <c r="K346" s="41">
        <f t="shared" si="36"/>
        <v>0</v>
      </c>
      <c r="L346" s="42">
        <v>0</v>
      </c>
      <c r="M346" s="269"/>
      <c r="N346" s="268" t="str">
        <f t="shared" si="38"/>
        <v>xxx</v>
      </c>
      <c r="O346" s="267"/>
      <c r="P346" s="268"/>
      <c r="Q346" s="300">
        <v>0</v>
      </c>
      <c r="R346" s="104">
        <f t="shared" si="37"/>
        <v>0</v>
      </c>
      <c r="S346" s="43"/>
      <c r="T346" s="111"/>
      <c r="U346" s="111"/>
      <c r="V346" s="111"/>
      <c r="W346" s="111"/>
      <c r="X346" s="111"/>
      <c r="Y346" s="111"/>
      <c r="Z346" s="111"/>
      <c r="AA346" s="111"/>
      <c r="AB346" s="111"/>
      <c r="AC346" s="111"/>
      <c r="AD346" s="111"/>
      <c r="AE346" s="111"/>
      <c r="AF346" s="111"/>
      <c r="AG346" s="111"/>
      <c r="AH346" s="40"/>
      <c r="AI346" s="40"/>
    </row>
    <row r="347" spans="1:35" s="44" customFormat="1" ht="28.5" customHeight="1" x14ac:dyDescent="0.25">
      <c r="A347" s="88" t="e">
        <f t="shared" si="34"/>
        <v>#VALUE!</v>
      </c>
      <c r="B347" s="87" t="s">
        <v>60</v>
      </c>
      <c r="C347" s="28"/>
      <c r="D347" s="37"/>
      <c r="E347" s="38"/>
      <c r="F347" s="89"/>
      <c r="G347" s="96"/>
      <c r="H347" s="39">
        <f t="shared" si="35"/>
        <v>0</v>
      </c>
      <c r="I347" s="39"/>
      <c r="J347" s="82"/>
      <c r="K347" s="41">
        <f t="shared" si="36"/>
        <v>0</v>
      </c>
      <c r="L347" s="42">
        <v>0</v>
      </c>
      <c r="M347" s="269"/>
      <c r="N347" s="268" t="str">
        <f t="shared" si="38"/>
        <v>xxx</v>
      </c>
      <c r="O347" s="267"/>
      <c r="P347" s="268"/>
      <c r="Q347" s="300">
        <v>0</v>
      </c>
      <c r="R347" s="104">
        <f t="shared" si="37"/>
        <v>0</v>
      </c>
      <c r="S347" s="43"/>
      <c r="T347" s="111"/>
      <c r="U347" s="111"/>
      <c r="V347" s="111"/>
      <c r="W347" s="111"/>
      <c r="X347" s="111"/>
      <c r="Y347" s="111"/>
      <c r="Z347" s="111"/>
      <c r="AA347" s="111"/>
      <c r="AB347" s="111"/>
      <c r="AC347" s="111"/>
      <c r="AD347" s="111"/>
      <c r="AE347" s="111"/>
      <c r="AF347" s="111"/>
      <c r="AG347" s="111"/>
      <c r="AH347" s="40"/>
      <c r="AI347" s="40"/>
    </row>
    <row r="348" spans="1:35" s="44" customFormat="1" ht="28.5" customHeight="1" x14ac:dyDescent="0.25">
      <c r="A348" s="88" t="e">
        <f t="shared" si="34"/>
        <v>#VALUE!</v>
      </c>
      <c r="B348" s="87" t="s">
        <v>60</v>
      </c>
      <c r="C348" s="28"/>
      <c r="D348" s="37"/>
      <c r="E348" s="38"/>
      <c r="F348" s="89"/>
      <c r="G348" s="96"/>
      <c r="H348" s="39">
        <f t="shared" si="35"/>
        <v>0</v>
      </c>
      <c r="I348" s="39"/>
      <c r="J348" s="82"/>
      <c r="K348" s="41">
        <f t="shared" si="36"/>
        <v>0</v>
      </c>
      <c r="L348" s="42">
        <v>0</v>
      </c>
      <c r="M348" s="269"/>
      <c r="N348" s="268" t="str">
        <f t="shared" si="38"/>
        <v>xxx</v>
      </c>
      <c r="O348" s="267"/>
      <c r="P348" s="268"/>
      <c r="Q348" s="300">
        <v>0</v>
      </c>
      <c r="R348" s="104">
        <f t="shared" si="37"/>
        <v>0</v>
      </c>
      <c r="S348" s="43"/>
      <c r="T348" s="111"/>
      <c r="U348" s="111"/>
      <c r="V348" s="111"/>
      <c r="W348" s="111"/>
      <c r="X348" s="111"/>
      <c r="Y348" s="111"/>
      <c r="Z348" s="111"/>
      <c r="AA348" s="111"/>
      <c r="AB348" s="111"/>
      <c r="AC348" s="111"/>
      <c r="AD348" s="111"/>
      <c r="AE348" s="111"/>
      <c r="AF348" s="111"/>
      <c r="AG348" s="111"/>
      <c r="AH348" s="40"/>
      <c r="AI348" s="40"/>
    </row>
    <row r="349" spans="1:35" s="44" customFormat="1" ht="28.5" customHeight="1" x14ac:dyDescent="0.25">
      <c r="A349" s="88" t="e">
        <f t="shared" si="34"/>
        <v>#VALUE!</v>
      </c>
      <c r="B349" s="87" t="s">
        <v>60</v>
      </c>
      <c r="C349" s="28"/>
      <c r="D349" s="37"/>
      <c r="E349" s="38"/>
      <c r="F349" s="89"/>
      <c r="G349" s="96"/>
      <c r="H349" s="39">
        <f t="shared" si="35"/>
        <v>0</v>
      </c>
      <c r="I349" s="39"/>
      <c r="J349" s="82"/>
      <c r="K349" s="41">
        <f t="shared" si="36"/>
        <v>0</v>
      </c>
      <c r="L349" s="42">
        <v>0</v>
      </c>
      <c r="M349" s="269"/>
      <c r="N349" s="268" t="str">
        <f t="shared" si="38"/>
        <v>xxx</v>
      </c>
      <c r="O349" s="267"/>
      <c r="P349" s="268"/>
      <c r="Q349" s="300">
        <v>0</v>
      </c>
      <c r="R349" s="104">
        <f t="shared" si="37"/>
        <v>0</v>
      </c>
      <c r="S349" s="43"/>
      <c r="T349" s="111"/>
      <c r="U349" s="111"/>
      <c r="V349" s="111"/>
      <c r="W349" s="111"/>
      <c r="X349" s="111"/>
      <c r="Y349" s="111"/>
      <c r="Z349" s="111"/>
      <c r="AA349" s="111"/>
      <c r="AB349" s="111"/>
      <c r="AC349" s="111"/>
      <c r="AD349" s="111"/>
      <c r="AE349" s="111"/>
      <c r="AF349" s="111"/>
      <c r="AG349" s="111"/>
      <c r="AH349" s="40"/>
      <c r="AI349" s="40"/>
    </row>
    <row r="350" spans="1:35" s="44" customFormat="1" ht="28.5" customHeight="1" x14ac:dyDescent="0.25">
      <c r="A350" s="88" t="e">
        <f t="shared" si="34"/>
        <v>#VALUE!</v>
      </c>
      <c r="B350" s="87" t="s">
        <v>60</v>
      </c>
      <c r="C350" s="28"/>
      <c r="D350" s="37"/>
      <c r="E350" s="38"/>
      <c r="F350" s="89"/>
      <c r="G350" s="96"/>
      <c r="H350" s="39">
        <f t="shared" si="35"/>
        <v>0</v>
      </c>
      <c r="I350" s="39"/>
      <c r="J350" s="82"/>
      <c r="K350" s="41">
        <f t="shared" si="36"/>
        <v>0</v>
      </c>
      <c r="L350" s="42">
        <v>0</v>
      </c>
      <c r="M350" s="269"/>
      <c r="N350" s="268" t="str">
        <f t="shared" si="38"/>
        <v>xxx</v>
      </c>
      <c r="O350" s="267"/>
      <c r="P350" s="268"/>
      <c r="Q350" s="300">
        <v>0</v>
      </c>
      <c r="R350" s="104">
        <f t="shared" si="37"/>
        <v>0</v>
      </c>
      <c r="S350" s="43"/>
      <c r="T350" s="111"/>
      <c r="U350" s="111"/>
      <c r="V350" s="111"/>
      <c r="W350" s="111"/>
      <c r="X350" s="111"/>
      <c r="Y350" s="111"/>
      <c r="Z350" s="111"/>
      <c r="AA350" s="111"/>
      <c r="AB350" s="111"/>
      <c r="AC350" s="111"/>
      <c r="AD350" s="111"/>
      <c r="AE350" s="111"/>
      <c r="AF350" s="111"/>
      <c r="AG350" s="111"/>
      <c r="AH350" s="40"/>
      <c r="AI350" s="40"/>
    </row>
    <row r="351" spans="1:35" s="44" customFormat="1" ht="28.5" customHeight="1" x14ac:dyDescent="0.25">
      <c r="A351" s="88" t="e">
        <f t="shared" si="34"/>
        <v>#VALUE!</v>
      </c>
      <c r="B351" s="87" t="s">
        <v>60</v>
      </c>
      <c r="C351" s="28"/>
      <c r="D351" s="37"/>
      <c r="E351" s="38"/>
      <c r="F351" s="89"/>
      <c r="G351" s="96"/>
      <c r="H351" s="39">
        <f t="shared" si="35"/>
        <v>0</v>
      </c>
      <c r="I351" s="39"/>
      <c r="J351" s="82"/>
      <c r="K351" s="41">
        <f t="shared" si="36"/>
        <v>0</v>
      </c>
      <c r="L351" s="42">
        <v>0</v>
      </c>
      <c r="M351" s="269"/>
      <c r="N351" s="268" t="str">
        <f t="shared" si="38"/>
        <v>xxx</v>
      </c>
      <c r="O351" s="267"/>
      <c r="P351" s="268"/>
      <c r="Q351" s="300">
        <v>0</v>
      </c>
      <c r="R351" s="104">
        <f t="shared" si="37"/>
        <v>0</v>
      </c>
      <c r="S351" s="43"/>
      <c r="T351" s="111"/>
      <c r="U351" s="111"/>
      <c r="V351" s="111"/>
      <c r="W351" s="111"/>
      <c r="X351" s="111"/>
      <c r="Y351" s="111"/>
      <c r="Z351" s="111"/>
      <c r="AA351" s="111"/>
      <c r="AB351" s="111"/>
      <c r="AC351" s="111"/>
      <c r="AD351" s="111"/>
      <c r="AE351" s="111"/>
      <c r="AF351" s="111"/>
      <c r="AG351" s="111"/>
      <c r="AH351" s="40"/>
      <c r="AI351" s="40"/>
    </row>
    <row r="352" spans="1:35" s="44" customFormat="1" ht="28.5" customHeight="1" x14ac:dyDescent="0.25">
      <c r="A352" s="88" t="e">
        <f t="shared" si="34"/>
        <v>#VALUE!</v>
      </c>
      <c r="B352" s="87" t="s">
        <v>60</v>
      </c>
      <c r="C352" s="28"/>
      <c r="D352" s="37"/>
      <c r="E352" s="38"/>
      <c r="F352" s="89"/>
      <c r="G352" s="96"/>
      <c r="H352" s="39">
        <f t="shared" si="35"/>
        <v>0</v>
      </c>
      <c r="I352" s="39"/>
      <c r="J352" s="82"/>
      <c r="K352" s="41">
        <f t="shared" si="36"/>
        <v>0</v>
      </c>
      <c r="L352" s="42">
        <v>0</v>
      </c>
      <c r="M352" s="269"/>
      <c r="N352" s="268" t="str">
        <f t="shared" si="38"/>
        <v>xxx</v>
      </c>
      <c r="O352" s="267"/>
      <c r="P352" s="268"/>
      <c r="Q352" s="300">
        <v>0</v>
      </c>
      <c r="R352" s="104">
        <f t="shared" si="37"/>
        <v>0</v>
      </c>
      <c r="S352" s="43"/>
      <c r="T352" s="111"/>
      <c r="U352" s="111"/>
      <c r="V352" s="111"/>
      <c r="W352" s="111"/>
      <c r="X352" s="111"/>
      <c r="Y352" s="111"/>
      <c r="Z352" s="111"/>
      <c r="AA352" s="111"/>
      <c r="AB352" s="111"/>
      <c r="AC352" s="111"/>
      <c r="AD352" s="111"/>
      <c r="AE352" s="111"/>
      <c r="AF352" s="111"/>
      <c r="AG352" s="111"/>
      <c r="AH352" s="40"/>
      <c r="AI352" s="40"/>
    </row>
    <row r="353" spans="1:35" s="44" customFormat="1" ht="28.5" customHeight="1" x14ac:dyDescent="0.25">
      <c r="A353" s="88" t="e">
        <f t="shared" si="34"/>
        <v>#VALUE!</v>
      </c>
      <c r="B353" s="87" t="s">
        <v>60</v>
      </c>
      <c r="C353" s="28"/>
      <c r="D353" s="37"/>
      <c r="E353" s="38"/>
      <c r="F353" s="89"/>
      <c r="G353" s="96"/>
      <c r="H353" s="39">
        <f t="shared" si="35"/>
        <v>0</v>
      </c>
      <c r="I353" s="39"/>
      <c r="J353" s="82"/>
      <c r="K353" s="41">
        <f t="shared" si="36"/>
        <v>0</v>
      </c>
      <c r="L353" s="42">
        <v>0</v>
      </c>
      <c r="M353" s="269"/>
      <c r="N353" s="268" t="str">
        <f t="shared" si="38"/>
        <v>xxx</v>
      </c>
      <c r="O353" s="267"/>
      <c r="P353" s="268"/>
      <c r="Q353" s="300">
        <v>0</v>
      </c>
      <c r="R353" s="104">
        <f t="shared" si="37"/>
        <v>0</v>
      </c>
      <c r="S353" s="43"/>
      <c r="T353" s="111"/>
      <c r="U353" s="111"/>
      <c r="V353" s="111"/>
      <c r="W353" s="111"/>
      <c r="X353" s="111"/>
      <c r="Y353" s="111"/>
      <c r="Z353" s="111"/>
      <c r="AA353" s="111"/>
      <c r="AB353" s="111"/>
      <c r="AC353" s="111"/>
      <c r="AD353" s="111"/>
      <c r="AE353" s="111"/>
      <c r="AF353" s="111"/>
      <c r="AG353" s="111"/>
      <c r="AH353" s="40"/>
      <c r="AI353" s="40"/>
    </row>
    <row r="354" spans="1:35" s="44" customFormat="1" ht="28.5" customHeight="1" x14ac:dyDescent="0.25">
      <c r="A354" s="88" t="e">
        <f t="shared" si="34"/>
        <v>#VALUE!</v>
      </c>
      <c r="B354" s="87" t="s">
        <v>60</v>
      </c>
      <c r="C354" s="28"/>
      <c r="D354" s="37"/>
      <c r="E354" s="38"/>
      <c r="F354" s="89"/>
      <c r="G354" s="96"/>
      <c r="H354" s="39">
        <f t="shared" si="35"/>
        <v>0</v>
      </c>
      <c r="I354" s="39"/>
      <c r="J354" s="82"/>
      <c r="K354" s="41">
        <f t="shared" si="36"/>
        <v>0</v>
      </c>
      <c r="L354" s="42">
        <v>0</v>
      </c>
      <c r="M354" s="269"/>
      <c r="N354" s="268" t="str">
        <f t="shared" si="38"/>
        <v>xxx</v>
      </c>
      <c r="O354" s="267"/>
      <c r="P354" s="268"/>
      <c r="Q354" s="300">
        <v>0</v>
      </c>
      <c r="R354" s="104">
        <f t="shared" si="37"/>
        <v>0</v>
      </c>
      <c r="S354" s="43"/>
      <c r="T354" s="111"/>
      <c r="U354" s="111"/>
      <c r="V354" s="111"/>
      <c r="W354" s="111"/>
      <c r="X354" s="111"/>
      <c r="Y354" s="111"/>
      <c r="Z354" s="111"/>
      <c r="AA354" s="111"/>
      <c r="AB354" s="111"/>
      <c r="AC354" s="111"/>
      <c r="AD354" s="111"/>
      <c r="AE354" s="111"/>
      <c r="AF354" s="111"/>
      <c r="AG354" s="111"/>
      <c r="AH354" s="40"/>
      <c r="AI354" s="40"/>
    </row>
    <row r="355" spans="1:35" s="44" customFormat="1" ht="28.5" customHeight="1" x14ac:dyDescent="0.25">
      <c r="A355" s="88" t="e">
        <f t="shared" si="34"/>
        <v>#VALUE!</v>
      </c>
      <c r="B355" s="87" t="s">
        <v>60</v>
      </c>
      <c r="C355" s="28"/>
      <c r="D355" s="37"/>
      <c r="E355" s="38"/>
      <c r="F355" s="89"/>
      <c r="G355" s="96"/>
      <c r="H355" s="39">
        <f t="shared" si="35"/>
        <v>0</v>
      </c>
      <c r="I355" s="39"/>
      <c r="J355" s="82"/>
      <c r="K355" s="41">
        <f t="shared" si="36"/>
        <v>0</v>
      </c>
      <c r="L355" s="42">
        <v>0</v>
      </c>
      <c r="M355" s="269"/>
      <c r="N355" s="268" t="str">
        <f t="shared" si="38"/>
        <v>xxx</v>
      </c>
      <c r="O355" s="267"/>
      <c r="P355" s="268"/>
      <c r="Q355" s="300">
        <v>0</v>
      </c>
      <c r="R355" s="104">
        <f t="shared" si="37"/>
        <v>0</v>
      </c>
      <c r="S355" s="43"/>
      <c r="T355" s="111"/>
      <c r="U355" s="111"/>
      <c r="V355" s="111"/>
      <c r="W355" s="111"/>
      <c r="X355" s="111"/>
      <c r="Y355" s="111"/>
      <c r="Z355" s="111"/>
      <c r="AA355" s="111"/>
      <c r="AB355" s="111"/>
      <c r="AC355" s="111"/>
      <c r="AD355" s="111"/>
      <c r="AE355" s="111"/>
      <c r="AF355" s="111"/>
      <c r="AG355" s="111"/>
      <c r="AH355" s="40"/>
      <c r="AI355" s="40"/>
    </row>
    <row r="356" spans="1:35" s="44" customFormat="1" ht="28.5" customHeight="1" x14ac:dyDescent="0.25">
      <c r="A356" s="88" t="e">
        <f t="shared" si="34"/>
        <v>#VALUE!</v>
      </c>
      <c r="B356" s="87" t="s">
        <v>60</v>
      </c>
      <c r="C356" s="28"/>
      <c r="D356" s="37"/>
      <c r="E356" s="38"/>
      <c r="F356" s="89"/>
      <c r="G356" s="96"/>
      <c r="H356" s="39">
        <f t="shared" si="35"/>
        <v>0</v>
      </c>
      <c r="I356" s="39"/>
      <c r="J356" s="82"/>
      <c r="K356" s="41">
        <f t="shared" si="36"/>
        <v>0</v>
      </c>
      <c r="L356" s="42">
        <v>0</v>
      </c>
      <c r="M356" s="269"/>
      <c r="N356" s="268" t="str">
        <f t="shared" si="38"/>
        <v>xxx</v>
      </c>
      <c r="O356" s="267"/>
      <c r="P356" s="268"/>
      <c r="Q356" s="300">
        <v>0</v>
      </c>
      <c r="R356" s="104">
        <f t="shared" si="37"/>
        <v>0</v>
      </c>
      <c r="S356" s="43"/>
      <c r="T356" s="111"/>
      <c r="U356" s="111"/>
      <c r="V356" s="111"/>
      <c r="W356" s="111"/>
      <c r="X356" s="111"/>
      <c r="Y356" s="111"/>
      <c r="Z356" s="111"/>
      <c r="AA356" s="111"/>
      <c r="AB356" s="111"/>
      <c r="AC356" s="111"/>
      <c r="AD356" s="111"/>
      <c r="AE356" s="111"/>
      <c r="AF356" s="111"/>
      <c r="AG356" s="111"/>
      <c r="AH356" s="40"/>
      <c r="AI356" s="40"/>
    </row>
    <row r="357" spans="1:35" s="44" customFormat="1" ht="28.5" customHeight="1" x14ac:dyDescent="0.25">
      <c r="A357" s="88" t="e">
        <f t="shared" si="34"/>
        <v>#VALUE!</v>
      </c>
      <c r="B357" s="87" t="s">
        <v>60</v>
      </c>
      <c r="C357" s="28"/>
      <c r="D357" s="37"/>
      <c r="E357" s="38"/>
      <c r="F357" s="89"/>
      <c r="G357" s="96"/>
      <c r="H357" s="39">
        <f t="shared" si="35"/>
        <v>0</v>
      </c>
      <c r="I357" s="39"/>
      <c r="J357" s="82"/>
      <c r="K357" s="41">
        <f t="shared" si="36"/>
        <v>0</v>
      </c>
      <c r="L357" s="42">
        <v>0</v>
      </c>
      <c r="M357" s="269"/>
      <c r="N357" s="268" t="str">
        <f t="shared" si="38"/>
        <v>xxx</v>
      </c>
      <c r="O357" s="267"/>
      <c r="P357" s="268"/>
      <c r="Q357" s="300">
        <v>0</v>
      </c>
      <c r="R357" s="104">
        <f t="shared" si="37"/>
        <v>0</v>
      </c>
      <c r="S357" s="43"/>
      <c r="T357" s="111"/>
      <c r="U357" s="111"/>
      <c r="V357" s="111"/>
      <c r="W357" s="111"/>
      <c r="X357" s="111"/>
      <c r="Y357" s="111"/>
      <c r="Z357" s="111"/>
      <c r="AA357" s="111"/>
      <c r="AB357" s="111"/>
      <c r="AC357" s="111"/>
      <c r="AD357" s="111"/>
      <c r="AE357" s="111"/>
      <c r="AF357" s="111"/>
      <c r="AG357" s="111"/>
      <c r="AH357" s="40"/>
      <c r="AI357" s="40"/>
    </row>
    <row r="358" spans="1:35" s="44" customFormat="1" ht="28.5" customHeight="1" x14ac:dyDescent="0.25">
      <c r="A358" s="88" t="e">
        <f t="shared" si="34"/>
        <v>#VALUE!</v>
      </c>
      <c r="B358" s="87" t="s">
        <v>60</v>
      </c>
      <c r="C358" s="28"/>
      <c r="D358" s="37"/>
      <c r="E358" s="38"/>
      <c r="F358" s="89"/>
      <c r="G358" s="96"/>
      <c r="H358" s="39">
        <f t="shared" si="35"/>
        <v>0</v>
      </c>
      <c r="I358" s="39"/>
      <c r="J358" s="82"/>
      <c r="K358" s="41">
        <f t="shared" si="36"/>
        <v>0</v>
      </c>
      <c r="L358" s="42">
        <v>0</v>
      </c>
      <c r="M358" s="269"/>
      <c r="N358" s="268" t="str">
        <f t="shared" si="38"/>
        <v>xxx</v>
      </c>
      <c r="O358" s="267"/>
      <c r="P358" s="268"/>
      <c r="Q358" s="300">
        <v>0</v>
      </c>
      <c r="R358" s="104">
        <f t="shared" si="37"/>
        <v>0</v>
      </c>
      <c r="S358" s="43"/>
      <c r="T358" s="111"/>
      <c r="U358" s="111"/>
      <c r="V358" s="111"/>
      <c r="W358" s="111"/>
      <c r="X358" s="111"/>
      <c r="Y358" s="111"/>
      <c r="Z358" s="111"/>
      <c r="AA358" s="111"/>
      <c r="AB358" s="111"/>
      <c r="AC358" s="111"/>
      <c r="AD358" s="111"/>
      <c r="AE358" s="111"/>
      <c r="AF358" s="111"/>
      <c r="AG358" s="111"/>
      <c r="AH358" s="40"/>
      <c r="AI358" s="40"/>
    </row>
    <row r="359" spans="1:35" s="44" customFormat="1" ht="28.5" customHeight="1" x14ac:dyDescent="0.25">
      <c r="A359" s="88" t="e">
        <f t="shared" si="34"/>
        <v>#VALUE!</v>
      </c>
      <c r="B359" s="87" t="s">
        <v>60</v>
      </c>
      <c r="C359" s="28"/>
      <c r="D359" s="37"/>
      <c r="E359" s="38"/>
      <c r="F359" s="89"/>
      <c r="G359" s="96"/>
      <c r="H359" s="39">
        <f t="shared" si="35"/>
        <v>0</v>
      </c>
      <c r="I359" s="39"/>
      <c r="J359" s="82"/>
      <c r="K359" s="41">
        <f t="shared" si="36"/>
        <v>0</v>
      </c>
      <c r="L359" s="42">
        <v>0</v>
      </c>
      <c r="M359" s="269"/>
      <c r="N359" s="268" t="str">
        <f t="shared" si="38"/>
        <v>xxx</v>
      </c>
      <c r="O359" s="267"/>
      <c r="P359" s="268"/>
      <c r="Q359" s="300">
        <v>0</v>
      </c>
      <c r="R359" s="104">
        <f t="shared" si="37"/>
        <v>0</v>
      </c>
      <c r="S359" s="43"/>
      <c r="T359" s="111"/>
      <c r="U359" s="111"/>
      <c r="V359" s="111"/>
      <c r="W359" s="111"/>
      <c r="X359" s="111"/>
      <c r="Y359" s="111"/>
      <c r="Z359" s="111"/>
      <c r="AA359" s="111"/>
      <c r="AB359" s="111"/>
      <c r="AC359" s="111"/>
      <c r="AD359" s="111"/>
      <c r="AE359" s="111"/>
      <c r="AF359" s="111"/>
      <c r="AG359" s="111"/>
      <c r="AH359" s="40"/>
      <c r="AI359" s="40"/>
    </row>
    <row r="360" spans="1:35" s="44" customFormat="1" ht="28.5" customHeight="1" x14ac:dyDescent="0.25">
      <c r="A360" s="88" t="e">
        <f t="shared" si="34"/>
        <v>#VALUE!</v>
      </c>
      <c r="B360" s="87" t="s">
        <v>60</v>
      </c>
      <c r="C360" s="28"/>
      <c r="D360" s="37"/>
      <c r="E360" s="38"/>
      <c r="F360" s="89"/>
      <c r="G360" s="96"/>
      <c r="H360" s="39">
        <f t="shared" si="35"/>
        <v>0</v>
      </c>
      <c r="I360" s="39"/>
      <c r="J360" s="82"/>
      <c r="K360" s="41">
        <f t="shared" si="36"/>
        <v>0</v>
      </c>
      <c r="L360" s="42">
        <v>0</v>
      </c>
      <c r="M360" s="269"/>
      <c r="N360" s="268" t="str">
        <f t="shared" si="38"/>
        <v>xxx</v>
      </c>
      <c r="O360" s="267"/>
      <c r="P360" s="268"/>
      <c r="Q360" s="300">
        <v>0</v>
      </c>
      <c r="R360" s="104">
        <f t="shared" si="37"/>
        <v>0</v>
      </c>
      <c r="S360" s="43"/>
      <c r="T360" s="111"/>
      <c r="U360" s="111"/>
      <c r="V360" s="111"/>
      <c r="W360" s="111"/>
      <c r="X360" s="111"/>
      <c r="Y360" s="111"/>
      <c r="Z360" s="111"/>
      <c r="AA360" s="111"/>
      <c r="AB360" s="111"/>
      <c r="AC360" s="111"/>
      <c r="AD360" s="111"/>
      <c r="AE360" s="111"/>
      <c r="AF360" s="111"/>
      <c r="AG360" s="111"/>
      <c r="AH360" s="40"/>
      <c r="AI360" s="40"/>
    </row>
    <row r="361" spans="1:35" s="44" customFormat="1" ht="28.5" customHeight="1" x14ac:dyDescent="0.25">
      <c r="A361" s="88" t="e">
        <f t="shared" si="34"/>
        <v>#VALUE!</v>
      </c>
      <c r="B361" s="87" t="s">
        <v>60</v>
      </c>
      <c r="C361" s="28"/>
      <c r="D361" s="37"/>
      <c r="E361" s="38"/>
      <c r="F361" s="89"/>
      <c r="G361" s="96"/>
      <c r="H361" s="39">
        <f t="shared" si="35"/>
        <v>0</v>
      </c>
      <c r="I361" s="39"/>
      <c r="J361" s="82"/>
      <c r="K361" s="41">
        <f t="shared" si="36"/>
        <v>0</v>
      </c>
      <c r="L361" s="42">
        <v>0</v>
      </c>
      <c r="M361" s="269"/>
      <c r="N361" s="268" t="str">
        <f t="shared" si="38"/>
        <v>xxx</v>
      </c>
      <c r="O361" s="267"/>
      <c r="P361" s="268"/>
      <c r="Q361" s="300">
        <v>0</v>
      </c>
      <c r="R361" s="104">
        <f t="shared" si="37"/>
        <v>0</v>
      </c>
      <c r="S361" s="43"/>
      <c r="T361" s="111"/>
      <c r="U361" s="111"/>
      <c r="V361" s="111"/>
      <c r="W361" s="111"/>
      <c r="X361" s="111"/>
      <c r="Y361" s="111"/>
      <c r="Z361" s="111"/>
      <c r="AA361" s="111"/>
      <c r="AB361" s="111"/>
      <c r="AC361" s="111"/>
      <c r="AD361" s="111"/>
      <c r="AE361" s="111"/>
      <c r="AF361" s="111"/>
      <c r="AG361" s="111"/>
      <c r="AH361" s="40"/>
      <c r="AI361" s="40"/>
    </row>
    <row r="362" spans="1:35" s="44" customFormat="1" ht="28.5" customHeight="1" x14ac:dyDescent="0.25">
      <c r="A362" s="88" t="e">
        <f t="shared" ref="A362:A425" si="39">N362+14</f>
        <v>#VALUE!</v>
      </c>
      <c r="B362" s="87" t="s">
        <v>60</v>
      </c>
      <c r="C362" s="28"/>
      <c r="D362" s="37"/>
      <c r="E362" s="38"/>
      <c r="F362" s="89"/>
      <c r="G362" s="96"/>
      <c r="H362" s="39">
        <f t="shared" ref="H362:H425" si="40">G362-F362</f>
        <v>0</v>
      </c>
      <c r="I362" s="39"/>
      <c r="J362" s="82"/>
      <c r="K362" s="41">
        <f t="shared" ref="K362:K425" si="41">L362/1.1</f>
        <v>0</v>
      </c>
      <c r="L362" s="42">
        <v>0</v>
      </c>
      <c r="M362" s="269"/>
      <c r="N362" s="268" t="str">
        <f t="shared" si="38"/>
        <v>xxx</v>
      </c>
      <c r="O362" s="267"/>
      <c r="P362" s="268"/>
      <c r="Q362" s="300">
        <v>0</v>
      </c>
      <c r="R362" s="104">
        <f t="shared" ref="R362:R425" si="42">L362-Q362</f>
        <v>0</v>
      </c>
      <c r="S362" s="43"/>
      <c r="T362" s="111"/>
      <c r="U362" s="111"/>
      <c r="V362" s="111"/>
      <c r="W362" s="111"/>
      <c r="X362" s="111"/>
      <c r="Y362" s="111"/>
      <c r="Z362" s="111"/>
      <c r="AA362" s="111"/>
      <c r="AB362" s="111"/>
      <c r="AC362" s="111"/>
      <c r="AD362" s="111"/>
      <c r="AE362" s="111"/>
      <c r="AF362" s="111"/>
      <c r="AG362" s="111"/>
      <c r="AH362" s="40"/>
      <c r="AI362" s="40"/>
    </row>
    <row r="363" spans="1:35" s="44" customFormat="1" ht="28.5" customHeight="1" x14ac:dyDescent="0.25">
      <c r="A363" s="88" t="e">
        <f t="shared" si="39"/>
        <v>#VALUE!</v>
      </c>
      <c r="B363" s="87" t="s">
        <v>60</v>
      </c>
      <c r="C363" s="28"/>
      <c r="D363" s="37"/>
      <c r="E363" s="38"/>
      <c r="F363" s="89"/>
      <c r="G363" s="96"/>
      <c r="H363" s="39">
        <f t="shared" si="40"/>
        <v>0</v>
      </c>
      <c r="I363" s="39"/>
      <c r="J363" s="82"/>
      <c r="K363" s="41">
        <f t="shared" si="41"/>
        <v>0</v>
      </c>
      <c r="L363" s="42">
        <v>0</v>
      </c>
      <c r="M363" s="269"/>
      <c r="N363" s="268" t="str">
        <f t="shared" si="38"/>
        <v>xxx</v>
      </c>
      <c r="O363" s="267"/>
      <c r="P363" s="268"/>
      <c r="Q363" s="300">
        <v>0</v>
      </c>
      <c r="R363" s="104">
        <f t="shared" si="42"/>
        <v>0</v>
      </c>
      <c r="S363" s="43"/>
      <c r="T363" s="111"/>
      <c r="U363" s="111"/>
      <c r="V363" s="111"/>
      <c r="W363" s="111"/>
      <c r="X363" s="111"/>
      <c r="Y363" s="111"/>
      <c r="Z363" s="111"/>
      <c r="AA363" s="111"/>
      <c r="AB363" s="111"/>
      <c r="AC363" s="111"/>
      <c r="AD363" s="111"/>
      <c r="AE363" s="111"/>
      <c r="AF363" s="111"/>
      <c r="AG363" s="111"/>
      <c r="AH363" s="40"/>
      <c r="AI363" s="40"/>
    </row>
    <row r="364" spans="1:35" s="44" customFormat="1" ht="28.5" customHeight="1" x14ac:dyDescent="0.25">
      <c r="A364" s="88" t="e">
        <f t="shared" si="39"/>
        <v>#VALUE!</v>
      </c>
      <c r="B364" s="87" t="s">
        <v>60</v>
      </c>
      <c r="C364" s="28"/>
      <c r="D364" s="37"/>
      <c r="E364" s="38"/>
      <c r="F364" s="89"/>
      <c r="G364" s="96"/>
      <c r="H364" s="39">
        <f t="shared" si="40"/>
        <v>0</v>
      </c>
      <c r="I364" s="39"/>
      <c r="J364" s="82"/>
      <c r="K364" s="41">
        <f t="shared" si="41"/>
        <v>0</v>
      </c>
      <c r="L364" s="42">
        <v>0</v>
      </c>
      <c r="M364" s="269"/>
      <c r="N364" s="268" t="str">
        <f t="shared" si="38"/>
        <v>xxx</v>
      </c>
      <c r="O364" s="267"/>
      <c r="P364" s="268"/>
      <c r="Q364" s="300">
        <v>0</v>
      </c>
      <c r="R364" s="104">
        <f t="shared" si="42"/>
        <v>0</v>
      </c>
      <c r="S364" s="43"/>
      <c r="T364" s="111"/>
      <c r="U364" s="111"/>
      <c r="V364" s="111"/>
      <c r="W364" s="111"/>
      <c r="X364" s="111"/>
      <c r="Y364" s="111"/>
      <c r="Z364" s="111"/>
      <c r="AA364" s="111"/>
      <c r="AB364" s="111"/>
      <c r="AC364" s="111"/>
      <c r="AD364" s="111"/>
      <c r="AE364" s="111"/>
      <c r="AF364" s="111"/>
      <c r="AG364" s="111"/>
      <c r="AH364" s="40"/>
      <c r="AI364" s="40"/>
    </row>
    <row r="365" spans="1:35" s="44" customFormat="1" ht="28.5" customHeight="1" x14ac:dyDescent="0.25">
      <c r="A365" s="88" t="e">
        <f t="shared" si="39"/>
        <v>#VALUE!</v>
      </c>
      <c r="B365" s="87" t="s">
        <v>60</v>
      </c>
      <c r="C365" s="28"/>
      <c r="D365" s="37"/>
      <c r="E365" s="38"/>
      <c r="F365" s="89"/>
      <c r="G365" s="96"/>
      <c r="H365" s="39">
        <f t="shared" si="40"/>
        <v>0</v>
      </c>
      <c r="I365" s="39"/>
      <c r="J365" s="82"/>
      <c r="K365" s="41">
        <f t="shared" si="41"/>
        <v>0</v>
      </c>
      <c r="L365" s="42">
        <v>0</v>
      </c>
      <c r="M365" s="269"/>
      <c r="N365" s="268" t="str">
        <f t="shared" si="38"/>
        <v>xxx</v>
      </c>
      <c r="O365" s="267"/>
      <c r="P365" s="268"/>
      <c r="Q365" s="300">
        <v>0</v>
      </c>
      <c r="R365" s="104">
        <f t="shared" si="42"/>
        <v>0</v>
      </c>
      <c r="S365" s="43"/>
      <c r="T365" s="111"/>
      <c r="U365" s="111"/>
      <c r="V365" s="111"/>
      <c r="W365" s="111"/>
      <c r="X365" s="111"/>
      <c r="Y365" s="111"/>
      <c r="Z365" s="111"/>
      <c r="AA365" s="111"/>
      <c r="AB365" s="111"/>
      <c r="AC365" s="111"/>
      <c r="AD365" s="111"/>
      <c r="AE365" s="111"/>
      <c r="AF365" s="111"/>
      <c r="AG365" s="111"/>
      <c r="AH365" s="40"/>
      <c r="AI365" s="40"/>
    </row>
    <row r="366" spans="1:35" s="44" customFormat="1" ht="28.5" customHeight="1" x14ac:dyDescent="0.25">
      <c r="A366" s="88" t="e">
        <f t="shared" si="39"/>
        <v>#VALUE!</v>
      </c>
      <c r="B366" s="87" t="s">
        <v>60</v>
      </c>
      <c r="C366" s="28"/>
      <c r="D366" s="37"/>
      <c r="E366" s="38"/>
      <c r="F366" s="89"/>
      <c r="G366" s="96"/>
      <c r="H366" s="39">
        <f t="shared" si="40"/>
        <v>0</v>
      </c>
      <c r="I366" s="39"/>
      <c r="J366" s="82"/>
      <c r="K366" s="41">
        <f t="shared" si="41"/>
        <v>0</v>
      </c>
      <c r="L366" s="42">
        <v>0</v>
      </c>
      <c r="M366" s="269"/>
      <c r="N366" s="268" t="str">
        <f t="shared" si="38"/>
        <v>xxx</v>
      </c>
      <c r="O366" s="267"/>
      <c r="P366" s="268"/>
      <c r="Q366" s="300">
        <v>0</v>
      </c>
      <c r="R366" s="104">
        <f t="shared" si="42"/>
        <v>0</v>
      </c>
      <c r="S366" s="43"/>
      <c r="T366" s="111"/>
      <c r="U366" s="111"/>
      <c r="V366" s="111"/>
      <c r="W366" s="111"/>
      <c r="X366" s="111"/>
      <c r="Y366" s="111"/>
      <c r="Z366" s="111"/>
      <c r="AA366" s="111"/>
      <c r="AB366" s="111"/>
      <c r="AC366" s="111"/>
      <c r="AD366" s="111"/>
      <c r="AE366" s="111"/>
      <c r="AF366" s="111"/>
      <c r="AG366" s="111"/>
      <c r="AH366" s="40"/>
      <c r="AI366" s="40"/>
    </row>
    <row r="367" spans="1:35" s="44" customFormat="1" ht="28.5" customHeight="1" x14ac:dyDescent="0.25">
      <c r="A367" s="88" t="e">
        <f t="shared" si="39"/>
        <v>#VALUE!</v>
      </c>
      <c r="B367" s="87" t="s">
        <v>60</v>
      </c>
      <c r="C367" s="28"/>
      <c r="D367" s="37"/>
      <c r="E367" s="38"/>
      <c r="F367" s="89"/>
      <c r="G367" s="96"/>
      <c r="H367" s="39">
        <f t="shared" si="40"/>
        <v>0</v>
      </c>
      <c r="I367" s="39"/>
      <c r="J367" s="82"/>
      <c r="K367" s="41">
        <f t="shared" si="41"/>
        <v>0</v>
      </c>
      <c r="L367" s="42">
        <v>0</v>
      </c>
      <c r="M367" s="269"/>
      <c r="N367" s="268" t="str">
        <f t="shared" si="38"/>
        <v>xxx</v>
      </c>
      <c r="O367" s="267"/>
      <c r="P367" s="268"/>
      <c r="Q367" s="300">
        <v>0</v>
      </c>
      <c r="R367" s="104">
        <f t="shared" si="42"/>
        <v>0</v>
      </c>
      <c r="S367" s="43"/>
      <c r="T367" s="111"/>
      <c r="U367" s="111"/>
      <c r="V367" s="111"/>
      <c r="W367" s="111"/>
      <c r="X367" s="111"/>
      <c r="Y367" s="111"/>
      <c r="Z367" s="111"/>
      <c r="AA367" s="111"/>
      <c r="AB367" s="111"/>
      <c r="AC367" s="111"/>
      <c r="AD367" s="111"/>
      <c r="AE367" s="111"/>
      <c r="AF367" s="111"/>
      <c r="AG367" s="111"/>
      <c r="AH367" s="40"/>
      <c r="AI367" s="40"/>
    </row>
    <row r="368" spans="1:35" s="44" customFormat="1" ht="28.5" customHeight="1" x14ac:dyDescent="0.25">
      <c r="A368" s="88" t="e">
        <f t="shared" si="39"/>
        <v>#VALUE!</v>
      </c>
      <c r="B368" s="87" t="s">
        <v>60</v>
      </c>
      <c r="C368" s="28"/>
      <c r="D368" s="37"/>
      <c r="E368" s="38"/>
      <c r="F368" s="89"/>
      <c r="G368" s="96"/>
      <c r="H368" s="39">
        <f t="shared" si="40"/>
        <v>0</v>
      </c>
      <c r="I368" s="39"/>
      <c r="J368" s="82"/>
      <c r="K368" s="41">
        <f t="shared" si="41"/>
        <v>0</v>
      </c>
      <c r="L368" s="42">
        <v>0</v>
      </c>
      <c r="M368" s="269"/>
      <c r="N368" s="268" t="str">
        <f t="shared" si="38"/>
        <v>xxx</v>
      </c>
      <c r="O368" s="267"/>
      <c r="P368" s="268"/>
      <c r="Q368" s="300">
        <v>0</v>
      </c>
      <c r="R368" s="104">
        <f t="shared" si="42"/>
        <v>0</v>
      </c>
      <c r="S368" s="43"/>
      <c r="T368" s="111"/>
      <c r="U368" s="111"/>
      <c r="V368" s="111"/>
      <c r="W368" s="111"/>
      <c r="X368" s="111"/>
      <c r="Y368" s="111"/>
      <c r="Z368" s="111"/>
      <c r="AA368" s="111"/>
      <c r="AB368" s="111"/>
      <c r="AC368" s="111"/>
      <c r="AD368" s="111"/>
      <c r="AE368" s="111"/>
      <c r="AF368" s="111"/>
      <c r="AG368" s="111"/>
      <c r="AH368" s="40"/>
      <c r="AI368" s="40"/>
    </row>
    <row r="369" spans="1:35" s="44" customFormat="1" ht="28.5" customHeight="1" x14ac:dyDescent="0.25">
      <c r="A369" s="88" t="e">
        <f t="shared" si="39"/>
        <v>#VALUE!</v>
      </c>
      <c r="B369" s="87" t="s">
        <v>60</v>
      </c>
      <c r="C369" s="28"/>
      <c r="D369" s="37"/>
      <c r="E369" s="38"/>
      <c r="F369" s="89"/>
      <c r="G369" s="96"/>
      <c r="H369" s="39">
        <f t="shared" si="40"/>
        <v>0</v>
      </c>
      <c r="I369" s="39"/>
      <c r="J369" s="82"/>
      <c r="K369" s="41">
        <f t="shared" si="41"/>
        <v>0</v>
      </c>
      <c r="L369" s="42">
        <v>0</v>
      </c>
      <c r="M369" s="269"/>
      <c r="N369" s="268" t="str">
        <f t="shared" si="38"/>
        <v>xxx</v>
      </c>
      <c r="O369" s="267"/>
      <c r="P369" s="268"/>
      <c r="Q369" s="300">
        <v>0</v>
      </c>
      <c r="R369" s="104">
        <f t="shared" si="42"/>
        <v>0</v>
      </c>
      <c r="S369" s="43"/>
      <c r="T369" s="111"/>
      <c r="U369" s="111"/>
      <c r="V369" s="111"/>
      <c r="W369" s="111"/>
      <c r="X369" s="111"/>
      <c r="Y369" s="111"/>
      <c r="Z369" s="111"/>
      <c r="AA369" s="111"/>
      <c r="AB369" s="111"/>
      <c r="AC369" s="111"/>
      <c r="AD369" s="111"/>
      <c r="AE369" s="111"/>
      <c r="AF369" s="111"/>
      <c r="AG369" s="111"/>
      <c r="AH369" s="40"/>
      <c r="AI369" s="40"/>
    </row>
    <row r="370" spans="1:35" s="44" customFormat="1" ht="28.5" customHeight="1" x14ac:dyDescent="0.25">
      <c r="A370" s="88" t="e">
        <f t="shared" si="39"/>
        <v>#VALUE!</v>
      </c>
      <c r="B370" s="87" t="s">
        <v>60</v>
      </c>
      <c r="C370" s="28"/>
      <c r="D370" s="37"/>
      <c r="E370" s="38"/>
      <c r="F370" s="89"/>
      <c r="G370" s="96"/>
      <c r="H370" s="39">
        <f t="shared" si="40"/>
        <v>0</v>
      </c>
      <c r="I370" s="39"/>
      <c r="J370" s="82"/>
      <c r="K370" s="41">
        <f t="shared" si="41"/>
        <v>0</v>
      </c>
      <c r="L370" s="42">
        <v>0</v>
      </c>
      <c r="M370" s="269"/>
      <c r="N370" s="268" t="str">
        <f t="shared" si="38"/>
        <v>xxx</v>
      </c>
      <c r="O370" s="267"/>
      <c r="P370" s="268"/>
      <c r="Q370" s="300">
        <v>0</v>
      </c>
      <c r="R370" s="104">
        <f t="shared" si="42"/>
        <v>0</v>
      </c>
      <c r="S370" s="43"/>
      <c r="T370" s="111"/>
      <c r="U370" s="111"/>
      <c r="V370" s="111"/>
      <c r="W370" s="111"/>
      <c r="X370" s="111"/>
      <c r="Y370" s="111"/>
      <c r="Z370" s="111"/>
      <c r="AA370" s="111"/>
      <c r="AB370" s="111"/>
      <c r="AC370" s="111"/>
      <c r="AD370" s="111"/>
      <c r="AE370" s="111"/>
      <c r="AF370" s="111"/>
      <c r="AG370" s="111"/>
      <c r="AH370" s="40"/>
      <c r="AI370" s="40"/>
    </row>
    <row r="371" spans="1:35" s="44" customFormat="1" ht="28.5" customHeight="1" x14ac:dyDescent="0.25">
      <c r="A371" s="88" t="e">
        <f t="shared" si="39"/>
        <v>#VALUE!</v>
      </c>
      <c r="B371" s="87" t="s">
        <v>60</v>
      </c>
      <c r="C371" s="28"/>
      <c r="D371" s="37"/>
      <c r="E371" s="38"/>
      <c r="F371" s="89"/>
      <c r="G371" s="96"/>
      <c r="H371" s="39">
        <f t="shared" si="40"/>
        <v>0</v>
      </c>
      <c r="I371" s="39"/>
      <c r="J371" s="82"/>
      <c r="K371" s="41">
        <f t="shared" si="41"/>
        <v>0</v>
      </c>
      <c r="L371" s="42">
        <v>0</v>
      </c>
      <c r="M371" s="269"/>
      <c r="N371" s="268" t="str">
        <f t="shared" si="38"/>
        <v>xxx</v>
      </c>
      <c r="O371" s="267"/>
      <c r="P371" s="268"/>
      <c r="Q371" s="300">
        <v>0</v>
      </c>
      <c r="R371" s="104">
        <f t="shared" si="42"/>
        <v>0</v>
      </c>
      <c r="S371" s="43"/>
      <c r="T371" s="111"/>
      <c r="U371" s="111"/>
      <c r="V371" s="111"/>
      <c r="W371" s="111"/>
      <c r="X371" s="111"/>
      <c r="Y371" s="111"/>
      <c r="Z371" s="111"/>
      <c r="AA371" s="111"/>
      <c r="AB371" s="111"/>
      <c r="AC371" s="111"/>
      <c r="AD371" s="111"/>
      <c r="AE371" s="111"/>
      <c r="AF371" s="111"/>
      <c r="AG371" s="111"/>
      <c r="AH371" s="40"/>
      <c r="AI371" s="40"/>
    </row>
    <row r="372" spans="1:35" s="44" customFormat="1" ht="28.5" customHeight="1" x14ac:dyDescent="0.25">
      <c r="A372" s="88" t="e">
        <f t="shared" si="39"/>
        <v>#VALUE!</v>
      </c>
      <c r="B372" s="87" t="s">
        <v>60</v>
      </c>
      <c r="C372" s="28"/>
      <c r="D372" s="37"/>
      <c r="E372" s="38"/>
      <c r="F372" s="89"/>
      <c r="G372" s="96"/>
      <c r="H372" s="39">
        <f t="shared" si="40"/>
        <v>0</v>
      </c>
      <c r="I372" s="39"/>
      <c r="J372" s="82"/>
      <c r="K372" s="41">
        <f t="shared" si="41"/>
        <v>0</v>
      </c>
      <c r="L372" s="42">
        <v>0</v>
      </c>
      <c r="M372" s="269"/>
      <c r="N372" s="268" t="str">
        <f t="shared" si="38"/>
        <v>xxx</v>
      </c>
      <c r="O372" s="267"/>
      <c r="P372" s="268"/>
      <c r="Q372" s="300">
        <v>0</v>
      </c>
      <c r="R372" s="104">
        <f t="shared" si="42"/>
        <v>0</v>
      </c>
      <c r="S372" s="43"/>
      <c r="T372" s="111"/>
      <c r="U372" s="111"/>
      <c r="V372" s="111"/>
      <c r="W372" s="111"/>
      <c r="X372" s="111"/>
      <c r="Y372" s="111"/>
      <c r="Z372" s="111"/>
      <c r="AA372" s="111"/>
      <c r="AB372" s="111"/>
      <c r="AC372" s="111"/>
      <c r="AD372" s="111"/>
      <c r="AE372" s="111"/>
      <c r="AF372" s="111"/>
      <c r="AG372" s="111"/>
      <c r="AH372" s="40"/>
      <c r="AI372" s="40"/>
    </row>
    <row r="373" spans="1:35" s="44" customFormat="1" ht="28.5" customHeight="1" x14ac:dyDescent="0.25">
      <c r="A373" s="88" t="e">
        <f t="shared" si="39"/>
        <v>#VALUE!</v>
      </c>
      <c r="B373" s="87" t="s">
        <v>60</v>
      </c>
      <c r="C373" s="28"/>
      <c r="D373" s="37"/>
      <c r="E373" s="38"/>
      <c r="F373" s="89"/>
      <c r="G373" s="96"/>
      <c r="H373" s="39">
        <f t="shared" si="40"/>
        <v>0</v>
      </c>
      <c r="I373" s="39"/>
      <c r="J373" s="82"/>
      <c r="K373" s="41">
        <f t="shared" si="41"/>
        <v>0</v>
      </c>
      <c r="L373" s="42">
        <v>0</v>
      </c>
      <c r="M373" s="269"/>
      <c r="N373" s="268" t="str">
        <f t="shared" si="38"/>
        <v>xxx</v>
      </c>
      <c r="O373" s="267"/>
      <c r="P373" s="268"/>
      <c r="Q373" s="300">
        <v>0</v>
      </c>
      <c r="R373" s="104">
        <f t="shared" si="42"/>
        <v>0</v>
      </c>
      <c r="S373" s="43"/>
      <c r="T373" s="111"/>
      <c r="U373" s="111"/>
      <c r="V373" s="111"/>
      <c r="W373" s="111"/>
      <c r="X373" s="111"/>
      <c r="Y373" s="111"/>
      <c r="Z373" s="111"/>
      <c r="AA373" s="111"/>
      <c r="AB373" s="111"/>
      <c r="AC373" s="111"/>
      <c r="AD373" s="111"/>
      <c r="AE373" s="111"/>
      <c r="AF373" s="111"/>
      <c r="AG373" s="111"/>
      <c r="AH373" s="40"/>
      <c r="AI373" s="40"/>
    </row>
    <row r="374" spans="1:35" s="44" customFormat="1" ht="28.5" customHeight="1" x14ac:dyDescent="0.25">
      <c r="A374" s="88" t="e">
        <f t="shared" si="39"/>
        <v>#VALUE!</v>
      </c>
      <c r="B374" s="87" t="s">
        <v>60</v>
      </c>
      <c r="C374" s="28"/>
      <c r="D374" s="37"/>
      <c r="E374" s="38"/>
      <c r="F374" s="89"/>
      <c r="G374" s="96"/>
      <c r="H374" s="39">
        <f t="shared" si="40"/>
        <v>0</v>
      </c>
      <c r="I374" s="39"/>
      <c r="J374" s="82"/>
      <c r="K374" s="41">
        <f t="shared" si="41"/>
        <v>0</v>
      </c>
      <c r="L374" s="42">
        <v>0</v>
      </c>
      <c r="M374" s="269"/>
      <c r="N374" s="268" t="str">
        <f t="shared" si="38"/>
        <v>xxx</v>
      </c>
      <c r="O374" s="267"/>
      <c r="P374" s="268"/>
      <c r="Q374" s="300">
        <v>0</v>
      </c>
      <c r="R374" s="104">
        <f t="shared" si="42"/>
        <v>0</v>
      </c>
      <c r="S374" s="43"/>
      <c r="T374" s="111"/>
      <c r="U374" s="111"/>
      <c r="V374" s="111"/>
      <c r="W374" s="111"/>
      <c r="X374" s="111"/>
      <c r="Y374" s="111"/>
      <c r="Z374" s="111"/>
      <c r="AA374" s="111"/>
      <c r="AB374" s="111"/>
      <c r="AC374" s="111"/>
      <c r="AD374" s="111"/>
      <c r="AE374" s="111"/>
      <c r="AF374" s="111"/>
      <c r="AG374" s="111"/>
      <c r="AH374" s="40"/>
      <c r="AI374" s="40"/>
    </row>
    <row r="375" spans="1:35" s="44" customFormat="1" ht="28.5" customHeight="1" x14ac:dyDescent="0.25">
      <c r="A375" s="88" t="e">
        <f t="shared" si="39"/>
        <v>#VALUE!</v>
      </c>
      <c r="B375" s="87" t="s">
        <v>60</v>
      </c>
      <c r="C375" s="28"/>
      <c r="D375" s="37"/>
      <c r="E375" s="38"/>
      <c r="F375" s="89"/>
      <c r="G375" s="96"/>
      <c r="H375" s="39">
        <f t="shared" si="40"/>
        <v>0</v>
      </c>
      <c r="I375" s="39"/>
      <c r="J375" s="82"/>
      <c r="K375" s="41">
        <f t="shared" si="41"/>
        <v>0</v>
      </c>
      <c r="L375" s="42">
        <v>0</v>
      </c>
      <c r="M375" s="269"/>
      <c r="N375" s="268" t="str">
        <f t="shared" si="38"/>
        <v>xxx</v>
      </c>
      <c r="O375" s="267"/>
      <c r="P375" s="268"/>
      <c r="Q375" s="300">
        <v>0</v>
      </c>
      <c r="R375" s="104">
        <f t="shared" si="42"/>
        <v>0</v>
      </c>
      <c r="S375" s="43"/>
      <c r="T375" s="111"/>
      <c r="U375" s="111"/>
      <c r="V375" s="111"/>
      <c r="W375" s="111"/>
      <c r="X375" s="111"/>
      <c r="Y375" s="111"/>
      <c r="Z375" s="111"/>
      <c r="AA375" s="111"/>
      <c r="AB375" s="111"/>
      <c r="AC375" s="111"/>
      <c r="AD375" s="111"/>
      <c r="AE375" s="111"/>
      <c r="AF375" s="111"/>
      <c r="AG375" s="111"/>
      <c r="AH375" s="40"/>
      <c r="AI375" s="40"/>
    </row>
    <row r="376" spans="1:35" s="44" customFormat="1" ht="28.5" customHeight="1" x14ac:dyDescent="0.25">
      <c r="A376" s="88" t="e">
        <f t="shared" si="39"/>
        <v>#VALUE!</v>
      </c>
      <c r="B376" s="87" t="s">
        <v>60</v>
      </c>
      <c r="C376" s="28"/>
      <c r="D376" s="37"/>
      <c r="E376" s="38"/>
      <c r="F376" s="89"/>
      <c r="G376" s="96"/>
      <c r="H376" s="39">
        <f t="shared" si="40"/>
        <v>0</v>
      </c>
      <c r="I376" s="39"/>
      <c r="J376" s="82"/>
      <c r="K376" s="41">
        <f t="shared" si="41"/>
        <v>0</v>
      </c>
      <c r="L376" s="42">
        <v>0</v>
      </c>
      <c r="M376" s="269"/>
      <c r="N376" s="268" t="str">
        <f t="shared" si="38"/>
        <v>xxx</v>
      </c>
      <c r="O376" s="267"/>
      <c r="P376" s="268"/>
      <c r="Q376" s="300">
        <v>0</v>
      </c>
      <c r="R376" s="104">
        <f t="shared" si="42"/>
        <v>0</v>
      </c>
      <c r="S376" s="43"/>
      <c r="T376" s="111"/>
      <c r="U376" s="111"/>
      <c r="V376" s="111"/>
      <c r="W376" s="111"/>
      <c r="X376" s="111"/>
      <c r="Y376" s="111"/>
      <c r="Z376" s="111"/>
      <c r="AA376" s="111"/>
      <c r="AB376" s="111"/>
      <c r="AC376" s="111"/>
      <c r="AD376" s="111"/>
      <c r="AE376" s="111"/>
      <c r="AF376" s="111"/>
      <c r="AG376" s="111"/>
      <c r="AH376" s="40"/>
      <c r="AI376" s="40"/>
    </row>
    <row r="377" spans="1:35" s="44" customFormat="1" ht="28.5" customHeight="1" x14ac:dyDescent="0.25">
      <c r="A377" s="88" t="e">
        <f t="shared" si="39"/>
        <v>#VALUE!</v>
      </c>
      <c r="B377" s="87" t="s">
        <v>60</v>
      </c>
      <c r="C377" s="28"/>
      <c r="D377" s="37"/>
      <c r="E377" s="38"/>
      <c r="F377" s="89"/>
      <c r="G377" s="96"/>
      <c r="H377" s="39">
        <f t="shared" si="40"/>
        <v>0</v>
      </c>
      <c r="I377" s="39"/>
      <c r="J377" s="82"/>
      <c r="K377" s="41">
        <f t="shared" si="41"/>
        <v>0</v>
      </c>
      <c r="L377" s="42">
        <v>0</v>
      </c>
      <c r="M377" s="269"/>
      <c r="N377" s="268" t="str">
        <f t="shared" si="38"/>
        <v>xxx</v>
      </c>
      <c r="O377" s="267"/>
      <c r="P377" s="268"/>
      <c r="Q377" s="300">
        <v>0</v>
      </c>
      <c r="R377" s="104">
        <f t="shared" si="42"/>
        <v>0</v>
      </c>
      <c r="S377" s="43"/>
      <c r="T377" s="111"/>
      <c r="U377" s="111"/>
      <c r="V377" s="111"/>
      <c r="W377" s="111"/>
      <c r="X377" s="111"/>
      <c r="Y377" s="111"/>
      <c r="Z377" s="111"/>
      <c r="AA377" s="111"/>
      <c r="AB377" s="111"/>
      <c r="AC377" s="111"/>
      <c r="AD377" s="111"/>
      <c r="AE377" s="111"/>
      <c r="AF377" s="111"/>
      <c r="AG377" s="111"/>
      <c r="AH377" s="40"/>
      <c r="AI377" s="40"/>
    </row>
    <row r="378" spans="1:35" s="44" customFormat="1" ht="28.5" customHeight="1" x14ac:dyDescent="0.25">
      <c r="A378" s="88" t="e">
        <f t="shared" si="39"/>
        <v>#VALUE!</v>
      </c>
      <c r="B378" s="87" t="s">
        <v>60</v>
      </c>
      <c r="C378" s="28"/>
      <c r="D378" s="37"/>
      <c r="E378" s="38"/>
      <c r="F378" s="89"/>
      <c r="G378" s="96"/>
      <c r="H378" s="39">
        <f t="shared" si="40"/>
        <v>0</v>
      </c>
      <c r="I378" s="39"/>
      <c r="J378" s="82"/>
      <c r="K378" s="41">
        <f t="shared" si="41"/>
        <v>0</v>
      </c>
      <c r="L378" s="42">
        <v>0</v>
      </c>
      <c r="M378" s="269"/>
      <c r="N378" s="268" t="str">
        <f t="shared" si="38"/>
        <v>xxx</v>
      </c>
      <c r="O378" s="267"/>
      <c r="P378" s="268"/>
      <c r="Q378" s="300">
        <v>0</v>
      </c>
      <c r="R378" s="104">
        <f t="shared" si="42"/>
        <v>0</v>
      </c>
      <c r="S378" s="43"/>
      <c r="T378" s="111"/>
      <c r="U378" s="111"/>
      <c r="V378" s="111"/>
      <c r="W378" s="111"/>
      <c r="X378" s="111"/>
      <c r="Y378" s="111"/>
      <c r="Z378" s="111"/>
      <c r="AA378" s="111"/>
      <c r="AB378" s="111"/>
      <c r="AC378" s="111"/>
      <c r="AD378" s="111"/>
      <c r="AE378" s="111"/>
      <c r="AF378" s="111"/>
      <c r="AG378" s="111"/>
      <c r="AH378" s="40"/>
      <c r="AI378" s="40"/>
    </row>
    <row r="379" spans="1:35" s="44" customFormat="1" ht="28.5" customHeight="1" x14ac:dyDescent="0.25">
      <c r="A379" s="88" t="e">
        <f t="shared" si="39"/>
        <v>#VALUE!</v>
      </c>
      <c r="B379" s="87" t="s">
        <v>60</v>
      </c>
      <c r="C379" s="28"/>
      <c r="D379" s="37"/>
      <c r="E379" s="38"/>
      <c r="F379" s="89"/>
      <c r="G379" s="96"/>
      <c r="H379" s="39">
        <f t="shared" si="40"/>
        <v>0</v>
      </c>
      <c r="I379" s="39"/>
      <c r="J379" s="82"/>
      <c r="K379" s="41">
        <f t="shared" si="41"/>
        <v>0</v>
      </c>
      <c r="L379" s="42">
        <v>0</v>
      </c>
      <c r="M379" s="269"/>
      <c r="N379" s="268" t="str">
        <f t="shared" si="38"/>
        <v>xxx</v>
      </c>
      <c r="O379" s="267"/>
      <c r="P379" s="268"/>
      <c r="Q379" s="300">
        <v>0</v>
      </c>
      <c r="R379" s="104">
        <f t="shared" si="42"/>
        <v>0</v>
      </c>
      <c r="S379" s="43"/>
      <c r="T379" s="111"/>
      <c r="U379" s="111"/>
      <c r="V379" s="111"/>
      <c r="W379" s="111"/>
      <c r="X379" s="111"/>
      <c r="Y379" s="111"/>
      <c r="Z379" s="111"/>
      <c r="AA379" s="111"/>
      <c r="AB379" s="111"/>
      <c r="AC379" s="111"/>
      <c r="AD379" s="111"/>
      <c r="AE379" s="111"/>
      <c r="AF379" s="111"/>
      <c r="AG379" s="111"/>
      <c r="AH379" s="40"/>
      <c r="AI379" s="40"/>
    </row>
    <row r="380" spans="1:35" s="44" customFormat="1" ht="28.5" customHeight="1" x14ac:dyDescent="0.25">
      <c r="A380" s="88" t="e">
        <f t="shared" si="39"/>
        <v>#VALUE!</v>
      </c>
      <c r="B380" s="87" t="s">
        <v>60</v>
      </c>
      <c r="C380" s="28"/>
      <c r="D380" s="37"/>
      <c r="E380" s="38"/>
      <c r="F380" s="89"/>
      <c r="G380" s="96"/>
      <c r="H380" s="39">
        <f t="shared" si="40"/>
        <v>0</v>
      </c>
      <c r="I380" s="39"/>
      <c r="J380" s="82"/>
      <c r="K380" s="41">
        <f t="shared" si="41"/>
        <v>0</v>
      </c>
      <c r="L380" s="42">
        <v>0</v>
      </c>
      <c r="M380" s="269"/>
      <c r="N380" s="268" t="str">
        <f t="shared" si="38"/>
        <v>xxx</v>
      </c>
      <c r="O380" s="267"/>
      <c r="P380" s="268"/>
      <c r="Q380" s="300">
        <v>0</v>
      </c>
      <c r="R380" s="104">
        <f t="shared" si="42"/>
        <v>0</v>
      </c>
      <c r="S380" s="43"/>
      <c r="T380" s="111"/>
      <c r="U380" s="111"/>
      <c r="V380" s="111"/>
      <c r="W380" s="111"/>
      <c r="X380" s="111"/>
      <c r="Y380" s="111"/>
      <c r="Z380" s="111"/>
      <c r="AA380" s="111"/>
      <c r="AB380" s="111"/>
      <c r="AC380" s="111"/>
      <c r="AD380" s="111"/>
      <c r="AE380" s="111"/>
      <c r="AF380" s="111"/>
      <c r="AG380" s="111"/>
      <c r="AH380" s="40"/>
      <c r="AI380" s="40"/>
    </row>
    <row r="381" spans="1:35" s="44" customFormat="1" ht="28.5" customHeight="1" x14ac:dyDescent="0.25">
      <c r="A381" s="88" t="e">
        <f t="shared" si="39"/>
        <v>#VALUE!</v>
      </c>
      <c r="B381" s="87" t="s">
        <v>60</v>
      </c>
      <c r="C381" s="28"/>
      <c r="D381" s="37"/>
      <c r="E381" s="38"/>
      <c r="F381" s="89"/>
      <c r="G381" s="96"/>
      <c r="H381" s="39">
        <f t="shared" si="40"/>
        <v>0</v>
      </c>
      <c r="I381" s="39"/>
      <c r="J381" s="82"/>
      <c r="K381" s="41">
        <f t="shared" si="41"/>
        <v>0</v>
      </c>
      <c r="L381" s="42">
        <v>0</v>
      </c>
      <c r="M381" s="269"/>
      <c r="N381" s="268" t="str">
        <f t="shared" si="38"/>
        <v>xxx</v>
      </c>
      <c r="O381" s="267"/>
      <c r="P381" s="268"/>
      <c r="Q381" s="300">
        <v>0</v>
      </c>
      <c r="R381" s="104">
        <f t="shared" si="42"/>
        <v>0</v>
      </c>
      <c r="S381" s="43"/>
      <c r="T381" s="111"/>
      <c r="U381" s="111"/>
      <c r="V381" s="111"/>
      <c r="W381" s="111"/>
      <c r="X381" s="111"/>
      <c r="Y381" s="111"/>
      <c r="Z381" s="111"/>
      <c r="AA381" s="111"/>
      <c r="AB381" s="111"/>
      <c r="AC381" s="111"/>
      <c r="AD381" s="111"/>
      <c r="AE381" s="111"/>
      <c r="AF381" s="111"/>
      <c r="AG381" s="111"/>
      <c r="AH381" s="40"/>
      <c r="AI381" s="40"/>
    </row>
    <row r="382" spans="1:35" s="44" customFormat="1" ht="28.5" customHeight="1" x14ac:dyDescent="0.25">
      <c r="A382" s="88" t="e">
        <f t="shared" si="39"/>
        <v>#VALUE!</v>
      </c>
      <c r="B382" s="87" t="s">
        <v>60</v>
      </c>
      <c r="C382" s="28"/>
      <c r="D382" s="37"/>
      <c r="E382" s="38"/>
      <c r="F382" s="89"/>
      <c r="G382" s="96"/>
      <c r="H382" s="39">
        <f t="shared" si="40"/>
        <v>0</v>
      </c>
      <c r="I382" s="39"/>
      <c r="J382" s="82"/>
      <c r="K382" s="41">
        <f t="shared" si="41"/>
        <v>0</v>
      </c>
      <c r="L382" s="42">
        <v>0</v>
      </c>
      <c r="M382" s="269"/>
      <c r="N382" s="268" t="str">
        <f t="shared" si="38"/>
        <v>xxx</v>
      </c>
      <c r="O382" s="267"/>
      <c r="P382" s="268"/>
      <c r="Q382" s="300">
        <v>0</v>
      </c>
      <c r="R382" s="104">
        <f t="shared" si="42"/>
        <v>0</v>
      </c>
      <c r="S382" s="43"/>
      <c r="T382" s="111"/>
      <c r="U382" s="111"/>
      <c r="V382" s="111"/>
      <c r="W382" s="111"/>
      <c r="X382" s="111"/>
      <c r="Y382" s="111"/>
      <c r="Z382" s="111"/>
      <c r="AA382" s="111"/>
      <c r="AB382" s="111"/>
      <c r="AC382" s="111"/>
      <c r="AD382" s="111"/>
      <c r="AE382" s="111"/>
      <c r="AF382" s="111"/>
      <c r="AG382" s="111"/>
      <c r="AH382" s="40"/>
      <c r="AI382" s="40"/>
    </row>
    <row r="383" spans="1:35" s="44" customFormat="1" ht="28.5" customHeight="1" x14ac:dyDescent="0.25">
      <c r="A383" s="88" t="e">
        <f t="shared" si="39"/>
        <v>#VALUE!</v>
      </c>
      <c r="B383" s="87" t="s">
        <v>60</v>
      </c>
      <c r="C383" s="28"/>
      <c r="D383" s="37"/>
      <c r="E383" s="38"/>
      <c r="F383" s="89"/>
      <c r="G383" s="96"/>
      <c r="H383" s="39">
        <f t="shared" si="40"/>
        <v>0</v>
      </c>
      <c r="I383" s="39"/>
      <c r="J383" s="82"/>
      <c r="K383" s="41">
        <f t="shared" si="41"/>
        <v>0</v>
      </c>
      <c r="L383" s="42">
        <v>0</v>
      </c>
      <c r="M383" s="269"/>
      <c r="N383" s="268" t="str">
        <f t="shared" si="38"/>
        <v>xxx</v>
      </c>
      <c r="O383" s="267"/>
      <c r="P383" s="268"/>
      <c r="Q383" s="300">
        <v>0</v>
      </c>
      <c r="R383" s="104">
        <f t="shared" si="42"/>
        <v>0</v>
      </c>
      <c r="S383" s="43"/>
      <c r="T383" s="111"/>
      <c r="U383" s="111"/>
      <c r="V383" s="111"/>
      <c r="W383" s="111"/>
      <c r="X383" s="111"/>
      <c r="Y383" s="111"/>
      <c r="Z383" s="111"/>
      <c r="AA383" s="111"/>
      <c r="AB383" s="111"/>
      <c r="AC383" s="111"/>
      <c r="AD383" s="111"/>
      <c r="AE383" s="111"/>
      <c r="AF383" s="111"/>
      <c r="AG383" s="111"/>
      <c r="AH383" s="40"/>
      <c r="AI383" s="40"/>
    </row>
    <row r="384" spans="1:35" s="44" customFormat="1" ht="28.5" customHeight="1" x14ac:dyDescent="0.25">
      <c r="A384" s="88" t="e">
        <f t="shared" si="39"/>
        <v>#VALUE!</v>
      </c>
      <c r="B384" s="87" t="s">
        <v>60</v>
      </c>
      <c r="C384" s="28"/>
      <c r="D384" s="37"/>
      <c r="E384" s="38"/>
      <c r="F384" s="89"/>
      <c r="G384" s="96"/>
      <c r="H384" s="39">
        <f t="shared" si="40"/>
        <v>0</v>
      </c>
      <c r="I384" s="39"/>
      <c r="J384" s="82"/>
      <c r="K384" s="41">
        <f t="shared" si="41"/>
        <v>0</v>
      </c>
      <c r="L384" s="42">
        <v>0</v>
      </c>
      <c r="M384" s="269"/>
      <c r="N384" s="268" t="str">
        <f t="shared" si="38"/>
        <v>xxx</v>
      </c>
      <c r="O384" s="267"/>
      <c r="P384" s="268"/>
      <c r="Q384" s="300">
        <v>0</v>
      </c>
      <c r="R384" s="104">
        <f t="shared" si="42"/>
        <v>0</v>
      </c>
      <c r="S384" s="43"/>
      <c r="T384" s="111"/>
      <c r="U384" s="111"/>
      <c r="V384" s="111"/>
      <c r="W384" s="111"/>
      <c r="X384" s="111"/>
      <c r="Y384" s="111"/>
      <c r="Z384" s="111"/>
      <c r="AA384" s="111"/>
      <c r="AB384" s="111"/>
      <c r="AC384" s="111"/>
      <c r="AD384" s="111"/>
      <c r="AE384" s="111"/>
      <c r="AF384" s="111"/>
      <c r="AG384" s="111"/>
      <c r="AH384" s="40"/>
      <c r="AI384" s="40"/>
    </row>
    <row r="385" spans="1:35" s="44" customFormat="1" ht="28.5" customHeight="1" x14ac:dyDescent="0.25">
      <c r="A385" s="88" t="e">
        <f t="shared" si="39"/>
        <v>#VALUE!</v>
      </c>
      <c r="B385" s="87" t="s">
        <v>60</v>
      </c>
      <c r="C385" s="28"/>
      <c r="D385" s="37"/>
      <c r="E385" s="38"/>
      <c r="F385" s="89"/>
      <c r="G385" s="96"/>
      <c r="H385" s="39">
        <f t="shared" si="40"/>
        <v>0</v>
      </c>
      <c r="I385" s="39"/>
      <c r="J385" s="82"/>
      <c r="K385" s="41">
        <f t="shared" si="41"/>
        <v>0</v>
      </c>
      <c r="L385" s="42">
        <v>0</v>
      </c>
      <c r="M385" s="269"/>
      <c r="N385" s="268" t="str">
        <f t="shared" si="38"/>
        <v>xxx</v>
      </c>
      <c r="O385" s="267"/>
      <c r="P385" s="268"/>
      <c r="Q385" s="300">
        <v>0</v>
      </c>
      <c r="R385" s="104">
        <f t="shared" si="42"/>
        <v>0</v>
      </c>
      <c r="S385" s="43"/>
      <c r="T385" s="111"/>
      <c r="U385" s="111"/>
      <c r="V385" s="111"/>
      <c r="W385" s="111"/>
      <c r="X385" s="111"/>
      <c r="Y385" s="111"/>
      <c r="Z385" s="111"/>
      <c r="AA385" s="111"/>
      <c r="AB385" s="111"/>
      <c r="AC385" s="111"/>
      <c r="AD385" s="111"/>
      <c r="AE385" s="111"/>
      <c r="AF385" s="111"/>
      <c r="AG385" s="111"/>
      <c r="AH385" s="40"/>
      <c r="AI385" s="40"/>
    </row>
    <row r="386" spans="1:35" s="44" customFormat="1" ht="28.5" customHeight="1" x14ac:dyDescent="0.25">
      <c r="A386" s="88" t="e">
        <f t="shared" si="39"/>
        <v>#VALUE!</v>
      </c>
      <c r="B386" s="87" t="s">
        <v>60</v>
      </c>
      <c r="C386" s="28"/>
      <c r="D386" s="37"/>
      <c r="E386" s="38"/>
      <c r="F386" s="89"/>
      <c r="G386" s="96"/>
      <c r="H386" s="39">
        <f t="shared" si="40"/>
        <v>0</v>
      </c>
      <c r="I386" s="39"/>
      <c r="J386" s="82"/>
      <c r="K386" s="41">
        <f t="shared" si="41"/>
        <v>0</v>
      </c>
      <c r="L386" s="42">
        <v>0</v>
      </c>
      <c r="M386" s="269"/>
      <c r="N386" s="268" t="str">
        <f t="shared" si="38"/>
        <v>xxx</v>
      </c>
      <c r="O386" s="267"/>
      <c r="P386" s="268"/>
      <c r="Q386" s="300">
        <v>0</v>
      </c>
      <c r="R386" s="104">
        <f t="shared" si="42"/>
        <v>0</v>
      </c>
      <c r="S386" s="43"/>
      <c r="T386" s="111"/>
      <c r="U386" s="111"/>
      <c r="V386" s="111"/>
      <c r="W386" s="111"/>
      <c r="X386" s="111"/>
      <c r="Y386" s="111"/>
      <c r="Z386" s="111"/>
      <c r="AA386" s="111"/>
      <c r="AB386" s="111"/>
      <c r="AC386" s="111"/>
      <c r="AD386" s="111"/>
      <c r="AE386" s="111"/>
      <c r="AF386" s="111"/>
      <c r="AG386" s="111"/>
      <c r="AH386" s="40"/>
      <c r="AI386" s="40"/>
    </row>
    <row r="387" spans="1:35" s="44" customFormat="1" ht="28.5" customHeight="1" x14ac:dyDescent="0.25">
      <c r="A387" s="88" t="e">
        <f t="shared" si="39"/>
        <v>#VALUE!</v>
      </c>
      <c r="B387" s="87" t="s">
        <v>60</v>
      </c>
      <c r="C387" s="28"/>
      <c r="D387" s="37"/>
      <c r="E387" s="38"/>
      <c r="F387" s="89"/>
      <c r="G387" s="96"/>
      <c r="H387" s="39">
        <f t="shared" si="40"/>
        <v>0</v>
      </c>
      <c r="I387" s="39"/>
      <c r="J387" s="82"/>
      <c r="K387" s="41">
        <f t="shared" si="41"/>
        <v>0</v>
      </c>
      <c r="L387" s="42">
        <v>0</v>
      </c>
      <c r="M387" s="269"/>
      <c r="N387" s="268" t="str">
        <f t="shared" si="38"/>
        <v>xxx</v>
      </c>
      <c r="O387" s="267"/>
      <c r="P387" s="268"/>
      <c r="Q387" s="300">
        <v>0</v>
      </c>
      <c r="R387" s="104">
        <f t="shared" si="42"/>
        <v>0</v>
      </c>
      <c r="S387" s="43"/>
      <c r="T387" s="111"/>
      <c r="U387" s="111"/>
      <c r="V387" s="111"/>
      <c r="W387" s="111"/>
      <c r="X387" s="111"/>
      <c r="Y387" s="111"/>
      <c r="Z387" s="111"/>
      <c r="AA387" s="111"/>
      <c r="AB387" s="111"/>
      <c r="AC387" s="111"/>
      <c r="AD387" s="111"/>
      <c r="AE387" s="111"/>
      <c r="AF387" s="111"/>
      <c r="AG387" s="111"/>
      <c r="AH387" s="40"/>
      <c r="AI387" s="40"/>
    </row>
    <row r="388" spans="1:35" s="44" customFormat="1" ht="28.5" customHeight="1" x14ac:dyDescent="0.25">
      <c r="A388" s="88" t="e">
        <f t="shared" si="39"/>
        <v>#VALUE!</v>
      </c>
      <c r="B388" s="87" t="s">
        <v>60</v>
      </c>
      <c r="C388" s="28"/>
      <c r="D388" s="37"/>
      <c r="E388" s="38"/>
      <c r="F388" s="89"/>
      <c r="G388" s="96"/>
      <c r="H388" s="39">
        <f t="shared" si="40"/>
        <v>0</v>
      </c>
      <c r="I388" s="39"/>
      <c r="J388" s="82"/>
      <c r="K388" s="41">
        <f t="shared" si="41"/>
        <v>0</v>
      </c>
      <c r="L388" s="42">
        <v>0</v>
      </c>
      <c r="M388" s="269"/>
      <c r="N388" s="268" t="str">
        <f t="shared" si="38"/>
        <v>xxx</v>
      </c>
      <c r="O388" s="267"/>
      <c r="P388" s="268"/>
      <c r="Q388" s="300">
        <v>0</v>
      </c>
      <c r="R388" s="104">
        <f t="shared" si="42"/>
        <v>0</v>
      </c>
      <c r="S388" s="43"/>
      <c r="T388" s="111"/>
      <c r="U388" s="111"/>
      <c r="V388" s="111"/>
      <c r="W388" s="111"/>
      <c r="X388" s="111"/>
      <c r="Y388" s="111"/>
      <c r="Z388" s="111"/>
      <c r="AA388" s="111"/>
      <c r="AB388" s="111"/>
      <c r="AC388" s="111"/>
      <c r="AD388" s="111"/>
      <c r="AE388" s="111"/>
      <c r="AF388" s="111"/>
      <c r="AG388" s="111"/>
      <c r="AH388" s="40"/>
      <c r="AI388" s="40"/>
    </row>
    <row r="389" spans="1:35" s="44" customFormat="1" ht="28.5" customHeight="1" x14ac:dyDescent="0.25">
      <c r="A389" s="88" t="e">
        <f t="shared" si="39"/>
        <v>#VALUE!</v>
      </c>
      <c r="B389" s="87" t="s">
        <v>60</v>
      </c>
      <c r="C389" s="28"/>
      <c r="D389" s="37"/>
      <c r="E389" s="38"/>
      <c r="F389" s="89"/>
      <c r="G389" s="96"/>
      <c r="H389" s="39">
        <f t="shared" si="40"/>
        <v>0</v>
      </c>
      <c r="I389" s="39"/>
      <c r="J389" s="82"/>
      <c r="K389" s="41">
        <f t="shared" si="41"/>
        <v>0</v>
      </c>
      <c r="L389" s="42">
        <v>0</v>
      </c>
      <c r="M389" s="269"/>
      <c r="N389" s="268" t="str">
        <f t="shared" si="38"/>
        <v>xxx</v>
      </c>
      <c r="O389" s="267"/>
      <c r="P389" s="268"/>
      <c r="Q389" s="300">
        <v>0</v>
      </c>
      <c r="R389" s="104">
        <f t="shared" si="42"/>
        <v>0</v>
      </c>
      <c r="S389" s="43"/>
      <c r="T389" s="111"/>
      <c r="U389" s="111"/>
      <c r="V389" s="111"/>
      <c r="W389" s="111"/>
      <c r="X389" s="111"/>
      <c r="Y389" s="111"/>
      <c r="Z389" s="111"/>
      <c r="AA389" s="111"/>
      <c r="AB389" s="111"/>
      <c r="AC389" s="111"/>
      <c r="AD389" s="111"/>
      <c r="AE389" s="111"/>
      <c r="AF389" s="111"/>
      <c r="AG389" s="111"/>
      <c r="AH389" s="40"/>
      <c r="AI389" s="40"/>
    </row>
    <row r="390" spans="1:35" s="44" customFormat="1" ht="28.5" customHeight="1" x14ac:dyDescent="0.25">
      <c r="A390" s="88" t="e">
        <f t="shared" si="39"/>
        <v>#VALUE!</v>
      </c>
      <c r="B390" s="87" t="s">
        <v>60</v>
      </c>
      <c r="C390" s="28"/>
      <c r="D390" s="37"/>
      <c r="E390" s="38"/>
      <c r="F390" s="89"/>
      <c r="G390" s="96"/>
      <c r="H390" s="39">
        <f t="shared" si="40"/>
        <v>0</v>
      </c>
      <c r="I390" s="39"/>
      <c r="J390" s="82"/>
      <c r="K390" s="41">
        <f t="shared" si="41"/>
        <v>0</v>
      </c>
      <c r="L390" s="42">
        <v>0</v>
      </c>
      <c r="M390" s="269"/>
      <c r="N390" s="268" t="str">
        <f t="shared" si="38"/>
        <v>xxx</v>
      </c>
      <c r="O390" s="267"/>
      <c r="P390" s="268"/>
      <c r="Q390" s="300">
        <v>0</v>
      </c>
      <c r="R390" s="104">
        <f t="shared" si="42"/>
        <v>0</v>
      </c>
      <c r="S390" s="43"/>
      <c r="T390" s="111"/>
      <c r="U390" s="111"/>
      <c r="V390" s="111"/>
      <c r="W390" s="111"/>
      <c r="X390" s="111"/>
      <c r="Y390" s="111"/>
      <c r="Z390" s="111"/>
      <c r="AA390" s="111"/>
      <c r="AB390" s="111"/>
      <c r="AC390" s="111"/>
      <c r="AD390" s="111"/>
      <c r="AE390" s="111"/>
      <c r="AF390" s="111"/>
      <c r="AG390" s="111"/>
      <c r="AH390" s="40"/>
      <c r="AI390" s="40"/>
    </row>
    <row r="391" spans="1:35" s="44" customFormat="1" ht="28.5" customHeight="1" x14ac:dyDescent="0.25">
      <c r="A391" s="88" t="e">
        <f t="shared" si="39"/>
        <v>#VALUE!</v>
      </c>
      <c r="B391" s="87" t="s">
        <v>60</v>
      </c>
      <c r="C391" s="28"/>
      <c r="D391" s="37"/>
      <c r="E391" s="38"/>
      <c r="F391" s="89"/>
      <c r="G391" s="96"/>
      <c r="H391" s="39">
        <f t="shared" si="40"/>
        <v>0</v>
      </c>
      <c r="I391" s="39"/>
      <c r="J391" s="82"/>
      <c r="K391" s="41">
        <f t="shared" si="41"/>
        <v>0</v>
      </c>
      <c r="L391" s="42">
        <v>0</v>
      </c>
      <c r="M391" s="269"/>
      <c r="N391" s="268" t="str">
        <f t="shared" si="38"/>
        <v>xxx</v>
      </c>
      <c r="O391" s="267"/>
      <c r="P391" s="268"/>
      <c r="Q391" s="300">
        <v>0</v>
      </c>
      <c r="R391" s="104">
        <f t="shared" si="42"/>
        <v>0</v>
      </c>
      <c r="S391" s="43"/>
      <c r="T391" s="111"/>
      <c r="U391" s="111"/>
      <c r="V391" s="111"/>
      <c r="W391" s="111"/>
      <c r="X391" s="111"/>
      <c r="Y391" s="111"/>
      <c r="Z391" s="111"/>
      <c r="AA391" s="111"/>
      <c r="AB391" s="111"/>
      <c r="AC391" s="111"/>
      <c r="AD391" s="111"/>
      <c r="AE391" s="111"/>
      <c r="AF391" s="111"/>
      <c r="AG391" s="111"/>
      <c r="AH391" s="40"/>
      <c r="AI391" s="40"/>
    </row>
    <row r="392" spans="1:35" s="44" customFormat="1" ht="28.5" customHeight="1" x14ac:dyDescent="0.25">
      <c r="A392" s="88" t="e">
        <f t="shared" si="39"/>
        <v>#VALUE!</v>
      </c>
      <c r="B392" s="87" t="s">
        <v>60</v>
      </c>
      <c r="C392" s="28"/>
      <c r="D392" s="37"/>
      <c r="E392" s="38"/>
      <c r="F392" s="89"/>
      <c r="G392" s="96"/>
      <c r="H392" s="39">
        <f t="shared" si="40"/>
        <v>0</v>
      </c>
      <c r="I392" s="39"/>
      <c r="J392" s="82"/>
      <c r="K392" s="41">
        <f t="shared" si="41"/>
        <v>0</v>
      </c>
      <c r="L392" s="42">
        <v>0</v>
      </c>
      <c r="M392" s="269"/>
      <c r="N392" s="268" t="str">
        <f t="shared" si="38"/>
        <v>xxx</v>
      </c>
      <c r="O392" s="267"/>
      <c r="P392" s="268"/>
      <c r="Q392" s="300">
        <v>0</v>
      </c>
      <c r="R392" s="104">
        <f t="shared" si="42"/>
        <v>0</v>
      </c>
      <c r="S392" s="43"/>
      <c r="T392" s="111"/>
      <c r="U392" s="111"/>
      <c r="V392" s="111"/>
      <c r="W392" s="111"/>
      <c r="X392" s="111"/>
      <c r="Y392" s="111"/>
      <c r="Z392" s="111"/>
      <c r="AA392" s="111"/>
      <c r="AB392" s="111"/>
      <c r="AC392" s="111"/>
      <c r="AD392" s="111"/>
      <c r="AE392" s="111"/>
      <c r="AF392" s="111"/>
      <c r="AG392" s="111"/>
      <c r="AH392" s="40"/>
      <c r="AI392" s="40"/>
    </row>
    <row r="393" spans="1:35" s="44" customFormat="1" ht="28.5" customHeight="1" x14ac:dyDescent="0.25">
      <c r="A393" s="88" t="e">
        <f t="shared" si="39"/>
        <v>#VALUE!</v>
      </c>
      <c r="B393" s="87" t="s">
        <v>60</v>
      </c>
      <c r="C393" s="28"/>
      <c r="D393" s="37"/>
      <c r="E393" s="38"/>
      <c r="F393" s="89"/>
      <c r="G393" s="96"/>
      <c r="H393" s="39">
        <f t="shared" si="40"/>
        <v>0</v>
      </c>
      <c r="I393" s="39"/>
      <c r="J393" s="82"/>
      <c r="K393" s="41">
        <f t="shared" si="41"/>
        <v>0</v>
      </c>
      <c r="L393" s="42">
        <v>0</v>
      </c>
      <c r="M393" s="269"/>
      <c r="N393" s="268" t="str">
        <f t="shared" si="38"/>
        <v>xxx</v>
      </c>
      <c r="O393" s="267"/>
      <c r="P393" s="268"/>
      <c r="Q393" s="300">
        <v>0</v>
      </c>
      <c r="R393" s="104">
        <f t="shared" si="42"/>
        <v>0</v>
      </c>
      <c r="S393" s="43"/>
      <c r="T393" s="111"/>
      <c r="U393" s="111"/>
      <c r="V393" s="111"/>
      <c r="W393" s="111"/>
      <c r="X393" s="111"/>
      <c r="Y393" s="111"/>
      <c r="Z393" s="111"/>
      <c r="AA393" s="111"/>
      <c r="AB393" s="111"/>
      <c r="AC393" s="111"/>
      <c r="AD393" s="111"/>
      <c r="AE393" s="111"/>
      <c r="AF393" s="111"/>
      <c r="AG393" s="111"/>
      <c r="AH393" s="40"/>
      <c r="AI393" s="40"/>
    </row>
    <row r="394" spans="1:35" s="44" customFormat="1" ht="28.5" customHeight="1" x14ac:dyDescent="0.25">
      <c r="A394" s="88" t="e">
        <f t="shared" si="39"/>
        <v>#VALUE!</v>
      </c>
      <c r="B394" s="87" t="s">
        <v>60</v>
      </c>
      <c r="C394" s="28"/>
      <c r="D394" s="37"/>
      <c r="E394" s="38"/>
      <c r="F394" s="89"/>
      <c r="G394" s="96"/>
      <c r="H394" s="39">
        <f t="shared" si="40"/>
        <v>0</v>
      </c>
      <c r="I394" s="39"/>
      <c r="J394" s="82"/>
      <c r="K394" s="41">
        <f t="shared" si="41"/>
        <v>0</v>
      </c>
      <c r="L394" s="42">
        <v>0</v>
      </c>
      <c r="M394" s="269"/>
      <c r="N394" s="268" t="str">
        <f t="shared" ref="N394:N457" si="43">B394</f>
        <v>xxx</v>
      </c>
      <c r="O394" s="267"/>
      <c r="P394" s="268"/>
      <c r="Q394" s="300">
        <v>0</v>
      </c>
      <c r="R394" s="104">
        <f t="shared" si="42"/>
        <v>0</v>
      </c>
      <c r="S394" s="43"/>
      <c r="T394" s="111"/>
      <c r="U394" s="111"/>
      <c r="V394" s="111"/>
      <c r="W394" s="111"/>
      <c r="X394" s="111"/>
      <c r="Y394" s="111"/>
      <c r="Z394" s="111"/>
      <c r="AA394" s="111"/>
      <c r="AB394" s="111"/>
      <c r="AC394" s="111"/>
      <c r="AD394" s="111"/>
      <c r="AE394" s="111"/>
      <c r="AF394" s="111"/>
      <c r="AG394" s="111"/>
      <c r="AH394" s="40"/>
      <c r="AI394" s="40"/>
    </row>
    <row r="395" spans="1:35" s="44" customFormat="1" ht="28.5" customHeight="1" x14ac:dyDescent="0.25">
      <c r="A395" s="88" t="e">
        <f t="shared" si="39"/>
        <v>#VALUE!</v>
      </c>
      <c r="B395" s="87" t="s">
        <v>60</v>
      </c>
      <c r="C395" s="28"/>
      <c r="D395" s="37"/>
      <c r="E395" s="38"/>
      <c r="F395" s="89"/>
      <c r="G395" s="96"/>
      <c r="H395" s="39">
        <f t="shared" si="40"/>
        <v>0</v>
      </c>
      <c r="I395" s="39"/>
      <c r="J395" s="82"/>
      <c r="K395" s="41">
        <f t="shared" si="41"/>
        <v>0</v>
      </c>
      <c r="L395" s="42">
        <v>0</v>
      </c>
      <c r="M395" s="269"/>
      <c r="N395" s="268" t="str">
        <f t="shared" si="43"/>
        <v>xxx</v>
      </c>
      <c r="O395" s="267"/>
      <c r="P395" s="268"/>
      <c r="Q395" s="300">
        <v>0</v>
      </c>
      <c r="R395" s="104">
        <f t="shared" si="42"/>
        <v>0</v>
      </c>
      <c r="S395" s="43"/>
      <c r="T395" s="111"/>
      <c r="U395" s="111"/>
      <c r="V395" s="111"/>
      <c r="W395" s="111"/>
      <c r="X395" s="111"/>
      <c r="Y395" s="111"/>
      <c r="Z395" s="111"/>
      <c r="AA395" s="111"/>
      <c r="AB395" s="111"/>
      <c r="AC395" s="111"/>
      <c r="AD395" s="111"/>
      <c r="AE395" s="111"/>
      <c r="AF395" s="111"/>
      <c r="AG395" s="111"/>
      <c r="AH395" s="40"/>
      <c r="AI395" s="40"/>
    </row>
    <row r="396" spans="1:35" s="44" customFormat="1" ht="28.5" customHeight="1" x14ac:dyDescent="0.25">
      <c r="A396" s="88" t="e">
        <f t="shared" si="39"/>
        <v>#VALUE!</v>
      </c>
      <c r="B396" s="87" t="s">
        <v>60</v>
      </c>
      <c r="C396" s="28"/>
      <c r="D396" s="37"/>
      <c r="E396" s="38"/>
      <c r="F396" s="89"/>
      <c r="G396" s="96"/>
      <c r="H396" s="39">
        <f t="shared" si="40"/>
        <v>0</v>
      </c>
      <c r="I396" s="39"/>
      <c r="J396" s="82"/>
      <c r="K396" s="41">
        <f t="shared" si="41"/>
        <v>0</v>
      </c>
      <c r="L396" s="42">
        <v>0</v>
      </c>
      <c r="M396" s="269"/>
      <c r="N396" s="268" t="str">
        <f t="shared" si="43"/>
        <v>xxx</v>
      </c>
      <c r="O396" s="267"/>
      <c r="P396" s="268"/>
      <c r="Q396" s="300">
        <v>0</v>
      </c>
      <c r="R396" s="104">
        <f t="shared" si="42"/>
        <v>0</v>
      </c>
      <c r="S396" s="43"/>
      <c r="T396" s="111"/>
      <c r="U396" s="111"/>
      <c r="V396" s="111"/>
      <c r="W396" s="111"/>
      <c r="X396" s="111"/>
      <c r="Y396" s="111"/>
      <c r="Z396" s="111"/>
      <c r="AA396" s="111"/>
      <c r="AB396" s="111"/>
      <c r="AC396" s="111"/>
      <c r="AD396" s="111"/>
      <c r="AE396" s="111"/>
      <c r="AF396" s="111"/>
      <c r="AG396" s="111"/>
      <c r="AH396" s="40"/>
      <c r="AI396" s="40"/>
    </row>
    <row r="397" spans="1:35" s="44" customFormat="1" ht="28.5" customHeight="1" x14ac:dyDescent="0.25">
      <c r="A397" s="88" t="e">
        <f t="shared" si="39"/>
        <v>#VALUE!</v>
      </c>
      <c r="B397" s="87" t="s">
        <v>60</v>
      </c>
      <c r="C397" s="28"/>
      <c r="D397" s="37"/>
      <c r="E397" s="38"/>
      <c r="F397" s="89"/>
      <c r="G397" s="96"/>
      <c r="H397" s="39">
        <f t="shared" si="40"/>
        <v>0</v>
      </c>
      <c r="I397" s="39"/>
      <c r="J397" s="82"/>
      <c r="K397" s="41">
        <f t="shared" si="41"/>
        <v>0</v>
      </c>
      <c r="L397" s="42">
        <v>0</v>
      </c>
      <c r="M397" s="269"/>
      <c r="N397" s="268" t="str">
        <f t="shared" si="43"/>
        <v>xxx</v>
      </c>
      <c r="O397" s="267"/>
      <c r="P397" s="268"/>
      <c r="Q397" s="300">
        <v>0</v>
      </c>
      <c r="R397" s="104">
        <f t="shared" si="42"/>
        <v>0</v>
      </c>
      <c r="S397" s="43"/>
      <c r="T397" s="111"/>
      <c r="U397" s="111"/>
      <c r="V397" s="111"/>
      <c r="W397" s="111"/>
      <c r="X397" s="111"/>
      <c r="Y397" s="111"/>
      <c r="Z397" s="111"/>
      <c r="AA397" s="111"/>
      <c r="AB397" s="111"/>
      <c r="AC397" s="111"/>
      <c r="AD397" s="111"/>
      <c r="AE397" s="111"/>
      <c r="AF397" s="111"/>
      <c r="AG397" s="111"/>
      <c r="AH397" s="40"/>
      <c r="AI397" s="40"/>
    </row>
    <row r="398" spans="1:35" s="44" customFormat="1" ht="28.5" customHeight="1" x14ac:dyDescent="0.25">
      <c r="A398" s="88" t="e">
        <f t="shared" si="39"/>
        <v>#VALUE!</v>
      </c>
      <c r="B398" s="87" t="s">
        <v>60</v>
      </c>
      <c r="C398" s="28"/>
      <c r="D398" s="37"/>
      <c r="E398" s="38"/>
      <c r="F398" s="89"/>
      <c r="G398" s="96"/>
      <c r="H398" s="39">
        <f t="shared" si="40"/>
        <v>0</v>
      </c>
      <c r="I398" s="39"/>
      <c r="J398" s="82"/>
      <c r="K398" s="41">
        <f t="shared" si="41"/>
        <v>0</v>
      </c>
      <c r="L398" s="42">
        <v>0</v>
      </c>
      <c r="M398" s="269"/>
      <c r="N398" s="268" t="str">
        <f t="shared" si="43"/>
        <v>xxx</v>
      </c>
      <c r="O398" s="267"/>
      <c r="P398" s="268"/>
      <c r="Q398" s="300">
        <v>0</v>
      </c>
      <c r="R398" s="104">
        <f t="shared" si="42"/>
        <v>0</v>
      </c>
      <c r="S398" s="43"/>
      <c r="T398" s="111"/>
      <c r="U398" s="111"/>
      <c r="V398" s="111"/>
      <c r="W398" s="111"/>
      <c r="X398" s="111"/>
      <c r="Y398" s="111"/>
      <c r="Z398" s="111"/>
      <c r="AA398" s="111"/>
      <c r="AB398" s="111"/>
      <c r="AC398" s="111"/>
      <c r="AD398" s="111"/>
      <c r="AE398" s="111"/>
      <c r="AF398" s="111"/>
      <c r="AG398" s="111"/>
      <c r="AH398" s="40"/>
      <c r="AI398" s="40"/>
    </row>
    <row r="399" spans="1:35" s="44" customFormat="1" ht="28.5" customHeight="1" x14ac:dyDescent="0.25">
      <c r="A399" s="88" t="e">
        <f t="shared" si="39"/>
        <v>#VALUE!</v>
      </c>
      <c r="B399" s="87" t="s">
        <v>60</v>
      </c>
      <c r="C399" s="28"/>
      <c r="D399" s="37"/>
      <c r="E399" s="38"/>
      <c r="F399" s="89"/>
      <c r="G399" s="96"/>
      <c r="H399" s="39">
        <f t="shared" si="40"/>
        <v>0</v>
      </c>
      <c r="I399" s="39"/>
      <c r="J399" s="82"/>
      <c r="K399" s="41">
        <f t="shared" si="41"/>
        <v>0</v>
      </c>
      <c r="L399" s="42">
        <v>0</v>
      </c>
      <c r="M399" s="269"/>
      <c r="N399" s="268" t="str">
        <f t="shared" si="43"/>
        <v>xxx</v>
      </c>
      <c r="O399" s="267"/>
      <c r="P399" s="268"/>
      <c r="Q399" s="300">
        <v>0</v>
      </c>
      <c r="R399" s="104">
        <f t="shared" si="42"/>
        <v>0</v>
      </c>
      <c r="S399" s="43"/>
      <c r="T399" s="111"/>
      <c r="U399" s="111"/>
      <c r="V399" s="111"/>
      <c r="W399" s="111"/>
      <c r="X399" s="111"/>
      <c r="Y399" s="111"/>
      <c r="Z399" s="111"/>
      <c r="AA399" s="111"/>
      <c r="AB399" s="111"/>
      <c r="AC399" s="111"/>
      <c r="AD399" s="111"/>
      <c r="AE399" s="111"/>
      <c r="AF399" s="111"/>
      <c r="AG399" s="111"/>
      <c r="AH399" s="40"/>
      <c r="AI399" s="40"/>
    </row>
    <row r="400" spans="1:35" s="44" customFormat="1" ht="28.5" customHeight="1" x14ac:dyDescent="0.25">
      <c r="A400" s="88" t="e">
        <f t="shared" si="39"/>
        <v>#VALUE!</v>
      </c>
      <c r="B400" s="87" t="s">
        <v>60</v>
      </c>
      <c r="C400" s="28"/>
      <c r="D400" s="37"/>
      <c r="E400" s="38"/>
      <c r="F400" s="89"/>
      <c r="G400" s="96"/>
      <c r="H400" s="39">
        <f t="shared" si="40"/>
        <v>0</v>
      </c>
      <c r="I400" s="39"/>
      <c r="J400" s="82"/>
      <c r="K400" s="41">
        <f t="shared" si="41"/>
        <v>0</v>
      </c>
      <c r="L400" s="42">
        <v>0</v>
      </c>
      <c r="M400" s="269"/>
      <c r="N400" s="268" t="str">
        <f t="shared" si="43"/>
        <v>xxx</v>
      </c>
      <c r="O400" s="267"/>
      <c r="P400" s="268"/>
      <c r="Q400" s="300">
        <v>0</v>
      </c>
      <c r="R400" s="104">
        <f t="shared" si="42"/>
        <v>0</v>
      </c>
      <c r="S400" s="43"/>
      <c r="T400" s="111"/>
      <c r="U400" s="111"/>
      <c r="V400" s="111"/>
      <c r="W400" s="111"/>
      <c r="X400" s="111"/>
      <c r="Y400" s="111"/>
      <c r="Z400" s="111"/>
      <c r="AA400" s="111"/>
      <c r="AB400" s="111"/>
      <c r="AC400" s="111"/>
      <c r="AD400" s="111"/>
      <c r="AE400" s="111"/>
      <c r="AF400" s="111"/>
      <c r="AG400" s="111"/>
      <c r="AH400" s="40"/>
      <c r="AI400" s="40"/>
    </row>
    <row r="401" spans="1:35" s="44" customFormat="1" ht="28.5" customHeight="1" x14ac:dyDescent="0.25">
      <c r="A401" s="88" t="e">
        <f t="shared" si="39"/>
        <v>#VALUE!</v>
      </c>
      <c r="B401" s="87" t="s">
        <v>60</v>
      </c>
      <c r="C401" s="28"/>
      <c r="D401" s="37"/>
      <c r="E401" s="38"/>
      <c r="F401" s="89"/>
      <c r="G401" s="96"/>
      <c r="H401" s="39">
        <f t="shared" si="40"/>
        <v>0</v>
      </c>
      <c r="I401" s="39"/>
      <c r="J401" s="82"/>
      <c r="K401" s="41">
        <f t="shared" si="41"/>
        <v>0</v>
      </c>
      <c r="L401" s="42">
        <v>0</v>
      </c>
      <c r="M401" s="269"/>
      <c r="N401" s="268" t="str">
        <f t="shared" si="43"/>
        <v>xxx</v>
      </c>
      <c r="O401" s="267"/>
      <c r="P401" s="268"/>
      <c r="Q401" s="300">
        <v>0</v>
      </c>
      <c r="R401" s="104">
        <f t="shared" si="42"/>
        <v>0</v>
      </c>
      <c r="S401" s="43"/>
      <c r="T401" s="111"/>
      <c r="U401" s="111"/>
      <c r="V401" s="111"/>
      <c r="W401" s="111"/>
      <c r="X401" s="111"/>
      <c r="Y401" s="111"/>
      <c r="Z401" s="111"/>
      <c r="AA401" s="111"/>
      <c r="AB401" s="111"/>
      <c r="AC401" s="111"/>
      <c r="AD401" s="111"/>
      <c r="AE401" s="111"/>
      <c r="AF401" s="111"/>
      <c r="AG401" s="111"/>
      <c r="AH401" s="40"/>
      <c r="AI401" s="40"/>
    </row>
    <row r="402" spans="1:35" s="44" customFormat="1" ht="28.5" customHeight="1" x14ac:dyDescent="0.25">
      <c r="A402" s="88" t="e">
        <f t="shared" si="39"/>
        <v>#VALUE!</v>
      </c>
      <c r="B402" s="87" t="s">
        <v>60</v>
      </c>
      <c r="C402" s="28"/>
      <c r="D402" s="37"/>
      <c r="E402" s="38"/>
      <c r="F402" s="89"/>
      <c r="G402" s="96"/>
      <c r="H402" s="39">
        <f t="shared" si="40"/>
        <v>0</v>
      </c>
      <c r="I402" s="39"/>
      <c r="J402" s="82"/>
      <c r="K402" s="41">
        <f t="shared" si="41"/>
        <v>0</v>
      </c>
      <c r="L402" s="42">
        <v>0</v>
      </c>
      <c r="M402" s="269"/>
      <c r="N402" s="268" t="str">
        <f t="shared" si="43"/>
        <v>xxx</v>
      </c>
      <c r="O402" s="267"/>
      <c r="P402" s="268"/>
      <c r="Q402" s="300">
        <v>0</v>
      </c>
      <c r="R402" s="104">
        <f t="shared" si="42"/>
        <v>0</v>
      </c>
      <c r="S402" s="43"/>
      <c r="T402" s="111"/>
      <c r="U402" s="111"/>
      <c r="V402" s="111"/>
      <c r="W402" s="111"/>
      <c r="X402" s="111"/>
      <c r="Y402" s="111"/>
      <c r="Z402" s="111"/>
      <c r="AA402" s="111"/>
      <c r="AB402" s="111"/>
      <c r="AC402" s="111"/>
      <c r="AD402" s="111"/>
      <c r="AE402" s="111"/>
      <c r="AF402" s="111"/>
      <c r="AG402" s="111"/>
      <c r="AH402" s="40"/>
      <c r="AI402" s="40"/>
    </row>
    <row r="403" spans="1:35" s="44" customFormat="1" ht="28.5" customHeight="1" x14ac:dyDescent="0.25">
      <c r="A403" s="88" t="e">
        <f t="shared" si="39"/>
        <v>#VALUE!</v>
      </c>
      <c r="B403" s="87" t="s">
        <v>60</v>
      </c>
      <c r="C403" s="28"/>
      <c r="D403" s="37"/>
      <c r="E403" s="38"/>
      <c r="F403" s="89"/>
      <c r="G403" s="96"/>
      <c r="H403" s="39">
        <f t="shared" si="40"/>
        <v>0</v>
      </c>
      <c r="I403" s="39"/>
      <c r="J403" s="82"/>
      <c r="K403" s="41">
        <f t="shared" si="41"/>
        <v>0</v>
      </c>
      <c r="L403" s="42">
        <v>0</v>
      </c>
      <c r="M403" s="269"/>
      <c r="N403" s="268" t="str">
        <f t="shared" si="43"/>
        <v>xxx</v>
      </c>
      <c r="O403" s="267"/>
      <c r="P403" s="268"/>
      <c r="Q403" s="300">
        <v>0</v>
      </c>
      <c r="R403" s="104">
        <f t="shared" si="42"/>
        <v>0</v>
      </c>
      <c r="S403" s="43"/>
      <c r="T403" s="111"/>
      <c r="U403" s="111"/>
      <c r="V403" s="111"/>
      <c r="W403" s="111"/>
      <c r="X403" s="111"/>
      <c r="Y403" s="111"/>
      <c r="Z403" s="111"/>
      <c r="AA403" s="111"/>
      <c r="AB403" s="111"/>
      <c r="AC403" s="111"/>
      <c r="AD403" s="111"/>
      <c r="AE403" s="111"/>
      <c r="AF403" s="111"/>
      <c r="AG403" s="111"/>
      <c r="AH403" s="40"/>
      <c r="AI403" s="40"/>
    </row>
    <row r="404" spans="1:35" s="44" customFormat="1" ht="28.5" customHeight="1" x14ac:dyDescent="0.25">
      <c r="A404" s="88" t="e">
        <f t="shared" si="39"/>
        <v>#VALUE!</v>
      </c>
      <c r="B404" s="87" t="s">
        <v>60</v>
      </c>
      <c r="C404" s="28"/>
      <c r="D404" s="37"/>
      <c r="E404" s="38"/>
      <c r="F404" s="89"/>
      <c r="G404" s="96"/>
      <c r="H404" s="39">
        <f t="shared" si="40"/>
        <v>0</v>
      </c>
      <c r="I404" s="39"/>
      <c r="J404" s="82"/>
      <c r="K404" s="41">
        <f t="shared" si="41"/>
        <v>0</v>
      </c>
      <c r="L404" s="42">
        <v>0</v>
      </c>
      <c r="M404" s="269"/>
      <c r="N404" s="268" t="str">
        <f t="shared" si="43"/>
        <v>xxx</v>
      </c>
      <c r="O404" s="267"/>
      <c r="P404" s="268"/>
      <c r="Q404" s="300">
        <v>0</v>
      </c>
      <c r="R404" s="104">
        <f t="shared" si="42"/>
        <v>0</v>
      </c>
      <c r="S404" s="43"/>
      <c r="T404" s="111"/>
      <c r="U404" s="111"/>
      <c r="V404" s="111"/>
      <c r="W404" s="111"/>
      <c r="X404" s="111"/>
      <c r="Y404" s="111"/>
      <c r="Z404" s="111"/>
      <c r="AA404" s="111"/>
      <c r="AB404" s="111"/>
      <c r="AC404" s="111"/>
      <c r="AD404" s="111"/>
      <c r="AE404" s="111"/>
      <c r="AF404" s="111"/>
      <c r="AG404" s="111"/>
      <c r="AH404" s="40"/>
      <c r="AI404" s="40"/>
    </row>
    <row r="405" spans="1:35" s="44" customFormat="1" ht="28.5" customHeight="1" x14ac:dyDescent="0.25">
      <c r="A405" s="88" t="e">
        <f t="shared" si="39"/>
        <v>#VALUE!</v>
      </c>
      <c r="B405" s="87" t="s">
        <v>60</v>
      </c>
      <c r="C405" s="28"/>
      <c r="D405" s="37"/>
      <c r="E405" s="38"/>
      <c r="F405" s="89"/>
      <c r="G405" s="96"/>
      <c r="H405" s="39">
        <f t="shared" si="40"/>
        <v>0</v>
      </c>
      <c r="I405" s="39"/>
      <c r="J405" s="82"/>
      <c r="K405" s="41">
        <f t="shared" si="41"/>
        <v>0</v>
      </c>
      <c r="L405" s="42">
        <v>0</v>
      </c>
      <c r="M405" s="269"/>
      <c r="N405" s="268" t="str">
        <f t="shared" si="43"/>
        <v>xxx</v>
      </c>
      <c r="O405" s="267"/>
      <c r="P405" s="268"/>
      <c r="Q405" s="300">
        <v>0</v>
      </c>
      <c r="R405" s="104">
        <f t="shared" si="42"/>
        <v>0</v>
      </c>
      <c r="S405" s="43"/>
      <c r="T405" s="111"/>
      <c r="U405" s="111"/>
      <c r="V405" s="111"/>
      <c r="W405" s="111"/>
      <c r="X405" s="111"/>
      <c r="Y405" s="111"/>
      <c r="Z405" s="111"/>
      <c r="AA405" s="111"/>
      <c r="AB405" s="111"/>
      <c r="AC405" s="111"/>
      <c r="AD405" s="111"/>
      <c r="AE405" s="111"/>
      <c r="AF405" s="111"/>
      <c r="AG405" s="111"/>
      <c r="AH405" s="40"/>
      <c r="AI405" s="40"/>
    </row>
    <row r="406" spans="1:35" s="44" customFormat="1" ht="28.5" customHeight="1" x14ac:dyDescent="0.25">
      <c r="A406" s="88" t="e">
        <f t="shared" si="39"/>
        <v>#VALUE!</v>
      </c>
      <c r="B406" s="87" t="s">
        <v>60</v>
      </c>
      <c r="C406" s="28"/>
      <c r="D406" s="37"/>
      <c r="E406" s="38"/>
      <c r="F406" s="89"/>
      <c r="G406" s="96"/>
      <c r="H406" s="39">
        <f t="shared" si="40"/>
        <v>0</v>
      </c>
      <c r="I406" s="39"/>
      <c r="J406" s="82"/>
      <c r="K406" s="41">
        <f t="shared" si="41"/>
        <v>0</v>
      </c>
      <c r="L406" s="42">
        <v>0</v>
      </c>
      <c r="M406" s="269"/>
      <c r="N406" s="268" t="str">
        <f t="shared" si="43"/>
        <v>xxx</v>
      </c>
      <c r="O406" s="267"/>
      <c r="P406" s="268"/>
      <c r="Q406" s="300">
        <v>0</v>
      </c>
      <c r="R406" s="104">
        <f t="shared" si="42"/>
        <v>0</v>
      </c>
      <c r="S406" s="43"/>
      <c r="T406" s="111"/>
      <c r="U406" s="111"/>
      <c r="V406" s="111"/>
      <c r="W406" s="111"/>
      <c r="X406" s="111"/>
      <c r="Y406" s="111"/>
      <c r="Z406" s="111"/>
      <c r="AA406" s="111"/>
      <c r="AB406" s="111"/>
      <c r="AC406" s="111"/>
      <c r="AD406" s="111"/>
      <c r="AE406" s="111"/>
      <c r="AF406" s="111"/>
      <c r="AG406" s="111"/>
      <c r="AH406" s="40"/>
      <c r="AI406" s="40"/>
    </row>
    <row r="407" spans="1:35" s="44" customFormat="1" ht="28.5" customHeight="1" x14ac:dyDescent="0.25">
      <c r="A407" s="88" t="e">
        <f t="shared" si="39"/>
        <v>#VALUE!</v>
      </c>
      <c r="B407" s="87" t="s">
        <v>60</v>
      </c>
      <c r="C407" s="28"/>
      <c r="D407" s="37"/>
      <c r="E407" s="38"/>
      <c r="F407" s="89"/>
      <c r="G407" s="96"/>
      <c r="H407" s="39">
        <f t="shared" si="40"/>
        <v>0</v>
      </c>
      <c r="I407" s="39"/>
      <c r="J407" s="82"/>
      <c r="K407" s="41">
        <f t="shared" si="41"/>
        <v>0</v>
      </c>
      <c r="L407" s="42">
        <v>0</v>
      </c>
      <c r="M407" s="269"/>
      <c r="N407" s="268" t="str">
        <f t="shared" si="43"/>
        <v>xxx</v>
      </c>
      <c r="O407" s="267"/>
      <c r="P407" s="268"/>
      <c r="Q407" s="300">
        <v>0</v>
      </c>
      <c r="R407" s="104">
        <f t="shared" si="42"/>
        <v>0</v>
      </c>
      <c r="S407" s="43"/>
      <c r="T407" s="111"/>
      <c r="U407" s="111"/>
      <c r="V407" s="111"/>
      <c r="W407" s="111"/>
      <c r="X407" s="111"/>
      <c r="Y407" s="111"/>
      <c r="Z407" s="111"/>
      <c r="AA407" s="111"/>
      <c r="AB407" s="111"/>
      <c r="AC407" s="111"/>
      <c r="AD407" s="111"/>
      <c r="AE407" s="111"/>
      <c r="AF407" s="111"/>
      <c r="AG407" s="111"/>
      <c r="AH407" s="40"/>
      <c r="AI407" s="40"/>
    </row>
    <row r="408" spans="1:35" s="44" customFormat="1" ht="28.5" customHeight="1" x14ac:dyDescent="0.25">
      <c r="A408" s="88" t="e">
        <f t="shared" si="39"/>
        <v>#VALUE!</v>
      </c>
      <c r="B408" s="87" t="s">
        <v>60</v>
      </c>
      <c r="C408" s="28"/>
      <c r="D408" s="37"/>
      <c r="E408" s="38"/>
      <c r="F408" s="89"/>
      <c r="G408" s="96"/>
      <c r="H408" s="39">
        <f t="shared" si="40"/>
        <v>0</v>
      </c>
      <c r="I408" s="39"/>
      <c r="J408" s="82"/>
      <c r="K408" s="41">
        <f t="shared" si="41"/>
        <v>0</v>
      </c>
      <c r="L408" s="42">
        <v>0</v>
      </c>
      <c r="M408" s="269"/>
      <c r="N408" s="268" t="str">
        <f t="shared" si="43"/>
        <v>xxx</v>
      </c>
      <c r="O408" s="267"/>
      <c r="P408" s="268"/>
      <c r="Q408" s="300">
        <v>0</v>
      </c>
      <c r="R408" s="104">
        <f t="shared" si="42"/>
        <v>0</v>
      </c>
      <c r="S408" s="43"/>
      <c r="T408" s="111"/>
      <c r="U408" s="111"/>
      <c r="V408" s="111"/>
      <c r="W408" s="111"/>
      <c r="X408" s="111"/>
      <c r="Y408" s="111"/>
      <c r="Z408" s="111"/>
      <c r="AA408" s="111"/>
      <c r="AB408" s="111"/>
      <c r="AC408" s="111"/>
      <c r="AD408" s="111"/>
      <c r="AE408" s="111"/>
      <c r="AF408" s="111"/>
      <c r="AG408" s="111"/>
      <c r="AH408" s="40"/>
      <c r="AI408" s="40"/>
    </row>
    <row r="409" spans="1:35" s="44" customFormat="1" ht="28.5" customHeight="1" x14ac:dyDescent="0.25">
      <c r="A409" s="88" t="e">
        <f t="shared" si="39"/>
        <v>#VALUE!</v>
      </c>
      <c r="B409" s="87" t="s">
        <v>60</v>
      </c>
      <c r="C409" s="28"/>
      <c r="D409" s="37"/>
      <c r="E409" s="38"/>
      <c r="F409" s="89"/>
      <c r="G409" s="96"/>
      <c r="H409" s="39">
        <f t="shared" si="40"/>
        <v>0</v>
      </c>
      <c r="I409" s="39"/>
      <c r="J409" s="82"/>
      <c r="K409" s="41">
        <f t="shared" si="41"/>
        <v>0</v>
      </c>
      <c r="L409" s="42">
        <v>0</v>
      </c>
      <c r="M409" s="269"/>
      <c r="N409" s="268" t="str">
        <f t="shared" si="43"/>
        <v>xxx</v>
      </c>
      <c r="O409" s="267"/>
      <c r="P409" s="268"/>
      <c r="Q409" s="300">
        <v>0</v>
      </c>
      <c r="R409" s="104">
        <f t="shared" si="42"/>
        <v>0</v>
      </c>
      <c r="S409" s="43"/>
      <c r="T409" s="111"/>
      <c r="U409" s="111"/>
      <c r="V409" s="111"/>
      <c r="W409" s="111"/>
      <c r="X409" s="111"/>
      <c r="Y409" s="111"/>
      <c r="Z409" s="111"/>
      <c r="AA409" s="111"/>
      <c r="AB409" s="111"/>
      <c r="AC409" s="111"/>
      <c r="AD409" s="111"/>
      <c r="AE409" s="111"/>
      <c r="AF409" s="111"/>
      <c r="AG409" s="111"/>
      <c r="AH409" s="40"/>
      <c r="AI409" s="40"/>
    </row>
    <row r="410" spans="1:35" s="44" customFormat="1" ht="28.5" customHeight="1" x14ac:dyDescent="0.25">
      <c r="A410" s="88" t="e">
        <f t="shared" si="39"/>
        <v>#VALUE!</v>
      </c>
      <c r="B410" s="87" t="s">
        <v>60</v>
      </c>
      <c r="C410" s="28"/>
      <c r="D410" s="37"/>
      <c r="E410" s="38"/>
      <c r="F410" s="89"/>
      <c r="G410" s="96"/>
      <c r="H410" s="39">
        <f t="shared" si="40"/>
        <v>0</v>
      </c>
      <c r="I410" s="39"/>
      <c r="J410" s="82"/>
      <c r="K410" s="41">
        <f t="shared" si="41"/>
        <v>0</v>
      </c>
      <c r="L410" s="42">
        <v>0</v>
      </c>
      <c r="M410" s="269"/>
      <c r="N410" s="268" t="str">
        <f t="shared" si="43"/>
        <v>xxx</v>
      </c>
      <c r="O410" s="267"/>
      <c r="P410" s="268"/>
      <c r="Q410" s="300">
        <v>0</v>
      </c>
      <c r="R410" s="104">
        <f t="shared" si="42"/>
        <v>0</v>
      </c>
      <c r="S410" s="43"/>
      <c r="T410" s="111"/>
      <c r="U410" s="111"/>
      <c r="V410" s="111"/>
      <c r="W410" s="111"/>
      <c r="X410" s="111"/>
      <c r="Y410" s="111"/>
      <c r="Z410" s="111"/>
      <c r="AA410" s="111"/>
      <c r="AB410" s="111"/>
      <c r="AC410" s="111"/>
      <c r="AD410" s="111"/>
      <c r="AE410" s="111"/>
      <c r="AF410" s="111"/>
      <c r="AG410" s="111"/>
      <c r="AH410" s="40"/>
      <c r="AI410" s="40"/>
    </row>
    <row r="411" spans="1:35" s="44" customFormat="1" ht="28.5" customHeight="1" x14ac:dyDescent="0.25">
      <c r="A411" s="88" t="e">
        <f t="shared" si="39"/>
        <v>#VALUE!</v>
      </c>
      <c r="B411" s="87" t="s">
        <v>60</v>
      </c>
      <c r="C411" s="28"/>
      <c r="D411" s="37"/>
      <c r="E411" s="38"/>
      <c r="F411" s="89"/>
      <c r="G411" s="96"/>
      <c r="H411" s="39">
        <f t="shared" si="40"/>
        <v>0</v>
      </c>
      <c r="I411" s="39"/>
      <c r="J411" s="82"/>
      <c r="K411" s="41">
        <f t="shared" si="41"/>
        <v>0</v>
      </c>
      <c r="L411" s="42">
        <v>0</v>
      </c>
      <c r="M411" s="269"/>
      <c r="N411" s="268" t="str">
        <f t="shared" si="43"/>
        <v>xxx</v>
      </c>
      <c r="O411" s="267"/>
      <c r="P411" s="268"/>
      <c r="Q411" s="300">
        <v>0</v>
      </c>
      <c r="R411" s="104">
        <f t="shared" si="42"/>
        <v>0</v>
      </c>
      <c r="S411" s="43"/>
      <c r="T411" s="111"/>
      <c r="U411" s="111"/>
      <c r="V411" s="111"/>
      <c r="W411" s="111"/>
      <c r="X411" s="111"/>
      <c r="Y411" s="111"/>
      <c r="Z411" s="111"/>
      <c r="AA411" s="111"/>
      <c r="AB411" s="111"/>
      <c r="AC411" s="111"/>
      <c r="AD411" s="111"/>
      <c r="AE411" s="111"/>
      <c r="AF411" s="111"/>
      <c r="AG411" s="111"/>
      <c r="AH411" s="40"/>
      <c r="AI411" s="40"/>
    </row>
    <row r="412" spans="1:35" s="44" customFormat="1" ht="28.5" customHeight="1" x14ac:dyDescent="0.25">
      <c r="A412" s="88" t="e">
        <f t="shared" si="39"/>
        <v>#VALUE!</v>
      </c>
      <c r="B412" s="87" t="s">
        <v>60</v>
      </c>
      <c r="C412" s="28"/>
      <c r="D412" s="37"/>
      <c r="E412" s="38"/>
      <c r="F412" s="89"/>
      <c r="G412" s="96"/>
      <c r="H412" s="39">
        <f t="shared" si="40"/>
        <v>0</v>
      </c>
      <c r="I412" s="39"/>
      <c r="J412" s="82"/>
      <c r="K412" s="41">
        <f t="shared" si="41"/>
        <v>0</v>
      </c>
      <c r="L412" s="42">
        <v>0</v>
      </c>
      <c r="M412" s="269"/>
      <c r="N412" s="268" t="str">
        <f t="shared" si="43"/>
        <v>xxx</v>
      </c>
      <c r="O412" s="267"/>
      <c r="P412" s="268"/>
      <c r="Q412" s="300">
        <v>0</v>
      </c>
      <c r="R412" s="104">
        <f t="shared" si="42"/>
        <v>0</v>
      </c>
      <c r="S412" s="43"/>
      <c r="T412" s="111"/>
      <c r="U412" s="111"/>
      <c r="V412" s="111"/>
      <c r="W412" s="111"/>
      <c r="X412" s="111"/>
      <c r="Y412" s="111"/>
      <c r="Z412" s="111"/>
      <c r="AA412" s="111"/>
      <c r="AB412" s="111"/>
      <c r="AC412" s="111"/>
      <c r="AD412" s="111"/>
      <c r="AE412" s="111"/>
      <c r="AF412" s="111"/>
      <c r="AG412" s="111"/>
      <c r="AH412" s="40"/>
      <c r="AI412" s="40"/>
    </row>
    <row r="413" spans="1:35" s="44" customFormat="1" ht="28.5" customHeight="1" x14ac:dyDescent="0.25">
      <c r="A413" s="88" t="e">
        <f t="shared" si="39"/>
        <v>#VALUE!</v>
      </c>
      <c r="B413" s="87" t="s">
        <v>60</v>
      </c>
      <c r="C413" s="28"/>
      <c r="D413" s="37"/>
      <c r="E413" s="38"/>
      <c r="F413" s="89"/>
      <c r="G413" s="96"/>
      <c r="H413" s="39">
        <f t="shared" si="40"/>
        <v>0</v>
      </c>
      <c r="I413" s="39"/>
      <c r="J413" s="82"/>
      <c r="K413" s="41">
        <f t="shared" si="41"/>
        <v>0</v>
      </c>
      <c r="L413" s="42">
        <v>0</v>
      </c>
      <c r="M413" s="269"/>
      <c r="N413" s="268" t="str">
        <f t="shared" si="43"/>
        <v>xxx</v>
      </c>
      <c r="O413" s="267"/>
      <c r="P413" s="268"/>
      <c r="Q413" s="300">
        <v>0</v>
      </c>
      <c r="R413" s="104">
        <f t="shared" si="42"/>
        <v>0</v>
      </c>
      <c r="S413" s="43"/>
      <c r="T413" s="111"/>
      <c r="U413" s="111"/>
      <c r="V413" s="111"/>
      <c r="W413" s="111"/>
      <c r="X413" s="111"/>
      <c r="Y413" s="111"/>
      <c r="Z413" s="111"/>
      <c r="AA413" s="111"/>
      <c r="AB413" s="111"/>
      <c r="AC413" s="111"/>
      <c r="AD413" s="111"/>
      <c r="AE413" s="111"/>
      <c r="AF413" s="111"/>
      <c r="AG413" s="111"/>
      <c r="AH413" s="40"/>
      <c r="AI413" s="40"/>
    </row>
    <row r="414" spans="1:35" s="44" customFormat="1" ht="28.5" customHeight="1" x14ac:dyDescent="0.25">
      <c r="A414" s="88" t="e">
        <f t="shared" si="39"/>
        <v>#VALUE!</v>
      </c>
      <c r="B414" s="87" t="s">
        <v>60</v>
      </c>
      <c r="C414" s="28"/>
      <c r="D414" s="37"/>
      <c r="E414" s="38"/>
      <c r="F414" s="89"/>
      <c r="G414" s="96"/>
      <c r="H414" s="39">
        <f t="shared" si="40"/>
        <v>0</v>
      </c>
      <c r="I414" s="39"/>
      <c r="J414" s="82"/>
      <c r="K414" s="41">
        <f t="shared" si="41"/>
        <v>0</v>
      </c>
      <c r="L414" s="42">
        <v>0</v>
      </c>
      <c r="M414" s="269"/>
      <c r="N414" s="268" t="str">
        <f t="shared" si="43"/>
        <v>xxx</v>
      </c>
      <c r="O414" s="267"/>
      <c r="P414" s="268"/>
      <c r="Q414" s="300">
        <v>0</v>
      </c>
      <c r="R414" s="104">
        <f t="shared" si="42"/>
        <v>0</v>
      </c>
      <c r="S414" s="43"/>
      <c r="T414" s="111"/>
      <c r="U414" s="111"/>
      <c r="V414" s="111"/>
      <c r="W414" s="111"/>
      <c r="X414" s="111"/>
      <c r="Y414" s="111"/>
      <c r="Z414" s="111"/>
      <c r="AA414" s="111"/>
      <c r="AB414" s="111"/>
      <c r="AC414" s="111"/>
      <c r="AD414" s="111"/>
      <c r="AE414" s="111"/>
      <c r="AF414" s="111"/>
      <c r="AG414" s="111"/>
      <c r="AH414" s="40"/>
      <c r="AI414" s="40"/>
    </row>
    <row r="415" spans="1:35" s="44" customFormat="1" ht="28.5" customHeight="1" x14ac:dyDescent="0.25">
      <c r="A415" s="88" t="e">
        <f t="shared" si="39"/>
        <v>#VALUE!</v>
      </c>
      <c r="B415" s="87" t="s">
        <v>60</v>
      </c>
      <c r="C415" s="28"/>
      <c r="D415" s="37"/>
      <c r="E415" s="38"/>
      <c r="F415" s="89"/>
      <c r="G415" s="96"/>
      <c r="H415" s="39">
        <f t="shared" si="40"/>
        <v>0</v>
      </c>
      <c r="I415" s="39"/>
      <c r="J415" s="82"/>
      <c r="K415" s="41">
        <f t="shared" si="41"/>
        <v>0</v>
      </c>
      <c r="L415" s="42">
        <v>0</v>
      </c>
      <c r="M415" s="269"/>
      <c r="N415" s="268" t="str">
        <f t="shared" si="43"/>
        <v>xxx</v>
      </c>
      <c r="O415" s="267"/>
      <c r="P415" s="268"/>
      <c r="Q415" s="300">
        <v>0</v>
      </c>
      <c r="R415" s="104">
        <f t="shared" si="42"/>
        <v>0</v>
      </c>
      <c r="S415" s="43"/>
      <c r="T415" s="111"/>
      <c r="U415" s="111"/>
      <c r="V415" s="111"/>
      <c r="W415" s="111"/>
      <c r="X415" s="111"/>
      <c r="Y415" s="111"/>
      <c r="Z415" s="111"/>
      <c r="AA415" s="111"/>
      <c r="AB415" s="111"/>
      <c r="AC415" s="111"/>
      <c r="AD415" s="111"/>
      <c r="AE415" s="111"/>
      <c r="AF415" s="111"/>
      <c r="AG415" s="111"/>
      <c r="AH415" s="40"/>
      <c r="AI415" s="40"/>
    </row>
    <row r="416" spans="1:35" s="44" customFormat="1" ht="28.5" customHeight="1" x14ac:dyDescent="0.25">
      <c r="A416" s="88" t="e">
        <f t="shared" si="39"/>
        <v>#VALUE!</v>
      </c>
      <c r="B416" s="87" t="s">
        <v>60</v>
      </c>
      <c r="C416" s="28"/>
      <c r="D416" s="37"/>
      <c r="E416" s="38"/>
      <c r="F416" s="89"/>
      <c r="G416" s="96"/>
      <c r="H416" s="39">
        <f t="shared" si="40"/>
        <v>0</v>
      </c>
      <c r="I416" s="39"/>
      <c r="J416" s="82"/>
      <c r="K416" s="41">
        <f t="shared" si="41"/>
        <v>0</v>
      </c>
      <c r="L416" s="42">
        <v>0</v>
      </c>
      <c r="M416" s="269"/>
      <c r="N416" s="268" t="str">
        <f t="shared" si="43"/>
        <v>xxx</v>
      </c>
      <c r="O416" s="267"/>
      <c r="P416" s="268"/>
      <c r="Q416" s="300">
        <v>0</v>
      </c>
      <c r="R416" s="104">
        <f t="shared" si="42"/>
        <v>0</v>
      </c>
      <c r="S416" s="43"/>
      <c r="T416" s="111"/>
      <c r="U416" s="111"/>
      <c r="V416" s="111"/>
      <c r="W416" s="111"/>
      <c r="X416" s="111"/>
      <c r="Y416" s="111"/>
      <c r="Z416" s="111"/>
      <c r="AA416" s="111"/>
      <c r="AB416" s="111"/>
      <c r="AC416" s="111"/>
      <c r="AD416" s="111"/>
      <c r="AE416" s="111"/>
      <c r="AF416" s="111"/>
      <c r="AG416" s="111"/>
      <c r="AH416" s="40"/>
      <c r="AI416" s="40"/>
    </row>
    <row r="417" spans="1:35" s="44" customFormat="1" ht="28.5" customHeight="1" x14ac:dyDescent="0.25">
      <c r="A417" s="88" t="e">
        <f t="shared" si="39"/>
        <v>#VALUE!</v>
      </c>
      <c r="B417" s="87" t="s">
        <v>60</v>
      </c>
      <c r="C417" s="28"/>
      <c r="D417" s="37"/>
      <c r="E417" s="38"/>
      <c r="F417" s="89"/>
      <c r="G417" s="96"/>
      <c r="H417" s="39">
        <f t="shared" si="40"/>
        <v>0</v>
      </c>
      <c r="I417" s="39"/>
      <c r="J417" s="82"/>
      <c r="K417" s="41">
        <f t="shared" si="41"/>
        <v>0</v>
      </c>
      <c r="L417" s="42">
        <v>0</v>
      </c>
      <c r="M417" s="269"/>
      <c r="N417" s="268" t="str">
        <f t="shared" si="43"/>
        <v>xxx</v>
      </c>
      <c r="O417" s="267"/>
      <c r="P417" s="268"/>
      <c r="Q417" s="300">
        <v>0</v>
      </c>
      <c r="R417" s="104">
        <f t="shared" si="42"/>
        <v>0</v>
      </c>
      <c r="S417" s="43"/>
      <c r="T417" s="111"/>
      <c r="U417" s="111"/>
      <c r="V417" s="111"/>
      <c r="W417" s="111"/>
      <c r="X417" s="111"/>
      <c r="Y417" s="111"/>
      <c r="Z417" s="111"/>
      <c r="AA417" s="111"/>
      <c r="AB417" s="111"/>
      <c r="AC417" s="111"/>
      <c r="AD417" s="111"/>
      <c r="AE417" s="111"/>
      <c r="AF417" s="111"/>
      <c r="AG417" s="111"/>
      <c r="AH417" s="40"/>
      <c r="AI417" s="40"/>
    </row>
    <row r="418" spans="1:35" s="44" customFormat="1" ht="28.5" customHeight="1" x14ac:dyDescent="0.25">
      <c r="A418" s="88" t="e">
        <f t="shared" si="39"/>
        <v>#VALUE!</v>
      </c>
      <c r="B418" s="87" t="s">
        <v>60</v>
      </c>
      <c r="C418" s="28"/>
      <c r="D418" s="37"/>
      <c r="E418" s="38"/>
      <c r="F418" s="89"/>
      <c r="G418" s="96"/>
      <c r="H418" s="39">
        <f t="shared" si="40"/>
        <v>0</v>
      </c>
      <c r="I418" s="39"/>
      <c r="J418" s="82"/>
      <c r="K418" s="41">
        <f t="shared" si="41"/>
        <v>0</v>
      </c>
      <c r="L418" s="42">
        <v>0</v>
      </c>
      <c r="M418" s="269"/>
      <c r="N418" s="268" t="str">
        <f t="shared" si="43"/>
        <v>xxx</v>
      </c>
      <c r="O418" s="267"/>
      <c r="P418" s="268"/>
      <c r="Q418" s="300">
        <v>0</v>
      </c>
      <c r="R418" s="104">
        <f t="shared" si="42"/>
        <v>0</v>
      </c>
      <c r="S418" s="43"/>
      <c r="T418" s="111"/>
      <c r="U418" s="111"/>
      <c r="V418" s="111"/>
      <c r="W418" s="111"/>
      <c r="X418" s="111"/>
      <c r="Y418" s="111"/>
      <c r="Z418" s="111"/>
      <c r="AA418" s="111"/>
      <c r="AB418" s="111"/>
      <c r="AC418" s="111"/>
      <c r="AD418" s="111"/>
      <c r="AE418" s="111"/>
      <c r="AF418" s="111"/>
      <c r="AG418" s="111"/>
      <c r="AH418" s="40"/>
      <c r="AI418" s="40"/>
    </row>
    <row r="419" spans="1:35" s="44" customFormat="1" ht="28.5" customHeight="1" x14ac:dyDescent="0.25">
      <c r="A419" s="88" t="e">
        <f t="shared" si="39"/>
        <v>#VALUE!</v>
      </c>
      <c r="B419" s="87" t="s">
        <v>60</v>
      </c>
      <c r="C419" s="28"/>
      <c r="D419" s="37"/>
      <c r="E419" s="38"/>
      <c r="F419" s="89"/>
      <c r="G419" s="96"/>
      <c r="H419" s="39">
        <f t="shared" si="40"/>
        <v>0</v>
      </c>
      <c r="I419" s="39"/>
      <c r="J419" s="82"/>
      <c r="K419" s="41">
        <f t="shared" si="41"/>
        <v>0</v>
      </c>
      <c r="L419" s="42">
        <v>0</v>
      </c>
      <c r="M419" s="269"/>
      <c r="N419" s="268" t="str">
        <f t="shared" si="43"/>
        <v>xxx</v>
      </c>
      <c r="O419" s="267"/>
      <c r="P419" s="268"/>
      <c r="Q419" s="300">
        <v>0</v>
      </c>
      <c r="R419" s="104">
        <f t="shared" si="42"/>
        <v>0</v>
      </c>
      <c r="S419" s="43"/>
      <c r="T419" s="111"/>
      <c r="U419" s="111"/>
      <c r="V419" s="111"/>
      <c r="W419" s="111"/>
      <c r="X419" s="111"/>
      <c r="Y419" s="111"/>
      <c r="Z419" s="111"/>
      <c r="AA419" s="111"/>
      <c r="AB419" s="111"/>
      <c r="AC419" s="111"/>
      <c r="AD419" s="111"/>
      <c r="AE419" s="111"/>
      <c r="AF419" s="111"/>
      <c r="AG419" s="111"/>
      <c r="AH419" s="40"/>
      <c r="AI419" s="40"/>
    </row>
    <row r="420" spans="1:35" s="44" customFormat="1" ht="28.5" customHeight="1" x14ac:dyDescent="0.25">
      <c r="A420" s="88" t="e">
        <f t="shared" si="39"/>
        <v>#VALUE!</v>
      </c>
      <c r="B420" s="87" t="s">
        <v>60</v>
      </c>
      <c r="C420" s="28"/>
      <c r="D420" s="37"/>
      <c r="E420" s="38"/>
      <c r="F420" s="89"/>
      <c r="G420" s="96"/>
      <c r="H420" s="39">
        <f t="shared" si="40"/>
        <v>0</v>
      </c>
      <c r="I420" s="39"/>
      <c r="J420" s="82"/>
      <c r="K420" s="41">
        <f t="shared" si="41"/>
        <v>0</v>
      </c>
      <c r="L420" s="42">
        <v>0</v>
      </c>
      <c r="M420" s="269"/>
      <c r="N420" s="268" t="str">
        <f t="shared" si="43"/>
        <v>xxx</v>
      </c>
      <c r="O420" s="267"/>
      <c r="P420" s="268"/>
      <c r="Q420" s="300">
        <v>0</v>
      </c>
      <c r="R420" s="104">
        <f t="shared" si="42"/>
        <v>0</v>
      </c>
      <c r="S420" s="43"/>
      <c r="T420" s="111"/>
      <c r="U420" s="111"/>
      <c r="V420" s="111"/>
      <c r="W420" s="111"/>
      <c r="X420" s="111"/>
      <c r="Y420" s="111"/>
      <c r="Z420" s="111"/>
      <c r="AA420" s="111"/>
      <c r="AB420" s="111"/>
      <c r="AC420" s="111"/>
      <c r="AD420" s="111"/>
      <c r="AE420" s="111"/>
      <c r="AF420" s="111"/>
      <c r="AG420" s="111"/>
      <c r="AH420" s="40"/>
      <c r="AI420" s="40"/>
    </row>
    <row r="421" spans="1:35" s="44" customFormat="1" ht="28.5" customHeight="1" x14ac:dyDescent="0.25">
      <c r="A421" s="88" t="e">
        <f t="shared" si="39"/>
        <v>#VALUE!</v>
      </c>
      <c r="B421" s="87" t="s">
        <v>60</v>
      </c>
      <c r="C421" s="28"/>
      <c r="D421" s="37"/>
      <c r="E421" s="38"/>
      <c r="F421" s="89"/>
      <c r="G421" s="96"/>
      <c r="H421" s="39">
        <f t="shared" si="40"/>
        <v>0</v>
      </c>
      <c r="I421" s="39"/>
      <c r="J421" s="82"/>
      <c r="K421" s="41">
        <f t="shared" si="41"/>
        <v>0</v>
      </c>
      <c r="L421" s="42">
        <v>0</v>
      </c>
      <c r="M421" s="269"/>
      <c r="N421" s="268" t="str">
        <f t="shared" si="43"/>
        <v>xxx</v>
      </c>
      <c r="O421" s="267"/>
      <c r="P421" s="268"/>
      <c r="Q421" s="300">
        <v>0</v>
      </c>
      <c r="R421" s="104">
        <f t="shared" si="42"/>
        <v>0</v>
      </c>
      <c r="S421" s="43"/>
      <c r="T421" s="111"/>
      <c r="U421" s="111"/>
      <c r="V421" s="111"/>
      <c r="W421" s="111"/>
      <c r="X421" s="111"/>
      <c r="Y421" s="111"/>
      <c r="Z421" s="111"/>
      <c r="AA421" s="111"/>
      <c r="AB421" s="111"/>
      <c r="AC421" s="111"/>
      <c r="AD421" s="111"/>
      <c r="AE421" s="111"/>
      <c r="AF421" s="111"/>
      <c r="AG421" s="111"/>
      <c r="AH421" s="40"/>
      <c r="AI421" s="40"/>
    </row>
    <row r="422" spans="1:35" s="44" customFormat="1" ht="28.5" customHeight="1" x14ac:dyDescent="0.25">
      <c r="A422" s="88" t="e">
        <f t="shared" si="39"/>
        <v>#VALUE!</v>
      </c>
      <c r="B422" s="87" t="s">
        <v>60</v>
      </c>
      <c r="C422" s="28"/>
      <c r="D422" s="37"/>
      <c r="E422" s="38"/>
      <c r="F422" s="89"/>
      <c r="G422" s="96"/>
      <c r="H422" s="39">
        <f t="shared" si="40"/>
        <v>0</v>
      </c>
      <c r="I422" s="39"/>
      <c r="J422" s="82"/>
      <c r="K422" s="41">
        <f t="shared" si="41"/>
        <v>0</v>
      </c>
      <c r="L422" s="42">
        <v>0</v>
      </c>
      <c r="M422" s="269"/>
      <c r="N422" s="268" t="str">
        <f t="shared" si="43"/>
        <v>xxx</v>
      </c>
      <c r="O422" s="267"/>
      <c r="P422" s="268"/>
      <c r="Q422" s="300">
        <v>0</v>
      </c>
      <c r="R422" s="104">
        <f t="shared" si="42"/>
        <v>0</v>
      </c>
      <c r="S422" s="43"/>
      <c r="T422" s="111"/>
      <c r="U422" s="111"/>
      <c r="V422" s="111"/>
      <c r="W422" s="111"/>
      <c r="X422" s="111"/>
      <c r="Y422" s="111"/>
      <c r="Z422" s="111"/>
      <c r="AA422" s="111"/>
      <c r="AB422" s="111"/>
      <c r="AC422" s="111"/>
      <c r="AD422" s="111"/>
      <c r="AE422" s="111"/>
      <c r="AF422" s="111"/>
      <c r="AG422" s="111"/>
      <c r="AH422" s="40"/>
      <c r="AI422" s="40"/>
    </row>
    <row r="423" spans="1:35" s="44" customFormat="1" ht="28.5" customHeight="1" x14ac:dyDescent="0.25">
      <c r="A423" s="88" t="e">
        <f t="shared" si="39"/>
        <v>#VALUE!</v>
      </c>
      <c r="B423" s="87" t="s">
        <v>60</v>
      </c>
      <c r="C423" s="28"/>
      <c r="D423" s="37"/>
      <c r="E423" s="38"/>
      <c r="F423" s="89"/>
      <c r="G423" s="96"/>
      <c r="H423" s="39">
        <f t="shared" si="40"/>
        <v>0</v>
      </c>
      <c r="I423" s="39"/>
      <c r="J423" s="82"/>
      <c r="K423" s="41">
        <f t="shared" si="41"/>
        <v>0</v>
      </c>
      <c r="L423" s="42">
        <v>0</v>
      </c>
      <c r="M423" s="269"/>
      <c r="N423" s="268" t="str">
        <f t="shared" si="43"/>
        <v>xxx</v>
      </c>
      <c r="O423" s="267"/>
      <c r="P423" s="268"/>
      <c r="Q423" s="300">
        <v>0</v>
      </c>
      <c r="R423" s="104">
        <f t="shared" si="42"/>
        <v>0</v>
      </c>
      <c r="S423" s="43"/>
      <c r="T423" s="111"/>
      <c r="U423" s="111"/>
      <c r="V423" s="111"/>
      <c r="W423" s="111"/>
      <c r="X423" s="111"/>
      <c r="Y423" s="111"/>
      <c r="Z423" s="111"/>
      <c r="AA423" s="111"/>
      <c r="AB423" s="111"/>
      <c r="AC423" s="111"/>
      <c r="AD423" s="111"/>
      <c r="AE423" s="111"/>
      <c r="AF423" s="111"/>
      <c r="AG423" s="111"/>
      <c r="AH423" s="40"/>
      <c r="AI423" s="40"/>
    </row>
    <row r="424" spans="1:35" s="44" customFormat="1" ht="28.5" customHeight="1" x14ac:dyDescent="0.25">
      <c r="A424" s="88" t="e">
        <f t="shared" si="39"/>
        <v>#VALUE!</v>
      </c>
      <c r="B424" s="87" t="s">
        <v>60</v>
      </c>
      <c r="C424" s="28"/>
      <c r="D424" s="37"/>
      <c r="E424" s="38"/>
      <c r="F424" s="89"/>
      <c r="G424" s="96"/>
      <c r="H424" s="39">
        <f t="shared" si="40"/>
        <v>0</v>
      </c>
      <c r="I424" s="39"/>
      <c r="J424" s="82"/>
      <c r="K424" s="41">
        <f t="shared" si="41"/>
        <v>0</v>
      </c>
      <c r="L424" s="42">
        <v>0</v>
      </c>
      <c r="M424" s="269"/>
      <c r="N424" s="268" t="str">
        <f t="shared" si="43"/>
        <v>xxx</v>
      </c>
      <c r="O424" s="267"/>
      <c r="P424" s="268"/>
      <c r="Q424" s="300">
        <v>0</v>
      </c>
      <c r="R424" s="104">
        <f t="shared" si="42"/>
        <v>0</v>
      </c>
      <c r="S424" s="43"/>
      <c r="T424" s="111"/>
      <c r="U424" s="111"/>
      <c r="V424" s="111"/>
      <c r="W424" s="111"/>
      <c r="X424" s="111"/>
      <c r="Y424" s="111"/>
      <c r="Z424" s="111"/>
      <c r="AA424" s="111"/>
      <c r="AB424" s="111"/>
      <c r="AC424" s="111"/>
      <c r="AD424" s="111"/>
      <c r="AE424" s="111"/>
      <c r="AF424" s="111"/>
      <c r="AG424" s="111"/>
      <c r="AH424" s="40"/>
      <c r="AI424" s="40"/>
    </row>
    <row r="425" spans="1:35" s="44" customFormat="1" ht="28.5" customHeight="1" x14ac:dyDescent="0.25">
      <c r="A425" s="88" t="e">
        <f t="shared" si="39"/>
        <v>#VALUE!</v>
      </c>
      <c r="B425" s="87" t="s">
        <v>60</v>
      </c>
      <c r="C425" s="28"/>
      <c r="D425" s="37"/>
      <c r="E425" s="38"/>
      <c r="F425" s="89"/>
      <c r="G425" s="96"/>
      <c r="H425" s="39">
        <f t="shared" si="40"/>
        <v>0</v>
      </c>
      <c r="I425" s="39"/>
      <c r="J425" s="82"/>
      <c r="K425" s="41">
        <f t="shared" si="41"/>
        <v>0</v>
      </c>
      <c r="L425" s="42">
        <v>0</v>
      </c>
      <c r="M425" s="269"/>
      <c r="N425" s="268" t="str">
        <f t="shared" si="43"/>
        <v>xxx</v>
      </c>
      <c r="O425" s="267"/>
      <c r="P425" s="268"/>
      <c r="Q425" s="300">
        <v>0</v>
      </c>
      <c r="R425" s="104">
        <f t="shared" si="42"/>
        <v>0</v>
      </c>
      <c r="S425" s="43"/>
      <c r="T425" s="111"/>
      <c r="U425" s="111"/>
      <c r="V425" s="111"/>
      <c r="W425" s="111"/>
      <c r="X425" s="111"/>
      <c r="Y425" s="111"/>
      <c r="Z425" s="111"/>
      <c r="AA425" s="111"/>
      <c r="AB425" s="111"/>
      <c r="AC425" s="111"/>
      <c r="AD425" s="111"/>
      <c r="AE425" s="111"/>
      <c r="AF425" s="111"/>
      <c r="AG425" s="111"/>
      <c r="AH425" s="40"/>
      <c r="AI425" s="40"/>
    </row>
    <row r="426" spans="1:35" s="44" customFormat="1" ht="28.5" customHeight="1" x14ac:dyDescent="0.25">
      <c r="A426" s="88" t="e">
        <f t="shared" ref="A426:A489" si="44">N426+14</f>
        <v>#VALUE!</v>
      </c>
      <c r="B426" s="87" t="s">
        <v>60</v>
      </c>
      <c r="C426" s="28"/>
      <c r="D426" s="37"/>
      <c r="E426" s="38"/>
      <c r="F426" s="89"/>
      <c r="G426" s="96"/>
      <c r="H426" s="39">
        <f t="shared" ref="H426:H489" si="45">G426-F426</f>
        <v>0</v>
      </c>
      <c r="I426" s="39"/>
      <c r="J426" s="82"/>
      <c r="K426" s="41">
        <f t="shared" ref="K426:K489" si="46">L426/1.1</f>
        <v>0</v>
      </c>
      <c r="L426" s="42">
        <v>0</v>
      </c>
      <c r="M426" s="269"/>
      <c r="N426" s="268" t="str">
        <f t="shared" si="43"/>
        <v>xxx</v>
      </c>
      <c r="O426" s="267"/>
      <c r="P426" s="268"/>
      <c r="Q426" s="300">
        <v>0</v>
      </c>
      <c r="R426" s="104">
        <f t="shared" ref="R426:R489" si="47">L426-Q426</f>
        <v>0</v>
      </c>
      <c r="S426" s="43"/>
      <c r="T426" s="111"/>
      <c r="U426" s="111"/>
      <c r="V426" s="111"/>
      <c r="W426" s="111"/>
      <c r="X426" s="111"/>
      <c r="Y426" s="111"/>
      <c r="Z426" s="111"/>
      <c r="AA426" s="111"/>
      <c r="AB426" s="111"/>
      <c r="AC426" s="111"/>
      <c r="AD426" s="111"/>
      <c r="AE426" s="111"/>
      <c r="AF426" s="111"/>
      <c r="AG426" s="111"/>
      <c r="AH426" s="40"/>
      <c r="AI426" s="40"/>
    </row>
    <row r="427" spans="1:35" s="44" customFormat="1" ht="28.5" customHeight="1" x14ac:dyDescent="0.25">
      <c r="A427" s="88" t="e">
        <f t="shared" si="44"/>
        <v>#VALUE!</v>
      </c>
      <c r="B427" s="87" t="s">
        <v>60</v>
      </c>
      <c r="C427" s="28"/>
      <c r="D427" s="37"/>
      <c r="E427" s="38"/>
      <c r="F427" s="89"/>
      <c r="G427" s="96"/>
      <c r="H427" s="39">
        <f t="shared" si="45"/>
        <v>0</v>
      </c>
      <c r="I427" s="39"/>
      <c r="J427" s="82"/>
      <c r="K427" s="41">
        <f t="shared" si="46"/>
        <v>0</v>
      </c>
      <c r="L427" s="42">
        <v>0</v>
      </c>
      <c r="M427" s="269"/>
      <c r="N427" s="268" t="str">
        <f t="shared" si="43"/>
        <v>xxx</v>
      </c>
      <c r="O427" s="267"/>
      <c r="P427" s="268"/>
      <c r="Q427" s="300">
        <v>0</v>
      </c>
      <c r="R427" s="104">
        <f t="shared" si="47"/>
        <v>0</v>
      </c>
      <c r="S427" s="43"/>
      <c r="T427" s="111"/>
      <c r="U427" s="111"/>
      <c r="V427" s="111"/>
      <c r="W427" s="111"/>
      <c r="X427" s="111"/>
      <c r="Y427" s="111"/>
      <c r="Z427" s="111"/>
      <c r="AA427" s="111"/>
      <c r="AB427" s="111"/>
      <c r="AC427" s="111"/>
      <c r="AD427" s="111"/>
      <c r="AE427" s="111"/>
      <c r="AF427" s="111"/>
      <c r="AG427" s="111"/>
      <c r="AH427" s="40"/>
      <c r="AI427" s="40"/>
    </row>
    <row r="428" spans="1:35" s="44" customFormat="1" ht="28.5" customHeight="1" x14ac:dyDescent="0.25">
      <c r="A428" s="88" t="e">
        <f t="shared" si="44"/>
        <v>#VALUE!</v>
      </c>
      <c r="B428" s="87" t="s">
        <v>60</v>
      </c>
      <c r="C428" s="28"/>
      <c r="D428" s="37"/>
      <c r="E428" s="38"/>
      <c r="F428" s="89"/>
      <c r="G428" s="96"/>
      <c r="H428" s="39">
        <f t="shared" si="45"/>
        <v>0</v>
      </c>
      <c r="I428" s="39"/>
      <c r="J428" s="82"/>
      <c r="K428" s="41">
        <f t="shared" si="46"/>
        <v>0</v>
      </c>
      <c r="L428" s="42">
        <v>0</v>
      </c>
      <c r="M428" s="269"/>
      <c r="N428" s="268" t="str">
        <f t="shared" si="43"/>
        <v>xxx</v>
      </c>
      <c r="O428" s="267"/>
      <c r="P428" s="268"/>
      <c r="Q428" s="300">
        <v>0</v>
      </c>
      <c r="R428" s="104">
        <f t="shared" si="47"/>
        <v>0</v>
      </c>
      <c r="S428" s="43"/>
      <c r="T428" s="111"/>
      <c r="U428" s="111"/>
      <c r="V428" s="111"/>
      <c r="W428" s="111"/>
      <c r="X428" s="111"/>
      <c r="Y428" s="111"/>
      <c r="Z428" s="111"/>
      <c r="AA428" s="111"/>
      <c r="AB428" s="111"/>
      <c r="AC428" s="111"/>
      <c r="AD428" s="111"/>
      <c r="AE428" s="111"/>
      <c r="AF428" s="111"/>
      <c r="AG428" s="111"/>
      <c r="AH428" s="40"/>
      <c r="AI428" s="40"/>
    </row>
    <row r="429" spans="1:35" s="44" customFormat="1" ht="28.5" customHeight="1" x14ac:dyDescent="0.25">
      <c r="A429" s="88" t="e">
        <f t="shared" si="44"/>
        <v>#VALUE!</v>
      </c>
      <c r="B429" s="87" t="s">
        <v>60</v>
      </c>
      <c r="C429" s="28"/>
      <c r="D429" s="37"/>
      <c r="E429" s="38"/>
      <c r="F429" s="89"/>
      <c r="G429" s="96"/>
      <c r="H429" s="39">
        <f t="shared" si="45"/>
        <v>0</v>
      </c>
      <c r="I429" s="39"/>
      <c r="J429" s="82"/>
      <c r="K429" s="41">
        <f t="shared" si="46"/>
        <v>0</v>
      </c>
      <c r="L429" s="42">
        <v>0</v>
      </c>
      <c r="M429" s="269"/>
      <c r="N429" s="268" t="str">
        <f t="shared" si="43"/>
        <v>xxx</v>
      </c>
      <c r="O429" s="267"/>
      <c r="P429" s="268"/>
      <c r="Q429" s="300">
        <v>0</v>
      </c>
      <c r="R429" s="104">
        <f t="shared" si="47"/>
        <v>0</v>
      </c>
      <c r="S429" s="43"/>
      <c r="T429" s="111"/>
      <c r="U429" s="111"/>
      <c r="V429" s="111"/>
      <c r="W429" s="111"/>
      <c r="X429" s="111"/>
      <c r="Y429" s="111"/>
      <c r="Z429" s="111"/>
      <c r="AA429" s="111"/>
      <c r="AB429" s="111"/>
      <c r="AC429" s="111"/>
      <c r="AD429" s="111"/>
      <c r="AE429" s="111"/>
      <c r="AF429" s="111"/>
      <c r="AG429" s="111"/>
      <c r="AH429" s="40"/>
      <c r="AI429" s="40"/>
    </row>
    <row r="430" spans="1:35" s="44" customFormat="1" ht="28.5" customHeight="1" x14ac:dyDescent="0.25">
      <c r="A430" s="88" t="e">
        <f t="shared" si="44"/>
        <v>#VALUE!</v>
      </c>
      <c r="B430" s="87" t="s">
        <v>60</v>
      </c>
      <c r="C430" s="28"/>
      <c r="D430" s="37"/>
      <c r="E430" s="38"/>
      <c r="F430" s="89"/>
      <c r="G430" s="96"/>
      <c r="H430" s="39">
        <f t="shared" si="45"/>
        <v>0</v>
      </c>
      <c r="I430" s="39"/>
      <c r="J430" s="82"/>
      <c r="K430" s="41">
        <f t="shared" si="46"/>
        <v>0</v>
      </c>
      <c r="L430" s="42">
        <v>0</v>
      </c>
      <c r="M430" s="269"/>
      <c r="N430" s="268" t="str">
        <f t="shared" si="43"/>
        <v>xxx</v>
      </c>
      <c r="O430" s="267"/>
      <c r="P430" s="268"/>
      <c r="Q430" s="300">
        <v>0</v>
      </c>
      <c r="R430" s="104">
        <f t="shared" si="47"/>
        <v>0</v>
      </c>
      <c r="S430" s="43"/>
      <c r="T430" s="111"/>
      <c r="U430" s="111"/>
      <c r="V430" s="111"/>
      <c r="W430" s="111"/>
      <c r="X430" s="111"/>
      <c r="Y430" s="111"/>
      <c r="Z430" s="111"/>
      <c r="AA430" s="111"/>
      <c r="AB430" s="111"/>
      <c r="AC430" s="111"/>
      <c r="AD430" s="111"/>
      <c r="AE430" s="111"/>
      <c r="AF430" s="111"/>
      <c r="AG430" s="111"/>
      <c r="AH430" s="40"/>
      <c r="AI430" s="40"/>
    </row>
    <row r="431" spans="1:35" s="44" customFormat="1" ht="28.5" customHeight="1" x14ac:dyDescent="0.25">
      <c r="A431" s="88" t="e">
        <f t="shared" si="44"/>
        <v>#VALUE!</v>
      </c>
      <c r="B431" s="87" t="s">
        <v>60</v>
      </c>
      <c r="C431" s="28"/>
      <c r="D431" s="37"/>
      <c r="E431" s="38"/>
      <c r="F431" s="89"/>
      <c r="G431" s="96"/>
      <c r="H431" s="39">
        <f t="shared" si="45"/>
        <v>0</v>
      </c>
      <c r="I431" s="39"/>
      <c r="J431" s="82"/>
      <c r="K431" s="41">
        <f t="shared" si="46"/>
        <v>0</v>
      </c>
      <c r="L431" s="42">
        <v>0</v>
      </c>
      <c r="M431" s="269"/>
      <c r="N431" s="268" t="str">
        <f t="shared" si="43"/>
        <v>xxx</v>
      </c>
      <c r="O431" s="267"/>
      <c r="P431" s="268"/>
      <c r="Q431" s="300">
        <v>0</v>
      </c>
      <c r="R431" s="104">
        <f t="shared" si="47"/>
        <v>0</v>
      </c>
      <c r="S431" s="43"/>
      <c r="T431" s="111"/>
      <c r="U431" s="111"/>
      <c r="V431" s="111"/>
      <c r="W431" s="111"/>
      <c r="X431" s="111"/>
      <c r="Y431" s="111"/>
      <c r="Z431" s="111"/>
      <c r="AA431" s="111"/>
      <c r="AB431" s="111"/>
      <c r="AC431" s="111"/>
      <c r="AD431" s="111"/>
      <c r="AE431" s="111"/>
      <c r="AF431" s="111"/>
      <c r="AG431" s="111"/>
      <c r="AH431" s="40"/>
      <c r="AI431" s="40"/>
    </row>
    <row r="432" spans="1:35" s="44" customFormat="1" ht="28.5" customHeight="1" x14ac:dyDescent="0.25">
      <c r="A432" s="88" t="e">
        <f t="shared" si="44"/>
        <v>#VALUE!</v>
      </c>
      <c r="B432" s="87" t="s">
        <v>60</v>
      </c>
      <c r="C432" s="28"/>
      <c r="D432" s="37"/>
      <c r="E432" s="38"/>
      <c r="F432" s="89"/>
      <c r="G432" s="96"/>
      <c r="H432" s="39">
        <f t="shared" si="45"/>
        <v>0</v>
      </c>
      <c r="I432" s="39"/>
      <c r="J432" s="82"/>
      <c r="K432" s="41">
        <f t="shared" si="46"/>
        <v>0</v>
      </c>
      <c r="L432" s="42">
        <v>0</v>
      </c>
      <c r="M432" s="269"/>
      <c r="N432" s="268" t="str">
        <f t="shared" si="43"/>
        <v>xxx</v>
      </c>
      <c r="O432" s="267"/>
      <c r="P432" s="268"/>
      <c r="Q432" s="300">
        <v>0</v>
      </c>
      <c r="R432" s="104">
        <f t="shared" si="47"/>
        <v>0</v>
      </c>
      <c r="S432" s="43"/>
      <c r="T432" s="111"/>
      <c r="U432" s="111"/>
      <c r="V432" s="111"/>
      <c r="W432" s="111"/>
      <c r="X432" s="111"/>
      <c r="Y432" s="111"/>
      <c r="Z432" s="111"/>
      <c r="AA432" s="111"/>
      <c r="AB432" s="111"/>
      <c r="AC432" s="111"/>
      <c r="AD432" s="111"/>
      <c r="AE432" s="111"/>
      <c r="AF432" s="111"/>
      <c r="AG432" s="111"/>
      <c r="AH432" s="40"/>
      <c r="AI432" s="40"/>
    </row>
    <row r="433" spans="1:35" s="44" customFormat="1" ht="28.5" customHeight="1" x14ac:dyDescent="0.25">
      <c r="A433" s="88" t="e">
        <f t="shared" si="44"/>
        <v>#VALUE!</v>
      </c>
      <c r="B433" s="87" t="s">
        <v>60</v>
      </c>
      <c r="C433" s="28"/>
      <c r="D433" s="37"/>
      <c r="E433" s="38"/>
      <c r="F433" s="89"/>
      <c r="G433" s="96"/>
      <c r="H433" s="39">
        <f t="shared" si="45"/>
        <v>0</v>
      </c>
      <c r="I433" s="39"/>
      <c r="J433" s="82"/>
      <c r="K433" s="41">
        <f t="shared" si="46"/>
        <v>0</v>
      </c>
      <c r="L433" s="42">
        <v>0</v>
      </c>
      <c r="M433" s="269"/>
      <c r="N433" s="268" t="str">
        <f t="shared" si="43"/>
        <v>xxx</v>
      </c>
      <c r="O433" s="267"/>
      <c r="P433" s="268"/>
      <c r="Q433" s="300">
        <v>0</v>
      </c>
      <c r="R433" s="104">
        <f t="shared" si="47"/>
        <v>0</v>
      </c>
      <c r="S433" s="43"/>
      <c r="T433" s="111"/>
      <c r="U433" s="111"/>
      <c r="V433" s="111"/>
      <c r="W433" s="111"/>
      <c r="X433" s="111"/>
      <c r="Y433" s="111"/>
      <c r="Z433" s="111"/>
      <c r="AA433" s="111"/>
      <c r="AB433" s="111"/>
      <c r="AC433" s="111"/>
      <c r="AD433" s="111"/>
      <c r="AE433" s="111"/>
      <c r="AF433" s="111"/>
      <c r="AG433" s="111"/>
      <c r="AH433" s="40"/>
      <c r="AI433" s="40"/>
    </row>
    <row r="434" spans="1:35" s="44" customFormat="1" ht="28.5" customHeight="1" x14ac:dyDescent="0.25">
      <c r="A434" s="88" t="e">
        <f t="shared" si="44"/>
        <v>#VALUE!</v>
      </c>
      <c r="B434" s="87" t="s">
        <v>60</v>
      </c>
      <c r="C434" s="28"/>
      <c r="D434" s="37"/>
      <c r="E434" s="38"/>
      <c r="F434" s="89"/>
      <c r="G434" s="96"/>
      <c r="H434" s="39">
        <f t="shared" si="45"/>
        <v>0</v>
      </c>
      <c r="I434" s="39"/>
      <c r="J434" s="82"/>
      <c r="K434" s="41">
        <f t="shared" si="46"/>
        <v>0</v>
      </c>
      <c r="L434" s="42">
        <v>0</v>
      </c>
      <c r="M434" s="269"/>
      <c r="N434" s="268" t="str">
        <f t="shared" si="43"/>
        <v>xxx</v>
      </c>
      <c r="O434" s="267"/>
      <c r="P434" s="268"/>
      <c r="Q434" s="300">
        <v>0</v>
      </c>
      <c r="R434" s="104">
        <f t="shared" si="47"/>
        <v>0</v>
      </c>
      <c r="S434" s="43"/>
      <c r="T434" s="111"/>
      <c r="U434" s="111"/>
      <c r="V434" s="111"/>
      <c r="W434" s="111"/>
      <c r="X434" s="111"/>
      <c r="Y434" s="111"/>
      <c r="Z434" s="111"/>
      <c r="AA434" s="111"/>
      <c r="AB434" s="111"/>
      <c r="AC434" s="111"/>
      <c r="AD434" s="111"/>
      <c r="AE434" s="111"/>
      <c r="AF434" s="111"/>
      <c r="AG434" s="111"/>
      <c r="AH434" s="40"/>
      <c r="AI434" s="40"/>
    </row>
    <row r="435" spans="1:35" s="44" customFormat="1" ht="28.5" customHeight="1" x14ac:dyDescent="0.25">
      <c r="A435" s="88" t="e">
        <f t="shared" si="44"/>
        <v>#VALUE!</v>
      </c>
      <c r="B435" s="87" t="s">
        <v>60</v>
      </c>
      <c r="C435" s="28"/>
      <c r="D435" s="37"/>
      <c r="E435" s="38"/>
      <c r="F435" s="89"/>
      <c r="G435" s="96"/>
      <c r="H435" s="39">
        <f t="shared" si="45"/>
        <v>0</v>
      </c>
      <c r="I435" s="39"/>
      <c r="J435" s="82"/>
      <c r="K435" s="41">
        <f t="shared" si="46"/>
        <v>0</v>
      </c>
      <c r="L435" s="42">
        <v>0</v>
      </c>
      <c r="M435" s="269"/>
      <c r="N435" s="268" t="str">
        <f t="shared" si="43"/>
        <v>xxx</v>
      </c>
      <c r="O435" s="267"/>
      <c r="P435" s="268"/>
      <c r="Q435" s="300">
        <v>0</v>
      </c>
      <c r="R435" s="104">
        <f t="shared" si="47"/>
        <v>0</v>
      </c>
      <c r="S435" s="43"/>
      <c r="T435" s="111"/>
      <c r="U435" s="111"/>
      <c r="V435" s="111"/>
      <c r="W435" s="111"/>
      <c r="X435" s="111"/>
      <c r="Y435" s="111"/>
      <c r="Z435" s="111"/>
      <c r="AA435" s="111"/>
      <c r="AB435" s="111"/>
      <c r="AC435" s="111"/>
      <c r="AD435" s="111"/>
      <c r="AE435" s="111"/>
      <c r="AF435" s="111"/>
      <c r="AG435" s="111"/>
      <c r="AH435" s="40"/>
      <c r="AI435" s="40"/>
    </row>
    <row r="436" spans="1:35" s="44" customFormat="1" ht="28.5" customHeight="1" x14ac:dyDescent="0.25">
      <c r="A436" s="88" t="e">
        <f t="shared" si="44"/>
        <v>#VALUE!</v>
      </c>
      <c r="B436" s="87" t="s">
        <v>60</v>
      </c>
      <c r="C436" s="28"/>
      <c r="D436" s="37"/>
      <c r="E436" s="38"/>
      <c r="F436" s="89"/>
      <c r="G436" s="96"/>
      <c r="H436" s="39">
        <f t="shared" si="45"/>
        <v>0</v>
      </c>
      <c r="I436" s="39"/>
      <c r="J436" s="82"/>
      <c r="K436" s="41">
        <f t="shared" si="46"/>
        <v>0</v>
      </c>
      <c r="L436" s="42">
        <v>0</v>
      </c>
      <c r="M436" s="269"/>
      <c r="N436" s="268" t="str">
        <f t="shared" si="43"/>
        <v>xxx</v>
      </c>
      <c r="O436" s="267"/>
      <c r="P436" s="268"/>
      <c r="Q436" s="300">
        <v>0</v>
      </c>
      <c r="R436" s="104">
        <f t="shared" si="47"/>
        <v>0</v>
      </c>
      <c r="S436" s="43"/>
      <c r="T436" s="111"/>
      <c r="U436" s="111"/>
      <c r="V436" s="111"/>
      <c r="W436" s="111"/>
      <c r="X436" s="111"/>
      <c r="Y436" s="111"/>
      <c r="Z436" s="111"/>
      <c r="AA436" s="111"/>
      <c r="AB436" s="111"/>
      <c r="AC436" s="111"/>
      <c r="AD436" s="111"/>
      <c r="AE436" s="111"/>
      <c r="AF436" s="111"/>
      <c r="AG436" s="111"/>
      <c r="AH436" s="40"/>
      <c r="AI436" s="40"/>
    </row>
    <row r="437" spans="1:35" s="44" customFormat="1" ht="28.5" customHeight="1" x14ac:dyDescent="0.25">
      <c r="A437" s="88" t="e">
        <f t="shared" si="44"/>
        <v>#VALUE!</v>
      </c>
      <c r="B437" s="87" t="s">
        <v>60</v>
      </c>
      <c r="C437" s="28"/>
      <c r="D437" s="37"/>
      <c r="E437" s="38"/>
      <c r="F437" s="89"/>
      <c r="G437" s="96"/>
      <c r="H437" s="39">
        <f t="shared" si="45"/>
        <v>0</v>
      </c>
      <c r="I437" s="39"/>
      <c r="J437" s="82"/>
      <c r="K437" s="41">
        <f t="shared" si="46"/>
        <v>0</v>
      </c>
      <c r="L437" s="42">
        <v>0</v>
      </c>
      <c r="M437" s="269"/>
      <c r="N437" s="268" t="str">
        <f t="shared" si="43"/>
        <v>xxx</v>
      </c>
      <c r="O437" s="267"/>
      <c r="P437" s="268"/>
      <c r="Q437" s="300">
        <v>0</v>
      </c>
      <c r="R437" s="104">
        <f t="shared" si="47"/>
        <v>0</v>
      </c>
      <c r="S437" s="43"/>
      <c r="T437" s="111"/>
      <c r="U437" s="111"/>
      <c r="V437" s="111"/>
      <c r="W437" s="111"/>
      <c r="X437" s="111"/>
      <c r="Y437" s="111"/>
      <c r="Z437" s="111"/>
      <c r="AA437" s="111"/>
      <c r="AB437" s="111"/>
      <c r="AC437" s="111"/>
      <c r="AD437" s="111"/>
      <c r="AE437" s="111"/>
      <c r="AF437" s="111"/>
      <c r="AG437" s="111"/>
      <c r="AH437" s="40"/>
      <c r="AI437" s="40"/>
    </row>
    <row r="438" spans="1:35" s="44" customFormat="1" ht="28.5" customHeight="1" x14ac:dyDescent="0.25">
      <c r="A438" s="88" t="e">
        <f t="shared" si="44"/>
        <v>#VALUE!</v>
      </c>
      <c r="B438" s="87" t="s">
        <v>60</v>
      </c>
      <c r="C438" s="28"/>
      <c r="D438" s="37"/>
      <c r="E438" s="38"/>
      <c r="F438" s="89"/>
      <c r="G438" s="96"/>
      <c r="H438" s="39">
        <f t="shared" si="45"/>
        <v>0</v>
      </c>
      <c r="I438" s="39"/>
      <c r="J438" s="82"/>
      <c r="K438" s="41">
        <f t="shared" si="46"/>
        <v>0</v>
      </c>
      <c r="L438" s="42">
        <v>0</v>
      </c>
      <c r="M438" s="269"/>
      <c r="N438" s="268" t="str">
        <f t="shared" si="43"/>
        <v>xxx</v>
      </c>
      <c r="O438" s="267"/>
      <c r="P438" s="268"/>
      <c r="Q438" s="300">
        <v>0</v>
      </c>
      <c r="R438" s="104">
        <f t="shared" si="47"/>
        <v>0</v>
      </c>
      <c r="S438" s="43"/>
      <c r="T438" s="111"/>
      <c r="U438" s="111"/>
      <c r="V438" s="111"/>
      <c r="W438" s="111"/>
      <c r="X438" s="111"/>
      <c r="Y438" s="111"/>
      <c r="Z438" s="111"/>
      <c r="AA438" s="111"/>
      <c r="AB438" s="111"/>
      <c r="AC438" s="111"/>
      <c r="AD438" s="111"/>
      <c r="AE438" s="111"/>
      <c r="AF438" s="111"/>
      <c r="AG438" s="111"/>
      <c r="AH438" s="40"/>
      <c r="AI438" s="40"/>
    </row>
    <row r="439" spans="1:35" s="44" customFormat="1" ht="28.5" customHeight="1" x14ac:dyDescent="0.25">
      <c r="A439" s="88" t="e">
        <f t="shared" si="44"/>
        <v>#VALUE!</v>
      </c>
      <c r="B439" s="87" t="s">
        <v>60</v>
      </c>
      <c r="C439" s="28"/>
      <c r="D439" s="37"/>
      <c r="E439" s="38"/>
      <c r="F439" s="89"/>
      <c r="G439" s="96"/>
      <c r="H439" s="39">
        <f t="shared" si="45"/>
        <v>0</v>
      </c>
      <c r="I439" s="39"/>
      <c r="J439" s="82"/>
      <c r="K439" s="41">
        <f t="shared" si="46"/>
        <v>0</v>
      </c>
      <c r="L439" s="42">
        <v>0</v>
      </c>
      <c r="M439" s="269"/>
      <c r="N439" s="268" t="str">
        <f t="shared" si="43"/>
        <v>xxx</v>
      </c>
      <c r="O439" s="267"/>
      <c r="P439" s="268"/>
      <c r="Q439" s="300">
        <v>0</v>
      </c>
      <c r="R439" s="104">
        <f t="shared" si="47"/>
        <v>0</v>
      </c>
      <c r="S439" s="43"/>
      <c r="T439" s="111"/>
      <c r="U439" s="111"/>
      <c r="V439" s="111"/>
      <c r="W439" s="111"/>
      <c r="X439" s="111"/>
      <c r="Y439" s="111"/>
      <c r="Z439" s="111"/>
      <c r="AA439" s="111"/>
      <c r="AB439" s="111"/>
      <c r="AC439" s="111"/>
      <c r="AD439" s="111"/>
      <c r="AE439" s="111"/>
      <c r="AF439" s="111"/>
      <c r="AG439" s="111"/>
      <c r="AH439" s="40"/>
      <c r="AI439" s="40"/>
    </row>
    <row r="440" spans="1:35" s="44" customFormat="1" ht="28.5" customHeight="1" x14ac:dyDescent="0.25">
      <c r="A440" s="88" t="e">
        <f t="shared" si="44"/>
        <v>#VALUE!</v>
      </c>
      <c r="B440" s="87" t="s">
        <v>60</v>
      </c>
      <c r="C440" s="28"/>
      <c r="D440" s="37"/>
      <c r="E440" s="38"/>
      <c r="F440" s="89"/>
      <c r="G440" s="96"/>
      <c r="H440" s="39">
        <f t="shared" si="45"/>
        <v>0</v>
      </c>
      <c r="I440" s="39"/>
      <c r="J440" s="82"/>
      <c r="K440" s="41">
        <f t="shared" si="46"/>
        <v>0</v>
      </c>
      <c r="L440" s="42">
        <v>0</v>
      </c>
      <c r="M440" s="269"/>
      <c r="N440" s="268" t="str">
        <f t="shared" si="43"/>
        <v>xxx</v>
      </c>
      <c r="O440" s="267"/>
      <c r="P440" s="268"/>
      <c r="Q440" s="300">
        <v>0</v>
      </c>
      <c r="R440" s="104">
        <f t="shared" si="47"/>
        <v>0</v>
      </c>
      <c r="S440" s="43"/>
      <c r="T440" s="111"/>
      <c r="U440" s="111"/>
      <c r="V440" s="111"/>
      <c r="W440" s="111"/>
      <c r="X440" s="111"/>
      <c r="Y440" s="111"/>
      <c r="Z440" s="111"/>
      <c r="AA440" s="111"/>
      <c r="AB440" s="111"/>
      <c r="AC440" s="111"/>
      <c r="AD440" s="111"/>
      <c r="AE440" s="111"/>
      <c r="AF440" s="111"/>
      <c r="AG440" s="111"/>
      <c r="AH440" s="40"/>
      <c r="AI440" s="40"/>
    </row>
    <row r="441" spans="1:35" s="44" customFormat="1" ht="28.5" customHeight="1" x14ac:dyDescent="0.25">
      <c r="A441" s="88" t="e">
        <f t="shared" si="44"/>
        <v>#VALUE!</v>
      </c>
      <c r="B441" s="87" t="s">
        <v>60</v>
      </c>
      <c r="C441" s="28"/>
      <c r="D441" s="37"/>
      <c r="E441" s="38"/>
      <c r="F441" s="89"/>
      <c r="G441" s="96"/>
      <c r="H441" s="39">
        <f t="shared" si="45"/>
        <v>0</v>
      </c>
      <c r="I441" s="39"/>
      <c r="J441" s="82"/>
      <c r="K441" s="41">
        <f t="shared" si="46"/>
        <v>0</v>
      </c>
      <c r="L441" s="42">
        <v>0</v>
      </c>
      <c r="M441" s="269"/>
      <c r="N441" s="268" t="str">
        <f t="shared" si="43"/>
        <v>xxx</v>
      </c>
      <c r="O441" s="267"/>
      <c r="P441" s="268"/>
      <c r="Q441" s="300">
        <v>0</v>
      </c>
      <c r="R441" s="104">
        <f t="shared" si="47"/>
        <v>0</v>
      </c>
      <c r="S441" s="43"/>
      <c r="T441" s="111"/>
      <c r="U441" s="111"/>
      <c r="V441" s="111"/>
      <c r="W441" s="111"/>
      <c r="X441" s="111"/>
      <c r="Y441" s="111"/>
      <c r="Z441" s="111"/>
      <c r="AA441" s="111"/>
      <c r="AB441" s="111"/>
      <c r="AC441" s="111"/>
      <c r="AD441" s="111"/>
      <c r="AE441" s="111"/>
      <c r="AF441" s="111"/>
      <c r="AG441" s="111"/>
      <c r="AH441" s="40"/>
      <c r="AI441" s="40"/>
    </row>
    <row r="442" spans="1:35" s="44" customFormat="1" ht="28.5" customHeight="1" x14ac:dyDescent="0.25">
      <c r="A442" s="88" t="e">
        <f t="shared" si="44"/>
        <v>#VALUE!</v>
      </c>
      <c r="B442" s="87" t="s">
        <v>60</v>
      </c>
      <c r="C442" s="28"/>
      <c r="D442" s="37"/>
      <c r="E442" s="38"/>
      <c r="F442" s="89"/>
      <c r="G442" s="96"/>
      <c r="H442" s="39">
        <f t="shared" si="45"/>
        <v>0</v>
      </c>
      <c r="I442" s="39"/>
      <c r="J442" s="82"/>
      <c r="K442" s="41">
        <f t="shared" si="46"/>
        <v>0</v>
      </c>
      <c r="L442" s="42">
        <v>0</v>
      </c>
      <c r="M442" s="269"/>
      <c r="N442" s="268" t="str">
        <f t="shared" si="43"/>
        <v>xxx</v>
      </c>
      <c r="O442" s="267"/>
      <c r="P442" s="268"/>
      <c r="Q442" s="300">
        <v>0</v>
      </c>
      <c r="R442" s="104">
        <f t="shared" si="47"/>
        <v>0</v>
      </c>
      <c r="S442" s="43"/>
      <c r="T442" s="111"/>
      <c r="U442" s="111"/>
      <c r="V442" s="111"/>
      <c r="W442" s="111"/>
      <c r="X442" s="111"/>
      <c r="Y442" s="111"/>
      <c r="Z442" s="111"/>
      <c r="AA442" s="111"/>
      <c r="AB442" s="111"/>
      <c r="AC442" s="111"/>
      <c r="AD442" s="111"/>
      <c r="AE442" s="111"/>
      <c r="AF442" s="111"/>
      <c r="AG442" s="111"/>
      <c r="AH442" s="40"/>
      <c r="AI442" s="40"/>
    </row>
    <row r="443" spans="1:35" s="44" customFormat="1" ht="28.5" customHeight="1" x14ac:dyDescent="0.25">
      <c r="A443" s="88" t="e">
        <f t="shared" si="44"/>
        <v>#VALUE!</v>
      </c>
      <c r="B443" s="87" t="s">
        <v>60</v>
      </c>
      <c r="C443" s="28"/>
      <c r="D443" s="37"/>
      <c r="E443" s="38"/>
      <c r="F443" s="89"/>
      <c r="G443" s="96"/>
      <c r="H443" s="39">
        <f t="shared" si="45"/>
        <v>0</v>
      </c>
      <c r="I443" s="39"/>
      <c r="J443" s="82"/>
      <c r="K443" s="41">
        <f t="shared" si="46"/>
        <v>0</v>
      </c>
      <c r="L443" s="42">
        <v>0</v>
      </c>
      <c r="M443" s="269"/>
      <c r="N443" s="268" t="str">
        <f t="shared" si="43"/>
        <v>xxx</v>
      </c>
      <c r="O443" s="267"/>
      <c r="P443" s="268"/>
      <c r="Q443" s="300">
        <v>0</v>
      </c>
      <c r="R443" s="104">
        <f t="shared" si="47"/>
        <v>0</v>
      </c>
      <c r="S443" s="43"/>
      <c r="T443" s="111"/>
      <c r="U443" s="111"/>
      <c r="V443" s="111"/>
      <c r="W443" s="111"/>
      <c r="X443" s="111"/>
      <c r="Y443" s="111"/>
      <c r="Z443" s="111"/>
      <c r="AA443" s="111"/>
      <c r="AB443" s="111"/>
      <c r="AC443" s="111"/>
      <c r="AD443" s="111"/>
      <c r="AE443" s="111"/>
      <c r="AF443" s="111"/>
      <c r="AG443" s="111"/>
      <c r="AH443" s="40"/>
      <c r="AI443" s="40"/>
    </row>
    <row r="444" spans="1:35" s="44" customFormat="1" ht="28.5" customHeight="1" x14ac:dyDescent="0.25">
      <c r="A444" s="88" t="e">
        <f t="shared" si="44"/>
        <v>#VALUE!</v>
      </c>
      <c r="B444" s="87" t="s">
        <v>60</v>
      </c>
      <c r="C444" s="28"/>
      <c r="D444" s="37"/>
      <c r="E444" s="38"/>
      <c r="F444" s="89"/>
      <c r="G444" s="96"/>
      <c r="H444" s="39">
        <f t="shared" si="45"/>
        <v>0</v>
      </c>
      <c r="I444" s="39"/>
      <c r="J444" s="82"/>
      <c r="K444" s="41">
        <f t="shared" si="46"/>
        <v>0</v>
      </c>
      <c r="L444" s="42">
        <v>0</v>
      </c>
      <c r="M444" s="269"/>
      <c r="N444" s="268" t="str">
        <f t="shared" si="43"/>
        <v>xxx</v>
      </c>
      <c r="O444" s="267"/>
      <c r="P444" s="268"/>
      <c r="Q444" s="300">
        <v>0</v>
      </c>
      <c r="R444" s="104">
        <f t="shared" si="47"/>
        <v>0</v>
      </c>
      <c r="S444" s="43"/>
      <c r="T444" s="111"/>
      <c r="U444" s="111"/>
      <c r="V444" s="111"/>
      <c r="W444" s="111"/>
      <c r="X444" s="111"/>
      <c r="Y444" s="111"/>
      <c r="Z444" s="111"/>
      <c r="AA444" s="111"/>
      <c r="AB444" s="111"/>
      <c r="AC444" s="111"/>
      <c r="AD444" s="111"/>
      <c r="AE444" s="111"/>
      <c r="AF444" s="111"/>
      <c r="AG444" s="111"/>
      <c r="AH444" s="40"/>
      <c r="AI444" s="40"/>
    </row>
    <row r="445" spans="1:35" s="44" customFormat="1" ht="28.5" customHeight="1" x14ac:dyDescent="0.25">
      <c r="A445" s="88" t="e">
        <f t="shared" si="44"/>
        <v>#VALUE!</v>
      </c>
      <c r="B445" s="87" t="s">
        <v>60</v>
      </c>
      <c r="C445" s="28"/>
      <c r="D445" s="37"/>
      <c r="E445" s="38"/>
      <c r="F445" s="89"/>
      <c r="G445" s="96"/>
      <c r="H445" s="39">
        <f t="shared" si="45"/>
        <v>0</v>
      </c>
      <c r="I445" s="39"/>
      <c r="J445" s="82"/>
      <c r="K445" s="41">
        <f t="shared" si="46"/>
        <v>0</v>
      </c>
      <c r="L445" s="42">
        <v>0</v>
      </c>
      <c r="M445" s="269"/>
      <c r="N445" s="268" t="str">
        <f t="shared" si="43"/>
        <v>xxx</v>
      </c>
      <c r="O445" s="267"/>
      <c r="P445" s="268"/>
      <c r="Q445" s="300">
        <v>0</v>
      </c>
      <c r="R445" s="104">
        <f t="shared" si="47"/>
        <v>0</v>
      </c>
      <c r="S445" s="43"/>
      <c r="T445" s="111"/>
      <c r="U445" s="111"/>
      <c r="V445" s="111"/>
      <c r="W445" s="111"/>
      <c r="X445" s="111"/>
      <c r="Y445" s="111"/>
      <c r="Z445" s="111"/>
      <c r="AA445" s="111"/>
      <c r="AB445" s="111"/>
      <c r="AC445" s="111"/>
      <c r="AD445" s="111"/>
      <c r="AE445" s="111"/>
      <c r="AF445" s="111"/>
      <c r="AG445" s="111"/>
      <c r="AH445" s="40"/>
      <c r="AI445" s="40"/>
    </row>
    <row r="446" spans="1:35" s="44" customFormat="1" ht="28.5" customHeight="1" x14ac:dyDescent="0.25">
      <c r="A446" s="88" t="e">
        <f t="shared" si="44"/>
        <v>#VALUE!</v>
      </c>
      <c r="B446" s="87" t="s">
        <v>60</v>
      </c>
      <c r="C446" s="28"/>
      <c r="D446" s="37"/>
      <c r="E446" s="38"/>
      <c r="F446" s="89"/>
      <c r="G446" s="96"/>
      <c r="H446" s="39">
        <f t="shared" si="45"/>
        <v>0</v>
      </c>
      <c r="I446" s="39"/>
      <c r="J446" s="82"/>
      <c r="K446" s="41">
        <f t="shared" si="46"/>
        <v>0</v>
      </c>
      <c r="L446" s="42">
        <v>0</v>
      </c>
      <c r="M446" s="269"/>
      <c r="N446" s="268" t="str">
        <f t="shared" si="43"/>
        <v>xxx</v>
      </c>
      <c r="O446" s="267"/>
      <c r="P446" s="268"/>
      <c r="Q446" s="300">
        <v>0</v>
      </c>
      <c r="R446" s="104">
        <f t="shared" si="47"/>
        <v>0</v>
      </c>
      <c r="S446" s="43"/>
      <c r="T446" s="111"/>
      <c r="U446" s="111"/>
      <c r="V446" s="111"/>
      <c r="W446" s="111"/>
      <c r="X446" s="111"/>
      <c r="Y446" s="111"/>
      <c r="Z446" s="111"/>
      <c r="AA446" s="111"/>
      <c r="AB446" s="111"/>
      <c r="AC446" s="111"/>
      <c r="AD446" s="111"/>
      <c r="AE446" s="111"/>
      <c r="AF446" s="111"/>
      <c r="AG446" s="111"/>
      <c r="AH446" s="40"/>
      <c r="AI446" s="40"/>
    </row>
    <row r="447" spans="1:35" s="44" customFormat="1" ht="28.5" customHeight="1" x14ac:dyDescent="0.25">
      <c r="A447" s="88" t="e">
        <f t="shared" si="44"/>
        <v>#VALUE!</v>
      </c>
      <c r="B447" s="87" t="s">
        <v>60</v>
      </c>
      <c r="C447" s="28"/>
      <c r="D447" s="37"/>
      <c r="E447" s="38"/>
      <c r="F447" s="89"/>
      <c r="G447" s="96"/>
      <c r="H447" s="39">
        <f t="shared" si="45"/>
        <v>0</v>
      </c>
      <c r="I447" s="39"/>
      <c r="J447" s="82"/>
      <c r="K447" s="41">
        <f t="shared" si="46"/>
        <v>0</v>
      </c>
      <c r="L447" s="42">
        <v>0</v>
      </c>
      <c r="M447" s="269"/>
      <c r="N447" s="268" t="str">
        <f t="shared" si="43"/>
        <v>xxx</v>
      </c>
      <c r="O447" s="267"/>
      <c r="P447" s="268"/>
      <c r="Q447" s="300">
        <v>0</v>
      </c>
      <c r="R447" s="104">
        <f t="shared" si="47"/>
        <v>0</v>
      </c>
      <c r="S447" s="43"/>
      <c r="T447" s="111"/>
      <c r="U447" s="111"/>
      <c r="V447" s="111"/>
      <c r="W447" s="111"/>
      <c r="X447" s="111"/>
      <c r="Y447" s="111"/>
      <c r="Z447" s="111"/>
      <c r="AA447" s="111"/>
      <c r="AB447" s="111"/>
      <c r="AC447" s="111"/>
      <c r="AD447" s="111"/>
      <c r="AE447" s="111"/>
      <c r="AF447" s="111"/>
      <c r="AG447" s="111"/>
      <c r="AH447" s="40"/>
      <c r="AI447" s="40"/>
    </row>
    <row r="448" spans="1:35" s="44" customFormat="1" ht="28.5" customHeight="1" x14ac:dyDescent="0.25">
      <c r="A448" s="88" t="e">
        <f t="shared" si="44"/>
        <v>#VALUE!</v>
      </c>
      <c r="B448" s="87" t="s">
        <v>60</v>
      </c>
      <c r="C448" s="28"/>
      <c r="D448" s="37"/>
      <c r="E448" s="38"/>
      <c r="F448" s="89"/>
      <c r="G448" s="96"/>
      <c r="H448" s="39">
        <f t="shared" si="45"/>
        <v>0</v>
      </c>
      <c r="I448" s="39"/>
      <c r="J448" s="82"/>
      <c r="K448" s="41">
        <f t="shared" si="46"/>
        <v>0</v>
      </c>
      <c r="L448" s="42">
        <v>0</v>
      </c>
      <c r="M448" s="269"/>
      <c r="N448" s="268" t="str">
        <f t="shared" si="43"/>
        <v>xxx</v>
      </c>
      <c r="O448" s="267"/>
      <c r="P448" s="268"/>
      <c r="Q448" s="300">
        <v>0</v>
      </c>
      <c r="R448" s="104">
        <f t="shared" si="47"/>
        <v>0</v>
      </c>
      <c r="S448" s="43"/>
      <c r="T448" s="111"/>
      <c r="U448" s="111"/>
      <c r="V448" s="111"/>
      <c r="W448" s="111"/>
      <c r="X448" s="111"/>
      <c r="Y448" s="111"/>
      <c r="Z448" s="111"/>
      <c r="AA448" s="111"/>
      <c r="AB448" s="111"/>
      <c r="AC448" s="111"/>
      <c r="AD448" s="111"/>
      <c r="AE448" s="111"/>
      <c r="AF448" s="111"/>
      <c r="AG448" s="111"/>
      <c r="AH448" s="40"/>
      <c r="AI448" s="40"/>
    </row>
    <row r="449" spans="1:35" s="44" customFormat="1" ht="28.5" customHeight="1" x14ac:dyDescent="0.25">
      <c r="A449" s="88" t="e">
        <f t="shared" si="44"/>
        <v>#VALUE!</v>
      </c>
      <c r="B449" s="87" t="s">
        <v>60</v>
      </c>
      <c r="C449" s="28"/>
      <c r="D449" s="37"/>
      <c r="E449" s="38"/>
      <c r="F449" s="89"/>
      <c r="G449" s="96"/>
      <c r="H449" s="39">
        <f t="shared" si="45"/>
        <v>0</v>
      </c>
      <c r="I449" s="39"/>
      <c r="J449" s="82"/>
      <c r="K449" s="41">
        <f t="shared" si="46"/>
        <v>0</v>
      </c>
      <c r="L449" s="42">
        <v>0</v>
      </c>
      <c r="M449" s="269"/>
      <c r="N449" s="268" t="str">
        <f t="shared" si="43"/>
        <v>xxx</v>
      </c>
      <c r="O449" s="267"/>
      <c r="P449" s="268"/>
      <c r="Q449" s="300">
        <v>0</v>
      </c>
      <c r="R449" s="104">
        <f t="shared" si="47"/>
        <v>0</v>
      </c>
      <c r="S449" s="43"/>
      <c r="T449" s="111"/>
      <c r="U449" s="111"/>
      <c r="V449" s="111"/>
      <c r="W449" s="111"/>
      <c r="X449" s="111"/>
      <c r="Y449" s="111"/>
      <c r="Z449" s="111"/>
      <c r="AA449" s="111"/>
      <c r="AB449" s="111"/>
      <c r="AC449" s="111"/>
      <c r="AD449" s="111"/>
      <c r="AE449" s="111"/>
      <c r="AF449" s="111"/>
      <c r="AG449" s="111"/>
      <c r="AH449" s="40"/>
      <c r="AI449" s="40"/>
    </row>
    <row r="450" spans="1:35" s="44" customFormat="1" ht="28.5" customHeight="1" x14ac:dyDescent="0.25">
      <c r="A450" s="88" t="e">
        <f t="shared" si="44"/>
        <v>#VALUE!</v>
      </c>
      <c r="B450" s="87" t="s">
        <v>60</v>
      </c>
      <c r="C450" s="28"/>
      <c r="D450" s="37"/>
      <c r="E450" s="38"/>
      <c r="F450" s="89"/>
      <c r="G450" s="96"/>
      <c r="H450" s="39">
        <f t="shared" si="45"/>
        <v>0</v>
      </c>
      <c r="I450" s="39"/>
      <c r="J450" s="82"/>
      <c r="K450" s="41">
        <f t="shared" si="46"/>
        <v>0</v>
      </c>
      <c r="L450" s="42">
        <v>0</v>
      </c>
      <c r="M450" s="269"/>
      <c r="N450" s="268" t="str">
        <f t="shared" si="43"/>
        <v>xxx</v>
      </c>
      <c r="O450" s="267"/>
      <c r="P450" s="268"/>
      <c r="Q450" s="300">
        <v>0</v>
      </c>
      <c r="R450" s="104">
        <f t="shared" si="47"/>
        <v>0</v>
      </c>
      <c r="S450" s="43"/>
      <c r="T450" s="111"/>
      <c r="U450" s="111"/>
      <c r="V450" s="111"/>
      <c r="W450" s="111"/>
      <c r="X450" s="111"/>
      <c r="Y450" s="111"/>
      <c r="Z450" s="111"/>
      <c r="AA450" s="111"/>
      <c r="AB450" s="111"/>
      <c r="AC450" s="111"/>
      <c r="AD450" s="111"/>
      <c r="AE450" s="111"/>
      <c r="AF450" s="111"/>
      <c r="AG450" s="111"/>
      <c r="AH450" s="40"/>
      <c r="AI450" s="40"/>
    </row>
    <row r="451" spans="1:35" s="44" customFormat="1" ht="28.5" customHeight="1" x14ac:dyDescent="0.25">
      <c r="A451" s="88" t="e">
        <f t="shared" si="44"/>
        <v>#VALUE!</v>
      </c>
      <c r="B451" s="87" t="s">
        <v>60</v>
      </c>
      <c r="C451" s="28"/>
      <c r="D451" s="37"/>
      <c r="E451" s="38"/>
      <c r="F451" s="89"/>
      <c r="G451" s="96"/>
      <c r="H451" s="39">
        <f t="shared" si="45"/>
        <v>0</v>
      </c>
      <c r="I451" s="39"/>
      <c r="J451" s="82"/>
      <c r="K451" s="41">
        <f t="shared" si="46"/>
        <v>0</v>
      </c>
      <c r="L451" s="42">
        <v>0</v>
      </c>
      <c r="M451" s="269"/>
      <c r="N451" s="268" t="str">
        <f t="shared" si="43"/>
        <v>xxx</v>
      </c>
      <c r="O451" s="267"/>
      <c r="P451" s="268"/>
      <c r="Q451" s="300">
        <v>0</v>
      </c>
      <c r="R451" s="104">
        <f t="shared" si="47"/>
        <v>0</v>
      </c>
      <c r="S451" s="43"/>
      <c r="T451" s="111"/>
      <c r="U451" s="111"/>
      <c r="V451" s="111"/>
      <c r="W451" s="111"/>
      <c r="X451" s="111"/>
      <c r="Y451" s="111"/>
      <c r="Z451" s="111"/>
      <c r="AA451" s="111"/>
      <c r="AB451" s="111"/>
      <c r="AC451" s="111"/>
      <c r="AD451" s="111"/>
      <c r="AE451" s="111"/>
      <c r="AF451" s="111"/>
      <c r="AG451" s="111"/>
      <c r="AH451" s="40"/>
      <c r="AI451" s="40"/>
    </row>
    <row r="452" spans="1:35" s="44" customFormat="1" ht="28.5" customHeight="1" x14ac:dyDescent="0.25">
      <c r="A452" s="88" t="e">
        <f t="shared" si="44"/>
        <v>#VALUE!</v>
      </c>
      <c r="B452" s="87" t="s">
        <v>60</v>
      </c>
      <c r="C452" s="28"/>
      <c r="D452" s="37"/>
      <c r="E452" s="38"/>
      <c r="F452" s="89"/>
      <c r="G452" s="96"/>
      <c r="H452" s="39">
        <f t="shared" si="45"/>
        <v>0</v>
      </c>
      <c r="I452" s="39"/>
      <c r="J452" s="82"/>
      <c r="K452" s="41">
        <f t="shared" si="46"/>
        <v>0</v>
      </c>
      <c r="L452" s="42">
        <v>0</v>
      </c>
      <c r="M452" s="269"/>
      <c r="N452" s="268" t="str">
        <f t="shared" si="43"/>
        <v>xxx</v>
      </c>
      <c r="O452" s="267"/>
      <c r="P452" s="268"/>
      <c r="Q452" s="300">
        <v>0</v>
      </c>
      <c r="R452" s="104">
        <f t="shared" si="47"/>
        <v>0</v>
      </c>
      <c r="S452" s="43"/>
      <c r="T452" s="111"/>
      <c r="U452" s="111"/>
      <c r="V452" s="111"/>
      <c r="W452" s="111"/>
      <c r="X452" s="111"/>
      <c r="Y452" s="111"/>
      <c r="Z452" s="111"/>
      <c r="AA452" s="111"/>
      <c r="AB452" s="111"/>
      <c r="AC452" s="111"/>
      <c r="AD452" s="111"/>
      <c r="AE452" s="111"/>
      <c r="AF452" s="111"/>
      <c r="AG452" s="111"/>
      <c r="AH452" s="40"/>
      <c r="AI452" s="40"/>
    </row>
    <row r="453" spans="1:35" s="44" customFormat="1" ht="28.5" customHeight="1" x14ac:dyDescent="0.25">
      <c r="A453" s="88" t="e">
        <f t="shared" si="44"/>
        <v>#VALUE!</v>
      </c>
      <c r="B453" s="87" t="s">
        <v>60</v>
      </c>
      <c r="C453" s="28"/>
      <c r="D453" s="37"/>
      <c r="E453" s="38"/>
      <c r="F453" s="89"/>
      <c r="G453" s="96"/>
      <c r="H453" s="39">
        <f t="shared" si="45"/>
        <v>0</v>
      </c>
      <c r="I453" s="39"/>
      <c r="J453" s="82"/>
      <c r="K453" s="41">
        <f t="shared" si="46"/>
        <v>0</v>
      </c>
      <c r="L453" s="42">
        <v>0</v>
      </c>
      <c r="M453" s="269"/>
      <c r="N453" s="268" t="str">
        <f t="shared" si="43"/>
        <v>xxx</v>
      </c>
      <c r="O453" s="267"/>
      <c r="P453" s="268"/>
      <c r="Q453" s="300">
        <v>0</v>
      </c>
      <c r="R453" s="104">
        <f t="shared" si="47"/>
        <v>0</v>
      </c>
      <c r="S453" s="43"/>
      <c r="T453" s="111"/>
      <c r="U453" s="111"/>
      <c r="V453" s="111"/>
      <c r="W453" s="111"/>
      <c r="X453" s="111"/>
      <c r="Y453" s="111"/>
      <c r="Z453" s="111"/>
      <c r="AA453" s="111"/>
      <c r="AB453" s="111"/>
      <c r="AC453" s="111"/>
      <c r="AD453" s="111"/>
      <c r="AE453" s="111"/>
      <c r="AF453" s="111"/>
      <c r="AG453" s="111"/>
      <c r="AH453" s="40"/>
      <c r="AI453" s="40"/>
    </row>
    <row r="454" spans="1:35" s="44" customFormat="1" ht="28.5" customHeight="1" x14ac:dyDescent="0.25">
      <c r="A454" s="88" t="e">
        <f t="shared" si="44"/>
        <v>#VALUE!</v>
      </c>
      <c r="B454" s="87" t="s">
        <v>60</v>
      </c>
      <c r="C454" s="28"/>
      <c r="D454" s="37"/>
      <c r="E454" s="38"/>
      <c r="F454" s="89"/>
      <c r="G454" s="96"/>
      <c r="H454" s="39">
        <f t="shared" si="45"/>
        <v>0</v>
      </c>
      <c r="I454" s="39"/>
      <c r="J454" s="82"/>
      <c r="K454" s="41">
        <f t="shared" si="46"/>
        <v>0</v>
      </c>
      <c r="L454" s="42">
        <v>0</v>
      </c>
      <c r="M454" s="269"/>
      <c r="N454" s="268" t="str">
        <f t="shared" si="43"/>
        <v>xxx</v>
      </c>
      <c r="O454" s="267"/>
      <c r="P454" s="268"/>
      <c r="Q454" s="300">
        <v>0</v>
      </c>
      <c r="R454" s="104">
        <f t="shared" si="47"/>
        <v>0</v>
      </c>
      <c r="S454" s="43"/>
      <c r="T454" s="111"/>
      <c r="U454" s="111"/>
      <c r="V454" s="111"/>
      <c r="W454" s="111"/>
      <c r="X454" s="111"/>
      <c r="Y454" s="111"/>
      <c r="Z454" s="111"/>
      <c r="AA454" s="111"/>
      <c r="AB454" s="111"/>
      <c r="AC454" s="111"/>
      <c r="AD454" s="111"/>
      <c r="AE454" s="111"/>
      <c r="AF454" s="111"/>
      <c r="AG454" s="111"/>
      <c r="AH454" s="40"/>
      <c r="AI454" s="40"/>
    </row>
    <row r="455" spans="1:35" s="44" customFormat="1" ht="28.5" customHeight="1" x14ac:dyDescent="0.25">
      <c r="A455" s="88" t="e">
        <f t="shared" si="44"/>
        <v>#VALUE!</v>
      </c>
      <c r="B455" s="87" t="s">
        <v>60</v>
      </c>
      <c r="C455" s="28"/>
      <c r="D455" s="37"/>
      <c r="E455" s="38"/>
      <c r="F455" s="89"/>
      <c r="G455" s="96"/>
      <c r="H455" s="39">
        <f t="shared" si="45"/>
        <v>0</v>
      </c>
      <c r="I455" s="39"/>
      <c r="J455" s="82"/>
      <c r="K455" s="41">
        <f t="shared" si="46"/>
        <v>0</v>
      </c>
      <c r="L455" s="42">
        <v>0</v>
      </c>
      <c r="M455" s="269"/>
      <c r="N455" s="268" t="str">
        <f t="shared" si="43"/>
        <v>xxx</v>
      </c>
      <c r="O455" s="267"/>
      <c r="P455" s="268"/>
      <c r="Q455" s="300">
        <v>0</v>
      </c>
      <c r="R455" s="104">
        <f t="shared" si="47"/>
        <v>0</v>
      </c>
      <c r="S455" s="43"/>
      <c r="T455" s="111"/>
      <c r="U455" s="111"/>
      <c r="V455" s="111"/>
      <c r="W455" s="111"/>
      <c r="X455" s="111"/>
      <c r="Y455" s="111"/>
      <c r="Z455" s="111"/>
      <c r="AA455" s="111"/>
      <c r="AB455" s="111"/>
      <c r="AC455" s="111"/>
      <c r="AD455" s="111"/>
      <c r="AE455" s="111"/>
      <c r="AF455" s="111"/>
      <c r="AG455" s="111"/>
      <c r="AH455" s="40"/>
      <c r="AI455" s="40"/>
    </row>
    <row r="456" spans="1:35" s="44" customFormat="1" ht="28.5" customHeight="1" x14ac:dyDescent="0.25">
      <c r="A456" s="88" t="e">
        <f t="shared" si="44"/>
        <v>#VALUE!</v>
      </c>
      <c r="B456" s="87" t="s">
        <v>60</v>
      </c>
      <c r="C456" s="28"/>
      <c r="D456" s="37"/>
      <c r="E456" s="38"/>
      <c r="F456" s="89"/>
      <c r="G456" s="96"/>
      <c r="H456" s="39">
        <f t="shared" si="45"/>
        <v>0</v>
      </c>
      <c r="I456" s="39"/>
      <c r="J456" s="82"/>
      <c r="K456" s="41">
        <f t="shared" si="46"/>
        <v>0</v>
      </c>
      <c r="L456" s="42">
        <v>0</v>
      </c>
      <c r="M456" s="269"/>
      <c r="N456" s="268" t="str">
        <f t="shared" si="43"/>
        <v>xxx</v>
      </c>
      <c r="O456" s="267"/>
      <c r="P456" s="268"/>
      <c r="Q456" s="300">
        <v>0</v>
      </c>
      <c r="R456" s="104">
        <f t="shared" si="47"/>
        <v>0</v>
      </c>
      <c r="S456" s="43"/>
      <c r="T456" s="111"/>
      <c r="U456" s="111"/>
      <c r="V456" s="111"/>
      <c r="W456" s="111"/>
      <c r="X456" s="111"/>
      <c r="Y456" s="111"/>
      <c r="Z456" s="111"/>
      <c r="AA456" s="111"/>
      <c r="AB456" s="111"/>
      <c r="AC456" s="111"/>
      <c r="AD456" s="111"/>
      <c r="AE456" s="111"/>
      <c r="AF456" s="111"/>
      <c r="AG456" s="111"/>
      <c r="AH456" s="40"/>
      <c r="AI456" s="40"/>
    </row>
    <row r="457" spans="1:35" s="44" customFormat="1" ht="28.5" customHeight="1" x14ac:dyDescent="0.25">
      <c r="A457" s="88" t="e">
        <f t="shared" si="44"/>
        <v>#VALUE!</v>
      </c>
      <c r="B457" s="87" t="s">
        <v>60</v>
      </c>
      <c r="C457" s="28"/>
      <c r="D457" s="37"/>
      <c r="E457" s="38"/>
      <c r="F457" s="89"/>
      <c r="G457" s="96"/>
      <c r="H457" s="39">
        <f t="shared" si="45"/>
        <v>0</v>
      </c>
      <c r="I457" s="39"/>
      <c r="J457" s="82"/>
      <c r="K457" s="41">
        <f t="shared" si="46"/>
        <v>0</v>
      </c>
      <c r="L457" s="42">
        <v>0</v>
      </c>
      <c r="M457" s="269"/>
      <c r="N457" s="268" t="str">
        <f t="shared" si="43"/>
        <v>xxx</v>
      </c>
      <c r="O457" s="267"/>
      <c r="P457" s="268"/>
      <c r="Q457" s="300">
        <v>0</v>
      </c>
      <c r="R457" s="104">
        <f t="shared" si="47"/>
        <v>0</v>
      </c>
      <c r="S457" s="43"/>
      <c r="T457" s="111"/>
      <c r="U457" s="111"/>
      <c r="V457" s="111"/>
      <c r="W457" s="111"/>
      <c r="X457" s="111"/>
      <c r="Y457" s="111"/>
      <c r="Z457" s="111"/>
      <c r="AA457" s="111"/>
      <c r="AB457" s="111"/>
      <c r="AC457" s="111"/>
      <c r="AD457" s="111"/>
      <c r="AE457" s="111"/>
      <c r="AF457" s="111"/>
      <c r="AG457" s="111"/>
      <c r="AH457" s="40"/>
      <c r="AI457" s="40"/>
    </row>
    <row r="458" spans="1:35" s="44" customFormat="1" ht="28.5" customHeight="1" x14ac:dyDescent="0.25">
      <c r="A458" s="88" t="e">
        <f t="shared" si="44"/>
        <v>#VALUE!</v>
      </c>
      <c r="B458" s="87" t="s">
        <v>60</v>
      </c>
      <c r="C458" s="28"/>
      <c r="D458" s="37"/>
      <c r="E458" s="38"/>
      <c r="F458" s="89"/>
      <c r="G458" s="96"/>
      <c r="H458" s="39">
        <f t="shared" si="45"/>
        <v>0</v>
      </c>
      <c r="I458" s="39"/>
      <c r="J458" s="82"/>
      <c r="K458" s="41">
        <f t="shared" si="46"/>
        <v>0</v>
      </c>
      <c r="L458" s="42">
        <v>0</v>
      </c>
      <c r="M458" s="269"/>
      <c r="N458" s="268" t="str">
        <f t="shared" ref="N458:N521" si="48">B458</f>
        <v>xxx</v>
      </c>
      <c r="O458" s="267"/>
      <c r="P458" s="268"/>
      <c r="Q458" s="300">
        <v>0</v>
      </c>
      <c r="R458" s="104">
        <f t="shared" si="47"/>
        <v>0</v>
      </c>
      <c r="S458" s="43"/>
      <c r="T458" s="111"/>
      <c r="U458" s="111"/>
      <c r="V458" s="111"/>
      <c r="W458" s="111"/>
      <c r="X458" s="111"/>
      <c r="Y458" s="111"/>
      <c r="Z458" s="111"/>
      <c r="AA458" s="111"/>
      <c r="AB458" s="111"/>
      <c r="AC458" s="111"/>
      <c r="AD458" s="111"/>
      <c r="AE458" s="111"/>
      <c r="AF458" s="111"/>
      <c r="AG458" s="111"/>
      <c r="AH458" s="40"/>
      <c r="AI458" s="40"/>
    </row>
    <row r="459" spans="1:35" s="44" customFormat="1" ht="28.5" customHeight="1" x14ac:dyDescent="0.25">
      <c r="A459" s="88" t="e">
        <f t="shared" si="44"/>
        <v>#VALUE!</v>
      </c>
      <c r="B459" s="87" t="s">
        <v>60</v>
      </c>
      <c r="C459" s="28"/>
      <c r="D459" s="37"/>
      <c r="E459" s="38"/>
      <c r="F459" s="89"/>
      <c r="G459" s="96"/>
      <c r="H459" s="39">
        <f t="shared" si="45"/>
        <v>0</v>
      </c>
      <c r="I459" s="39"/>
      <c r="J459" s="82"/>
      <c r="K459" s="41">
        <f t="shared" si="46"/>
        <v>0</v>
      </c>
      <c r="L459" s="42">
        <v>0</v>
      </c>
      <c r="M459" s="269"/>
      <c r="N459" s="268" t="str">
        <f t="shared" si="48"/>
        <v>xxx</v>
      </c>
      <c r="O459" s="267"/>
      <c r="P459" s="268"/>
      <c r="Q459" s="300">
        <v>0</v>
      </c>
      <c r="R459" s="104">
        <f t="shared" si="47"/>
        <v>0</v>
      </c>
      <c r="S459" s="43"/>
      <c r="T459" s="111"/>
      <c r="U459" s="111"/>
      <c r="V459" s="111"/>
      <c r="W459" s="111"/>
      <c r="X459" s="111"/>
      <c r="Y459" s="111"/>
      <c r="Z459" s="111"/>
      <c r="AA459" s="111"/>
      <c r="AB459" s="111"/>
      <c r="AC459" s="111"/>
      <c r="AD459" s="111"/>
      <c r="AE459" s="111"/>
      <c r="AF459" s="111"/>
      <c r="AG459" s="111"/>
      <c r="AH459" s="40"/>
      <c r="AI459" s="40"/>
    </row>
    <row r="460" spans="1:35" s="44" customFormat="1" ht="28.5" customHeight="1" x14ac:dyDescent="0.25">
      <c r="A460" s="88" t="e">
        <f t="shared" si="44"/>
        <v>#VALUE!</v>
      </c>
      <c r="B460" s="87" t="s">
        <v>60</v>
      </c>
      <c r="C460" s="28"/>
      <c r="D460" s="37"/>
      <c r="E460" s="38"/>
      <c r="F460" s="89"/>
      <c r="G460" s="96"/>
      <c r="H460" s="39">
        <f t="shared" si="45"/>
        <v>0</v>
      </c>
      <c r="I460" s="39"/>
      <c r="J460" s="82"/>
      <c r="K460" s="41">
        <f t="shared" si="46"/>
        <v>0</v>
      </c>
      <c r="L460" s="42">
        <v>0</v>
      </c>
      <c r="M460" s="269"/>
      <c r="N460" s="268" t="str">
        <f t="shared" si="48"/>
        <v>xxx</v>
      </c>
      <c r="O460" s="267"/>
      <c r="P460" s="268"/>
      <c r="Q460" s="300">
        <v>0</v>
      </c>
      <c r="R460" s="104">
        <f t="shared" si="47"/>
        <v>0</v>
      </c>
      <c r="S460" s="43"/>
      <c r="T460" s="111"/>
      <c r="U460" s="111"/>
      <c r="V460" s="111"/>
      <c r="W460" s="111"/>
      <c r="X460" s="111"/>
      <c r="Y460" s="111"/>
      <c r="Z460" s="111"/>
      <c r="AA460" s="111"/>
      <c r="AB460" s="111"/>
      <c r="AC460" s="111"/>
      <c r="AD460" s="111"/>
      <c r="AE460" s="111"/>
      <c r="AF460" s="111"/>
      <c r="AG460" s="111"/>
      <c r="AH460" s="40"/>
      <c r="AI460" s="40"/>
    </row>
    <row r="461" spans="1:35" s="44" customFormat="1" ht="28.5" customHeight="1" x14ac:dyDescent="0.25">
      <c r="A461" s="88" t="e">
        <f t="shared" si="44"/>
        <v>#VALUE!</v>
      </c>
      <c r="B461" s="87" t="s">
        <v>60</v>
      </c>
      <c r="C461" s="28"/>
      <c r="D461" s="37"/>
      <c r="E461" s="38"/>
      <c r="F461" s="89"/>
      <c r="G461" s="96"/>
      <c r="H461" s="39">
        <f t="shared" si="45"/>
        <v>0</v>
      </c>
      <c r="I461" s="39"/>
      <c r="J461" s="82"/>
      <c r="K461" s="41">
        <f t="shared" si="46"/>
        <v>0</v>
      </c>
      <c r="L461" s="42">
        <v>0</v>
      </c>
      <c r="M461" s="269"/>
      <c r="N461" s="268" t="str">
        <f t="shared" si="48"/>
        <v>xxx</v>
      </c>
      <c r="O461" s="267"/>
      <c r="P461" s="268"/>
      <c r="Q461" s="300">
        <v>0</v>
      </c>
      <c r="R461" s="104">
        <f t="shared" si="47"/>
        <v>0</v>
      </c>
      <c r="S461" s="43"/>
      <c r="T461" s="111"/>
      <c r="U461" s="111"/>
      <c r="V461" s="111"/>
      <c r="W461" s="111"/>
      <c r="X461" s="111"/>
      <c r="Y461" s="111"/>
      <c r="Z461" s="111"/>
      <c r="AA461" s="111"/>
      <c r="AB461" s="111"/>
      <c r="AC461" s="111"/>
      <c r="AD461" s="111"/>
      <c r="AE461" s="111"/>
      <c r="AF461" s="111"/>
      <c r="AG461" s="111"/>
      <c r="AH461" s="40"/>
      <c r="AI461" s="40"/>
    </row>
    <row r="462" spans="1:35" s="44" customFormat="1" ht="28.5" customHeight="1" x14ac:dyDescent="0.25">
      <c r="A462" s="88" t="e">
        <f t="shared" si="44"/>
        <v>#VALUE!</v>
      </c>
      <c r="B462" s="87" t="s">
        <v>60</v>
      </c>
      <c r="C462" s="28"/>
      <c r="D462" s="37"/>
      <c r="E462" s="38"/>
      <c r="F462" s="89"/>
      <c r="G462" s="96"/>
      <c r="H462" s="39">
        <f t="shared" si="45"/>
        <v>0</v>
      </c>
      <c r="I462" s="39"/>
      <c r="J462" s="82"/>
      <c r="K462" s="41">
        <f t="shared" si="46"/>
        <v>0</v>
      </c>
      <c r="L462" s="42">
        <v>0</v>
      </c>
      <c r="M462" s="269"/>
      <c r="N462" s="268" t="str">
        <f t="shared" si="48"/>
        <v>xxx</v>
      </c>
      <c r="O462" s="267"/>
      <c r="P462" s="268"/>
      <c r="Q462" s="300">
        <v>0</v>
      </c>
      <c r="R462" s="104">
        <f t="shared" si="47"/>
        <v>0</v>
      </c>
      <c r="S462" s="43"/>
      <c r="T462" s="111"/>
      <c r="U462" s="111"/>
      <c r="V462" s="111"/>
      <c r="W462" s="111"/>
      <c r="X462" s="111"/>
      <c r="Y462" s="111"/>
      <c r="Z462" s="111"/>
      <c r="AA462" s="111"/>
      <c r="AB462" s="111"/>
      <c r="AC462" s="111"/>
      <c r="AD462" s="111"/>
      <c r="AE462" s="111"/>
      <c r="AF462" s="111"/>
      <c r="AG462" s="111"/>
      <c r="AH462" s="40"/>
      <c r="AI462" s="40"/>
    </row>
    <row r="463" spans="1:35" s="44" customFormat="1" ht="28.5" customHeight="1" x14ac:dyDescent="0.25">
      <c r="A463" s="88" t="e">
        <f t="shared" si="44"/>
        <v>#VALUE!</v>
      </c>
      <c r="B463" s="87" t="s">
        <v>60</v>
      </c>
      <c r="C463" s="28"/>
      <c r="D463" s="37"/>
      <c r="E463" s="38"/>
      <c r="F463" s="89"/>
      <c r="G463" s="96"/>
      <c r="H463" s="39">
        <f t="shared" si="45"/>
        <v>0</v>
      </c>
      <c r="I463" s="39"/>
      <c r="J463" s="82"/>
      <c r="K463" s="41">
        <f t="shared" si="46"/>
        <v>0</v>
      </c>
      <c r="L463" s="42">
        <v>0</v>
      </c>
      <c r="M463" s="269"/>
      <c r="N463" s="268" t="str">
        <f t="shared" si="48"/>
        <v>xxx</v>
      </c>
      <c r="O463" s="267"/>
      <c r="P463" s="268"/>
      <c r="Q463" s="300">
        <v>0</v>
      </c>
      <c r="R463" s="104">
        <f t="shared" si="47"/>
        <v>0</v>
      </c>
      <c r="S463" s="43"/>
      <c r="T463" s="111"/>
      <c r="U463" s="111"/>
      <c r="V463" s="111"/>
      <c r="W463" s="111"/>
      <c r="X463" s="111"/>
      <c r="Y463" s="111"/>
      <c r="Z463" s="111"/>
      <c r="AA463" s="111"/>
      <c r="AB463" s="111"/>
      <c r="AC463" s="111"/>
      <c r="AD463" s="111"/>
      <c r="AE463" s="111"/>
      <c r="AF463" s="111"/>
      <c r="AG463" s="111"/>
      <c r="AH463" s="40"/>
      <c r="AI463" s="40"/>
    </row>
    <row r="464" spans="1:35" s="44" customFormat="1" ht="28.5" customHeight="1" x14ac:dyDescent="0.25">
      <c r="A464" s="88" t="e">
        <f t="shared" si="44"/>
        <v>#VALUE!</v>
      </c>
      <c r="B464" s="87" t="s">
        <v>60</v>
      </c>
      <c r="C464" s="28"/>
      <c r="D464" s="37"/>
      <c r="E464" s="38"/>
      <c r="F464" s="89"/>
      <c r="G464" s="96"/>
      <c r="H464" s="39">
        <f t="shared" si="45"/>
        <v>0</v>
      </c>
      <c r="I464" s="39"/>
      <c r="J464" s="82"/>
      <c r="K464" s="41">
        <f t="shared" si="46"/>
        <v>0</v>
      </c>
      <c r="L464" s="42">
        <v>0</v>
      </c>
      <c r="M464" s="269"/>
      <c r="N464" s="268" t="str">
        <f t="shared" si="48"/>
        <v>xxx</v>
      </c>
      <c r="O464" s="267"/>
      <c r="P464" s="268"/>
      <c r="Q464" s="300">
        <v>0</v>
      </c>
      <c r="R464" s="104">
        <f t="shared" si="47"/>
        <v>0</v>
      </c>
      <c r="S464" s="43"/>
      <c r="T464" s="111"/>
      <c r="U464" s="111"/>
      <c r="V464" s="111"/>
      <c r="W464" s="111"/>
      <c r="X464" s="111"/>
      <c r="Y464" s="111"/>
      <c r="Z464" s="111"/>
      <c r="AA464" s="111"/>
      <c r="AB464" s="111"/>
      <c r="AC464" s="111"/>
      <c r="AD464" s="111"/>
      <c r="AE464" s="111"/>
      <c r="AF464" s="111"/>
      <c r="AG464" s="111"/>
      <c r="AH464" s="40"/>
      <c r="AI464" s="40"/>
    </row>
    <row r="465" spans="1:35" s="44" customFormat="1" ht="28.5" customHeight="1" x14ac:dyDescent="0.25">
      <c r="A465" s="88" t="e">
        <f t="shared" si="44"/>
        <v>#VALUE!</v>
      </c>
      <c r="B465" s="87" t="s">
        <v>60</v>
      </c>
      <c r="C465" s="28"/>
      <c r="D465" s="37"/>
      <c r="E465" s="38"/>
      <c r="F465" s="89"/>
      <c r="G465" s="96"/>
      <c r="H465" s="39">
        <f t="shared" si="45"/>
        <v>0</v>
      </c>
      <c r="I465" s="39"/>
      <c r="J465" s="82"/>
      <c r="K465" s="41">
        <f t="shared" si="46"/>
        <v>0</v>
      </c>
      <c r="L465" s="42">
        <v>0</v>
      </c>
      <c r="M465" s="269"/>
      <c r="N465" s="268" t="str">
        <f t="shared" si="48"/>
        <v>xxx</v>
      </c>
      <c r="O465" s="267"/>
      <c r="P465" s="268"/>
      <c r="Q465" s="300">
        <v>0</v>
      </c>
      <c r="R465" s="104">
        <f t="shared" si="47"/>
        <v>0</v>
      </c>
      <c r="S465" s="43"/>
      <c r="T465" s="111"/>
      <c r="U465" s="111"/>
      <c r="V465" s="111"/>
      <c r="W465" s="111"/>
      <c r="X465" s="111"/>
      <c r="Y465" s="111"/>
      <c r="Z465" s="111"/>
      <c r="AA465" s="111"/>
      <c r="AB465" s="111"/>
      <c r="AC465" s="111"/>
      <c r="AD465" s="111"/>
      <c r="AE465" s="111"/>
      <c r="AF465" s="111"/>
      <c r="AG465" s="111"/>
      <c r="AH465" s="40"/>
      <c r="AI465" s="40"/>
    </row>
    <row r="466" spans="1:35" s="44" customFormat="1" ht="28.5" customHeight="1" x14ac:dyDescent="0.25">
      <c r="A466" s="88" t="e">
        <f t="shared" si="44"/>
        <v>#VALUE!</v>
      </c>
      <c r="B466" s="87" t="s">
        <v>60</v>
      </c>
      <c r="C466" s="28"/>
      <c r="D466" s="37"/>
      <c r="E466" s="38"/>
      <c r="F466" s="89"/>
      <c r="G466" s="96"/>
      <c r="H466" s="39">
        <f t="shared" si="45"/>
        <v>0</v>
      </c>
      <c r="I466" s="39"/>
      <c r="J466" s="82"/>
      <c r="K466" s="41">
        <f t="shared" si="46"/>
        <v>0</v>
      </c>
      <c r="L466" s="42">
        <v>0</v>
      </c>
      <c r="M466" s="269"/>
      <c r="N466" s="268" t="str">
        <f t="shared" si="48"/>
        <v>xxx</v>
      </c>
      <c r="O466" s="267"/>
      <c r="P466" s="268"/>
      <c r="Q466" s="300">
        <v>0</v>
      </c>
      <c r="R466" s="104">
        <f t="shared" si="47"/>
        <v>0</v>
      </c>
      <c r="S466" s="43"/>
      <c r="T466" s="111"/>
      <c r="U466" s="111"/>
      <c r="V466" s="111"/>
      <c r="W466" s="111"/>
      <c r="X466" s="111"/>
      <c r="Y466" s="111"/>
      <c r="Z466" s="111"/>
      <c r="AA466" s="111"/>
      <c r="AB466" s="111"/>
      <c r="AC466" s="111"/>
      <c r="AD466" s="111"/>
      <c r="AE466" s="111"/>
      <c r="AF466" s="111"/>
      <c r="AG466" s="111"/>
      <c r="AH466" s="40"/>
      <c r="AI466" s="40"/>
    </row>
    <row r="467" spans="1:35" s="44" customFormat="1" ht="28.5" customHeight="1" x14ac:dyDescent="0.25">
      <c r="A467" s="88" t="e">
        <f t="shared" si="44"/>
        <v>#VALUE!</v>
      </c>
      <c r="B467" s="87" t="s">
        <v>60</v>
      </c>
      <c r="C467" s="28"/>
      <c r="D467" s="37"/>
      <c r="E467" s="38"/>
      <c r="F467" s="89"/>
      <c r="G467" s="96"/>
      <c r="H467" s="39">
        <f t="shared" si="45"/>
        <v>0</v>
      </c>
      <c r="I467" s="39"/>
      <c r="J467" s="82"/>
      <c r="K467" s="41">
        <f t="shared" si="46"/>
        <v>0</v>
      </c>
      <c r="L467" s="42">
        <v>0</v>
      </c>
      <c r="M467" s="269"/>
      <c r="N467" s="268" t="str">
        <f t="shared" si="48"/>
        <v>xxx</v>
      </c>
      <c r="O467" s="267"/>
      <c r="P467" s="268"/>
      <c r="Q467" s="300">
        <v>0</v>
      </c>
      <c r="R467" s="104">
        <f t="shared" si="47"/>
        <v>0</v>
      </c>
      <c r="S467" s="43"/>
      <c r="T467" s="111"/>
      <c r="U467" s="111"/>
      <c r="V467" s="111"/>
      <c r="W467" s="111"/>
      <c r="X467" s="111"/>
      <c r="Y467" s="111"/>
      <c r="Z467" s="111"/>
      <c r="AA467" s="111"/>
      <c r="AB467" s="111"/>
      <c r="AC467" s="111"/>
      <c r="AD467" s="111"/>
      <c r="AE467" s="111"/>
      <c r="AF467" s="111"/>
      <c r="AG467" s="111"/>
      <c r="AH467" s="40"/>
      <c r="AI467" s="40"/>
    </row>
    <row r="468" spans="1:35" s="44" customFormat="1" ht="28.5" customHeight="1" x14ac:dyDescent="0.25">
      <c r="A468" s="88" t="e">
        <f t="shared" si="44"/>
        <v>#VALUE!</v>
      </c>
      <c r="B468" s="87" t="s">
        <v>60</v>
      </c>
      <c r="C468" s="28"/>
      <c r="D468" s="37"/>
      <c r="E468" s="38"/>
      <c r="F468" s="89"/>
      <c r="G468" s="96"/>
      <c r="H468" s="39">
        <f t="shared" si="45"/>
        <v>0</v>
      </c>
      <c r="I468" s="39"/>
      <c r="J468" s="82"/>
      <c r="K468" s="41">
        <f t="shared" si="46"/>
        <v>0</v>
      </c>
      <c r="L468" s="42">
        <v>0</v>
      </c>
      <c r="M468" s="269"/>
      <c r="N468" s="268" t="str">
        <f t="shared" si="48"/>
        <v>xxx</v>
      </c>
      <c r="O468" s="267"/>
      <c r="P468" s="268"/>
      <c r="Q468" s="300">
        <v>0</v>
      </c>
      <c r="R468" s="104">
        <f t="shared" si="47"/>
        <v>0</v>
      </c>
      <c r="S468" s="43"/>
      <c r="T468" s="111"/>
      <c r="U468" s="111"/>
      <c r="V468" s="111"/>
      <c r="W468" s="111"/>
      <c r="X468" s="111"/>
      <c r="Y468" s="111"/>
      <c r="Z468" s="111"/>
      <c r="AA468" s="111"/>
      <c r="AB468" s="111"/>
      <c r="AC468" s="111"/>
      <c r="AD468" s="111"/>
      <c r="AE468" s="111"/>
      <c r="AF468" s="111"/>
      <c r="AG468" s="111"/>
      <c r="AH468" s="40"/>
      <c r="AI468" s="40"/>
    </row>
    <row r="469" spans="1:35" s="44" customFormat="1" ht="28.5" customHeight="1" x14ac:dyDescent="0.25">
      <c r="A469" s="88" t="e">
        <f t="shared" si="44"/>
        <v>#VALUE!</v>
      </c>
      <c r="B469" s="87" t="s">
        <v>60</v>
      </c>
      <c r="C469" s="28"/>
      <c r="D469" s="37"/>
      <c r="E469" s="38"/>
      <c r="F469" s="89"/>
      <c r="G469" s="96"/>
      <c r="H469" s="39">
        <f t="shared" si="45"/>
        <v>0</v>
      </c>
      <c r="I469" s="39"/>
      <c r="J469" s="82"/>
      <c r="K469" s="41">
        <f t="shared" si="46"/>
        <v>0</v>
      </c>
      <c r="L469" s="42">
        <v>0</v>
      </c>
      <c r="M469" s="269"/>
      <c r="N469" s="268" t="str">
        <f t="shared" si="48"/>
        <v>xxx</v>
      </c>
      <c r="O469" s="267"/>
      <c r="P469" s="268"/>
      <c r="Q469" s="300">
        <v>0</v>
      </c>
      <c r="R469" s="104">
        <f t="shared" si="47"/>
        <v>0</v>
      </c>
      <c r="S469" s="43"/>
      <c r="T469" s="111"/>
      <c r="U469" s="111"/>
      <c r="V469" s="111"/>
      <c r="W469" s="111"/>
      <c r="X469" s="111"/>
      <c r="Y469" s="111"/>
      <c r="Z469" s="111"/>
      <c r="AA469" s="111"/>
      <c r="AB469" s="111"/>
      <c r="AC469" s="111"/>
      <c r="AD469" s="111"/>
      <c r="AE469" s="111"/>
      <c r="AF469" s="111"/>
      <c r="AG469" s="111"/>
      <c r="AH469" s="40"/>
      <c r="AI469" s="40"/>
    </row>
    <row r="470" spans="1:35" s="44" customFormat="1" ht="28.5" customHeight="1" x14ac:dyDescent="0.25">
      <c r="A470" s="88" t="e">
        <f t="shared" si="44"/>
        <v>#VALUE!</v>
      </c>
      <c r="B470" s="87" t="s">
        <v>60</v>
      </c>
      <c r="C470" s="28"/>
      <c r="D470" s="37"/>
      <c r="E470" s="38"/>
      <c r="F470" s="89"/>
      <c r="G470" s="96"/>
      <c r="H470" s="39">
        <f t="shared" si="45"/>
        <v>0</v>
      </c>
      <c r="I470" s="39"/>
      <c r="J470" s="82"/>
      <c r="K470" s="41">
        <f t="shared" si="46"/>
        <v>0</v>
      </c>
      <c r="L470" s="42">
        <v>0</v>
      </c>
      <c r="M470" s="269"/>
      <c r="N470" s="268" t="str">
        <f t="shared" si="48"/>
        <v>xxx</v>
      </c>
      <c r="O470" s="267"/>
      <c r="P470" s="268"/>
      <c r="Q470" s="300">
        <v>0</v>
      </c>
      <c r="R470" s="104">
        <f t="shared" si="47"/>
        <v>0</v>
      </c>
      <c r="S470" s="43"/>
      <c r="T470" s="111"/>
      <c r="U470" s="111"/>
      <c r="V470" s="111"/>
      <c r="W470" s="111"/>
      <c r="X470" s="111"/>
      <c r="Y470" s="111"/>
      <c r="Z470" s="111"/>
      <c r="AA470" s="111"/>
      <c r="AB470" s="111"/>
      <c r="AC470" s="111"/>
      <c r="AD470" s="111"/>
      <c r="AE470" s="111"/>
      <c r="AF470" s="111"/>
      <c r="AG470" s="111"/>
      <c r="AH470" s="40"/>
      <c r="AI470" s="40"/>
    </row>
    <row r="471" spans="1:35" s="44" customFormat="1" ht="28.5" customHeight="1" x14ac:dyDescent="0.25">
      <c r="A471" s="88" t="e">
        <f t="shared" si="44"/>
        <v>#VALUE!</v>
      </c>
      <c r="B471" s="87" t="s">
        <v>60</v>
      </c>
      <c r="C471" s="28"/>
      <c r="D471" s="37"/>
      <c r="E471" s="38"/>
      <c r="F471" s="89"/>
      <c r="G471" s="96"/>
      <c r="H471" s="39">
        <f t="shared" si="45"/>
        <v>0</v>
      </c>
      <c r="I471" s="39"/>
      <c r="J471" s="82"/>
      <c r="K471" s="41">
        <f t="shared" si="46"/>
        <v>0</v>
      </c>
      <c r="L471" s="42">
        <v>0</v>
      </c>
      <c r="M471" s="269"/>
      <c r="N471" s="268" t="str">
        <f t="shared" si="48"/>
        <v>xxx</v>
      </c>
      <c r="O471" s="267"/>
      <c r="P471" s="268"/>
      <c r="Q471" s="300">
        <v>0</v>
      </c>
      <c r="R471" s="104">
        <f t="shared" si="47"/>
        <v>0</v>
      </c>
      <c r="S471" s="43"/>
      <c r="T471" s="111"/>
      <c r="U471" s="111"/>
      <c r="V471" s="111"/>
      <c r="W471" s="111"/>
      <c r="X471" s="111"/>
      <c r="Y471" s="111"/>
      <c r="Z471" s="111"/>
      <c r="AA471" s="111"/>
      <c r="AB471" s="111"/>
      <c r="AC471" s="111"/>
      <c r="AD471" s="111"/>
      <c r="AE471" s="111"/>
      <c r="AF471" s="111"/>
      <c r="AG471" s="111"/>
      <c r="AH471" s="40"/>
      <c r="AI471" s="40"/>
    </row>
    <row r="472" spans="1:35" s="44" customFormat="1" ht="28.5" customHeight="1" x14ac:dyDescent="0.25">
      <c r="A472" s="88" t="e">
        <f t="shared" si="44"/>
        <v>#VALUE!</v>
      </c>
      <c r="B472" s="87" t="s">
        <v>60</v>
      </c>
      <c r="C472" s="28"/>
      <c r="D472" s="37"/>
      <c r="E472" s="38"/>
      <c r="F472" s="89"/>
      <c r="G472" s="96"/>
      <c r="H472" s="39">
        <f t="shared" si="45"/>
        <v>0</v>
      </c>
      <c r="I472" s="39"/>
      <c r="J472" s="82"/>
      <c r="K472" s="41">
        <f t="shared" si="46"/>
        <v>0</v>
      </c>
      <c r="L472" s="42">
        <v>0</v>
      </c>
      <c r="M472" s="269"/>
      <c r="N472" s="268" t="str">
        <f t="shared" si="48"/>
        <v>xxx</v>
      </c>
      <c r="O472" s="267"/>
      <c r="P472" s="268"/>
      <c r="Q472" s="300">
        <v>0</v>
      </c>
      <c r="R472" s="104">
        <f t="shared" si="47"/>
        <v>0</v>
      </c>
      <c r="S472" s="43"/>
      <c r="T472" s="111"/>
      <c r="U472" s="111"/>
      <c r="V472" s="111"/>
      <c r="W472" s="111"/>
      <c r="X472" s="111"/>
      <c r="Y472" s="111"/>
      <c r="Z472" s="111"/>
      <c r="AA472" s="111"/>
      <c r="AB472" s="111"/>
      <c r="AC472" s="111"/>
      <c r="AD472" s="111"/>
      <c r="AE472" s="111"/>
      <c r="AF472" s="111"/>
      <c r="AG472" s="111"/>
      <c r="AH472" s="40"/>
      <c r="AI472" s="40"/>
    </row>
    <row r="473" spans="1:35" s="44" customFormat="1" ht="28.5" customHeight="1" x14ac:dyDescent="0.25">
      <c r="A473" s="88" t="e">
        <f t="shared" si="44"/>
        <v>#VALUE!</v>
      </c>
      <c r="B473" s="87" t="s">
        <v>60</v>
      </c>
      <c r="C473" s="28"/>
      <c r="D473" s="37"/>
      <c r="E473" s="38"/>
      <c r="F473" s="89"/>
      <c r="G473" s="96"/>
      <c r="H473" s="39">
        <f t="shared" si="45"/>
        <v>0</v>
      </c>
      <c r="I473" s="39"/>
      <c r="J473" s="82"/>
      <c r="K473" s="41">
        <f t="shared" si="46"/>
        <v>0</v>
      </c>
      <c r="L473" s="42">
        <v>0</v>
      </c>
      <c r="M473" s="269"/>
      <c r="N473" s="268" t="str">
        <f t="shared" si="48"/>
        <v>xxx</v>
      </c>
      <c r="O473" s="267"/>
      <c r="P473" s="268"/>
      <c r="Q473" s="300">
        <v>0</v>
      </c>
      <c r="R473" s="104">
        <f t="shared" si="47"/>
        <v>0</v>
      </c>
      <c r="S473" s="43"/>
      <c r="T473" s="111"/>
      <c r="U473" s="111"/>
      <c r="V473" s="111"/>
      <c r="W473" s="111"/>
      <c r="X473" s="111"/>
      <c r="Y473" s="111"/>
      <c r="Z473" s="111"/>
      <c r="AA473" s="111"/>
      <c r="AB473" s="111"/>
      <c r="AC473" s="111"/>
      <c r="AD473" s="111"/>
      <c r="AE473" s="111"/>
      <c r="AF473" s="111"/>
      <c r="AG473" s="111"/>
      <c r="AH473" s="40"/>
      <c r="AI473" s="40"/>
    </row>
    <row r="474" spans="1:35" s="44" customFormat="1" ht="28.5" customHeight="1" x14ac:dyDescent="0.25">
      <c r="A474" s="88" t="e">
        <f t="shared" si="44"/>
        <v>#VALUE!</v>
      </c>
      <c r="B474" s="87" t="s">
        <v>60</v>
      </c>
      <c r="C474" s="28"/>
      <c r="D474" s="37"/>
      <c r="E474" s="38"/>
      <c r="F474" s="89"/>
      <c r="G474" s="96"/>
      <c r="H474" s="39">
        <f t="shared" si="45"/>
        <v>0</v>
      </c>
      <c r="I474" s="39"/>
      <c r="J474" s="82"/>
      <c r="K474" s="41">
        <f t="shared" si="46"/>
        <v>0</v>
      </c>
      <c r="L474" s="42">
        <v>0</v>
      </c>
      <c r="M474" s="269"/>
      <c r="N474" s="268" t="str">
        <f t="shared" si="48"/>
        <v>xxx</v>
      </c>
      <c r="O474" s="267"/>
      <c r="P474" s="268"/>
      <c r="Q474" s="300">
        <v>0</v>
      </c>
      <c r="R474" s="104">
        <f t="shared" si="47"/>
        <v>0</v>
      </c>
      <c r="S474" s="43"/>
      <c r="T474" s="111"/>
      <c r="U474" s="111"/>
      <c r="V474" s="111"/>
      <c r="W474" s="111"/>
      <c r="X474" s="111"/>
      <c r="Y474" s="111"/>
      <c r="Z474" s="111"/>
      <c r="AA474" s="111"/>
      <c r="AB474" s="111"/>
      <c r="AC474" s="111"/>
      <c r="AD474" s="111"/>
      <c r="AE474" s="111"/>
      <c r="AF474" s="111"/>
      <c r="AG474" s="111"/>
      <c r="AH474" s="40"/>
      <c r="AI474" s="40"/>
    </row>
    <row r="475" spans="1:35" s="44" customFormat="1" ht="28.5" customHeight="1" x14ac:dyDescent="0.25">
      <c r="A475" s="88" t="e">
        <f t="shared" si="44"/>
        <v>#VALUE!</v>
      </c>
      <c r="B475" s="87" t="s">
        <v>60</v>
      </c>
      <c r="C475" s="28"/>
      <c r="D475" s="37"/>
      <c r="E475" s="38"/>
      <c r="F475" s="89"/>
      <c r="G475" s="96"/>
      <c r="H475" s="39">
        <f t="shared" si="45"/>
        <v>0</v>
      </c>
      <c r="I475" s="39"/>
      <c r="J475" s="82"/>
      <c r="K475" s="41">
        <f t="shared" si="46"/>
        <v>0</v>
      </c>
      <c r="L475" s="42">
        <v>0</v>
      </c>
      <c r="M475" s="269"/>
      <c r="N475" s="268" t="str">
        <f t="shared" si="48"/>
        <v>xxx</v>
      </c>
      <c r="O475" s="267"/>
      <c r="P475" s="268"/>
      <c r="Q475" s="300">
        <v>0</v>
      </c>
      <c r="R475" s="104">
        <f t="shared" si="47"/>
        <v>0</v>
      </c>
      <c r="S475" s="43"/>
      <c r="T475" s="111"/>
      <c r="U475" s="111"/>
      <c r="V475" s="111"/>
      <c r="W475" s="111"/>
      <c r="X475" s="111"/>
      <c r="Y475" s="111"/>
      <c r="Z475" s="111"/>
      <c r="AA475" s="111"/>
      <c r="AB475" s="111"/>
      <c r="AC475" s="111"/>
      <c r="AD475" s="111"/>
      <c r="AE475" s="111"/>
      <c r="AF475" s="111"/>
      <c r="AG475" s="111"/>
      <c r="AH475" s="40"/>
      <c r="AI475" s="40"/>
    </row>
    <row r="476" spans="1:35" s="44" customFormat="1" ht="28.5" customHeight="1" x14ac:dyDescent="0.25">
      <c r="A476" s="88" t="e">
        <f t="shared" si="44"/>
        <v>#VALUE!</v>
      </c>
      <c r="B476" s="87" t="s">
        <v>60</v>
      </c>
      <c r="C476" s="28"/>
      <c r="D476" s="37"/>
      <c r="E476" s="38"/>
      <c r="F476" s="89"/>
      <c r="G476" s="96"/>
      <c r="H476" s="39">
        <f t="shared" si="45"/>
        <v>0</v>
      </c>
      <c r="I476" s="39"/>
      <c r="J476" s="82"/>
      <c r="K476" s="41">
        <f t="shared" si="46"/>
        <v>0</v>
      </c>
      <c r="L476" s="42">
        <v>0</v>
      </c>
      <c r="M476" s="269"/>
      <c r="N476" s="268" t="str">
        <f t="shared" si="48"/>
        <v>xxx</v>
      </c>
      <c r="O476" s="267"/>
      <c r="P476" s="268"/>
      <c r="Q476" s="300">
        <v>0</v>
      </c>
      <c r="R476" s="104">
        <f t="shared" si="47"/>
        <v>0</v>
      </c>
      <c r="S476" s="43"/>
      <c r="T476" s="111"/>
      <c r="U476" s="111"/>
      <c r="V476" s="111"/>
      <c r="W476" s="111"/>
      <c r="X476" s="111"/>
      <c r="Y476" s="111"/>
      <c r="Z476" s="111"/>
      <c r="AA476" s="111"/>
      <c r="AB476" s="111"/>
      <c r="AC476" s="111"/>
      <c r="AD476" s="111"/>
      <c r="AE476" s="111"/>
      <c r="AF476" s="111"/>
      <c r="AG476" s="111"/>
      <c r="AH476" s="40"/>
      <c r="AI476" s="40"/>
    </row>
    <row r="477" spans="1:35" s="44" customFormat="1" ht="28.5" customHeight="1" x14ac:dyDescent="0.25">
      <c r="A477" s="88" t="e">
        <f t="shared" si="44"/>
        <v>#VALUE!</v>
      </c>
      <c r="B477" s="87" t="s">
        <v>60</v>
      </c>
      <c r="C477" s="28"/>
      <c r="D477" s="37"/>
      <c r="E477" s="38"/>
      <c r="F477" s="89"/>
      <c r="G477" s="96"/>
      <c r="H477" s="39">
        <f t="shared" si="45"/>
        <v>0</v>
      </c>
      <c r="I477" s="39"/>
      <c r="J477" s="82"/>
      <c r="K477" s="41">
        <f t="shared" si="46"/>
        <v>0</v>
      </c>
      <c r="L477" s="42">
        <v>0</v>
      </c>
      <c r="M477" s="269"/>
      <c r="N477" s="268" t="str">
        <f t="shared" si="48"/>
        <v>xxx</v>
      </c>
      <c r="O477" s="267"/>
      <c r="P477" s="268"/>
      <c r="Q477" s="300">
        <v>0</v>
      </c>
      <c r="R477" s="104">
        <f t="shared" si="47"/>
        <v>0</v>
      </c>
      <c r="S477" s="43"/>
      <c r="T477" s="111"/>
      <c r="U477" s="111"/>
      <c r="V477" s="111"/>
      <c r="W477" s="111"/>
      <c r="X477" s="111"/>
      <c r="Y477" s="111"/>
      <c r="Z477" s="111"/>
      <c r="AA477" s="111"/>
      <c r="AB477" s="111"/>
      <c r="AC477" s="111"/>
      <c r="AD477" s="111"/>
      <c r="AE477" s="111"/>
      <c r="AF477" s="111"/>
      <c r="AG477" s="111"/>
      <c r="AH477" s="40"/>
      <c r="AI477" s="40"/>
    </row>
    <row r="478" spans="1:35" s="44" customFormat="1" ht="28.5" customHeight="1" x14ac:dyDescent="0.25">
      <c r="A478" s="88" t="e">
        <f t="shared" si="44"/>
        <v>#VALUE!</v>
      </c>
      <c r="B478" s="87" t="s">
        <v>60</v>
      </c>
      <c r="C478" s="28"/>
      <c r="D478" s="37"/>
      <c r="E478" s="38"/>
      <c r="F478" s="89"/>
      <c r="G478" s="96"/>
      <c r="H478" s="39">
        <f t="shared" si="45"/>
        <v>0</v>
      </c>
      <c r="I478" s="39"/>
      <c r="J478" s="82"/>
      <c r="K478" s="41">
        <f t="shared" si="46"/>
        <v>0</v>
      </c>
      <c r="L478" s="42">
        <v>0</v>
      </c>
      <c r="M478" s="269"/>
      <c r="N478" s="268" t="str">
        <f t="shared" si="48"/>
        <v>xxx</v>
      </c>
      <c r="O478" s="267"/>
      <c r="P478" s="268"/>
      <c r="Q478" s="300">
        <v>0</v>
      </c>
      <c r="R478" s="104">
        <f t="shared" si="47"/>
        <v>0</v>
      </c>
      <c r="S478" s="43"/>
      <c r="T478" s="111"/>
      <c r="U478" s="111"/>
      <c r="V478" s="111"/>
      <c r="W478" s="111"/>
      <c r="X478" s="111"/>
      <c r="Y478" s="111"/>
      <c r="Z478" s="111"/>
      <c r="AA478" s="111"/>
      <c r="AB478" s="111"/>
      <c r="AC478" s="111"/>
      <c r="AD478" s="111"/>
      <c r="AE478" s="111"/>
      <c r="AF478" s="111"/>
      <c r="AG478" s="111"/>
      <c r="AH478" s="40"/>
      <c r="AI478" s="40"/>
    </row>
    <row r="479" spans="1:35" s="44" customFormat="1" ht="28.5" customHeight="1" x14ac:dyDescent="0.25">
      <c r="A479" s="88" t="e">
        <f t="shared" si="44"/>
        <v>#VALUE!</v>
      </c>
      <c r="B479" s="87" t="s">
        <v>60</v>
      </c>
      <c r="C479" s="28"/>
      <c r="D479" s="37"/>
      <c r="E479" s="38"/>
      <c r="F479" s="89"/>
      <c r="G479" s="96"/>
      <c r="H479" s="39">
        <f t="shared" si="45"/>
        <v>0</v>
      </c>
      <c r="I479" s="39"/>
      <c r="J479" s="82"/>
      <c r="K479" s="41">
        <f t="shared" si="46"/>
        <v>0</v>
      </c>
      <c r="L479" s="42">
        <v>0</v>
      </c>
      <c r="M479" s="269"/>
      <c r="N479" s="268" t="str">
        <f t="shared" si="48"/>
        <v>xxx</v>
      </c>
      <c r="O479" s="267"/>
      <c r="P479" s="268"/>
      <c r="Q479" s="300">
        <v>0</v>
      </c>
      <c r="R479" s="104">
        <f t="shared" si="47"/>
        <v>0</v>
      </c>
      <c r="S479" s="43"/>
      <c r="T479" s="111"/>
      <c r="U479" s="111"/>
      <c r="V479" s="111"/>
      <c r="W479" s="111"/>
      <c r="X479" s="111"/>
      <c r="Y479" s="111"/>
      <c r="Z479" s="111"/>
      <c r="AA479" s="111"/>
      <c r="AB479" s="111"/>
      <c r="AC479" s="111"/>
      <c r="AD479" s="111"/>
      <c r="AE479" s="111"/>
      <c r="AF479" s="111"/>
      <c r="AG479" s="111"/>
      <c r="AH479" s="40"/>
      <c r="AI479" s="40"/>
    </row>
    <row r="480" spans="1:35" s="44" customFormat="1" ht="28.5" customHeight="1" x14ac:dyDescent="0.25">
      <c r="A480" s="88" t="e">
        <f t="shared" si="44"/>
        <v>#VALUE!</v>
      </c>
      <c r="B480" s="87" t="s">
        <v>60</v>
      </c>
      <c r="C480" s="28"/>
      <c r="D480" s="37"/>
      <c r="E480" s="38"/>
      <c r="F480" s="89"/>
      <c r="G480" s="96"/>
      <c r="H480" s="39">
        <f t="shared" si="45"/>
        <v>0</v>
      </c>
      <c r="I480" s="39"/>
      <c r="J480" s="82"/>
      <c r="K480" s="41">
        <f t="shared" si="46"/>
        <v>0</v>
      </c>
      <c r="L480" s="42">
        <v>0</v>
      </c>
      <c r="M480" s="269"/>
      <c r="N480" s="268" t="str">
        <f t="shared" si="48"/>
        <v>xxx</v>
      </c>
      <c r="O480" s="267"/>
      <c r="P480" s="268"/>
      <c r="Q480" s="300">
        <v>0</v>
      </c>
      <c r="R480" s="104">
        <f t="shared" si="47"/>
        <v>0</v>
      </c>
      <c r="S480" s="43"/>
      <c r="T480" s="111"/>
      <c r="U480" s="111"/>
      <c r="V480" s="111"/>
      <c r="W480" s="111"/>
      <c r="X480" s="111"/>
      <c r="Y480" s="111"/>
      <c r="Z480" s="111"/>
      <c r="AA480" s="111"/>
      <c r="AB480" s="111"/>
      <c r="AC480" s="111"/>
      <c r="AD480" s="111"/>
      <c r="AE480" s="111"/>
      <c r="AF480" s="111"/>
      <c r="AG480" s="111"/>
      <c r="AH480" s="40"/>
      <c r="AI480" s="40"/>
    </row>
    <row r="481" spans="1:35" s="44" customFormat="1" ht="28.5" customHeight="1" x14ac:dyDescent="0.25">
      <c r="A481" s="88" t="e">
        <f t="shared" si="44"/>
        <v>#VALUE!</v>
      </c>
      <c r="B481" s="87" t="s">
        <v>60</v>
      </c>
      <c r="C481" s="28"/>
      <c r="D481" s="37"/>
      <c r="E481" s="38"/>
      <c r="F481" s="89"/>
      <c r="G481" s="96"/>
      <c r="H481" s="39">
        <f t="shared" si="45"/>
        <v>0</v>
      </c>
      <c r="I481" s="39"/>
      <c r="J481" s="82"/>
      <c r="K481" s="41">
        <f t="shared" si="46"/>
        <v>0</v>
      </c>
      <c r="L481" s="42">
        <v>0</v>
      </c>
      <c r="M481" s="269"/>
      <c r="N481" s="268" t="str">
        <f t="shared" si="48"/>
        <v>xxx</v>
      </c>
      <c r="O481" s="267"/>
      <c r="P481" s="268"/>
      <c r="Q481" s="300">
        <v>0</v>
      </c>
      <c r="R481" s="104">
        <f t="shared" si="47"/>
        <v>0</v>
      </c>
      <c r="S481" s="43"/>
      <c r="T481" s="111"/>
      <c r="U481" s="111"/>
      <c r="V481" s="111"/>
      <c r="W481" s="111"/>
      <c r="X481" s="111"/>
      <c r="Y481" s="111"/>
      <c r="Z481" s="111"/>
      <c r="AA481" s="111"/>
      <c r="AB481" s="111"/>
      <c r="AC481" s="111"/>
      <c r="AD481" s="111"/>
      <c r="AE481" s="111"/>
      <c r="AF481" s="111"/>
      <c r="AG481" s="111"/>
      <c r="AH481" s="40"/>
      <c r="AI481" s="40"/>
    </row>
    <row r="482" spans="1:35" s="44" customFormat="1" ht="28.5" customHeight="1" x14ac:dyDescent="0.25">
      <c r="A482" s="88" t="e">
        <f t="shared" si="44"/>
        <v>#VALUE!</v>
      </c>
      <c r="B482" s="87" t="s">
        <v>60</v>
      </c>
      <c r="C482" s="28"/>
      <c r="D482" s="37"/>
      <c r="E482" s="38"/>
      <c r="F482" s="89"/>
      <c r="G482" s="96"/>
      <c r="H482" s="39">
        <f t="shared" si="45"/>
        <v>0</v>
      </c>
      <c r="I482" s="39"/>
      <c r="J482" s="82"/>
      <c r="K482" s="41">
        <f t="shared" si="46"/>
        <v>0</v>
      </c>
      <c r="L482" s="42">
        <v>0</v>
      </c>
      <c r="M482" s="269"/>
      <c r="N482" s="268" t="str">
        <f t="shared" si="48"/>
        <v>xxx</v>
      </c>
      <c r="O482" s="267"/>
      <c r="P482" s="268"/>
      <c r="Q482" s="300">
        <v>0</v>
      </c>
      <c r="R482" s="104">
        <f t="shared" si="47"/>
        <v>0</v>
      </c>
      <c r="S482" s="43"/>
      <c r="T482" s="111"/>
      <c r="U482" s="111"/>
      <c r="V482" s="111"/>
      <c r="W482" s="111"/>
      <c r="X482" s="111"/>
      <c r="Y482" s="111"/>
      <c r="Z482" s="111"/>
      <c r="AA482" s="111"/>
      <c r="AB482" s="111"/>
      <c r="AC482" s="111"/>
      <c r="AD482" s="111"/>
      <c r="AE482" s="111"/>
      <c r="AF482" s="111"/>
      <c r="AG482" s="111"/>
      <c r="AH482" s="40"/>
      <c r="AI482" s="40"/>
    </row>
    <row r="483" spans="1:35" s="44" customFormat="1" ht="28.5" customHeight="1" x14ac:dyDescent="0.25">
      <c r="A483" s="88" t="e">
        <f t="shared" si="44"/>
        <v>#VALUE!</v>
      </c>
      <c r="B483" s="87" t="s">
        <v>60</v>
      </c>
      <c r="C483" s="28"/>
      <c r="D483" s="37"/>
      <c r="E483" s="38"/>
      <c r="F483" s="89"/>
      <c r="G483" s="96"/>
      <c r="H483" s="39">
        <f t="shared" si="45"/>
        <v>0</v>
      </c>
      <c r="I483" s="39"/>
      <c r="J483" s="82"/>
      <c r="K483" s="41">
        <f t="shared" si="46"/>
        <v>0</v>
      </c>
      <c r="L483" s="42">
        <v>0</v>
      </c>
      <c r="M483" s="269"/>
      <c r="N483" s="268" t="str">
        <f t="shared" si="48"/>
        <v>xxx</v>
      </c>
      <c r="O483" s="267"/>
      <c r="P483" s="268"/>
      <c r="Q483" s="300">
        <v>0</v>
      </c>
      <c r="R483" s="104">
        <f t="shared" si="47"/>
        <v>0</v>
      </c>
      <c r="S483" s="43"/>
      <c r="T483" s="111"/>
      <c r="U483" s="111"/>
      <c r="V483" s="111"/>
      <c r="W483" s="111"/>
      <c r="X483" s="111"/>
      <c r="Y483" s="111"/>
      <c r="Z483" s="111"/>
      <c r="AA483" s="111"/>
      <c r="AB483" s="111"/>
      <c r="AC483" s="111"/>
      <c r="AD483" s="111"/>
      <c r="AE483" s="111"/>
      <c r="AF483" s="111"/>
      <c r="AG483" s="111"/>
      <c r="AH483" s="40"/>
      <c r="AI483" s="40"/>
    </row>
    <row r="484" spans="1:35" s="44" customFormat="1" ht="28.5" customHeight="1" x14ac:dyDescent="0.25">
      <c r="A484" s="88" t="e">
        <f t="shared" si="44"/>
        <v>#VALUE!</v>
      </c>
      <c r="B484" s="87" t="s">
        <v>60</v>
      </c>
      <c r="C484" s="28"/>
      <c r="D484" s="37"/>
      <c r="E484" s="38"/>
      <c r="F484" s="89"/>
      <c r="G484" s="96"/>
      <c r="H484" s="39">
        <f t="shared" si="45"/>
        <v>0</v>
      </c>
      <c r="I484" s="39"/>
      <c r="J484" s="82"/>
      <c r="K484" s="41">
        <f t="shared" si="46"/>
        <v>0</v>
      </c>
      <c r="L484" s="42">
        <v>0</v>
      </c>
      <c r="M484" s="269"/>
      <c r="N484" s="268" t="str">
        <f t="shared" si="48"/>
        <v>xxx</v>
      </c>
      <c r="O484" s="267"/>
      <c r="P484" s="268"/>
      <c r="Q484" s="300">
        <v>0</v>
      </c>
      <c r="R484" s="104">
        <f t="shared" si="47"/>
        <v>0</v>
      </c>
      <c r="S484" s="43"/>
      <c r="T484" s="111"/>
      <c r="U484" s="111"/>
      <c r="V484" s="111"/>
      <c r="W484" s="111"/>
      <c r="X484" s="111"/>
      <c r="Y484" s="111"/>
      <c r="Z484" s="111"/>
      <c r="AA484" s="111"/>
      <c r="AB484" s="111"/>
      <c r="AC484" s="111"/>
      <c r="AD484" s="111"/>
      <c r="AE484" s="111"/>
      <c r="AF484" s="111"/>
      <c r="AG484" s="111"/>
      <c r="AH484" s="40"/>
      <c r="AI484" s="40"/>
    </row>
    <row r="485" spans="1:35" s="44" customFormat="1" ht="28.5" customHeight="1" x14ac:dyDescent="0.25">
      <c r="A485" s="88" t="e">
        <f t="shared" si="44"/>
        <v>#VALUE!</v>
      </c>
      <c r="B485" s="87" t="s">
        <v>60</v>
      </c>
      <c r="C485" s="28"/>
      <c r="D485" s="37"/>
      <c r="E485" s="38"/>
      <c r="F485" s="89"/>
      <c r="G485" s="96"/>
      <c r="H485" s="39">
        <f t="shared" si="45"/>
        <v>0</v>
      </c>
      <c r="I485" s="39"/>
      <c r="J485" s="82"/>
      <c r="K485" s="41">
        <f t="shared" si="46"/>
        <v>0</v>
      </c>
      <c r="L485" s="42">
        <v>0</v>
      </c>
      <c r="M485" s="269"/>
      <c r="N485" s="268" t="str">
        <f t="shared" si="48"/>
        <v>xxx</v>
      </c>
      <c r="O485" s="267"/>
      <c r="P485" s="268"/>
      <c r="Q485" s="300">
        <v>0</v>
      </c>
      <c r="R485" s="104">
        <f t="shared" si="47"/>
        <v>0</v>
      </c>
      <c r="S485" s="43"/>
      <c r="T485" s="111"/>
      <c r="U485" s="111"/>
      <c r="V485" s="111"/>
      <c r="W485" s="111"/>
      <c r="X485" s="111"/>
      <c r="Y485" s="111"/>
      <c r="Z485" s="111"/>
      <c r="AA485" s="111"/>
      <c r="AB485" s="111"/>
      <c r="AC485" s="111"/>
      <c r="AD485" s="111"/>
      <c r="AE485" s="111"/>
      <c r="AF485" s="111"/>
      <c r="AG485" s="111"/>
      <c r="AH485" s="40"/>
      <c r="AI485" s="40"/>
    </row>
    <row r="486" spans="1:35" s="44" customFormat="1" ht="28.5" customHeight="1" x14ac:dyDescent="0.25">
      <c r="A486" s="88" t="e">
        <f t="shared" si="44"/>
        <v>#VALUE!</v>
      </c>
      <c r="B486" s="87" t="s">
        <v>60</v>
      </c>
      <c r="C486" s="28"/>
      <c r="D486" s="37"/>
      <c r="E486" s="38"/>
      <c r="F486" s="89"/>
      <c r="G486" s="96"/>
      <c r="H486" s="39">
        <f t="shared" si="45"/>
        <v>0</v>
      </c>
      <c r="I486" s="39"/>
      <c r="J486" s="82"/>
      <c r="K486" s="41">
        <f t="shared" si="46"/>
        <v>0</v>
      </c>
      <c r="L486" s="42">
        <v>0</v>
      </c>
      <c r="M486" s="269"/>
      <c r="N486" s="268" t="str">
        <f t="shared" si="48"/>
        <v>xxx</v>
      </c>
      <c r="O486" s="267"/>
      <c r="P486" s="268"/>
      <c r="Q486" s="300">
        <v>0</v>
      </c>
      <c r="R486" s="104">
        <f t="shared" si="47"/>
        <v>0</v>
      </c>
      <c r="S486" s="43"/>
      <c r="T486" s="111"/>
      <c r="U486" s="111"/>
      <c r="V486" s="111"/>
      <c r="W486" s="111"/>
      <c r="X486" s="111"/>
      <c r="Y486" s="111"/>
      <c r="Z486" s="111"/>
      <c r="AA486" s="111"/>
      <c r="AB486" s="111"/>
      <c r="AC486" s="111"/>
      <c r="AD486" s="111"/>
      <c r="AE486" s="111"/>
      <c r="AF486" s="111"/>
      <c r="AG486" s="111"/>
      <c r="AH486" s="40"/>
      <c r="AI486" s="40"/>
    </row>
    <row r="487" spans="1:35" s="44" customFormat="1" ht="28.5" customHeight="1" x14ac:dyDescent="0.25">
      <c r="A487" s="88" t="e">
        <f t="shared" si="44"/>
        <v>#VALUE!</v>
      </c>
      <c r="B487" s="87" t="s">
        <v>60</v>
      </c>
      <c r="C487" s="28"/>
      <c r="D487" s="37"/>
      <c r="E487" s="38"/>
      <c r="F487" s="89"/>
      <c r="G487" s="96"/>
      <c r="H487" s="39">
        <f t="shared" si="45"/>
        <v>0</v>
      </c>
      <c r="I487" s="39"/>
      <c r="J487" s="82"/>
      <c r="K487" s="41">
        <f t="shared" si="46"/>
        <v>0</v>
      </c>
      <c r="L487" s="42">
        <v>0</v>
      </c>
      <c r="M487" s="269"/>
      <c r="N487" s="268" t="str">
        <f t="shared" si="48"/>
        <v>xxx</v>
      </c>
      <c r="O487" s="267"/>
      <c r="P487" s="268"/>
      <c r="Q487" s="300">
        <v>0</v>
      </c>
      <c r="R487" s="104">
        <f t="shared" si="47"/>
        <v>0</v>
      </c>
      <c r="S487" s="43"/>
      <c r="T487" s="111"/>
      <c r="U487" s="111"/>
      <c r="V487" s="111"/>
      <c r="W487" s="111"/>
      <c r="X487" s="111"/>
      <c r="Y487" s="111"/>
      <c r="Z487" s="111"/>
      <c r="AA487" s="111"/>
      <c r="AB487" s="111"/>
      <c r="AC487" s="111"/>
      <c r="AD487" s="111"/>
      <c r="AE487" s="111"/>
      <c r="AF487" s="111"/>
      <c r="AG487" s="111"/>
      <c r="AH487" s="40"/>
      <c r="AI487" s="40"/>
    </row>
    <row r="488" spans="1:35" s="44" customFormat="1" ht="28.5" customHeight="1" x14ac:dyDescent="0.25">
      <c r="A488" s="88" t="e">
        <f t="shared" si="44"/>
        <v>#VALUE!</v>
      </c>
      <c r="B488" s="87" t="s">
        <v>60</v>
      </c>
      <c r="C488" s="28"/>
      <c r="D488" s="37"/>
      <c r="E488" s="38"/>
      <c r="F488" s="89"/>
      <c r="G488" s="96"/>
      <c r="H488" s="39">
        <f t="shared" si="45"/>
        <v>0</v>
      </c>
      <c r="I488" s="39"/>
      <c r="J488" s="82"/>
      <c r="K488" s="41">
        <f t="shared" si="46"/>
        <v>0</v>
      </c>
      <c r="L488" s="42">
        <v>0</v>
      </c>
      <c r="M488" s="269"/>
      <c r="N488" s="268" t="str">
        <f t="shared" si="48"/>
        <v>xxx</v>
      </c>
      <c r="O488" s="267"/>
      <c r="P488" s="268"/>
      <c r="Q488" s="300">
        <v>0</v>
      </c>
      <c r="R488" s="104">
        <f t="shared" si="47"/>
        <v>0</v>
      </c>
      <c r="S488" s="43"/>
      <c r="T488" s="111"/>
      <c r="U488" s="111"/>
      <c r="V488" s="111"/>
      <c r="W488" s="111"/>
      <c r="X488" s="111"/>
      <c r="Y488" s="111"/>
      <c r="Z488" s="111"/>
      <c r="AA488" s="111"/>
      <c r="AB488" s="111"/>
      <c r="AC488" s="111"/>
      <c r="AD488" s="111"/>
      <c r="AE488" s="111"/>
      <c r="AF488" s="111"/>
      <c r="AG488" s="111"/>
      <c r="AH488" s="40"/>
      <c r="AI488" s="40"/>
    </row>
    <row r="489" spans="1:35" s="44" customFormat="1" ht="28.5" customHeight="1" x14ac:dyDescent="0.25">
      <c r="A489" s="88" t="e">
        <f t="shared" si="44"/>
        <v>#VALUE!</v>
      </c>
      <c r="B489" s="87" t="s">
        <v>60</v>
      </c>
      <c r="C489" s="28"/>
      <c r="D489" s="37"/>
      <c r="E489" s="38"/>
      <c r="F489" s="89"/>
      <c r="G489" s="96"/>
      <c r="H489" s="39">
        <f t="shared" si="45"/>
        <v>0</v>
      </c>
      <c r="I489" s="39"/>
      <c r="J489" s="82"/>
      <c r="K489" s="41">
        <f t="shared" si="46"/>
        <v>0</v>
      </c>
      <c r="L489" s="42">
        <v>0</v>
      </c>
      <c r="M489" s="269"/>
      <c r="N489" s="268" t="str">
        <f t="shared" si="48"/>
        <v>xxx</v>
      </c>
      <c r="O489" s="267"/>
      <c r="P489" s="268"/>
      <c r="Q489" s="300">
        <v>0</v>
      </c>
      <c r="R489" s="104">
        <f t="shared" si="47"/>
        <v>0</v>
      </c>
      <c r="S489" s="43"/>
      <c r="T489" s="111"/>
      <c r="U489" s="111"/>
      <c r="V489" s="111"/>
      <c r="W489" s="111"/>
      <c r="X489" s="111"/>
      <c r="Y489" s="111"/>
      <c r="Z489" s="111"/>
      <c r="AA489" s="111"/>
      <c r="AB489" s="111"/>
      <c r="AC489" s="111"/>
      <c r="AD489" s="111"/>
      <c r="AE489" s="111"/>
      <c r="AF489" s="111"/>
      <c r="AG489" s="111"/>
      <c r="AH489" s="40"/>
      <c r="AI489" s="40"/>
    </row>
    <row r="490" spans="1:35" s="44" customFormat="1" ht="28.5" customHeight="1" x14ac:dyDescent="0.25">
      <c r="A490" s="88" t="e">
        <f t="shared" ref="A490:A553" si="49">N490+14</f>
        <v>#VALUE!</v>
      </c>
      <c r="B490" s="87" t="s">
        <v>60</v>
      </c>
      <c r="C490" s="28"/>
      <c r="D490" s="37"/>
      <c r="E490" s="38"/>
      <c r="F490" s="89"/>
      <c r="G490" s="96"/>
      <c r="H490" s="39">
        <f t="shared" ref="H490:H553" si="50">G490-F490</f>
        <v>0</v>
      </c>
      <c r="I490" s="39"/>
      <c r="J490" s="82"/>
      <c r="K490" s="41">
        <f t="shared" ref="K490:K553" si="51">L490/1.1</f>
        <v>0</v>
      </c>
      <c r="L490" s="42">
        <v>0</v>
      </c>
      <c r="M490" s="269"/>
      <c r="N490" s="268" t="str">
        <f t="shared" si="48"/>
        <v>xxx</v>
      </c>
      <c r="O490" s="267"/>
      <c r="P490" s="268"/>
      <c r="Q490" s="300">
        <v>0</v>
      </c>
      <c r="R490" s="104">
        <f t="shared" ref="R490:R553" si="52">L490-Q490</f>
        <v>0</v>
      </c>
      <c r="S490" s="43"/>
      <c r="T490" s="111"/>
      <c r="U490" s="111"/>
      <c r="V490" s="111"/>
      <c r="W490" s="111"/>
      <c r="X490" s="111"/>
      <c r="Y490" s="111"/>
      <c r="Z490" s="111"/>
      <c r="AA490" s="111"/>
      <c r="AB490" s="111"/>
      <c r="AC490" s="111"/>
      <c r="AD490" s="111"/>
      <c r="AE490" s="111"/>
      <c r="AF490" s="111"/>
      <c r="AG490" s="111"/>
      <c r="AH490" s="40"/>
      <c r="AI490" s="40"/>
    </row>
    <row r="491" spans="1:35" s="44" customFormat="1" ht="28.5" customHeight="1" x14ac:dyDescent="0.25">
      <c r="A491" s="88" t="e">
        <f t="shared" si="49"/>
        <v>#VALUE!</v>
      </c>
      <c r="B491" s="87" t="s">
        <v>60</v>
      </c>
      <c r="C491" s="28"/>
      <c r="D491" s="37"/>
      <c r="E491" s="38"/>
      <c r="F491" s="89"/>
      <c r="G491" s="96"/>
      <c r="H491" s="39">
        <f t="shared" si="50"/>
        <v>0</v>
      </c>
      <c r="I491" s="39"/>
      <c r="J491" s="82"/>
      <c r="K491" s="41">
        <f t="shared" si="51"/>
        <v>0</v>
      </c>
      <c r="L491" s="42">
        <v>0</v>
      </c>
      <c r="M491" s="269"/>
      <c r="N491" s="268" t="str">
        <f t="shared" si="48"/>
        <v>xxx</v>
      </c>
      <c r="O491" s="267"/>
      <c r="P491" s="268"/>
      <c r="Q491" s="300">
        <v>0</v>
      </c>
      <c r="R491" s="104">
        <f t="shared" si="52"/>
        <v>0</v>
      </c>
      <c r="S491" s="43"/>
      <c r="T491" s="111"/>
      <c r="U491" s="111"/>
      <c r="V491" s="111"/>
      <c r="W491" s="111"/>
      <c r="X491" s="111"/>
      <c r="Y491" s="111"/>
      <c r="Z491" s="111"/>
      <c r="AA491" s="111"/>
      <c r="AB491" s="111"/>
      <c r="AC491" s="111"/>
      <c r="AD491" s="111"/>
      <c r="AE491" s="111"/>
      <c r="AF491" s="111"/>
      <c r="AG491" s="111"/>
      <c r="AH491" s="40"/>
      <c r="AI491" s="40"/>
    </row>
    <row r="492" spans="1:35" s="44" customFormat="1" ht="28.5" customHeight="1" x14ac:dyDescent="0.25">
      <c r="A492" s="88" t="e">
        <f t="shared" si="49"/>
        <v>#VALUE!</v>
      </c>
      <c r="B492" s="87" t="s">
        <v>60</v>
      </c>
      <c r="C492" s="28"/>
      <c r="D492" s="37"/>
      <c r="E492" s="38"/>
      <c r="F492" s="89"/>
      <c r="G492" s="96"/>
      <c r="H492" s="39">
        <f t="shared" si="50"/>
        <v>0</v>
      </c>
      <c r="I492" s="39"/>
      <c r="J492" s="82"/>
      <c r="K492" s="41">
        <f t="shared" si="51"/>
        <v>0</v>
      </c>
      <c r="L492" s="42">
        <v>0</v>
      </c>
      <c r="M492" s="269"/>
      <c r="N492" s="268" t="str">
        <f t="shared" si="48"/>
        <v>xxx</v>
      </c>
      <c r="O492" s="267"/>
      <c r="P492" s="268"/>
      <c r="Q492" s="300">
        <v>0</v>
      </c>
      <c r="R492" s="104">
        <f t="shared" si="52"/>
        <v>0</v>
      </c>
      <c r="S492" s="43"/>
      <c r="T492" s="111"/>
      <c r="U492" s="111"/>
      <c r="V492" s="111"/>
      <c r="W492" s="111"/>
      <c r="X492" s="111"/>
      <c r="Y492" s="111"/>
      <c r="Z492" s="111"/>
      <c r="AA492" s="111"/>
      <c r="AB492" s="111"/>
      <c r="AC492" s="111"/>
      <c r="AD492" s="111"/>
      <c r="AE492" s="111"/>
      <c r="AF492" s="111"/>
      <c r="AG492" s="111"/>
      <c r="AH492" s="40"/>
      <c r="AI492" s="40"/>
    </row>
    <row r="493" spans="1:35" s="44" customFormat="1" ht="28.5" customHeight="1" x14ac:dyDescent="0.25">
      <c r="A493" s="88" t="e">
        <f t="shared" si="49"/>
        <v>#VALUE!</v>
      </c>
      <c r="B493" s="87" t="s">
        <v>60</v>
      </c>
      <c r="C493" s="28"/>
      <c r="D493" s="37"/>
      <c r="E493" s="38"/>
      <c r="F493" s="89"/>
      <c r="G493" s="96"/>
      <c r="H493" s="39">
        <f t="shared" si="50"/>
        <v>0</v>
      </c>
      <c r="I493" s="39"/>
      <c r="J493" s="82"/>
      <c r="K493" s="41">
        <f t="shared" si="51"/>
        <v>0</v>
      </c>
      <c r="L493" s="42">
        <v>0</v>
      </c>
      <c r="M493" s="269"/>
      <c r="N493" s="268" t="str">
        <f t="shared" si="48"/>
        <v>xxx</v>
      </c>
      <c r="O493" s="267"/>
      <c r="P493" s="268"/>
      <c r="Q493" s="300">
        <v>0</v>
      </c>
      <c r="R493" s="104">
        <f t="shared" si="52"/>
        <v>0</v>
      </c>
      <c r="S493" s="43"/>
      <c r="T493" s="111"/>
      <c r="U493" s="111"/>
      <c r="V493" s="111"/>
      <c r="W493" s="111"/>
      <c r="X493" s="111"/>
      <c r="Y493" s="111"/>
      <c r="Z493" s="111"/>
      <c r="AA493" s="111"/>
      <c r="AB493" s="111"/>
      <c r="AC493" s="111"/>
      <c r="AD493" s="111"/>
      <c r="AE493" s="111"/>
      <c r="AF493" s="111"/>
      <c r="AG493" s="111"/>
      <c r="AH493" s="40"/>
      <c r="AI493" s="40"/>
    </row>
    <row r="494" spans="1:35" s="44" customFormat="1" ht="28.5" customHeight="1" x14ac:dyDescent="0.25">
      <c r="A494" s="88" t="e">
        <f t="shared" si="49"/>
        <v>#VALUE!</v>
      </c>
      <c r="B494" s="87" t="s">
        <v>60</v>
      </c>
      <c r="C494" s="28"/>
      <c r="D494" s="37"/>
      <c r="E494" s="38"/>
      <c r="F494" s="89"/>
      <c r="G494" s="96"/>
      <c r="H494" s="39">
        <f t="shared" si="50"/>
        <v>0</v>
      </c>
      <c r="I494" s="39"/>
      <c r="J494" s="82"/>
      <c r="K494" s="41">
        <f t="shared" si="51"/>
        <v>0</v>
      </c>
      <c r="L494" s="42">
        <v>0</v>
      </c>
      <c r="M494" s="269"/>
      <c r="N494" s="268" t="str">
        <f t="shared" si="48"/>
        <v>xxx</v>
      </c>
      <c r="O494" s="267"/>
      <c r="P494" s="268"/>
      <c r="Q494" s="300">
        <v>0</v>
      </c>
      <c r="R494" s="104">
        <f t="shared" si="52"/>
        <v>0</v>
      </c>
      <c r="S494" s="43"/>
      <c r="T494" s="111"/>
      <c r="U494" s="111"/>
      <c r="V494" s="111"/>
      <c r="W494" s="111"/>
      <c r="X494" s="111"/>
      <c r="Y494" s="111"/>
      <c r="Z494" s="111"/>
      <c r="AA494" s="111"/>
      <c r="AB494" s="111"/>
      <c r="AC494" s="111"/>
      <c r="AD494" s="111"/>
      <c r="AE494" s="111"/>
      <c r="AF494" s="111"/>
      <c r="AG494" s="111"/>
      <c r="AH494" s="40"/>
      <c r="AI494" s="40"/>
    </row>
    <row r="495" spans="1:35" s="44" customFormat="1" ht="28.5" customHeight="1" x14ac:dyDescent="0.25">
      <c r="A495" s="88" t="e">
        <f t="shared" si="49"/>
        <v>#VALUE!</v>
      </c>
      <c r="B495" s="87" t="s">
        <v>60</v>
      </c>
      <c r="C495" s="28"/>
      <c r="D495" s="37"/>
      <c r="E495" s="38"/>
      <c r="F495" s="89"/>
      <c r="G495" s="96"/>
      <c r="H495" s="39">
        <f t="shared" si="50"/>
        <v>0</v>
      </c>
      <c r="I495" s="39"/>
      <c r="J495" s="82"/>
      <c r="K495" s="41">
        <f t="shared" si="51"/>
        <v>0</v>
      </c>
      <c r="L495" s="42">
        <v>0</v>
      </c>
      <c r="M495" s="269"/>
      <c r="N495" s="268" t="str">
        <f t="shared" si="48"/>
        <v>xxx</v>
      </c>
      <c r="O495" s="267"/>
      <c r="P495" s="268"/>
      <c r="Q495" s="300">
        <v>0</v>
      </c>
      <c r="R495" s="104">
        <f t="shared" si="52"/>
        <v>0</v>
      </c>
      <c r="S495" s="43"/>
      <c r="T495" s="111"/>
      <c r="U495" s="111"/>
      <c r="V495" s="111"/>
      <c r="W495" s="111"/>
      <c r="X495" s="111"/>
      <c r="Y495" s="111"/>
      <c r="Z495" s="111"/>
      <c r="AA495" s="111"/>
      <c r="AB495" s="111"/>
      <c r="AC495" s="111"/>
      <c r="AD495" s="111"/>
      <c r="AE495" s="111"/>
      <c r="AF495" s="111"/>
      <c r="AG495" s="111"/>
      <c r="AH495" s="40"/>
      <c r="AI495" s="40"/>
    </row>
    <row r="496" spans="1:35" s="44" customFormat="1" ht="28.5" customHeight="1" x14ac:dyDescent="0.25">
      <c r="A496" s="88" t="e">
        <f t="shared" si="49"/>
        <v>#VALUE!</v>
      </c>
      <c r="B496" s="87" t="s">
        <v>60</v>
      </c>
      <c r="C496" s="28"/>
      <c r="D496" s="37"/>
      <c r="E496" s="38"/>
      <c r="F496" s="89"/>
      <c r="G496" s="96"/>
      <c r="H496" s="39">
        <f t="shared" si="50"/>
        <v>0</v>
      </c>
      <c r="I496" s="39"/>
      <c r="J496" s="82"/>
      <c r="K496" s="41">
        <f t="shared" si="51"/>
        <v>0</v>
      </c>
      <c r="L496" s="42">
        <v>0</v>
      </c>
      <c r="M496" s="269"/>
      <c r="N496" s="268" t="str">
        <f t="shared" si="48"/>
        <v>xxx</v>
      </c>
      <c r="O496" s="267"/>
      <c r="P496" s="268"/>
      <c r="Q496" s="300">
        <v>0</v>
      </c>
      <c r="R496" s="104">
        <f t="shared" si="52"/>
        <v>0</v>
      </c>
      <c r="S496" s="43"/>
      <c r="T496" s="111"/>
      <c r="U496" s="111"/>
      <c r="V496" s="111"/>
      <c r="W496" s="111"/>
      <c r="X496" s="111"/>
      <c r="Y496" s="111"/>
      <c r="Z496" s="111"/>
      <c r="AA496" s="111"/>
      <c r="AB496" s="111"/>
      <c r="AC496" s="111"/>
      <c r="AD496" s="111"/>
      <c r="AE496" s="111"/>
      <c r="AF496" s="111"/>
      <c r="AG496" s="111"/>
      <c r="AH496" s="40"/>
      <c r="AI496" s="40"/>
    </row>
    <row r="497" spans="1:35" s="44" customFormat="1" ht="28.5" customHeight="1" x14ac:dyDescent="0.25">
      <c r="A497" s="88" t="e">
        <f t="shared" si="49"/>
        <v>#VALUE!</v>
      </c>
      <c r="B497" s="87" t="s">
        <v>60</v>
      </c>
      <c r="C497" s="28"/>
      <c r="D497" s="37"/>
      <c r="E497" s="38"/>
      <c r="F497" s="89"/>
      <c r="G497" s="96"/>
      <c r="H497" s="39">
        <f t="shared" si="50"/>
        <v>0</v>
      </c>
      <c r="I497" s="39"/>
      <c r="J497" s="82"/>
      <c r="K497" s="41">
        <f t="shared" si="51"/>
        <v>0</v>
      </c>
      <c r="L497" s="42">
        <v>0</v>
      </c>
      <c r="M497" s="269"/>
      <c r="N497" s="268" t="str">
        <f t="shared" si="48"/>
        <v>xxx</v>
      </c>
      <c r="O497" s="267"/>
      <c r="P497" s="268"/>
      <c r="Q497" s="300">
        <v>0</v>
      </c>
      <c r="R497" s="104">
        <f t="shared" si="52"/>
        <v>0</v>
      </c>
      <c r="S497" s="43"/>
      <c r="T497" s="111"/>
      <c r="U497" s="111"/>
      <c r="V497" s="111"/>
      <c r="W497" s="111"/>
      <c r="X497" s="111"/>
      <c r="Y497" s="111"/>
      <c r="Z497" s="111"/>
      <c r="AA497" s="111"/>
      <c r="AB497" s="111"/>
      <c r="AC497" s="111"/>
      <c r="AD497" s="111"/>
      <c r="AE497" s="111"/>
      <c r="AF497" s="111"/>
      <c r="AG497" s="111"/>
      <c r="AH497" s="40"/>
      <c r="AI497" s="40"/>
    </row>
    <row r="498" spans="1:35" s="44" customFormat="1" ht="28.5" customHeight="1" x14ac:dyDescent="0.25">
      <c r="A498" s="88" t="e">
        <f t="shared" si="49"/>
        <v>#VALUE!</v>
      </c>
      <c r="B498" s="87" t="s">
        <v>60</v>
      </c>
      <c r="C498" s="28"/>
      <c r="D498" s="37"/>
      <c r="E498" s="38"/>
      <c r="F498" s="89"/>
      <c r="G498" s="96"/>
      <c r="H498" s="39">
        <f t="shared" si="50"/>
        <v>0</v>
      </c>
      <c r="I498" s="39"/>
      <c r="J498" s="82"/>
      <c r="K498" s="41">
        <f t="shared" si="51"/>
        <v>0</v>
      </c>
      <c r="L498" s="42">
        <v>0</v>
      </c>
      <c r="M498" s="269"/>
      <c r="N498" s="268" t="str">
        <f t="shared" si="48"/>
        <v>xxx</v>
      </c>
      <c r="O498" s="267"/>
      <c r="P498" s="268"/>
      <c r="Q498" s="300">
        <v>0</v>
      </c>
      <c r="R498" s="104">
        <f t="shared" si="52"/>
        <v>0</v>
      </c>
      <c r="S498" s="43"/>
      <c r="T498" s="111"/>
      <c r="U498" s="111"/>
      <c r="V498" s="111"/>
      <c r="W498" s="111"/>
      <c r="X498" s="111"/>
      <c r="Y498" s="111"/>
      <c r="Z498" s="111"/>
      <c r="AA498" s="111"/>
      <c r="AB498" s="111"/>
      <c r="AC498" s="111"/>
      <c r="AD498" s="111"/>
      <c r="AE498" s="111"/>
      <c r="AF498" s="111"/>
      <c r="AG498" s="111"/>
      <c r="AH498" s="40"/>
      <c r="AI498" s="40"/>
    </row>
    <row r="499" spans="1:35" s="44" customFormat="1" ht="28.5" customHeight="1" x14ac:dyDescent="0.25">
      <c r="A499" s="88" t="e">
        <f t="shared" si="49"/>
        <v>#VALUE!</v>
      </c>
      <c r="B499" s="87" t="s">
        <v>60</v>
      </c>
      <c r="C499" s="28"/>
      <c r="D499" s="37"/>
      <c r="E499" s="38"/>
      <c r="F499" s="89"/>
      <c r="G499" s="96"/>
      <c r="H499" s="39">
        <f t="shared" si="50"/>
        <v>0</v>
      </c>
      <c r="I499" s="39"/>
      <c r="J499" s="82"/>
      <c r="K499" s="41">
        <f t="shared" si="51"/>
        <v>0</v>
      </c>
      <c r="L499" s="42">
        <v>0</v>
      </c>
      <c r="M499" s="269"/>
      <c r="N499" s="268" t="str">
        <f t="shared" si="48"/>
        <v>xxx</v>
      </c>
      <c r="O499" s="267"/>
      <c r="P499" s="268"/>
      <c r="Q499" s="300">
        <v>0</v>
      </c>
      <c r="R499" s="104">
        <f t="shared" si="52"/>
        <v>0</v>
      </c>
      <c r="S499" s="43"/>
      <c r="T499" s="111"/>
      <c r="U499" s="111"/>
      <c r="V499" s="111"/>
      <c r="W499" s="111"/>
      <c r="X499" s="111"/>
      <c r="Y499" s="111"/>
      <c r="Z499" s="111"/>
      <c r="AA499" s="111"/>
      <c r="AB499" s="111"/>
      <c r="AC499" s="111"/>
      <c r="AD499" s="111"/>
      <c r="AE499" s="111"/>
      <c r="AF499" s="111"/>
      <c r="AG499" s="111"/>
      <c r="AH499" s="40"/>
      <c r="AI499" s="40"/>
    </row>
    <row r="500" spans="1:35" s="44" customFormat="1" ht="28.5" customHeight="1" x14ac:dyDescent="0.25">
      <c r="A500" s="88" t="e">
        <f t="shared" si="49"/>
        <v>#VALUE!</v>
      </c>
      <c r="B500" s="87" t="s">
        <v>60</v>
      </c>
      <c r="C500" s="28"/>
      <c r="D500" s="37"/>
      <c r="E500" s="38"/>
      <c r="F500" s="89"/>
      <c r="G500" s="96"/>
      <c r="H500" s="39">
        <f t="shared" si="50"/>
        <v>0</v>
      </c>
      <c r="I500" s="39"/>
      <c r="J500" s="82"/>
      <c r="K500" s="41">
        <f t="shared" si="51"/>
        <v>0</v>
      </c>
      <c r="L500" s="42">
        <v>0</v>
      </c>
      <c r="M500" s="269"/>
      <c r="N500" s="268" t="str">
        <f t="shared" si="48"/>
        <v>xxx</v>
      </c>
      <c r="O500" s="267"/>
      <c r="P500" s="268"/>
      <c r="Q500" s="300">
        <v>0</v>
      </c>
      <c r="R500" s="104">
        <f t="shared" si="52"/>
        <v>0</v>
      </c>
      <c r="S500" s="43"/>
      <c r="T500" s="111"/>
      <c r="U500" s="111"/>
      <c r="V500" s="111"/>
      <c r="W500" s="111"/>
      <c r="X500" s="111"/>
      <c r="Y500" s="111"/>
      <c r="Z500" s="111"/>
      <c r="AA500" s="111"/>
      <c r="AB500" s="111"/>
      <c r="AC500" s="111"/>
      <c r="AD500" s="111"/>
      <c r="AE500" s="111"/>
      <c r="AF500" s="111"/>
      <c r="AG500" s="111"/>
      <c r="AH500" s="40"/>
      <c r="AI500" s="40"/>
    </row>
    <row r="501" spans="1:35" s="44" customFormat="1" ht="28.5" customHeight="1" x14ac:dyDescent="0.25">
      <c r="A501" s="88" t="e">
        <f t="shared" si="49"/>
        <v>#VALUE!</v>
      </c>
      <c r="B501" s="87" t="s">
        <v>60</v>
      </c>
      <c r="C501" s="28"/>
      <c r="D501" s="37"/>
      <c r="E501" s="38"/>
      <c r="F501" s="89"/>
      <c r="G501" s="96"/>
      <c r="H501" s="39">
        <f t="shared" si="50"/>
        <v>0</v>
      </c>
      <c r="I501" s="39"/>
      <c r="J501" s="82"/>
      <c r="K501" s="41">
        <f t="shared" si="51"/>
        <v>0</v>
      </c>
      <c r="L501" s="42">
        <v>0</v>
      </c>
      <c r="M501" s="269"/>
      <c r="N501" s="268" t="str">
        <f t="shared" si="48"/>
        <v>xxx</v>
      </c>
      <c r="O501" s="267"/>
      <c r="P501" s="268"/>
      <c r="Q501" s="300">
        <v>0</v>
      </c>
      <c r="R501" s="104">
        <f t="shared" si="52"/>
        <v>0</v>
      </c>
      <c r="S501" s="43"/>
      <c r="T501" s="111"/>
      <c r="U501" s="111"/>
      <c r="V501" s="111"/>
      <c r="W501" s="111"/>
      <c r="X501" s="111"/>
      <c r="Y501" s="111"/>
      <c r="Z501" s="111"/>
      <c r="AA501" s="111"/>
      <c r="AB501" s="111"/>
      <c r="AC501" s="111"/>
      <c r="AD501" s="111"/>
      <c r="AE501" s="111"/>
      <c r="AF501" s="111"/>
      <c r="AG501" s="111"/>
      <c r="AH501" s="40"/>
      <c r="AI501" s="40"/>
    </row>
    <row r="502" spans="1:35" s="44" customFormat="1" ht="28.5" customHeight="1" x14ac:dyDescent="0.25">
      <c r="A502" s="88" t="e">
        <f t="shared" si="49"/>
        <v>#VALUE!</v>
      </c>
      <c r="B502" s="87" t="s">
        <v>60</v>
      </c>
      <c r="C502" s="28"/>
      <c r="D502" s="37"/>
      <c r="E502" s="38"/>
      <c r="F502" s="89"/>
      <c r="G502" s="96"/>
      <c r="H502" s="39">
        <f t="shared" si="50"/>
        <v>0</v>
      </c>
      <c r="I502" s="39"/>
      <c r="J502" s="82"/>
      <c r="K502" s="41">
        <f t="shared" si="51"/>
        <v>0</v>
      </c>
      <c r="L502" s="42">
        <v>0</v>
      </c>
      <c r="M502" s="269"/>
      <c r="N502" s="268" t="str">
        <f t="shared" si="48"/>
        <v>xxx</v>
      </c>
      <c r="O502" s="267"/>
      <c r="P502" s="268"/>
      <c r="Q502" s="300">
        <v>0</v>
      </c>
      <c r="R502" s="104">
        <f t="shared" si="52"/>
        <v>0</v>
      </c>
      <c r="S502" s="43"/>
      <c r="T502" s="111"/>
      <c r="U502" s="111"/>
      <c r="V502" s="111"/>
      <c r="W502" s="111"/>
      <c r="X502" s="111"/>
      <c r="Y502" s="111"/>
      <c r="Z502" s="111"/>
      <c r="AA502" s="111"/>
      <c r="AB502" s="111"/>
      <c r="AC502" s="111"/>
      <c r="AD502" s="111"/>
      <c r="AE502" s="111"/>
      <c r="AF502" s="111"/>
      <c r="AG502" s="111"/>
      <c r="AH502" s="40"/>
      <c r="AI502" s="40"/>
    </row>
    <row r="503" spans="1:35" s="44" customFormat="1" ht="28.5" customHeight="1" x14ac:dyDescent="0.25">
      <c r="A503" s="88" t="e">
        <f t="shared" si="49"/>
        <v>#VALUE!</v>
      </c>
      <c r="B503" s="87" t="s">
        <v>60</v>
      </c>
      <c r="C503" s="28"/>
      <c r="D503" s="37"/>
      <c r="E503" s="38"/>
      <c r="F503" s="89"/>
      <c r="G503" s="96"/>
      <c r="H503" s="39">
        <f t="shared" si="50"/>
        <v>0</v>
      </c>
      <c r="I503" s="39"/>
      <c r="J503" s="82"/>
      <c r="K503" s="41">
        <f t="shared" si="51"/>
        <v>0</v>
      </c>
      <c r="L503" s="42">
        <v>0</v>
      </c>
      <c r="M503" s="269"/>
      <c r="N503" s="268" t="str">
        <f t="shared" si="48"/>
        <v>xxx</v>
      </c>
      <c r="O503" s="267"/>
      <c r="P503" s="268"/>
      <c r="Q503" s="300">
        <v>0</v>
      </c>
      <c r="R503" s="104">
        <f t="shared" si="52"/>
        <v>0</v>
      </c>
      <c r="S503" s="43"/>
      <c r="T503" s="111"/>
      <c r="U503" s="111"/>
      <c r="V503" s="111"/>
      <c r="W503" s="111"/>
      <c r="X503" s="111"/>
      <c r="Y503" s="111"/>
      <c r="Z503" s="111"/>
      <c r="AA503" s="111"/>
      <c r="AB503" s="111"/>
      <c r="AC503" s="111"/>
      <c r="AD503" s="111"/>
      <c r="AE503" s="111"/>
      <c r="AF503" s="111"/>
      <c r="AG503" s="111"/>
      <c r="AH503" s="40"/>
      <c r="AI503" s="40"/>
    </row>
    <row r="504" spans="1:35" s="44" customFormat="1" ht="28.5" customHeight="1" x14ac:dyDescent="0.25">
      <c r="A504" s="88" t="e">
        <f t="shared" si="49"/>
        <v>#VALUE!</v>
      </c>
      <c r="B504" s="87" t="s">
        <v>60</v>
      </c>
      <c r="C504" s="28"/>
      <c r="D504" s="37"/>
      <c r="E504" s="38"/>
      <c r="F504" s="89"/>
      <c r="G504" s="96"/>
      <c r="H504" s="39">
        <f t="shared" si="50"/>
        <v>0</v>
      </c>
      <c r="I504" s="39"/>
      <c r="J504" s="82"/>
      <c r="K504" s="41">
        <f t="shared" si="51"/>
        <v>0</v>
      </c>
      <c r="L504" s="42">
        <v>0</v>
      </c>
      <c r="M504" s="269"/>
      <c r="N504" s="268" t="str">
        <f t="shared" si="48"/>
        <v>xxx</v>
      </c>
      <c r="O504" s="267"/>
      <c r="P504" s="268"/>
      <c r="Q504" s="300">
        <v>0</v>
      </c>
      <c r="R504" s="104">
        <f t="shared" si="52"/>
        <v>0</v>
      </c>
      <c r="S504" s="43"/>
      <c r="T504" s="111"/>
      <c r="U504" s="111"/>
      <c r="V504" s="111"/>
      <c r="W504" s="111"/>
      <c r="X504" s="111"/>
      <c r="Y504" s="111"/>
      <c r="Z504" s="111"/>
      <c r="AA504" s="111"/>
      <c r="AB504" s="111"/>
      <c r="AC504" s="111"/>
      <c r="AD504" s="111"/>
      <c r="AE504" s="111"/>
      <c r="AF504" s="111"/>
      <c r="AG504" s="111"/>
      <c r="AH504" s="40"/>
      <c r="AI504" s="40"/>
    </row>
    <row r="505" spans="1:35" s="44" customFormat="1" ht="28.5" customHeight="1" x14ac:dyDescent="0.25">
      <c r="A505" s="88" t="e">
        <f t="shared" si="49"/>
        <v>#VALUE!</v>
      </c>
      <c r="B505" s="87" t="s">
        <v>60</v>
      </c>
      <c r="C505" s="28"/>
      <c r="D505" s="37"/>
      <c r="E505" s="38"/>
      <c r="F505" s="89"/>
      <c r="G505" s="96"/>
      <c r="H505" s="39">
        <f t="shared" si="50"/>
        <v>0</v>
      </c>
      <c r="I505" s="39"/>
      <c r="J505" s="82"/>
      <c r="K505" s="41">
        <f t="shared" si="51"/>
        <v>0</v>
      </c>
      <c r="L505" s="42">
        <v>0</v>
      </c>
      <c r="M505" s="269"/>
      <c r="N505" s="268" t="str">
        <f t="shared" si="48"/>
        <v>xxx</v>
      </c>
      <c r="O505" s="267"/>
      <c r="P505" s="268"/>
      <c r="Q505" s="300">
        <v>0</v>
      </c>
      <c r="R505" s="104">
        <f t="shared" si="52"/>
        <v>0</v>
      </c>
      <c r="S505" s="43"/>
      <c r="T505" s="111"/>
      <c r="U505" s="111"/>
      <c r="V505" s="111"/>
      <c r="W505" s="111"/>
      <c r="X505" s="111"/>
      <c r="Y505" s="111"/>
      <c r="Z505" s="111"/>
      <c r="AA505" s="111"/>
      <c r="AB505" s="111"/>
      <c r="AC505" s="111"/>
      <c r="AD505" s="111"/>
      <c r="AE505" s="111"/>
      <c r="AF505" s="111"/>
      <c r="AG505" s="111"/>
      <c r="AH505" s="40"/>
      <c r="AI505" s="40"/>
    </row>
    <row r="506" spans="1:35" s="44" customFormat="1" ht="28.5" customHeight="1" x14ac:dyDescent="0.25">
      <c r="A506" s="88" t="e">
        <f t="shared" si="49"/>
        <v>#VALUE!</v>
      </c>
      <c r="B506" s="87" t="s">
        <v>60</v>
      </c>
      <c r="C506" s="28"/>
      <c r="D506" s="37"/>
      <c r="E506" s="38"/>
      <c r="F506" s="89"/>
      <c r="G506" s="96"/>
      <c r="H506" s="39">
        <f t="shared" si="50"/>
        <v>0</v>
      </c>
      <c r="I506" s="39"/>
      <c r="J506" s="82"/>
      <c r="K506" s="41">
        <f t="shared" si="51"/>
        <v>0</v>
      </c>
      <c r="L506" s="42">
        <v>0</v>
      </c>
      <c r="M506" s="269"/>
      <c r="N506" s="268" t="str">
        <f t="shared" si="48"/>
        <v>xxx</v>
      </c>
      <c r="O506" s="267"/>
      <c r="P506" s="268"/>
      <c r="Q506" s="300">
        <v>0</v>
      </c>
      <c r="R506" s="104">
        <f t="shared" si="52"/>
        <v>0</v>
      </c>
      <c r="S506" s="43"/>
      <c r="T506" s="111"/>
      <c r="U506" s="111"/>
      <c r="V506" s="111"/>
      <c r="W506" s="111"/>
      <c r="X506" s="111"/>
      <c r="Y506" s="111"/>
      <c r="Z506" s="111"/>
      <c r="AA506" s="111"/>
      <c r="AB506" s="111"/>
      <c r="AC506" s="111"/>
      <c r="AD506" s="111"/>
      <c r="AE506" s="111"/>
      <c r="AF506" s="111"/>
      <c r="AG506" s="111"/>
      <c r="AH506" s="40"/>
      <c r="AI506" s="40"/>
    </row>
    <row r="507" spans="1:35" s="44" customFormat="1" ht="28.5" customHeight="1" x14ac:dyDescent="0.25">
      <c r="A507" s="88" t="e">
        <f t="shared" si="49"/>
        <v>#VALUE!</v>
      </c>
      <c r="B507" s="87" t="s">
        <v>60</v>
      </c>
      <c r="C507" s="28"/>
      <c r="D507" s="37"/>
      <c r="E507" s="38"/>
      <c r="F507" s="89"/>
      <c r="G507" s="96"/>
      <c r="H507" s="39">
        <f t="shared" si="50"/>
        <v>0</v>
      </c>
      <c r="I507" s="39"/>
      <c r="J507" s="82"/>
      <c r="K507" s="41">
        <f t="shared" si="51"/>
        <v>0</v>
      </c>
      <c r="L507" s="42">
        <v>0</v>
      </c>
      <c r="M507" s="269"/>
      <c r="N507" s="268" t="str">
        <f t="shared" si="48"/>
        <v>xxx</v>
      </c>
      <c r="O507" s="267"/>
      <c r="P507" s="268"/>
      <c r="Q507" s="300">
        <v>0</v>
      </c>
      <c r="R507" s="104">
        <f t="shared" si="52"/>
        <v>0</v>
      </c>
      <c r="S507" s="43"/>
      <c r="T507" s="111"/>
      <c r="U507" s="111"/>
      <c r="V507" s="111"/>
      <c r="W507" s="111"/>
      <c r="X507" s="111"/>
      <c r="Y507" s="111"/>
      <c r="Z507" s="111"/>
      <c r="AA507" s="111"/>
      <c r="AB507" s="111"/>
      <c r="AC507" s="111"/>
      <c r="AD507" s="111"/>
      <c r="AE507" s="111"/>
      <c r="AF507" s="111"/>
      <c r="AG507" s="111"/>
      <c r="AH507" s="40"/>
      <c r="AI507" s="40"/>
    </row>
    <row r="508" spans="1:35" s="44" customFormat="1" ht="28.5" customHeight="1" x14ac:dyDescent="0.25">
      <c r="A508" s="88" t="e">
        <f t="shared" si="49"/>
        <v>#VALUE!</v>
      </c>
      <c r="B508" s="87" t="s">
        <v>60</v>
      </c>
      <c r="C508" s="28"/>
      <c r="D508" s="37"/>
      <c r="E508" s="38"/>
      <c r="F508" s="89"/>
      <c r="G508" s="96"/>
      <c r="H508" s="39">
        <f t="shared" si="50"/>
        <v>0</v>
      </c>
      <c r="I508" s="39"/>
      <c r="J508" s="82"/>
      <c r="K508" s="41">
        <f t="shared" si="51"/>
        <v>0</v>
      </c>
      <c r="L508" s="42">
        <v>0</v>
      </c>
      <c r="M508" s="269"/>
      <c r="N508" s="268" t="str">
        <f t="shared" si="48"/>
        <v>xxx</v>
      </c>
      <c r="O508" s="267"/>
      <c r="P508" s="268"/>
      <c r="Q508" s="300">
        <v>0</v>
      </c>
      <c r="R508" s="104">
        <f t="shared" si="52"/>
        <v>0</v>
      </c>
      <c r="S508" s="43"/>
      <c r="T508" s="111"/>
      <c r="U508" s="111"/>
      <c r="V508" s="111"/>
      <c r="W508" s="111"/>
      <c r="X508" s="111"/>
      <c r="Y508" s="111"/>
      <c r="Z508" s="111"/>
      <c r="AA508" s="111"/>
      <c r="AB508" s="111"/>
      <c r="AC508" s="111"/>
      <c r="AD508" s="111"/>
      <c r="AE508" s="111"/>
      <c r="AF508" s="111"/>
      <c r="AG508" s="111"/>
      <c r="AH508" s="40"/>
      <c r="AI508" s="40"/>
    </row>
    <row r="509" spans="1:35" s="44" customFormat="1" ht="28.5" customHeight="1" x14ac:dyDescent="0.25">
      <c r="A509" s="88" t="e">
        <f t="shared" si="49"/>
        <v>#VALUE!</v>
      </c>
      <c r="B509" s="87" t="s">
        <v>60</v>
      </c>
      <c r="C509" s="28"/>
      <c r="D509" s="37"/>
      <c r="E509" s="38"/>
      <c r="F509" s="89"/>
      <c r="G509" s="96"/>
      <c r="H509" s="39">
        <f t="shared" si="50"/>
        <v>0</v>
      </c>
      <c r="I509" s="39"/>
      <c r="J509" s="82"/>
      <c r="K509" s="41">
        <f t="shared" si="51"/>
        <v>0</v>
      </c>
      <c r="L509" s="42">
        <v>0</v>
      </c>
      <c r="M509" s="269"/>
      <c r="N509" s="268" t="str">
        <f t="shared" si="48"/>
        <v>xxx</v>
      </c>
      <c r="O509" s="267"/>
      <c r="P509" s="268"/>
      <c r="Q509" s="300">
        <v>0</v>
      </c>
      <c r="R509" s="104">
        <f t="shared" si="52"/>
        <v>0</v>
      </c>
      <c r="S509" s="43"/>
      <c r="T509" s="111"/>
      <c r="U509" s="111"/>
      <c r="V509" s="111"/>
      <c r="W509" s="111"/>
      <c r="X509" s="111"/>
      <c r="Y509" s="111"/>
      <c r="Z509" s="111"/>
      <c r="AA509" s="111"/>
      <c r="AB509" s="111"/>
      <c r="AC509" s="111"/>
      <c r="AD509" s="111"/>
      <c r="AE509" s="111"/>
      <c r="AF509" s="111"/>
      <c r="AG509" s="111"/>
      <c r="AH509" s="40"/>
      <c r="AI509" s="40"/>
    </row>
    <row r="510" spans="1:35" s="44" customFormat="1" ht="28.5" customHeight="1" x14ac:dyDescent="0.25">
      <c r="A510" s="88" t="e">
        <f t="shared" si="49"/>
        <v>#VALUE!</v>
      </c>
      <c r="B510" s="87" t="s">
        <v>60</v>
      </c>
      <c r="C510" s="28"/>
      <c r="D510" s="37"/>
      <c r="E510" s="38"/>
      <c r="F510" s="89"/>
      <c r="G510" s="96"/>
      <c r="H510" s="39">
        <f t="shared" si="50"/>
        <v>0</v>
      </c>
      <c r="I510" s="39"/>
      <c r="J510" s="82"/>
      <c r="K510" s="41">
        <f t="shared" si="51"/>
        <v>0</v>
      </c>
      <c r="L510" s="42">
        <v>0</v>
      </c>
      <c r="M510" s="269"/>
      <c r="N510" s="268" t="str">
        <f t="shared" si="48"/>
        <v>xxx</v>
      </c>
      <c r="O510" s="267"/>
      <c r="P510" s="268"/>
      <c r="Q510" s="300">
        <v>0</v>
      </c>
      <c r="R510" s="104">
        <f t="shared" si="52"/>
        <v>0</v>
      </c>
      <c r="S510" s="43"/>
      <c r="T510" s="111"/>
      <c r="U510" s="111"/>
      <c r="V510" s="111"/>
      <c r="W510" s="111"/>
      <c r="X510" s="111"/>
      <c r="Y510" s="111"/>
      <c r="Z510" s="111"/>
      <c r="AA510" s="111"/>
      <c r="AB510" s="111"/>
      <c r="AC510" s="111"/>
      <c r="AD510" s="111"/>
      <c r="AE510" s="111"/>
      <c r="AF510" s="111"/>
      <c r="AG510" s="111"/>
      <c r="AH510" s="40"/>
      <c r="AI510" s="40"/>
    </row>
    <row r="511" spans="1:35" s="44" customFormat="1" ht="28.5" customHeight="1" x14ac:dyDescent="0.25">
      <c r="A511" s="88" t="e">
        <f t="shared" si="49"/>
        <v>#VALUE!</v>
      </c>
      <c r="B511" s="87" t="s">
        <v>60</v>
      </c>
      <c r="C511" s="28"/>
      <c r="D511" s="37"/>
      <c r="E511" s="38"/>
      <c r="F511" s="89"/>
      <c r="G511" s="96"/>
      <c r="H511" s="39">
        <f t="shared" si="50"/>
        <v>0</v>
      </c>
      <c r="I511" s="39"/>
      <c r="J511" s="82"/>
      <c r="K511" s="41">
        <f t="shared" si="51"/>
        <v>0</v>
      </c>
      <c r="L511" s="42">
        <v>0</v>
      </c>
      <c r="M511" s="269"/>
      <c r="N511" s="268" t="str">
        <f t="shared" si="48"/>
        <v>xxx</v>
      </c>
      <c r="O511" s="267"/>
      <c r="P511" s="268"/>
      <c r="Q511" s="300">
        <v>0</v>
      </c>
      <c r="R511" s="104">
        <f t="shared" si="52"/>
        <v>0</v>
      </c>
      <c r="S511" s="43"/>
      <c r="T511" s="111"/>
      <c r="U511" s="111"/>
      <c r="V511" s="111"/>
      <c r="W511" s="111"/>
      <c r="X511" s="111"/>
      <c r="Y511" s="111"/>
      <c r="Z511" s="111"/>
      <c r="AA511" s="111"/>
      <c r="AB511" s="111"/>
      <c r="AC511" s="111"/>
      <c r="AD511" s="111"/>
      <c r="AE511" s="111"/>
      <c r="AF511" s="111"/>
      <c r="AG511" s="111"/>
      <c r="AH511" s="40"/>
      <c r="AI511" s="40"/>
    </row>
    <row r="512" spans="1:35" s="44" customFormat="1" ht="28.5" customHeight="1" x14ac:dyDescent="0.25">
      <c r="A512" s="88" t="e">
        <f t="shared" si="49"/>
        <v>#VALUE!</v>
      </c>
      <c r="B512" s="87" t="s">
        <v>60</v>
      </c>
      <c r="C512" s="28"/>
      <c r="D512" s="37"/>
      <c r="E512" s="38"/>
      <c r="F512" s="89"/>
      <c r="G512" s="96"/>
      <c r="H512" s="39">
        <f t="shared" si="50"/>
        <v>0</v>
      </c>
      <c r="I512" s="39"/>
      <c r="J512" s="82"/>
      <c r="K512" s="41">
        <f t="shared" si="51"/>
        <v>0</v>
      </c>
      <c r="L512" s="42">
        <v>0</v>
      </c>
      <c r="M512" s="269"/>
      <c r="N512" s="268" t="str">
        <f t="shared" si="48"/>
        <v>xxx</v>
      </c>
      <c r="O512" s="267"/>
      <c r="P512" s="268"/>
      <c r="Q512" s="300">
        <v>0</v>
      </c>
      <c r="R512" s="104">
        <f t="shared" si="52"/>
        <v>0</v>
      </c>
      <c r="S512" s="43"/>
      <c r="T512" s="111"/>
      <c r="U512" s="111"/>
      <c r="V512" s="111"/>
      <c r="W512" s="111"/>
      <c r="X512" s="111"/>
      <c r="Y512" s="111"/>
      <c r="Z512" s="111"/>
      <c r="AA512" s="111"/>
      <c r="AB512" s="111"/>
      <c r="AC512" s="111"/>
      <c r="AD512" s="111"/>
      <c r="AE512" s="111"/>
      <c r="AF512" s="111"/>
      <c r="AG512" s="111"/>
      <c r="AH512" s="40"/>
      <c r="AI512" s="40"/>
    </row>
    <row r="513" spans="1:35" s="44" customFormat="1" ht="28.5" customHeight="1" x14ac:dyDescent="0.25">
      <c r="A513" s="88" t="e">
        <f t="shared" si="49"/>
        <v>#VALUE!</v>
      </c>
      <c r="B513" s="87" t="s">
        <v>60</v>
      </c>
      <c r="C513" s="28"/>
      <c r="D513" s="37"/>
      <c r="E513" s="38"/>
      <c r="F513" s="89"/>
      <c r="G513" s="96"/>
      <c r="H513" s="39">
        <f t="shared" si="50"/>
        <v>0</v>
      </c>
      <c r="I513" s="39"/>
      <c r="J513" s="82"/>
      <c r="K513" s="41">
        <f t="shared" si="51"/>
        <v>0</v>
      </c>
      <c r="L513" s="42">
        <v>0</v>
      </c>
      <c r="M513" s="269"/>
      <c r="N513" s="268" t="str">
        <f t="shared" si="48"/>
        <v>xxx</v>
      </c>
      <c r="O513" s="267"/>
      <c r="P513" s="268"/>
      <c r="Q513" s="300">
        <v>0</v>
      </c>
      <c r="R513" s="104">
        <f t="shared" si="52"/>
        <v>0</v>
      </c>
      <c r="S513" s="43"/>
      <c r="T513" s="111"/>
      <c r="U513" s="111"/>
      <c r="V513" s="111"/>
      <c r="W513" s="111"/>
      <c r="X513" s="111"/>
      <c r="Y513" s="111"/>
      <c r="Z513" s="111"/>
      <c r="AA513" s="111"/>
      <c r="AB513" s="111"/>
      <c r="AC513" s="111"/>
      <c r="AD513" s="111"/>
      <c r="AE513" s="111"/>
      <c r="AF513" s="111"/>
      <c r="AG513" s="111"/>
      <c r="AH513" s="40"/>
      <c r="AI513" s="40"/>
    </row>
    <row r="514" spans="1:35" s="44" customFormat="1" ht="28.5" customHeight="1" x14ac:dyDescent="0.25">
      <c r="A514" s="88" t="e">
        <f t="shared" si="49"/>
        <v>#VALUE!</v>
      </c>
      <c r="B514" s="87" t="s">
        <v>60</v>
      </c>
      <c r="C514" s="28"/>
      <c r="D514" s="37"/>
      <c r="E514" s="38"/>
      <c r="F514" s="89"/>
      <c r="G514" s="96"/>
      <c r="H514" s="39">
        <f t="shared" si="50"/>
        <v>0</v>
      </c>
      <c r="I514" s="39"/>
      <c r="J514" s="82"/>
      <c r="K514" s="41">
        <f t="shared" si="51"/>
        <v>0</v>
      </c>
      <c r="L514" s="42">
        <v>0</v>
      </c>
      <c r="M514" s="269"/>
      <c r="N514" s="268" t="str">
        <f t="shared" si="48"/>
        <v>xxx</v>
      </c>
      <c r="O514" s="267"/>
      <c r="P514" s="268"/>
      <c r="Q514" s="300">
        <v>0</v>
      </c>
      <c r="R514" s="104">
        <f t="shared" si="52"/>
        <v>0</v>
      </c>
      <c r="S514" s="43"/>
      <c r="T514" s="111"/>
      <c r="U514" s="111"/>
      <c r="V514" s="111"/>
      <c r="W514" s="111"/>
      <c r="X514" s="111"/>
      <c r="Y514" s="111"/>
      <c r="Z514" s="111"/>
      <c r="AA514" s="111"/>
      <c r="AB514" s="111"/>
      <c r="AC514" s="111"/>
      <c r="AD514" s="111"/>
      <c r="AE514" s="111"/>
      <c r="AF514" s="111"/>
      <c r="AG514" s="111"/>
      <c r="AH514" s="40"/>
      <c r="AI514" s="40"/>
    </row>
    <row r="515" spans="1:35" s="44" customFormat="1" ht="28.5" customHeight="1" x14ac:dyDescent="0.25">
      <c r="A515" s="88" t="e">
        <f t="shared" si="49"/>
        <v>#VALUE!</v>
      </c>
      <c r="B515" s="87" t="s">
        <v>60</v>
      </c>
      <c r="C515" s="28"/>
      <c r="D515" s="37"/>
      <c r="E515" s="38"/>
      <c r="F515" s="89"/>
      <c r="G515" s="96"/>
      <c r="H515" s="39">
        <f t="shared" si="50"/>
        <v>0</v>
      </c>
      <c r="I515" s="39"/>
      <c r="J515" s="82"/>
      <c r="K515" s="41">
        <f t="shared" si="51"/>
        <v>0</v>
      </c>
      <c r="L515" s="42">
        <v>0</v>
      </c>
      <c r="M515" s="269"/>
      <c r="N515" s="268" t="str">
        <f t="shared" si="48"/>
        <v>xxx</v>
      </c>
      <c r="O515" s="267"/>
      <c r="P515" s="268"/>
      <c r="Q515" s="300">
        <v>0</v>
      </c>
      <c r="R515" s="104">
        <f t="shared" si="52"/>
        <v>0</v>
      </c>
      <c r="S515" s="43"/>
      <c r="T515" s="111"/>
      <c r="U515" s="111"/>
      <c r="V515" s="111"/>
      <c r="W515" s="111"/>
      <c r="X515" s="111"/>
      <c r="Y515" s="111"/>
      <c r="Z515" s="111"/>
      <c r="AA515" s="111"/>
      <c r="AB515" s="111"/>
      <c r="AC515" s="111"/>
      <c r="AD515" s="111"/>
      <c r="AE515" s="111"/>
      <c r="AF515" s="111"/>
      <c r="AG515" s="111"/>
      <c r="AH515" s="40"/>
      <c r="AI515" s="40"/>
    </row>
    <row r="516" spans="1:35" s="44" customFormat="1" ht="28.5" customHeight="1" x14ac:dyDescent="0.25">
      <c r="A516" s="88" t="e">
        <f t="shared" si="49"/>
        <v>#VALUE!</v>
      </c>
      <c r="B516" s="87" t="s">
        <v>60</v>
      </c>
      <c r="C516" s="28"/>
      <c r="D516" s="37"/>
      <c r="E516" s="38"/>
      <c r="F516" s="89"/>
      <c r="G516" s="96"/>
      <c r="H516" s="39">
        <f t="shared" si="50"/>
        <v>0</v>
      </c>
      <c r="I516" s="39"/>
      <c r="J516" s="82"/>
      <c r="K516" s="41">
        <f t="shared" si="51"/>
        <v>0</v>
      </c>
      <c r="L516" s="42">
        <v>0</v>
      </c>
      <c r="M516" s="269"/>
      <c r="N516" s="268" t="str">
        <f t="shared" si="48"/>
        <v>xxx</v>
      </c>
      <c r="O516" s="267"/>
      <c r="P516" s="268"/>
      <c r="Q516" s="300">
        <v>0</v>
      </c>
      <c r="R516" s="104">
        <f t="shared" si="52"/>
        <v>0</v>
      </c>
      <c r="S516" s="43"/>
      <c r="T516" s="111"/>
      <c r="U516" s="111"/>
      <c r="V516" s="111"/>
      <c r="W516" s="111"/>
      <c r="X516" s="111"/>
      <c r="Y516" s="111"/>
      <c r="Z516" s="111"/>
      <c r="AA516" s="111"/>
      <c r="AB516" s="111"/>
      <c r="AC516" s="111"/>
      <c r="AD516" s="111"/>
      <c r="AE516" s="111"/>
      <c r="AF516" s="111"/>
      <c r="AG516" s="111"/>
      <c r="AH516" s="40"/>
      <c r="AI516" s="40"/>
    </row>
    <row r="517" spans="1:35" s="44" customFormat="1" ht="28.5" customHeight="1" x14ac:dyDescent="0.25">
      <c r="A517" s="88" t="e">
        <f t="shared" si="49"/>
        <v>#VALUE!</v>
      </c>
      <c r="B517" s="87" t="s">
        <v>60</v>
      </c>
      <c r="C517" s="28"/>
      <c r="D517" s="37"/>
      <c r="E517" s="38"/>
      <c r="F517" s="89"/>
      <c r="G517" s="96"/>
      <c r="H517" s="39">
        <f t="shared" si="50"/>
        <v>0</v>
      </c>
      <c r="I517" s="39"/>
      <c r="J517" s="82"/>
      <c r="K517" s="41">
        <f t="shared" si="51"/>
        <v>0</v>
      </c>
      <c r="L517" s="42">
        <v>0</v>
      </c>
      <c r="M517" s="269"/>
      <c r="N517" s="268" t="str">
        <f t="shared" si="48"/>
        <v>xxx</v>
      </c>
      <c r="O517" s="267"/>
      <c r="P517" s="268"/>
      <c r="Q517" s="300">
        <v>0</v>
      </c>
      <c r="R517" s="104">
        <f t="shared" si="52"/>
        <v>0</v>
      </c>
      <c r="S517" s="43"/>
      <c r="T517" s="111"/>
      <c r="U517" s="111"/>
      <c r="V517" s="111"/>
      <c r="W517" s="111"/>
      <c r="X517" s="111"/>
      <c r="Y517" s="111"/>
      <c r="Z517" s="111"/>
      <c r="AA517" s="111"/>
      <c r="AB517" s="111"/>
      <c r="AC517" s="111"/>
      <c r="AD517" s="111"/>
      <c r="AE517" s="111"/>
      <c r="AF517" s="111"/>
      <c r="AG517" s="111"/>
      <c r="AH517" s="40"/>
      <c r="AI517" s="40"/>
    </row>
    <row r="518" spans="1:35" s="44" customFormat="1" ht="28.5" customHeight="1" x14ac:dyDescent="0.25">
      <c r="A518" s="88" t="e">
        <f t="shared" si="49"/>
        <v>#VALUE!</v>
      </c>
      <c r="B518" s="87" t="s">
        <v>60</v>
      </c>
      <c r="C518" s="28"/>
      <c r="D518" s="37"/>
      <c r="E518" s="38"/>
      <c r="F518" s="89"/>
      <c r="G518" s="96"/>
      <c r="H518" s="39">
        <f t="shared" si="50"/>
        <v>0</v>
      </c>
      <c r="I518" s="39"/>
      <c r="J518" s="82"/>
      <c r="K518" s="41">
        <f t="shared" si="51"/>
        <v>0</v>
      </c>
      <c r="L518" s="42">
        <v>0</v>
      </c>
      <c r="M518" s="269"/>
      <c r="N518" s="268" t="str">
        <f t="shared" si="48"/>
        <v>xxx</v>
      </c>
      <c r="O518" s="267"/>
      <c r="P518" s="268"/>
      <c r="Q518" s="300">
        <v>0</v>
      </c>
      <c r="R518" s="104">
        <f t="shared" si="52"/>
        <v>0</v>
      </c>
      <c r="S518" s="43"/>
      <c r="T518" s="111"/>
      <c r="U518" s="111"/>
      <c r="V518" s="111"/>
      <c r="W518" s="111"/>
      <c r="X518" s="111"/>
      <c r="Y518" s="111"/>
      <c r="Z518" s="111"/>
      <c r="AA518" s="111"/>
      <c r="AB518" s="111"/>
      <c r="AC518" s="111"/>
      <c r="AD518" s="111"/>
      <c r="AE518" s="111"/>
      <c r="AF518" s="111"/>
      <c r="AG518" s="111"/>
      <c r="AH518" s="40"/>
      <c r="AI518" s="40"/>
    </row>
    <row r="519" spans="1:35" s="44" customFormat="1" ht="28.5" customHeight="1" x14ac:dyDescent="0.25">
      <c r="A519" s="88" t="e">
        <f t="shared" si="49"/>
        <v>#VALUE!</v>
      </c>
      <c r="B519" s="87" t="s">
        <v>60</v>
      </c>
      <c r="C519" s="28"/>
      <c r="D519" s="37"/>
      <c r="E519" s="38"/>
      <c r="F519" s="89"/>
      <c r="G519" s="96"/>
      <c r="H519" s="39">
        <f t="shared" si="50"/>
        <v>0</v>
      </c>
      <c r="I519" s="39"/>
      <c r="J519" s="82"/>
      <c r="K519" s="41">
        <f t="shared" si="51"/>
        <v>0</v>
      </c>
      <c r="L519" s="42">
        <v>0</v>
      </c>
      <c r="M519" s="269"/>
      <c r="N519" s="268" t="str">
        <f t="shared" si="48"/>
        <v>xxx</v>
      </c>
      <c r="O519" s="267"/>
      <c r="P519" s="268"/>
      <c r="Q519" s="300">
        <v>0</v>
      </c>
      <c r="R519" s="104">
        <f t="shared" si="52"/>
        <v>0</v>
      </c>
      <c r="S519" s="43"/>
      <c r="T519" s="111"/>
      <c r="U519" s="111"/>
      <c r="V519" s="111"/>
      <c r="W519" s="111"/>
      <c r="X519" s="111"/>
      <c r="Y519" s="111"/>
      <c r="Z519" s="111"/>
      <c r="AA519" s="111"/>
      <c r="AB519" s="111"/>
      <c r="AC519" s="111"/>
      <c r="AD519" s="111"/>
      <c r="AE519" s="111"/>
      <c r="AF519" s="111"/>
      <c r="AG519" s="111"/>
      <c r="AH519" s="40"/>
      <c r="AI519" s="40"/>
    </row>
    <row r="520" spans="1:35" s="44" customFormat="1" ht="28.5" customHeight="1" x14ac:dyDescent="0.25">
      <c r="A520" s="88" t="e">
        <f t="shared" si="49"/>
        <v>#VALUE!</v>
      </c>
      <c r="B520" s="87" t="s">
        <v>60</v>
      </c>
      <c r="C520" s="28"/>
      <c r="D520" s="37"/>
      <c r="E520" s="38"/>
      <c r="F520" s="89"/>
      <c r="G520" s="96"/>
      <c r="H520" s="39">
        <f t="shared" si="50"/>
        <v>0</v>
      </c>
      <c r="I520" s="39"/>
      <c r="J520" s="82"/>
      <c r="K520" s="41">
        <f t="shared" si="51"/>
        <v>0</v>
      </c>
      <c r="L520" s="42">
        <v>0</v>
      </c>
      <c r="M520" s="269"/>
      <c r="N520" s="268" t="str">
        <f t="shared" si="48"/>
        <v>xxx</v>
      </c>
      <c r="O520" s="267"/>
      <c r="P520" s="268"/>
      <c r="Q520" s="300">
        <v>0</v>
      </c>
      <c r="R520" s="104">
        <f t="shared" si="52"/>
        <v>0</v>
      </c>
      <c r="S520" s="43"/>
      <c r="T520" s="111"/>
      <c r="U520" s="111"/>
      <c r="V520" s="111"/>
      <c r="W520" s="111"/>
      <c r="X520" s="111"/>
      <c r="Y520" s="111"/>
      <c r="Z520" s="111"/>
      <c r="AA520" s="111"/>
      <c r="AB520" s="111"/>
      <c r="AC520" s="111"/>
      <c r="AD520" s="111"/>
      <c r="AE520" s="111"/>
      <c r="AF520" s="111"/>
      <c r="AG520" s="111"/>
      <c r="AH520" s="40"/>
      <c r="AI520" s="40"/>
    </row>
    <row r="521" spans="1:35" s="44" customFormat="1" ht="28.5" customHeight="1" x14ac:dyDescent="0.25">
      <c r="A521" s="88" t="e">
        <f t="shared" si="49"/>
        <v>#VALUE!</v>
      </c>
      <c r="B521" s="87" t="s">
        <v>60</v>
      </c>
      <c r="C521" s="28"/>
      <c r="D521" s="37"/>
      <c r="E521" s="38"/>
      <c r="F521" s="89"/>
      <c r="G521" s="96"/>
      <c r="H521" s="39">
        <f t="shared" si="50"/>
        <v>0</v>
      </c>
      <c r="I521" s="39"/>
      <c r="J521" s="82"/>
      <c r="K521" s="41">
        <f t="shared" si="51"/>
        <v>0</v>
      </c>
      <c r="L521" s="42">
        <v>0</v>
      </c>
      <c r="M521" s="269"/>
      <c r="N521" s="268" t="str">
        <f t="shared" si="48"/>
        <v>xxx</v>
      </c>
      <c r="O521" s="267"/>
      <c r="P521" s="268"/>
      <c r="Q521" s="300">
        <v>0</v>
      </c>
      <c r="R521" s="104">
        <f t="shared" si="52"/>
        <v>0</v>
      </c>
      <c r="S521" s="43"/>
      <c r="T521" s="111"/>
      <c r="U521" s="111"/>
      <c r="V521" s="111"/>
      <c r="W521" s="111"/>
      <c r="X521" s="111"/>
      <c r="Y521" s="111"/>
      <c r="Z521" s="111"/>
      <c r="AA521" s="111"/>
      <c r="AB521" s="111"/>
      <c r="AC521" s="111"/>
      <c r="AD521" s="111"/>
      <c r="AE521" s="111"/>
      <c r="AF521" s="111"/>
      <c r="AG521" s="111"/>
      <c r="AH521" s="40"/>
      <c r="AI521" s="40"/>
    </row>
    <row r="522" spans="1:35" s="44" customFormat="1" ht="28.5" customHeight="1" x14ac:dyDescent="0.25">
      <c r="A522" s="88" t="e">
        <f t="shared" si="49"/>
        <v>#VALUE!</v>
      </c>
      <c r="B522" s="87" t="s">
        <v>60</v>
      </c>
      <c r="C522" s="28"/>
      <c r="D522" s="37"/>
      <c r="E522" s="38"/>
      <c r="F522" s="89"/>
      <c r="G522" s="96"/>
      <c r="H522" s="39">
        <f t="shared" si="50"/>
        <v>0</v>
      </c>
      <c r="I522" s="39"/>
      <c r="J522" s="82"/>
      <c r="K522" s="41">
        <f t="shared" si="51"/>
        <v>0</v>
      </c>
      <c r="L522" s="42">
        <v>0</v>
      </c>
      <c r="M522" s="269"/>
      <c r="N522" s="268" t="str">
        <f t="shared" ref="N522:N585" si="53">B522</f>
        <v>xxx</v>
      </c>
      <c r="O522" s="267"/>
      <c r="P522" s="268"/>
      <c r="Q522" s="300">
        <v>0</v>
      </c>
      <c r="R522" s="104">
        <f t="shared" si="52"/>
        <v>0</v>
      </c>
      <c r="S522" s="43"/>
      <c r="T522" s="111"/>
      <c r="U522" s="111"/>
      <c r="V522" s="111"/>
      <c r="W522" s="111"/>
      <c r="X522" s="111"/>
      <c r="Y522" s="111"/>
      <c r="Z522" s="111"/>
      <c r="AA522" s="111"/>
      <c r="AB522" s="111"/>
      <c r="AC522" s="111"/>
      <c r="AD522" s="111"/>
      <c r="AE522" s="111"/>
      <c r="AF522" s="111"/>
      <c r="AG522" s="111"/>
      <c r="AH522" s="40"/>
      <c r="AI522" s="40"/>
    </row>
    <row r="523" spans="1:35" s="44" customFormat="1" ht="28.5" customHeight="1" x14ac:dyDescent="0.25">
      <c r="A523" s="88" t="e">
        <f t="shared" si="49"/>
        <v>#VALUE!</v>
      </c>
      <c r="B523" s="87" t="s">
        <v>60</v>
      </c>
      <c r="C523" s="28"/>
      <c r="D523" s="37"/>
      <c r="E523" s="38"/>
      <c r="F523" s="89"/>
      <c r="G523" s="96"/>
      <c r="H523" s="39">
        <f t="shared" si="50"/>
        <v>0</v>
      </c>
      <c r="I523" s="39"/>
      <c r="J523" s="82"/>
      <c r="K523" s="41">
        <f t="shared" si="51"/>
        <v>0</v>
      </c>
      <c r="L523" s="42">
        <v>0</v>
      </c>
      <c r="M523" s="269"/>
      <c r="N523" s="268" t="str">
        <f t="shared" si="53"/>
        <v>xxx</v>
      </c>
      <c r="O523" s="267"/>
      <c r="P523" s="268"/>
      <c r="Q523" s="300">
        <v>0</v>
      </c>
      <c r="R523" s="104">
        <f t="shared" si="52"/>
        <v>0</v>
      </c>
      <c r="S523" s="43"/>
      <c r="T523" s="111"/>
      <c r="U523" s="111"/>
      <c r="V523" s="111"/>
      <c r="W523" s="111"/>
      <c r="X523" s="111"/>
      <c r="Y523" s="111"/>
      <c r="Z523" s="111"/>
      <c r="AA523" s="111"/>
      <c r="AB523" s="111"/>
      <c r="AC523" s="111"/>
      <c r="AD523" s="111"/>
      <c r="AE523" s="111"/>
      <c r="AF523" s="111"/>
      <c r="AG523" s="111"/>
      <c r="AH523" s="40"/>
      <c r="AI523" s="40"/>
    </row>
    <row r="524" spans="1:35" s="44" customFormat="1" ht="28.5" customHeight="1" x14ac:dyDescent="0.25">
      <c r="A524" s="88" t="e">
        <f t="shared" si="49"/>
        <v>#VALUE!</v>
      </c>
      <c r="B524" s="87" t="s">
        <v>60</v>
      </c>
      <c r="C524" s="28"/>
      <c r="D524" s="37"/>
      <c r="E524" s="38"/>
      <c r="F524" s="89"/>
      <c r="G524" s="96"/>
      <c r="H524" s="39">
        <f t="shared" si="50"/>
        <v>0</v>
      </c>
      <c r="I524" s="39"/>
      <c r="J524" s="82"/>
      <c r="K524" s="41">
        <f t="shared" si="51"/>
        <v>0</v>
      </c>
      <c r="L524" s="42">
        <v>0</v>
      </c>
      <c r="M524" s="269"/>
      <c r="N524" s="268" t="str">
        <f t="shared" si="53"/>
        <v>xxx</v>
      </c>
      <c r="O524" s="267"/>
      <c r="P524" s="268"/>
      <c r="Q524" s="300">
        <v>0</v>
      </c>
      <c r="R524" s="104">
        <f t="shared" si="52"/>
        <v>0</v>
      </c>
      <c r="S524" s="43"/>
      <c r="T524" s="111"/>
      <c r="U524" s="111"/>
      <c r="V524" s="111"/>
      <c r="W524" s="111"/>
      <c r="X524" s="111"/>
      <c r="Y524" s="111"/>
      <c r="Z524" s="111"/>
      <c r="AA524" s="111"/>
      <c r="AB524" s="111"/>
      <c r="AC524" s="111"/>
      <c r="AD524" s="111"/>
      <c r="AE524" s="111"/>
      <c r="AF524" s="111"/>
      <c r="AG524" s="111"/>
      <c r="AH524" s="40"/>
      <c r="AI524" s="40"/>
    </row>
    <row r="525" spans="1:35" s="44" customFormat="1" ht="28.5" customHeight="1" x14ac:dyDescent="0.25">
      <c r="A525" s="88" t="e">
        <f t="shared" si="49"/>
        <v>#VALUE!</v>
      </c>
      <c r="B525" s="87" t="s">
        <v>60</v>
      </c>
      <c r="C525" s="28"/>
      <c r="D525" s="37"/>
      <c r="E525" s="38"/>
      <c r="F525" s="89"/>
      <c r="G525" s="96"/>
      <c r="H525" s="39">
        <f t="shared" si="50"/>
        <v>0</v>
      </c>
      <c r="I525" s="39"/>
      <c r="J525" s="82"/>
      <c r="K525" s="41">
        <f t="shared" si="51"/>
        <v>0</v>
      </c>
      <c r="L525" s="42">
        <v>0</v>
      </c>
      <c r="M525" s="269"/>
      <c r="N525" s="268" t="str">
        <f t="shared" si="53"/>
        <v>xxx</v>
      </c>
      <c r="O525" s="267"/>
      <c r="P525" s="268"/>
      <c r="Q525" s="300">
        <v>0</v>
      </c>
      <c r="R525" s="104">
        <f t="shared" si="52"/>
        <v>0</v>
      </c>
      <c r="S525" s="43"/>
      <c r="T525" s="111"/>
      <c r="U525" s="111"/>
      <c r="V525" s="111"/>
      <c r="W525" s="111"/>
      <c r="X525" s="111"/>
      <c r="Y525" s="111"/>
      <c r="Z525" s="111"/>
      <c r="AA525" s="111"/>
      <c r="AB525" s="111"/>
      <c r="AC525" s="111"/>
      <c r="AD525" s="111"/>
      <c r="AE525" s="111"/>
      <c r="AF525" s="111"/>
      <c r="AG525" s="111"/>
      <c r="AH525" s="40"/>
      <c r="AI525" s="40"/>
    </row>
    <row r="526" spans="1:35" s="44" customFormat="1" ht="28.5" customHeight="1" x14ac:dyDescent="0.25">
      <c r="A526" s="88" t="e">
        <f t="shared" si="49"/>
        <v>#VALUE!</v>
      </c>
      <c r="B526" s="87" t="s">
        <v>60</v>
      </c>
      <c r="C526" s="28"/>
      <c r="D526" s="37"/>
      <c r="E526" s="38"/>
      <c r="F526" s="89"/>
      <c r="G526" s="96"/>
      <c r="H526" s="39">
        <f t="shared" si="50"/>
        <v>0</v>
      </c>
      <c r="I526" s="39"/>
      <c r="J526" s="82"/>
      <c r="K526" s="41">
        <f t="shared" si="51"/>
        <v>0</v>
      </c>
      <c r="L526" s="42">
        <v>0</v>
      </c>
      <c r="M526" s="269"/>
      <c r="N526" s="268" t="str">
        <f t="shared" si="53"/>
        <v>xxx</v>
      </c>
      <c r="O526" s="267"/>
      <c r="P526" s="268"/>
      <c r="Q526" s="300">
        <v>0</v>
      </c>
      <c r="R526" s="104">
        <f t="shared" si="52"/>
        <v>0</v>
      </c>
      <c r="S526" s="43"/>
      <c r="T526" s="111"/>
      <c r="U526" s="111"/>
      <c r="V526" s="111"/>
      <c r="W526" s="111"/>
      <c r="X526" s="111"/>
      <c r="Y526" s="111"/>
      <c r="Z526" s="111"/>
      <c r="AA526" s="111"/>
      <c r="AB526" s="111"/>
      <c r="AC526" s="111"/>
      <c r="AD526" s="111"/>
      <c r="AE526" s="111"/>
      <c r="AF526" s="111"/>
      <c r="AG526" s="111"/>
      <c r="AH526" s="40"/>
      <c r="AI526" s="40"/>
    </row>
    <row r="527" spans="1:35" s="44" customFormat="1" ht="28.5" customHeight="1" x14ac:dyDescent="0.25">
      <c r="A527" s="88" t="e">
        <f t="shared" si="49"/>
        <v>#VALUE!</v>
      </c>
      <c r="B527" s="87" t="s">
        <v>60</v>
      </c>
      <c r="C527" s="28"/>
      <c r="D527" s="37"/>
      <c r="E527" s="38"/>
      <c r="F527" s="89"/>
      <c r="G527" s="96"/>
      <c r="H527" s="39">
        <f t="shared" si="50"/>
        <v>0</v>
      </c>
      <c r="I527" s="39"/>
      <c r="J527" s="82"/>
      <c r="K527" s="41">
        <f t="shared" si="51"/>
        <v>0</v>
      </c>
      <c r="L527" s="42">
        <v>0</v>
      </c>
      <c r="M527" s="269"/>
      <c r="N527" s="268" t="str">
        <f t="shared" si="53"/>
        <v>xxx</v>
      </c>
      <c r="O527" s="267"/>
      <c r="P527" s="268"/>
      <c r="Q527" s="300">
        <v>0</v>
      </c>
      <c r="R527" s="104">
        <f t="shared" si="52"/>
        <v>0</v>
      </c>
      <c r="S527" s="43"/>
      <c r="T527" s="111"/>
      <c r="U527" s="111"/>
      <c r="V527" s="111"/>
      <c r="W527" s="111"/>
      <c r="X527" s="111"/>
      <c r="Y527" s="111"/>
      <c r="Z527" s="111"/>
      <c r="AA527" s="111"/>
      <c r="AB527" s="111"/>
      <c r="AC527" s="111"/>
      <c r="AD527" s="111"/>
      <c r="AE527" s="111"/>
      <c r="AF527" s="111"/>
      <c r="AG527" s="111"/>
      <c r="AH527" s="40"/>
      <c r="AI527" s="40"/>
    </row>
    <row r="528" spans="1:35" s="44" customFormat="1" ht="28.5" customHeight="1" x14ac:dyDescent="0.25">
      <c r="A528" s="88" t="e">
        <f t="shared" si="49"/>
        <v>#VALUE!</v>
      </c>
      <c r="B528" s="87" t="s">
        <v>60</v>
      </c>
      <c r="C528" s="28"/>
      <c r="D528" s="37"/>
      <c r="E528" s="38"/>
      <c r="F528" s="89"/>
      <c r="G528" s="96"/>
      <c r="H528" s="39">
        <f t="shared" si="50"/>
        <v>0</v>
      </c>
      <c r="I528" s="39"/>
      <c r="J528" s="82"/>
      <c r="K528" s="41">
        <f t="shared" si="51"/>
        <v>0</v>
      </c>
      <c r="L528" s="42">
        <v>0</v>
      </c>
      <c r="M528" s="269"/>
      <c r="N528" s="268" t="str">
        <f t="shared" si="53"/>
        <v>xxx</v>
      </c>
      <c r="O528" s="267"/>
      <c r="P528" s="268"/>
      <c r="Q528" s="300">
        <v>0</v>
      </c>
      <c r="R528" s="104">
        <f t="shared" si="52"/>
        <v>0</v>
      </c>
      <c r="S528" s="43"/>
      <c r="T528" s="111"/>
      <c r="U528" s="111"/>
      <c r="V528" s="111"/>
      <c r="W528" s="111"/>
      <c r="X528" s="111"/>
      <c r="Y528" s="111"/>
      <c r="Z528" s="111"/>
      <c r="AA528" s="111"/>
      <c r="AB528" s="111"/>
      <c r="AC528" s="111"/>
      <c r="AD528" s="111"/>
      <c r="AE528" s="111"/>
      <c r="AF528" s="111"/>
      <c r="AG528" s="111"/>
      <c r="AH528" s="40"/>
      <c r="AI528" s="40"/>
    </row>
    <row r="529" spans="1:35" s="44" customFormat="1" ht="28.5" customHeight="1" x14ac:dyDescent="0.25">
      <c r="A529" s="88" t="e">
        <f t="shared" si="49"/>
        <v>#VALUE!</v>
      </c>
      <c r="B529" s="87" t="s">
        <v>60</v>
      </c>
      <c r="C529" s="28"/>
      <c r="D529" s="37"/>
      <c r="E529" s="38"/>
      <c r="F529" s="89"/>
      <c r="G529" s="96"/>
      <c r="H529" s="39">
        <f t="shared" si="50"/>
        <v>0</v>
      </c>
      <c r="I529" s="39"/>
      <c r="J529" s="82"/>
      <c r="K529" s="41">
        <f t="shared" si="51"/>
        <v>0</v>
      </c>
      <c r="L529" s="42">
        <v>0</v>
      </c>
      <c r="M529" s="269"/>
      <c r="N529" s="268" t="str">
        <f t="shared" si="53"/>
        <v>xxx</v>
      </c>
      <c r="O529" s="267"/>
      <c r="P529" s="268"/>
      <c r="Q529" s="300">
        <v>0</v>
      </c>
      <c r="R529" s="104">
        <f t="shared" si="52"/>
        <v>0</v>
      </c>
      <c r="S529" s="43"/>
      <c r="T529" s="111"/>
      <c r="U529" s="111"/>
      <c r="V529" s="111"/>
      <c r="W529" s="111"/>
      <c r="X529" s="111"/>
      <c r="Y529" s="111"/>
      <c r="Z529" s="111"/>
      <c r="AA529" s="111"/>
      <c r="AB529" s="111"/>
      <c r="AC529" s="111"/>
      <c r="AD529" s="111"/>
      <c r="AE529" s="111"/>
      <c r="AF529" s="111"/>
      <c r="AG529" s="111"/>
      <c r="AH529" s="40"/>
      <c r="AI529" s="40"/>
    </row>
    <row r="530" spans="1:35" s="44" customFormat="1" ht="28.5" customHeight="1" x14ac:dyDescent="0.25">
      <c r="A530" s="88" t="e">
        <f t="shared" si="49"/>
        <v>#VALUE!</v>
      </c>
      <c r="B530" s="87" t="s">
        <v>60</v>
      </c>
      <c r="C530" s="28"/>
      <c r="D530" s="37"/>
      <c r="E530" s="38"/>
      <c r="F530" s="89"/>
      <c r="G530" s="96"/>
      <c r="H530" s="39">
        <f t="shared" si="50"/>
        <v>0</v>
      </c>
      <c r="I530" s="39"/>
      <c r="J530" s="82"/>
      <c r="K530" s="41">
        <f t="shared" si="51"/>
        <v>0</v>
      </c>
      <c r="L530" s="42">
        <v>0</v>
      </c>
      <c r="M530" s="269"/>
      <c r="N530" s="268" t="str">
        <f t="shared" si="53"/>
        <v>xxx</v>
      </c>
      <c r="O530" s="267"/>
      <c r="P530" s="268"/>
      <c r="Q530" s="300">
        <v>0</v>
      </c>
      <c r="R530" s="104">
        <f t="shared" si="52"/>
        <v>0</v>
      </c>
      <c r="S530" s="43"/>
      <c r="T530" s="111"/>
      <c r="U530" s="111"/>
      <c r="V530" s="111"/>
      <c r="W530" s="111"/>
      <c r="X530" s="111"/>
      <c r="Y530" s="111"/>
      <c r="Z530" s="111"/>
      <c r="AA530" s="111"/>
      <c r="AB530" s="111"/>
      <c r="AC530" s="111"/>
      <c r="AD530" s="111"/>
      <c r="AE530" s="111"/>
      <c r="AF530" s="111"/>
      <c r="AG530" s="111"/>
      <c r="AH530" s="40"/>
      <c r="AI530" s="40"/>
    </row>
    <row r="531" spans="1:35" s="44" customFormat="1" ht="28.5" customHeight="1" x14ac:dyDescent="0.25">
      <c r="A531" s="88" t="e">
        <f t="shared" si="49"/>
        <v>#VALUE!</v>
      </c>
      <c r="B531" s="87" t="s">
        <v>60</v>
      </c>
      <c r="C531" s="28"/>
      <c r="D531" s="37"/>
      <c r="E531" s="38"/>
      <c r="F531" s="89"/>
      <c r="G531" s="96"/>
      <c r="H531" s="39">
        <f t="shared" si="50"/>
        <v>0</v>
      </c>
      <c r="I531" s="39"/>
      <c r="J531" s="82"/>
      <c r="K531" s="41">
        <f t="shared" si="51"/>
        <v>0</v>
      </c>
      <c r="L531" s="42">
        <v>0</v>
      </c>
      <c r="M531" s="269"/>
      <c r="N531" s="268" t="str">
        <f t="shared" si="53"/>
        <v>xxx</v>
      </c>
      <c r="O531" s="267"/>
      <c r="P531" s="268"/>
      <c r="Q531" s="300">
        <v>0</v>
      </c>
      <c r="R531" s="104">
        <f t="shared" si="52"/>
        <v>0</v>
      </c>
      <c r="S531" s="43"/>
      <c r="T531" s="111"/>
      <c r="U531" s="111"/>
      <c r="V531" s="111"/>
      <c r="W531" s="111"/>
      <c r="X531" s="111"/>
      <c r="Y531" s="111"/>
      <c r="Z531" s="111"/>
      <c r="AA531" s="111"/>
      <c r="AB531" s="111"/>
      <c r="AC531" s="111"/>
      <c r="AD531" s="111"/>
      <c r="AE531" s="111"/>
      <c r="AF531" s="111"/>
      <c r="AG531" s="111"/>
      <c r="AH531" s="40"/>
      <c r="AI531" s="40"/>
    </row>
    <row r="532" spans="1:35" s="44" customFormat="1" ht="28.5" customHeight="1" x14ac:dyDescent="0.25">
      <c r="A532" s="88" t="e">
        <f t="shared" si="49"/>
        <v>#VALUE!</v>
      </c>
      <c r="B532" s="87" t="s">
        <v>60</v>
      </c>
      <c r="C532" s="28"/>
      <c r="D532" s="37"/>
      <c r="E532" s="38"/>
      <c r="F532" s="89"/>
      <c r="G532" s="96"/>
      <c r="H532" s="39">
        <f t="shared" si="50"/>
        <v>0</v>
      </c>
      <c r="I532" s="39"/>
      <c r="J532" s="82"/>
      <c r="K532" s="41">
        <f t="shared" si="51"/>
        <v>0</v>
      </c>
      <c r="L532" s="42">
        <v>0</v>
      </c>
      <c r="M532" s="269"/>
      <c r="N532" s="268" t="str">
        <f t="shared" si="53"/>
        <v>xxx</v>
      </c>
      <c r="O532" s="267"/>
      <c r="P532" s="268"/>
      <c r="Q532" s="300">
        <v>0</v>
      </c>
      <c r="R532" s="104">
        <f t="shared" si="52"/>
        <v>0</v>
      </c>
      <c r="S532" s="43"/>
      <c r="T532" s="111"/>
      <c r="U532" s="111"/>
      <c r="V532" s="111"/>
      <c r="W532" s="111"/>
      <c r="X532" s="111"/>
      <c r="Y532" s="111"/>
      <c r="Z532" s="111"/>
      <c r="AA532" s="111"/>
      <c r="AB532" s="111"/>
      <c r="AC532" s="111"/>
      <c r="AD532" s="111"/>
      <c r="AE532" s="111"/>
      <c r="AF532" s="111"/>
      <c r="AG532" s="111"/>
      <c r="AH532" s="40"/>
      <c r="AI532" s="40"/>
    </row>
    <row r="533" spans="1:35" s="44" customFormat="1" ht="28.5" customHeight="1" x14ac:dyDescent="0.25">
      <c r="A533" s="88" t="e">
        <f t="shared" si="49"/>
        <v>#VALUE!</v>
      </c>
      <c r="B533" s="87" t="s">
        <v>60</v>
      </c>
      <c r="C533" s="28"/>
      <c r="D533" s="37"/>
      <c r="E533" s="38"/>
      <c r="F533" s="89"/>
      <c r="G533" s="96"/>
      <c r="H533" s="39">
        <f t="shared" si="50"/>
        <v>0</v>
      </c>
      <c r="I533" s="39"/>
      <c r="J533" s="82"/>
      <c r="K533" s="41">
        <f t="shared" si="51"/>
        <v>0</v>
      </c>
      <c r="L533" s="42">
        <v>0</v>
      </c>
      <c r="M533" s="269"/>
      <c r="N533" s="268" t="str">
        <f t="shared" si="53"/>
        <v>xxx</v>
      </c>
      <c r="O533" s="267"/>
      <c r="P533" s="268"/>
      <c r="Q533" s="300">
        <v>0</v>
      </c>
      <c r="R533" s="104">
        <f t="shared" si="52"/>
        <v>0</v>
      </c>
      <c r="S533" s="43"/>
      <c r="T533" s="111"/>
      <c r="U533" s="111"/>
      <c r="V533" s="111"/>
      <c r="W533" s="111"/>
      <c r="X533" s="111"/>
      <c r="Y533" s="111"/>
      <c r="Z533" s="111"/>
      <c r="AA533" s="111"/>
      <c r="AB533" s="111"/>
      <c r="AC533" s="111"/>
      <c r="AD533" s="111"/>
      <c r="AE533" s="111"/>
      <c r="AF533" s="111"/>
      <c r="AG533" s="111"/>
      <c r="AH533" s="40"/>
      <c r="AI533" s="40"/>
    </row>
    <row r="534" spans="1:35" s="44" customFormat="1" ht="28.5" customHeight="1" x14ac:dyDescent="0.25">
      <c r="A534" s="88" t="e">
        <f t="shared" si="49"/>
        <v>#VALUE!</v>
      </c>
      <c r="B534" s="87" t="s">
        <v>60</v>
      </c>
      <c r="C534" s="28"/>
      <c r="D534" s="37"/>
      <c r="E534" s="38"/>
      <c r="F534" s="89"/>
      <c r="G534" s="96"/>
      <c r="H534" s="39">
        <f t="shared" si="50"/>
        <v>0</v>
      </c>
      <c r="I534" s="39"/>
      <c r="J534" s="82"/>
      <c r="K534" s="41">
        <f t="shared" si="51"/>
        <v>0</v>
      </c>
      <c r="L534" s="42">
        <v>0</v>
      </c>
      <c r="M534" s="269"/>
      <c r="N534" s="268" t="str">
        <f t="shared" si="53"/>
        <v>xxx</v>
      </c>
      <c r="O534" s="267"/>
      <c r="P534" s="268"/>
      <c r="Q534" s="300">
        <v>0</v>
      </c>
      <c r="R534" s="104">
        <f t="shared" si="52"/>
        <v>0</v>
      </c>
      <c r="S534" s="43"/>
      <c r="T534" s="111"/>
      <c r="U534" s="111"/>
      <c r="V534" s="111"/>
      <c r="W534" s="111"/>
      <c r="X534" s="111"/>
      <c r="Y534" s="111"/>
      <c r="Z534" s="111"/>
      <c r="AA534" s="111"/>
      <c r="AB534" s="111"/>
      <c r="AC534" s="111"/>
      <c r="AD534" s="111"/>
      <c r="AE534" s="111"/>
      <c r="AF534" s="111"/>
      <c r="AG534" s="111"/>
      <c r="AH534" s="40"/>
      <c r="AI534" s="40"/>
    </row>
    <row r="535" spans="1:35" s="44" customFormat="1" ht="28.5" customHeight="1" x14ac:dyDescent="0.25">
      <c r="A535" s="88" t="e">
        <f t="shared" si="49"/>
        <v>#VALUE!</v>
      </c>
      <c r="B535" s="87" t="s">
        <v>60</v>
      </c>
      <c r="C535" s="28"/>
      <c r="D535" s="37"/>
      <c r="E535" s="38"/>
      <c r="F535" s="89"/>
      <c r="G535" s="96"/>
      <c r="H535" s="39">
        <f t="shared" si="50"/>
        <v>0</v>
      </c>
      <c r="I535" s="39"/>
      <c r="J535" s="82"/>
      <c r="K535" s="41">
        <f t="shared" si="51"/>
        <v>0</v>
      </c>
      <c r="L535" s="42">
        <v>0</v>
      </c>
      <c r="M535" s="269"/>
      <c r="N535" s="268" t="str">
        <f t="shared" si="53"/>
        <v>xxx</v>
      </c>
      <c r="O535" s="267"/>
      <c r="P535" s="268"/>
      <c r="Q535" s="300">
        <v>0</v>
      </c>
      <c r="R535" s="104">
        <f t="shared" si="52"/>
        <v>0</v>
      </c>
      <c r="S535" s="43"/>
      <c r="T535" s="111"/>
      <c r="U535" s="111"/>
      <c r="V535" s="111"/>
      <c r="W535" s="111"/>
      <c r="X535" s="111"/>
      <c r="Y535" s="111"/>
      <c r="Z535" s="111"/>
      <c r="AA535" s="111"/>
      <c r="AB535" s="111"/>
      <c r="AC535" s="111"/>
      <c r="AD535" s="111"/>
      <c r="AE535" s="111"/>
      <c r="AF535" s="111"/>
      <c r="AG535" s="111"/>
      <c r="AH535" s="40"/>
      <c r="AI535" s="40"/>
    </row>
    <row r="536" spans="1:35" s="44" customFormat="1" ht="28.5" customHeight="1" x14ac:dyDescent="0.25">
      <c r="A536" s="88" t="e">
        <f t="shared" si="49"/>
        <v>#VALUE!</v>
      </c>
      <c r="B536" s="87" t="s">
        <v>60</v>
      </c>
      <c r="C536" s="28"/>
      <c r="D536" s="37"/>
      <c r="E536" s="38"/>
      <c r="F536" s="89"/>
      <c r="G536" s="96"/>
      <c r="H536" s="39">
        <f t="shared" si="50"/>
        <v>0</v>
      </c>
      <c r="I536" s="39"/>
      <c r="J536" s="82"/>
      <c r="K536" s="41">
        <f t="shared" si="51"/>
        <v>0</v>
      </c>
      <c r="L536" s="42">
        <v>0</v>
      </c>
      <c r="M536" s="269"/>
      <c r="N536" s="268" t="str">
        <f t="shared" si="53"/>
        <v>xxx</v>
      </c>
      <c r="O536" s="267"/>
      <c r="P536" s="268"/>
      <c r="Q536" s="300">
        <v>0</v>
      </c>
      <c r="R536" s="104">
        <f t="shared" si="52"/>
        <v>0</v>
      </c>
      <c r="S536" s="43"/>
      <c r="T536" s="111"/>
      <c r="U536" s="111"/>
      <c r="V536" s="111"/>
      <c r="W536" s="111"/>
      <c r="X536" s="111"/>
      <c r="Y536" s="111"/>
      <c r="Z536" s="111"/>
      <c r="AA536" s="111"/>
      <c r="AB536" s="111"/>
      <c r="AC536" s="111"/>
      <c r="AD536" s="111"/>
      <c r="AE536" s="111"/>
      <c r="AF536" s="111"/>
      <c r="AG536" s="111"/>
      <c r="AH536" s="40"/>
      <c r="AI536" s="40"/>
    </row>
    <row r="537" spans="1:35" s="44" customFormat="1" ht="28.5" customHeight="1" x14ac:dyDescent="0.25">
      <c r="A537" s="88" t="e">
        <f t="shared" si="49"/>
        <v>#VALUE!</v>
      </c>
      <c r="B537" s="87" t="s">
        <v>60</v>
      </c>
      <c r="C537" s="28"/>
      <c r="D537" s="37"/>
      <c r="E537" s="38"/>
      <c r="F537" s="89"/>
      <c r="G537" s="96"/>
      <c r="H537" s="39">
        <f t="shared" si="50"/>
        <v>0</v>
      </c>
      <c r="I537" s="39"/>
      <c r="J537" s="82"/>
      <c r="K537" s="41">
        <f t="shared" si="51"/>
        <v>0</v>
      </c>
      <c r="L537" s="42">
        <v>0</v>
      </c>
      <c r="M537" s="269"/>
      <c r="N537" s="268" t="str">
        <f t="shared" si="53"/>
        <v>xxx</v>
      </c>
      <c r="O537" s="267"/>
      <c r="P537" s="268"/>
      <c r="Q537" s="300">
        <v>0</v>
      </c>
      <c r="R537" s="104">
        <f t="shared" si="52"/>
        <v>0</v>
      </c>
      <c r="S537" s="43"/>
      <c r="T537" s="111"/>
      <c r="U537" s="111"/>
      <c r="V537" s="111"/>
      <c r="W537" s="111"/>
      <c r="X537" s="111"/>
      <c r="Y537" s="111"/>
      <c r="Z537" s="111"/>
      <c r="AA537" s="111"/>
      <c r="AB537" s="111"/>
      <c r="AC537" s="111"/>
      <c r="AD537" s="111"/>
      <c r="AE537" s="111"/>
      <c r="AF537" s="111"/>
      <c r="AG537" s="111"/>
      <c r="AH537" s="40"/>
      <c r="AI537" s="40"/>
    </row>
    <row r="538" spans="1:35" s="44" customFormat="1" ht="28.5" customHeight="1" x14ac:dyDescent="0.25">
      <c r="A538" s="88" t="e">
        <f t="shared" si="49"/>
        <v>#VALUE!</v>
      </c>
      <c r="B538" s="87" t="s">
        <v>60</v>
      </c>
      <c r="C538" s="28"/>
      <c r="D538" s="37"/>
      <c r="E538" s="38"/>
      <c r="F538" s="89"/>
      <c r="G538" s="96"/>
      <c r="H538" s="39">
        <f t="shared" si="50"/>
        <v>0</v>
      </c>
      <c r="I538" s="39"/>
      <c r="J538" s="82"/>
      <c r="K538" s="41">
        <f t="shared" si="51"/>
        <v>0</v>
      </c>
      <c r="L538" s="42">
        <v>0</v>
      </c>
      <c r="M538" s="269"/>
      <c r="N538" s="268" t="str">
        <f t="shared" si="53"/>
        <v>xxx</v>
      </c>
      <c r="O538" s="267"/>
      <c r="P538" s="268"/>
      <c r="Q538" s="300">
        <v>0</v>
      </c>
      <c r="R538" s="104">
        <f t="shared" si="52"/>
        <v>0</v>
      </c>
      <c r="S538" s="43"/>
      <c r="T538" s="111"/>
      <c r="U538" s="111"/>
      <c r="V538" s="111"/>
      <c r="W538" s="111"/>
      <c r="X538" s="111"/>
      <c r="Y538" s="111"/>
      <c r="Z538" s="111"/>
      <c r="AA538" s="111"/>
      <c r="AB538" s="111"/>
      <c r="AC538" s="111"/>
      <c r="AD538" s="111"/>
      <c r="AE538" s="111"/>
      <c r="AF538" s="111"/>
      <c r="AG538" s="111"/>
      <c r="AH538" s="40"/>
      <c r="AI538" s="40"/>
    </row>
    <row r="539" spans="1:35" s="44" customFormat="1" ht="28.5" customHeight="1" x14ac:dyDescent="0.25">
      <c r="A539" s="88" t="e">
        <f t="shared" si="49"/>
        <v>#VALUE!</v>
      </c>
      <c r="B539" s="87" t="s">
        <v>60</v>
      </c>
      <c r="C539" s="28"/>
      <c r="D539" s="37"/>
      <c r="E539" s="38"/>
      <c r="F539" s="89"/>
      <c r="G539" s="96"/>
      <c r="H539" s="39">
        <f t="shared" si="50"/>
        <v>0</v>
      </c>
      <c r="I539" s="39"/>
      <c r="J539" s="82"/>
      <c r="K539" s="41">
        <f t="shared" si="51"/>
        <v>0</v>
      </c>
      <c r="L539" s="42">
        <v>0</v>
      </c>
      <c r="M539" s="269"/>
      <c r="N539" s="268" t="str">
        <f t="shared" si="53"/>
        <v>xxx</v>
      </c>
      <c r="O539" s="267"/>
      <c r="P539" s="268"/>
      <c r="Q539" s="300">
        <v>0</v>
      </c>
      <c r="R539" s="104">
        <f t="shared" si="52"/>
        <v>0</v>
      </c>
      <c r="S539" s="43"/>
      <c r="T539" s="111"/>
      <c r="U539" s="111"/>
      <c r="V539" s="111"/>
      <c r="W539" s="111"/>
      <c r="X539" s="111"/>
      <c r="Y539" s="111"/>
      <c r="Z539" s="111"/>
      <c r="AA539" s="111"/>
      <c r="AB539" s="111"/>
      <c r="AC539" s="111"/>
      <c r="AD539" s="111"/>
      <c r="AE539" s="111"/>
      <c r="AF539" s="111"/>
      <c r="AG539" s="111"/>
      <c r="AH539" s="40"/>
      <c r="AI539" s="40"/>
    </row>
    <row r="540" spans="1:35" s="44" customFormat="1" ht="28.5" customHeight="1" x14ac:dyDescent="0.25">
      <c r="A540" s="88" t="e">
        <f t="shared" si="49"/>
        <v>#VALUE!</v>
      </c>
      <c r="B540" s="87" t="s">
        <v>60</v>
      </c>
      <c r="C540" s="28"/>
      <c r="D540" s="37"/>
      <c r="E540" s="38"/>
      <c r="F540" s="89"/>
      <c r="G540" s="96"/>
      <c r="H540" s="39">
        <f t="shared" si="50"/>
        <v>0</v>
      </c>
      <c r="I540" s="39"/>
      <c r="J540" s="82"/>
      <c r="K540" s="41">
        <f t="shared" si="51"/>
        <v>0</v>
      </c>
      <c r="L540" s="42">
        <v>0</v>
      </c>
      <c r="M540" s="269"/>
      <c r="N540" s="268" t="str">
        <f t="shared" si="53"/>
        <v>xxx</v>
      </c>
      <c r="O540" s="267"/>
      <c r="P540" s="268"/>
      <c r="Q540" s="300">
        <v>0</v>
      </c>
      <c r="R540" s="104">
        <f t="shared" si="52"/>
        <v>0</v>
      </c>
      <c r="S540" s="43"/>
      <c r="T540" s="111"/>
      <c r="U540" s="111"/>
      <c r="V540" s="111"/>
      <c r="W540" s="111"/>
      <c r="X540" s="111"/>
      <c r="Y540" s="111"/>
      <c r="Z540" s="111"/>
      <c r="AA540" s="111"/>
      <c r="AB540" s="111"/>
      <c r="AC540" s="111"/>
      <c r="AD540" s="111"/>
      <c r="AE540" s="111"/>
      <c r="AF540" s="111"/>
      <c r="AG540" s="111"/>
      <c r="AH540" s="40"/>
      <c r="AI540" s="40"/>
    </row>
    <row r="541" spans="1:35" s="44" customFormat="1" ht="28.5" customHeight="1" x14ac:dyDescent="0.25">
      <c r="A541" s="88" t="e">
        <f t="shared" si="49"/>
        <v>#VALUE!</v>
      </c>
      <c r="B541" s="87" t="s">
        <v>60</v>
      </c>
      <c r="C541" s="28"/>
      <c r="D541" s="37"/>
      <c r="E541" s="38"/>
      <c r="F541" s="89"/>
      <c r="G541" s="96"/>
      <c r="H541" s="39">
        <f t="shared" si="50"/>
        <v>0</v>
      </c>
      <c r="I541" s="39"/>
      <c r="J541" s="82"/>
      <c r="K541" s="41">
        <f t="shared" si="51"/>
        <v>0</v>
      </c>
      <c r="L541" s="42">
        <v>0</v>
      </c>
      <c r="M541" s="269"/>
      <c r="N541" s="268" t="str">
        <f t="shared" si="53"/>
        <v>xxx</v>
      </c>
      <c r="O541" s="267"/>
      <c r="P541" s="268"/>
      <c r="Q541" s="300">
        <v>0</v>
      </c>
      <c r="R541" s="104">
        <f t="shared" si="52"/>
        <v>0</v>
      </c>
      <c r="S541" s="43"/>
      <c r="T541" s="111"/>
      <c r="U541" s="111"/>
      <c r="V541" s="111"/>
      <c r="W541" s="111"/>
      <c r="X541" s="111"/>
      <c r="Y541" s="111"/>
      <c r="Z541" s="111"/>
      <c r="AA541" s="111"/>
      <c r="AB541" s="111"/>
      <c r="AC541" s="111"/>
      <c r="AD541" s="111"/>
      <c r="AE541" s="111"/>
      <c r="AF541" s="111"/>
      <c r="AG541" s="111"/>
      <c r="AH541" s="40"/>
      <c r="AI541" s="40"/>
    </row>
    <row r="542" spans="1:35" s="44" customFormat="1" ht="28.5" customHeight="1" x14ac:dyDescent="0.25">
      <c r="A542" s="88" t="e">
        <f t="shared" si="49"/>
        <v>#VALUE!</v>
      </c>
      <c r="B542" s="87" t="s">
        <v>60</v>
      </c>
      <c r="C542" s="28"/>
      <c r="D542" s="37"/>
      <c r="E542" s="38"/>
      <c r="F542" s="89"/>
      <c r="G542" s="96"/>
      <c r="H542" s="39">
        <f t="shared" si="50"/>
        <v>0</v>
      </c>
      <c r="I542" s="39"/>
      <c r="J542" s="82"/>
      <c r="K542" s="41">
        <f t="shared" si="51"/>
        <v>0</v>
      </c>
      <c r="L542" s="42">
        <v>0</v>
      </c>
      <c r="M542" s="269"/>
      <c r="N542" s="268" t="str">
        <f t="shared" si="53"/>
        <v>xxx</v>
      </c>
      <c r="O542" s="267"/>
      <c r="P542" s="268"/>
      <c r="Q542" s="300">
        <v>0</v>
      </c>
      <c r="R542" s="104">
        <f t="shared" si="52"/>
        <v>0</v>
      </c>
      <c r="S542" s="43"/>
      <c r="T542" s="111"/>
      <c r="U542" s="111"/>
      <c r="V542" s="111"/>
      <c r="W542" s="111"/>
      <c r="X542" s="111"/>
      <c r="Y542" s="111"/>
      <c r="Z542" s="111"/>
      <c r="AA542" s="111"/>
      <c r="AB542" s="111"/>
      <c r="AC542" s="111"/>
      <c r="AD542" s="111"/>
      <c r="AE542" s="111"/>
      <c r="AF542" s="111"/>
      <c r="AG542" s="111"/>
      <c r="AH542" s="40"/>
      <c r="AI542" s="40"/>
    </row>
    <row r="543" spans="1:35" s="44" customFormat="1" ht="28.5" customHeight="1" x14ac:dyDescent="0.25">
      <c r="A543" s="88" t="e">
        <f t="shared" si="49"/>
        <v>#VALUE!</v>
      </c>
      <c r="B543" s="87" t="s">
        <v>60</v>
      </c>
      <c r="C543" s="28"/>
      <c r="D543" s="37"/>
      <c r="E543" s="38"/>
      <c r="F543" s="89"/>
      <c r="G543" s="96"/>
      <c r="H543" s="39">
        <f t="shared" si="50"/>
        <v>0</v>
      </c>
      <c r="I543" s="39"/>
      <c r="J543" s="82"/>
      <c r="K543" s="41">
        <f t="shared" si="51"/>
        <v>0</v>
      </c>
      <c r="L543" s="42">
        <v>0</v>
      </c>
      <c r="M543" s="269"/>
      <c r="N543" s="268" t="str">
        <f t="shared" si="53"/>
        <v>xxx</v>
      </c>
      <c r="O543" s="267"/>
      <c r="P543" s="268"/>
      <c r="Q543" s="300">
        <v>0</v>
      </c>
      <c r="R543" s="104">
        <f t="shared" si="52"/>
        <v>0</v>
      </c>
      <c r="S543" s="43"/>
      <c r="T543" s="111"/>
      <c r="U543" s="111"/>
      <c r="V543" s="111"/>
      <c r="W543" s="111"/>
      <c r="X543" s="111"/>
      <c r="Y543" s="111"/>
      <c r="Z543" s="111"/>
      <c r="AA543" s="111"/>
      <c r="AB543" s="111"/>
      <c r="AC543" s="111"/>
      <c r="AD543" s="111"/>
      <c r="AE543" s="111"/>
      <c r="AF543" s="111"/>
      <c r="AG543" s="111"/>
      <c r="AH543" s="40"/>
      <c r="AI543" s="40"/>
    </row>
    <row r="544" spans="1:35" s="44" customFormat="1" ht="28.5" customHeight="1" x14ac:dyDescent="0.25">
      <c r="A544" s="88" t="e">
        <f t="shared" si="49"/>
        <v>#VALUE!</v>
      </c>
      <c r="B544" s="87" t="s">
        <v>60</v>
      </c>
      <c r="C544" s="28"/>
      <c r="D544" s="37"/>
      <c r="E544" s="38"/>
      <c r="F544" s="89"/>
      <c r="G544" s="96"/>
      <c r="H544" s="39">
        <f t="shared" si="50"/>
        <v>0</v>
      </c>
      <c r="I544" s="39"/>
      <c r="J544" s="82"/>
      <c r="K544" s="41">
        <f t="shared" si="51"/>
        <v>0</v>
      </c>
      <c r="L544" s="42">
        <v>0</v>
      </c>
      <c r="M544" s="269"/>
      <c r="N544" s="268" t="str">
        <f t="shared" si="53"/>
        <v>xxx</v>
      </c>
      <c r="O544" s="267"/>
      <c r="P544" s="268"/>
      <c r="Q544" s="300">
        <v>0</v>
      </c>
      <c r="R544" s="104">
        <f t="shared" si="52"/>
        <v>0</v>
      </c>
      <c r="S544" s="43"/>
      <c r="T544" s="111"/>
      <c r="U544" s="111"/>
      <c r="V544" s="111"/>
      <c r="W544" s="111"/>
      <c r="X544" s="111"/>
      <c r="Y544" s="111"/>
      <c r="Z544" s="111"/>
      <c r="AA544" s="111"/>
      <c r="AB544" s="111"/>
      <c r="AC544" s="111"/>
      <c r="AD544" s="111"/>
      <c r="AE544" s="111"/>
      <c r="AF544" s="111"/>
      <c r="AG544" s="111"/>
      <c r="AH544" s="40"/>
      <c r="AI544" s="40"/>
    </row>
    <row r="545" spans="1:35" s="44" customFormat="1" ht="28.5" customHeight="1" x14ac:dyDescent="0.25">
      <c r="A545" s="88" t="e">
        <f t="shared" si="49"/>
        <v>#VALUE!</v>
      </c>
      <c r="B545" s="87" t="s">
        <v>60</v>
      </c>
      <c r="C545" s="28"/>
      <c r="D545" s="37"/>
      <c r="E545" s="38"/>
      <c r="F545" s="89"/>
      <c r="G545" s="96"/>
      <c r="H545" s="39">
        <f t="shared" si="50"/>
        <v>0</v>
      </c>
      <c r="I545" s="39"/>
      <c r="J545" s="82"/>
      <c r="K545" s="41">
        <f t="shared" si="51"/>
        <v>0</v>
      </c>
      <c r="L545" s="42">
        <v>0</v>
      </c>
      <c r="M545" s="269"/>
      <c r="N545" s="268" t="str">
        <f t="shared" si="53"/>
        <v>xxx</v>
      </c>
      <c r="O545" s="267"/>
      <c r="P545" s="268"/>
      <c r="Q545" s="300">
        <v>0</v>
      </c>
      <c r="R545" s="104">
        <f t="shared" si="52"/>
        <v>0</v>
      </c>
      <c r="S545" s="43"/>
      <c r="T545" s="111"/>
      <c r="U545" s="111"/>
      <c r="V545" s="111"/>
      <c r="W545" s="111"/>
      <c r="X545" s="111"/>
      <c r="Y545" s="111"/>
      <c r="Z545" s="111"/>
      <c r="AA545" s="111"/>
      <c r="AB545" s="111"/>
      <c r="AC545" s="111"/>
      <c r="AD545" s="111"/>
      <c r="AE545" s="111"/>
      <c r="AF545" s="111"/>
      <c r="AG545" s="111"/>
      <c r="AH545" s="40"/>
      <c r="AI545" s="40"/>
    </row>
    <row r="546" spans="1:35" s="44" customFormat="1" ht="28.5" customHeight="1" x14ac:dyDescent="0.25">
      <c r="A546" s="88" t="e">
        <f t="shared" si="49"/>
        <v>#VALUE!</v>
      </c>
      <c r="B546" s="87" t="s">
        <v>60</v>
      </c>
      <c r="C546" s="28"/>
      <c r="D546" s="37"/>
      <c r="E546" s="38"/>
      <c r="F546" s="89"/>
      <c r="G546" s="96"/>
      <c r="H546" s="39">
        <f t="shared" si="50"/>
        <v>0</v>
      </c>
      <c r="I546" s="39"/>
      <c r="J546" s="82"/>
      <c r="K546" s="41">
        <f t="shared" si="51"/>
        <v>0</v>
      </c>
      <c r="L546" s="42">
        <v>0</v>
      </c>
      <c r="M546" s="269"/>
      <c r="N546" s="268" t="str">
        <f t="shared" si="53"/>
        <v>xxx</v>
      </c>
      <c r="O546" s="267"/>
      <c r="P546" s="268"/>
      <c r="Q546" s="300">
        <v>0</v>
      </c>
      <c r="R546" s="104">
        <f t="shared" si="52"/>
        <v>0</v>
      </c>
      <c r="S546" s="43"/>
      <c r="T546" s="111"/>
      <c r="U546" s="111"/>
      <c r="V546" s="111"/>
      <c r="W546" s="111"/>
      <c r="X546" s="111"/>
      <c r="Y546" s="111"/>
      <c r="Z546" s="111"/>
      <c r="AA546" s="111"/>
      <c r="AB546" s="111"/>
      <c r="AC546" s="111"/>
      <c r="AD546" s="111"/>
      <c r="AE546" s="111"/>
      <c r="AF546" s="111"/>
      <c r="AG546" s="111"/>
      <c r="AH546" s="40"/>
      <c r="AI546" s="40"/>
    </row>
    <row r="547" spans="1:35" s="44" customFormat="1" ht="28.5" customHeight="1" x14ac:dyDescent="0.25">
      <c r="A547" s="88" t="e">
        <f t="shared" si="49"/>
        <v>#VALUE!</v>
      </c>
      <c r="B547" s="87" t="s">
        <v>60</v>
      </c>
      <c r="C547" s="28"/>
      <c r="D547" s="37"/>
      <c r="E547" s="38"/>
      <c r="F547" s="89"/>
      <c r="G547" s="96"/>
      <c r="H547" s="39">
        <f t="shared" si="50"/>
        <v>0</v>
      </c>
      <c r="I547" s="39"/>
      <c r="J547" s="82"/>
      <c r="K547" s="41">
        <f t="shared" si="51"/>
        <v>0</v>
      </c>
      <c r="L547" s="42">
        <v>0</v>
      </c>
      <c r="M547" s="269"/>
      <c r="N547" s="268" t="str">
        <f t="shared" si="53"/>
        <v>xxx</v>
      </c>
      <c r="O547" s="267"/>
      <c r="P547" s="268"/>
      <c r="Q547" s="300">
        <v>0</v>
      </c>
      <c r="R547" s="104">
        <f t="shared" si="52"/>
        <v>0</v>
      </c>
      <c r="S547" s="43"/>
      <c r="T547" s="111"/>
      <c r="U547" s="111"/>
      <c r="V547" s="111"/>
      <c r="W547" s="111"/>
      <c r="X547" s="111"/>
      <c r="Y547" s="111"/>
      <c r="Z547" s="111"/>
      <c r="AA547" s="111"/>
      <c r="AB547" s="111"/>
      <c r="AC547" s="111"/>
      <c r="AD547" s="111"/>
      <c r="AE547" s="111"/>
      <c r="AF547" s="111"/>
      <c r="AG547" s="111"/>
      <c r="AH547" s="40"/>
      <c r="AI547" s="40"/>
    </row>
    <row r="548" spans="1:35" s="44" customFormat="1" ht="28.5" customHeight="1" x14ac:dyDescent="0.25">
      <c r="A548" s="88" t="e">
        <f t="shared" si="49"/>
        <v>#VALUE!</v>
      </c>
      <c r="B548" s="87" t="s">
        <v>60</v>
      </c>
      <c r="C548" s="28"/>
      <c r="D548" s="37"/>
      <c r="E548" s="38"/>
      <c r="F548" s="89"/>
      <c r="G548" s="96"/>
      <c r="H548" s="39">
        <f t="shared" si="50"/>
        <v>0</v>
      </c>
      <c r="I548" s="39"/>
      <c r="J548" s="82"/>
      <c r="K548" s="41">
        <f t="shared" si="51"/>
        <v>0</v>
      </c>
      <c r="L548" s="42">
        <v>0</v>
      </c>
      <c r="M548" s="269"/>
      <c r="N548" s="268" t="str">
        <f t="shared" si="53"/>
        <v>xxx</v>
      </c>
      <c r="O548" s="267"/>
      <c r="P548" s="268"/>
      <c r="Q548" s="300">
        <v>0</v>
      </c>
      <c r="R548" s="104">
        <f t="shared" si="52"/>
        <v>0</v>
      </c>
      <c r="S548" s="43"/>
      <c r="T548" s="111"/>
      <c r="U548" s="111"/>
      <c r="V548" s="111"/>
      <c r="W548" s="111"/>
      <c r="X548" s="111"/>
      <c r="Y548" s="111"/>
      <c r="Z548" s="111"/>
      <c r="AA548" s="111"/>
      <c r="AB548" s="111"/>
      <c r="AC548" s="111"/>
      <c r="AD548" s="111"/>
      <c r="AE548" s="111"/>
      <c r="AF548" s="111"/>
      <c r="AG548" s="111"/>
      <c r="AH548" s="40"/>
      <c r="AI548" s="40"/>
    </row>
    <row r="549" spans="1:35" s="44" customFormat="1" ht="28.5" customHeight="1" x14ac:dyDescent="0.25">
      <c r="A549" s="88" t="e">
        <f t="shared" si="49"/>
        <v>#VALUE!</v>
      </c>
      <c r="B549" s="87" t="s">
        <v>60</v>
      </c>
      <c r="C549" s="28"/>
      <c r="D549" s="37"/>
      <c r="E549" s="38"/>
      <c r="F549" s="89"/>
      <c r="G549" s="96"/>
      <c r="H549" s="39">
        <f t="shared" si="50"/>
        <v>0</v>
      </c>
      <c r="I549" s="39"/>
      <c r="J549" s="82"/>
      <c r="K549" s="41">
        <f t="shared" si="51"/>
        <v>0</v>
      </c>
      <c r="L549" s="42">
        <v>0</v>
      </c>
      <c r="M549" s="269"/>
      <c r="N549" s="268" t="str">
        <f t="shared" si="53"/>
        <v>xxx</v>
      </c>
      <c r="O549" s="267"/>
      <c r="P549" s="268"/>
      <c r="Q549" s="300">
        <v>0</v>
      </c>
      <c r="R549" s="104">
        <f t="shared" si="52"/>
        <v>0</v>
      </c>
      <c r="S549" s="43"/>
      <c r="T549" s="111"/>
      <c r="U549" s="111"/>
      <c r="V549" s="111"/>
      <c r="W549" s="111"/>
      <c r="X549" s="111"/>
      <c r="Y549" s="111"/>
      <c r="Z549" s="111"/>
      <c r="AA549" s="111"/>
      <c r="AB549" s="111"/>
      <c r="AC549" s="111"/>
      <c r="AD549" s="111"/>
      <c r="AE549" s="111"/>
      <c r="AF549" s="111"/>
      <c r="AG549" s="111"/>
      <c r="AH549" s="40"/>
      <c r="AI549" s="40"/>
    </row>
    <row r="550" spans="1:35" s="44" customFormat="1" ht="28.5" customHeight="1" x14ac:dyDescent="0.25">
      <c r="A550" s="88" t="e">
        <f t="shared" si="49"/>
        <v>#VALUE!</v>
      </c>
      <c r="B550" s="87" t="s">
        <v>60</v>
      </c>
      <c r="C550" s="28"/>
      <c r="D550" s="37"/>
      <c r="E550" s="38"/>
      <c r="F550" s="89"/>
      <c r="G550" s="96"/>
      <c r="H550" s="39">
        <f t="shared" si="50"/>
        <v>0</v>
      </c>
      <c r="I550" s="39"/>
      <c r="J550" s="82"/>
      <c r="K550" s="41">
        <f t="shared" si="51"/>
        <v>0</v>
      </c>
      <c r="L550" s="42">
        <v>0</v>
      </c>
      <c r="M550" s="269"/>
      <c r="N550" s="268" t="str">
        <f t="shared" si="53"/>
        <v>xxx</v>
      </c>
      <c r="O550" s="267"/>
      <c r="P550" s="268"/>
      <c r="Q550" s="300">
        <v>0</v>
      </c>
      <c r="R550" s="104">
        <f t="shared" si="52"/>
        <v>0</v>
      </c>
      <c r="S550" s="43"/>
      <c r="T550" s="111"/>
      <c r="U550" s="111"/>
      <c r="V550" s="111"/>
      <c r="W550" s="111"/>
      <c r="X550" s="111"/>
      <c r="Y550" s="111"/>
      <c r="Z550" s="111"/>
      <c r="AA550" s="111"/>
      <c r="AB550" s="111"/>
      <c r="AC550" s="111"/>
      <c r="AD550" s="111"/>
      <c r="AE550" s="111"/>
      <c r="AF550" s="111"/>
      <c r="AG550" s="111"/>
      <c r="AH550" s="40"/>
      <c r="AI550" s="40"/>
    </row>
    <row r="551" spans="1:35" s="44" customFormat="1" ht="28.5" customHeight="1" x14ac:dyDescent="0.25">
      <c r="A551" s="88" t="e">
        <f t="shared" si="49"/>
        <v>#VALUE!</v>
      </c>
      <c r="B551" s="87" t="s">
        <v>60</v>
      </c>
      <c r="C551" s="28"/>
      <c r="D551" s="37"/>
      <c r="E551" s="38"/>
      <c r="F551" s="89"/>
      <c r="G551" s="96"/>
      <c r="H551" s="39">
        <f t="shared" si="50"/>
        <v>0</v>
      </c>
      <c r="I551" s="39"/>
      <c r="J551" s="82"/>
      <c r="K551" s="41">
        <f t="shared" si="51"/>
        <v>0</v>
      </c>
      <c r="L551" s="42">
        <v>0</v>
      </c>
      <c r="M551" s="269"/>
      <c r="N551" s="268" t="str">
        <f t="shared" si="53"/>
        <v>xxx</v>
      </c>
      <c r="O551" s="267"/>
      <c r="P551" s="268"/>
      <c r="Q551" s="300">
        <v>0</v>
      </c>
      <c r="R551" s="104">
        <f t="shared" si="52"/>
        <v>0</v>
      </c>
      <c r="S551" s="43"/>
      <c r="T551" s="111"/>
      <c r="U551" s="111"/>
      <c r="V551" s="111"/>
      <c r="W551" s="111"/>
      <c r="X551" s="111"/>
      <c r="Y551" s="111"/>
      <c r="Z551" s="111"/>
      <c r="AA551" s="111"/>
      <c r="AB551" s="111"/>
      <c r="AC551" s="111"/>
      <c r="AD551" s="111"/>
      <c r="AE551" s="111"/>
      <c r="AF551" s="111"/>
      <c r="AG551" s="111"/>
      <c r="AH551" s="40"/>
      <c r="AI551" s="40"/>
    </row>
    <row r="552" spans="1:35" s="44" customFormat="1" ht="28.5" customHeight="1" x14ac:dyDescent="0.25">
      <c r="A552" s="88" t="e">
        <f t="shared" si="49"/>
        <v>#VALUE!</v>
      </c>
      <c r="B552" s="87" t="s">
        <v>60</v>
      </c>
      <c r="C552" s="28"/>
      <c r="D552" s="37"/>
      <c r="E552" s="38"/>
      <c r="F552" s="89"/>
      <c r="G552" s="96"/>
      <c r="H552" s="39">
        <f t="shared" si="50"/>
        <v>0</v>
      </c>
      <c r="I552" s="39"/>
      <c r="J552" s="82"/>
      <c r="K552" s="41">
        <f t="shared" si="51"/>
        <v>0</v>
      </c>
      <c r="L552" s="42">
        <v>0</v>
      </c>
      <c r="M552" s="269"/>
      <c r="N552" s="268" t="str">
        <f t="shared" si="53"/>
        <v>xxx</v>
      </c>
      <c r="O552" s="267"/>
      <c r="P552" s="268"/>
      <c r="Q552" s="300">
        <v>0</v>
      </c>
      <c r="R552" s="104">
        <f t="shared" si="52"/>
        <v>0</v>
      </c>
      <c r="S552" s="43"/>
      <c r="T552" s="111"/>
      <c r="U552" s="111"/>
      <c r="V552" s="111"/>
      <c r="W552" s="111"/>
      <c r="X552" s="111"/>
      <c r="Y552" s="111"/>
      <c r="Z552" s="111"/>
      <c r="AA552" s="111"/>
      <c r="AB552" s="111"/>
      <c r="AC552" s="111"/>
      <c r="AD552" s="111"/>
      <c r="AE552" s="111"/>
      <c r="AF552" s="111"/>
      <c r="AG552" s="111"/>
      <c r="AH552" s="40"/>
      <c r="AI552" s="40"/>
    </row>
    <row r="553" spans="1:35" s="44" customFormat="1" ht="28.5" customHeight="1" x14ac:dyDescent="0.25">
      <c r="A553" s="88" t="e">
        <f t="shared" si="49"/>
        <v>#VALUE!</v>
      </c>
      <c r="B553" s="87" t="s">
        <v>60</v>
      </c>
      <c r="C553" s="28"/>
      <c r="D553" s="37"/>
      <c r="E553" s="38"/>
      <c r="F553" s="89"/>
      <c r="G553" s="96"/>
      <c r="H553" s="39">
        <f t="shared" si="50"/>
        <v>0</v>
      </c>
      <c r="I553" s="39"/>
      <c r="J553" s="82"/>
      <c r="K553" s="41">
        <f t="shared" si="51"/>
        <v>0</v>
      </c>
      <c r="L553" s="42">
        <v>0</v>
      </c>
      <c r="M553" s="269"/>
      <c r="N553" s="268" t="str">
        <f t="shared" si="53"/>
        <v>xxx</v>
      </c>
      <c r="O553" s="267"/>
      <c r="P553" s="268"/>
      <c r="Q553" s="300">
        <v>0</v>
      </c>
      <c r="R553" s="104">
        <f t="shared" si="52"/>
        <v>0</v>
      </c>
      <c r="S553" s="43"/>
      <c r="T553" s="111"/>
      <c r="U553" s="111"/>
      <c r="V553" s="111"/>
      <c r="W553" s="111"/>
      <c r="X553" s="111"/>
      <c r="Y553" s="111"/>
      <c r="Z553" s="111"/>
      <c r="AA553" s="111"/>
      <c r="AB553" s="111"/>
      <c r="AC553" s="111"/>
      <c r="AD553" s="111"/>
      <c r="AE553" s="111"/>
      <c r="AF553" s="111"/>
      <c r="AG553" s="111"/>
      <c r="AH553" s="40"/>
      <c r="AI553" s="40"/>
    </row>
    <row r="554" spans="1:35" s="44" customFormat="1" ht="28.5" customHeight="1" x14ac:dyDescent="0.25">
      <c r="A554" s="88" t="e">
        <f t="shared" ref="A554:A617" si="54">N554+14</f>
        <v>#VALUE!</v>
      </c>
      <c r="B554" s="87" t="s">
        <v>60</v>
      </c>
      <c r="C554" s="28"/>
      <c r="D554" s="37"/>
      <c r="E554" s="38"/>
      <c r="F554" s="89"/>
      <c r="G554" s="96"/>
      <c r="H554" s="39">
        <f t="shared" ref="H554:H617" si="55">G554-F554</f>
        <v>0</v>
      </c>
      <c r="I554" s="39"/>
      <c r="J554" s="82"/>
      <c r="K554" s="41">
        <f t="shared" ref="K554:K617" si="56">L554/1.1</f>
        <v>0</v>
      </c>
      <c r="L554" s="42">
        <v>0</v>
      </c>
      <c r="M554" s="269"/>
      <c r="N554" s="268" t="str">
        <f t="shared" si="53"/>
        <v>xxx</v>
      </c>
      <c r="O554" s="267"/>
      <c r="P554" s="268"/>
      <c r="Q554" s="300">
        <v>0</v>
      </c>
      <c r="R554" s="104">
        <f t="shared" ref="R554:R617" si="57">L554-Q554</f>
        <v>0</v>
      </c>
      <c r="S554" s="43"/>
      <c r="T554" s="111"/>
      <c r="U554" s="111"/>
      <c r="V554" s="111"/>
      <c r="W554" s="111"/>
      <c r="X554" s="111"/>
      <c r="Y554" s="111"/>
      <c r="Z554" s="111"/>
      <c r="AA554" s="111"/>
      <c r="AB554" s="111"/>
      <c r="AC554" s="111"/>
      <c r="AD554" s="111"/>
      <c r="AE554" s="111"/>
      <c r="AF554" s="111"/>
      <c r="AG554" s="111"/>
      <c r="AH554" s="40"/>
      <c r="AI554" s="40"/>
    </row>
    <row r="555" spans="1:35" s="44" customFormat="1" ht="28.5" customHeight="1" x14ac:dyDescent="0.25">
      <c r="A555" s="88" t="e">
        <f t="shared" si="54"/>
        <v>#VALUE!</v>
      </c>
      <c r="B555" s="87" t="s">
        <v>60</v>
      </c>
      <c r="C555" s="28"/>
      <c r="D555" s="37"/>
      <c r="E555" s="38"/>
      <c r="F555" s="89"/>
      <c r="G555" s="96"/>
      <c r="H555" s="39">
        <f t="shared" si="55"/>
        <v>0</v>
      </c>
      <c r="I555" s="39"/>
      <c r="J555" s="82"/>
      <c r="K555" s="41">
        <f t="shared" si="56"/>
        <v>0</v>
      </c>
      <c r="L555" s="42">
        <v>0</v>
      </c>
      <c r="M555" s="269"/>
      <c r="N555" s="268" t="str">
        <f t="shared" si="53"/>
        <v>xxx</v>
      </c>
      <c r="O555" s="267"/>
      <c r="P555" s="268"/>
      <c r="Q555" s="300">
        <v>0</v>
      </c>
      <c r="R555" s="104">
        <f t="shared" si="57"/>
        <v>0</v>
      </c>
      <c r="S555" s="43"/>
      <c r="T555" s="111"/>
      <c r="U555" s="111"/>
      <c r="V555" s="111"/>
      <c r="W555" s="111"/>
      <c r="X555" s="111"/>
      <c r="Y555" s="111"/>
      <c r="Z555" s="111"/>
      <c r="AA555" s="111"/>
      <c r="AB555" s="111"/>
      <c r="AC555" s="111"/>
      <c r="AD555" s="111"/>
      <c r="AE555" s="111"/>
      <c r="AF555" s="111"/>
      <c r="AG555" s="111"/>
      <c r="AH555" s="40"/>
      <c r="AI555" s="40"/>
    </row>
    <row r="556" spans="1:35" s="44" customFormat="1" ht="28.5" customHeight="1" x14ac:dyDescent="0.25">
      <c r="A556" s="88" t="e">
        <f t="shared" si="54"/>
        <v>#VALUE!</v>
      </c>
      <c r="B556" s="87" t="s">
        <v>60</v>
      </c>
      <c r="C556" s="28"/>
      <c r="D556" s="37"/>
      <c r="E556" s="38"/>
      <c r="F556" s="89"/>
      <c r="G556" s="96"/>
      <c r="H556" s="39">
        <f t="shared" si="55"/>
        <v>0</v>
      </c>
      <c r="I556" s="39"/>
      <c r="J556" s="82"/>
      <c r="K556" s="41">
        <f t="shared" si="56"/>
        <v>0</v>
      </c>
      <c r="L556" s="42">
        <v>0</v>
      </c>
      <c r="M556" s="269"/>
      <c r="N556" s="268" t="str">
        <f t="shared" si="53"/>
        <v>xxx</v>
      </c>
      <c r="O556" s="267"/>
      <c r="P556" s="268"/>
      <c r="Q556" s="300">
        <v>0</v>
      </c>
      <c r="R556" s="104">
        <f t="shared" si="57"/>
        <v>0</v>
      </c>
      <c r="S556" s="43"/>
      <c r="T556" s="111"/>
      <c r="U556" s="111"/>
      <c r="V556" s="111"/>
      <c r="W556" s="111"/>
      <c r="X556" s="111"/>
      <c r="Y556" s="111"/>
      <c r="Z556" s="111"/>
      <c r="AA556" s="111"/>
      <c r="AB556" s="111"/>
      <c r="AC556" s="111"/>
      <c r="AD556" s="111"/>
      <c r="AE556" s="111"/>
      <c r="AF556" s="111"/>
      <c r="AG556" s="111"/>
      <c r="AH556" s="40"/>
      <c r="AI556" s="40"/>
    </row>
    <row r="557" spans="1:35" s="44" customFormat="1" ht="28.5" customHeight="1" x14ac:dyDescent="0.25">
      <c r="A557" s="88" t="e">
        <f t="shared" si="54"/>
        <v>#VALUE!</v>
      </c>
      <c r="B557" s="87" t="s">
        <v>60</v>
      </c>
      <c r="C557" s="28"/>
      <c r="D557" s="37"/>
      <c r="E557" s="38"/>
      <c r="F557" s="89"/>
      <c r="G557" s="96"/>
      <c r="H557" s="39">
        <f t="shared" si="55"/>
        <v>0</v>
      </c>
      <c r="I557" s="39"/>
      <c r="J557" s="82"/>
      <c r="K557" s="41">
        <f t="shared" si="56"/>
        <v>0</v>
      </c>
      <c r="L557" s="42">
        <v>0</v>
      </c>
      <c r="M557" s="269"/>
      <c r="N557" s="268" t="str">
        <f t="shared" si="53"/>
        <v>xxx</v>
      </c>
      <c r="O557" s="267"/>
      <c r="P557" s="268"/>
      <c r="Q557" s="300">
        <v>0</v>
      </c>
      <c r="R557" s="104">
        <f t="shared" si="57"/>
        <v>0</v>
      </c>
      <c r="S557" s="43"/>
      <c r="T557" s="111"/>
      <c r="U557" s="111"/>
      <c r="V557" s="111"/>
      <c r="W557" s="111"/>
      <c r="X557" s="111"/>
      <c r="Y557" s="111"/>
      <c r="Z557" s="111"/>
      <c r="AA557" s="111"/>
      <c r="AB557" s="111"/>
      <c r="AC557" s="111"/>
      <c r="AD557" s="111"/>
      <c r="AE557" s="111"/>
      <c r="AF557" s="111"/>
      <c r="AG557" s="111"/>
      <c r="AH557" s="40"/>
      <c r="AI557" s="40"/>
    </row>
    <row r="558" spans="1:35" s="44" customFormat="1" ht="28.5" customHeight="1" x14ac:dyDescent="0.25">
      <c r="A558" s="88" t="e">
        <f t="shared" si="54"/>
        <v>#VALUE!</v>
      </c>
      <c r="B558" s="87" t="s">
        <v>60</v>
      </c>
      <c r="C558" s="28"/>
      <c r="D558" s="37"/>
      <c r="E558" s="38"/>
      <c r="F558" s="89"/>
      <c r="G558" s="96"/>
      <c r="H558" s="39">
        <f t="shared" si="55"/>
        <v>0</v>
      </c>
      <c r="I558" s="39"/>
      <c r="J558" s="82"/>
      <c r="K558" s="41">
        <f t="shared" si="56"/>
        <v>0</v>
      </c>
      <c r="L558" s="42">
        <v>0</v>
      </c>
      <c r="M558" s="269"/>
      <c r="N558" s="268" t="str">
        <f t="shared" si="53"/>
        <v>xxx</v>
      </c>
      <c r="O558" s="267"/>
      <c r="P558" s="268"/>
      <c r="Q558" s="300">
        <v>0</v>
      </c>
      <c r="R558" s="104">
        <f t="shared" si="57"/>
        <v>0</v>
      </c>
      <c r="S558" s="43"/>
      <c r="T558" s="111"/>
      <c r="U558" s="111"/>
      <c r="V558" s="111"/>
      <c r="W558" s="111"/>
      <c r="X558" s="111"/>
      <c r="Y558" s="111"/>
      <c r="Z558" s="111"/>
      <c r="AA558" s="111"/>
      <c r="AB558" s="111"/>
      <c r="AC558" s="111"/>
      <c r="AD558" s="111"/>
      <c r="AE558" s="111"/>
      <c r="AF558" s="111"/>
      <c r="AG558" s="111"/>
      <c r="AH558" s="40"/>
      <c r="AI558" s="40"/>
    </row>
    <row r="559" spans="1:35" s="44" customFormat="1" ht="28.5" customHeight="1" x14ac:dyDescent="0.25">
      <c r="A559" s="88" t="e">
        <f t="shared" si="54"/>
        <v>#VALUE!</v>
      </c>
      <c r="B559" s="87" t="s">
        <v>60</v>
      </c>
      <c r="C559" s="28"/>
      <c r="D559" s="37"/>
      <c r="E559" s="38"/>
      <c r="F559" s="89"/>
      <c r="G559" s="96"/>
      <c r="H559" s="39">
        <f t="shared" si="55"/>
        <v>0</v>
      </c>
      <c r="I559" s="39"/>
      <c r="J559" s="82"/>
      <c r="K559" s="41">
        <f t="shared" si="56"/>
        <v>0</v>
      </c>
      <c r="L559" s="42">
        <v>0</v>
      </c>
      <c r="M559" s="269"/>
      <c r="N559" s="268" t="str">
        <f t="shared" si="53"/>
        <v>xxx</v>
      </c>
      <c r="O559" s="267"/>
      <c r="P559" s="268"/>
      <c r="Q559" s="300">
        <v>0</v>
      </c>
      <c r="R559" s="104">
        <f t="shared" si="57"/>
        <v>0</v>
      </c>
      <c r="S559" s="43"/>
      <c r="T559" s="111"/>
      <c r="U559" s="111"/>
      <c r="V559" s="111"/>
      <c r="W559" s="111"/>
      <c r="X559" s="111"/>
      <c r="Y559" s="111"/>
      <c r="Z559" s="111"/>
      <c r="AA559" s="111"/>
      <c r="AB559" s="111"/>
      <c r="AC559" s="111"/>
      <c r="AD559" s="111"/>
      <c r="AE559" s="111"/>
      <c r="AF559" s="111"/>
      <c r="AG559" s="111"/>
      <c r="AH559" s="40"/>
      <c r="AI559" s="40"/>
    </row>
    <row r="560" spans="1:35" s="44" customFormat="1" ht="28.5" customHeight="1" x14ac:dyDescent="0.25">
      <c r="A560" s="88" t="e">
        <f t="shared" si="54"/>
        <v>#VALUE!</v>
      </c>
      <c r="B560" s="87" t="s">
        <v>60</v>
      </c>
      <c r="C560" s="28"/>
      <c r="D560" s="37"/>
      <c r="E560" s="38"/>
      <c r="F560" s="89"/>
      <c r="G560" s="96"/>
      <c r="H560" s="39">
        <f t="shared" si="55"/>
        <v>0</v>
      </c>
      <c r="I560" s="39"/>
      <c r="J560" s="82"/>
      <c r="K560" s="41">
        <f t="shared" si="56"/>
        <v>0</v>
      </c>
      <c r="L560" s="42">
        <v>0</v>
      </c>
      <c r="M560" s="269"/>
      <c r="N560" s="268" t="str">
        <f t="shared" si="53"/>
        <v>xxx</v>
      </c>
      <c r="O560" s="267"/>
      <c r="P560" s="268"/>
      <c r="Q560" s="300">
        <v>0</v>
      </c>
      <c r="R560" s="104">
        <f t="shared" si="57"/>
        <v>0</v>
      </c>
      <c r="S560" s="43"/>
      <c r="T560" s="111"/>
      <c r="U560" s="111"/>
      <c r="V560" s="111"/>
      <c r="W560" s="111"/>
      <c r="X560" s="111"/>
      <c r="Y560" s="111"/>
      <c r="Z560" s="111"/>
      <c r="AA560" s="111"/>
      <c r="AB560" s="111"/>
      <c r="AC560" s="111"/>
      <c r="AD560" s="111"/>
      <c r="AE560" s="111"/>
      <c r="AF560" s="111"/>
      <c r="AG560" s="111"/>
      <c r="AH560" s="40"/>
      <c r="AI560" s="40"/>
    </row>
    <row r="561" spans="1:35" s="44" customFormat="1" ht="28.5" customHeight="1" x14ac:dyDescent="0.25">
      <c r="A561" s="88" t="e">
        <f t="shared" si="54"/>
        <v>#VALUE!</v>
      </c>
      <c r="B561" s="87" t="s">
        <v>60</v>
      </c>
      <c r="C561" s="28"/>
      <c r="D561" s="37"/>
      <c r="E561" s="38"/>
      <c r="F561" s="89"/>
      <c r="G561" s="96"/>
      <c r="H561" s="39">
        <f t="shared" si="55"/>
        <v>0</v>
      </c>
      <c r="I561" s="39"/>
      <c r="J561" s="82"/>
      <c r="K561" s="41">
        <f t="shared" si="56"/>
        <v>0</v>
      </c>
      <c r="L561" s="42">
        <v>0</v>
      </c>
      <c r="M561" s="269"/>
      <c r="N561" s="268" t="str">
        <f t="shared" si="53"/>
        <v>xxx</v>
      </c>
      <c r="O561" s="267"/>
      <c r="P561" s="268"/>
      <c r="Q561" s="300">
        <v>0</v>
      </c>
      <c r="R561" s="104">
        <f t="shared" si="57"/>
        <v>0</v>
      </c>
      <c r="S561" s="43"/>
      <c r="T561" s="111"/>
      <c r="U561" s="111"/>
      <c r="V561" s="111"/>
      <c r="W561" s="111"/>
      <c r="X561" s="111"/>
      <c r="Y561" s="111"/>
      <c r="Z561" s="111"/>
      <c r="AA561" s="111"/>
      <c r="AB561" s="111"/>
      <c r="AC561" s="111"/>
      <c r="AD561" s="111"/>
      <c r="AE561" s="111"/>
      <c r="AF561" s="111"/>
      <c r="AG561" s="111"/>
      <c r="AH561" s="40"/>
      <c r="AI561" s="40"/>
    </row>
    <row r="562" spans="1:35" s="44" customFormat="1" ht="28.5" customHeight="1" x14ac:dyDescent="0.25">
      <c r="A562" s="88" t="e">
        <f t="shared" si="54"/>
        <v>#VALUE!</v>
      </c>
      <c r="B562" s="87" t="s">
        <v>60</v>
      </c>
      <c r="C562" s="28"/>
      <c r="D562" s="37"/>
      <c r="E562" s="38"/>
      <c r="F562" s="89"/>
      <c r="G562" s="96"/>
      <c r="H562" s="39">
        <f t="shared" si="55"/>
        <v>0</v>
      </c>
      <c r="I562" s="39"/>
      <c r="J562" s="82"/>
      <c r="K562" s="41">
        <f t="shared" si="56"/>
        <v>0</v>
      </c>
      <c r="L562" s="42">
        <v>0</v>
      </c>
      <c r="M562" s="269"/>
      <c r="N562" s="268" t="str">
        <f t="shared" si="53"/>
        <v>xxx</v>
      </c>
      <c r="O562" s="267"/>
      <c r="P562" s="268"/>
      <c r="Q562" s="300">
        <v>0</v>
      </c>
      <c r="R562" s="104">
        <f t="shared" si="57"/>
        <v>0</v>
      </c>
      <c r="S562" s="43"/>
      <c r="T562" s="111"/>
      <c r="U562" s="111"/>
      <c r="V562" s="111"/>
      <c r="W562" s="111"/>
      <c r="X562" s="111"/>
      <c r="Y562" s="111"/>
      <c r="Z562" s="111"/>
      <c r="AA562" s="111"/>
      <c r="AB562" s="111"/>
      <c r="AC562" s="111"/>
      <c r="AD562" s="111"/>
      <c r="AE562" s="111"/>
      <c r="AF562" s="111"/>
      <c r="AG562" s="111"/>
      <c r="AH562" s="40"/>
      <c r="AI562" s="40"/>
    </row>
    <row r="563" spans="1:35" s="44" customFormat="1" ht="28.5" customHeight="1" x14ac:dyDescent="0.25">
      <c r="A563" s="88" t="e">
        <f t="shared" si="54"/>
        <v>#VALUE!</v>
      </c>
      <c r="B563" s="87" t="s">
        <v>60</v>
      </c>
      <c r="C563" s="28"/>
      <c r="D563" s="37"/>
      <c r="E563" s="38"/>
      <c r="F563" s="89"/>
      <c r="G563" s="96"/>
      <c r="H563" s="39">
        <f t="shared" si="55"/>
        <v>0</v>
      </c>
      <c r="I563" s="39"/>
      <c r="J563" s="82"/>
      <c r="K563" s="41">
        <f t="shared" si="56"/>
        <v>0</v>
      </c>
      <c r="L563" s="42">
        <v>0</v>
      </c>
      <c r="M563" s="269"/>
      <c r="N563" s="268" t="str">
        <f t="shared" si="53"/>
        <v>xxx</v>
      </c>
      <c r="O563" s="267"/>
      <c r="P563" s="268"/>
      <c r="Q563" s="300">
        <v>0</v>
      </c>
      <c r="R563" s="104">
        <f t="shared" si="57"/>
        <v>0</v>
      </c>
      <c r="S563" s="43"/>
      <c r="T563" s="111"/>
      <c r="U563" s="111"/>
      <c r="V563" s="111"/>
      <c r="W563" s="111"/>
      <c r="X563" s="111"/>
      <c r="Y563" s="111"/>
      <c r="Z563" s="111"/>
      <c r="AA563" s="111"/>
      <c r="AB563" s="111"/>
      <c r="AC563" s="111"/>
      <c r="AD563" s="111"/>
      <c r="AE563" s="111"/>
      <c r="AF563" s="111"/>
      <c r="AG563" s="111"/>
      <c r="AH563" s="40"/>
      <c r="AI563" s="40"/>
    </row>
    <row r="564" spans="1:35" s="44" customFormat="1" ht="28.5" customHeight="1" x14ac:dyDescent="0.25">
      <c r="A564" s="88" t="e">
        <f t="shared" si="54"/>
        <v>#VALUE!</v>
      </c>
      <c r="B564" s="87" t="s">
        <v>60</v>
      </c>
      <c r="C564" s="28"/>
      <c r="D564" s="37"/>
      <c r="E564" s="38"/>
      <c r="F564" s="89"/>
      <c r="G564" s="96"/>
      <c r="H564" s="39">
        <f t="shared" si="55"/>
        <v>0</v>
      </c>
      <c r="I564" s="39"/>
      <c r="J564" s="82"/>
      <c r="K564" s="41">
        <f t="shared" si="56"/>
        <v>0</v>
      </c>
      <c r="L564" s="42">
        <v>0</v>
      </c>
      <c r="M564" s="269"/>
      <c r="N564" s="268" t="str">
        <f t="shared" si="53"/>
        <v>xxx</v>
      </c>
      <c r="O564" s="267"/>
      <c r="P564" s="268"/>
      <c r="Q564" s="300">
        <v>0</v>
      </c>
      <c r="R564" s="104">
        <f t="shared" si="57"/>
        <v>0</v>
      </c>
      <c r="S564" s="43"/>
      <c r="T564" s="111"/>
      <c r="U564" s="111"/>
      <c r="V564" s="111"/>
      <c r="W564" s="111"/>
      <c r="X564" s="111"/>
      <c r="Y564" s="111"/>
      <c r="Z564" s="111"/>
      <c r="AA564" s="111"/>
      <c r="AB564" s="111"/>
      <c r="AC564" s="111"/>
      <c r="AD564" s="111"/>
      <c r="AE564" s="111"/>
      <c r="AF564" s="111"/>
      <c r="AG564" s="111"/>
      <c r="AH564" s="40"/>
      <c r="AI564" s="40"/>
    </row>
    <row r="565" spans="1:35" s="44" customFormat="1" ht="28.5" customHeight="1" x14ac:dyDescent="0.25">
      <c r="A565" s="88" t="e">
        <f t="shared" si="54"/>
        <v>#VALUE!</v>
      </c>
      <c r="B565" s="87" t="s">
        <v>60</v>
      </c>
      <c r="C565" s="28"/>
      <c r="D565" s="37"/>
      <c r="E565" s="38"/>
      <c r="F565" s="89"/>
      <c r="G565" s="96"/>
      <c r="H565" s="39">
        <f t="shared" si="55"/>
        <v>0</v>
      </c>
      <c r="I565" s="39"/>
      <c r="J565" s="82"/>
      <c r="K565" s="41">
        <f t="shared" si="56"/>
        <v>0</v>
      </c>
      <c r="L565" s="42">
        <v>0</v>
      </c>
      <c r="M565" s="269"/>
      <c r="N565" s="268" t="str">
        <f t="shared" si="53"/>
        <v>xxx</v>
      </c>
      <c r="O565" s="267"/>
      <c r="P565" s="268"/>
      <c r="Q565" s="300">
        <v>0</v>
      </c>
      <c r="R565" s="104">
        <f t="shared" si="57"/>
        <v>0</v>
      </c>
      <c r="S565" s="43"/>
      <c r="T565" s="111"/>
      <c r="U565" s="111"/>
      <c r="V565" s="111"/>
      <c r="W565" s="111"/>
      <c r="X565" s="111"/>
      <c r="Y565" s="111"/>
      <c r="Z565" s="111"/>
      <c r="AA565" s="111"/>
      <c r="AB565" s="111"/>
      <c r="AC565" s="111"/>
      <c r="AD565" s="111"/>
      <c r="AE565" s="111"/>
      <c r="AF565" s="111"/>
      <c r="AG565" s="111"/>
      <c r="AH565" s="40"/>
      <c r="AI565" s="40"/>
    </row>
    <row r="566" spans="1:35" s="44" customFormat="1" ht="28.5" customHeight="1" x14ac:dyDescent="0.25">
      <c r="A566" s="88" t="e">
        <f t="shared" si="54"/>
        <v>#VALUE!</v>
      </c>
      <c r="B566" s="87" t="s">
        <v>60</v>
      </c>
      <c r="C566" s="28"/>
      <c r="D566" s="37"/>
      <c r="E566" s="38"/>
      <c r="F566" s="89"/>
      <c r="G566" s="96"/>
      <c r="H566" s="39">
        <f t="shared" si="55"/>
        <v>0</v>
      </c>
      <c r="I566" s="39"/>
      <c r="J566" s="82"/>
      <c r="K566" s="41">
        <f t="shared" si="56"/>
        <v>0</v>
      </c>
      <c r="L566" s="42">
        <v>0</v>
      </c>
      <c r="M566" s="269"/>
      <c r="N566" s="268" t="str">
        <f t="shared" si="53"/>
        <v>xxx</v>
      </c>
      <c r="O566" s="267"/>
      <c r="P566" s="268"/>
      <c r="Q566" s="300">
        <v>0</v>
      </c>
      <c r="R566" s="104">
        <f t="shared" si="57"/>
        <v>0</v>
      </c>
      <c r="S566" s="43"/>
      <c r="T566" s="111"/>
      <c r="U566" s="111"/>
      <c r="V566" s="111"/>
      <c r="W566" s="111"/>
      <c r="X566" s="111"/>
      <c r="Y566" s="111"/>
      <c r="Z566" s="111"/>
      <c r="AA566" s="111"/>
      <c r="AB566" s="111"/>
      <c r="AC566" s="111"/>
      <c r="AD566" s="111"/>
      <c r="AE566" s="111"/>
      <c r="AF566" s="111"/>
      <c r="AG566" s="111"/>
      <c r="AH566" s="40"/>
      <c r="AI566" s="40"/>
    </row>
    <row r="567" spans="1:35" s="44" customFormat="1" ht="28.5" customHeight="1" x14ac:dyDescent="0.25">
      <c r="A567" s="88" t="e">
        <f t="shared" si="54"/>
        <v>#VALUE!</v>
      </c>
      <c r="B567" s="87" t="s">
        <v>60</v>
      </c>
      <c r="C567" s="28"/>
      <c r="D567" s="37"/>
      <c r="E567" s="38"/>
      <c r="F567" s="89"/>
      <c r="G567" s="96"/>
      <c r="H567" s="39">
        <f t="shared" si="55"/>
        <v>0</v>
      </c>
      <c r="I567" s="39"/>
      <c r="J567" s="82"/>
      <c r="K567" s="41">
        <f t="shared" si="56"/>
        <v>0</v>
      </c>
      <c r="L567" s="42">
        <v>0</v>
      </c>
      <c r="M567" s="269"/>
      <c r="N567" s="268" t="str">
        <f t="shared" si="53"/>
        <v>xxx</v>
      </c>
      <c r="O567" s="267"/>
      <c r="P567" s="268"/>
      <c r="Q567" s="300">
        <v>0</v>
      </c>
      <c r="R567" s="104">
        <f t="shared" si="57"/>
        <v>0</v>
      </c>
      <c r="S567" s="43"/>
      <c r="T567" s="111"/>
      <c r="U567" s="111"/>
      <c r="V567" s="111"/>
      <c r="W567" s="111"/>
      <c r="X567" s="111"/>
      <c r="Y567" s="111"/>
      <c r="Z567" s="111"/>
      <c r="AA567" s="111"/>
      <c r="AB567" s="111"/>
      <c r="AC567" s="111"/>
      <c r="AD567" s="111"/>
      <c r="AE567" s="111"/>
      <c r="AF567" s="111"/>
      <c r="AG567" s="111"/>
      <c r="AH567" s="40"/>
      <c r="AI567" s="40"/>
    </row>
    <row r="568" spans="1:35" s="44" customFormat="1" ht="28.5" customHeight="1" x14ac:dyDescent="0.25">
      <c r="A568" s="88" t="e">
        <f t="shared" si="54"/>
        <v>#VALUE!</v>
      </c>
      <c r="B568" s="87" t="s">
        <v>60</v>
      </c>
      <c r="C568" s="28"/>
      <c r="D568" s="37"/>
      <c r="E568" s="38"/>
      <c r="F568" s="89"/>
      <c r="G568" s="96"/>
      <c r="H568" s="39">
        <f t="shared" si="55"/>
        <v>0</v>
      </c>
      <c r="I568" s="39"/>
      <c r="J568" s="82"/>
      <c r="K568" s="41">
        <f t="shared" si="56"/>
        <v>0</v>
      </c>
      <c r="L568" s="42">
        <v>0</v>
      </c>
      <c r="M568" s="269"/>
      <c r="N568" s="268" t="str">
        <f t="shared" si="53"/>
        <v>xxx</v>
      </c>
      <c r="O568" s="267"/>
      <c r="P568" s="268"/>
      <c r="Q568" s="300">
        <v>0</v>
      </c>
      <c r="R568" s="104">
        <f t="shared" si="57"/>
        <v>0</v>
      </c>
      <c r="S568" s="43"/>
      <c r="T568" s="111"/>
      <c r="U568" s="111"/>
      <c r="V568" s="111"/>
      <c r="W568" s="111"/>
      <c r="X568" s="111"/>
      <c r="Y568" s="111"/>
      <c r="Z568" s="111"/>
      <c r="AA568" s="111"/>
      <c r="AB568" s="111"/>
      <c r="AC568" s="111"/>
      <c r="AD568" s="111"/>
      <c r="AE568" s="111"/>
      <c r="AF568" s="111"/>
      <c r="AG568" s="111"/>
      <c r="AH568" s="40"/>
      <c r="AI568" s="40"/>
    </row>
    <row r="569" spans="1:35" s="44" customFormat="1" ht="28.5" customHeight="1" x14ac:dyDescent="0.25">
      <c r="A569" s="88" t="e">
        <f t="shared" si="54"/>
        <v>#VALUE!</v>
      </c>
      <c r="B569" s="87" t="s">
        <v>60</v>
      </c>
      <c r="C569" s="28"/>
      <c r="D569" s="37"/>
      <c r="E569" s="38"/>
      <c r="F569" s="89"/>
      <c r="G569" s="96"/>
      <c r="H569" s="39">
        <f t="shared" si="55"/>
        <v>0</v>
      </c>
      <c r="I569" s="39"/>
      <c r="J569" s="82"/>
      <c r="K569" s="41">
        <f t="shared" si="56"/>
        <v>0</v>
      </c>
      <c r="L569" s="42">
        <v>0</v>
      </c>
      <c r="M569" s="269"/>
      <c r="N569" s="268" t="str">
        <f t="shared" si="53"/>
        <v>xxx</v>
      </c>
      <c r="O569" s="267"/>
      <c r="P569" s="268"/>
      <c r="Q569" s="300">
        <v>0</v>
      </c>
      <c r="R569" s="104">
        <f t="shared" si="57"/>
        <v>0</v>
      </c>
      <c r="S569" s="43"/>
      <c r="T569" s="111"/>
      <c r="U569" s="111"/>
      <c r="V569" s="111"/>
      <c r="W569" s="111"/>
      <c r="X569" s="111"/>
      <c r="Y569" s="111"/>
      <c r="Z569" s="111"/>
      <c r="AA569" s="111"/>
      <c r="AB569" s="111"/>
      <c r="AC569" s="111"/>
      <c r="AD569" s="111"/>
      <c r="AE569" s="111"/>
      <c r="AF569" s="111"/>
      <c r="AG569" s="111"/>
      <c r="AH569" s="40"/>
      <c r="AI569" s="40"/>
    </row>
    <row r="570" spans="1:35" s="44" customFormat="1" ht="28.5" customHeight="1" x14ac:dyDescent="0.25">
      <c r="A570" s="88" t="e">
        <f t="shared" si="54"/>
        <v>#VALUE!</v>
      </c>
      <c r="B570" s="87" t="s">
        <v>60</v>
      </c>
      <c r="C570" s="28"/>
      <c r="D570" s="37"/>
      <c r="E570" s="38"/>
      <c r="F570" s="89"/>
      <c r="G570" s="96"/>
      <c r="H570" s="39">
        <f t="shared" si="55"/>
        <v>0</v>
      </c>
      <c r="I570" s="39"/>
      <c r="J570" s="82"/>
      <c r="K570" s="41">
        <f t="shared" si="56"/>
        <v>0</v>
      </c>
      <c r="L570" s="42">
        <v>0</v>
      </c>
      <c r="M570" s="269"/>
      <c r="N570" s="268" t="str">
        <f t="shared" si="53"/>
        <v>xxx</v>
      </c>
      <c r="O570" s="267"/>
      <c r="P570" s="268"/>
      <c r="Q570" s="300">
        <v>0</v>
      </c>
      <c r="R570" s="104">
        <f t="shared" si="57"/>
        <v>0</v>
      </c>
      <c r="S570" s="43"/>
      <c r="T570" s="111"/>
      <c r="U570" s="111"/>
      <c r="V570" s="111"/>
      <c r="W570" s="111"/>
      <c r="X570" s="111"/>
      <c r="Y570" s="111"/>
      <c r="Z570" s="111"/>
      <c r="AA570" s="111"/>
      <c r="AB570" s="111"/>
      <c r="AC570" s="111"/>
      <c r="AD570" s="111"/>
      <c r="AE570" s="111"/>
      <c r="AF570" s="111"/>
      <c r="AG570" s="111"/>
      <c r="AH570" s="40"/>
      <c r="AI570" s="40"/>
    </row>
    <row r="571" spans="1:35" s="44" customFormat="1" ht="28.5" customHeight="1" x14ac:dyDescent="0.25">
      <c r="A571" s="88" t="e">
        <f t="shared" si="54"/>
        <v>#VALUE!</v>
      </c>
      <c r="B571" s="87" t="s">
        <v>60</v>
      </c>
      <c r="C571" s="28"/>
      <c r="D571" s="37"/>
      <c r="E571" s="38"/>
      <c r="F571" s="89"/>
      <c r="G571" s="96"/>
      <c r="H571" s="39">
        <f t="shared" si="55"/>
        <v>0</v>
      </c>
      <c r="I571" s="39"/>
      <c r="J571" s="82"/>
      <c r="K571" s="41">
        <f t="shared" si="56"/>
        <v>0</v>
      </c>
      <c r="L571" s="42">
        <v>0</v>
      </c>
      <c r="M571" s="269"/>
      <c r="N571" s="268" t="str">
        <f t="shared" si="53"/>
        <v>xxx</v>
      </c>
      <c r="O571" s="267"/>
      <c r="P571" s="268"/>
      <c r="Q571" s="300">
        <v>0</v>
      </c>
      <c r="R571" s="104">
        <f t="shared" si="57"/>
        <v>0</v>
      </c>
      <c r="S571" s="43"/>
      <c r="T571" s="111"/>
      <c r="U571" s="111"/>
      <c r="V571" s="111"/>
      <c r="W571" s="111"/>
      <c r="X571" s="111"/>
      <c r="Y571" s="111"/>
      <c r="Z571" s="111"/>
      <c r="AA571" s="111"/>
      <c r="AB571" s="111"/>
      <c r="AC571" s="111"/>
      <c r="AD571" s="111"/>
      <c r="AE571" s="111"/>
      <c r="AF571" s="111"/>
      <c r="AG571" s="111"/>
      <c r="AH571" s="40"/>
      <c r="AI571" s="40"/>
    </row>
    <row r="572" spans="1:35" s="44" customFormat="1" ht="28.5" customHeight="1" x14ac:dyDescent="0.25">
      <c r="A572" s="88" t="e">
        <f t="shared" si="54"/>
        <v>#VALUE!</v>
      </c>
      <c r="B572" s="87" t="s">
        <v>60</v>
      </c>
      <c r="C572" s="28"/>
      <c r="D572" s="37"/>
      <c r="E572" s="38"/>
      <c r="F572" s="89"/>
      <c r="G572" s="96"/>
      <c r="H572" s="39">
        <f t="shared" si="55"/>
        <v>0</v>
      </c>
      <c r="I572" s="39"/>
      <c r="J572" s="82"/>
      <c r="K572" s="41">
        <f t="shared" si="56"/>
        <v>0</v>
      </c>
      <c r="L572" s="42">
        <v>0</v>
      </c>
      <c r="M572" s="269"/>
      <c r="N572" s="268" t="str">
        <f t="shared" si="53"/>
        <v>xxx</v>
      </c>
      <c r="O572" s="267"/>
      <c r="P572" s="268"/>
      <c r="Q572" s="300">
        <v>0</v>
      </c>
      <c r="R572" s="104">
        <f t="shared" si="57"/>
        <v>0</v>
      </c>
      <c r="S572" s="43"/>
      <c r="T572" s="111"/>
      <c r="U572" s="111"/>
      <c r="V572" s="111"/>
      <c r="W572" s="111"/>
      <c r="X572" s="111"/>
      <c r="Y572" s="111"/>
      <c r="Z572" s="111"/>
      <c r="AA572" s="111"/>
      <c r="AB572" s="111"/>
      <c r="AC572" s="111"/>
      <c r="AD572" s="111"/>
      <c r="AE572" s="111"/>
      <c r="AF572" s="111"/>
      <c r="AG572" s="111"/>
      <c r="AH572" s="40"/>
      <c r="AI572" s="40"/>
    </row>
    <row r="573" spans="1:35" s="44" customFormat="1" ht="28.5" customHeight="1" x14ac:dyDescent="0.25">
      <c r="A573" s="88" t="e">
        <f t="shared" si="54"/>
        <v>#VALUE!</v>
      </c>
      <c r="B573" s="87" t="s">
        <v>60</v>
      </c>
      <c r="C573" s="28"/>
      <c r="D573" s="37"/>
      <c r="E573" s="38"/>
      <c r="F573" s="89"/>
      <c r="G573" s="96"/>
      <c r="H573" s="39">
        <f t="shared" si="55"/>
        <v>0</v>
      </c>
      <c r="I573" s="39"/>
      <c r="J573" s="82"/>
      <c r="K573" s="41">
        <f t="shared" si="56"/>
        <v>0</v>
      </c>
      <c r="L573" s="42">
        <v>0</v>
      </c>
      <c r="M573" s="269"/>
      <c r="N573" s="268" t="str">
        <f t="shared" si="53"/>
        <v>xxx</v>
      </c>
      <c r="O573" s="267"/>
      <c r="P573" s="268"/>
      <c r="Q573" s="300">
        <v>0</v>
      </c>
      <c r="R573" s="104">
        <f t="shared" si="57"/>
        <v>0</v>
      </c>
      <c r="S573" s="43"/>
      <c r="T573" s="111"/>
      <c r="U573" s="111"/>
      <c r="V573" s="111"/>
      <c r="W573" s="111"/>
      <c r="X573" s="111"/>
      <c r="Y573" s="111"/>
      <c r="Z573" s="111"/>
      <c r="AA573" s="111"/>
      <c r="AB573" s="111"/>
      <c r="AC573" s="111"/>
      <c r="AD573" s="111"/>
      <c r="AE573" s="111"/>
      <c r="AF573" s="111"/>
      <c r="AG573" s="111"/>
      <c r="AH573" s="40"/>
      <c r="AI573" s="40"/>
    </row>
    <row r="574" spans="1:35" s="44" customFormat="1" ht="28.5" customHeight="1" x14ac:dyDescent="0.25">
      <c r="A574" s="88" t="e">
        <f t="shared" si="54"/>
        <v>#VALUE!</v>
      </c>
      <c r="B574" s="87" t="s">
        <v>60</v>
      </c>
      <c r="C574" s="28"/>
      <c r="D574" s="37"/>
      <c r="E574" s="38"/>
      <c r="F574" s="89"/>
      <c r="G574" s="96"/>
      <c r="H574" s="39">
        <f t="shared" si="55"/>
        <v>0</v>
      </c>
      <c r="I574" s="39"/>
      <c r="J574" s="82"/>
      <c r="K574" s="41">
        <f t="shared" si="56"/>
        <v>0</v>
      </c>
      <c r="L574" s="42">
        <v>0</v>
      </c>
      <c r="M574" s="269"/>
      <c r="N574" s="268" t="str">
        <f t="shared" si="53"/>
        <v>xxx</v>
      </c>
      <c r="O574" s="267"/>
      <c r="P574" s="268"/>
      <c r="Q574" s="300">
        <v>0</v>
      </c>
      <c r="R574" s="104">
        <f t="shared" si="57"/>
        <v>0</v>
      </c>
      <c r="S574" s="43"/>
      <c r="T574" s="111"/>
      <c r="U574" s="111"/>
      <c r="V574" s="111"/>
      <c r="W574" s="111"/>
      <c r="X574" s="111"/>
      <c r="Y574" s="111"/>
      <c r="Z574" s="111"/>
      <c r="AA574" s="111"/>
      <c r="AB574" s="111"/>
      <c r="AC574" s="111"/>
      <c r="AD574" s="111"/>
      <c r="AE574" s="111"/>
      <c r="AF574" s="111"/>
      <c r="AG574" s="111"/>
      <c r="AH574" s="40"/>
      <c r="AI574" s="40"/>
    </row>
    <row r="575" spans="1:35" s="44" customFormat="1" ht="28.5" customHeight="1" x14ac:dyDescent="0.25">
      <c r="A575" s="88" t="e">
        <f t="shared" si="54"/>
        <v>#VALUE!</v>
      </c>
      <c r="B575" s="87" t="s">
        <v>60</v>
      </c>
      <c r="C575" s="28"/>
      <c r="D575" s="37"/>
      <c r="E575" s="38"/>
      <c r="F575" s="89"/>
      <c r="G575" s="96"/>
      <c r="H575" s="39">
        <f t="shared" si="55"/>
        <v>0</v>
      </c>
      <c r="I575" s="39"/>
      <c r="J575" s="82"/>
      <c r="K575" s="41">
        <f t="shared" si="56"/>
        <v>0</v>
      </c>
      <c r="L575" s="42">
        <v>0</v>
      </c>
      <c r="M575" s="269"/>
      <c r="N575" s="268" t="str">
        <f t="shared" si="53"/>
        <v>xxx</v>
      </c>
      <c r="O575" s="267"/>
      <c r="P575" s="268"/>
      <c r="Q575" s="300">
        <v>0</v>
      </c>
      <c r="R575" s="104">
        <f t="shared" si="57"/>
        <v>0</v>
      </c>
      <c r="S575" s="43"/>
      <c r="T575" s="111"/>
      <c r="U575" s="111"/>
      <c r="V575" s="111"/>
      <c r="W575" s="111"/>
      <c r="X575" s="111"/>
      <c r="Y575" s="111"/>
      <c r="Z575" s="111"/>
      <c r="AA575" s="111"/>
      <c r="AB575" s="111"/>
      <c r="AC575" s="111"/>
      <c r="AD575" s="111"/>
      <c r="AE575" s="111"/>
      <c r="AF575" s="111"/>
      <c r="AG575" s="111"/>
      <c r="AH575" s="40"/>
      <c r="AI575" s="40"/>
    </row>
    <row r="576" spans="1:35" s="44" customFormat="1" ht="28.5" customHeight="1" x14ac:dyDescent="0.25">
      <c r="A576" s="88" t="e">
        <f t="shared" si="54"/>
        <v>#VALUE!</v>
      </c>
      <c r="B576" s="87" t="s">
        <v>60</v>
      </c>
      <c r="C576" s="28"/>
      <c r="D576" s="37"/>
      <c r="E576" s="38"/>
      <c r="F576" s="89"/>
      <c r="G576" s="96"/>
      <c r="H576" s="39">
        <f t="shared" si="55"/>
        <v>0</v>
      </c>
      <c r="I576" s="39"/>
      <c r="J576" s="82"/>
      <c r="K576" s="41">
        <f t="shared" si="56"/>
        <v>0</v>
      </c>
      <c r="L576" s="42">
        <v>0</v>
      </c>
      <c r="M576" s="269"/>
      <c r="N576" s="268" t="str">
        <f t="shared" si="53"/>
        <v>xxx</v>
      </c>
      <c r="O576" s="267"/>
      <c r="P576" s="268"/>
      <c r="Q576" s="300">
        <v>0</v>
      </c>
      <c r="R576" s="104">
        <f t="shared" si="57"/>
        <v>0</v>
      </c>
      <c r="S576" s="43"/>
      <c r="T576" s="111"/>
      <c r="U576" s="111"/>
      <c r="V576" s="111"/>
      <c r="W576" s="111"/>
      <c r="X576" s="111"/>
      <c r="Y576" s="111"/>
      <c r="Z576" s="111"/>
      <c r="AA576" s="111"/>
      <c r="AB576" s="111"/>
      <c r="AC576" s="111"/>
      <c r="AD576" s="111"/>
      <c r="AE576" s="111"/>
      <c r="AF576" s="111"/>
      <c r="AG576" s="111"/>
      <c r="AH576" s="40"/>
      <c r="AI576" s="40"/>
    </row>
    <row r="577" spans="1:35" s="44" customFormat="1" ht="28.5" customHeight="1" x14ac:dyDescent="0.25">
      <c r="A577" s="88" t="e">
        <f t="shared" si="54"/>
        <v>#VALUE!</v>
      </c>
      <c r="B577" s="87" t="s">
        <v>60</v>
      </c>
      <c r="C577" s="28"/>
      <c r="D577" s="37"/>
      <c r="E577" s="38"/>
      <c r="F577" s="89"/>
      <c r="G577" s="96"/>
      <c r="H577" s="39">
        <f t="shared" si="55"/>
        <v>0</v>
      </c>
      <c r="I577" s="39"/>
      <c r="J577" s="82"/>
      <c r="K577" s="41">
        <f t="shared" si="56"/>
        <v>0</v>
      </c>
      <c r="L577" s="42">
        <v>0</v>
      </c>
      <c r="M577" s="269"/>
      <c r="N577" s="268" t="str">
        <f t="shared" si="53"/>
        <v>xxx</v>
      </c>
      <c r="O577" s="267"/>
      <c r="P577" s="268"/>
      <c r="Q577" s="300">
        <v>0</v>
      </c>
      <c r="R577" s="104">
        <f t="shared" si="57"/>
        <v>0</v>
      </c>
      <c r="S577" s="43"/>
      <c r="T577" s="111"/>
      <c r="U577" s="111"/>
      <c r="V577" s="111"/>
      <c r="W577" s="111"/>
      <c r="X577" s="111"/>
      <c r="Y577" s="111"/>
      <c r="Z577" s="111"/>
      <c r="AA577" s="111"/>
      <c r="AB577" s="111"/>
      <c r="AC577" s="111"/>
      <c r="AD577" s="111"/>
      <c r="AE577" s="111"/>
      <c r="AF577" s="111"/>
      <c r="AG577" s="111"/>
      <c r="AH577" s="40"/>
      <c r="AI577" s="40"/>
    </row>
    <row r="578" spans="1:35" s="44" customFormat="1" ht="28.5" customHeight="1" x14ac:dyDescent="0.25">
      <c r="A578" s="88" t="e">
        <f t="shared" si="54"/>
        <v>#VALUE!</v>
      </c>
      <c r="B578" s="87" t="s">
        <v>60</v>
      </c>
      <c r="C578" s="28"/>
      <c r="D578" s="37"/>
      <c r="E578" s="38"/>
      <c r="F578" s="89"/>
      <c r="G578" s="96"/>
      <c r="H578" s="39">
        <f t="shared" si="55"/>
        <v>0</v>
      </c>
      <c r="I578" s="39"/>
      <c r="J578" s="82"/>
      <c r="K578" s="41">
        <f t="shared" si="56"/>
        <v>0</v>
      </c>
      <c r="L578" s="42">
        <v>0</v>
      </c>
      <c r="M578" s="269"/>
      <c r="N578" s="268" t="str">
        <f t="shared" si="53"/>
        <v>xxx</v>
      </c>
      <c r="O578" s="267"/>
      <c r="P578" s="268"/>
      <c r="Q578" s="300">
        <v>0</v>
      </c>
      <c r="R578" s="104">
        <f t="shared" si="57"/>
        <v>0</v>
      </c>
      <c r="S578" s="43"/>
      <c r="T578" s="111"/>
      <c r="U578" s="111"/>
      <c r="V578" s="111"/>
      <c r="W578" s="111"/>
      <c r="X578" s="111"/>
      <c r="Y578" s="111"/>
      <c r="Z578" s="111"/>
      <c r="AA578" s="111"/>
      <c r="AB578" s="111"/>
      <c r="AC578" s="111"/>
      <c r="AD578" s="111"/>
      <c r="AE578" s="111"/>
      <c r="AF578" s="111"/>
      <c r="AG578" s="111"/>
      <c r="AH578" s="40"/>
      <c r="AI578" s="40"/>
    </row>
    <row r="579" spans="1:35" s="44" customFormat="1" ht="28.5" customHeight="1" x14ac:dyDescent="0.25">
      <c r="A579" s="88" t="e">
        <f t="shared" si="54"/>
        <v>#VALUE!</v>
      </c>
      <c r="B579" s="87" t="s">
        <v>60</v>
      </c>
      <c r="C579" s="28"/>
      <c r="D579" s="37"/>
      <c r="E579" s="38"/>
      <c r="F579" s="89"/>
      <c r="G579" s="96"/>
      <c r="H579" s="39">
        <f t="shared" si="55"/>
        <v>0</v>
      </c>
      <c r="I579" s="39"/>
      <c r="J579" s="82"/>
      <c r="K579" s="41">
        <f t="shared" si="56"/>
        <v>0</v>
      </c>
      <c r="L579" s="42">
        <v>0</v>
      </c>
      <c r="M579" s="269"/>
      <c r="N579" s="268" t="str">
        <f t="shared" si="53"/>
        <v>xxx</v>
      </c>
      <c r="O579" s="267"/>
      <c r="P579" s="268"/>
      <c r="Q579" s="300">
        <v>0</v>
      </c>
      <c r="R579" s="104">
        <f t="shared" si="57"/>
        <v>0</v>
      </c>
      <c r="S579" s="43"/>
      <c r="T579" s="111"/>
      <c r="U579" s="111"/>
      <c r="V579" s="111"/>
      <c r="W579" s="111"/>
      <c r="X579" s="111"/>
      <c r="Y579" s="111"/>
      <c r="Z579" s="111"/>
      <c r="AA579" s="111"/>
      <c r="AB579" s="111"/>
      <c r="AC579" s="111"/>
      <c r="AD579" s="111"/>
      <c r="AE579" s="111"/>
      <c r="AF579" s="111"/>
      <c r="AG579" s="111"/>
      <c r="AH579" s="40"/>
      <c r="AI579" s="40"/>
    </row>
    <row r="580" spans="1:35" s="44" customFormat="1" ht="28.5" customHeight="1" x14ac:dyDescent="0.25">
      <c r="A580" s="88" t="e">
        <f t="shared" si="54"/>
        <v>#VALUE!</v>
      </c>
      <c r="B580" s="87" t="s">
        <v>60</v>
      </c>
      <c r="C580" s="28"/>
      <c r="D580" s="37"/>
      <c r="E580" s="38"/>
      <c r="F580" s="89"/>
      <c r="G580" s="96"/>
      <c r="H580" s="39">
        <f t="shared" si="55"/>
        <v>0</v>
      </c>
      <c r="I580" s="39"/>
      <c r="J580" s="82"/>
      <c r="K580" s="41">
        <f t="shared" si="56"/>
        <v>0</v>
      </c>
      <c r="L580" s="42">
        <v>0</v>
      </c>
      <c r="M580" s="269"/>
      <c r="N580" s="268" t="str">
        <f t="shared" si="53"/>
        <v>xxx</v>
      </c>
      <c r="O580" s="267"/>
      <c r="P580" s="268"/>
      <c r="Q580" s="300">
        <v>0</v>
      </c>
      <c r="R580" s="104">
        <f t="shared" si="57"/>
        <v>0</v>
      </c>
      <c r="S580" s="43"/>
      <c r="T580" s="111"/>
      <c r="U580" s="111"/>
      <c r="V580" s="111"/>
      <c r="W580" s="111"/>
      <c r="X580" s="111"/>
      <c r="Y580" s="111"/>
      <c r="Z580" s="111"/>
      <c r="AA580" s="111"/>
      <c r="AB580" s="111"/>
      <c r="AC580" s="111"/>
      <c r="AD580" s="111"/>
      <c r="AE580" s="111"/>
      <c r="AF580" s="111"/>
      <c r="AG580" s="111"/>
      <c r="AH580" s="40"/>
      <c r="AI580" s="40"/>
    </row>
    <row r="581" spans="1:35" s="44" customFormat="1" ht="28.5" customHeight="1" x14ac:dyDescent="0.25">
      <c r="A581" s="88" t="e">
        <f t="shared" si="54"/>
        <v>#VALUE!</v>
      </c>
      <c r="B581" s="87" t="s">
        <v>60</v>
      </c>
      <c r="C581" s="28"/>
      <c r="D581" s="37"/>
      <c r="E581" s="38"/>
      <c r="F581" s="89"/>
      <c r="G581" s="96"/>
      <c r="H581" s="39">
        <f t="shared" si="55"/>
        <v>0</v>
      </c>
      <c r="I581" s="39"/>
      <c r="J581" s="82"/>
      <c r="K581" s="41">
        <f t="shared" si="56"/>
        <v>0</v>
      </c>
      <c r="L581" s="42">
        <v>0</v>
      </c>
      <c r="M581" s="269"/>
      <c r="N581" s="268" t="str">
        <f t="shared" si="53"/>
        <v>xxx</v>
      </c>
      <c r="O581" s="267"/>
      <c r="P581" s="268"/>
      <c r="Q581" s="300">
        <v>0</v>
      </c>
      <c r="R581" s="104">
        <f t="shared" si="57"/>
        <v>0</v>
      </c>
      <c r="S581" s="43"/>
      <c r="T581" s="111"/>
      <c r="U581" s="111"/>
      <c r="V581" s="111"/>
      <c r="W581" s="111"/>
      <c r="X581" s="111"/>
      <c r="Y581" s="111"/>
      <c r="Z581" s="111"/>
      <c r="AA581" s="111"/>
      <c r="AB581" s="111"/>
      <c r="AC581" s="111"/>
      <c r="AD581" s="111"/>
      <c r="AE581" s="111"/>
      <c r="AF581" s="111"/>
      <c r="AG581" s="111"/>
      <c r="AH581" s="40"/>
      <c r="AI581" s="40"/>
    </row>
    <row r="582" spans="1:35" s="44" customFormat="1" ht="28.5" customHeight="1" x14ac:dyDescent="0.25">
      <c r="A582" s="88" t="e">
        <f t="shared" si="54"/>
        <v>#VALUE!</v>
      </c>
      <c r="B582" s="87" t="s">
        <v>60</v>
      </c>
      <c r="C582" s="28"/>
      <c r="D582" s="37"/>
      <c r="E582" s="38"/>
      <c r="F582" s="89"/>
      <c r="G582" s="96"/>
      <c r="H582" s="39">
        <f t="shared" si="55"/>
        <v>0</v>
      </c>
      <c r="I582" s="39"/>
      <c r="J582" s="82"/>
      <c r="K582" s="41">
        <f t="shared" si="56"/>
        <v>0</v>
      </c>
      <c r="L582" s="42">
        <v>0</v>
      </c>
      <c r="M582" s="269"/>
      <c r="N582" s="268" t="str">
        <f t="shared" si="53"/>
        <v>xxx</v>
      </c>
      <c r="O582" s="267"/>
      <c r="P582" s="268"/>
      <c r="Q582" s="300">
        <v>0</v>
      </c>
      <c r="R582" s="104">
        <f t="shared" si="57"/>
        <v>0</v>
      </c>
      <c r="S582" s="43"/>
      <c r="T582" s="111"/>
      <c r="U582" s="111"/>
      <c r="V582" s="111"/>
      <c r="W582" s="111"/>
      <c r="X582" s="111"/>
      <c r="Y582" s="111"/>
      <c r="Z582" s="111"/>
      <c r="AA582" s="111"/>
      <c r="AB582" s="111"/>
      <c r="AC582" s="111"/>
      <c r="AD582" s="111"/>
      <c r="AE582" s="111"/>
      <c r="AF582" s="111"/>
      <c r="AG582" s="111"/>
      <c r="AH582" s="40"/>
      <c r="AI582" s="40"/>
    </row>
    <row r="583" spans="1:35" s="44" customFormat="1" ht="28.5" customHeight="1" x14ac:dyDescent="0.25">
      <c r="A583" s="88" t="e">
        <f t="shared" si="54"/>
        <v>#VALUE!</v>
      </c>
      <c r="B583" s="87" t="s">
        <v>60</v>
      </c>
      <c r="C583" s="28"/>
      <c r="D583" s="37"/>
      <c r="E583" s="38"/>
      <c r="F583" s="89"/>
      <c r="G583" s="96"/>
      <c r="H583" s="39">
        <f t="shared" si="55"/>
        <v>0</v>
      </c>
      <c r="I583" s="39"/>
      <c r="J583" s="82"/>
      <c r="K583" s="41">
        <f t="shared" si="56"/>
        <v>0</v>
      </c>
      <c r="L583" s="42">
        <v>0</v>
      </c>
      <c r="M583" s="269"/>
      <c r="N583" s="268" t="str">
        <f t="shared" si="53"/>
        <v>xxx</v>
      </c>
      <c r="O583" s="267"/>
      <c r="P583" s="268"/>
      <c r="Q583" s="300">
        <v>0</v>
      </c>
      <c r="R583" s="104">
        <f t="shared" si="57"/>
        <v>0</v>
      </c>
      <c r="S583" s="43"/>
      <c r="T583" s="111"/>
      <c r="U583" s="111"/>
      <c r="V583" s="111"/>
      <c r="W583" s="111"/>
      <c r="X583" s="111"/>
      <c r="Y583" s="111"/>
      <c r="Z583" s="111"/>
      <c r="AA583" s="111"/>
      <c r="AB583" s="111"/>
      <c r="AC583" s="111"/>
      <c r="AD583" s="111"/>
      <c r="AE583" s="111"/>
      <c r="AF583" s="111"/>
      <c r="AG583" s="111"/>
      <c r="AH583" s="40"/>
      <c r="AI583" s="40"/>
    </row>
    <row r="584" spans="1:35" s="44" customFormat="1" ht="28.5" customHeight="1" x14ac:dyDescent="0.25">
      <c r="A584" s="88" t="e">
        <f t="shared" si="54"/>
        <v>#VALUE!</v>
      </c>
      <c r="B584" s="87" t="s">
        <v>60</v>
      </c>
      <c r="C584" s="28"/>
      <c r="D584" s="37"/>
      <c r="E584" s="38"/>
      <c r="F584" s="89"/>
      <c r="G584" s="96"/>
      <c r="H584" s="39">
        <f t="shared" si="55"/>
        <v>0</v>
      </c>
      <c r="I584" s="39"/>
      <c r="J584" s="82"/>
      <c r="K584" s="41">
        <f t="shared" si="56"/>
        <v>0</v>
      </c>
      <c r="L584" s="42">
        <v>0</v>
      </c>
      <c r="M584" s="269"/>
      <c r="N584" s="268" t="str">
        <f t="shared" si="53"/>
        <v>xxx</v>
      </c>
      <c r="O584" s="267"/>
      <c r="P584" s="268"/>
      <c r="Q584" s="300">
        <v>0</v>
      </c>
      <c r="R584" s="104">
        <f t="shared" si="57"/>
        <v>0</v>
      </c>
      <c r="S584" s="43"/>
      <c r="T584" s="111"/>
      <c r="U584" s="111"/>
      <c r="V584" s="111"/>
      <c r="W584" s="111"/>
      <c r="X584" s="111"/>
      <c r="Y584" s="111"/>
      <c r="Z584" s="111"/>
      <c r="AA584" s="111"/>
      <c r="AB584" s="111"/>
      <c r="AC584" s="111"/>
      <c r="AD584" s="111"/>
      <c r="AE584" s="111"/>
      <c r="AF584" s="111"/>
      <c r="AG584" s="111"/>
      <c r="AH584" s="40"/>
      <c r="AI584" s="40"/>
    </row>
    <row r="585" spans="1:35" s="44" customFormat="1" ht="28.5" customHeight="1" x14ac:dyDescent="0.25">
      <c r="A585" s="88" t="e">
        <f t="shared" si="54"/>
        <v>#VALUE!</v>
      </c>
      <c r="B585" s="87" t="s">
        <v>60</v>
      </c>
      <c r="C585" s="28"/>
      <c r="D585" s="37"/>
      <c r="E585" s="38"/>
      <c r="F585" s="89"/>
      <c r="G585" s="96"/>
      <c r="H585" s="39">
        <f t="shared" si="55"/>
        <v>0</v>
      </c>
      <c r="I585" s="39"/>
      <c r="J585" s="82"/>
      <c r="K585" s="41">
        <f t="shared" si="56"/>
        <v>0</v>
      </c>
      <c r="L585" s="42">
        <v>0</v>
      </c>
      <c r="M585" s="269"/>
      <c r="N585" s="268" t="str">
        <f t="shared" si="53"/>
        <v>xxx</v>
      </c>
      <c r="O585" s="267"/>
      <c r="P585" s="268"/>
      <c r="Q585" s="300">
        <v>0</v>
      </c>
      <c r="R585" s="104">
        <f t="shared" si="57"/>
        <v>0</v>
      </c>
      <c r="S585" s="43"/>
      <c r="T585" s="111"/>
      <c r="U585" s="111"/>
      <c r="V585" s="111"/>
      <c r="W585" s="111"/>
      <c r="X585" s="111"/>
      <c r="Y585" s="111"/>
      <c r="Z585" s="111"/>
      <c r="AA585" s="111"/>
      <c r="AB585" s="111"/>
      <c r="AC585" s="111"/>
      <c r="AD585" s="111"/>
      <c r="AE585" s="111"/>
      <c r="AF585" s="111"/>
      <c r="AG585" s="111"/>
      <c r="AH585" s="40"/>
      <c r="AI585" s="40"/>
    </row>
    <row r="586" spans="1:35" s="44" customFormat="1" ht="28.5" customHeight="1" x14ac:dyDescent="0.25">
      <c r="A586" s="88" t="e">
        <f t="shared" si="54"/>
        <v>#VALUE!</v>
      </c>
      <c r="B586" s="87" t="s">
        <v>60</v>
      </c>
      <c r="C586" s="28"/>
      <c r="D586" s="37"/>
      <c r="E586" s="38"/>
      <c r="F586" s="89"/>
      <c r="G586" s="96"/>
      <c r="H586" s="39">
        <f t="shared" si="55"/>
        <v>0</v>
      </c>
      <c r="I586" s="39"/>
      <c r="J586" s="82"/>
      <c r="K586" s="41">
        <f t="shared" si="56"/>
        <v>0</v>
      </c>
      <c r="L586" s="42">
        <v>0</v>
      </c>
      <c r="M586" s="269"/>
      <c r="N586" s="268" t="str">
        <f t="shared" ref="N586:N649" si="58">B586</f>
        <v>xxx</v>
      </c>
      <c r="O586" s="267"/>
      <c r="P586" s="268"/>
      <c r="Q586" s="300">
        <v>0</v>
      </c>
      <c r="R586" s="104">
        <f t="shared" si="57"/>
        <v>0</v>
      </c>
      <c r="S586" s="43"/>
      <c r="T586" s="111"/>
      <c r="U586" s="111"/>
      <c r="V586" s="111"/>
      <c r="W586" s="111"/>
      <c r="X586" s="111"/>
      <c r="Y586" s="111"/>
      <c r="Z586" s="111"/>
      <c r="AA586" s="111"/>
      <c r="AB586" s="111"/>
      <c r="AC586" s="111"/>
      <c r="AD586" s="111"/>
      <c r="AE586" s="111"/>
      <c r="AF586" s="111"/>
      <c r="AG586" s="111"/>
      <c r="AH586" s="40"/>
      <c r="AI586" s="40"/>
    </row>
    <row r="587" spans="1:35" s="44" customFormat="1" ht="28.5" customHeight="1" x14ac:dyDescent="0.25">
      <c r="A587" s="88" t="e">
        <f t="shared" si="54"/>
        <v>#VALUE!</v>
      </c>
      <c r="B587" s="87" t="s">
        <v>60</v>
      </c>
      <c r="C587" s="28"/>
      <c r="D587" s="37"/>
      <c r="E587" s="38"/>
      <c r="F587" s="89"/>
      <c r="G587" s="96"/>
      <c r="H587" s="39">
        <f t="shared" si="55"/>
        <v>0</v>
      </c>
      <c r="I587" s="39"/>
      <c r="J587" s="82"/>
      <c r="K587" s="41">
        <f t="shared" si="56"/>
        <v>0</v>
      </c>
      <c r="L587" s="42">
        <v>0</v>
      </c>
      <c r="M587" s="269"/>
      <c r="N587" s="268" t="str">
        <f t="shared" si="58"/>
        <v>xxx</v>
      </c>
      <c r="O587" s="267"/>
      <c r="P587" s="268"/>
      <c r="Q587" s="300">
        <v>0</v>
      </c>
      <c r="R587" s="104">
        <f t="shared" si="57"/>
        <v>0</v>
      </c>
      <c r="S587" s="43"/>
      <c r="T587" s="111"/>
      <c r="U587" s="111"/>
      <c r="V587" s="111"/>
      <c r="W587" s="111"/>
      <c r="X587" s="111"/>
      <c r="Y587" s="111"/>
      <c r="Z587" s="111"/>
      <c r="AA587" s="111"/>
      <c r="AB587" s="111"/>
      <c r="AC587" s="111"/>
      <c r="AD587" s="111"/>
      <c r="AE587" s="111"/>
      <c r="AF587" s="111"/>
      <c r="AG587" s="111"/>
      <c r="AH587" s="40"/>
      <c r="AI587" s="40"/>
    </row>
    <row r="588" spans="1:35" s="44" customFormat="1" ht="28.5" customHeight="1" x14ac:dyDescent="0.25">
      <c r="A588" s="88" t="e">
        <f t="shared" si="54"/>
        <v>#VALUE!</v>
      </c>
      <c r="B588" s="87" t="s">
        <v>60</v>
      </c>
      <c r="C588" s="28"/>
      <c r="D588" s="37"/>
      <c r="E588" s="38"/>
      <c r="F588" s="89"/>
      <c r="G588" s="96"/>
      <c r="H588" s="39">
        <f t="shared" si="55"/>
        <v>0</v>
      </c>
      <c r="I588" s="39"/>
      <c r="J588" s="82"/>
      <c r="K588" s="41">
        <f t="shared" si="56"/>
        <v>0</v>
      </c>
      <c r="L588" s="42">
        <v>0</v>
      </c>
      <c r="M588" s="269"/>
      <c r="N588" s="268" t="str">
        <f t="shared" si="58"/>
        <v>xxx</v>
      </c>
      <c r="O588" s="267"/>
      <c r="P588" s="268"/>
      <c r="Q588" s="300">
        <v>0</v>
      </c>
      <c r="R588" s="104">
        <f t="shared" si="57"/>
        <v>0</v>
      </c>
      <c r="S588" s="43"/>
      <c r="T588" s="111"/>
      <c r="U588" s="111"/>
      <c r="V588" s="111"/>
      <c r="W588" s="111"/>
      <c r="X588" s="111"/>
      <c r="Y588" s="111"/>
      <c r="Z588" s="111"/>
      <c r="AA588" s="111"/>
      <c r="AB588" s="111"/>
      <c r="AC588" s="111"/>
      <c r="AD588" s="111"/>
      <c r="AE588" s="111"/>
      <c r="AF588" s="111"/>
      <c r="AG588" s="111"/>
      <c r="AH588" s="40"/>
      <c r="AI588" s="40"/>
    </row>
    <row r="589" spans="1:35" s="44" customFormat="1" ht="28.5" customHeight="1" x14ac:dyDescent="0.25">
      <c r="A589" s="88" t="e">
        <f t="shared" si="54"/>
        <v>#VALUE!</v>
      </c>
      <c r="B589" s="87" t="s">
        <v>60</v>
      </c>
      <c r="C589" s="28"/>
      <c r="D589" s="37"/>
      <c r="E589" s="38"/>
      <c r="F589" s="89"/>
      <c r="G589" s="96"/>
      <c r="H589" s="39">
        <f t="shared" si="55"/>
        <v>0</v>
      </c>
      <c r="I589" s="39"/>
      <c r="J589" s="82"/>
      <c r="K589" s="41">
        <f t="shared" si="56"/>
        <v>0</v>
      </c>
      <c r="L589" s="42">
        <v>0</v>
      </c>
      <c r="M589" s="269"/>
      <c r="N589" s="268" t="str">
        <f t="shared" si="58"/>
        <v>xxx</v>
      </c>
      <c r="O589" s="267"/>
      <c r="P589" s="268"/>
      <c r="Q589" s="300">
        <v>0</v>
      </c>
      <c r="R589" s="104">
        <f t="shared" si="57"/>
        <v>0</v>
      </c>
      <c r="S589" s="43"/>
      <c r="T589" s="111"/>
      <c r="U589" s="111"/>
      <c r="V589" s="111"/>
      <c r="W589" s="111"/>
      <c r="X589" s="111"/>
      <c r="Y589" s="111"/>
      <c r="Z589" s="111"/>
      <c r="AA589" s="111"/>
      <c r="AB589" s="111"/>
      <c r="AC589" s="111"/>
      <c r="AD589" s="111"/>
      <c r="AE589" s="111"/>
      <c r="AF589" s="111"/>
      <c r="AG589" s="111"/>
      <c r="AH589" s="40"/>
      <c r="AI589" s="40"/>
    </row>
    <row r="590" spans="1:35" s="44" customFormat="1" ht="28.5" customHeight="1" x14ac:dyDescent="0.25">
      <c r="A590" s="88" t="e">
        <f t="shared" si="54"/>
        <v>#VALUE!</v>
      </c>
      <c r="B590" s="87" t="s">
        <v>60</v>
      </c>
      <c r="C590" s="28"/>
      <c r="D590" s="37"/>
      <c r="E590" s="38"/>
      <c r="F590" s="89"/>
      <c r="G590" s="96"/>
      <c r="H590" s="39">
        <f t="shared" si="55"/>
        <v>0</v>
      </c>
      <c r="I590" s="39"/>
      <c r="J590" s="82"/>
      <c r="K590" s="41">
        <f t="shared" si="56"/>
        <v>0</v>
      </c>
      <c r="L590" s="42">
        <v>0</v>
      </c>
      <c r="M590" s="269"/>
      <c r="N590" s="268" t="str">
        <f t="shared" si="58"/>
        <v>xxx</v>
      </c>
      <c r="O590" s="267"/>
      <c r="P590" s="268"/>
      <c r="Q590" s="300">
        <v>0</v>
      </c>
      <c r="R590" s="104">
        <f t="shared" si="57"/>
        <v>0</v>
      </c>
      <c r="S590" s="43"/>
      <c r="T590" s="111"/>
      <c r="U590" s="111"/>
      <c r="V590" s="111"/>
      <c r="W590" s="111"/>
      <c r="X590" s="111"/>
      <c r="Y590" s="111"/>
      <c r="Z590" s="111"/>
      <c r="AA590" s="111"/>
      <c r="AB590" s="111"/>
      <c r="AC590" s="111"/>
      <c r="AD590" s="111"/>
      <c r="AE590" s="111"/>
      <c r="AF590" s="111"/>
      <c r="AG590" s="111"/>
      <c r="AH590" s="40"/>
      <c r="AI590" s="40"/>
    </row>
    <row r="591" spans="1:35" s="44" customFormat="1" ht="28.5" customHeight="1" x14ac:dyDescent="0.25">
      <c r="A591" s="88" t="e">
        <f t="shared" si="54"/>
        <v>#VALUE!</v>
      </c>
      <c r="B591" s="87" t="s">
        <v>60</v>
      </c>
      <c r="C591" s="28"/>
      <c r="D591" s="37"/>
      <c r="E591" s="38"/>
      <c r="F591" s="89"/>
      <c r="G591" s="96"/>
      <c r="H591" s="39">
        <f t="shared" si="55"/>
        <v>0</v>
      </c>
      <c r="I591" s="39"/>
      <c r="J591" s="82"/>
      <c r="K591" s="41">
        <f t="shared" si="56"/>
        <v>0</v>
      </c>
      <c r="L591" s="42">
        <v>0</v>
      </c>
      <c r="M591" s="269"/>
      <c r="N591" s="268" t="str">
        <f t="shared" si="58"/>
        <v>xxx</v>
      </c>
      <c r="O591" s="267"/>
      <c r="P591" s="268"/>
      <c r="Q591" s="300">
        <v>0</v>
      </c>
      <c r="R591" s="104">
        <f t="shared" si="57"/>
        <v>0</v>
      </c>
      <c r="S591" s="43"/>
      <c r="T591" s="111"/>
      <c r="U591" s="111"/>
      <c r="V591" s="111"/>
      <c r="W591" s="111"/>
      <c r="X591" s="111"/>
      <c r="Y591" s="111"/>
      <c r="Z591" s="111"/>
      <c r="AA591" s="111"/>
      <c r="AB591" s="111"/>
      <c r="AC591" s="111"/>
      <c r="AD591" s="111"/>
      <c r="AE591" s="111"/>
      <c r="AF591" s="111"/>
      <c r="AG591" s="111"/>
      <c r="AH591" s="40"/>
      <c r="AI591" s="40"/>
    </row>
    <row r="592" spans="1:35" s="44" customFormat="1" ht="28.5" customHeight="1" x14ac:dyDescent="0.25">
      <c r="A592" s="88" t="e">
        <f t="shared" si="54"/>
        <v>#VALUE!</v>
      </c>
      <c r="B592" s="87" t="s">
        <v>60</v>
      </c>
      <c r="C592" s="28"/>
      <c r="D592" s="37"/>
      <c r="E592" s="38"/>
      <c r="F592" s="89"/>
      <c r="G592" s="96"/>
      <c r="H592" s="39">
        <f t="shared" si="55"/>
        <v>0</v>
      </c>
      <c r="I592" s="39"/>
      <c r="J592" s="82"/>
      <c r="K592" s="41">
        <f t="shared" si="56"/>
        <v>0</v>
      </c>
      <c r="L592" s="42">
        <v>0</v>
      </c>
      <c r="M592" s="269"/>
      <c r="N592" s="268" t="str">
        <f t="shared" si="58"/>
        <v>xxx</v>
      </c>
      <c r="O592" s="267"/>
      <c r="P592" s="268"/>
      <c r="Q592" s="300">
        <v>0</v>
      </c>
      <c r="R592" s="104">
        <f t="shared" si="57"/>
        <v>0</v>
      </c>
      <c r="S592" s="43"/>
      <c r="T592" s="111"/>
      <c r="U592" s="111"/>
      <c r="V592" s="111"/>
      <c r="W592" s="111"/>
      <c r="X592" s="111"/>
      <c r="Y592" s="111"/>
      <c r="Z592" s="111"/>
      <c r="AA592" s="111"/>
      <c r="AB592" s="111"/>
      <c r="AC592" s="111"/>
      <c r="AD592" s="111"/>
      <c r="AE592" s="111"/>
      <c r="AF592" s="111"/>
      <c r="AG592" s="111"/>
      <c r="AH592" s="40"/>
      <c r="AI592" s="40"/>
    </row>
    <row r="593" spans="1:35" s="44" customFormat="1" ht="28.5" customHeight="1" x14ac:dyDescent="0.25">
      <c r="A593" s="88" t="e">
        <f t="shared" si="54"/>
        <v>#VALUE!</v>
      </c>
      <c r="B593" s="87" t="s">
        <v>60</v>
      </c>
      <c r="C593" s="28"/>
      <c r="D593" s="37"/>
      <c r="E593" s="38"/>
      <c r="F593" s="89"/>
      <c r="G593" s="96"/>
      <c r="H593" s="39">
        <f t="shared" si="55"/>
        <v>0</v>
      </c>
      <c r="I593" s="39"/>
      <c r="J593" s="82"/>
      <c r="K593" s="41">
        <f t="shared" si="56"/>
        <v>0</v>
      </c>
      <c r="L593" s="42">
        <v>0</v>
      </c>
      <c r="M593" s="269"/>
      <c r="N593" s="268" t="str">
        <f t="shared" si="58"/>
        <v>xxx</v>
      </c>
      <c r="O593" s="267"/>
      <c r="P593" s="268"/>
      <c r="Q593" s="300">
        <v>0</v>
      </c>
      <c r="R593" s="104">
        <f t="shared" si="57"/>
        <v>0</v>
      </c>
      <c r="S593" s="43"/>
      <c r="T593" s="111"/>
      <c r="U593" s="111"/>
      <c r="V593" s="111"/>
      <c r="W593" s="111"/>
      <c r="X593" s="111"/>
      <c r="Y593" s="111"/>
      <c r="Z593" s="111"/>
      <c r="AA593" s="111"/>
      <c r="AB593" s="111"/>
      <c r="AC593" s="111"/>
      <c r="AD593" s="111"/>
      <c r="AE593" s="111"/>
      <c r="AF593" s="111"/>
      <c r="AG593" s="111"/>
      <c r="AH593" s="40"/>
      <c r="AI593" s="40"/>
    </row>
    <row r="594" spans="1:35" s="44" customFormat="1" ht="28.5" customHeight="1" x14ac:dyDescent="0.25">
      <c r="A594" s="88" t="e">
        <f t="shared" si="54"/>
        <v>#VALUE!</v>
      </c>
      <c r="B594" s="87" t="s">
        <v>60</v>
      </c>
      <c r="C594" s="28"/>
      <c r="D594" s="37"/>
      <c r="E594" s="38"/>
      <c r="F594" s="89"/>
      <c r="G594" s="96"/>
      <c r="H594" s="39">
        <f t="shared" si="55"/>
        <v>0</v>
      </c>
      <c r="I594" s="39"/>
      <c r="J594" s="82"/>
      <c r="K594" s="41">
        <f t="shared" si="56"/>
        <v>0</v>
      </c>
      <c r="L594" s="42">
        <v>0</v>
      </c>
      <c r="M594" s="269"/>
      <c r="N594" s="268" t="str">
        <f t="shared" si="58"/>
        <v>xxx</v>
      </c>
      <c r="O594" s="267"/>
      <c r="P594" s="268"/>
      <c r="Q594" s="300">
        <v>0</v>
      </c>
      <c r="R594" s="104">
        <f t="shared" si="57"/>
        <v>0</v>
      </c>
      <c r="S594" s="43"/>
      <c r="T594" s="111"/>
      <c r="U594" s="111"/>
      <c r="V594" s="111"/>
      <c r="W594" s="111"/>
      <c r="X594" s="111"/>
      <c r="Y594" s="111"/>
      <c r="Z594" s="111"/>
      <c r="AA594" s="111"/>
      <c r="AB594" s="111"/>
      <c r="AC594" s="111"/>
      <c r="AD594" s="111"/>
      <c r="AE594" s="111"/>
      <c r="AF594" s="111"/>
      <c r="AG594" s="111"/>
      <c r="AH594" s="40"/>
      <c r="AI594" s="40"/>
    </row>
    <row r="595" spans="1:35" s="44" customFormat="1" ht="28.5" customHeight="1" x14ac:dyDescent="0.25">
      <c r="A595" s="88" t="e">
        <f t="shared" si="54"/>
        <v>#VALUE!</v>
      </c>
      <c r="B595" s="87" t="s">
        <v>60</v>
      </c>
      <c r="C595" s="28"/>
      <c r="D595" s="37"/>
      <c r="E595" s="38"/>
      <c r="F595" s="89"/>
      <c r="G595" s="96"/>
      <c r="H595" s="39">
        <f t="shared" si="55"/>
        <v>0</v>
      </c>
      <c r="I595" s="39"/>
      <c r="J595" s="82"/>
      <c r="K595" s="41">
        <f t="shared" si="56"/>
        <v>0</v>
      </c>
      <c r="L595" s="42">
        <v>0</v>
      </c>
      <c r="M595" s="269"/>
      <c r="N595" s="268" t="str">
        <f t="shared" si="58"/>
        <v>xxx</v>
      </c>
      <c r="O595" s="267"/>
      <c r="P595" s="268"/>
      <c r="Q595" s="300">
        <v>0</v>
      </c>
      <c r="R595" s="104">
        <f t="shared" si="57"/>
        <v>0</v>
      </c>
      <c r="S595" s="43"/>
      <c r="T595" s="111"/>
      <c r="U595" s="111"/>
      <c r="V595" s="111"/>
      <c r="W595" s="111"/>
      <c r="X595" s="111"/>
      <c r="Y595" s="111"/>
      <c r="Z595" s="111"/>
      <c r="AA595" s="111"/>
      <c r="AB595" s="111"/>
      <c r="AC595" s="111"/>
      <c r="AD595" s="111"/>
      <c r="AE595" s="111"/>
      <c r="AF595" s="111"/>
      <c r="AG595" s="111"/>
      <c r="AH595" s="40"/>
      <c r="AI595" s="40"/>
    </row>
    <row r="596" spans="1:35" s="44" customFormat="1" ht="28.5" customHeight="1" x14ac:dyDescent="0.25">
      <c r="A596" s="88" t="e">
        <f t="shared" si="54"/>
        <v>#VALUE!</v>
      </c>
      <c r="B596" s="87" t="s">
        <v>60</v>
      </c>
      <c r="C596" s="28"/>
      <c r="D596" s="37"/>
      <c r="E596" s="38"/>
      <c r="F596" s="89"/>
      <c r="G596" s="96"/>
      <c r="H596" s="39">
        <f t="shared" si="55"/>
        <v>0</v>
      </c>
      <c r="I596" s="39"/>
      <c r="J596" s="82"/>
      <c r="K596" s="41">
        <f t="shared" si="56"/>
        <v>0</v>
      </c>
      <c r="L596" s="42">
        <v>0</v>
      </c>
      <c r="M596" s="269"/>
      <c r="N596" s="268" t="str">
        <f t="shared" si="58"/>
        <v>xxx</v>
      </c>
      <c r="O596" s="267"/>
      <c r="P596" s="268"/>
      <c r="Q596" s="300">
        <v>0</v>
      </c>
      <c r="R596" s="104">
        <f t="shared" si="57"/>
        <v>0</v>
      </c>
      <c r="S596" s="43"/>
      <c r="T596" s="111"/>
      <c r="U596" s="111"/>
      <c r="V596" s="111"/>
      <c r="W596" s="111"/>
      <c r="X596" s="111"/>
      <c r="Y596" s="111"/>
      <c r="Z596" s="111"/>
      <c r="AA596" s="111"/>
      <c r="AB596" s="111"/>
      <c r="AC596" s="111"/>
      <c r="AD596" s="111"/>
      <c r="AE596" s="111"/>
      <c r="AF596" s="111"/>
      <c r="AG596" s="111"/>
      <c r="AH596" s="40"/>
      <c r="AI596" s="40"/>
    </row>
    <row r="597" spans="1:35" s="44" customFormat="1" ht="28.5" customHeight="1" x14ac:dyDescent="0.25">
      <c r="A597" s="88" t="e">
        <f t="shared" si="54"/>
        <v>#VALUE!</v>
      </c>
      <c r="B597" s="87" t="s">
        <v>60</v>
      </c>
      <c r="C597" s="28"/>
      <c r="D597" s="37"/>
      <c r="E597" s="38"/>
      <c r="F597" s="89"/>
      <c r="G597" s="96"/>
      <c r="H597" s="39">
        <f t="shared" si="55"/>
        <v>0</v>
      </c>
      <c r="I597" s="39"/>
      <c r="J597" s="82"/>
      <c r="K597" s="41">
        <f t="shared" si="56"/>
        <v>0</v>
      </c>
      <c r="L597" s="42">
        <v>0</v>
      </c>
      <c r="M597" s="269"/>
      <c r="N597" s="268" t="str">
        <f t="shared" si="58"/>
        <v>xxx</v>
      </c>
      <c r="O597" s="267"/>
      <c r="P597" s="268"/>
      <c r="Q597" s="300">
        <v>0</v>
      </c>
      <c r="R597" s="104">
        <f t="shared" si="57"/>
        <v>0</v>
      </c>
      <c r="S597" s="43"/>
      <c r="T597" s="111"/>
      <c r="U597" s="111"/>
      <c r="V597" s="111"/>
      <c r="W597" s="111"/>
      <c r="X597" s="111"/>
      <c r="Y597" s="111"/>
      <c r="Z597" s="111"/>
      <c r="AA597" s="111"/>
      <c r="AB597" s="111"/>
      <c r="AC597" s="111"/>
      <c r="AD597" s="111"/>
      <c r="AE597" s="111"/>
      <c r="AF597" s="111"/>
      <c r="AG597" s="111"/>
      <c r="AH597" s="40"/>
      <c r="AI597" s="40"/>
    </row>
    <row r="598" spans="1:35" s="44" customFormat="1" ht="28.5" customHeight="1" x14ac:dyDescent="0.25">
      <c r="A598" s="88" t="e">
        <f t="shared" si="54"/>
        <v>#VALUE!</v>
      </c>
      <c r="B598" s="87" t="s">
        <v>60</v>
      </c>
      <c r="C598" s="28"/>
      <c r="D598" s="37"/>
      <c r="E598" s="38"/>
      <c r="F598" s="89"/>
      <c r="G598" s="96"/>
      <c r="H598" s="39">
        <f t="shared" si="55"/>
        <v>0</v>
      </c>
      <c r="I598" s="39"/>
      <c r="J598" s="82"/>
      <c r="K598" s="41">
        <f t="shared" si="56"/>
        <v>0</v>
      </c>
      <c r="L598" s="42">
        <v>0</v>
      </c>
      <c r="M598" s="269"/>
      <c r="N598" s="268" t="str">
        <f t="shared" si="58"/>
        <v>xxx</v>
      </c>
      <c r="O598" s="267"/>
      <c r="P598" s="268"/>
      <c r="Q598" s="300">
        <v>0</v>
      </c>
      <c r="R598" s="104">
        <f t="shared" si="57"/>
        <v>0</v>
      </c>
      <c r="S598" s="43"/>
      <c r="T598" s="111"/>
      <c r="U598" s="111"/>
      <c r="V598" s="111"/>
      <c r="W598" s="111"/>
      <c r="X598" s="111"/>
      <c r="Y598" s="111"/>
      <c r="Z598" s="111"/>
      <c r="AA598" s="111"/>
      <c r="AB598" s="111"/>
      <c r="AC598" s="111"/>
      <c r="AD598" s="111"/>
      <c r="AE598" s="111"/>
      <c r="AF598" s="111"/>
      <c r="AG598" s="111"/>
      <c r="AH598" s="40"/>
      <c r="AI598" s="40"/>
    </row>
    <row r="599" spans="1:35" s="44" customFormat="1" ht="28.5" customHeight="1" x14ac:dyDescent="0.25">
      <c r="A599" s="88" t="e">
        <f t="shared" si="54"/>
        <v>#VALUE!</v>
      </c>
      <c r="B599" s="87" t="s">
        <v>60</v>
      </c>
      <c r="C599" s="28"/>
      <c r="D599" s="37"/>
      <c r="E599" s="38"/>
      <c r="F599" s="89"/>
      <c r="G599" s="96"/>
      <c r="H599" s="39">
        <f t="shared" si="55"/>
        <v>0</v>
      </c>
      <c r="I599" s="39"/>
      <c r="J599" s="82"/>
      <c r="K599" s="41">
        <f t="shared" si="56"/>
        <v>0</v>
      </c>
      <c r="L599" s="42">
        <v>0</v>
      </c>
      <c r="M599" s="269"/>
      <c r="N599" s="268" t="str">
        <f t="shared" si="58"/>
        <v>xxx</v>
      </c>
      <c r="O599" s="267"/>
      <c r="P599" s="268"/>
      <c r="Q599" s="300">
        <v>0</v>
      </c>
      <c r="R599" s="104">
        <f t="shared" si="57"/>
        <v>0</v>
      </c>
      <c r="S599" s="43"/>
      <c r="T599" s="111"/>
      <c r="U599" s="111"/>
      <c r="V599" s="111"/>
      <c r="W599" s="111"/>
      <c r="X599" s="111"/>
      <c r="Y599" s="111"/>
      <c r="Z599" s="111"/>
      <c r="AA599" s="111"/>
      <c r="AB599" s="111"/>
      <c r="AC599" s="111"/>
      <c r="AD599" s="111"/>
      <c r="AE599" s="111"/>
      <c r="AF599" s="111"/>
      <c r="AG599" s="111"/>
      <c r="AH599" s="40"/>
      <c r="AI599" s="40"/>
    </row>
    <row r="600" spans="1:35" s="44" customFormat="1" ht="28.5" customHeight="1" x14ac:dyDescent="0.25">
      <c r="A600" s="88" t="e">
        <f t="shared" si="54"/>
        <v>#VALUE!</v>
      </c>
      <c r="B600" s="87" t="s">
        <v>60</v>
      </c>
      <c r="C600" s="28"/>
      <c r="D600" s="37"/>
      <c r="E600" s="38"/>
      <c r="F600" s="89"/>
      <c r="G600" s="96"/>
      <c r="H600" s="39">
        <f t="shared" si="55"/>
        <v>0</v>
      </c>
      <c r="I600" s="39"/>
      <c r="J600" s="82"/>
      <c r="K600" s="41">
        <f t="shared" si="56"/>
        <v>0</v>
      </c>
      <c r="L600" s="42">
        <v>0</v>
      </c>
      <c r="M600" s="269"/>
      <c r="N600" s="268" t="str">
        <f t="shared" si="58"/>
        <v>xxx</v>
      </c>
      <c r="O600" s="267"/>
      <c r="P600" s="268"/>
      <c r="Q600" s="300">
        <v>0</v>
      </c>
      <c r="R600" s="104">
        <f t="shared" si="57"/>
        <v>0</v>
      </c>
      <c r="S600" s="43"/>
      <c r="T600" s="111"/>
      <c r="U600" s="111"/>
      <c r="V600" s="111"/>
      <c r="W600" s="111"/>
      <c r="X600" s="111"/>
      <c r="Y600" s="111"/>
      <c r="Z600" s="111"/>
      <c r="AA600" s="111"/>
      <c r="AB600" s="111"/>
      <c r="AC600" s="111"/>
      <c r="AD600" s="111"/>
      <c r="AE600" s="111"/>
      <c r="AF600" s="111"/>
      <c r="AG600" s="111"/>
      <c r="AH600" s="40"/>
      <c r="AI600" s="40"/>
    </row>
    <row r="601" spans="1:35" s="44" customFormat="1" ht="28.5" customHeight="1" x14ac:dyDescent="0.25">
      <c r="A601" s="88" t="e">
        <f t="shared" si="54"/>
        <v>#VALUE!</v>
      </c>
      <c r="B601" s="87" t="s">
        <v>60</v>
      </c>
      <c r="C601" s="28"/>
      <c r="D601" s="37"/>
      <c r="E601" s="38"/>
      <c r="F601" s="89"/>
      <c r="G601" s="96"/>
      <c r="H601" s="39">
        <f t="shared" si="55"/>
        <v>0</v>
      </c>
      <c r="I601" s="39"/>
      <c r="J601" s="82"/>
      <c r="K601" s="41">
        <f t="shared" si="56"/>
        <v>0</v>
      </c>
      <c r="L601" s="42">
        <v>0</v>
      </c>
      <c r="M601" s="269"/>
      <c r="N601" s="268" t="str">
        <f t="shared" si="58"/>
        <v>xxx</v>
      </c>
      <c r="O601" s="267"/>
      <c r="P601" s="268"/>
      <c r="Q601" s="300">
        <v>0</v>
      </c>
      <c r="R601" s="104">
        <f t="shared" si="57"/>
        <v>0</v>
      </c>
      <c r="S601" s="43"/>
      <c r="T601" s="111"/>
      <c r="U601" s="111"/>
      <c r="V601" s="111"/>
      <c r="W601" s="111"/>
      <c r="X601" s="111"/>
      <c r="Y601" s="111"/>
      <c r="Z601" s="111"/>
      <c r="AA601" s="111"/>
      <c r="AB601" s="111"/>
      <c r="AC601" s="111"/>
      <c r="AD601" s="111"/>
      <c r="AE601" s="111"/>
      <c r="AF601" s="111"/>
      <c r="AG601" s="111"/>
      <c r="AH601" s="40"/>
      <c r="AI601" s="40"/>
    </row>
    <row r="602" spans="1:35" s="44" customFormat="1" ht="28.5" customHeight="1" x14ac:dyDescent="0.25">
      <c r="A602" s="88" t="e">
        <f t="shared" si="54"/>
        <v>#VALUE!</v>
      </c>
      <c r="B602" s="87" t="s">
        <v>60</v>
      </c>
      <c r="C602" s="28"/>
      <c r="D602" s="37"/>
      <c r="E602" s="38"/>
      <c r="F602" s="89"/>
      <c r="G602" s="96"/>
      <c r="H602" s="39">
        <f t="shared" si="55"/>
        <v>0</v>
      </c>
      <c r="I602" s="39"/>
      <c r="J602" s="82"/>
      <c r="K602" s="41">
        <f t="shared" si="56"/>
        <v>0</v>
      </c>
      <c r="L602" s="42">
        <v>0</v>
      </c>
      <c r="M602" s="269"/>
      <c r="N602" s="268" t="str">
        <f t="shared" si="58"/>
        <v>xxx</v>
      </c>
      <c r="O602" s="267"/>
      <c r="P602" s="268"/>
      <c r="Q602" s="300">
        <v>0</v>
      </c>
      <c r="R602" s="104">
        <f t="shared" si="57"/>
        <v>0</v>
      </c>
      <c r="S602" s="43"/>
      <c r="T602" s="111"/>
      <c r="U602" s="111"/>
      <c r="V602" s="111"/>
      <c r="W602" s="111"/>
      <c r="X602" s="111"/>
      <c r="Y602" s="111"/>
      <c r="Z602" s="111"/>
      <c r="AA602" s="111"/>
      <c r="AB602" s="111"/>
      <c r="AC602" s="111"/>
      <c r="AD602" s="111"/>
      <c r="AE602" s="111"/>
      <c r="AF602" s="111"/>
      <c r="AG602" s="111"/>
      <c r="AH602" s="40"/>
      <c r="AI602" s="40"/>
    </row>
    <row r="603" spans="1:35" s="44" customFormat="1" ht="28.5" customHeight="1" x14ac:dyDescent="0.25">
      <c r="A603" s="88" t="e">
        <f t="shared" si="54"/>
        <v>#VALUE!</v>
      </c>
      <c r="B603" s="87" t="s">
        <v>60</v>
      </c>
      <c r="C603" s="28"/>
      <c r="D603" s="37"/>
      <c r="E603" s="38"/>
      <c r="F603" s="89"/>
      <c r="G603" s="96"/>
      <c r="H603" s="39">
        <f t="shared" si="55"/>
        <v>0</v>
      </c>
      <c r="I603" s="39"/>
      <c r="J603" s="82"/>
      <c r="K603" s="41">
        <f t="shared" si="56"/>
        <v>0</v>
      </c>
      <c r="L603" s="42">
        <v>0</v>
      </c>
      <c r="M603" s="269"/>
      <c r="N603" s="268" t="str">
        <f t="shared" si="58"/>
        <v>xxx</v>
      </c>
      <c r="O603" s="267"/>
      <c r="P603" s="268"/>
      <c r="Q603" s="300">
        <v>0</v>
      </c>
      <c r="R603" s="104">
        <f t="shared" si="57"/>
        <v>0</v>
      </c>
      <c r="S603" s="43"/>
      <c r="T603" s="111"/>
      <c r="U603" s="111"/>
      <c r="V603" s="111"/>
      <c r="W603" s="111"/>
      <c r="X603" s="111"/>
      <c r="Y603" s="111"/>
      <c r="Z603" s="111"/>
      <c r="AA603" s="111"/>
      <c r="AB603" s="111"/>
      <c r="AC603" s="111"/>
      <c r="AD603" s="111"/>
      <c r="AE603" s="111"/>
      <c r="AF603" s="111"/>
      <c r="AG603" s="111"/>
      <c r="AH603" s="40"/>
      <c r="AI603" s="40"/>
    </row>
    <row r="604" spans="1:35" s="44" customFormat="1" ht="28.5" customHeight="1" x14ac:dyDescent="0.25">
      <c r="A604" s="88" t="e">
        <f t="shared" si="54"/>
        <v>#VALUE!</v>
      </c>
      <c r="B604" s="87" t="s">
        <v>60</v>
      </c>
      <c r="C604" s="28"/>
      <c r="D604" s="37"/>
      <c r="E604" s="38"/>
      <c r="F604" s="89"/>
      <c r="G604" s="96"/>
      <c r="H604" s="39">
        <f t="shared" si="55"/>
        <v>0</v>
      </c>
      <c r="I604" s="39"/>
      <c r="J604" s="82"/>
      <c r="K604" s="41">
        <f t="shared" si="56"/>
        <v>0</v>
      </c>
      <c r="L604" s="42">
        <v>0</v>
      </c>
      <c r="M604" s="269"/>
      <c r="N604" s="268" t="str">
        <f t="shared" si="58"/>
        <v>xxx</v>
      </c>
      <c r="O604" s="267"/>
      <c r="P604" s="268"/>
      <c r="Q604" s="300">
        <v>0</v>
      </c>
      <c r="R604" s="104">
        <f t="shared" si="57"/>
        <v>0</v>
      </c>
      <c r="S604" s="43"/>
      <c r="T604" s="111"/>
      <c r="U604" s="111"/>
      <c r="V604" s="111"/>
      <c r="W604" s="111"/>
      <c r="X604" s="111"/>
      <c r="Y604" s="111"/>
      <c r="Z604" s="111"/>
      <c r="AA604" s="111"/>
      <c r="AB604" s="111"/>
      <c r="AC604" s="111"/>
      <c r="AD604" s="111"/>
      <c r="AE604" s="111"/>
      <c r="AF604" s="111"/>
      <c r="AG604" s="111"/>
      <c r="AH604" s="40"/>
      <c r="AI604" s="40"/>
    </row>
    <row r="605" spans="1:35" s="44" customFormat="1" ht="28.5" customHeight="1" x14ac:dyDescent="0.25">
      <c r="A605" s="88" t="e">
        <f t="shared" si="54"/>
        <v>#VALUE!</v>
      </c>
      <c r="B605" s="87" t="s">
        <v>60</v>
      </c>
      <c r="C605" s="28"/>
      <c r="D605" s="37"/>
      <c r="E605" s="38"/>
      <c r="F605" s="89"/>
      <c r="G605" s="96"/>
      <c r="H605" s="39">
        <f t="shared" si="55"/>
        <v>0</v>
      </c>
      <c r="I605" s="39"/>
      <c r="J605" s="82"/>
      <c r="K605" s="41">
        <f t="shared" si="56"/>
        <v>0</v>
      </c>
      <c r="L605" s="42">
        <v>0</v>
      </c>
      <c r="M605" s="269"/>
      <c r="N605" s="268" t="str">
        <f t="shared" si="58"/>
        <v>xxx</v>
      </c>
      <c r="O605" s="267"/>
      <c r="P605" s="268"/>
      <c r="Q605" s="300">
        <v>0</v>
      </c>
      <c r="R605" s="104">
        <f t="shared" si="57"/>
        <v>0</v>
      </c>
      <c r="S605" s="43"/>
      <c r="T605" s="111"/>
      <c r="U605" s="111"/>
      <c r="V605" s="111"/>
      <c r="W605" s="111"/>
      <c r="X605" s="111"/>
      <c r="Y605" s="111"/>
      <c r="Z605" s="111"/>
      <c r="AA605" s="111"/>
      <c r="AB605" s="111"/>
      <c r="AC605" s="111"/>
      <c r="AD605" s="111"/>
      <c r="AE605" s="111"/>
      <c r="AF605" s="111"/>
      <c r="AG605" s="111"/>
      <c r="AH605" s="40"/>
      <c r="AI605" s="40"/>
    </row>
    <row r="606" spans="1:35" s="44" customFormat="1" ht="28.5" customHeight="1" x14ac:dyDescent="0.25">
      <c r="A606" s="88" t="e">
        <f t="shared" si="54"/>
        <v>#VALUE!</v>
      </c>
      <c r="B606" s="87" t="s">
        <v>60</v>
      </c>
      <c r="C606" s="28"/>
      <c r="D606" s="37"/>
      <c r="E606" s="38"/>
      <c r="F606" s="89"/>
      <c r="G606" s="96"/>
      <c r="H606" s="39">
        <f t="shared" si="55"/>
        <v>0</v>
      </c>
      <c r="I606" s="39"/>
      <c r="J606" s="82"/>
      <c r="K606" s="41">
        <f t="shared" si="56"/>
        <v>0</v>
      </c>
      <c r="L606" s="42">
        <v>0</v>
      </c>
      <c r="M606" s="269"/>
      <c r="N606" s="268" t="str">
        <f t="shared" si="58"/>
        <v>xxx</v>
      </c>
      <c r="O606" s="267"/>
      <c r="P606" s="268"/>
      <c r="Q606" s="300">
        <v>0</v>
      </c>
      <c r="R606" s="104">
        <f t="shared" si="57"/>
        <v>0</v>
      </c>
      <c r="S606" s="43"/>
      <c r="T606" s="111"/>
      <c r="U606" s="111"/>
      <c r="V606" s="111"/>
      <c r="W606" s="111"/>
      <c r="X606" s="111"/>
      <c r="Y606" s="111"/>
      <c r="Z606" s="111"/>
      <c r="AA606" s="111"/>
      <c r="AB606" s="111"/>
      <c r="AC606" s="111"/>
      <c r="AD606" s="111"/>
      <c r="AE606" s="111"/>
      <c r="AF606" s="111"/>
      <c r="AG606" s="111"/>
      <c r="AH606" s="40"/>
      <c r="AI606" s="40"/>
    </row>
    <row r="607" spans="1:35" s="44" customFormat="1" ht="28.5" customHeight="1" x14ac:dyDescent="0.25">
      <c r="A607" s="88" t="e">
        <f t="shared" si="54"/>
        <v>#VALUE!</v>
      </c>
      <c r="B607" s="87" t="s">
        <v>60</v>
      </c>
      <c r="C607" s="28"/>
      <c r="D607" s="37"/>
      <c r="E607" s="38"/>
      <c r="F607" s="89"/>
      <c r="G607" s="96"/>
      <c r="H607" s="39">
        <f t="shared" si="55"/>
        <v>0</v>
      </c>
      <c r="I607" s="39"/>
      <c r="J607" s="82"/>
      <c r="K607" s="41">
        <f t="shared" si="56"/>
        <v>0</v>
      </c>
      <c r="L607" s="42">
        <v>0</v>
      </c>
      <c r="M607" s="269"/>
      <c r="N607" s="268" t="str">
        <f t="shared" si="58"/>
        <v>xxx</v>
      </c>
      <c r="O607" s="267"/>
      <c r="P607" s="268"/>
      <c r="Q607" s="300">
        <v>0</v>
      </c>
      <c r="R607" s="104">
        <f t="shared" si="57"/>
        <v>0</v>
      </c>
      <c r="S607" s="43"/>
      <c r="T607" s="111"/>
      <c r="U607" s="111"/>
      <c r="V607" s="111"/>
      <c r="W607" s="111"/>
      <c r="X607" s="111"/>
      <c r="Y607" s="111"/>
      <c r="Z607" s="111"/>
      <c r="AA607" s="111"/>
      <c r="AB607" s="111"/>
      <c r="AC607" s="111"/>
      <c r="AD607" s="111"/>
      <c r="AE607" s="111"/>
      <c r="AF607" s="111"/>
      <c r="AG607" s="111"/>
      <c r="AH607" s="40"/>
      <c r="AI607" s="40"/>
    </row>
    <row r="608" spans="1:35" s="44" customFormat="1" ht="28.5" customHeight="1" x14ac:dyDescent="0.25">
      <c r="A608" s="88" t="e">
        <f t="shared" si="54"/>
        <v>#VALUE!</v>
      </c>
      <c r="B608" s="87" t="s">
        <v>60</v>
      </c>
      <c r="C608" s="28"/>
      <c r="D608" s="37"/>
      <c r="E608" s="38"/>
      <c r="F608" s="89"/>
      <c r="G608" s="96"/>
      <c r="H608" s="39">
        <f t="shared" si="55"/>
        <v>0</v>
      </c>
      <c r="I608" s="39"/>
      <c r="J608" s="82"/>
      <c r="K608" s="41">
        <f t="shared" si="56"/>
        <v>0</v>
      </c>
      <c r="L608" s="42">
        <v>0</v>
      </c>
      <c r="M608" s="269"/>
      <c r="N608" s="268" t="str">
        <f t="shared" si="58"/>
        <v>xxx</v>
      </c>
      <c r="O608" s="267"/>
      <c r="P608" s="268"/>
      <c r="Q608" s="300">
        <v>0</v>
      </c>
      <c r="R608" s="104">
        <f t="shared" si="57"/>
        <v>0</v>
      </c>
      <c r="S608" s="43"/>
      <c r="T608" s="111"/>
      <c r="U608" s="111"/>
      <c r="V608" s="111"/>
      <c r="W608" s="111"/>
      <c r="X608" s="111"/>
      <c r="Y608" s="111"/>
      <c r="Z608" s="111"/>
      <c r="AA608" s="111"/>
      <c r="AB608" s="111"/>
      <c r="AC608" s="111"/>
      <c r="AD608" s="111"/>
      <c r="AE608" s="111"/>
      <c r="AF608" s="111"/>
      <c r="AG608" s="111"/>
      <c r="AH608" s="40"/>
      <c r="AI608" s="40"/>
    </row>
    <row r="609" spans="1:35" s="44" customFormat="1" ht="28.5" customHeight="1" x14ac:dyDescent="0.25">
      <c r="A609" s="88" t="e">
        <f t="shared" si="54"/>
        <v>#VALUE!</v>
      </c>
      <c r="B609" s="87" t="s">
        <v>60</v>
      </c>
      <c r="C609" s="28"/>
      <c r="D609" s="37"/>
      <c r="E609" s="38"/>
      <c r="F609" s="89"/>
      <c r="G609" s="96"/>
      <c r="H609" s="39">
        <f t="shared" si="55"/>
        <v>0</v>
      </c>
      <c r="I609" s="39"/>
      <c r="J609" s="82"/>
      <c r="K609" s="41">
        <f t="shared" si="56"/>
        <v>0</v>
      </c>
      <c r="L609" s="42">
        <v>0</v>
      </c>
      <c r="M609" s="269"/>
      <c r="N609" s="268" t="str">
        <f t="shared" si="58"/>
        <v>xxx</v>
      </c>
      <c r="O609" s="267"/>
      <c r="P609" s="268"/>
      <c r="Q609" s="300">
        <v>0</v>
      </c>
      <c r="R609" s="104">
        <f t="shared" si="57"/>
        <v>0</v>
      </c>
      <c r="S609" s="43"/>
      <c r="T609" s="111"/>
      <c r="U609" s="111"/>
      <c r="V609" s="111"/>
      <c r="W609" s="111"/>
      <c r="X609" s="111"/>
      <c r="Y609" s="111"/>
      <c r="Z609" s="111"/>
      <c r="AA609" s="111"/>
      <c r="AB609" s="111"/>
      <c r="AC609" s="111"/>
      <c r="AD609" s="111"/>
      <c r="AE609" s="111"/>
      <c r="AF609" s="111"/>
      <c r="AG609" s="111"/>
      <c r="AH609" s="40"/>
      <c r="AI609" s="40"/>
    </row>
    <row r="610" spans="1:35" s="44" customFormat="1" ht="28.5" customHeight="1" x14ac:dyDescent="0.25">
      <c r="A610" s="88" t="e">
        <f t="shared" si="54"/>
        <v>#VALUE!</v>
      </c>
      <c r="B610" s="87" t="s">
        <v>60</v>
      </c>
      <c r="C610" s="28"/>
      <c r="D610" s="37"/>
      <c r="E610" s="38"/>
      <c r="F610" s="89"/>
      <c r="G610" s="96"/>
      <c r="H610" s="39">
        <f t="shared" si="55"/>
        <v>0</v>
      </c>
      <c r="I610" s="39"/>
      <c r="J610" s="82"/>
      <c r="K610" s="41">
        <f t="shared" si="56"/>
        <v>0</v>
      </c>
      <c r="L610" s="42">
        <v>0</v>
      </c>
      <c r="M610" s="269"/>
      <c r="N610" s="268" t="str">
        <f t="shared" si="58"/>
        <v>xxx</v>
      </c>
      <c r="O610" s="267"/>
      <c r="P610" s="268"/>
      <c r="Q610" s="300">
        <v>0</v>
      </c>
      <c r="R610" s="104">
        <f t="shared" si="57"/>
        <v>0</v>
      </c>
      <c r="S610" s="43"/>
      <c r="T610" s="111"/>
      <c r="U610" s="111"/>
      <c r="V610" s="111"/>
      <c r="W610" s="111"/>
      <c r="X610" s="111"/>
      <c r="Y610" s="111"/>
      <c r="Z610" s="111"/>
      <c r="AA610" s="111"/>
      <c r="AB610" s="111"/>
      <c r="AC610" s="111"/>
      <c r="AD610" s="111"/>
      <c r="AE610" s="111"/>
      <c r="AF610" s="111"/>
      <c r="AG610" s="111"/>
      <c r="AH610" s="40"/>
      <c r="AI610" s="40"/>
    </row>
    <row r="611" spans="1:35" s="44" customFormat="1" ht="28.5" customHeight="1" x14ac:dyDescent="0.25">
      <c r="A611" s="88" t="e">
        <f t="shared" si="54"/>
        <v>#VALUE!</v>
      </c>
      <c r="B611" s="87" t="s">
        <v>60</v>
      </c>
      <c r="C611" s="28"/>
      <c r="D611" s="37"/>
      <c r="E611" s="38"/>
      <c r="F611" s="89"/>
      <c r="G611" s="96"/>
      <c r="H611" s="39">
        <f t="shared" si="55"/>
        <v>0</v>
      </c>
      <c r="I611" s="39"/>
      <c r="J611" s="82"/>
      <c r="K611" s="41">
        <f t="shared" si="56"/>
        <v>0</v>
      </c>
      <c r="L611" s="42">
        <v>0</v>
      </c>
      <c r="M611" s="269"/>
      <c r="N611" s="268" t="str">
        <f t="shared" si="58"/>
        <v>xxx</v>
      </c>
      <c r="O611" s="267"/>
      <c r="P611" s="268"/>
      <c r="Q611" s="300">
        <v>0</v>
      </c>
      <c r="R611" s="104">
        <f t="shared" si="57"/>
        <v>0</v>
      </c>
      <c r="S611" s="43"/>
      <c r="T611" s="111"/>
      <c r="U611" s="111"/>
      <c r="V611" s="111"/>
      <c r="W611" s="111"/>
      <c r="X611" s="111"/>
      <c r="Y611" s="111"/>
      <c r="Z611" s="111"/>
      <c r="AA611" s="111"/>
      <c r="AB611" s="111"/>
      <c r="AC611" s="111"/>
      <c r="AD611" s="111"/>
      <c r="AE611" s="111"/>
      <c r="AF611" s="111"/>
      <c r="AG611" s="111"/>
      <c r="AH611" s="40"/>
      <c r="AI611" s="40"/>
    </row>
    <row r="612" spans="1:35" s="44" customFormat="1" ht="28.5" customHeight="1" x14ac:dyDescent="0.25">
      <c r="A612" s="88" t="e">
        <f t="shared" si="54"/>
        <v>#VALUE!</v>
      </c>
      <c r="B612" s="87" t="s">
        <v>60</v>
      </c>
      <c r="C612" s="28"/>
      <c r="D612" s="37"/>
      <c r="E612" s="38"/>
      <c r="F612" s="89"/>
      <c r="G612" s="96"/>
      <c r="H612" s="39">
        <f t="shared" si="55"/>
        <v>0</v>
      </c>
      <c r="I612" s="39"/>
      <c r="J612" s="82"/>
      <c r="K612" s="41">
        <f t="shared" si="56"/>
        <v>0</v>
      </c>
      <c r="L612" s="42">
        <v>0</v>
      </c>
      <c r="M612" s="269"/>
      <c r="N612" s="268" t="str">
        <f t="shared" si="58"/>
        <v>xxx</v>
      </c>
      <c r="O612" s="267"/>
      <c r="P612" s="268"/>
      <c r="Q612" s="300">
        <v>0</v>
      </c>
      <c r="R612" s="104">
        <f t="shared" si="57"/>
        <v>0</v>
      </c>
      <c r="S612" s="43"/>
      <c r="T612" s="111"/>
      <c r="U612" s="111"/>
      <c r="V612" s="111"/>
      <c r="W612" s="111"/>
      <c r="X612" s="111"/>
      <c r="Y612" s="111"/>
      <c r="Z612" s="111"/>
      <c r="AA612" s="111"/>
      <c r="AB612" s="111"/>
      <c r="AC612" s="111"/>
      <c r="AD612" s="111"/>
      <c r="AE612" s="111"/>
      <c r="AF612" s="111"/>
      <c r="AG612" s="111"/>
      <c r="AH612" s="40"/>
      <c r="AI612" s="40"/>
    </row>
    <row r="613" spans="1:35" s="44" customFormat="1" ht="28.5" customHeight="1" x14ac:dyDescent="0.25">
      <c r="A613" s="88" t="e">
        <f t="shared" si="54"/>
        <v>#VALUE!</v>
      </c>
      <c r="B613" s="87" t="s">
        <v>60</v>
      </c>
      <c r="C613" s="28"/>
      <c r="D613" s="37"/>
      <c r="E613" s="38"/>
      <c r="F613" s="89"/>
      <c r="G613" s="96"/>
      <c r="H613" s="39">
        <f t="shared" si="55"/>
        <v>0</v>
      </c>
      <c r="I613" s="39"/>
      <c r="J613" s="82"/>
      <c r="K613" s="41">
        <f t="shared" si="56"/>
        <v>0</v>
      </c>
      <c r="L613" s="42">
        <v>0</v>
      </c>
      <c r="M613" s="269"/>
      <c r="N613" s="268" t="str">
        <f t="shared" si="58"/>
        <v>xxx</v>
      </c>
      <c r="O613" s="267"/>
      <c r="P613" s="268"/>
      <c r="Q613" s="300">
        <v>0</v>
      </c>
      <c r="R613" s="104">
        <f t="shared" si="57"/>
        <v>0</v>
      </c>
      <c r="S613" s="43"/>
      <c r="T613" s="111"/>
      <c r="U613" s="111"/>
      <c r="V613" s="111"/>
      <c r="W613" s="111"/>
      <c r="X613" s="111"/>
      <c r="Y613" s="111"/>
      <c r="Z613" s="111"/>
      <c r="AA613" s="111"/>
      <c r="AB613" s="111"/>
      <c r="AC613" s="111"/>
      <c r="AD613" s="111"/>
      <c r="AE613" s="111"/>
      <c r="AF613" s="111"/>
      <c r="AG613" s="111"/>
      <c r="AH613" s="40"/>
      <c r="AI613" s="40"/>
    </row>
    <row r="614" spans="1:35" s="44" customFormat="1" ht="28.5" customHeight="1" x14ac:dyDescent="0.25">
      <c r="A614" s="88" t="e">
        <f t="shared" si="54"/>
        <v>#VALUE!</v>
      </c>
      <c r="B614" s="87" t="s">
        <v>60</v>
      </c>
      <c r="C614" s="28"/>
      <c r="D614" s="37"/>
      <c r="E614" s="38"/>
      <c r="F614" s="89"/>
      <c r="G614" s="96"/>
      <c r="H614" s="39">
        <f t="shared" si="55"/>
        <v>0</v>
      </c>
      <c r="I614" s="39"/>
      <c r="J614" s="82"/>
      <c r="K614" s="41">
        <f t="shared" si="56"/>
        <v>0</v>
      </c>
      <c r="L614" s="42">
        <v>0</v>
      </c>
      <c r="M614" s="269"/>
      <c r="N614" s="268" t="str">
        <f t="shared" si="58"/>
        <v>xxx</v>
      </c>
      <c r="O614" s="267"/>
      <c r="P614" s="268"/>
      <c r="Q614" s="300">
        <v>0</v>
      </c>
      <c r="R614" s="104">
        <f t="shared" si="57"/>
        <v>0</v>
      </c>
      <c r="S614" s="43"/>
      <c r="T614" s="111"/>
      <c r="U614" s="111"/>
      <c r="V614" s="111"/>
      <c r="W614" s="111"/>
      <c r="X614" s="111"/>
      <c r="Y614" s="111"/>
      <c r="Z614" s="111"/>
      <c r="AA614" s="111"/>
      <c r="AB614" s="111"/>
      <c r="AC614" s="111"/>
      <c r="AD614" s="111"/>
      <c r="AE614" s="111"/>
      <c r="AF614" s="111"/>
      <c r="AG614" s="111"/>
      <c r="AH614" s="40"/>
      <c r="AI614" s="40"/>
    </row>
    <row r="615" spans="1:35" s="44" customFormat="1" ht="28.5" customHeight="1" x14ac:dyDescent="0.25">
      <c r="A615" s="88" t="e">
        <f t="shared" si="54"/>
        <v>#VALUE!</v>
      </c>
      <c r="B615" s="87" t="s">
        <v>60</v>
      </c>
      <c r="C615" s="28"/>
      <c r="D615" s="37"/>
      <c r="E615" s="38"/>
      <c r="F615" s="89"/>
      <c r="G615" s="96"/>
      <c r="H615" s="39">
        <f t="shared" si="55"/>
        <v>0</v>
      </c>
      <c r="I615" s="39"/>
      <c r="J615" s="82"/>
      <c r="K615" s="41">
        <f t="shared" si="56"/>
        <v>0</v>
      </c>
      <c r="L615" s="42">
        <v>0</v>
      </c>
      <c r="M615" s="269"/>
      <c r="N615" s="268" t="str">
        <f t="shared" si="58"/>
        <v>xxx</v>
      </c>
      <c r="O615" s="267"/>
      <c r="P615" s="268"/>
      <c r="Q615" s="300">
        <v>0</v>
      </c>
      <c r="R615" s="104">
        <f t="shared" si="57"/>
        <v>0</v>
      </c>
      <c r="S615" s="43"/>
      <c r="T615" s="111"/>
      <c r="U615" s="111"/>
      <c r="V615" s="111"/>
      <c r="W615" s="111"/>
      <c r="X615" s="111"/>
      <c r="Y615" s="111"/>
      <c r="Z615" s="111"/>
      <c r="AA615" s="111"/>
      <c r="AB615" s="111"/>
      <c r="AC615" s="111"/>
      <c r="AD615" s="111"/>
      <c r="AE615" s="111"/>
      <c r="AF615" s="111"/>
      <c r="AG615" s="111"/>
      <c r="AH615" s="40"/>
      <c r="AI615" s="40"/>
    </row>
    <row r="616" spans="1:35" s="44" customFormat="1" ht="28.5" customHeight="1" x14ac:dyDescent="0.25">
      <c r="A616" s="88" t="e">
        <f t="shared" si="54"/>
        <v>#VALUE!</v>
      </c>
      <c r="B616" s="87" t="s">
        <v>60</v>
      </c>
      <c r="C616" s="28"/>
      <c r="D616" s="37"/>
      <c r="E616" s="38"/>
      <c r="F616" s="89"/>
      <c r="G616" s="96"/>
      <c r="H616" s="39">
        <f t="shared" si="55"/>
        <v>0</v>
      </c>
      <c r="I616" s="39"/>
      <c r="J616" s="82"/>
      <c r="K616" s="41">
        <f t="shared" si="56"/>
        <v>0</v>
      </c>
      <c r="L616" s="42">
        <v>0</v>
      </c>
      <c r="M616" s="269"/>
      <c r="N616" s="268" t="str">
        <f t="shared" si="58"/>
        <v>xxx</v>
      </c>
      <c r="O616" s="267"/>
      <c r="P616" s="268"/>
      <c r="Q616" s="300">
        <v>0</v>
      </c>
      <c r="R616" s="104">
        <f t="shared" si="57"/>
        <v>0</v>
      </c>
      <c r="S616" s="43"/>
      <c r="T616" s="111"/>
      <c r="U616" s="111"/>
      <c r="V616" s="111"/>
      <c r="W616" s="111"/>
      <c r="X616" s="111"/>
      <c r="Y616" s="111"/>
      <c r="Z616" s="111"/>
      <c r="AA616" s="111"/>
      <c r="AB616" s="111"/>
      <c r="AC616" s="111"/>
      <c r="AD616" s="111"/>
      <c r="AE616" s="111"/>
      <c r="AF616" s="111"/>
      <c r="AG616" s="111"/>
      <c r="AH616" s="40"/>
      <c r="AI616" s="40"/>
    </row>
    <row r="617" spans="1:35" s="44" customFormat="1" ht="28.5" customHeight="1" x14ac:dyDescent="0.25">
      <c r="A617" s="88" t="e">
        <f t="shared" si="54"/>
        <v>#VALUE!</v>
      </c>
      <c r="B617" s="87" t="s">
        <v>60</v>
      </c>
      <c r="C617" s="28"/>
      <c r="D617" s="37"/>
      <c r="E617" s="38"/>
      <c r="F617" s="89"/>
      <c r="G617" s="96"/>
      <c r="H617" s="39">
        <f t="shared" si="55"/>
        <v>0</v>
      </c>
      <c r="I617" s="39"/>
      <c r="J617" s="82"/>
      <c r="K617" s="41">
        <f t="shared" si="56"/>
        <v>0</v>
      </c>
      <c r="L617" s="42">
        <v>0</v>
      </c>
      <c r="M617" s="269"/>
      <c r="N617" s="268" t="str">
        <f t="shared" si="58"/>
        <v>xxx</v>
      </c>
      <c r="O617" s="267"/>
      <c r="P617" s="268"/>
      <c r="Q617" s="300">
        <v>0</v>
      </c>
      <c r="R617" s="104">
        <f t="shared" si="57"/>
        <v>0</v>
      </c>
      <c r="S617" s="43"/>
      <c r="T617" s="111"/>
      <c r="U617" s="111"/>
      <c r="V617" s="111"/>
      <c r="W617" s="111"/>
      <c r="X617" s="111"/>
      <c r="Y617" s="111"/>
      <c r="Z617" s="111"/>
      <c r="AA617" s="111"/>
      <c r="AB617" s="111"/>
      <c r="AC617" s="111"/>
      <c r="AD617" s="111"/>
      <c r="AE617" s="111"/>
      <c r="AF617" s="111"/>
      <c r="AG617" s="111"/>
      <c r="AH617" s="40"/>
      <c r="AI617" s="40"/>
    </row>
    <row r="618" spans="1:35" s="44" customFormat="1" ht="28.5" customHeight="1" x14ac:dyDescent="0.25">
      <c r="A618" s="88" t="e">
        <f t="shared" ref="A618:A681" si="59">N618+14</f>
        <v>#VALUE!</v>
      </c>
      <c r="B618" s="87" t="s">
        <v>60</v>
      </c>
      <c r="C618" s="28"/>
      <c r="D618" s="37"/>
      <c r="E618" s="38"/>
      <c r="F618" s="89"/>
      <c r="G618" s="96"/>
      <c r="H618" s="39">
        <f t="shared" ref="H618:H681" si="60">G618-F618</f>
        <v>0</v>
      </c>
      <c r="I618" s="39"/>
      <c r="J618" s="82"/>
      <c r="K618" s="41">
        <f t="shared" ref="K618:K681" si="61">L618/1.1</f>
        <v>0</v>
      </c>
      <c r="L618" s="42">
        <v>0</v>
      </c>
      <c r="M618" s="269"/>
      <c r="N618" s="268" t="str">
        <f t="shared" si="58"/>
        <v>xxx</v>
      </c>
      <c r="O618" s="267"/>
      <c r="P618" s="268"/>
      <c r="Q618" s="300">
        <v>0</v>
      </c>
      <c r="R618" s="104">
        <f t="shared" ref="R618:R681" si="62">L618-Q618</f>
        <v>0</v>
      </c>
      <c r="S618" s="43"/>
      <c r="T618" s="111"/>
      <c r="U618" s="111"/>
      <c r="V618" s="111"/>
      <c r="W618" s="111"/>
      <c r="X618" s="111"/>
      <c r="Y618" s="111"/>
      <c r="Z618" s="111"/>
      <c r="AA618" s="111"/>
      <c r="AB618" s="111"/>
      <c r="AC618" s="111"/>
      <c r="AD618" s="111"/>
      <c r="AE618" s="111"/>
      <c r="AF618" s="111"/>
      <c r="AG618" s="111"/>
      <c r="AH618" s="40"/>
      <c r="AI618" s="40"/>
    </row>
    <row r="619" spans="1:35" s="44" customFormat="1" ht="28.5" customHeight="1" x14ac:dyDescent="0.25">
      <c r="A619" s="88" t="e">
        <f t="shared" si="59"/>
        <v>#VALUE!</v>
      </c>
      <c r="B619" s="87" t="s">
        <v>60</v>
      </c>
      <c r="C619" s="28"/>
      <c r="D619" s="37"/>
      <c r="E619" s="38"/>
      <c r="F619" s="89"/>
      <c r="G619" s="96"/>
      <c r="H619" s="39">
        <f t="shared" si="60"/>
        <v>0</v>
      </c>
      <c r="I619" s="39"/>
      <c r="J619" s="82"/>
      <c r="K619" s="41">
        <f t="shared" si="61"/>
        <v>0</v>
      </c>
      <c r="L619" s="42">
        <v>0</v>
      </c>
      <c r="M619" s="269"/>
      <c r="N619" s="268" t="str">
        <f t="shared" si="58"/>
        <v>xxx</v>
      </c>
      <c r="O619" s="267"/>
      <c r="P619" s="268"/>
      <c r="Q619" s="300">
        <v>0</v>
      </c>
      <c r="R619" s="104">
        <f t="shared" si="62"/>
        <v>0</v>
      </c>
      <c r="S619" s="43"/>
      <c r="T619" s="111"/>
      <c r="U619" s="111"/>
      <c r="V619" s="111"/>
      <c r="W619" s="111"/>
      <c r="X619" s="111"/>
      <c r="Y619" s="111"/>
      <c r="Z619" s="111"/>
      <c r="AA619" s="111"/>
      <c r="AB619" s="111"/>
      <c r="AC619" s="111"/>
      <c r="AD619" s="111"/>
      <c r="AE619" s="111"/>
      <c r="AF619" s="111"/>
      <c r="AG619" s="111"/>
      <c r="AH619" s="40"/>
      <c r="AI619" s="40"/>
    </row>
    <row r="620" spans="1:35" s="44" customFormat="1" ht="28.5" customHeight="1" x14ac:dyDescent="0.25">
      <c r="A620" s="88" t="e">
        <f t="shared" si="59"/>
        <v>#VALUE!</v>
      </c>
      <c r="B620" s="87" t="s">
        <v>60</v>
      </c>
      <c r="C620" s="28"/>
      <c r="D620" s="37"/>
      <c r="E620" s="38"/>
      <c r="F620" s="89"/>
      <c r="G620" s="96"/>
      <c r="H620" s="39">
        <f t="shared" si="60"/>
        <v>0</v>
      </c>
      <c r="I620" s="39"/>
      <c r="J620" s="82"/>
      <c r="K620" s="41">
        <f t="shared" si="61"/>
        <v>0</v>
      </c>
      <c r="L620" s="42">
        <v>0</v>
      </c>
      <c r="M620" s="269"/>
      <c r="N620" s="268" t="str">
        <f t="shared" si="58"/>
        <v>xxx</v>
      </c>
      <c r="O620" s="267"/>
      <c r="P620" s="268"/>
      <c r="Q620" s="300">
        <v>0</v>
      </c>
      <c r="R620" s="104">
        <f t="shared" si="62"/>
        <v>0</v>
      </c>
      <c r="S620" s="43"/>
      <c r="T620" s="111"/>
      <c r="U620" s="111"/>
      <c r="V620" s="111"/>
      <c r="W620" s="111"/>
      <c r="X620" s="111"/>
      <c r="Y620" s="111"/>
      <c r="Z620" s="111"/>
      <c r="AA620" s="111"/>
      <c r="AB620" s="111"/>
      <c r="AC620" s="111"/>
      <c r="AD620" s="111"/>
      <c r="AE620" s="111"/>
      <c r="AF620" s="111"/>
      <c r="AG620" s="111"/>
      <c r="AH620" s="40"/>
      <c r="AI620" s="40"/>
    </row>
    <row r="621" spans="1:35" s="44" customFormat="1" ht="28.5" customHeight="1" x14ac:dyDescent="0.25">
      <c r="A621" s="88" t="e">
        <f t="shared" si="59"/>
        <v>#VALUE!</v>
      </c>
      <c r="B621" s="87" t="s">
        <v>60</v>
      </c>
      <c r="C621" s="28"/>
      <c r="D621" s="37"/>
      <c r="E621" s="38"/>
      <c r="F621" s="89"/>
      <c r="G621" s="96"/>
      <c r="H621" s="39">
        <f t="shared" si="60"/>
        <v>0</v>
      </c>
      <c r="I621" s="39"/>
      <c r="J621" s="82"/>
      <c r="K621" s="41">
        <f t="shared" si="61"/>
        <v>0</v>
      </c>
      <c r="L621" s="42">
        <v>0</v>
      </c>
      <c r="M621" s="269"/>
      <c r="N621" s="268" t="str">
        <f t="shared" si="58"/>
        <v>xxx</v>
      </c>
      <c r="O621" s="267"/>
      <c r="P621" s="268"/>
      <c r="Q621" s="300">
        <v>0</v>
      </c>
      <c r="R621" s="104">
        <f t="shared" si="62"/>
        <v>0</v>
      </c>
      <c r="S621" s="43"/>
      <c r="T621" s="111"/>
      <c r="U621" s="111"/>
      <c r="V621" s="111"/>
      <c r="W621" s="111"/>
      <c r="X621" s="111"/>
      <c r="Y621" s="111"/>
      <c r="Z621" s="111"/>
      <c r="AA621" s="111"/>
      <c r="AB621" s="111"/>
      <c r="AC621" s="111"/>
      <c r="AD621" s="111"/>
      <c r="AE621" s="111"/>
      <c r="AF621" s="111"/>
      <c r="AG621" s="111"/>
      <c r="AH621" s="40"/>
      <c r="AI621" s="40"/>
    </row>
    <row r="622" spans="1:35" s="44" customFormat="1" ht="28.5" customHeight="1" x14ac:dyDescent="0.25">
      <c r="A622" s="88" t="e">
        <f t="shared" si="59"/>
        <v>#VALUE!</v>
      </c>
      <c r="B622" s="87" t="s">
        <v>60</v>
      </c>
      <c r="C622" s="28"/>
      <c r="D622" s="37"/>
      <c r="E622" s="38"/>
      <c r="F622" s="89"/>
      <c r="G622" s="96"/>
      <c r="H622" s="39">
        <f t="shared" si="60"/>
        <v>0</v>
      </c>
      <c r="I622" s="39"/>
      <c r="J622" s="82"/>
      <c r="K622" s="41">
        <f t="shared" si="61"/>
        <v>0</v>
      </c>
      <c r="L622" s="42">
        <v>0</v>
      </c>
      <c r="M622" s="269"/>
      <c r="N622" s="268" t="str">
        <f t="shared" si="58"/>
        <v>xxx</v>
      </c>
      <c r="O622" s="267"/>
      <c r="P622" s="268"/>
      <c r="Q622" s="300">
        <v>0</v>
      </c>
      <c r="R622" s="104">
        <f t="shared" si="62"/>
        <v>0</v>
      </c>
      <c r="S622" s="43"/>
      <c r="T622" s="111"/>
      <c r="U622" s="111"/>
      <c r="V622" s="111"/>
      <c r="W622" s="111"/>
      <c r="X622" s="111"/>
      <c r="Y622" s="111"/>
      <c r="Z622" s="111"/>
      <c r="AA622" s="111"/>
      <c r="AB622" s="111"/>
      <c r="AC622" s="111"/>
      <c r="AD622" s="111"/>
      <c r="AE622" s="111"/>
      <c r="AF622" s="111"/>
      <c r="AG622" s="111"/>
      <c r="AH622" s="40"/>
      <c r="AI622" s="40"/>
    </row>
    <row r="623" spans="1:35" s="44" customFormat="1" ht="28.5" customHeight="1" x14ac:dyDescent="0.25">
      <c r="A623" s="88" t="e">
        <f t="shared" si="59"/>
        <v>#VALUE!</v>
      </c>
      <c r="B623" s="87" t="s">
        <v>60</v>
      </c>
      <c r="C623" s="28"/>
      <c r="D623" s="37"/>
      <c r="E623" s="38"/>
      <c r="F623" s="89"/>
      <c r="G623" s="96"/>
      <c r="H623" s="39">
        <f t="shared" si="60"/>
        <v>0</v>
      </c>
      <c r="I623" s="39"/>
      <c r="J623" s="82"/>
      <c r="K623" s="41">
        <f t="shared" si="61"/>
        <v>0</v>
      </c>
      <c r="L623" s="42">
        <v>0</v>
      </c>
      <c r="M623" s="269"/>
      <c r="N623" s="268" t="str">
        <f t="shared" si="58"/>
        <v>xxx</v>
      </c>
      <c r="O623" s="267"/>
      <c r="P623" s="268"/>
      <c r="Q623" s="300">
        <v>0</v>
      </c>
      <c r="R623" s="104">
        <f t="shared" si="62"/>
        <v>0</v>
      </c>
      <c r="S623" s="43"/>
      <c r="T623" s="111"/>
      <c r="U623" s="111"/>
      <c r="V623" s="111"/>
      <c r="W623" s="111"/>
      <c r="X623" s="111"/>
      <c r="Y623" s="111"/>
      <c r="Z623" s="111"/>
      <c r="AA623" s="111"/>
      <c r="AB623" s="111"/>
      <c r="AC623" s="111"/>
      <c r="AD623" s="111"/>
      <c r="AE623" s="111"/>
      <c r="AF623" s="111"/>
      <c r="AG623" s="111"/>
      <c r="AH623" s="40"/>
      <c r="AI623" s="40"/>
    </row>
    <row r="624" spans="1:35" s="44" customFormat="1" ht="28.5" customHeight="1" x14ac:dyDescent="0.25">
      <c r="A624" s="88" t="e">
        <f t="shared" si="59"/>
        <v>#VALUE!</v>
      </c>
      <c r="B624" s="87" t="s">
        <v>60</v>
      </c>
      <c r="C624" s="28"/>
      <c r="D624" s="37"/>
      <c r="E624" s="38"/>
      <c r="F624" s="89"/>
      <c r="G624" s="96"/>
      <c r="H624" s="39">
        <f t="shared" si="60"/>
        <v>0</v>
      </c>
      <c r="I624" s="39"/>
      <c r="J624" s="82"/>
      <c r="K624" s="41">
        <f t="shared" si="61"/>
        <v>0</v>
      </c>
      <c r="L624" s="42">
        <v>0</v>
      </c>
      <c r="M624" s="269"/>
      <c r="N624" s="268" t="str">
        <f t="shared" si="58"/>
        <v>xxx</v>
      </c>
      <c r="O624" s="267"/>
      <c r="P624" s="268"/>
      <c r="Q624" s="300">
        <v>0</v>
      </c>
      <c r="R624" s="104">
        <f t="shared" si="62"/>
        <v>0</v>
      </c>
      <c r="S624" s="43"/>
      <c r="T624" s="111"/>
      <c r="U624" s="111"/>
      <c r="V624" s="111"/>
      <c r="W624" s="111"/>
      <c r="X624" s="111"/>
      <c r="Y624" s="111"/>
      <c r="Z624" s="111"/>
      <c r="AA624" s="111"/>
      <c r="AB624" s="111"/>
      <c r="AC624" s="111"/>
      <c r="AD624" s="111"/>
      <c r="AE624" s="111"/>
      <c r="AF624" s="111"/>
      <c r="AG624" s="111"/>
      <c r="AH624" s="40"/>
      <c r="AI624" s="40"/>
    </row>
    <row r="625" spans="1:35" s="44" customFormat="1" ht="28.5" customHeight="1" x14ac:dyDescent="0.25">
      <c r="A625" s="88" t="e">
        <f t="shared" si="59"/>
        <v>#VALUE!</v>
      </c>
      <c r="B625" s="87" t="s">
        <v>60</v>
      </c>
      <c r="C625" s="28"/>
      <c r="D625" s="37"/>
      <c r="E625" s="38"/>
      <c r="F625" s="89"/>
      <c r="G625" s="96"/>
      <c r="H625" s="39">
        <f t="shared" si="60"/>
        <v>0</v>
      </c>
      <c r="I625" s="39"/>
      <c r="J625" s="82"/>
      <c r="K625" s="41">
        <f t="shared" si="61"/>
        <v>0</v>
      </c>
      <c r="L625" s="42">
        <v>0</v>
      </c>
      <c r="M625" s="269"/>
      <c r="N625" s="268" t="str">
        <f t="shared" si="58"/>
        <v>xxx</v>
      </c>
      <c r="O625" s="267"/>
      <c r="P625" s="268"/>
      <c r="Q625" s="300">
        <v>0</v>
      </c>
      <c r="R625" s="104">
        <f t="shared" si="62"/>
        <v>0</v>
      </c>
      <c r="S625" s="43"/>
      <c r="T625" s="111"/>
      <c r="U625" s="111"/>
      <c r="V625" s="111"/>
      <c r="W625" s="111"/>
      <c r="X625" s="111"/>
      <c r="Y625" s="111"/>
      <c r="Z625" s="111"/>
      <c r="AA625" s="111"/>
      <c r="AB625" s="111"/>
      <c r="AC625" s="111"/>
      <c r="AD625" s="111"/>
      <c r="AE625" s="111"/>
      <c r="AF625" s="111"/>
      <c r="AG625" s="111"/>
      <c r="AH625" s="40"/>
      <c r="AI625" s="40"/>
    </row>
    <row r="626" spans="1:35" s="44" customFormat="1" ht="28.5" customHeight="1" x14ac:dyDescent="0.25">
      <c r="A626" s="88" t="e">
        <f t="shared" si="59"/>
        <v>#VALUE!</v>
      </c>
      <c r="B626" s="87" t="s">
        <v>60</v>
      </c>
      <c r="C626" s="28"/>
      <c r="D626" s="37"/>
      <c r="E626" s="38"/>
      <c r="F626" s="89"/>
      <c r="G626" s="96"/>
      <c r="H626" s="39">
        <f t="shared" si="60"/>
        <v>0</v>
      </c>
      <c r="I626" s="39"/>
      <c r="J626" s="82"/>
      <c r="K626" s="41">
        <f t="shared" si="61"/>
        <v>0</v>
      </c>
      <c r="L626" s="42">
        <v>0</v>
      </c>
      <c r="M626" s="269"/>
      <c r="N626" s="268" t="str">
        <f t="shared" si="58"/>
        <v>xxx</v>
      </c>
      <c r="O626" s="267"/>
      <c r="P626" s="268"/>
      <c r="Q626" s="300">
        <v>0</v>
      </c>
      <c r="R626" s="104">
        <f t="shared" si="62"/>
        <v>0</v>
      </c>
      <c r="S626" s="43"/>
      <c r="T626" s="111"/>
      <c r="U626" s="111"/>
      <c r="V626" s="111"/>
      <c r="W626" s="111"/>
      <c r="X626" s="111"/>
      <c r="Y626" s="111"/>
      <c r="Z626" s="111"/>
      <c r="AA626" s="111"/>
      <c r="AB626" s="111"/>
      <c r="AC626" s="111"/>
      <c r="AD626" s="111"/>
      <c r="AE626" s="111"/>
      <c r="AF626" s="111"/>
      <c r="AG626" s="111"/>
      <c r="AH626" s="40"/>
      <c r="AI626" s="40"/>
    </row>
    <row r="627" spans="1:35" s="44" customFormat="1" ht="28.5" customHeight="1" x14ac:dyDescent="0.25">
      <c r="A627" s="88" t="e">
        <f t="shared" si="59"/>
        <v>#VALUE!</v>
      </c>
      <c r="B627" s="87" t="s">
        <v>60</v>
      </c>
      <c r="C627" s="28"/>
      <c r="D627" s="37"/>
      <c r="E627" s="38"/>
      <c r="F627" s="89"/>
      <c r="G627" s="96"/>
      <c r="H627" s="39">
        <f t="shared" si="60"/>
        <v>0</v>
      </c>
      <c r="I627" s="39"/>
      <c r="J627" s="82"/>
      <c r="K627" s="41">
        <f t="shared" si="61"/>
        <v>0</v>
      </c>
      <c r="L627" s="42">
        <v>0</v>
      </c>
      <c r="M627" s="269"/>
      <c r="N627" s="268" t="str">
        <f t="shared" si="58"/>
        <v>xxx</v>
      </c>
      <c r="O627" s="267"/>
      <c r="P627" s="268"/>
      <c r="Q627" s="300">
        <v>0</v>
      </c>
      <c r="R627" s="104">
        <f t="shared" si="62"/>
        <v>0</v>
      </c>
      <c r="S627" s="43"/>
      <c r="T627" s="111"/>
      <c r="U627" s="111"/>
      <c r="V627" s="111"/>
      <c r="W627" s="111"/>
      <c r="X627" s="111"/>
      <c r="Y627" s="111"/>
      <c r="Z627" s="111"/>
      <c r="AA627" s="111"/>
      <c r="AB627" s="111"/>
      <c r="AC627" s="111"/>
      <c r="AD627" s="111"/>
      <c r="AE627" s="111"/>
      <c r="AF627" s="111"/>
      <c r="AG627" s="111"/>
      <c r="AH627" s="40"/>
      <c r="AI627" s="40"/>
    </row>
    <row r="628" spans="1:35" s="44" customFormat="1" ht="28.5" customHeight="1" x14ac:dyDescent="0.25">
      <c r="A628" s="88" t="e">
        <f t="shared" si="59"/>
        <v>#VALUE!</v>
      </c>
      <c r="B628" s="87" t="s">
        <v>60</v>
      </c>
      <c r="C628" s="28"/>
      <c r="D628" s="37"/>
      <c r="E628" s="38"/>
      <c r="F628" s="89"/>
      <c r="G628" s="96"/>
      <c r="H628" s="39">
        <f t="shared" si="60"/>
        <v>0</v>
      </c>
      <c r="I628" s="39"/>
      <c r="J628" s="82"/>
      <c r="K628" s="41">
        <f t="shared" si="61"/>
        <v>0</v>
      </c>
      <c r="L628" s="42">
        <v>0</v>
      </c>
      <c r="M628" s="269"/>
      <c r="N628" s="268" t="str">
        <f t="shared" si="58"/>
        <v>xxx</v>
      </c>
      <c r="O628" s="267"/>
      <c r="P628" s="268"/>
      <c r="Q628" s="300">
        <v>0</v>
      </c>
      <c r="R628" s="104">
        <f t="shared" si="62"/>
        <v>0</v>
      </c>
      <c r="S628" s="43"/>
      <c r="T628" s="111"/>
      <c r="U628" s="111"/>
      <c r="V628" s="111"/>
      <c r="W628" s="111"/>
      <c r="X628" s="111"/>
      <c r="Y628" s="111"/>
      <c r="Z628" s="111"/>
      <c r="AA628" s="111"/>
      <c r="AB628" s="111"/>
      <c r="AC628" s="111"/>
      <c r="AD628" s="111"/>
      <c r="AE628" s="111"/>
      <c r="AF628" s="111"/>
      <c r="AG628" s="111"/>
      <c r="AH628" s="40"/>
      <c r="AI628" s="40"/>
    </row>
    <row r="629" spans="1:35" s="44" customFormat="1" ht="28.5" customHeight="1" x14ac:dyDescent="0.25">
      <c r="A629" s="88" t="e">
        <f t="shared" si="59"/>
        <v>#VALUE!</v>
      </c>
      <c r="B629" s="87" t="s">
        <v>60</v>
      </c>
      <c r="C629" s="28"/>
      <c r="D629" s="37"/>
      <c r="E629" s="38"/>
      <c r="F629" s="89"/>
      <c r="G629" s="96"/>
      <c r="H629" s="39">
        <f t="shared" si="60"/>
        <v>0</v>
      </c>
      <c r="I629" s="39"/>
      <c r="J629" s="82"/>
      <c r="K629" s="41">
        <f t="shared" si="61"/>
        <v>0</v>
      </c>
      <c r="L629" s="42">
        <v>0</v>
      </c>
      <c r="M629" s="269"/>
      <c r="N629" s="268" t="str">
        <f t="shared" si="58"/>
        <v>xxx</v>
      </c>
      <c r="O629" s="267"/>
      <c r="P629" s="268"/>
      <c r="Q629" s="300">
        <v>0</v>
      </c>
      <c r="R629" s="104">
        <f t="shared" si="62"/>
        <v>0</v>
      </c>
      <c r="S629" s="43"/>
      <c r="T629" s="111"/>
      <c r="U629" s="111"/>
      <c r="V629" s="111"/>
      <c r="W629" s="111"/>
      <c r="X629" s="111"/>
      <c r="Y629" s="111"/>
      <c r="Z629" s="111"/>
      <c r="AA629" s="111"/>
      <c r="AB629" s="111"/>
      <c r="AC629" s="111"/>
      <c r="AD629" s="111"/>
      <c r="AE629" s="111"/>
      <c r="AF629" s="111"/>
      <c r="AG629" s="111"/>
      <c r="AH629" s="40"/>
      <c r="AI629" s="40"/>
    </row>
    <row r="630" spans="1:35" s="44" customFormat="1" ht="28.5" customHeight="1" x14ac:dyDescent="0.25">
      <c r="A630" s="88" t="e">
        <f t="shared" si="59"/>
        <v>#VALUE!</v>
      </c>
      <c r="B630" s="87" t="s">
        <v>60</v>
      </c>
      <c r="C630" s="28"/>
      <c r="D630" s="37"/>
      <c r="E630" s="38"/>
      <c r="F630" s="89"/>
      <c r="G630" s="96"/>
      <c r="H630" s="39">
        <f t="shared" si="60"/>
        <v>0</v>
      </c>
      <c r="I630" s="39"/>
      <c r="J630" s="82"/>
      <c r="K630" s="41">
        <f t="shared" si="61"/>
        <v>0</v>
      </c>
      <c r="L630" s="42">
        <v>0</v>
      </c>
      <c r="M630" s="269"/>
      <c r="N630" s="268" t="str">
        <f t="shared" si="58"/>
        <v>xxx</v>
      </c>
      <c r="O630" s="267"/>
      <c r="P630" s="268"/>
      <c r="Q630" s="300">
        <v>0</v>
      </c>
      <c r="R630" s="104">
        <f t="shared" si="62"/>
        <v>0</v>
      </c>
      <c r="S630" s="43"/>
      <c r="T630" s="111"/>
      <c r="U630" s="111"/>
      <c r="V630" s="111"/>
      <c r="W630" s="111"/>
      <c r="X630" s="111"/>
      <c r="Y630" s="111"/>
      <c r="Z630" s="111"/>
      <c r="AA630" s="111"/>
      <c r="AB630" s="111"/>
      <c r="AC630" s="111"/>
      <c r="AD630" s="111"/>
      <c r="AE630" s="111"/>
      <c r="AF630" s="111"/>
      <c r="AG630" s="111"/>
      <c r="AH630" s="40"/>
      <c r="AI630" s="40"/>
    </row>
    <row r="631" spans="1:35" s="44" customFormat="1" ht="28.5" customHeight="1" x14ac:dyDescent="0.25">
      <c r="A631" s="88" t="e">
        <f t="shared" si="59"/>
        <v>#VALUE!</v>
      </c>
      <c r="B631" s="87" t="s">
        <v>60</v>
      </c>
      <c r="C631" s="28"/>
      <c r="D631" s="37"/>
      <c r="E631" s="38"/>
      <c r="F631" s="89"/>
      <c r="G631" s="96"/>
      <c r="H631" s="39">
        <f t="shared" si="60"/>
        <v>0</v>
      </c>
      <c r="I631" s="39"/>
      <c r="J631" s="82"/>
      <c r="K631" s="41">
        <f t="shared" si="61"/>
        <v>0</v>
      </c>
      <c r="L631" s="42">
        <v>0</v>
      </c>
      <c r="M631" s="269"/>
      <c r="N631" s="268" t="str">
        <f t="shared" si="58"/>
        <v>xxx</v>
      </c>
      <c r="O631" s="267"/>
      <c r="P631" s="268"/>
      <c r="Q631" s="300">
        <v>0</v>
      </c>
      <c r="R631" s="104">
        <f t="shared" si="62"/>
        <v>0</v>
      </c>
      <c r="S631" s="43"/>
      <c r="T631" s="111"/>
      <c r="U631" s="111"/>
      <c r="V631" s="111"/>
      <c r="W631" s="111"/>
      <c r="X631" s="111"/>
      <c r="Y631" s="111"/>
      <c r="Z631" s="111"/>
      <c r="AA631" s="111"/>
      <c r="AB631" s="111"/>
      <c r="AC631" s="111"/>
      <c r="AD631" s="111"/>
      <c r="AE631" s="111"/>
      <c r="AF631" s="111"/>
      <c r="AG631" s="111"/>
      <c r="AH631" s="40"/>
      <c r="AI631" s="40"/>
    </row>
    <row r="632" spans="1:35" s="44" customFormat="1" ht="28.5" customHeight="1" x14ac:dyDescent="0.25">
      <c r="A632" s="88" t="e">
        <f t="shared" si="59"/>
        <v>#VALUE!</v>
      </c>
      <c r="B632" s="87" t="s">
        <v>60</v>
      </c>
      <c r="C632" s="28"/>
      <c r="D632" s="37"/>
      <c r="E632" s="38"/>
      <c r="F632" s="89"/>
      <c r="G632" s="96"/>
      <c r="H632" s="39">
        <f t="shared" si="60"/>
        <v>0</v>
      </c>
      <c r="I632" s="39"/>
      <c r="J632" s="82"/>
      <c r="K632" s="41">
        <f t="shared" si="61"/>
        <v>0</v>
      </c>
      <c r="L632" s="42">
        <v>0</v>
      </c>
      <c r="M632" s="269"/>
      <c r="N632" s="268" t="str">
        <f t="shared" si="58"/>
        <v>xxx</v>
      </c>
      <c r="O632" s="267"/>
      <c r="P632" s="268"/>
      <c r="Q632" s="300">
        <v>0</v>
      </c>
      <c r="R632" s="104">
        <f t="shared" si="62"/>
        <v>0</v>
      </c>
      <c r="S632" s="43"/>
      <c r="T632" s="111"/>
      <c r="U632" s="111"/>
      <c r="V632" s="111"/>
      <c r="W632" s="111"/>
      <c r="X632" s="111"/>
      <c r="Y632" s="111"/>
      <c r="Z632" s="111"/>
      <c r="AA632" s="111"/>
      <c r="AB632" s="111"/>
      <c r="AC632" s="111"/>
      <c r="AD632" s="111"/>
      <c r="AE632" s="111"/>
      <c r="AF632" s="111"/>
      <c r="AG632" s="111"/>
      <c r="AH632" s="40"/>
      <c r="AI632" s="40"/>
    </row>
    <row r="633" spans="1:35" s="44" customFormat="1" ht="28.5" customHeight="1" x14ac:dyDescent="0.25">
      <c r="A633" s="88" t="e">
        <f t="shared" si="59"/>
        <v>#VALUE!</v>
      </c>
      <c r="B633" s="87" t="s">
        <v>60</v>
      </c>
      <c r="C633" s="28"/>
      <c r="D633" s="37"/>
      <c r="E633" s="38"/>
      <c r="F633" s="89"/>
      <c r="G633" s="96"/>
      <c r="H633" s="39">
        <f t="shared" si="60"/>
        <v>0</v>
      </c>
      <c r="I633" s="39"/>
      <c r="J633" s="82"/>
      <c r="K633" s="41">
        <f t="shared" si="61"/>
        <v>0</v>
      </c>
      <c r="L633" s="42">
        <v>0</v>
      </c>
      <c r="M633" s="269"/>
      <c r="N633" s="268" t="str">
        <f t="shared" si="58"/>
        <v>xxx</v>
      </c>
      <c r="O633" s="267"/>
      <c r="P633" s="268"/>
      <c r="Q633" s="300">
        <v>0</v>
      </c>
      <c r="R633" s="104">
        <f t="shared" si="62"/>
        <v>0</v>
      </c>
      <c r="S633" s="43"/>
      <c r="T633" s="111"/>
      <c r="U633" s="111"/>
      <c r="V633" s="111"/>
      <c r="W633" s="111"/>
      <c r="X633" s="111"/>
      <c r="Y633" s="111"/>
      <c r="Z633" s="111"/>
      <c r="AA633" s="111"/>
      <c r="AB633" s="111"/>
      <c r="AC633" s="111"/>
      <c r="AD633" s="111"/>
      <c r="AE633" s="111"/>
      <c r="AF633" s="111"/>
      <c r="AG633" s="111"/>
      <c r="AH633" s="40"/>
      <c r="AI633" s="40"/>
    </row>
    <row r="634" spans="1:35" s="44" customFormat="1" ht="28.5" customHeight="1" x14ac:dyDescent="0.25">
      <c r="A634" s="88" t="e">
        <f t="shared" si="59"/>
        <v>#VALUE!</v>
      </c>
      <c r="B634" s="87" t="s">
        <v>60</v>
      </c>
      <c r="C634" s="28"/>
      <c r="D634" s="37"/>
      <c r="E634" s="38"/>
      <c r="F634" s="89"/>
      <c r="G634" s="96"/>
      <c r="H634" s="39">
        <f t="shared" si="60"/>
        <v>0</v>
      </c>
      <c r="I634" s="39"/>
      <c r="J634" s="82"/>
      <c r="K634" s="41">
        <f t="shared" si="61"/>
        <v>0</v>
      </c>
      <c r="L634" s="42">
        <v>0</v>
      </c>
      <c r="M634" s="269"/>
      <c r="N634" s="268" t="str">
        <f t="shared" si="58"/>
        <v>xxx</v>
      </c>
      <c r="O634" s="267"/>
      <c r="P634" s="268"/>
      <c r="Q634" s="300">
        <v>0</v>
      </c>
      <c r="R634" s="104">
        <f t="shared" si="62"/>
        <v>0</v>
      </c>
      <c r="S634" s="43"/>
      <c r="T634" s="111"/>
      <c r="U634" s="111"/>
      <c r="V634" s="111"/>
      <c r="W634" s="111"/>
      <c r="X634" s="111"/>
      <c r="Y634" s="111"/>
      <c r="Z634" s="111"/>
      <c r="AA634" s="111"/>
      <c r="AB634" s="111"/>
      <c r="AC634" s="111"/>
      <c r="AD634" s="111"/>
      <c r="AE634" s="111"/>
      <c r="AF634" s="111"/>
      <c r="AG634" s="111"/>
      <c r="AH634" s="40"/>
      <c r="AI634" s="40"/>
    </row>
    <row r="635" spans="1:35" s="44" customFormat="1" ht="28.5" customHeight="1" x14ac:dyDescent="0.25">
      <c r="A635" s="88" t="e">
        <f t="shared" si="59"/>
        <v>#VALUE!</v>
      </c>
      <c r="B635" s="87" t="s">
        <v>60</v>
      </c>
      <c r="C635" s="28"/>
      <c r="D635" s="37"/>
      <c r="E635" s="38"/>
      <c r="F635" s="89"/>
      <c r="G635" s="96"/>
      <c r="H635" s="39">
        <f t="shared" si="60"/>
        <v>0</v>
      </c>
      <c r="I635" s="39"/>
      <c r="J635" s="82"/>
      <c r="K635" s="41">
        <f t="shared" si="61"/>
        <v>0</v>
      </c>
      <c r="L635" s="42">
        <v>0</v>
      </c>
      <c r="M635" s="269"/>
      <c r="N635" s="268" t="str">
        <f t="shared" si="58"/>
        <v>xxx</v>
      </c>
      <c r="O635" s="267"/>
      <c r="P635" s="268"/>
      <c r="Q635" s="300">
        <v>0</v>
      </c>
      <c r="R635" s="104">
        <f t="shared" si="62"/>
        <v>0</v>
      </c>
      <c r="S635" s="43"/>
      <c r="T635" s="111"/>
      <c r="U635" s="111"/>
      <c r="V635" s="111"/>
      <c r="W635" s="111"/>
      <c r="X635" s="111"/>
      <c r="Y635" s="111"/>
      <c r="Z635" s="111"/>
      <c r="AA635" s="111"/>
      <c r="AB635" s="111"/>
      <c r="AC635" s="111"/>
      <c r="AD635" s="111"/>
      <c r="AE635" s="111"/>
      <c r="AF635" s="111"/>
      <c r="AG635" s="111"/>
      <c r="AH635" s="40"/>
      <c r="AI635" s="40"/>
    </row>
    <row r="636" spans="1:35" s="44" customFormat="1" ht="28.5" customHeight="1" x14ac:dyDescent="0.25">
      <c r="A636" s="88" t="e">
        <f t="shared" si="59"/>
        <v>#VALUE!</v>
      </c>
      <c r="B636" s="87" t="s">
        <v>60</v>
      </c>
      <c r="C636" s="28"/>
      <c r="D636" s="37"/>
      <c r="E636" s="38"/>
      <c r="F636" s="89"/>
      <c r="G636" s="96"/>
      <c r="H636" s="39">
        <f t="shared" si="60"/>
        <v>0</v>
      </c>
      <c r="I636" s="39"/>
      <c r="J636" s="82"/>
      <c r="K636" s="41">
        <f t="shared" si="61"/>
        <v>0</v>
      </c>
      <c r="L636" s="42">
        <v>0</v>
      </c>
      <c r="M636" s="269"/>
      <c r="N636" s="268" t="str">
        <f t="shared" si="58"/>
        <v>xxx</v>
      </c>
      <c r="O636" s="267"/>
      <c r="P636" s="268"/>
      <c r="Q636" s="300">
        <v>0</v>
      </c>
      <c r="R636" s="104">
        <f t="shared" si="62"/>
        <v>0</v>
      </c>
      <c r="S636" s="43"/>
      <c r="T636" s="111"/>
      <c r="U636" s="111"/>
      <c r="V636" s="111"/>
      <c r="W636" s="111"/>
      <c r="X636" s="111"/>
      <c r="Y636" s="111"/>
      <c r="Z636" s="111"/>
      <c r="AA636" s="111"/>
      <c r="AB636" s="111"/>
      <c r="AC636" s="111"/>
      <c r="AD636" s="111"/>
      <c r="AE636" s="111"/>
      <c r="AF636" s="111"/>
      <c r="AG636" s="111"/>
      <c r="AH636" s="40"/>
      <c r="AI636" s="40"/>
    </row>
    <row r="637" spans="1:35" s="44" customFormat="1" ht="28.5" customHeight="1" x14ac:dyDescent="0.25">
      <c r="A637" s="88" t="e">
        <f t="shared" si="59"/>
        <v>#VALUE!</v>
      </c>
      <c r="B637" s="87" t="s">
        <v>60</v>
      </c>
      <c r="C637" s="28"/>
      <c r="D637" s="37"/>
      <c r="E637" s="38"/>
      <c r="F637" s="89"/>
      <c r="G637" s="96"/>
      <c r="H637" s="39">
        <f t="shared" si="60"/>
        <v>0</v>
      </c>
      <c r="I637" s="39"/>
      <c r="J637" s="82"/>
      <c r="K637" s="41">
        <f t="shared" si="61"/>
        <v>0</v>
      </c>
      <c r="L637" s="42">
        <v>0</v>
      </c>
      <c r="M637" s="269"/>
      <c r="N637" s="268" t="str">
        <f t="shared" si="58"/>
        <v>xxx</v>
      </c>
      <c r="O637" s="267"/>
      <c r="P637" s="268"/>
      <c r="Q637" s="300">
        <v>0</v>
      </c>
      <c r="R637" s="104">
        <f t="shared" si="62"/>
        <v>0</v>
      </c>
      <c r="S637" s="43"/>
      <c r="T637" s="111"/>
      <c r="U637" s="111"/>
      <c r="V637" s="111"/>
      <c r="W637" s="111"/>
      <c r="X637" s="111"/>
      <c r="Y637" s="111"/>
      <c r="Z637" s="111"/>
      <c r="AA637" s="111"/>
      <c r="AB637" s="111"/>
      <c r="AC637" s="111"/>
      <c r="AD637" s="111"/>
      <c r="AE637" s="111"/>
      <c r="AF637" s="111"/>
      <c r="AG637" s="111"/>
      <c r="AH637" s="40"/>
      <c r="AI637" s="40"/>
    </row>
    <row r="638" spans="1:35" s="44" customFormat="1" ht="28.5" customHeight="1" x14ac:dyDescent="0.25">
      <c r="A638" s="88" t="e">
        <f t="shared" si="59"/>
        <v>#VALUE!</v>
      </c>
      <c r="B638" s="87" t="s">
        <v>60</v>
      </c>
      <c r="C638" s="28"/>
      <c r="D638" s="37"/>
      <c r="E638" s="38"/>
      <c r="F638" s="89"/>
      <c r="G638" s="96"/>
      <c r="H638" s="39">
        <f t="shared" si="60"/>
        <v>0</v>
      </c>
      <c r="I638" s="39"/>
      <c r="J638" s="82"/>
      <c r="K638" s="41">
        <f t="shared" si="61"/>
        <v>0</v>
      </c>
      <c r="L638" s="42">
        <v>0</v>
      </c>
      <c r="M638" s="269"/>
      <c r="N638" s="268" t="str">
        <f t="shared" si="58"/>
        <v>xxx</v>
      </c>
      <c r="O638" s="267"/>
      <c r="P638" s="268"/>
      <c r="Q638" s="300">
        <v>0</v>
      </c>
      <c r="R638" s="104">
        <f t="shared" si="62"/>
        <v>0</v>
      </c>
      <c r="S638" s="43"/>
      <c r="T638" s="111"/>
      <c r="U638" s="111"/>
      <c r="V638" s="111"/>
      <c r="W638" s="111"/>
      <c r="X638" s="111"/>
      <c r="Y638" s="111"/>
      <c r="Z638" s="111"/>
      <c r="AA638" s="111"/>
      <c r="AB638" s="111"/>
      <c r="AC638" s="111"/>
      <c r="AD638" s="111"/>
      <c r="AE638" s="111"/>
      <c r="AF638" s="111"/>
      <c r="AG638" s="111"/>
      <c r="AH638" s="40"/>
      <c r="AI638" s="40"/>
    </row>
    <row r="639" spans="1:35" s="44" customFormat="1" ht="28.5" customHeight="1" x14ac:dyDescent="0.25">
      <c r="A639" s="88" t="e">
        <f t="shared" si="59"/>
        <v>#VALUE!</v>
      </c>
      <c r="B639" s="87" t="s">
        <v>60</v>
      </c>
      <c r="C639" s="28"/>
      <c r="D639" s="37"/>
      <c r="E639" s="38"/>
      <c r="F639" s="89"/>
      <c r="G639" s="96"/>
      <c r="H639" s="39">
        <f t="shared" si="60"/>
        <v>0</v>
      </c>
      <c r="I639" s="39"/>
      <c r="J639" s="82"/>
      <c r="K639" s="41">
        <f t="shared" si="61"/>
        <v>0</v>
      </c>
      <c r="L639" s="42">
        <v>0</v>
      </c>
      <c r="M639" s="269"/>
      <c r="N639" s="268" t="str">
        <f t="shared" si="58"/>
        <v>xxx</v>
      </c>
      <c r="O639" s="267"/>
      <c r="P639" s="268"/>
      <c r="Q639" s="300">
        <v>0</v>
      </c>
      <c r="R639" s="104">
        <f t="shared" si="62"/>
        <v>0</v>
      </c>
      <c r="S639" s="43"/>
      <c r="T639" s="111"/>
      <c r="U639" s="111"/>
      <c r="V639" s="111"/>
      <c r="W639" s="111"/>
      <c r="X639" s="111"/>
      <c r="Y639" s="111"/>
      <c r="Z639" s="111"/>
      <c r="AA639" s="111"/>
      <c r="AB639" s="111"/>
      <c r="AC639" s="111"/>
      <c r="AD639" s="111"/>
      <c r="AE639" s="111"/>
      <c r="AF639" s="111"/>
      <c r="AG639" s="111"/>
      <c r="AH639" s="40"/>
      <c r="AI639" s="40"/>
    </row>
    <row r="640" spans="1:35" s="44" customFormat="1" ht="28.5" customHeight="1" x14ac:dyDescent="0.25">
      <c r="A640" s="88" t="e">
        <f t="shared" si="59"/>
        <v>#VALUE!</v>
      </c>
      <c r="B640" s="87" t="s">
        <v>60</v>
      </c>
      <c r="C640" s="28"/>
      <c r="D640" s="37"/>
      <c r="E640" s="38"/>
      <c r="F640" s="89"/>
      <c r="G640" s="96"/>
      <c r="H640" s="39">
        <f t="shared" si="60"/>
        <v>0</v>
      </c>
      <c r="I640" s="39"/>
      <c r="J640" s="82"/>
      <c r="K640" s="41">
        <f t="shared" si="61"/>
        <v>0</v>
      </c>
      <c r="L640" s="42">
        <v>0</v>
      </c>
      <c r="M640" s="269"/>
      <c r="N640" s="268" t="str">
        <f t="shared" si="58"/>
        <v>xxx</v>
      </c>
      <c r="O640" s="267"/>
      <c r="P640" s="268"/>
      <c r="Q640" s="300">
        <v>0</v>
      </c>
      <c r="R640" s="104">
        <f t="shared" si="62"/>
        <v>0</v>
      </c>
      <c r="S640" s="43"/>
      <c r="T640" s="111"/>
      <c r="U640" s="111"/>
      <c r="V640" s="111"/>
      <c r="W640" s="111"/>
      <c r="X640" s="111"/>
      <c r="Y640" s="111"/>
      <c r="Z640" s="111"/>
      <c r="AA640" s="111"/>
      <c r="AB640" s="111"/>
      <c r="AC640" s="111"/>
      <c r="AD640" s="111"/>
      <c r="AE640" s="111"/>
      <c r="AF640" s="111"/>
      <c r="AG640" s="111"/>
      <c r="AH640" s="40"/>
      <c r="AI640" s="40"/>
    </row>
    <row r="641" spans="1:35" s="44" customFormat="1" ht="28.5" customHeight="1" x14ac:dyDescent="0.25">
      <c r="A641" s="88" t="e">
        <f t="shared" si="59"/>
        <v>#VALUE!</v>
      </c>
      <c r="B641" s="87" t="s">
        <v>60</v>
      </c>
      <c r="C641" s="28"/>
      <c r="D641" s="37"/>
      <c r="E641" s="38"/>
      <c r="F641" s="89"/>
      <c r="G641" s="96"/>
      <c r="H641" s="39">
        <f t="shared" si="60"/>
        <v>0</v>
      </c>
      <c r="I641" s="39"/>
      <c r="J641" s="82"/>
      <c r="K641" s="41">
        <f t="shared" si="61"/>
        <v>0</v>
      </c>
      <c r="L641" s="42">
        <v>0</v>
      </c>
      <c r="M641" s="269"/>
      <c r="N641" s="268" t="str">
        <f t="shared" si="58"/>
        <v>xxx</v>
      </c>
      <c r="O641" s="267"/>
      <c r="P641" s="268"/>
      <c r="Q641" s="300">
        <v>0</v>
      </c>
      <c r="R641" s="104">
        <f t="shared" si="62"/>
        <v>0</v>
      </c>
      <c r="S641" s="43"/>
      <c r="T641" s="111"/>
      <c r="U641" s="111"/>
      <c r="V641" s="111"/>
      <c r="W641" s="111"/>
      <c r="X641" s="111"/>
      <c r="Y641" s="111"/>
      <c r="Z641" s="111"/>
      <c r="AA641" s="111"/>
      <c r="AB641" s="111"/>
      <c r="AC641" s="111"/>
      <c r="AD641" s="111"/>
      <c r="AE641" s="111"/>
      <c r="AF641" s="111"/>
      <c r="AG641" s="111"/>
      <c r="AH641" s="40"/>
      <c r="AI641" s="40"/>
    </row>
    <row r="642" spans="1:35" s="44" customFormat="1" ht="28.5" customHeight="1" x14ac:dyDescent="0.25">
      <c r="A642" s="88" t="e">
        <f t="shared" si="59"/>
        <v>#VALUE!</v>
      </c>
      <c r="B642" s="87" t="s">
        <v>60</v>
      </c>
      <c r="C642" s="28"/>
      <c r="D642" s="37"/>
      <c r="E642" s="38"/>
      <c r="F642" s="89"/>
      <c r="G642" s="96"/>
      <c r="H642" s="39">
        <f t="shared" si="60"/>
        <v>0</v>
      </c>
      <c r="I642" s="39"/>
      <c r="J642" s="82"/>
      <c r="K642" s="41">
        <f t="shared" si="61"/>
        <v>0</v>
      </c>
      <c r="L642" s="42">
        <v>0</v>
      </c>
      <c r="M642" s="269"/>
      <c r="N642" s="268" t="str">
        <f t="shared" si="58"/>
        <v>xxx</v>
      </c>
      <c r="O642" s="267"/>
      <c r="P642" s="268"/>
      <c r="Q642" s="300">
        <v>0</v>
      </c>
      <c r="R642" s="104">
        <f t="shared" si="62"/>
        <v>0</v>
      </c>
      <c r="S642" s="43"/>
      <c r="T642" s="111"/>
      <c r="U642" s="111"/>
      <c r="V642" s="111"/>
      <c r="W642" s="111"/>
      <c r="X642" s="111"/>
      <c r="Y642" s="111"/>
      <c r="Z642" s="111"/>
      <c r="AA642" s="111"/>
      <c r="AB642" s="111"/>
      <c r="AC642" s="111"/>
      <c r="AD642" s="111"/>
      <c r="AE642" s="111"/>
      <c r="AF642" s="111"/>
      <c r="AG642" s="111"/>
      <c r="AH642" s="40"/>
      <c r="AI642" s="40"/>
    </row>
    <row r="643" spans="1:35" s="44" customFormat="1" ht="28.5" customHeight="1" x14ac:dyDescent="0.25">
      <c r="A643" s="88" t="e">
        <f t="shared" si="59"/>
        <v>#VALUE!</v>
      </c>
      <c r="B643" s="87" t="s">
        <v>60</v>
      </c>
      <c r="C643" s="28"/>
      <c r="D643" s="37"/>
      <c r="E643" s="38"/>
      <c r="F643" s="89"/>
      <c r="G643" s="96"/>
      <c r="H643" s="39">
        <f t="shared" si="60"/>
        <v>0</v>
      </c>
      <c r="I643" s="39"/>
      <c r="J643" s="82"/>
      <c r="K643" s="41">
        <f t="shared" si="61"/>
        <v>0</v>
      </c>
      <c r="L643" s="42">
        <v>0</v>
      </c>
      <c r="M643" s="269"/>
      <c r="N643" s="268" t="str">
        <f t="shared" si="58"/>
        <v>xxx</v>
      </c>
      <c r="O643" s="267"/>
      <c r="P643" s="268"/>
      <c r="Q643" s="300">
        <v>0</v>
      </c>
      <c r="R643" s="104">
        <f t="shared" si="62"/>
        <v>0</v>
      </c>
      <c r="S643" s="43"/>
      <c r="T643" s="111"/>
      <c r="U643" s="111"/>
      <c r="V643" s="111"/>
      <c r="W643" s="111"/>
      <c r="X643" s="111"/>
      <c r="Y643" s="111"/>
      <c r="Z643" s="111"/>
      <c r="AA643" s="111"/>
      <c r="AB643" s="111"/>
      <c r="AC643" s="111"/>
      <c r="AD643" s="111"/>
      <c r="AE643" s="111"/>
      <c r="AF643" s="111"/>
      <c r="AG643" s="111"/>
      <c r="AH643" s="40"/>
      <c r="AI643" s="40"/>
    </row>
    <row r="644" spans="1:35" s="44" customFormat="1" ht="28.5" customHeight="1" x14ac:dyDescent="0.25">
      <c r="A644" s="88" t="e">
        <f t="shared" si="59"/>
        <v>#VALUE!</v>
      </c>
      <c r="B644" s="87" t="s">
        <v>60</v>
      </c>
      <c r="C644" s="28"/>
      <c r="D644" s="37"/>
      <c r="E644" s="38"/>
      <c r="F644" s="89"/>
      <c r="G644" s="96"/>
      <c r="H644" s="39">
        <f t="shared" si="60"/>
        <v>0</v>
      </c>
      <c r="I644" s="39"/>
      <c r="J644" s="82"/>
      <c r="K644" s="41">
        <f t="shared" si="61"/>
        <v>0</v>
      </c>
      <c r="L644" s="42">
        <v>0</v>
      </c>
      <c r="M644" s="269"/>
      <c r="N644" s="268" t="str">
        <f t="shared" si="58"/>
        <v>xxx</v>
      </c>
      <c r="O644" s="267"/>
      <c r="P644" s="268"/>
      <c r="Q644" s="300">
        <v>0</v>
      </c>
      <c r="R644" s="104">
        <f t="shared" si="62"/>
        <v>0</v>
      </c>
      <c r="S644" s="43"/>
      <c r="T644" s="111"/>
      <c r="U644" s="111"/>
      <c r="V644" s="111"/>
      <c r="W644" s="111"/>
      <c r="X644" s="111"/>
      <c r="Y644" s="111"/>
      <c r="Z644" s="111"/>
      <c r="AA644" s="111"/>
      <c r="AB644" s="111"/>
      <c r="AC644" s="111"/>
      <c r="AD644" s="111"/>
      <c r="AE644" s="111"/>
      <c r="AF644" s="111"/>
      <c r="AG644" s="111"/>
      <c r="AH644" s="40"/>
      <c r="AI644" s="40"/>
    </row>
    <row r="645" spans="1:35" s="44" customFormat="1" ht="28.5" customHeight="1" x14ac:dyDescent="0.25">
      <c r="A645" s="88" t="e">
        <f t="shared" si="59"/>
        <v>#VALUE!</v>
      </c>
      <c r="B645" s="87" t="s">
        <v>60</v>
      </c>
      <c r="C645" s="28"/>
      <c r="D645" s="37"/>
      <c r="E645" s="38"/>
      <c r="F645" s="89"/>
      <c r="G645" s="96"/>
      <c r="H645" s="39">
        <f t="shared" si="60"/>
        <v>0</v>
      </c>
      <c r="I645" s="39"/>
      <c r="J645" s="82"/>
      <c r="K645" s="41">
        <f t="shared" si="61"/>
        <v>0</v>
      </c>
      <c r="L645" s="42">
        <v>0</v>
      </c>
      <c r="M645" s="269"/>
      <c r="N645" s="268" t="str">
        <f t="shared" si="58"/>
        <v>xxx</v>
      </c>
      <c r="O645" s="267"/>
      <c r="P645" s="268"/>
      <c r="Q645" s="300">
        <v>0</v>
      </c>
      <c r="R645" s="104">
        <f t="shared" si="62"/>
        <v>0</v>
      </c>
      <c r="S645" s="43"/>
      <c r="T645" s="111"/>
      <c r="U645" s="111"/>
      <c r="V645" s="111"/>
      <c r="W645" s="111"/>
      <c r="X645" s="111"/>
      <c r="Y645" s="111"/>
      <c r="Z645" s="111"/>
      <c r="AA645" s="111"/>
      <c r="AB645" s="111"/>
      <c r="AC645" s="111"/>
      <c r="AD645" s="111"/>
      <c r="AE645" s="111"/>
      <c r="AF645" s="111"/>
      <c r="AG645" s="111"/>
      <c r="AH645" s="40"/>
      <c r="AI645" s="40"/>
    </row>
    <row r="646" spans="1:35" s="44" customFormat="1" ht="28.5" customHeight="1" x14ac:dyDescent="0.25">
      <c r="A646" s="88" t="e">
        <f t="shared" si="59"/>
        <v>#VALUE!</v>
      </c>
      <c r="B646" s="87" t="s">
        <v>60</v>
      </c>
      <c r="C646" s="28"/>
      <c r="D646" s="37"/>
      <c r="E646" s="38"/>
      <c r="F646" s="89"/>
      <c r="G646" s="96"/>
      <c r="H646" s="39">
        <f t="shared" si="60"/>
        <v>0</v>
      </c>
      <c r="I646" s="39"/>
      <c r="J646" s="82"/>
      <c r="K646" s="41">
        <f t="shared" si="61"/>
        <v>0</v>
      </c>
      <c r="L646" s="42">
        <v>0</v>
      </c>
      <c r="M646" s="269"/>
      <c r="N646" s="268" t="str">
        <f t="shared" si="58"/>
        <v>xxx</v>
      </c>
      <c r="O646" s="267"/>
      <c r="P646" s="268"/>
      <c r="Q646" s="300">
        <v>0</v>
      </c>
      <c r="R646" s="104">
        <f t="shared" si="62"/>
        <v>0</v>
      </c>
      <c r="S646" s="43"/>
      <c r="T646" s="111"/>
      <c r="U646" s="111"/>
      <c r="V646" s="111"/>
      <c r="W646" s="111"/>
      <c r="X646" s="111"/>
      <c r="Y646" s="111"/>
      <c r="Z646" s="111"/>
      <c r="AA646" s="111"/>
      <c r="AB646" s="111"/>
      <c r="AC646" s="111"/>
      <c r="AD646" s="111"/>
      <c r="AE646" s="111"/>
      <c r="AF646" s="111"/>
      <c r="AG646" s="111"/>
      <c r="AH646" s="40"/>
      <c r="AI646" s="40"/>
    </row>
    <row r="647" spans="1:35" s="44" customFormat="1" ht="28.5" customHeight="1" x14ac:dyDescent="0.25">
      <c r="A647" s="88" t="e">
        <f t="shared" si="59"/>
        <v>#VALUE!</v>
      </c>
      <c r="B647" s="87" t="s">
        <v>60</v>
      </c>
      <c r="C647" s="28"/>
      <c r="D647" s="37"/>
      <c r="E647" s="38"/>
      <c r="F647" s="89"/>
      <c r="G647" s="96"/>
      <c r="H647" s="39">
        <f t="shared" si="60"/>
        <v>0</v>
      </c>
      <c r="I647" s="39"/>
      <c r="J647" s="82"/>
      <c r="K647" s="41">
        <f t="shared" si="61"/>
        <v>0</v>
      </c>
      <c r="L647" s="42">
        <v>0</v>
      </c>
      <c r="M647" s="269"/>
      <c r="N647" s="268" t="str">
        <f t="shared" si="58"/>
        <v>xxx</v>
      </c>
      <c r="O647" s="267"/>
      <c r="P647" s="268"/>
      <c r="Q647" s="300">
        <v>0</v>
      </c>
      <c r="R647" s="104">
        <f t="shared" si="62"/>
        <v>0</v>
      </c>
      <c r="S647" s="43"/>
      <c r="T647" s="111"/>
      <c r="U647" s="111"/>
      <c r="V647" s="111"/>
      <c r="W647" s="111"/>
      <c r="X647" s="111"/>
      <c r="Y647" s="111"/>
      <c r="Z647" s="111"/>
      <c r="AA647" s="111"/>
      <c r="AB647" s="111"/>
      <c r="AC647" s="111"/>
      <c r="AD647" s="111"/>
      <c r="AE647" s="111"/>
      <c r="AF647" s="111"/>
      <c r="AG647" s="111"/>
      <c r="AH647" s="40"/>
      <c r="AI647" s="40"/>
    </row>
    <row r="648" spans="1:35" s="44" customFormat="1" ht="28.5" customHeight="1" x14ac:dyDescent="0.25">
      <c r="A648" s="88" t="e">
        <f t="shared" si="59"/>
        <v>#VALUE!</v>
      </c>
      <c r="B648" s="87" t="s">
        <v>60</v>
      </c>
      <c r="C648" s="28"/>
      <c r="D648" s="37"/>
      <c r="E648" s="38"/>
      <c r="F648" s="89"/>
      <c r="G648" s="96"/>
      <c r="H648" s="39">
        <f t="shared" si="60"/>
        <v>0</v>
      </c>
      <c r="I648" s="39"/>
      <c r="J648" s="82"/>
      <c r="K648" s="41">
        <f t="shared" si="61"/>
        <v>0</v>
      </c>
      <c r="L648" s="42">
        <v>0</v>
      </c>
      <c r="M648" s="269"/>
      <c r="N648" s="268" t="str">
        <f t="shared" si="58"/>
        <v>xxx</v>
      </c>
      <c r="O648" s="267"/>
      <c r="P648" s="268"/>
      <c r="Q648" s="300">
        <v>0</v>
      </c>
      <c r="R648" s="104">
        <f t="shared" si="62"/>
        <v>0</v>
      </c>
      <c r="S648" s="43"/>
      <c r="T648" s="111"/>
      <c r="U648" s="111"/>
      <c r="V648" s="111"/>
      <c r="W648" s="111"/>
      <c r="X648" s="111"/>
      <c r="Y648" s="111"/>
      <c r="Z648" s="111"/>
      <c r="AA648" s="111"/>
      <c r="AB648" s="111"/>
      <c r="AC648" s="111"/>
      <c r="AD648" s="111"/>
      <c r="AE648" s="111"/>
      <c r="AF648" s="111"/>
      <c r="AG648" s="111"/>
      <c r="AH648" s="40"/>
      <c r="AI648" s="40"/>
    </row>
    <row r="649" spans="1:35" s="44" customFormat="1" ht="28.5" customHeight="1" x14ac:dyDescent="0.25">
      <c r="A649" s="88" t="e">
        <f t="shared" si="59"/>
        <v>#VALUE!</v>
      </c>
      <c r="B649" s="87" t="s">
        <v>60</v>
      </c>
      <c r="C649" s="28"/>
      <c r="D649" s="37"/>
      <c r="E649" s="38"/>
      <c r="F649" s="89"/>
      <c r="G649" s="96"/>
      <c r="H649" s="39">
        <f t="shared" si="60"/>
        <v>0</v>
      </c>
      <c r="I649" s="39"/>
      <c r="J649" s="82"/>
      <c r="K649" s="41">
        <f t="shared" si="61"/>
        <v>0</v>
      </c>
      <c r="L649" s="42">
        <v>0</v>
      </c>
      <c r="M649" s="269"/>
      <c r="N649" s="268" t="str">
        <f t="shared" si="58"/>
        <v>xxx</v>
      </c>
      <c r="O649" s="267"/>
      <c r="P649" s="268"/>
      <c r="Q649" s="300">
        <v>0</v>
      </c>
      <c r="R649" s="104">
        <f t="shared" si="62"/>
        <v>0</v>
      </c>
      <c r="S649" s="43"/>
      <c r="T649" s="111"/>
      <c r="U649" s="111"/>
      <c r="V649" s="111"/>
      <c r="W649" s="111"/>
      <c r="X649" s="111"/>
      <c r="Y649" s="111"/>
      <c r="Z649" s="111"/>
      <c r="AA649" s="111"/>
      <c r="AB649" s="111"/>
      <c r="AC649" s="111"/>
      <c r="AD649" s="111"/>
      <c r="AE649" s="111"/>
      <c r="AF649" s="111"/>
      <c r="AG649" s="111"/>
      <c r="AH649" s="40"/>
      <c r="AI649" s="40"/>
    </row>
    <row r="650" spans="1:35" s="44" customFormat="1" ht="28.5" customHeight="1" x14ac:dyDescent="0.25">
      <c r="A650" s="88" t="e">
        <f t="shared" si="59"/>
        <v>#VALUE!</v>
      </c>
      <c r="B650" s="87" t="s">
        <v>60</v>
      </c>
      <c r="C650" s="28"/>
      <c r="D650" s="37"/>
      <c r="E650" s="38"/>
      <c r="F650" s="89"/>
      <c r="G650" s="96"/>
      <c r="H650" s="39">
        <f t="shared" si="60"/>
        <v>0</v>
      </c>
      <c r="I650" s="39"/>
      <c r="J650" s="82"/>
      <c r="K650" s="41">
        <f t="shared" si="61"/>
        <v>0</v>
      </c>
      <c r="L650" s="42">
        <v>0</v>
      </c>
      <c r="M650" s="269"/>
      <c r="N650" s="268" t="str">
        <f t="shared" ref="N650:N713" si="63">B650</f>
        <v>xxx</v>
      </c>
      <c r="O650" s="267"/>
      <c r="P650" s="268"/>
      <c r="Q650" s="300">
        <v>0</v>
      </c>
      <c r="R650" s="104">
        <f t="shared" si="62"/>
        <v>0</v>
      </c>
      <c r="S650" s="43"/>
      <c r="T650" s="111"/>
      <c r="U650" s="111"/>
      <c r="V650" s="111"/>
      <c r="W650" s="111"/>
      <c r="X650" s="111"/>
      <c r="Y650" s="111"/>
      <c r="Z650" s="111"/>
      <c r="AA650" s="111"/>
      <c r="AB650" s="111"/>
      <c r="AC650" s="111"/>
      <c r="AD650" s="111"/>
      <c r="AE650" s="111"/>
      <c r="AF650" s="111"/>
      <c r="AG650" s="111"/>
      <c r="AH650" s="40"/>
      <c r="AI650" s="40"/>
    </row>
    <row r="651" spans="1:35" s="44" customFormat="1" ht="28.5" customHeight="1" x14ac:dyDescent="0.25">
      <c r="A651" s="88" t="e">
        <f t="shared" si="59"/>
        <v>#VALUE!</v>
      </c>
      <c r="B651" s="87" t="s">
        <v>60</v>
      </c>
      <c r="C651" s="28"/>
      <c r="D651" s="37"/>
      <c r="E651" s="38"/>
      <c r="F651" s="89"/>
      <c r="G651" s="96"/>
      <c r="H651" s="39">
        <f t="shared" si="60"/>
        <v>0</v>
      </c>
      <c r="I651" s="39"/>
      <c r="J651" s="82"/>
      <c r="K651" s="41">
        <f t="shared" si="61"/>
        <v>0</v>
      </c>
      <c r="L651" s="42">
        <v>0</v>
      </c>
      <c r="M651" s="269"/>
      <c r="N651" s="268" t="str">
        <f t="shared" si="63"/>
        <v>xxx</v>
      </c>
      <c r="O651" s="267"/>
      <c r="P651" s="268"/>
      <c r="Q651" s="300">
        <v>0</v>
      </c>
      <c r="R651" s="104">
        <f t="shared" si="62"/>
        <v>0</v>
      </c>
      <c r="S651" s="43"/>
      <c r="T651" s="111"/>
      <c r="U651" s="111"/>
      <c r="V651" s="111"/>
      <c r="W651" s="111"/>
      <c r="X651" s="111"/>
      <c r="Y651" s="111"/>
      <c r="Z651" s="111"/>
      <c r="AA651" s="111"/>
      <c r="AB651" s="111"/>
      <c r="AC651" s="111"/>
      <c r="AD651" s="111"/>
      <c r="AE651" s="111"/>
      <c r="AF651" s="111"/>
      <c r="AG651" s="111"/>
      <c r="AH651" s="40"/>
      <c r="AI651" s="40"/>
    </row>
    <row r="652" spans="1:35" s="44" customFormat="1" ht="28.5" customHeight="1" x14ac:dyDescent="0.25">
      <c r="A652" s="88" t="e">
        <f t="shared" si="59"/>
        <v>#VALUE!</v>
      </c>
      <c r="B652" s="87" t="s">
        <v>60</v>
      </c>
      <c r="C652" s="28"/>
      <c r="D652" s="37"/>
      <c r="E652" s="38"/>
      <c r="F652" s="89"/>
      <c r="G652" s="96"/>
      <c r="H652" s="39">
        <f t="shared" si="60"/>
        <v>0</v>
      </c>
      <c r="I652" s="39"/>
      <c r="J652" s="82"/>
      <c r="K652" s="41">
        <f t="shared" si="61"/>
        <v>0</v>
      </c>
      <c r="L652" s="42">
        <v>0</v>
      </c>
      <c r="M652" s="269"/>
      <c r="N652" s="268" t="str">
        <f t="shared" si="63"/>
        <v>xxx</v>
      </c>
      <c r="O652" s="267"/>
      <c r="P652" s="268"/>
      <c r="Q652" s="300">
        <v>0</v>
      </c>
      <c r="R652" s="104">
        <f t="shared" si="62"/>
        <v>0</v>
      </c>
      <c r="S652" s="43"/>
      <c r="T652" s="111"/>
      <c r="U652" s="111"/>
      <c r="V652" s="111"/>
      <c r="W652" s="111"/>
      <c r="X652" s="111"/>
      <c r="Y652" s="111"/>
      <c r="Z652" s="111"/>
      <c r="AA652" s="111"/>
      <c r="AB652" s="111"/>
      <c r="AC652" s="111"/>
      <c r="AD652" s="111"/>
      <c r="AE652" s="111"/>
      <c r="AF652" s="111"/>
      <c r="AG652" s="111"/>
      <c r="AH652" s="40"/>
      <c r="AI652" s="40"/>
    </row>
    <row r="653" spans="1:35" s="44" customFormat="1" ht="28.5" customHeight="1" x14ac:dyDescent="0.25">
      <c r="A653" s="88" t="e">
        <f t="shared" si="59"/>
        <v>#VALUE!</v>
      </c>
      <c r="B653" s="87" t="s">
        <v>60</v>
      </c>
      <c r="C653" s="28"/>
      <c r="D653" s="37"/>
      <c r="E653" s="38"/>
      <c r="F653" s="89"/>
      <c r="G653" s="96"/>
      <c r="H653" s="39">
        <f t="shared" si="60"/>
        <v>0</v>
      </c>
      <c r="I653" s="39"/>
      <c r="J653" s="82"/>
      <c r="K653" s="41">
        <f t="shared" si="61"/>
        <v>0</v>
      </c>
      <c r="L653" s="42">
        <v>0</v>
      </c>
      <c r="M653" s="269"/>
      <c r="N653" s="268" t="str">
        <f t="shared" si="63"/>
        <v>xxx</v>
      </c>
      <c r="O653" s="267"/>
      <c r="P653" s="268"/>
      <c r="Q653" s="300">
        <v>0</v>
      </c>
      <c r="R653" s="104">
        <f t="shared" si="62"/>
        <v>0</v>
      </c>
      <c r="S653" s="43"/>
      <c r="T653" s="111"/>
      <c r="U653" s="111"/>
      <c r="V653" s="111"/>
      <c r="W653" s="111"/>
      <c r="X653" s="111"/>
      <c r="Y653" s="111"/>
      <c r="Z653" s="111"/>
      <c r="AA653" s="111"/>
      <c r="AB653" s="111"/>
      <c r="AC653" s="111"/>
      <c r="AD653" s="111"/>
      <c r="AE653" s="111"/>
      <c r="AF653" s="111"/>
      <c r="AG653" s="111"/>
      <c r="AH653" s="40"/>
      <c r="AI653" s="40"/>
    </row>
    <row r="654" spans="1:35" s="44" customFormat="1" ht="28.5" customHeight="1" x14ac:dyDescent="0.25">
      <c r="A654" s="88" t="e">
        <f t="shared" si="59"/>
        <v>#VALUE!</v>
      </c>
      <c r="B654" s="87" t="s">
        <v>60</v>
      </c>
      <c r="C654" s="28"/>
      <c r="D654" s="37"/>
      <c r="E654" s="38"/>
      <c r="F654" s="89"/>
      <c r="G654" s="96"/>
      <c r="H654" s="39">
        <f t="shared" si="60"/>
        <v>0</v>
      </c>
      <c r="I654" s="39"/>
      <c r="J654" s="82"/>
      <c r="K654" s="41">
        <f t="shared" si="61"/>
        <v>0</v>
      </c>
      <c r="L654" s="42">
        <v>0</v>
      </c>
      <c r="M654" s="269"/>
      <c r="N654" s="268" t="str">
        <f t="shared" si="63"/>
        <v>xxx</v>
      </c>
      <c r="O654" s="267"/>
      <c r="P654" s="268"/>
      <c r="Q654" s="300">
        <v>0</v>
      </c>
      <c r="R654" s="104">
        <f t="shared" si="62"/>
        <v>0</v>
      </c>
      <c r="S654" s="43"/>
      <c r="T654" s="111"/>
      <c r="U654" s="111"/>
      <c r="V654" s="111"/>
      <c r="W654" s="111"/>
      <c r="X654" s="111"/>
      <c r="Y654" s="111"/>
      <c r="Z654" s="111"/>
      <c r="AA654" s="111"/>
      <c r="AB654" s="111"/>
      <c r="AC654" s="111"/>
      <c r="AD654" s="111"/>
      <c r="AE654" s="111"/>
      <c r="AF654" s="111"/>
      <c r="AG654" s="111"/>
      <c r="AH654" s="40"/>
      <c r="AI654" s="40"/>
    </row>
    <row r="655" spans="1:35" s="44" customFormat="1" ht="28.5" customHeight="1" x14ac:dyDescent="0.25">
      <c r="A655" s="88" t="e">
        <f t="shared" si="59"/>
        <v>#VALUE!</v>
      </c>
      <c r="B655" s="87" t="s">
        <v>60</v>
      </c>
      <c r="C655" s="28"/>
      <c r="D655" s="37"/>
      <c r="E655" s="38"/>
      <c r="F655" s="89"/>
      <c r="G655" s="96"/>
      <c r="H655" s="39">
        <f t="shared" si="60"/>
        <v>0</v>
      </c>
      <c r="I655" s="39"/>
      <c r="J655" s="82"/>
      <c r="K655" s="41">
        <f t="shared" si="61"/>
        <v>0</v>
      </c>
      <c r="L655" s="42">
        <v>0</v>
      </c>
      <c r="M655" s="269"/>
      <c r="N655" s="268" t="str">
        <f t="shared" si="63"/>
        <v>xxx</v>
      </c>
      <c r="O655" s="267"/>
      <c r="P655" s="268"/>
      <c r="Q655" s="300">
        <v>0</v>
      </c>
      <c r="R655" s="104">
        <f t="shared" si="62"/>
        <v>0</v>
      </c>
      <c r="S655" s="43"/>
      <c r="T655" s="111"/>
      <c r="U655" s="111"/>
      <c r="V655" s="111"/>
      <c r="W655" s="111"/>
      <c r="X655" s="111"/>
      <c r="Y655" s="111"/>
      <c r="Z655" s="111"/>
      <c r="AA655" s="111"/>
      <c r="AB655" s="111"/>
      <c r="AC655" s="111"/>
      <c r="AD655" s="111"/>
      <c r="AE655" s="111"/>
      <c r="AF655" s="111"/>
      <c r="AG655" s="111"/>
      <c r="AH655" s="40"/>
      <c r="AI655" s="40"/>
    </row>
    <row r="656" spans="1:35" s="44" customFormat="1" ht="28.5" customHeight="1" x14ac:dyDescent="0.25">
      <c r="A656" s="88" t="e">
        <f t="shared" si="59"/>
        <v>#VALUE!</v>
      </c>
      <c r="B656" s="87" t="s">
        <v>60</v>
      </c>
      <c r="C656" s="28"/>
      <c r="D656" s="37"/>
      <c r="E656" s="38"/>
      <c r="F656" s="89"/>
      <c r="G656" s="96"/>
      <c r="H656" s="39">
        <f t="shared" si="60"/>
        <v>0</v>
      </c>
      <c r="I656" s="39"/>
      <c r="J656" s="82"/>
      <c r="K656" s="41">
        <f t="shared" si="61"/>
        <v>0</v>
      </c>
      <c r="L656" s="42">
        <v>0</v>
      </c>
      <c r="M656" s="269"/>
      <c r="N656" s="268" t="str">
        <f t="shared" si="63"/>
        <v>xxx</v>
      </c>
      <c r="O656" s="267"/>
      <c r="P656" s="268"/>
      <c r="Q656" s="300">
        <v>0</v>
      </c>
      <c r="R656" s="104">
        <f t="shared" si="62"/>
        <v>0</v>
      </c>
      <c r="S656" s="43"/>
      <c r="T656" s="111"/>
      <c r="U656" s="111"/>
      <c r="V656" s="111"/>
      <c r="W656" s="111"/>
      <c r="X656" s="111"/>
      <c r="Y656" s="111"/>
      <c r="Z656" s="111"/>
      <c r="AA656" s="111"/>
      <c r="AB656" s="111"/>
      <c r="AC656" s="111"/>
      <c r="AD656" s="111"/>
      <c r="AE656" s="111"/>
      <c r="AF656" s="111"/>
      <c r="AG656" s="111"/>
      <c r="AH656" s="40"/>
      <c r="AI656" s="40"/>
    </row>
    <row r="657" spans="1:35" s="44" customFormat="1" ht="28.5" customHeight="1" x14ac:dyDescent="0.25">
      <c r="A657" s="88" t="e">
        <f t="shared" si="59"/>
        <v>#VALUE!</v>
      </c>
      <c r="B657" s="87" t="s">
        <v>60</v>
      </c>
      <c r="C657" s="28"/>
      <c r="D657" s="37"/>
      <c r="E657" s="38"/>
      <c r="F657" s="89"/>
      <c r="G657" s="96"/>
      <c r="H657" s="39">
        <f t="shared" si="60"/>
        <v>0</v>
      </c>
      <c r="I657" s="39"/>
      <c r="J657" s="82"/>
      <c r="K657" s="41">
        <f t="shared" si="61"/>
        <v>0</v>
      </c>
      <c r="L657" s="42">
        <v>0</v>
      </c>
      <c r="M657" s="269"/>
      <c r="N657" s="268" t="str">
        <f t="shared" si="63"/>
        <v>xxx</v>
      </c>
      <c r="O657" s="267"/>
      <c r="P657" s="268"/>
      <c r="Q657" s="300">
        <v>0</v>
      </c>
      <c r="R657" s="104">
        <f t="shared" si="62"/>
        <v>0</v>
      </c>
      <c r="S657" s="43"/>
      <c r="T657" s="111"/>
      <c r="U657" s="111"/>
      <c r="V657" s="111"/>
      <c r="W657" s="111"/>
      <c r="X657" s="111"/>
      <c r="Y657" s="111"/>
      <c r="Z657" s="111"/>
      <c r="AA657" s="111"/>
      <c r="AB657" s="111"/>
      <c r="AC657" s="111"/>
      <c r="AD657" s="111"/>
      <c r="AE657" s="111"/>
      <c r="AF657" s="111"/>
      <c r="AG657" s="111"/>
      <c r="AH657" s="40"/>
      <c r="AI657" s="40"/>
    </row>
    <row r="658" spans="1:35" s="44" customFormat="1" ht="28.5" customHeight="1" x14ac:dyDescent="0.25">
      <c r="A658" s="88" t="e">
        <f t="shared" si="59"/>
        <v>#VALUE!</v>
      </c>
      <c r="B658" s="87" t="s">
        <v>60</v>
      </c>
      <c r="C658" s="28"/>
      <c r="D658" s="37"/>
      <c r="E658" s="38"/>
      <c r="F658" s="89"/>
      <c r="G658" s="96"/>
      <c r="H658" s="39">
        <f t="shared" si="60"/>
        <v>0</v>
      </c>
      <c r="I658" s="39"/>
      <c r="J658" s="82"/>
      <c r="K658" s="41">
        <f t="shared" si="61"/>
        <v>0</v>
      </c>
      <c r="L658" s="42">
        <v>0</v>
      </c>
      <c r="M658" s="269"/>
      <c r="N658" s="268" t="str">
        <f t="shared" si="63"/>
        <v>xxx</v>
      </c>
      <c r="O658" s="267"/>
      <c r="P658" s="268"/>
      <c r="Q658" s="300">
        <v>0</v>
      </c>
      <c r="R658" s="104">
        <f t="shared" si="62"/>
        <v>0</v>
      </c>
      <c r="S658" s="43"/>
      <c r="T658" s="111"/>
      <c r="U658" s="111"/>
      <c r="V658" s="111"/>
      <c r="W658" s="111"/>
      <c r="X658" s="111"/>
      <c r="Y658" s="111"/>
      <c r="Z658" s="111"/>
      <c r="AA658" s="111"/>
      <c r="AB658" s="111"/>
      <c r="AC658" s="111"/>
      <c r="AD658" s="111"/>
      <c r="AE658" s="111"/>
      <c r="AF658" s="111"/>
      <c r="AG658" s="111"/>
      <c r="AH658" s="40"/>
      <c r="AI658" s="40"/>
    </row>
    <row r="659" spans="1:35" s="44" customFormat="1" ht="28.5" customHeight="1" x14ac:dyDescent="0.25">
      <c r="A659" s="88" t="e">
        <f t="shared" si="59"/>
        <v>#VALUE!</v>
      </c>
      <c r="B659" s="87" t="s">
        <v>60</v>
      </c>
      <c r="C659" s="28"/>
      <c r="D659" s="37"/>
      <c r="E659" s="38"/>
      <c r="F659" s="89"/>
      <c r="G659" s="96"/>
      <c r="H659" s="39">
        <f t="shared" si="60"/>
        <v>0</v>
      </c>
      <c r="I659" s="39"/>
      <c r="J659" s="82"/>
      <c r="K659" s="41">
        <f t="shared" si="61"/>
        <v>0</v>
      </c>
      <c r="L659" s="42">
        <v>0</v>
      </c>
      <c r="M659" s="269"/>
      <c r="N659" s="268" t="str">
        <f t="shared" si="63"/>
        <v>xxx</v>
      </c>
      <c r="O659" s="267"/>
      <c r="P659" s="268"/>
      <c r="Q659" s="300">
        <v>0</v>
      </c>
      <c r="R659" s="104">
        <f t="shared" si="62"/>
        <v>0</v>
      </c>
      <c r="S659" s="43"/>
      <c r="T659" s="111"/>
      <c r="U659" s="111"/>
      <c r="V659" s="111"/>
      <c r="W659" s="111"/>
      <c r="X659" s="111"/>
      <c r="Y659" s="111"/>
      <c r="Z659" s="111"/>
      <c r="AA659" s="111"/>
      <c r="AB659" s="111"/>
      <c r="AC659" s="111"/>
      <c r="AD659" s="111"/>
      <c r="AE659" s="111"/>
      <c r="AF659" s="111"/>
      <c r="AG659" s="111"/>
      <c r="AH659" s="40"/>
      <c r="AI659" s="40"/>
    </row>
    <row r="660" spans="1:35" s="44" customFormat="1" ht="28.5" customHeight="1" x14ac:dyDescent="0.25">
      <c r="A660" s="88" t="e">
        <f t="shared" si="59"/>
        <v>#VALUE!</v>
      </c>
      <c r="B660" s="87" t="s">
        <v>60</v>
      </c>
      <c r="C660" s="28"/>
      <c r="D660" s="37"/>
      <c r="E660" s="38"/>
      <c r="F660" s="89"/>
      <c r="G660" s="96"/>
      <c r="H660" s="39">
        <f t="shared" si="60"/>
        <v>0</v>
      </c>
      <c r="I660" s="39"/>
      <c r="J660" s="82"/>
      <c r="K660" s="41">
        <f t="shared" si="61"/>
        <v>0</v>
      </c>
      <c r="L660" s="42">
        <v>0</v>
      </c>
      <c r="M660" s="269"/>
      <c r="N660" s="268" t="str">
        <f t="shared" si="63"/>
        <v>xxx</v>
      </c>
      <c r="O660" s="267"/>
      <c r="P660" s="268"/>
      <c r="Q660" s="300">
        <v>0</v>
      </c>
      <c r="R660" s="104">
        <f t="shared" si="62"/>
        <v>0</v>
      </c>
      <c r="S660" s="43"/>
      <c r="T660" s="111"/>
      <c r="U660" s="111"/>
      <c r="V660" s="111"/>
      <c r="W660" s="111"/>
      <c r="X660" s="111"/>
      <c r="Y660" s="111"/>
      <c r="Z660" s="111"/>
      <c r="AA660" s="111"/>
      <c r="AB660" s="111"/>
      <c r="AC660" s="111"/>
      <c r="AD660" s="111"/>
      <c r="AE660" s="111"/>
      <c r="AF660" s="111"/>
      <c r="AG660" s="111"/>
      <c r="AH660" s="40"/>
      <c r="AI660" s="40"/>
    </row>
    <row r="661" spans="1:35" s="44" customFormat="1" ht="28.5" customHeight="1" x14ac:dyDescent="0.25">
      <c r="A661" s="88" t="e">
        <f t="shared" si="59"/>
        <v>#VALUE!</v>
      </c>
      <c r="B661" s="87" t="s">
        <v>60</v>
      </c>
      <c r="C661" s="28"/>
      <c r="D661" s="37"/>
      <c r="E661" s="38"/>
      <c r="F661" s="89"/>
      <c r="G661" s="96"/>
      <c r="H661" s="39">
        <f t="shared" si="60"/>
        <v>0</v>
      </c>
      <c r="I661" s="39"/>
      <c r="J661" s="82"/>
      <c r="K661" s="41">
        <f t="shared" si="61"/>
        <v>0</v>
      </c>
      <c r="L661" s="42">
        <v>0</v>
      </c>
      <c r="M661" s="269"/>
      <c r="N661" s="268" t="str">
        <f t="shared" si="63"/>
        <v>xxx</v>
      </c>
      <c r="O661" s="267"/>
      <c r="P661" s="268"/>
      <c r="Q661" s="300">
        <v>0</v>
      </c>
      <c r="R661" s="104">
        <f t="shared" si="62"/>
        <v>0</v>
      </c>
      <c r="S661" s="43"/>
      <c r="T661" s="111"/>
      <c r="U661" s="111"/>
      <c r="V661" s="111"/>
      <c r="W661" s="111"/>
      <c r="X661" s="111"/>
      <c r="Y661" s="111"/>
      <c r="Z661" s="111"/>
      <c r="AA661" s="111"/>
      <c r="AB661" s="111"/>
      <c r="AC661" s="111"/>
      <c r="AD661" s="111"/>
      <c r="AE661" s="111"/>
      <c r="AF661" s="111"/>
      <c r="AG661" s="111"/>
      <c r="AH661" s="40"/>
      <c r="AI661" s="40"/>
    </row>
    <row r="662" spans="1:35" s="44" customFormat="1" ht="28.5" customHeight="1" x14ac:dyDescent="0.25">
      <c r="A662" s="88" t="e">
        <f t="shared" si="59"/>
        <v>#VALUE!</v>
      </c>
      <c r="B662" s="87" t="s">
        <v>60</v>
      </c>
      <c r="C662" s="28"/>
      <c r="D662" s="37"/>
      <c r="E662" s="38"/>
      <c r="F662" s="89"/>
      <c r="G662" s="96"/>
      <c r="H662" s="39">
        <f t="shared" si="60"/>
        <v>0</v>
      </c>
      <c r="I662" s="39"/>
      <c r="J662" s="82"/>
      <c r="K662" s="41">
        <f t="shared" si="61"/>
        <v>0</v>
      </c>
      <c r="L662" s="42">
        <v>0</v>
      </c>
      <c r="M662" s="269"/>
      <c r="N662" s="268" t="str">
        <f t="shared" si="63"/>
        <v>xxx</v>
      </c>
      <c r="O662" s="267"/>
      <c r="P662" s="268"/>
      <c r="Q662" s="300">
        <v>0</v>
      </c>
      <c r="R662" s="104">
        <f t="shared" si="62"/>
        <v>0</v>
      </c>
      <c r="S662" s="43"/>
      <c r="T662" s="111"/>
      <c r="U662" s="111"/>
      <c r="V662" s="111"/>
      <c r="W662" s="111"/>
      <c r="X662" s="111"/>
      <c r="Y662" s="111"/>
      <c r="Z662" s="111"/>
      <c r="AA662" s="111"/>
      <c r="AB662" s="111"/>
      <c r="AC662" s="111"/>
      <c r="AD662" s="111"/>
      <c r="AE662" s="111"/>
      <c r="AF662" s="111"/>
      <c r="AG662" s="111"/>
      <c r="AH662" s="40"/>
      <c r="AI662" s="40"/>
    </row>
    <row r="663" spans="1:35" s="44" customFormat="1" ht="28.5" customHeight="1" x14ac:dyDescent="0.25">
      <c r="A663" s="88" t="e">
        <f t="shared" si="59"/>
        <v>#VALUE!</v>
      </c>
      <c r="B663" s="87" t="s">
        <v>60</v>
      </c>
      <c r="C663" s="28"/>
      <c r="D663" s="37"/>
      <c r="E663" s="38"/>
      <c r="F663" s="89"/>
      <c r="G663" s="96"/>
      <c r="H663" s="39">
        <f t="shared" si="60"/>
        <v>0</v>
      </c>
      <c r="I663" s="39"/>
      <c r="J663" s="82"/>
      <c r="K663" s="41">
        <f t="shared" si="61"/>
        <v>0</v>
      </c>
      <c r="L663" s="42">
        <v>0</v>
      </c>
      <c r="M663" s="269"/>
      <c r="N663" s="268" t="str">
        <f t="shared" si="63"/>
        <v>xxx</v>
      </c>
      <c r="O663" s="267"/>
      <c r="P663" s="268"/>
      <c r="Q663" s="300">
        <v>0</v>
      </c>
      <c r="R663" s="104">
        <f t="shared" si="62"/>
        <v>0</v>
      </c>
      <c r="S663" s="43"/>
      <c r="T663" s="111"/>
      <c r="U663" s="111"/>
      <c r="V663" s="111"/>
      <c r="W663" s="111"/>
      <c r="X663" s="111"/>
      <c r="Y663" s="111"/>
      <c r="Z663" s="111"/>
      <c r="AA663" s="111"/>
      <c r="AB663" s="111"/>
      <c r="AC663" s="111"/>
      <c r="AD663" s="111"/>
      <c r="AE663" s="111"/>
      <c r="AF663" s="111"/>
      <c r="AG663" s="111"/>
      <c r="AH663" s="40"/>
      <c r="AI663" s="40"/>
    </row>
    <row r="664" spans="1:35" s="44" customFormat="1" ht="28.5" customHeight="1" x14ac:dyDescent="0.25">
      <c r="A664" s="88" t="e">
        <f t="shared" si="59"/>
        <v>#VALUE!</v>
      </c>
      <c r="B664" s="87" t="s">
        <v>60</v>
      </c>
      <c r="C664" s="28"/>
      <c r="D664" s="37"/>
      <c r="E664" s="38"/>
      <c r="F664" s="89"/>
      <c r="G664" s="96"/>
      <c r="H664" s="39">
        <f t="shared" si="60"/>
        <v>0</v>
      </c>
      <c r="I664" s="39"/>
      <c r="J664" s="82"/>
      <c r="K664" s="41">
        <f t="shared" si="61"/>
        <v>0</v>
      </c>
      <c r="L664" s="42">
        <v>0</v>
      </c>
      <c r="M664" s="269"/>
      <c r="N664" s="268" t="str">
        <f t="shared" si="63"/>
        <v>xxx</v>
      </c>
      <c r="O664" s="267"/>
      <c r="P664" s="268"/>
      <c r="Q664" s="300">
        <v>0</v>
      </c>
      <c r="R664" s="104">
        <f t="shared" si="62"/>
        <v>0</v>
      </c>
      <c r="S664" s="43"/>
      <c r="T664" s="111"/>
      <c r="U664" s="111"/>
      <c r="V664" s="111"/>
      <c r="W664" s="111"/>
      <c r="X664" s="111"/>
      <c r="Y664" s="111"/>
      <c r="Z664" s="111"/>
      <c r="AA664" s="111"/>
      <c r="AB664" s="111"/>
      <c r="AC664" s="111"/>
      <c r="AD664" s="111"/>
      <c r="AE664" s="111"/>
      <c r="AF664" s="111"/>
      <c r="AG664" s="111"/>
      <c r="AH664" s="40"/>
      <c r="AI664" s="40"/>
    </row>
    <row r="665" spans="1:35" s="44" customFormat="1" ht="28.5" customHeight="1" x14ac:dyDescent="0.25">
      <c r="A665" s="88" t="e">
        <f t="shared" si="59"/>
        <v>#VALUE!</v>
      </c>
      <c r="B665" s="87" t="s">
        <v>60</v>
      </c>
      <c r="C665" s="28"/>
      <c r="D665" s="37"/>
      <c r="E665" s="38"/>
      <c r="F665" s="89"/>
      <c r="G665" s="96"/>
      <c r="H665" s="39">
        <f t="shared" si="60"/>
        <v>0</v>
      </c>
      <c r="I665" s="39"/>
      <c r="J665" s="82"/>
      <c r="K665" s="41">
        <f t="shared" si="61"/>
        <v>0</v>
      </c>
      <c r="L665" s="42">
        <v>0</v>
      </c>
      <c r="M665" s="269"/>
      <c r="N665" s="268" t="str">
        <f t="shared" si="63"/>
        <v>xxx</v>
      </c>
      <c r="O665" s="267"/>
      <c r="P665" s="268"/>
      <c r="Q665" s="300">
        <v>0</v>
      </c>
      <c r="R665" s="104">
        <f t="shared" si="62"/>
        <v>0</v>
      </c>
      <c r="S665" s="43"/>
      <c r="T665" s="111"/>
      <c r="U665" s="111"/>
      <c r="V665" s="111"/>
      <c r="W665" s="111"/>
      <c r="X665" s="111"/>
      <c r="Y665" s="111"/>
      <c r="Z665" s="111"/>
      <c r="AA665" s="111"/>
      <c r="AB665" s="111"/>
      <c r="AC665" s="111"/>
      <c r="AD665" s="111"/>
      <c r="AE665" s="111"/>
      <c r="AF665" s="111"/>
      <c r="AG665" s="111"/>
      <c r="AH665" s="40"/>
      <c r="AI665" s="40"/>
    </row>
    <row r="666" spans="1:35" s="44" customFormat="1" ht="28.5" customHeight="1" x14ac:dyDescent="0.25">
      <c r="A666" s="88" t="e">
        <f t="shared" si="59"/>
        <v>#VALUE!</v>
      </c>
      <c r="B666" s="87" t="s">
        <v>60</v>
      </c>
      <c r="C666" s="28"/>
      <c r="D666" s="37"/>
      <c r="E666" s="38"/>
      <c r="F666" s="89"/>
      <c r="G666" s="96"/>
      <c r="H666" s="39">
        <f t="shared" si="60"/>
        <v>0</v>
      </c>
      <c r="I666" s="39"/>
      <c r="J666" s="82"/>
      <c r="K666" s="41">
        <f t="shared" si="61"/>
        <v>0</v>
      </c>
      <c r="L666" s="42">
        <v>0</v>
      </c>
      <c r="M666" s="269"/>
      <c r="N666" s="268" t="str">
        <f t="shared" si="63"/>
        <v>xxx</v>
      </c>
      <c r="O666" s="267"/>
      <c r="P666" s="268"/>
      <c r="Q666" s="300">
        <v>0</v>
      </c>
      <c r="R666" s="104">
        <f t="shared" si="62"/>
        <v>0</v>
      </c>
      <c r="S666" s="43"/>
      <c r="T666" s="111"/>
      <c r="U666" s="111"/>
      <c r="V666" s="111"/>
      <c r="W666" s="111"/>
      <c r="X666" s="111"/>
      <c r="Y666" s="111"/>
      <c r="Z666" s="111"/>
      <c r="AA666" s="111"/>
      <c r="AB666" s="111"/>
      <c r="AC666" s="111"/>
      <c r="AD666" s="111"/>
      <c r="AE666" s="111"/>
      <c r="AF666" s="111"/>
      <c r="AG666" s="111"/>
      <c r="AH666" s="40"/>
      <c r="AI666" s="40"/>
    </row>
    <row r="667" spans="1:35" s="44" customFormat="1" ht="28.5" customHeight="1" x14ac:dyDescent="0.25">
      <c r="A667" s="88" t="e">
        <f t="shared" si="59"/>
        <v>#VALUE!</v>
      </c>
      <c r="B667" s="87" t="s">
        <v>60</v>
      </c>
      <c r="C667" s="28"/>
      <c r="D667" s="37"/>
      <c r="E667" s="38"/>
      <c r="F667" s="89"/>
      <c r="G667" s="96"/>
      <c r="H667" s="39">
        <f t="shared" si="60"/>
        <v>0</v>
      </c>
      <c r="I667" s="39"/>
      <c r="J667" s="82"/>
      <c r="K667" s="41">
        <f t="shared" si="61"/>
        <v>0</v>
      </c>
      <c r="L667" s="42">
        <v>0</v>
      </c>
      <c r="M667" s="269"/>
      <c r="N667" s="268" t="str">
        <f t="shared" si="63"/>
        <v>xxx</v>
      </c>
      <c r="O667" s="267"/>
      <c r="P667" s="268"/>
      <c r="Q667" s="300">
        <v>0</v>
      </c>
      <c r="R667" s="104">
        <f t="shared" si="62"/>
        <v>0</v>
      </c>
      <c r="S667" s="43"/>
      <c r="T667" s="111"/>
      <c r="U667" s="111"/>
      <c r="V667" s="111"/>
      <c r="W667" s="111"/>
      <c r="X667" s="111"/>
      <c r="Y667" s="111"/>
      <c r="Z667" s="111"/>
      <c r="AA667" s="111"/>
      <c r="AB667" s="111"/>
      <c r="AC667" s="111"/>
      <c r="AD667" s="111"/>
      <c r="AE667" s="111"/>
      <c r="AF667" s="111"/>
      <c r="AG667" s="111"/>
      <c r="AH667" s="40"/>
      <c r="AI667" s="40"/>
    </row>
    <row r="668" spans="1:35" s="44" customFormat="1" ht="28.5" customHeight="1" x14ac:dyDescent="0.25">
      <c r="A668" s="88" t="e">
        <f t="shared" si="59"/>
        <v>#VALUE!</v>
      </c>
      <c r="B668" s="87" t="s">
        <v>60</v>
      </c>
      <c r="C668" s="28"/>
      <c r="D668" s="37"/>
      <c r="E668" s="38"/>
      <c r="F668" s="89"/>
      <c r="G668" s="96"/>
      <c r="H668" s="39">
        <f t="shared" si="60"/>
        <v>0</v>
      </c>
      <c r="I668" s="39"/>
      <c r="J668" s="82"/>
      <c r="K668" s="41">
        <f t="shared" si="61"/>
        <v>0</v>
      </c>
      <c r="L668" s="42">
        <v>0</v>
      </c>
      <c r="M668" s="269"/>
      <c r="N668" s="268" t="str">
        <f t="shared" si="63"/>
        <v>xxx</v>
      </c>
      <c r="O668" s="267"/>
      <c r="P668" s="268"/>
      <c r="Q668" s="300">
        <v>0</v>
      </c>
      <c r="R668" s="104">
        <f t="shared" si="62"/>
        <v>0</v>
      </c>
      <c r="S668" s="43"/>
      <c r="T668" s="111"/>
      <c r="U668" s="111"/>
      <c r="V668" s="111"/>
      <c r="W668" s="111"/>
      <c r="X668" s="111"/>
      <c r="Y668" s="111"/>
      <c r="Z668" s="111"/>
      <c r="AA668" s="111"/>
      <c r="AB668" s="111"/>
      <c r="AC668" s="111"/>
      <c r="AD668" s="111"/>
      <c r="AE668" s="111"/>
      <c r="AF668" s="111"/>
      <c r="AG668" s="111"/>
      <c r="AH668" s="40"/>
      <c r="AI668" s="40"/>
    </row>
    <row r="669" spans="1:35" s="44" customFormat="1" ht="28.5" customHeight="1" x14ac:dyDescent="0.25">
      <c r="A669" s="88" t="e">
        <f t="shared" si="59"/>
        <v>#VALUE!</v>
      </c>
      <c r="B669" s="87" t="s">
        <v>60</v>
      </c>
      <c r="C669" s="28"/>
      <c r="D669" s="37"/>
      <c r="E669" s="38"/>
      <c r="F669" s="89"/>
      <c r="G669" s="96"/>
      <c r="H669" s="39">
        <f t="shared" si="60"/>
        <v>0</v>
      </c>
      <c r="I669" s="39"/>
      <c r="J669" s="82"/>
      <c r="K669" s="41">
        <f t="shared" si="61"/>
        <v>0</v>
      </c>
      <c r="L669" s="42">
        <v>0</v>
      </c>
      <c r="M669" s="269"/>
      <c r="N669" s="268" t="str">
        <f t="shared" si="63"/>
        <v>xxx</v>
      </c>
      <c r="O669" s="267"/>
      <c r="P669" s="268"/>
      <c r="Q669" s="300">
        <v>0</v>
      </c>
      <c r="R669" s="104">
        <f t="shared" si="62"/>
        <v>0</v>
      </c>
      <c r="S669" s="43"/>
      <c r="T669" s="111"/>
      <c r="U669" s="111"/>
      <c r="V669" s="111"/>
      <c r="W669" s="111"/>
      <c r="X669" s="111"/>
      <c r="Y669" s="111"/>
      <c r="Z669" s="111"/>
      <c r="AA669" s="111"/>
      <c r="AB669" s="111"/>
      <c r="AC669" s="111"/>
      <c r="AD669" s="111"/>
      <c r="AE669" s="111"/>
      <c r="AF669" s="111"/>
      <c r="AG669" s="111"/>
      <c r="AH669" s="40"/>
      <c r="AI669" s="40"/>
    </row>
    <row r="670" spans="1:35" s="44" customFormat="1" ht="28.5" customHeight="1" x14ac:dyDescent="0.25">
      <c r="A670" s="88" t="e">
        <f t="shared" si="59"/>
        <v>#VALUE!</v>
      </c>
      <c r="B670" s="87" t="s">
        <v>60</v>
      </c>
      <c r="C670" s="28"/>
      <c r="D670" s="37"/>
      <c r="E670" s="38"/>
      <c r="F670" s="89"/>
      <c r="G670" s="96"/>
      <c r="H670" s="39">
        <f t="shared" si="60"/>
        <v>0</v>
      </c>
      <c r="I670" s="39"/>
      <c r="J670" s="82"/>
      <c r="K670" s="41">
        <f t="shared" si="61"/>
        <v>0</v>
      </c>
      <c r="L670" s="42">
        <v>0</v>
      </c>
      <c r="M670" s="269"/>
      <c r="N670" s="268" t="str">
        <f t="shared" si="63"/>
        <v>xxx</v>
      </c>
      <c r="O670" s="267"/>
      <c r="P670" s="268"/>
      <c r="Q670" s="300">
        <v>0</v>
      </c>
      <c r="R670" s="104">
        <f t="shared" si="62"/>
        <v>0</v>
      </c>
      <c r="S670" s="43"/>
      <c r="T670" s="111"/>
      <c r="U670" s="111"/>
      <c r="V670" s="111"/>
      <c r="W670" s="111"/>
      <c r="X670" s="111"/>
      <c r="Y670" s="111"/>
      <c r="Z670" s="111"/>
      <c r="AA670" s="111"/>
      <c r="AB670" s="111"/>
      <c r="AC670" s="111"/>
      <c r="AD670" s="111"/>
      <c r="AE670" s="111"/>
      <c r="AF670" s="111"/>
      <c r="AG670" s="111"/>
      <c r="AH670" s="40"/>
      <c r="AI670" s="40"/>
    </row>
    <row r="671" spans="1:35" s="44" customFormat="1" ht="28.5" customHeight="1" x14ac:dyDescent="0.25">
      <c r="A671" s="88" t="e">
        <f t="shared" si="59"/>
        <v>#VALUE!</v>
      </c>
      <c r="B671" s="87" t="s">
        <v>60</v>
      </c>
      <c r="C671" s="28"/>
      <c r="D671" s="37"/>
      <c r="E671" s="38"/>
      <c r="F671" s="89"/>
      <c r="G671" s="96"/>
      <c r="H671" s="39">
        <f t="shared" si="60"/>
        <v>0</v>
      </c>
      <c r="I671" s="39"/>
      <c r="J671" s="82"/>
      <c r="K671" s="41">
        <f t="shared" si="61"/>
        <v>0</v>
      </c>
      <c r="L671" s="42">
        <v>0</v>
      </c>
      <c r="M671" s="269"/>
      <c r="N671" s="268" t="str">
        <f t="shared" si="63"/>
        <v>xxx</v>
      </c>
      <c r="O671" s="267"/>
      <c r="P671" s="268"/>
      <c r="Q671" s="300">
        <v>0</v>
      </c>
      <c r="R671" s="104">
        <f t="shared" si="62"/>
        <v>0</v>
      </c>
      <c r="S671" s="43"/>
      <c r="T671" s="111"/>
      <c r="U671" s="111"/>
      <c r="V671" s="111"/>
      <c r="W671" s="111"/>
      <c r="X671" s="111"/>
      <c r="Y671" s="111"/>
      <c r="Z671" s="111"/>
      <c r="AA671" s="111"/>
      <c r="AB671" s="111"/>
      <c r="AC671" s="111"/>
      <c r="AD671" s="111"/>
      <c r="AE671" s="111"/>
      <c r="AF671" s="111"/>
      <c r="AG671" s="111"/>
      <c r="AH671" s="40"/>
      <c r="AI671" s="40"/>
    </row>
    <row r="672" spans="1:35" s="44" customFormat="1" ht="28.5" customHeight="1" x14ac:dyDescent="0.25">
      <c r="A672" s="88" t="e">
        <f t="shared" si="59"/>
        <v>#VALUE!</v>
      </c>
      <c r="B672" s="87" t="s">
        <v>60</v>
      </c>
      <c r="C672" s="28"/>
      <c r="D672" s="37"/>
      <c r="E672" s="38"/>
      <c r="F672" s="89"/>
      <c r="G672" s="96"/>
      <c r="H672" s="39">
        <f t="shared" si="60"/>
        <v>0</v>
      </c>
      <c r="I672" s="39"/>
      <c r="J672" s="82"/>
      <c r="K672" s="41">
        <f t="shared" si="61"/>
        <v>0</v>
      </c>
      <c r="L672" s="42">
        <v>0</v>
      </c>
      <c r="M672" s="269"/>
      <c r="N672" s="268" t="str">
        <f t="shared" si="63"/>
        <v>xxx</v>
      </c>
      <c r="O672" s="267"/>
      <c r="P672" s="268"/>
      <c r="Q672" s="300">
        <v>0</v>
      </c>
      <c r="R672" s="104">
        <f t="shared" si="62"/>
        <v>0</v>
      </c>
      <c r="S672" s="43"/>
      <c r="T672" s="111"/>
      <c r="U672" s="111"/>
      <c r="V672" s="111"/>
      <c r="W672" s="111"/>
      <c r="X672" s="111"/>
      <c r="Y672" s="111"/>
      <c r="Z672" s="111"/>
      <c r="AA672" s="111"/>
      <c r="AB672" s="111"/>
      <c r="AC672" s="111"/>
      <c r="AD672" s="111"/>
      <c r="AE672" s="111"/>
      <c r="AF672" s="111"/>
      <c r="AG672" s="111"/>
      <c r="AH672" s="40"/>
      <c r="AI672" s="40"/>
    </row>
    <row r="673" spans="1:35" s="44" customFormat="1" ht="28.5" customHeight="1" x14ac:dyDescent="0.25">
      <c r="A673" s="88" t="e">
        <f t="shared" si="59"/>
        <v>#VALUE!</v>
      </c>
      <c r="B673" s="87" t="s">
        <v>60</v>
      </c>
      <c r="C673" s="28"/>
      <c r="D673" s="37"/>
      <c r="E673" s="38"/>
      <c r="F673" s="89"/>
      <c r="G673" s="96"/>
      <c r="H673" s="39">
        <f t="shared" si="60"/>
        <v>0</v>
      </c>
      <c r="I673" s="39"/>
      <c r="J673" s="82"/>
      <c r="K673" s="41">
        <f t="shared" si="61"/>
        <v>0</v>
      </c>
      <c r="L673" s="42">
        <v>0</v>
      </c>
      <c r="M673" s="269"/>
      <c r="N673" s="268" t="str">
        <f t="shared" si="63"/>
        <v>xxx</v>
      </c>
      <c r="O673" s="267"/>
      <c r="P673" s="268"/>
      <c r="Q673" s="300">
        <v>0</v>
      </c>
      <c r="R673" s="104">
        <f t="shared" si="62"/>
        <v>0</v>
      </c>
      <c r="S673" s="43"/>
      <c r="T673" s="111"/>
      <c r="U673" s="111"/>
      <c r="V673" s="111"/>
      <c r="W673" s="111"/>
      <c r="X673" s="111"/>
      <c r="Y673" s="111"/>
      <c r="Z673" s="111"/>
      <c r="AA673" s="111"/>
      <c r="AB673" s="111"/>
      <c r="AC673" s="111"/>
      <c r="AD673" s="111"/>
      <c r="AE673" s="111"/>
      <c r="AF673" s="111"/>
      <c r="AG673" s="111"/>
      <c r="AH673" s="40"/>
      <c r="AI673" s="40"/>
    </row>
    <row r="674" spans="1:35" s="44" customFormat="1" ht="28.5" customHeight="1" x14ac:dyDescent="0.25">
      <c r="A674" s="88" t="e">
        <f t="shared" si="59"/>
        <v>#VALUE!</v>
      </c>
      <c r="B674" s="87" t="s">
        <v>60</v>
      </c>
      <c r="C674" s="28"/>
      <c r="D674" s="37"/>
      <c r="E674" s="38"/>
      <c r="F674" s="89"/>
      <c r="G674" s="96"/>
      <c r="H674" s="39">
        <f t="shared" si="60"/>
        <v>0</v>
      </c>
      <c r="I674" s="39"/>
      <c r="J674" s="82"/>
      <c r="K674" s="41">
        <f t="shared" si="61"/>
        <v>0</v>
      </c>
      <c r="L674" s="42">
        <v>0</v>
      </c>
      <c r="M674" s="269"/>
      <c r="N674" s="268" t="str">
        <f t="shared" si="63"/>
        <v>xxx</v>
      </c>
      <c r="O674" s="267"/>
      <c r="P674" s="268"/>
      <c r="Q674" s="300">
        <v>0</v>
      </c>
      <c r="R674" s="104">
        <f t="shared" si="62"/>
        <v>0</v>
      </c>
      <c r="S674" s="43"/>
      <c r="T674" s="111"/>
      <c r="U674" s="111"/>
      <c r="V674" s="111"/>
      <c r="W674" s="111"/>
      <c r="X674" s="111"/>
      <c r="Y674" s="111"/>
      <c r="Z674" s="111"/>
      <c r="AA674" s="111"/>
      <c r="AB674" s="111"/>
      <c r="AC674" s="111"/>
      <c r="AD674" s="111"/>
      <c r="AE674" s="111"/>
      <c r="AF674" s="111"/>
      <c r="AG674" s="111"/>
      <c r="AH674" s="40"/>
      <c r="AI674" s="40"/>
    </row>
    <row r="675" spans="1:35" s="44" customFormat="1" ht="28.5" customHeight="1" x14ac:dyDescent="0.25">
      <c r="A675" s="88" t="e">
        <f t="shared" si="59"/>
        <v>#VALUE!</v>
      </c>
      <c r="B675" s="87" t="s">
        <v>60</v>
      </c>
      <c r="C675" s="28"/>
      <c r="D675" s="37"/>
      <c r="E675" s="38"/>
      <c r="F675" s="89"/>
      <c r="G675" s="96"/>
      <c r="H675" s="39">
        <f t="shared" si="60"/>
        <v>0</v>
      </c>
      <c r="I675" s="39"/>
      <c r="J675" s="82"/>
      <c r="K675" s="41">
        <f t="shared" si="61"/>
        <v>0</v>
      </c>
      <c r="L675" s="42">
        <v>0</v>
      </c>
      <c r="M675" s="269"/>
      <c r="N675" s="268" t="str">
        <f t="shared" si="63"/>
        <v>xxx</v>
      </c>
      <c r="O675" s="267"/>
      <c r="P675" s="268"/>
      <c r="Q675" s="300">
        <v>0</v>
      </c>
      <c r="R675" s="104">
        <f t="shared" si="62"/>
        <v>0</v>
      </c>
      <c r="S675" s="43"/>
      <c r="T675" s="111"/>
      <c r="U675" s="111"/>
      <c r="V675" s="111"/>
      <c r="W675" s="111"/>
      <c r="X675" s="111"/>
      <c r="Y675" s="111"/>
      <c r="Z675" s="111"/>
      <c r="AA675" s="111"/>
      <c r="AB675" s="111"/>
      <c r="AC675" s="111"/>
      <c r="AD675" s="111"/>
      <c r="AE675" s="111"/>
      <c r="AF675" s="111"/>
      <c r="AG675" s="111"/>
      <c r="AH675" s="40"/>
      <c r="AI675" s="40"/>
    </row>
    <row r="676" spans="1:35" s="44" customFormat="1" ht="28.5" customHeight="1" x14ac:dyDescent="0.25">
      <c r="A676" s="88" t="e">
        <f t="shared" si="59"/>
        <v>#VALUE!</v>
      </c>
      <c r="B676" s="87" t="s">
        <v>60</v>
      </c>
      <c r="C676" s="28"/>
      <c r="D676" s="37"/>
      <c r="E676" s="38"/>
      <c r="F676" s="89"/>
      <c r="G676" s="96"/>
      <c r="H676" s="39">
        <f t="shared" si="60"/>
        <v>0</v>
      </c>
      <c r="I676" s="39"/>
      <c r="J676" s="82"/>
      <c r="K676" s="41">
        <f t="shared" si="61"/>
        <v>0</v>
      </c>
      <c r="L676" s="42">
        <v>0</v>
      </c>
      <c r="M676" s="269"/>
      <c r="N676" s="268" t="str">
        <f t="shared" si="63"/>
        <v>xxx</v>
      </c>
      <c r="O676" s="267"/>
      <c r="P676" s="268"/>
      <c r="Q676" s="300">
        <v>0</v>
      </c>
      <c r="R676" s="104">
        <f t="shared" si="62"/>
        <v>0</v>
      </c>
      <c r="S676" s="43"/>
      <c r="T676" s="111"/>
      <c r="U676" s="111"/>
      <c r="V676" s="111"/>
      <c r="W676" s="111"/>
      <c r="X676" s="111"/>
      <c r="Y676" s="111"/>
      <c r="Z676" s="111"/>
      <c r="AA676" s="111"/>
      <c r="AB676" s="111"/>
      <c r="AC676" s="111"/>
      <c r="AD676" s="111"/>
      <c r="AE676" s="111"/>
      <c r="AF676" s="111"/>
      <c r="AG676" s="111"/>
      <c r="AH676" s="40"/>
      <c r="AI676" s="40"/>
    </row>
    <row r="677" spans="1:35" s="44" customFormat="1" ht="28.5" customHeight="1" x14ac:dyDescent="0.25">
      <c r="A677" s="88" t="e">
        <f t="shared" si="59"/>
        <v>#VALUE!</v>
      </c>
      <c r="B677" s="87" t="s">
        <v>60</v>
      </c>
      <c r="C677" s="28"/>
      <c r="D677" s="37"/>
      <c r="E677" s="38"/>
      <c r="F677" s="89"/>
      <c r="G677" s="96"/>
      <c r="H677" s="39">
        <f t="shared" si="60"/>
        <v>0</v>
      </c>
      <c r="I677" s="39"/>
      <c r="J677" s="82"/>
      <c r="K677" s="41">
        <f t="shared" si="61"/>
        <v>0</v>
      </c>
      <c r="L677" s="42">
        <v>0</v>
      </c>
      <c r="M677" s="269"/>
      <c r="N677" s="268" t="str">
        <f t="shared" si="63"/>
        <v>xxx</v>
      </c>
      <c r="O677" s="267"/>
      <c r="P677" s="268"/>
      <c r="Q677" s="300">
        <v>0</v>
      </c>
      <c r="R677" s="104">
        <f t="shared" si="62"/>
        <v>0</v>
      </c>
      <c r="S677" s="43"/>
      <c r="T677" s="111"/>
      <c r="U677" s="111"/>
      <c r="V677" s="111"/>
      <c r="W677" s="111"/>
      <c r="X677" s="111"/>
      <c r="Y677" s="111"/>
      <c r="Z677" s="111"/>
      <c r="AA677" s="111"/>
      <c r="AB677" s="111"/>
      <c r="AC677" s="111"/>
      <c r="AD677" s="111"/>
      <c r="AE677" s="111"/>
      <c r="AF677" s="111"/>
      <c r="AG677" s="111"/>
      <c r="AH677" s="40"/>
      <c r="AI677" s="40"/>
    </row>
    <row r="678" spans="1:35" s="44" customFormat="1" ht="28.5" customHeight="1" x14ac:dyDescent="0.25">
      <c r="A678" s="88" t="e">
        <f t="shared" si="59"/>
        <v>#VALUE!</v>
      </c>
      <c r="B678" s="87" t="s">
        <v>60</v>
      </c>
      <c r="C678" s="28"/>
      <c r="D678" s="37"/>
      <c r="E678" s="38"/>
      <c r="F678" s="89"/>
      <c r="G678" s="96"/>
      <c r="H678" s="39">
        <f t="shared" si="60"/>
        <v>0</v>
      </c>
      <c r="I678" s="39"/>
      <c r="J678" s="82"/>
      <c r="K678" s="41">
        <f t="shared" si="61"/>
        <v>0</v>
      </c>
      <c r="L678" s="42">
        <v>0</v>
      </c>
      <c r="M678" s="269"/>
      <c r="N678" s="268" t="str">
        <f t="shared" si="63"/>
        <v>xxx</v>
      </c>
      <c r="O678" s="267"/>
      <c r="P678" s="268"/>
      <c r="Q678" s="300">
        <v>0</v>
      </c>
      <c r="R678" s="104">
        <f t="shared" si="62"/>
        <v>0</v>
      </c>
      <c r="S678" s="43"/>
      <c r="T678" s="111"/>
      <c r="U678" s="111"/>
      <c r="V678" s="111"/>
      <c r="W678" s="111"/>
      <c r="X678" s="111"/>
      <c r="Y678" s="111"/>
      <c r="Z678" s="111"/>
      <c r="AA678" s="111"/>
      <c r="AB678" s="111"/>
      <c r="AC678" s="111"/>
      <c r="AD678" s="111"/>
      <c r="AE678" s="111"/>
      <c r="AF678" s="111"/>
      <c r="AG678" s="111"/>
      <c r="AH678" s="40"/>
      <c r="AI678" s="40"/>
    </row>
    <row r="679" spans="1:35" s="44" customFormat="1" ht="28.5" customHeight="1" x14ac:dyDescent="0.25">
      <c r="A679" s="88" t="e">
        <f t="shared" si="59"/>
        <v>#VALUE!</v>
      </c>
      <c r="B679" s="87" t="s">
        <v>60</v>
      </c>
      <c r="C679" s="28"/>
      <c r="D679" s="37"/>
      <c r="E679" s="38"/>
      <c r="F679" s="89"/>
      <c r="G679" s="96"/>
      <c r="H679" s="39">
        <f t="shared" si="60"/>
        <v>0</v>
      </c>
      <c r="I679" s="39"/>
      <c r="J679" s="82"/>
      <c r="K679" s="41">
        <f t="shared" si="61"/>
        <v>0</v>
      </c>
      <c r="L679" s="42">
        <v>0</v>
      </c>
      <c r="M679" s="269"/>
      <c r="N679" s="268" t="str">
        <f t="shared" si="63"/>
        <v>xxx</v>
      </c>
      <c r="O679" s="267"/>
      <c r="P679" s="268"/>
      <c r="Q679" s="300">
        <v>0</v>
      </c>
      <c r="R679" s="104">
        <f t="shared" si="62"/>
        <v>0</v>
      </c>
      <c r="S679" s="43"/>
      <c r="T679" s="111"/>
      <c r="U679" s="111"/>
      <c r="V679" s="111"/>
      <c r="W679" s="111"/>
      <c r="X679" s="111"/>
      <c r="Y679" s="111"/>
      <c r="Z679" s="111"/>
      <c r="AA679" s="111"/>
      <c r="AB679" s="111"/>
      <c r="AC679" s="111"/>
      <c r="AD679" s="111"/>
      <c r="AE679" s="111"/>
      <c r="AF679" s="111"/>
      <c r="AG679" s="111"/>
      <c r="AH679" s="40"/>
      <c r="AI679" s="40"/>
    </row>
    <row r="680" spans="1:35" s="44" customFormat="1" ht="28.5" customHeight="1" x14ac:dyDescent="0.25">
      <c r="A680" s="88" t="e">
        <f t="shared" si="59"/>
        <v>#VALUE!</v>
      </c>
      <c r="B680" s="87" t="s">
        <v>60</v>
      </c>
      <c r="C680" s="28"/>
      <c r="D680" s="37"/>
      <c r="E680" s="38"/>
      <c r="F680" s="89"/>
      <c r="G680" s="96"/>
      <c r="H680" s="39">
        <f t="shared" si="60"/>
        <v>0</v>
      </c>
      <c r="I680" s="39"/>
      <c r="J680" s="82"/>
      <c r="K680" s="41">
        <f t="shared" si="61"/>
        <v>0</v>
      </c>
      <c r="L680" s="42">
        <v>0</v>
      </c>
      <c r="M680" s="269"/>
      <c r="N680" s="268" t="str">
        <f t="shared" si="63"/>
        <v>xxx</v>
      </c>
      <c r="O680" s="267"/>
      <c r="P680" s="268"/>
      <c r="Q680" s="300">
        <v>0</v>
      </c>
      <c r="R680" s="104">
        <f t="shared" si="62"/>
        <v>0</v>
      </c>
      <c r="S680" s="43"/>
      <c r="T680" s="111"/>
      <c r="U680" s="111"/>
      <c r="V680" s="111"/>
      <c r="W680" s="111"/>
      <c r="X680" s="111"/>
      <c r="Y680" s="111"/>
      <c r="Z680" s="111"/>
      <c r="AA680" s="111"/>
      <c r="AB680" s="111"/>
      <c r="AC680" s="111"/>
      <c r="AD680" s="111"/>
      <c r="AE680" s="111"/>
      <c r="AF680" s="111"/>
      <c r="AG680" s="111"/>
      <c r="AH680" s="40"/>
      <c r="AI680" s="40"/>
    </row>
    <row r="681" spans="1:35" s="44" customFormat="1" ht="28.5" customHeight="1" x14ac:dyDescent="0.25">
      <c r="A681" s="88" t="e">
        <f t="shared" si="59"/>
        <v>#VALUE!</v>
      </c>
      <c r="B681" s="87" t="s">
        <v>60</v>
      </c>
      <c r="C681" s="28"/>
      <c r="D681" s="37"/>
      <c r="E681" s="38"/>
      <c r="F681" s="89"/>
      <c r="G681" s="96"/>
      <c r="H681" s="39">
        <f t="shared" si="60"/>
        <v>0</v>
      </c>
      <c r="I681" s="39"/>
      <c r="J681" s="82"/>
      <c r="K681" s="41">
        <f t="shared" si="61"/>
        <v>0</v>
      </c>
      <c r="L681" s="42">
        <v>0</v>
      </c>
      <c r="M681" s="269"/>
      <c r="N681" s="268" t="str">
        <f t="shared" si="63"/>
        <v>xxx</v>
      </c>
      <c r="O681" s="267"/>
      <c r="P681" s="268"/>
      <c r="Q681" s="300">
        <v>0</v>
      </c>
      <c r="R681" s="104">
        <f t="shared" si="62"/>
        <v>0</v>
      </c>
      <c r="S681" s="43"/>
      <c r="T681" s="111"/>
      <c r="U681" s="111"/>
      <c r="V681" s="111"/>
      <c r="W681" s="111"/>
      <c r="X681" s="111"/>
      <c r="Y681" s="111"/>
      <c r="Z681" s="111"/>
      <c r="AA681" s="111"/>
      <c r="AB681" s="111"/>
      <c r="AC681" s="111"/>
      <c r="AD681" s="111"/>
      <c r="AE681" s="111"/>
      <c r="AF681" s="111"/>
      <c r="AG681" s="111"/>
      <c r="AH681" s="40"/>
      <c r="AI681" s="40"/>
    </row>
    <row r="682" spans="1:35" s="44" customFormat="1" ht="28.5" customHeight="1" x14ac:dyDescent="0.25">
      <c r="A682" s="88" t="e">
        <f t="shared" ref="A682:A745" si="64">N682+14</f>
        <v>#VALUE!</v>
      </c>
      <c r="B682" s="87" t="s">
        <v>60</v>
      </c>
      <c r="C682" s="28"/>
      <c r="D682" s="37"/>
      <c r="E682" s="38"/>
      <c r="F682" s="89"/>
      <c r="G682" s="96"/>
      <c r="H682" s="39">
        <f t="shared" ref="H682:H745" si="65">G682-F682</f>
        <v>0</v>
      </c>
      <c r="I682" s="39"/>
      <c r="J682" s="82"/>
      <c r="K682" s="41">
        <f t="shared" ref="K682:K745" si="66">L682/1.1</f>
        <v>0</v>
      </c>
      <c r="L682" s="42">
        <v>0</v>
      </c>
      <c r="M682" s="269"/>
      <c r="N682" s="268" t="str">
        <f t="shared" si="63"/>
        <v>xxx</v>
      </c>
      <c r="O682" s="267"/>
      <c r="P682" s="268"/>
      <c r="Q682" s="300">
        <v>0</v>
      </c>
      <c r="R682" s="104">
        <f t="shared" ref="R682:R745" si="67">L682-Q682</f>
        <v>0</v>
      </c>
      <c r="S682" s="43"/>
      <c r="T682" s="111"/>
      <c r="U682" s="111"/>
      <c r="V682" s="111"/>
      <c r="W682" s="111"/>
      <c r="X682" s="111"/>
      <c r="Y682" s="111"/>
      <c r="Z682" s="111"/>
      <c r="AA682" s="111"/>
      <c r="AB682" s="111"/>
      <c r="AC682" s="111"/>
      <c r="AD682" s="111"/>
      <c r="AE682" s="111"/>
      <c r="AF682" s="111"/>
      <c r="AG682" s="111"/>
      <c r="AH682" s="40"/>
      <c r="AI682" s="40"/>
    </row>
    <row r="683" spans="1:35" s="44" customFormat="1" ht="28.5" customHeight="1" x14ac:dyDescent="0.25">
      <c r="A683" s="88" t="e">
        <f t="shared" si="64"/>
        <v>#VALUE!</v>
      </c>
      <c r="B683" s="87" t="s">
        <v>60</v>
      </c>
      <c r="C683" s="28"/>
      <c r="D683" s="37"/>
      <c r="E683" s="38"/>
      <c r="F683" s="89"/>
      <c r="G683" s="96"/>
      <c r="H683" s="39">
        <f t="shared" si="65"/>
        <v>0</v>
      </c>
      <c r="I683" s="39"/>
      <c r="J683" s="82"/>
      <c r="K683" s="41">
        <f t="shared" si="66"/>
        <v>0</v>
      </c>
      <c r="L683" s="42">
        <v>0</v>
      </c>
      <c r="M683" s="269"/>
      <c r="N683" s="268" t="str">
        <f t="shared" si="63"/>
        <v>xxx</v>
      </c>
      <c r="O683" s="267"/>
      <c r="P683" s="268"/>
      <c r="Q683" s="300">
        <v>0</v>
      </c>
      <c r="R683" s="104">
        <f t="shared" si="67"/>
        <v>0</v>
      </c>
      <c r="S683" s="43"/>
      <c r="T683" s="111"/>
      <c r="U683" s="111"/>
      <c r="V683" s="111"/>
      <c r="W683" s="111"/>
      <c r="X683" s="111"/>
      <c r="Y683" s="111"/>
      <c r="Z683" s="111"/>
      <c r="AA683" s="111"/>
      <c r="AB683" s="111"/>
      <c r="AC683" s="111"/>
      <c r="AD683" s="111"/>
      <c r="AE683" s="111"/>
      <c r="AF683" s="111"/>
      <c r="AG683" s="111"/>
      <c r="AH683" s="40"/>
      <c r="AI683" s="40"/>
    </row>
    <row r="684" spans="1:35" s="44" customFormat="1" ht="28.5" customHeight="1" x14ac:dyDescent="0.25">
      <c r="A684" s="88" t="e">
        <f t="shared" si="64"/>
        <v>#VALUE!</v>
      </c>
      <c r="B684" s="87" t="s">
        <v>60</v>
      </c>
      <c r="C684" s="28"/>
      <c r="D684" s="37"/>
      <c r="E684" s="38"/>
      <c r="F684" s="89"/>
      <c r="G684" s="96"/>
      <c r="H684" s="39">
        <f t="shared" si="65"/>
        <v>0</v>
      </c>
      <c r="I684" s="39"/>
      <c r="J684" s="82"/>
      <c r="K684" s="41">
        <f t="shared" si="66"/>
        <v>0</v>
      </c>
      <c r="L684" s="42">
        <v>0</v>
      </c>
      <c r="M684" s="269"/>
      <c r="N684" s="268" t="str">
        <f t="shared" si="63"/>
        <v>xxx</v>
      </c>
      <c r="O684" s="267"/>
      <c r="P684" s="268"/>
      <c r="Q684" s="300">
        <v>0</v>
      </c>
      <c r="R684" s="104">
        <f t="shared" si="67"/>
        <v>0</v>
      </c>
      <c r="S684" s="43"/>
      <c r="T684" s="111"/>
      <c r="U684" s="111"/>
      <c r="V684" s="111"/>
      <c r="W684" s="111"/>
      <c r="X684" s="111"/>
      <c r="Y684" s="111"/>
      <c r="Z684" s="111"/>
      <c r="AA684" s="111"/>
      <c r="AB684" s="111"/>
      <c r="AC684" s="111"/>
      <c r="AD684" s="111"/>
      <c r="AE684" s="111"/>
      <c r="AF684" s="111"/>
      <c r="AG684" s="111"/>
      <c r="AH684" s="40"/>
      <c r="AI684" s="40"/>
    </row>
    <row r="685" spans="1:35" s="44" customFormat="1" ht="28.5" customHeight="1" x14ac:dyDescent="0.25">
      <c r="A685" s="88" t="e">
        <f t="shared" si="64"/>
        <v>#VALUE!</v>
      </c>
      <c r="B685" s="87" t="s">
        <v>60</v>
      </c>
      <c r="C685" s="28"/>
      <c r="D685" s="37"/>
      <c r="E685" s="38"/>
      <c r="F685" s="89"/>
      <c r="G685" s="96"/>
      <c r="H685" s="39">
        <f t="shared" si="65"/>
        <v>0</v>
      </c>
      <c r="I685" s="39"/>
      <c r="J685" s="82"/>
      <c r="K685" s="41">
        <f t="shared" si="66"/>
        <v>0</v>
      </c>
      <c r="L685" s="42">
        <v>0</v>
      </c>
      <c r="M685" s="269"/>
      <c r="N685" s="268" t="str">
        <f t="shared" si="63"/>
        <v>xxx</v>
      </c>
      <c r="O685" s="267"/>
      <c r="P685" s="268"/>
      <c r="Q685" s="300">
        <v>0</v>
      </c>
      <c r="R685" s="104">
        <f t="shared" si="67"/>
        <v>0</v>
      </c>
      <c r="S685" s="43"/>
      <c r="T685" s="111"/>
      <c r="U685" s="111"/>
      <c r="V685" s="111"/>
      <c r="W685" s="111"/>
      <c r="X685" s="111"/>
      <c r="Y685" s="111"/>
      <c r="Z685" s="111"/>
      <c r="AA685" s="111"/>
      <c r="AB685" s="111"/>
      <c r="AC685" s="111"/>
      <c r="AD685" s="111"/>
      <c r="AE685" s="111"/>
      <c r="AF685" s="111"/>
      <c r="AG685" s="111"/>
      <c r="AH685" s="40"/>
      <c r="AI685" s="40"/>
    </row>
    <row r="686" spans="1:35" s="44" customFormat="1" ht="28.5" customHeight="1" x14ac:dyDescent="0.25">
      <c r="A686" s="88" t="e">
        <f t="shared" si="64"/>
        <v>#VALUE!</v>
      </c>
      <c r="B686" s="87" t="s">
        <v>60</v>
      </c>
      <c r="C686" s="28"/>
      <c r="D686" s="37"/>
      <c r="E686" s="38"/>
      <c r="F686" s="89"/>
      <c r="G686" s="96"/>
      <c r="H686" s="39">
        <f t="shared" si="65"/>
        <v>0</v>
      </c>
      <c r="I686" s="39"/>
      <c r="J686" s="82"/>
      <c r="K686" s="41">
        <f t="shared" si="66"/>
        <v>0</v>
      </c>
      <c r="L686" s="42">
        <v>0</v>
      </c>
      <c r="M686" s="269"/>
      <c r="N686" s="268" t="str">
        <f t="shared" si="63"/>
        <v>xxx</v>
      </c>
      <c r="O686" s="267"/>
      <c r="P686" s="268"/>
      <c r="Q686" s="300">
        <v>0</v>
      </c>
      <c r="R686" s="104">
        <f t="shared" si="67"/>
        <v>0</v>
      </c>
      <c r="S686" s="43"/>
      <c r="T686" s="111"/>
      <c r="U686" s="111"/>
      <c r="V686" s="111"/>
      <c r="W686" s="111"/>
      <c r="X686" s="111"/>
      <c r="Y686" s="111"/>
      <c r="Z686" s="111"/>
      <c r="AA686" s="111"/>
      <c r="AB686" s="111"/>
      <c r="AC686" s="111"/>
      <c r="AD686" s="111"/>
      <c r="AE686" s="111"/>
      <c r="AF686" s="111"/>
      <c r="AG686" s="111"/>
      <c r="AH686" s="40"/>
      <c r="AI686" s="40"/>
    </row>
    <row r="687" spans="1:35" s="44" customFormat="1" ht="28.5" customHeight="1" x14ac:dyDescent="0.25">
      <c r="A687" s="88" t="e">
        <f t="shared" si="64"/>
        <v>#VALUE!</v>
      </c>
      <c r="B687" s="87" t="s">
        <v>60</v>
      </c>
      <c r="C687" s="28"/>
      <c r="D687" s="37"/>
      <c r="E687" s="38"/>
      <c r="F687" s="89"/>
      <c r="G687" s="96"/>
      <c r="H687" s="39">
        <f t="shared" si="65"/>
        <v>0</v>
      </c>
      <c r="I687" s="39"/>
      <c r="J687" s="82"/>
      <c r="K687" s="41">
        <f t="shared" si="66"/>
        <v>0</v>
      </c>
      <c r="L687" s="42">
        <v>0</v>
      </c>
      <c r="M687" s="269"/>
      <c r="N687" s="268" t="str">
        <f t="shared" si="63"/>
        <v>xxx</v>
      </c>
      <c r="O687" s="267"/>
      <c r="P687" s="268"/>
      <c r="Q687" s="300">
        <v>0</v>
      </c>
      <c r="R687" s="104">
        <f t="shared" si="67"/>
        <v>0</v>
      </c>
      <c r="S687" s="43"/>
      <c r="T687" s="111"/>
      <c r="U687" s="111"/>
      <c r="V687" s="111"/>
      <c r="W687" s="111"/>
      <c r="X687" s="111"/>
      <c r="Y687" s="111"/>
      <c r="Z687" s="111"/>
      <c r="AA687" s="111"/>
      <c r="AB687" s="111"/>
      <c r="AC687" s="111"/>
      <c r="AD687" s="111"/>
      <c r="AE687" s="111"/>
      <c r="AF687" s="111"/>
      <c r="AG687" s="111"/>
      <c r="AH687" s="40"/>
      <c r="AI687" s="40"/>
    </row>
    <row r="688" spans="1:35" s="44" customFormat="1" ht="28.5" customHeight="1" x14ac:dyDescent="0.25">
      <c r="A688" s="88" t="e">
        <f t="shared" si="64"/>
        <v>#VALUE!</v>
      </c>
      <c r="B688" s="87" t="s">
        <v>60</v>
      </c>
      <c r="C688" s="28"/>
      <c r="D688" s="37"/>
      <c r="E688" s="38"/>
      <c r="F688" s="89"/>
      <c r="G688" s="96"/>
      <c r="H688" s="39">
        <f t="shared" si="65"/>
        <v>0</v>
      </c>
      <c r="I688" s="39"/>
      <c r="J688" s="82"/>
      <c r="K688" s="41">
        <f t="shared" si="66"/>
        <v>0</v>
      </c>
      <c r="L688" s="42">
        <v>0</v>
      </c>
      <c r="M688" s="269"/>
      <c r="N688" s="268" t="str">
        <f t="shared" si="63"/>
        <v>xxx</v>
      </c>
      <c r="O688" s="267"/>
      <c r="P688" s="268"/>
      <c r="Q688" s="300">
        <v>0</v>
      </c>
      <c r="R688" s="104">
        <f t="shared" si="67"/>
        <v>0</v>
      </c>
      <c r="S688" s="43"/>
      <c r="T688" s="111"/>
      <c r="U688" s="111"/>
      <c r="V688" s="111"/>
      <c r="W688" s="111"/>
      <c r="X688" s="111"/>
      <c r="Y688" s="111"/>
      <c r="Z688" s="111"/>
      <c r="AA688" s="111"/>
      <c r="AB688" s="111"/>
      <c r="AC688" s="111"/>
      <c r="AD688" s="111"/>
      <c r="AE688" s="111"/>
      <c r="AF688" s="111"/>
      <c r="AG688" s="111"/>
      <c r="AH688" s="40"/>
      <c r="AI688" s="40"/>
    </row>
    <row r="689" spans="1:35" s="44" customFormat="1" ht="28.5" customHeight="1" x14ac:dyDescent="0.25">
      <c r="A689" s="88" t="e">
        <f t="shared" si="64"/>
        <v>#VALUE!</v>
      </c>
      <c r="B689" s="87" t="s">
        <v>60</v>
      </c>
      <c r="C689" s="28"/>
      <c r="D689" s="37"/>
      <c r="E689" s="38"/>
      <c r="F689" s="89"/>
      <c r="G689" s="96"/>
      <c r="H689" s="39">
        <f t="shared" si="65"/>
        <v>0</v>
      </c>
      <c r="I689" s="39"/>
      <c r="J689" s="82"/>
      <c r="K689" s="41">
        <f t="shared" si="66"/>
        <v>0</v>
      </c>
      <c r="L689" s="42">
        <v>0</v>
      </c>
      <c r="M689" s="269"/>
      <c r="N689" s="268" t="str">
        <f t="shared" si="63"/>
        <v>xxx</v>
      </c>
      <c r="O689" s="267"/>
      <c r="P689" s="268"/>
      <c r="Q689" s="300">
        <v>0</v>
      </c>
      <c r="R689" s="104">
        <f t="shared" si="67"/>
        <v>0</v>
      </c>
      <c r="S689" s="43"/>
      <c r="T689" s="111"/>
      <c r="U689" s="111"/>
      <c r="V689" s="111"/>
      <c r="W689" s="111"/>
      <c r="X689" s="111"/>
      <c r="Y689" s="111"/>
      <c r="Z689" s="111"/>
      <c r="AA689" s="111"/>
      <c r="AB689" s="111"/>
      <c r="AC689" s="111"/>
      <c r="AD689" s="111"/>
      <c r="AE689" s="111"/>
      <c r="AF689" s="111"/>
      <c r="AG689" s="111"/>
      <c r="AH689" s="40"/>
      <c r="AI689" s="40"/>
    </row>
    <row r="690" spans="1:35" s="44" customFormat="1" ht="28.5" customHeight="1" x14ac:dyDescent="0.25">
      <c r="A690" s="88" t="e">
        <f t="shared" si="64"/>
        <v>#VALUE!</v>
      </c>
      <c r="B690" s="87" t="s">
        <v>60</v>
      </c>
      <c r="C690" s="28"/>
      <c r="D690" s="37"/>
      <c r="E690" s="38"/>
      <c r="F690" s="89"/>
      <c r="G690" s="96"/>
      <c r="H690" s="39">
        <f t="shared" si="65"/>
        <v>0</v>
      </c>
      <c r="I690" s="39"/>
      <c r="J690" s="82"/>
      <c r="K690" s="41">
        <f t="shared" si="66"/>
        <v>0</v>
      </c>
      <c r="L690" s="42">
        <v>0</v>
      </c>
      <c r="M690" s="269"/>
      <c r="N690" s="268" t="str">
        <f t="shared" si="63"/>
        <v>xxx</v>
      </c>
      <c r="O690" s="267"/>
      <c r="P690" s="268"/>
      <c r="Q690" s="300">
        <v>0</v>
      </c>
      <c r="R690" s="104">
        <f t="shared" si="67"/>
        <v>0</v>
      </c>
      <c r="S690" s="43"/>
      <c r="T690" s="111"/>
      <c r="U690" s="111"/>
      <c r="V690" s="111"/>
      <c r="W690" s="111"/>
      <c r="X690" s="111"/>
      <c r="Y690" s="111"/>
      <c r="Z690" s="111"/>
      <c r="AA690" s="111"/>
      <c r="AB690" s="111"/>
      <c r="AC690" s="111"/>
      <c r="AD690" s="111"/>
      <c r="AE690" s="111"/>
      <c r="AF690" s="111"/>
      <c r="AG690" s="111"/>
      <c r="AH690" s="40"/>
      <c r="AI690" s="40"/>
    </row>
    <row r="691" spans="1:35" s="44" customFormat="1" ht="28.5" customHeight="1" x14ac:dyDescent="0.25">
      <c r="A691" s="88" t="e">
        <f t="shared" si="64"/>
        <v>#VALUE!</v>
      </c>
      <c r="B691" s="87" t="s">
        <v>60</v>
      </c>
      <c r="C691" s="28"/>
      <c r="D691" s="37"/>
      <c r="E691" s="38"/>
      <c r="F691" s="89"/>
      <c r="G691" s="96"/>
      <c r="H691" s="39">
        <f t="shared" si="65"/>
        <v>0</v>
      </c>
      <c r="I691" s="39"/>
      <c r="J691" s="82"/>
      <c r="K691" s="41">
        <f t="shared" si="66"/>
        <v>0</v>
      </c>
      <c r="L691" s="42">
        <v>0</v>
      </c>
      <c r="M691" s="269"/>
      <c r="N691" s="268" t="str">
        <f t="shared" si="63"/>
        <v>xxx</v>
      </c>
      <c r="O691" s="267"/>
      <c r="P691" s="268"/>
      <c r="Q691" s="300">
        <v>0</v>
      </c>
      <c r="R691" s="104">
        <f t="shared" si="67"/>
        <v>0</v>
      </c>
      <c r="S691" s="43"/>
      <c r="T691" s="111"/>
      <c r="U691" s="111"/>
      <c r="V691" s="111"/>
      <c r="W691" s="111"/>
      <c r="X691" s="111"/>
      <c r="Y691" s="111"/>
      <c r="Z691" s="111"/>
      <c r="AA691" s="111"/>
      <c r="AB691" s="111"/>
      <c r="AC691" s="111"/>
      <c r="AD691" s="111"/>
      <c r="AE691" s="111"/>
      <c r="AF691" s="111"/>
      <c r="AG691" s="111"/>
      <c r="AH691" s="40"/>
      <c r="AI691" s="40"/>
    </row>
    <row r="692" spans="1:35" s="44" customFormat="1" ht="28.5" customHeight="1" x14ac:dyDescent="0.25">
      <c r="A692" s="88" t="e">
        <f t="shared" si="64"/>
        <v>#VALUE!</v>
      </c>
      <c r="B692" s="87" t="s">
        <v>60</v>
      </c>
      <c r="C692" s="28"/>
      <c r="D692" s="37"/>
      <c r="E692" s="38"/>
      <c r="F692" s="89"/>
      <c r="G692" s="96"/>
      <c r="H692" s="39">
        <f t="shared" si="65"/>
        <v>0</v>
      </c>
      <c r="I692" s="39"/>
      <c r="J692" s="82"/>
      <c r="K692" s="41">
        <f t="shared" si="66"/>
        <v>0</v>
      </c>
      <c r="L692" s="42">
        <v>0</v>
      </c>
      <c r="M692" s="269"/>
      <c r="N692" s="268" t="str">
        <f t="shared" si="63"/>
        <v>xxx</v>
      </c>
      <c r="O692" s="267"/>
      <c r="P692" s="268"/>
      <c r="Q692" s="300">
        <v>0</v>
      </c>
      <c r="R692" s="104">
        <f t="shared" si="67"/>
        <v>0</v>
      </c>
      <c r="S692" s="43"/>
      <c r="T692" s="111"/>
      <c r="U692" s="111"/>
      <c r="V692" s="111"/>
      <c r="W692" s="111"/>
      <c r="X692" s="111"/>
      <c r="Y692" s="111"/>
      <c r="Z692" s="111"/>
      <c r="AA692" s="111"/>
      <c r="AB692" s="111"/>
      <c r="AC692" s="111"/>
      <c r="AD692" s="111"/>
      <c r="AE692" s="111"/>
      <c r="AF692" s="111"/>
      <c r="AG692" s="111"/>
      <c r="AH692" s="40"/>
      <c r="AI692" s="40"/>
    </row>
    <row r="693" spans="1:35" s="44" customFormat="1" ht="28.5" customHeight="1" x14ac:dyDescent="0.25">
      <c r="A693" s="88" t="e">
        <f t="shared" si="64"/>
        <v>#VALUE!</v>
      </c>
      <c r="B693" s="87" t="s">
        <v>60</v>
      </c>
      <c r="C693" s="28"/>
      <c r="D693" s="37"/>
      <c r="E693" s="38"/>
      <c r="F693" s="89"/>
      <c r="G693" s="96"/>
      <c r="H693" s="39">
        <f t="shared" si="65"/>
        <v>0</v>
      </c>
      <c r="I693" s="39"/>
      <c r="J693" s="82"/>
      <c r="K693" s="41">
        <f t="shared" si="66"/>
        <v>0</v>
      </c>
      <c r="L693" s="42">
        <v>0</v>
      </c>
      <c r="M693" s="269"/>
      <c r="N693" s="268" t="str">
        <f t="shared" si="63"/>
        <v>xxx</v>
      </c>
      <c r="O693" s="267"/>
      <c r="P693" s="268"/>
      <c r="Q693" s="300">
        <v>0</v>
      </c>
      <c r="R693" s="104">
        <f t="shared" si="67"/>
        <v>0</v>
      </c>
      <c r="S693" s="43"/>
      <c r="T693" s="111"/>
      <c r="U693" s="111"/>
      <c r="V693" s="111"/>
      <c r="W693" s="111"/>
      <c r="X693" s="111"/>
      <c r="Y693" s="111"/>
      <c r="Z693" s="111"/>
      <c r="AA693" s="111"/>
      <c r="AB693" s="111"/>
      <c r="AC693" s="111"/>
      <c r="AD693" s="111"/>
      <c r="AE693" s="111"/>
      <c r="AF693" s="111"/>
      <c r="AG693" s="111"/>
      <c r="AH693" s="40"/>
      <c r="AI693" s="40"/>
    </row>
    <row r="694" spans="1:35" s="44" customFormat="1" ht="28.5" customHeight="1" x14ac:dyDescent="0.25">
      <c r="A694" s="88" t="e">
        <f t="shared" si="64"/>
        <v>#VALUE!</v>
      </c>
      <c r="B694" s="87" t="s">
        <v>60</v>
      </c>
      <c r="C694" s="28"/>
      <c r="D694" s="37"/>
      <c r="E694" s="38"/>
      <c r="F694" s="89"/>
      <c r="G694" s="96"/>
      <c r="H694" s="39">
        <f t="shared" si="65"/>
        <v>0</v>
      </c>
      <c r="I694" s="39"/>
      <c r="J694" s="82"/>
      <c r="K694" s="41">
        <f t="shared" si="66"/>
        <v>0</v>
      </c>
      <c r="L694" s="42">
        <v>0</v>
      </c>
      <c r="M694" s="269"/>
      <c r="N694" s="268" t="str">
        <f t="shared" si="63"/>
        <v>xxx</v>
      </c>
      <c r="O694" s="267"/>
      <c r="P694" s="268"/>
      <c r="Q694" s="300">
        <v>0</v>
      </c>
      <c r="R694" s="104">
        <f t="shared" si="67"/>
        <v>0</v>
      </c>
      <c r="S694" s="43"/>
      <c r="T694" s="111"/>
      <c r="U694" s="111"/>
      <c r="V694" s="111"/>
      <c r="W694" s="111"/>
      <c r="X694" s="111"/>
      <c r="Y694" s="111"/>
      <c r="Z694" s="111"/>
      <c r="AA694" s="111"/>
      <c r="AB694" s="111"/>
      <c r="AC694" s="111"/>
      <c r="AD694" s="111"/>
      <c r="AE694" s="111"/>
      <c r="AF694" s="111"/>
      <c r="AG694" s="111"/>
      <c r="AH694" s="40"/>
      <c r="AI694" s="40"/>
    </row>
    <row r="695" spans="1:35" s="44" customFormat="1" ht="28.5" customHeight="1" x14ac:dyDescent="0.25">
      <c r="A695" s="88" t="e">
        <f t="shared" si="64"/>
        <v>#VALUE!</v>
      </c>
      <c r="B695" s="87" t="s">
        <v>60</v>
      </c>
      <c r="C695" s="28"/>
      <c r="D695" s="37"/>
      <c r="E695" s="38"/>
      <c r="F695" s="89"/>
      <c r="G695" s="96"/>
      <c r="H695" s="39">
        <f t="shared" si="65"/>
        <v>0</v>
      </c>
      <c r="I695" s="39"/>
      <c r="J695" s="82"/>
      <c r="K695" s="41">
        <f t="shared" si="66"/>
        <v>0</v>
      </c>
      <c r="L695" s="42">
        <v>0</v>
      </c>
      <c r="M695" s="269"/>
      <c r="N695" s="268" t="str">
        <f t="shared" si="63"/>
        <v>xxx</v>
      </c>
      <c r="O695" s="267"/>
      <c r="P695" s="268"/>
      <c r="Q695" s="300">
        <v>0</v>
      </c>
      <c r="R695" s="104">
        <f t="shared" si="67"/>
        <v>0</v>
      </c>
      <c r="S695" s="43"/>
      <c r="T695" s="111"/>
      <c r="U695" s="111"/>
      <c r="V695" s="111"/>
      <c r="W695" s="111"/>
      <c r="X695" s="111"/>
      <c r="Y695" s="111"/>
      <c r="Z695" s="111"/>
      <c r="AA695" s="111"/>
      <c r="AB695" s="111"/>
      <c r="AC695" s="111"/>
      <c r="AD695" s="111"/>
      <c r="AE695" s="111"/>
      <c r="AF695" s="111"/>
      <c r="AG695" s="111"/>
      <c r="AH695" s="40"/>
      <c r="AI695" s="40"/>
    </row>
    <row r="696" spans="1:35" s="44" customFormat="1" ht="28.5" customHeight="1" x14ac:dyDescent="0.25">
      <c r="A696" s="88" t="e">
        <f t="shared" si="64"/>
        <v>#VALUE!</v>
      </c>
      <c r="B696" s="87" t="s">
        <v>60</v>
      </c>
      <c r="C696" s="28"/>
      <c r="D696" s="37"/>
      <c r="E696" s="38"/>
      <c r="F696" s="89"/>
      <c r="G696" s="96"/>
      <c r="H696" s="39">
        <f t="shared" si="65"/>
        <v>0</v>
      </c>
      <c r="I696" s="39"/>
      <c r="J696" s="82"/>
      <c r="K696" s="41">
        <f t="shared" si="66"/>
        <v>0</v>
      </c>
      <c r="L696" s="42">
        <v>0</v>
      </c>
      <c r="M696" s="269"/>
      <c r="N696" s="268" t="str">
        <f t="shared" si="63"/>
        <v>xxx</v>
      </c>
      <c r="O696" s="267"/>
      <c r="P696" s="268"/>
      <c r="Q696" s="300">
        <v>0</v>
      </c>
      <c r="R696" s="104">
        <f t="shared" si="67"/>
        <v>0</v>
      </c>
      <c r="S696" s="43"/>
      <c r="T696" s="111"/>
      <c r="U696" s="111"/>
      <c r="V696" s="111"/>
      <c r="W696" s="111"/>
      <c r="X696" s="111"/>
      <c r="Y696" s="111"/>
      <c r="Z696" s="111"/>
      <c r="AA696" s="111"/>
      <c r="AB696" s="111"/>
      <c r="AC696" s="111"/>
      <c r="AD696" s="111"/>
      <c r="AE696" s="111"/>
      <c r="AF696" s="111"/>
      <c r="AG696" s="111"/>
      <c r="AH696" s="40"/>
      <c r="AI696" s="40"/>
    </row>
    <row r="697" spans="1:35" s="44" customFormat="1" ht="28.5" customHeight="1" x14ac:dyDescent="0.25">
      <c r="A697" s="88" t="e">
        <f t="shared" si="64"/>
        <v>#VALUE!</v>
      </c>
      <c r="B697" s="87" t="s">
        <v>60</v>
      </c>
      <c r="C697" s="28"/>
      <c r="D697" s="37"/>
      <c r="E697" s="38"/>
      <c r="F697" s="89"/>
      <c r="G697" s="96"/>
      <c r="H697" s="39">
        <f t="shared" si="65"/>
        <v>0</v>
      </c>
      <c r="I697" s="39"/>
      <c r="J697" s="82"/>
      <c r="K697" s="41">
        <f t="shared" si="66"/>
        <v>0</v>
      </c>
      <c r="L697" s="42">
        <v>0</v>
      </c>
      <c r="M697" s="269"/>
      <c r="N697" s="268" t="str">
        <f t="shared" si="63"/>
        <v>xxx</v>
      </c>
      <c r="O697" s="267"/>
      <c r="P697" s="268"/>
      <c r="Q697" s="300">
        <v>0</v>
      </c>
      <c r="R697" s="104">
        <f t="shared" si="67"/>
        <v>0</v>
      </c>
      <c r="S697" s="43"/>
      <c r="T697" s="111"/>
      <c r="U697" s="111"/>
      <c r="V697" s="111"/>
      <c r="W697" s="111"/>
      <c r="X697" s="111"/>
      <c r="Y697" s="111"/>
      <c r="Z697" s="111"/>
      <c r="AA697" s="111"/>
      <c r="AB697" s="111"/>
      <c r="AC697" s="111"/>
      <c r="AD697" s="111"/>
      <c r="AE697" s="111"/>
      <c r="AF697" s="111"/>
      <c r="AG697" s="111"/>
      <c r="AH697" s="40"/>
      <c r="AI697" s="40"/>
    </row>
    <row r="698" spans="1:35" s="44" customFormat="1" ht="28.5" customHeight="1" x14ac:dyDescent="0.25">
      <c r="A698" s="88" t="e">
        <f t="shared" si="64"/>
        <v>#VALUE!</v>
      </c>
      <c r="B698" s="87" t="s">
        <v>60</v>
      </c>
      <c r="C698" s="28"/>
      <c r="D698" s="37"/>
      <c r="E698" s="38"/>
      <c r="F698" s="89"/>
      <c r="G698" s="96"/>
      <c r="H698" s="39">
        <f t="shared" si="65"/>
        <v>0</v>
      </c>
      <c r="I698" s="39"/>
      <c r="J698" s="82"/>
      <c r="K698" s="41">
        <f t="shared" si="66"/>
        <v>0</v>
      </c>
      <c r="L698" s="42">
        <v>0</v>
      </c>
      <c r="M698" s="269"/>
      <c r="N698" s="268" t="str">
        <f t="shared" si="63"/>
        <v>xxx</v>
      </c>
      <c r="O698" s="267"/>
      <c r="P698" s="268"/>
      <c r="Q698" s="300">
        <v>0</v>
      </c>
      <c r="R698" s="104">
        <f t="shared" si="67"/>
        <v>0</v>
      </c>
      <c r="S698" s="43"/>
      <c r="T698" s="111"/>
      <c r="U698" s="111"/>
      <c r="V698" s="111"/>
      <c r="W698" s="111"/>
      <c r="X698" s="111"/>
      <c r="Y698" s="111"/>
      <c r="Z698" s="111"/>
      <c r="AA698" s="111"/>
      <c r="AB698" s="111"/>
      <c r="AC698" s="111"/>
      <c r="AD698" s="111"/>
      <c r="AE698" s="111"/>
      <c r="AF698" s="111"/>
      <c r="AG698" s="111"/>
      <c r="AH698" s="40"/>
      <c r="AI698" s="40"/>
    </row>
    <row r="699" spans="1:35" s="44" customFormat="1" ht="28.5" customHeight="1" x14ac:dyDescent="0.25">
      <c r="A699" s="88" t="e">
        <f t="shared" si="64"/>
        <v>#VALUE!</v>
      </c>
      <c r="B699" s="87" t="s">
        <v>60</v>
      </c>
      <c r="C699" s="28"/>
      <c r="D699" s="37"/>
      <c r="E699" s="38"/>
      <c r="F699" s="89"/>
      <c r="G699" s="96"/>
      <c r="H699" s="39">
        <f t="shared" si="65"/>
        <v>0</v>
      </c>
      <c r="I699" s="39"/>
      <c r="J699" s="82"/>
      <c r="K699" s="41">
        <f t="shared" si="66"/>
        <v>0</v>
      </c>
      <c r="L699" s="42">
        <v>0</v>
      </c>
      <c r="M699" s="269"/>
      <c r="N699" s="268" t="str">
        <f t="shared" si="63"/>
        <v>xxx</v>
      </c>
      <c r="O699" s="267"/>
      <c r="P699" s="268"/>
      <c r="Q699" s="300">
        <v>0</v>
      </c>
      <c r="R699" s="104">
        <f t="shared" si="67"/>
        <v>0</v>
      </c>
      <c r="S699" s="43"/>
      <c r="T699" s="111"/>
      <c r="U699" s="111"/>
      <c r="V699" s="111"/>
      <c r="W699" s="111"/>
      <c r="X699" s="111"/>
      <c r="Y699" s="111"/>
      <c r="Z699" s="111"/>
      <c r="AA699" s="111"/>
      <c r="AB699" s="111"/>
      <c r="AC699" s="111"/>
      <c r="AD699" s="111"/>
      <c r="AE699" s="111"/>
      <c r="AF699" s="111"/>
      <c r="AG699" s="111"/>
      <c r="AH699" s="40"/>
      <c r="AI699" s="40"/>
    </row>
    <row r="700" spans="1:35" s="44" customFormat="1" ht="28.5" customHeight="1" x14ac:dyDescent="0.25">
      <c r="A700" s="88" t="e">
        <f t="shared" si="64"/>
        <v>#VALUE!</v>
      </c>
      <c r="B700" s="87" t="s">
        <v>60</v>
      </c>
      <c r="C700" s="28"/>
      <c r="D700" s="37"/>
      <c r="E700" s="38"/>
      <c r="F700" s="89"/>
      <c r="G700" s="96"/>
      <c r="H700" s="39">
        <f t="shared" si="65"/>
        <v>0</v>
      </c>
      <c r="I700" s="39"/>
      <c r="J700" s="82"/>
      <c r="K700" s="41">
        <f t="shared" si="66"/>
        <v>0</v>
      </c>
      <c r="L700" s="42">
        <v>0</v>
      </c>
      <c r="M700" s="269"/>
      <c r="N700" s="268" t="str">
        <f t="shared" si="63"/>
        <v>xxx</v>
      </c>
      <c r="O700" s="267"/>
      <c r="P700" s="268"/>
      <c r="Q700" s="300">
        <v>0</v>
      </c>
      <c r="R700" s="104">
        <f t="shared" si="67"/>
        <v>0</v>
      </c>
      <c r="S700" s="43"/>
      <c r="T700" s="111"/>
      <c r="U700" s="111"/>
      <c r="V700" s="111"/>
      <c r="W700" s="111"/>
      <c r="X700" s="111"/>
      <c r="Y700" s="111"/>
      <c r="Z700" s="111"/>
      <c r="AA700" s="111"/>
      <c r="AB700" s="111"/>
      <c r="AC700" s="111"/>
      <c r="AD700" s="111"/>
      <c r="AE700" s="111"/>
      <c r="AF700" s="111"/>
      <c r="AG700" s="111"/>
      <c r="AH700" s="40"/>
      <c r="AI700" s="40"/>
    </row>
    <row r="701" spans="1:35" s="44" customFormat="1" ht="28.5" customHeight="1" x14ac:dyDescent="0.25">
      <c r="A701" s="88" t="e">
        <f t="shared" si="64"/>
        <v>#VALUE!</v>
      </c>
      <c r="B701" s="87" t="s">
        <v>60</v>
      </c>
      <c r="C701" s="28"/>
      <c r="D701" s="37"/>
      <c r="E701" s="38"/>
      <c r="F701" s="89"/>
      <c r="G701" s="96"/>
      <c r="H701" s="39">
        <f t="shared" si="65"/>
        <v>0</v>
      </c>
      <c r="I701" s="39"/>
      <c r="J701" s="82"/>
      <c r="K701" s="41">
        <f t="shared" si="66"/>
        <v>0</v>
      </c>
      <c r="L701" s="42">
        <v>0</v>
      </c>
      <c r="M701" s="269"/>
      <c r="N701" s="268" t="str">
        <f t="shared" si="63"/>
        <v>xxx</v>
      </c>
      <c r="O701" s="267"/>
      <c r="P701" s="268"/>
      <c r="Q701" s="300">
        <v>0</v>
      </c>
      <c r="R701" s="104">
        <f t="shared" si="67"/>
        <v>0</v>
      </c>
      <c r="S701" s="43"/>
      <c r="T701" s="111"/>
      <c r="U701" s="111"/>
      <c r="V701" s="111"/>
      <c r="W701" s="111"/>
      <c r="X701" s="111"/>
      <c r="Y701" s="111"/>
      <c r="Z701" s="111"/>
      <c r="AA701" s="111"/>
      <c r="AB701" s="111"/>
      <c r="AC701" s="111"/>
      <c r="AD701" s="111"/>
      <c r="AE701" s="111"/>
      <c r="AF701" s="111"/>
      <c r="AG701" s="111"/>
      <c r="AH701" s="40"/>
      <c r="AI701" s="40"/>
    </row>
    <row r="702" spans="1:35" s="44" customFormat="1" ht="28.5" customHeight="1" x14ac:dyDescent="0.25">
      <c r="A702" s="88" t="e">
        <f t="shared" si="64"/>
        <v>#VALUE!</v>
      </c>
      <c r="B702" s="87" t="s">
        <v>60</v>
      </c>
      <c r="C702" s="28"/>
      <c r="D702" s="37"/>
      <c r="E702" s="38"/>
      <c r="F702" s="89"/>
      <c r="G702" s="96"/>
      <c r="H702" s="39">
        <f t="shared" si="65"/>
        <v>0</v>
      </c>
      <c r="I702" s="39"/>
      <c r="J702" s="82"/>
      <c r="K702" s="41">
        <f t="shared" si="66"/>
        <v>0</v>
      </c>
      <c r="L702" s="42">
        <v>0</v>
      </c>
      <c r="M702" s="269"/>
      <c r="N702" s="268" t="str">
        <f t="shared" si="63"/>
        <v>xxx</v>
      </c>
      <c r="O702" s="267"/>
      <c r="P702" s="268"/>
      <c r="Q702" s="300">
        <v>0</v>
      </c>
      <c r="R702" s="104">
        <f t="shared" si="67"/>
        <v>0</v>
      </c>
      <c r="S702" s="43"/>
      <c r="T702" s="111"/>
      <c r="U702" s="111"/>
      <c r="V702" s="111"/>
      <c r="W702" s="111"/>
      <c r="X702" s="111"/>
      <c r="Y702" s="111"/>
      <c r="Z702" s="111"/>
      <c r="AA702" s="111"/>
      <c r="AB702" s="111"/>
      <c r="AC702" s="111"/>
      <c r="AD702" s="111"/>
      <c r="AE702" s="111"/>
      <c r="AF702" s="111"/>
      <c r="AG702" s="111"/>
      <c r="AH702" s="40"/>
      <c r="AI702" s="40"/>
    </row>
    <row r="703" spans="1:35" s="44" customFormat="1" ht="28.5" customHeight="1" x14ac:dyDescent="0.25">
      <c r="A703" s="88" t="e">
        <f t="shared" si="64"/>
        <v>#VALUE!</v>
      </c>
      <c r="B703" s="87" t="s">
        <v>60</v>
      </c>
      <c r="C703" s="28"/>
      <c r="D703" s="37"/>
      <c r="E703" s="38"/>
      <c r="F703" s="89"/>
      <c r="G703" s="96"/>
      <c r="H703" s="39">
        <f t="shared" si="65"/>
        <v>0</v>
      </c>
      <c r="I703" s="39"/>
      <c r="J703" s="82"/>
      <c r="K703" s="41">
        <f t="shared" si="66"/>
        <v>0</v>
      </c>
      <c r="L703" s="42">
        <v>0</v>
      </c>
      <c r="M703" s="269"/>
      <c r="N703" s="268" t="str">
        <f t="shared" si="63"/>
        <v>xxx</v>
      </c>
      <c r="O703" s="267"/>
      <c r="P703" s="268"/>
      <c r="Q703" s="300">
        <v>0</v>
      </c>
      <c r="R703" s="104">
        <f t="shared" si="67"/>
        <v>0</v>
      </c>
      <c r="S703" s="43"/>
      <c r="T703" s="111"/>
      <c r="U703" s="111"/>
      <c r="V703" s="111"/>
      <c r="W703" s="111"/>
      <c r="X703" s="111"/>
      <c r="Y703" s="111"/>
      <c r="Z703" s="111"/>
      <c r="AA703" s="111"/>
      <c r="AB703" s="111"/>
      <c r="AC703" s="111"/>
      <c r="AD703" s="111"/>
      <c r="AE703" s="111"/>
      <c r="AF703" s="111"/>
      <c r="AG703" s="111"/>
      <c r="AH703" s="40"/>
      <c r="AI703" s="40"/>
    </row>
    <row r="704" spans="1:35" s="44" customFormat="1" ht="28.5" customHeight="1" x14ac:dyDescent="0.25">
      <c r="A704" s="88" t="e">
        <f t="shared" si="64"/>
        <v>#VALUE!</v>
      </c>
      <c r="B704" s="87" t="s">
        <v>60</v>
      </c>
      <c r="C704" s="28"/>
      <c r="D704" s="37"/>
      <c r="E704" s="38"/>
      <c r="F704" s="89"/>
      <c r="G704" s="96"/>
      <c r="H704" s="39">
        <f t="shared" si="65"/>
        <v>0</v>
      </c>
      <c r="I704" s="39"/>
      <c r="J704" s="82"/>
      <c r="K704" s="41">
        <f t="shared" si="66"/>
        <v>0</v>
      </c>
      <c r="L704" s="42">
        <v>0</v>
      </c>
      <c r="M704" s="269"/>
      <c r="N704" s="268" t="str">
        <f t="shared" si="63"/>
        <v>xxx</v>
      </c>
      <c r="O704" s="267"/>
      <c r="P704" s="268"/>
      <c r="Q704" s="300">
        <v>0</v>
      </c>
      <c r="R704" s="104">
        <f t="shared" si="67"/>
        <v>0</v>
      </c>
      <c r="S704" s="43"/>
      <c r="T704" s="111"/>
      <c r="U704" s="111"/>
      <c r="V704" s="111"/>
      <c r="W704" s="111"/>
      <c r="X704" s="111"/>
      <c r="Y704" s="111"/>
      <c r="Z704" s="111"/>
      <c r="AA704" s="111"/>
      <c r="AB704" s="111"/>
      <c r="AC704" s="111"/>
      <c r="AD704" s="111"/>
      <c r="AE704" s="111"/>
      <c r="AF704" s="111"/>
      <c r="AG704" s="111"/>
      <c r="AH704" s="40"/>
      <c r="AI704" s="40"/>
    </row>
    <row r="705" spans="1:35" s="44" customFormat="1" ht="28.5" customHeight="1" x14ac:dyDescent="0.25">
      <c r="A705" s="88" t="e">
        <f t="shared" si="64"/>
        <v>#VALUE!</v>
      </c>
      <c r="B705" s="87" t="s">
        <v>60</v>
      </c>
      <c r="C705" s="28"/>
      <c r="D705" s="37"/>
      <c r="E705" s="38"/>
      <c r="F705" s="89"/>
      <c r="G705" s="96"/>
      <c r="H705" s="39">
        <f t="shared" si="65"/>
        <v>0</v>
      </c>
      <c r="I705" s="39"/>
      <c r="J705" s="82"/>
      <c r="K705" s="41">
        <f t="shared" si="66"/>
        <v>0</v>
      </c>
      <c r="L705" s="42">
        <v>0</v>
      </c>
      <c r="M705" s="269"/>
      <c r="N705" s="268" t="str">
        <f t="shared" si="63"/>
        <v>xxx</v>
      </c>
      <c r="O705" s="267"/>
      <c r="P705" s="268"/>
      <c r="Q705" s="300">
        <v>0</v>
      </c>
      <c r="R705" s="104">
        <f t="shared" si="67"/>
        <v>0</v>
      </c>
      <c r="S705" s="43"/>
      <c r="T705" s="111"/>
      <c r="U705" s="111"/>
      <c r="V705" s="111"/>
      <c r="W705" s="111"/>
      <c r="X705" s="111"/>
      <c r="Y705" s="111"/>
      <c r="Z705" s="111"/>
      <c r="AA705" s="111"/>
      <c r="AB705" s="111"/>
      <c r="AC705" s="111"/>
      <c r="AD705" s="111"/>
      <c r="AE705" s="111"/>
      <c r="AF705" s="111"/>
      <c r="AG705" s="111"/>
      <c r="AH705" s="40"/>
      <c r="AI705" s="40"/>
    </row>
    <row r="706" spans="1:35" s="44" customFormat="1" ht="28.5" customHeight="1" x14ac:dyDescent="0.25">
      <c r="A706" s="88" t="e">
        <f t="shared" si="64"/>
        <v>#VALUE!</v>
      </c>
      <c r="B706" s="87" t="s">
        <v>60</v>
      </c>
      <c r="C706" s="28"/>
      <c r="D706" s="37"/>
      <c r="E706" s="38"/>
      <c r="F706" s="89"/>
      <c r="G706" s="96"/>
      <c r="H706" s="39">
        <f t="shared" si="65"/>
        <v>0</v>
      </c>
      <c r="I706" s="39"/>
      <c r="J706" s="82"/>
      <c r="K706" s="41">
        <f t="shared" si="66"/>
        <v>0</v>
      </c>
      <c r="L706" s="42">
        <v>0</v>
      </c>
      <c r="M706" s="269"/>
      <c r="N706" s="268" t="str">
        <f t="shared" si="63"/>
        <v>xxx</v>
      </c>
      <c r="O706" s="267"/>
      <c r="P706" s="268"/>
      <c r="Q706" s="300">
        <v>0</v>
      </c>
      <c r="R706" s="104">
        <f t="shared" si="67"/>
        <v>0</v>
      </c>
      <c r="S706" s="43"/>
      <c r="T706" s="111"/>
      <c r="U706" s="111"/>
      <c r="V706" s="111"/>
      <c r="W706" s="111"/>
      <c r="X706" s="111"/>
      <c r="Y706" s="111"/>
      <c r="Z706" s="111"/>
      <c r="AA706" s="111"/>
      <c r="AB706" s="111"/>
      <c r="AC706" s="111"/>
      <c r="AD706" s="111"/>
      <c r="AE706" s="111"/>
      <c r="AF706" s="111"/>
      <c r="AG706" s="111"/>
      <c r="AH706" s="40"/>
      <c r="AI706" s="40"/>
    </row>
    <row r="707" spans="1:35" s="44" customFormat="1" ht="28.5" customHeight="1" x14ac:dyDescent="0.25">
      <c r="A707" s="88" t="e">
        <f t="shared" si="64"/>
        <v>#VALUE!</v>
      </c>
      <c r="B707" s="87" t="s">
        <v>60</v>
      </c>
      <c r="C707" s="28"/>
      <c r="D707" s="37"/>
      <c r="E707" s="38"/>
      <c r="F707" s="89"/>
      <c r="G707" s="96"/>
      <c r="H707" s="39">
        <f t="shared" si="65"/>
        <v>0</v>
      </c>
      <c r="I707" s="39"/>
      <c r="J707" s="82"/>
      <c r="K707" s="41">
        <f t="shared" si="66"/>
        <v>0</v>
      </c>
      <c r="L707" s="42">
        <v>0</v>
      </c>
      <c r="M707" s="269"/>
      <c r="N707" s="268" t="str">
        <f t="shared" si="63"/>
        <v>xxx</v>
      </c>
      <c r="O707" s="267"/>
      <c r="P707" s="268"/>
      <c r="Q707" s="300">
        <v>0</v>
      </c>
      <c r="R707" s="104">
        <f t="shared" si="67"/>
        <v>0</v>
      </c>
      <c r="S707" s="43"/>
      <c r="T707" s="111"/>
      <c r="U707" s="111"/>
      <c r="V707" s="111"/>
      <c r="W707" s="111"/>
      <c r="X707" s="111"/>
      <c r="Y707" s="111"/>
      <c r="Z707" s="111"/>
      <c r="AA707" s="111"/>
      <c r="AB707" s="111"/>
      <c r="AC707" s="111"/>
      <c r="AD707" s="111"/>
      <c r="AE707" s="111"/>
      <c r="AF707" s="111"/>
      <c r="AG707" s="111"/>
      <c r="AH707" s="40"/>
      <c r="AI707" s="40"/>
    </row>
    <row r="708" spans="1:35" s="44" customFormat="1" ht="28.5" customHeight="1" x14ac:dyDescent="0.25">
      <c r="A708" s="88" t="e">
        <f t="shared" si="64"/>
        <v>#VALUE!</v>
      </c>
      <c r="B708" s="87" t="s">
        <v>60</v>
      </c>
      <c r="C708" s="28"/>
      <c r="D708" s="37"/>
      <c r="E708" s="38"/>
      <c r="F708" s="89"/>
      <c r="G708" s="96"/>
      <c r="H708" s="39">
        <f t="shared" si="65"/>
        <v>0</v>
      </c>
      <c r="I708" s="39"/>
      <c r="J708" s="82"/>
      <c r="K708" s="41">
        <f t="shared" si="66"/>
        <v>0</v>
      </c>
      <c r="L708" s="42">
        <v>0</v>
      </c>
      <c r="M708" s="269"/>
      <c r="N708" s="268" t="str">
        <f t="shared" si="63"/>
        <v>xxx</v>
      </c>
      <c r="O708" s="267"/>
      <c r="P708" s="268"/>
      <c r="Q708" s="300">
        <v>0</v>
      </c>
      <c r="R708" s="104">
        <f t="shared" si="67"/>
        <v>0</v>
      </c>
      <c r="S708" s="43"/>
      <c r="T708" s="111"/>
      <c r="U708" s="111"/>
      <c r="V708" s="111"/>
      <c r="W708" s="111"/>
      <c r="X708" s="111"/>
      <c r="Y708" s="111"/>
      <c r="Z708" s="111"/>
      <c r="AA708" s="111"/>
      <c r="AB708" s="111"/>
      <c r="AC708" s="111"/>
      <c r="AD708" s="111"/>
      <c r="AE708" s="111"/>
      <c r="AF708" s="111"/>
      <c r="AG708" s="111"/>
      <c r="AH708" s="40"/>
      <c r="AI708" s="40"/>
    </row>
    <row r="709" spans="1:35" s="44" customFormat="1" ht="28.5" customHeight="1" x14ac:dyDescent="0.25">
      <c r="A709" s="88" t="e">
        <f t="shared" si="64"/>
        <v>#VALUE!</v>
      </c>
      <c r="B709" s="87" t="s">
        <v>60</v>
      </c>
      <c r="C709" s="28"/>
      <c r="D709" s="37"/>
      <c r="E709" s="38"/>
      <c r="F709" s="89"/>
      <c r="G709" s="96"/>
      <c r="H709" s="39">
        <f t="shared" si="65"/>
        <v>0</v>
      </c>
      <c r="I709" s="39"/>
      <c r="J709" s="82"/>
      <c r="K709" s="41">
        <f t="shared" si="66"/>
        <v>0</v>
      </c>
      <c r="L709" s="42">
        <v>0</v>
      </c>
      <c r="M709" s="269"/>
      <c r="N709" s="268" t="str">
        <f t="shared" si="63"/>
        <v>xxx</v>
      </c>
      <c r="O709" s="267"/>
      <c r="P709" s="268"/>
      <c r="Q709" s="300">
        <v>0</v>
      </c>
      <c r="R709" s="104">
        <f t="shared" si="67"/>
        <v>0</v>
      </c>
      <c r="S709" s="43"/>
      <c r="T709" s="111"/>
      <c r="U709" s="111"/>
      <c r="V709" s="111"/>
      <c r="W709" s="111"/>
      <c r="X709" s="111"/>
      <c r="Y709" s="111"/>
      <c r="Z709" s="111"/>
      <c r="AA709" s="111"/>
      <c r="AB709" s="111"/>
      <c r="AC709" s="111"/>
      <c r="AD709" s="111"/>
      <c r="AE709" s="111"/>
      <c r="AF709" s="111"/>
      <c r="AG709" s="111"/>
      <c r="AH709" s="40"/>
      <c r="AI709" s="40"/>
    </row>
    <row r="710" spans="1:35" s="44" customFormat="1" ht="28.5" customHeight="1" x14ac:dyDescent="0.25">
      <c r="A710" s="88" t="e">
        <f t="shared" si="64"/>
        <v>#VALUE!</v>
      </c>
      <c r="B710" s="87" t="s">
        <v>60</v>
      </c>
      <c r="C710" s="28"/>
      <c r="D710" s="37"/>
      <c r="E710" s="38"/>
      <c r="F710" s="89"/>
      <c r="G710" s="96"/>
      <c r="H710" s="39">
        <f t="shared" si="65"/>
        <v>0</v>
      </c>
      <c r="I710" s="39"/>
      <c r="J710" s="82"/>
      <c r="K710" s="41">
        <f t="shared" si="66"/>
        <v>0</v>
      </c>
      <c r="L710" s="42">
        <v>0</v>
      </c>
      <c r="M710" s="269"/>
      <c r="N710" s="268" t="str">
        <f t="shared" si="63"/>
        <v>xxx</v>
      </c>
      <c r="O710" s="267"/>
      <c r="P710" s="268"/>
      <c r="Q710" s="300">
        <v>0</v>
      </c>
      <c r="R710" s="104">
        <f t="shared" si="67"/>
        <v>0</v>
      </c>
      <c r="S710" s="43"/>
      <c r="T710" s="111"/>
      <c r="U710" s="111"/>
      <c r="V710" s="111"/>
      <c r="W710" s="111"/>
      <c r="X710" s="111"/>
      <c r="Y710" s="111"/>
      <c r="Z710" s="111"/>
      <c r="AA710" s="111"/>
      <c r="AB710" s="111"/>
      <c r="AC710" s="111"/>
      <c r="AD710" s="111"/>
      <c r="AE710" s="111"/>
      <c r="AF710" s="111"/>
      <c r="AG710" s="111"/>
      <c r="AH710" s="40"/>
      <c r="AI710" s="40"/>
    </row>
    <row r="711" spans="1:35" s="44" customFormat="1" ht="28.5" customHeight="1" x14ac:dyDescent="0.25">
      <c r="A711" s="88" t="e">
        <f t="shared" si="64"/>
        <v>#VALUE!</v>
      </c>
      <c r="B711" s="87" t="s">
        <v>60</v>
      </c>
      <c r="C711" s="28"/>
      <c r="D711" s="37"/>
      <c r="E711" s="38"/>
      <c r="F711" s="89"/>
      <c r="G711" s="96"/>
      <c r="H711" s="39">
        <f t="shared" si="65"/>
        <v>0</v>
      </c>
      <c r="I711" s="39"/>
      <c r="J711" s="82"/>
      <c r="K711" s="41">
        <f t="shared" si="66"/>
        <v>0</v>
      </c>
      <c r="L711" s="42">
        <v>0</v>
      </c>
      <c r="M711" s="269"/>
      <c r="N711" s="268" t="str">
        <f t="shared" si="63"/>
        <v>xxx</v>
      </c>
      <c r="O711" s="267"/>
      <c r="P711" s="268"/>
      <c r="Q711" s="300">
        <v>0</v>
      </c>
      <c r="R711" s="104">
        <f t="shared" si="67"/>
        <v>0</v>
      </c>
      <c r="S711" s="43"/>
      <c r="T711" s="111"/>
      <c r="U711" s="111"/>
      <c r="V711" s="111"/>
      <c r="W711" s="111"/>
      <c r="X711" s="111"/>
      <c r="Y711" s="111"/>
      <c r="Z711" s="111"/>
      <c r="AA711" s="111"/>
      <c r="AB711" s="111"/>
      <c r="AC711" s="111"/>
      <c r="AD711" s="111"/>
      <c r="AE711" s="111"/>
      <c r="AF711" s="111"/>
      <c r="AG711" s="111"/>
      <c r="AH711" s="40"/>
      <c r="AI711" s="40"/>
    </row>
    <row r="712" spans="1:35" s="44" customFormat="1" ht="28.5" customHeight="1" x14ac:dyDescent="0.25">
      <c r="A712" s="88" t="e">
        <f t="shared" si="64"/>
        <v>#VALUE!</v>
      </c>
      <c r="B712" s="87" t="s">
        <v>60</v>
      </c>
      <c r="C712" s="28"/>
      <c r="D712" s="37"/>
      <c r="E712" s="38"/>
      <c r="F712" s="89"/>
      <c r="G712" s="96"/>
      <c r="H712" s="39">
        <f t="shared" si="65"/>
        <v>0</v>
      </c>
      <c r="I712" s="39"/>
      <c r="J712" s="82"/>
      <c r="K712" s="41">
        <f t="shared" si="66"/>
        <v>0</v>
      </c>
      <c r="L712" s="42">
        <v>0</v>
      </c>
      <c r="M712" s="269"/>
      <c r="N712" s="268" t="str">
        <f t="shared" si="63"/>
        <v>xxx</v>
      </c>
      <c r="O712" s="267"/>
      <c r="P712" s="268"/>
      <c r="Q712" s="300">
        <v>0</v>
      </c>
      <c r="R712" s="104">
        <f t="shared" si="67"/>
        <v>0</v>
      </c>
      <c r="S712" s="43"/>
      <c r="T712" s="111"/>
      <c r="U712" s="111"/>
      <c r="V712" s="111"/>
      <c r="W712" s="111"/>
      <c r="X712" s="111"/>
      <c r="Y712" s="111"/>
      <c r="Z712" s="111"/>
      <c r="AA712" s="111"/>
      <c r="AB712" s="111"/>
      <c r="AC712" s="111"/>
      <c r="AD712" s="111"/>
      <c r="AE712" s="111"/>
      <c r="AF712" s="111"/>
      <c r="AG712" s="111"/>
      <c r="AH712" s="40"/>
      <c r="AI712" s="40"/>
    </row>
    <row r="713" spans="1:35" s="44" customFormat="1" ht="28.5" customHeight="1" x14ac:dyDescent="0.25">
      <c r="A713" s="88" t="e">
        <f t="shared" si="64"/>
        <v>#VALUE!</v>
      </c>
      <c r="B713" s="87" t="s">
        <v>60</v>
      </c>
      <c r="C713" s="28"/>
      <c r="D713" s="37"/>
      <c r="E713" s="38"/>
      <c r="F713" s="89"/>
      <c r="G713" s="96"/>
      <c r="H713" s="39">
        <f t="shared" si="65"/>
        <v>0</v>
      </c>
      <c r="I713" s="39"/>
      <c r="J713" s="82"/>
      <c r="K713" s="41">
        <f t="shared" si="66"/>
        <v>0</v>
      </c>
      <c r="L713" s="42">
        <v>0</v>
      </c>
      <c r="M713" s="269"/>
      <c r="N713" s="268" t="str">
        <f t="shared" si="63"/>
        <v>xxx</v>
      </c>
      <c r="O713" s="267"/>
      <c r="P713" s="268"/>
      <c r="Q713" s="300">
        <v>0</v>
      </c>
      <c r="R713" s="104">
        <f t="shared" si="67"/>
        <v>0</v>
      </c>
      <c r="S713" s="43"/>
      <c r="T713" s="111"/>
      <c r="U713" s="111"/>
      <c r="V713" s="111"/>
      <c r="W713" s="111"/>
      <c r="X713" s="111"/>
      <c r="Y713" s="111"/>
      <c r="Z713" s="111"/>
      <c r="AA713" s="111"/>
      <c r="AB713" s="111"/>
      <c r="AC713" s="111"/>
      <c r="AD713" s="111"/>
      <c r="AE713" s="111"/>
      <c r="AF713" s="111"/>
      <c r="AG713" s="111"/>
      <c r="AH713" s="40"/>
      <c r="AI713" s="40"/>
    </row>
    <row r="714" spans="1:35" s="44" customFormat="1" ht="28.5" customHeight="1" x14ac:dyDescent="0.25">
      <c r="A714" s="88" t="e">
        <f t="shared" si="64"/>
        <v>#VALUE!</v>
      </c>
      <c r="B714" s="87" t="s">
        <v>60</v>
      </c>
      <c r="C714" s="28"/>
      <c r="D714" s="37"/>
      <c r="E714" s="38"/>
      <c r="F714" s="89"/>
      <c r="G714" s="96"/>
      <c r="H714" s="39">
        <f t="shared" si="65"/>
        <v>0</v>
      </c>
      <c r="I714" s="39"/>
      <c r="J714" s="82"/>
      <c r="K714" s="41">
        <f t="shared" si="66"/>
        <v>0</v>
      </c>
      <c r="L714" s="42">
        <v>0</v>
      </c>
      <c r="M714" s="269"/>
      <c r="N714" s="268" t="str">
        <f t="shared" ref="N714:N777" si="68">B714</f>
        <v>xxx</v>
      </c>
      <c r="O714" s="267"/>
      <c r="P714" s="268"/>
      <c r="Q714" s="300">
        <v>0</v>
      </c>
      <c r="R714" s="104">
        <f t="shared" si="67"/>
        <v>0</v>
      </c>
      <c r="S714" s="43"/>
      <c r="T714" s="111"/>
      <c r="U714" s="111"/>
      <c r="V714" s="111"/>
      <c r="W714" s="111"/>
      <c r="X714" s="111"/>
      <c r="Y714" s="111"/>
      <c r="Z714" s="111"/>
      <c r="AA714" s="111"/>
      <c r="AB714" s="111"/>
      <c r="AC714" s="111"/>
      <c r="AD714" s="111"/>
      <c r="AE714" s="111"/>
      <c r="AF714" s="111"/>
      <c r="AG714" s="111"/>
      <c r="AH714" s="40"/>
      <c r="AI714" s="40"/>
    </row>
    <row r="715" spans="1:35" s="44" customFormat="1" ht="28.5" customHeight="1" x14ac:dyDescent="0.25">
      <c r="A715" s="88" t="e">
        <f t="shared" si="64"/>
        <v>#VALUE!</v>
      </c>
      <c r="B715" s="87" t="s">
        <v>60</v>
      </c>
      <c r="C715" s="28"/>
      <c r="D715" s="37"/>
      <c r="E715" s="38"/>
      <c r="F715" s="89"/>
      <c r="G715" s="96"/>
      <c r="H715" s="39">
        <f t="shared" si="65"/>
        <v>0</v>
      </c>
      <c r="I715" s="39"/>
      <c r="J715" s="82"/>
      <c r="K715" s="41">
        <f t="shared" si="66"/>
        <v>0</v>
      </c>
      <c r="L715" s="42">
        <v>0</v>
      </c>
      <c r="M715" s="269"/>
      <c r="N715" s="268" t="str">
        <f t="shared" si="68"/>
        <v>xxx</v>
      </c>
      <c r="O715" s="267"/>
      <c r="P715" s="268"/>
      <c r="Q715" s="300">
        <v>0</v>
      </c>
      <c r="R715" s="104">
        <f t="shared" si="67"/>
        <v>0</v>
      </c>
      <c r="S715" s="43"/>
      <c r="T715" s="111"/>
      <c r="U715" s="111"/>
      <c r="V715" s="111"/>
      <c r="W715" s="111"/>
      <c r="X715" s="111"/>
      <c r="Y715" s="111"/>
      <c r="Z715" s="111"/>
      <c r="AA715" s="111"/>
      <c r="AB715" s="111"/>
      <c r="AC715" s="111"/>
      <c r="AD715" s="111"/>
      <c r="AE715" s="111"/>
      <c r="AF715" s="111"/>
      <c r="AG715" s="111"/>
      <c r="AH715" s="40"/>
      <c r="AI715" s="40"/>
    </row>
    <row r="716" spans="1:35" s="44" customFormat="1" ht="28.5" customHeight="1" x14ac:dyDescent="0.25">
      <c r="A716" s="88" t="e">
        <f t="shared" si="64"/>
        <v>#VALUE!</v>
      </c>
      <c r="B716" s="87" t="s">
        <v>60</v>
      </c>
      <c r="C716" s="28"/>
      <c r="D716" s="37"/>
      <c r="E716" s="38"/>
      <c r="F716" s="89"/>
      <c r="G716" s="96"/>
      <c r="H716" s="39">
        <f t="shared" si="65"/>
        <v>0</v>
      </c>
      <c r="I716" s="39"/>
      <c r="J716" s="82"/>
      <c r="K716" s="41">
        <f t="shared" si="66"/>
        <v>0</v>
      </c>
      <c r="L716" s="42">
        <v>0</v>
      </c>
      <c r="M716" s="269"/>
      <c r="N716" s="268" t="str">
        <f t="shared" si="68"/>
        <v>xxx</v>
      </c>
      <c r="O716" s="267"/>
      <c r="P716" s="268"/>
      <c r="Q716" s="300">
        <v>0</v>
      </c>
      <c r="R716" s="104">
        <f t="shared" si="67"/>
        <v>0</v>
      </c>
      <c r="S716" s="43"/>
      <c r="T716" s="111"/>
      <c r="U716" s="111"/>
      <c r="V716" s="111"/>
      <c r="W716" s="111"/>
      <c r="X716" s="111"/>
      <c r="Y716" s="111"/>
      <c r="Z716" s="111"/>
      <c r="AA716" s="111"/>
      <c r="AB716" s="111"/>
      <c r="AC716" s="111"/>
      <c r="AD716" s="111"/>
      <c r="AE716" s="111"/>
      <c r="AF716" s="111"/>
      <c r="AG716" s="111"/>
      <c r="AH716" s="40"/>
      <c r="AI716" s="40"/>
    </row>
    <row r="717" spans="1:35" s="44" customFormat="1" ht="28.5" customHeight="1" x14ac:dyDescent="0.25">
      <c r="A717" s="88" t="e">
        <f t="shared" si="64"/>
        <v>#VALUE!</v>
      </c>
      <c r="B717" s="87" t="s">
        <v>60</v>
      </c>
      <c r="C717" s="28"/>
      <c r="D717" s="37"/>
      <c r="E717" s="38"/>
      <c r="F717" s="89"/>
      <c r="G717" s="96"/>
      <c r="H717" s="39">
        <f t="shared" si="65"/>
        <v>0</v>
      </c>
      <c r="I717" s="39"/>
      <c r="J717" s="82"/>
      <c r="K717" s="41">
        <f t="shared" si="66"/>
        <v>0</v>
      </c>
      <c r="L717" s="42">
        <v>0</v>
      </c>
      <c r="M717" s="269"/>
      <c r="N717" s="268" t="str">
        <f t="shared" si="68"/>
        <v>xxx</v>
      </c>
      <c r="O717" s="267"/>
      <c r="P717" s="268"/>
      <c r="Q717" s="300">
        <v>0</v>
      </c>
      <c r="R717" s="104">
        <f t="shared" si="67"/>
        <v>0</v>
      </c>
      <c r="S717" s="43"/>
      <c r="T717" s="111"/>
      <c r="U717" s="111"/>
      <c r="V717" s="111"/>
      <c r="W717" s="111"/>
      <c r="X717" s="111"/>
      <c r="Y717" s="111"/>
      <c r="Z717" s="111"/>
      <c r="AA717" s="111"/>
      <c r="AB717" s="111"/>
      <c r="AC717" s="111"/>
      <c r="AD717" s="111"/>
      <c r="AE717" s="111"/>
      <c r="AF717" s="111"/>
      <c r="AG717" s="111"/>
      <c r="AH717" s="40"/>
      <c r="AI717" s="40"/>
    </row>
    <row r="718" spans="1:35" s="44" customFormat="1" ht="28.5" customHeight="1" x14ac:dyDescent="0.25">
      <c r="A718" s="88" t="e">
        <f t="shared" si="64"/>
        <v>#VALUE!</v>
      </c>
      <c r="B718" s="87" t="s">
        <v>60</v>
      </c>
      <c r="C718" s="28"/>
      <c r="D718" s="37"/>
      <c r="E718" s="38"/>
      <c r="F718" s="89"/>
      <c r="G718" s="96"/>
      <c r="H718" s="39">
        <f t="shared" si="65"/>
        <v>0</v>
      </c>
      <c r="I718" s="39"/>
      <c r="J718" s="82"/>
      <c r="K718" s="41">
        <f t="shared" si="66"/>
        <v>0</v>
      </c>
      <c r="L718" s="42">
        <v>0</v>
      </c>
      <c r="M718" s="269"/>
      <c r="N718" s="268" t="str">
        <f t="shared" si="68"/>
        <v>xxx</v>
      </c>
      <c r="O718" s="267"/>
      <c r="P718" s="268"/>
      <c r="Q718" s="300">
        <v>0</v>
      </c>
      <c r="R718" s="104">
        <f t="shared" si="67"/>
        <v>0</v>
      </c>
      <c r="S718" s="43"/>
      <c r="T718" s="111"/>
      <c r="U718" s="111"/>
      <c r="V718" s="111"/>
      <c r="W718" s="111"/>
      <c r="X718" s="111"/>
      <c r="Y718" s="111"/>
      <c r="Z718" s="111"/>
      <c r="AA718" s="111"/>
      <c r="AB718" s="111"/>
      <c r="AC718" s="111"/>
      <c r="AD718" s="111"/>
      <c r="AE718" s="111"/>
      <c r="AF718" s="111"/>
      <c r="AG718" s="111"/>
      <c r="AH718" s="40"/>
      <c r="AI718" s="40"/>
    </row>
    <row r="719" spans="1:35" s="44" customFormat="1" ht="28.5" customHeight="1" x14ac:dyDescent="0.25">
      <c r="A719" s="88" t="e">
        <f t="shared" si="64"/>
        <v>#VALUE!</v>
      </c>
      <c r="B719" s="87" t="s">
        <v>60</v>
      </c>
      <c r="C719" s="28"/>
      <c r="D719" s="37"/>
      <c r="E719" s="38"/>
      <c r="F719" s="89"/>
      <c r="G719" s="96"/>
      <c r="H719" s="39">
        <f t="shared" si="65"/>
        <v>0</v>
      </c>
      <c r="I719" s="39"/>
      <c r="J719" s="82"/>
      <c r="K719" s="41">
        <f t="shared" si="66"/>
        <v>0</v>
      </c>
      <c r="L719" s="42">
        <v>0</v>
      </c>
      <c r="M719" s="269"/>
      <c r="N719" s="268" t="str">
        <f t="shared" si="68"/>
        <v>xxx</v>
      </c>
      <c r="O719" s="267"/>
      <c r="P719" s="268"/>
      <c r="Q719" s="300">
        <v>0</v>
      </c>
      <c r="R719" s="104">
        <f t="shared" si="67"/>
        <v>0</v>
      </c>
      <c r="S719" s="43"/>
      <c r="T719" s="111"/>
      <c r="U719" s="111"/>
      <c r="V719" s="111"/>
      <c r="W719" s="111"/>
      <c r="X719" s="111"/>
      <c r="Y719" s="111"/>
      <c r="Z719" s="111"/>
      <c r="AA719" s="111"/>
      <c r="AB719" s="111"/>
      <c r="AC719" s="111"/>
      <c r="AD719" s="111"/>
      <c r="AE719" s="111"/>
      <c r="AF719" s="111"/>
      <c r="AG719" s="111"/>
      <c r="AH719" s="40"/>
      <c r="AI719" s="40"/>
    </row>
    <row r="720" spans="1:35" s="44" customFormat="1" ht="28.5" customHeight="1" x14ac:dyDescent="0.25">
      <c r="A720" s="88" t="e">
        <f t="shared" si="64"/>
        <v>#VALUE!</v>
      </c>
      <c r="B720" s="87" t="s">
        <v>60</v>
      </c>
      <c r="C720" s="28"/>
      <c r="D720" s="37"/>
      <c r="E720" s="38"/>
      <c r="F720" s="89"/>
      <c r="G720" s="96"/>
      <c r="H720" s="39">
        <f t="shared" si="65"/>
        <v>0</v>
      </c>
      <c r="I720" s="39"/>
      <c r="J720" s="82"/>
      <c r="K720" s="41">
        <f t="shared" si="66"/>
        <v>0</v>
      </c>
      <c r="L720" s="42">
        <v>0</v>
      </c>
      <c r="M720" s="269"/>
      <c r="N720" s="268" t="str">
        <f t="shared" si="68"/>
        <v>xxx</v>
      </c>
      <c r="O720" s="267"/>
      <c r="P720" s="268"/>
      <c r="Q720" s="300">
        <v>0</v>
      </c>
      <c r="R720" s="104">
        <f t="shared" si="67"/>
        <v>0</v>
      </c>
      <c r="S720" s="43"/>
      <c r="T720" s="111"/>
      <c r="U720" s="111"/>
      <c r="V720" s="111"/>
      <c r="W720" s="111"/>
      <c r="X720" s="111"/>
      <c r="Y720" s="111"/>
      <c r="Z720" s="111"/>
      <c r="AA720" s="111"/>
      <c r="AB720" s="111"/>
      <c r="AC720" s="111"/>
      <c r="AD720" s="111"/>
      <c r="AE720" s="111"/>
      <c r="AF720" s="111"/>
      <c r="AG720" s="111"/>
      <c r="AH720" s="40"/>
      <c r="AI720" s="40"/>
    </row>
    <row r="721" spans="1:35" s="44" customFormat="1" ht="28.5" customHeight="1" x14ac:dyDescent="0.25">
      <c r="A721" s="88" t="e">
        <f t="shared" si="64"/>
        <v>#VALUE!</v>
      </c>
      <c r="B721" s="87" t="s">
        <v>60</v>
      </c>
      <c r="C721" s="28"/>
      <c r="D721" s="37"/>
      <c r="E721" s="38"/>
      <c r="F721" s="89"/>
      <c r="G721" s="96"/>
      <c r="H721" s="39">
        <f t="shared" si="65"/>
        <v>0</v>
      </c>
      <c r="I721" s="39"/>
      <c r="J721" s="82"/>
      <c r="K721" s="41">
        <f t="shared" si="66"/>
        <v>0</v>
      </c>
      <c r="L721" s="42">
        <v>0</v>
      </c>
      <c r="M721" s="269"/>
      <c r="N721" s="268" t="str">
        <f t="shared" si="68"/>
        <v>xxx</v>
      </c>
      <c r="O721" s="267"/>
      <c r="P721" s="268"/>
      <c r="Q721" s="300">
        <v>0</v>
      </c>
      <c r="R721" s="104">
        <f t="shared" si="67"/>
        <v>0</v>
      </c>
      <c r="S721" s="43"/>
      <c r="T721" s="111"/>
      <c r="U721" s="111"/>
      <c r="V721" s="111"/>
      <c r="W721" s="111"/>
      <c r="X721" s="111"/>
      <c r="Y721" s="111"/>
      <c r="Z721" s="111"/>
      <c r="AA721" s="111"/>
      <c r="AB721" s="111"/>
      <c r="AC721" s="111"/>
      <c r="AD721" s="111"/>
      <c r="AE721" s="111"/>
      <c r="AF721" s="111"/>
      <c r="AG721" s="111"/>
      <c r="AH721" s="40"/>
      <c r="AI721" s="40"/>
    </row>
    <row r="722" spans="1:35" s="44" customFormat="1" ht="28.5" customHeight="1" x14ac:dyDescent="0.25">
      <c r="A722" s="88" t="e">
        <f t="shared" si="64"/>
        <v>#VALUE!</v>
      </c>
      <c r="B722" s="87" t="s">
        <v>60</v>
      </c>
      <c r="C722" s="28"/>
      <c r="D722" s="37"/>
      <c r="E722" s="38"/>
      <c r="F722" s="89"/>
      <c r="G722" s="96"/>
      <c r="H722" s="39">
        <f t="shared" si="65"/>
        <v>0</v>
      </c>
      <c r="I722" s="39"/>
      <c r="J722" s="82"/>
      <c r="K722" s="41">
        <f t="shared" si="66"/>
        <v>0</v>
      </c>
      <c r="L722" s="42">
        <v>0</v>
      </c>
      <c r="M722" s="269"/>
      <c r="N722" s="268" t="str">
        <f t="shared" si="68"/>
        <v>xxx</v>
      </c>
      <c r="O722" s="267"/>
      <c r="P722" s="268"/>
      <c r="Q722" s="300">
        <v>0</v>
      </c>
      <c r="R722" s="104">
        <f t="shared" si="67"/>
        <v>0</v>
      </c>
      <c r="S722" s="43"/>
      <c r="T722" s="111"/>
      <c r="U722" s="111"/>
      <c r="V722" s="111"/>
      <c r="W722" s="111"/>
      <c r="X722" s="111"/>
      <c r="Y722" s="111"/>
      <c r="Z722" s="111"/>
      <c r="AA722" s="111"/>
      <c r="AB722" s="111"/>
      <c r="AC722" s="111"/>
      <c r="AD722" s="111"/>
      <c r="AE722" s="111"/>
      <c r="AF722" s="111"/>
      <c r="AG722" s="111"/>
      <c r="AH722" s="40"/>
      <c r="AI722" s="40"/>
    </row>
    <row r="723" spans="1:35" s="44" customFormat="1" ht="28.5" customHeight="1" x14ac:dyDescent="0.25">
      <c r="A723" s="88" t="e">
        <f t="shared" si="64"/>
        <v>#VALUE!</v>
      </c>
      <c r="B723" s="87" t="s">
        <v>60</v>
      </c>
      <c r="C723" s="28"/>
      <c r="D723" s="37"/>
      <c r="E723" s="38"/>
      <c r="F723" s="89"/>
      <c r="G723" s="96"/>
      <c r="H723" s="39">
        <f t="shared" si="65"/>
        <v>0</v>
      </c>
      <c r="I723" s="39"/>
      <c r="J723" s="82"/>
      <c r="K723" s="41">
        <f t="shared" si="66"/>
        <v>0</v>
      </c>
      <c r="L723" s="42">
        <v>0</v>
      </c>
      <c r="M723" s="269"/>
      <c r="N723" s="268" t="str">
        <f t="shared" si="68"/>
        <v>xxx</v>
      </c>
      <c r="O723" s="267"/>
      <c r="P723" s="268"/>
      <c r="Q723" s="300">
        <v>0</v>
      </c>
      <c r="R723" s="104">
        <f t="shared" si="67"/>
        <v>0</v>
      </c>
      <c r="S723" s="43"/>
      <c r="T723" s="111"/>
      <c r="U723" s="111"/>
      <c r="V723" s="111"/>
      <c r="W723" s="111"/>
      <c r="X723" s="111"/>
      <c r="Y723" s="111"/>
      <c r="Z723" s="111"/>
      <c r="AA723" s="111"/>
      <c r="AB723" s="111"/>
      <c r="AC723" s="111"/>
      <c r="AD723" s="111"/>
      <c r="AE723" s="111"/>
      <c r="AF723" s="111"/>
      <c r="AG723" s="111"/>
      <c r="AH723" s="40"/>
      <c r="AI723" s="40"/>
    </row>
    <row r="724" spans="1:35" s="44" customFormat="1" ht="28.5" customHeight="1" x14ac:dyDescent="0.25">
      <c r="A724" s="88" t="e">
        <f t="shared" si="64"/>
        <v>#VALUE!</v>
      </c>
      <c r="B724" s="87" t="s">
        <v>60</v>
      </c>
      <c r="C724" s="28"/>
      <c r="D724" s="37"/>
      <c r="E724" s="38"/>
      <c r="F724" s="89"/>
      <c r="G724" s="96"/>
      <c r="H724" s="39">
        <f t="shared" si="65"/>
        <v>0</v>
      </c>
      <c r="I724" s="39"/>
      <c r="J724" s="82"/>
      <c r="K724" s="41">
        <f t="shared" si="66"/>
        <v>0</v>
      </c>
      <c r="L724" s="42">
        <v>0</v>
      </c>
      <c r="M724" s="269"/>
      <c r="N724" s="268" t="str">
        <f t="shared" si="68"/>
        <v>xxx</v>
      </c>
      <c r="O724" s="267"/>
      <c r="P724" s="268"/>
      <c r="Q724" s="300">
        <v>0</v>
      </c>
      <c r="R724" s="104">
        <f t="shared" si="67"/>
        <v>0</v>
      </c>
      <c r="S724" s="43"/>
      <c r="T724" s="111"/>
      <c r="U724" s="111"/>
      <c r="V724" s="111"/>
      <c r="W724" s="111"/>
      <c r="X724" s="111"/>
      <c r="Y724" s="111"/>
      <c r="Z724" s="111"/>
      <c r="AA724" s="111"/>
      <c r="AB724" s="111"/>
      <c r="AC724" s="111"/>
      <c r="AD724" s="111"/>
      <c r="AE724" s="111"/>
      <c r="AF724" s="111"/>
      <c r="AG724" s="111"/>
      <c r="AH724" s="40"/>
      <c r="AI724" s="40"/>
    </row>
    <row r="725" spans="1:35" s="44" customFormat="1" ht="28.5" customHeight="1" x14ac:dyDescent="0.25">
      <c r="A725" s="88" t="e">
        <f t="shared" si="64"/>
        <v>#VALUE!</v>
      </c>
      <c r="B725" s="87" t="s">
        <v>60</v>
      </c>
      <c r="C725" s="28"/>
      <c r="D725" s="37"/>
      <c r="E725" s="38"/>
      <c r="F725" s="89"/>
      <c r="G725" s="96"/>
      <c r="H725" s="39">
        <f t="shared" si="65"/>
        <v>0</v>
      </c>
      <c r="I725" s="39"/>
      <c r="J725" s="82"/>
      <c r="K725" s="41">
        <f t="shared" si="66"/>
        <v>0</v>
      </c>
      <c r="L725" s="42">
        <v>0</v>
      </c>
      <c r="M725" s="269"/>
      <c r="N725" s="268" t="str">
        <f t="shared" si="68"/>
        <v>xxx</v>
      </c>
      <c r="O725" s="267"/>
      <c r="P725" s="268"/>
      <c r="Q725" s="300">
        <v>0</v>
      </c>
      <c r="R725" s="104">
        <f t="shared" si="67"/>
        <v>0</v>
      </c>
      <c r="S725" s="43"/>
      <c r="T725" s="111"/>
      <c r="U725" s="111"/>
      <c r="V725" s="111"/>
      <c r="W725" s="111"/>
      <c r="X725" s="111"/>
      <c r="Y725" s="111"/>
      <c r="Z725" s="111"/>
      <c r="AA725" s="111"/>
      <c r="AB725" s="111"/>
      <c r="AC725" s="111"/>
      <c r="AD725" s="111"/>
      <c r="AE725" s="111"/>
      <c r="AF725" s="111"/>
      <c r="AG725" s="111"/>
      <c r="AH725" s="40"/>
      <c r="AI725" s="40"/>
    </row>
    <row r="726" spans="1:35" s="44" customFormat="1" ht="28.5" customHeight="1" x14ac:dyDescent="0.25">
      <c r="A726" s="88" t="e">
        <f t="shared" si="64"/>
        <v>#VALUE!</v>
      </c>
      <c r="B726" s="87" t="s">
        <v>60</v>
      </c>
      <c r="C726" s="28"/>
      <c r="D726" s="37"/>
      <c r="E726" s="38"/>
      <c r="F726" s="89"/>
      <c r="G726" s="96"/>
      <c r="H726" s="39">
        <f t="shared" si="65"/>
        <v>0</v>
      </c>
      <c r="I726" s="39"/>
      <c r="J726" s="82"/>
      <c r="K726" s="41">
        <f t="shared" si="66"/>
        <v>0</v>
      </c>
      <c r="L726" s="42">
        <v>0</v>
      </c>
      <c r="M726" s="269"/>
      <c r="N726" s="268" t="str">
        <f t="shared" si="68"/>
        <v>xxx</v>
      </c>
      <c r="O726" s="267"/>
      <c r="P726" s="268"/>
      <c r="Q726" s="300">
        <v>0</v>
      </c>
      <c r="R726" s="104">
        <f t="shared" si="67"/>
        <v>0</v>
      </c>
      <c r="S726" s="43"/>
      <c r="T726" s="111"/>
      <c r="U726" s="111"/>
      <c r="V726" s="111"/>
      <c r="W726" s="111"/>
      <c r="X726" s="111"/>
      <c r="Y726" s="111"/>
      <c r="Z726" s="111"/>
      <c r="AA726" s="111"/>
      <c r="AB726" s="111"/>
      <c r="AC726" s="111"/>
      <c r="AD726" s="111"/>
      <c r="AE726" s="111"/>
      <c r="AF726" s="111"/>
      <c r="AG726" s="111"/>
      <c r="AH726" s="40"/>
      <c r="AI726" s="40"/>
    </row>
    <row r="727" spans="1:35" s="44" customFormat="1" ht="28.5" customHeight="1" x14ac:dyDescent="0.25">
      <c r="A727" s="88" t="e">
        <f t="shared" si="64"/>
        <v>#VALUE!</v>
      </c>
      <c r="B727" s="87" t="s">
        <v>60</v>
      </c>
      <c r="C727" s="28"/>
      <c r="D727" s="37"/>
      <c r="E727" s="38"/>
      <c r="F727" s="89"/>
      <c r="G727" s="96"/>
      <c r="H727" s="39">
        <f t="shared" si="65"/>
        <v>0</v>
      </c>
      <c r="I727" s="39"/>
      <c r="J727" s="82"/>
      <c r="K727" s="41">
        <f t="shared" si="66"/>
        <v>0</v>
      </c>
      <c r="L727" s="42">
        <v>0</v>
      </c>
      <c r="M727" s="269"/>
      <c r="N727" s="268" t="str">
        <f t="shared" si="68"/>
        <v>xxx</v>
      </c>
      <c r="O727" s="267"/>
      <c r="P727" s="268"/>
      <c r="Q727" s="300">
        <v>0</v>
      </c>
      <c r="R727" s="104">
        <f t="shared" si="67"/>
        <v>0</v>
      </c>
      <c r="S727" s="43"/>
      <c r="T727" s="111"/>
      <c r="U727" s="111"/>
      <c r="V727" s="111"/>
      <c r="W727" s="111"/>
      <c r="X727" s="111"/>
      <c r="Y727" s="111"/>
      <c r="Z727" s="111"/>
      <c r="AA727" s="111"/>
      <c r="AB727" s="111"/>
      <c r="AC727" s="111"/>
      <c r="AD727" s="111"/>
      <c r="AE727" s="111"/>
      <c r="AF727" s="111"/>
      <c r="AG727" s="111"/>
      <c r="AH727" s="40"/>
      <c r="AI727" s="40"/>
    </row>
    <row r="728" spans="1:35" s="44" customFormat="1" ht="28.5" customHeight="1" x14ac:dyDescent="0.25">
      <c r="A728" s="88" t="e">
        <f t="shared" si="64"/>
        <v>#VALUE!</v>
      </c>
      <c r="B728" s="87" t="s">
        <v>60</v>
      </c>
      <c r="C728" s="28"/>
      <c r="D728" s="37"/>
      <c r="E728" s="38"/>
      <c r="F728" s="89"/>
      <c r="G728" s="96"/>
      <c r="H728" s="39">
        <f t="shared" si="65"/>
        <v>0</v>
      </c>
      <c r="I728" s="39"/>
      <c r="J728" s="82"/>
      <c r="K728" s="41">
        <f t="shared" si="66"/>
        <v>0</v>
      </c>
      <c r="L728" s="42">
        <v>0</v>
      </c>
      <c r="M728" s="269"/>
      <c r="N728" s="268" t="str">
        <f t="shared" si="68"/>
        <v>xxx</v>
      </c>
      <c r="O728" s="267"/>
      <c r="P728" s="268"/>
      <c r="Q728" s="300">
        <v>0</v>
      </c>
      <c r="R728" s="104">
        <f t="shared" si="67"/>
        <v>0</v>
      </c>
      <c r="S728" s="43"/>
      <c r="T728" s="111"/>
      <c r="U728" s="111"/>
      <c r="V728" s="111"/>
      <c r="W728" s="111"/>
      <c r="X728" s="111"/>
      <c r="Y728" s="111"/>
      <c r="Z728" s="111"/>
      <c r="AA728" s="111"/>
      <c r="AB728" s="111"/>
      <c r="AC728" s="111"/>
      <c r="AD728" s="111"/>
      <c r="AE728" s="111"/>
      <c r="AF728" s="111"/>
      <c r="AG728" s="111"/>
      <c r="AH728" s="40"/>
      <c r="AI728" s="40"/>
    </row>
    <row r="729" spans="1:35" s="44" customFormat="1" ht="28.5" customHeight="1" x14ac:dyDescent="0.25">
      <c r="A729" s="88" t="e">
        <f t="shared" si="64"/>
        <v>#VALUE!</v>
      </c>
      <c r="B729" s="87" t="s">
        <v>60</v>
      </c>
      <c r="C729" s="28"/>
      <c r="D729" s="37"/>
      <c r="E729" s="38"/>
      <c r="F729" s="89"/>
      <c r="G729" s="96"/>
      <c r="H729" s="39">
        <f t="shared" si="65"/>
        <v>0</v>
      </c>
      <c r="I729" s="39"/>
      <c r="J729" s="82"/>
      <c r="K729" s="41">
        <f t="shared" si="66"/>
        <v>0</v>
      </c>
      <c r="L729" s="42">
        <v>0</v>
      </c>
      <c r="M729" s="269"/>
      <c r="N729" s="268" t="str">
        <f t="shared" si="68"/>
        <v>xxx</v>
      </c>
      <c r="O729" s="267"/>
      <c r="P729" s="268"/>
      <c r="Q729" s="300">
        <v>0</v>
      </c>
      <c r="R729" s="104">
        <f t="shared" si="67"/>
        <v>0</v>
      </c>
      <c r="S729" s="43"/>
      <c r="T729" s="111"/>
      <c r="U729" s="111"/>
      <c r="V729" s="111"/>
      <c r="W729" s="111"/>
      <c r="X729" s="111"/>
      <c r="Y729" s="111"/>
      <c r="Z729" s="111"/>
      <c r="AA729" s="111"/>
      <c r="AB729" s="111"/>
      <c r="AC729" s="111"/>
      <c r="AD729" s="111"/>
      <c r="AE729" s="111"/>
      <c r="AF729" s="111"/>
      <c r="AG729" s="111"/>
      <c r="AH729" s="40"/>
      <c r="AI729" s="40"/>
    </row>
    <row r="730" spans="1:35" s="44" customFormat="1" ht="28.5" customHeight="1" x14ac:dyDescent="0.25">
      <c r="A730" s="88" t="e">
        <f t="shared" si="64"/>
        <v>#VALUE!</v>
      </c>
      <c r="B730" s="87" t="s">
        <v>60</v>
      </c>
      <c r="C730" s="28"/>
      <c r="D730" s="37"/>
      <c r="E730" s="38"/>
      <c r="F730" s="89"/>
      <c r="G730" s="96"/>
      <c r="H730" s="39">
        <f t="shared" si="65"/>
        <v>0</v>
      </c>
      <c r="I730" s="39"/>
      <c r="J730" s="82"/>
      <c r="K730" s="41">
        <f t="shared" si="66"/>
        <v>0</v>
      </c>
      <c r="L730" s="42">
        <v>0</v>
      </c>
      <c r="M730" s="269"/>
      <c r="N730" s="268" t="str">
        <f t="shared" si="68"/>
        <v>xxx</v>
      </c>
      <c r="O730" s="267"/>
      <c r="P730" s="268"/>
      <c r="Q730" s="300">
        <v>0</v>
      </c>
      <c r="R730" s="104">
        <f t="shared" si="67"/>
        <v>0</v>
      </c>
      <c r="S730" s="43"/>
      <c r="T730" s="111"/>
      <c r="U730" s="111"/>
      <c r="V730" s="111"/>
      <c r="W730" s="111"/>
      <c r="X730" s="111"/>
      <c r="Y730" s="111"/>
      <c r="Z730" s="111"/>
      <c r="AA730" s="111"/>
      <c r="AB730" s="111"/>
      <c r="AC730" s="111"/>
      <c r="AD730" s="111"/>
      <c r="AE730" s="111"/>
      <c r="AF730" s="111"/>
      <c r="AG730" s="111"/>
      <c r="AH730" s="40"/>
      <c r="AI730" s="40"/>
    </row>
    <row r="731" spans="1:35" s="44" customFormat="1" ht="28.5" customHeight="1" x14ac:dyDescent="0.25">
      <c r="A731" s="88" t="e">
        <f t="shared" si="64"/>
        <v>#VALUE!</v>
      </c>
      <c r="B731" s="87" t="s">
        <v>60</v>
      </c>
      <c r="C731" s="28"/>
      <c r="D731" s="37"/>
      <c r="E731" s="38"/>
      <c r="F731" s="89"/>
      <c r="G731" s="96"/>
      <c r="H731" s="39">
        <f t="shared" si="65"/>
        <v>0</v>
      </c>
      <c r="I731" s="39"/>
      <c r="J731" s="82"/>
      <c r="K731" s="41">
        <f t="shared" si="66"/>
        <v>0</v>
      </c>
      <c r="L731" s="42">
        <v>0</v>
      </c>
      <c r="M731" s="269"/>
      <c r="N731" s="268" t="str">
        <f t="shared" si="68"/>
        <v>xxx</v>
      </c>
      <c r="O731" s="267"/>
      <c r="P731" s="268"/>
      <c r="Q731" s="300">
        <v>0</v>
      </c>
      <c r="R731" s="104">
        <f t="shared" si="67"/>
        <v>0</v>
      </c>
      <c r="S731" s="43"/>
      <c r="T731" s="111"/>
      <c r="U731" s="111"/>
      <c r="V731" s="111"/>
      <c r="W731" s="111"/>
      <c r="X731" s="111"/>
      <c r="Y731" s="111"/>
      <c r="Z731" s="111"/>
      <c r="AA731" s="111"/>
      <c r="AB731" s="111"/>
      <c r="AC731" s="111"/>
      <c r="AD731" s="111"/>
      <c r="AE731" s="111"/>
      <c r="AF731" s="111"/>
      <c r="AG731" s="111"/>
      <c r="AH731" s="40"/>
      <c r="AI731" s="40"/>
    </row>
    <row r="732" spans="1:35" s="44" customFormat="1" ht="28.5" customHeight="1" x14ac:dyDescent="0.25">
      <c r="A732" s="88" t="e">
        <f t="shared" si="64"/>
        <v>#VALUE!</v>
      </c>
      <c r="B732" s="87" t="s">
        <v>60</v>
      </c>
      <c r="C732" s="28"/>
      <c r="D732" s="37"/>
      <c r="E732" s="38"/>
      <c r="F732" s="89"/>
      <c r="G732" s="96"/>
      <c r="H732" s="39">
        <f t="shared" si="65"/>
        <v>0</v>
      </c>
      <c r="I732" s="39"/>
      <c r="J732" s="82"/>
      <c r="K732" s="41">
        <f t="shared" si="66"/>
        <v>0</v>
      </c>
      <c r="L732" s="42">
        <v>0</v>
      </c>
      <c r="M732" s="269"/>
      <c r="N732" s="268" t="str">
        <f t="shared" si="68"/>
        <v>xxx</v>
      </c>
      <c r="O732" s="267"/>
      <c r="P732" s="268"/>
      <c r="Q732" s="300">
        <v>0</v>
      </c>
      <c r="R732" s="104">
        <f t="shared" si="67"/>
        <v>0</v>
      </c>
      <c r="S732" s="43"/>
      <c r="T732" s="111"/>
      <c r="U732" s="111"/>
      <c r="V732" s="111"/>
      <c r="W732" s="111"/>
      <c r="X732" s="111"/>
      <c r="Y732" s="111"/>
      <c r="Z732" s="111"/>
      <c r="AA732" s="111"/>
      <c r="AB732" s="111"/>
      <c r="AC732" s="111"/>
      <c r="AD732" s="111"/>
      <c r="AE732" s="111"/>
      <c r="AF732" s="111"/>
      <c r="AG732" s="111"/>
      <c r="AH732" s="40"/>
      <c r="AI732" s="40"/>
    </row>
    <row r="733" spans="1:35" s="44" customFormat="1" ht="28.5" customHeight="1" x14ac:dyDescent="0.25">
      <c r="A733" s="88" t="e">
        <f t="shared" si="64"/>
        <v>#VALUE!</v>
      </c>
      <c r="B733" s="87" t="s">
        <v>60</v>
      </c>
      <c r="C733" s="28"/>
      <c r="D733" s="37"/>
      <c r="E733" s="38"/>
      <c r="F733" s="89"/>
      <c r="G733" s="96"/>
      <c r="H733" s="39">
        <f t="shared" si="65"/>
        <v>0</v>
      </c>
      <c r="I733" s="39"/>
      <c r="J733" s="82"/>
      <c r="K733" s="41">
        <f t="shared" si="66"/>
        <v>0</v>
      </c>
      <c r="L733" s="42">
        <v>0</v>
      </c>
      <c r="M733" s="269"/>
      <c r="N733" s="268" t="str">
        <f t="shared" si="68"/>
        <v>xxx</v>
      </c>
      <c r="O733" s="267"/>
      <c r="P733" s="268"/>
      <c r="Q733" s="300">
        <v>0</v>
      </c>
      <c r="R733" s="104">
        <f t="shared" si="67"/>
        <v>0</v>
      </c>
      <c r="S733" s="43"/>
      <c r="T733" s="111"/>
      <c r="U733" s="111"/>
      <c r="V733" s="111"/>
      <c r="W733" s="111"/>
      <c r="X733" s="111"/>
      <c r="Y733" s="111"/>
      <c r="Z733" s="111"/>
      <c r="AA733" s="111"/>
      <c r="AB733" s="111"/>
      <c r="AC733" s="111"/>
      <c r="AD733" s="111"/>
      <c r="AE733" s="111"/>
      <c r="AF733" s="111"/>
      <c r="AG733" s="111"/>
      <c r="AH733" s="40"/>
      <c r="AI733" s="40"/>
    </row>
    <row r="734" spans="1:35" s="44" customFormat="1" ht="28.5" customHeight="1" x14ac:dyDescent="0.25">
      <c r="A734" s="88" t="e">
        <f t="shared" si="64"/>
        <v>#VALUE!</v>
      </c>
      <c r="B734" s="87" t="s">
        <v>60</v>
      </c>
      <c r="C734" s="28"/>
      <c r="D734" s="37"/>
      <c r="E734" s="38"/>
      <c r="F734" s="89"/>
      <c r="G734" s="96"/>
      <c r="H734" s="39">
        <f t="shared" si="65"/>
        <v>0</v>
      </c>
      <c r="I734" s="39"/>
      <c r="J734" s="82"/>
      <c r="K734" s="41">
        <f t="shared" si="66"/>
        <v>0</v>
      </c>
      <c r="L734" s="42">
        <v>0</v>
      </c>
      <c r="M734" s="269"/>
      <c r="N734" s="268" t="str">
        <f t="shared" si="68"/>
        <v>xxx</v>
      </c>
      <c r="O734" s="267"/>
      <c r="P734" s="268"/>
      <c r="Q734" s="300">
        <v>0</v>
      </c>
      <c r="R734" s="104">
        <f t="shared" si="67"/>
        <v>0</v>
      </c>
      <c r="S734" s="43"/>
      <c r="T734" s="111"/>
      <c r="U734" s="111"/>
      <c r="V734" s="111"/>
      <c r="W734" s="111"/>
      <c r="X734" s="111"/>
      <c r="Y734" s="111"/>
      <c r="Z734" s="111"/>
      <c r="AA734" s="111"/>
      <c r="AB734" s="111"/>
      <c r="AC734" s="111"/>
      <c r="AD734" s="111"/>
      <c r="AE734" s="111"/>
      <c r="AF734" s="111"/>
      <c r="AG734" s="111"/>
      <c r="AH734" s="40"/>
      <c r="AI734" s="40"/>
    </row>
    <row r="735" spans="1:35" s="44" customFormat="1" ht="28.5" customHeight="1" x14ac:dyDescent="0.25">
      <c r="A735" s="88" t="e">
        <f t="shared" si="64"/>
        <v>#VALUE!</v>
      </c>
      <c r="B735" s="87" t="s">
        <v>60</v>
      </c>
      <c r="C735" s="28"/>
      <c r="D735" s="37"/>
      <c r="E735" s="38"/>
      <c r="F735" s="89"/>
      <c r="G735" s="96"/>
      <c r="H735" s="39">
        <f t="shared" si="65"/>
        <v>0</v>
      </c>
      <c r="I735" s="39"/>
      <c r="J735" s="82"/>
      <c r="K735" s="41">
        <f t="shared" si="66"/>
        <v>0</v>
      </c>
      <c r="L735" s="42">
        <v>0</v>
      </c>
      <c r="M735" s="269"/>
      <c r="N735" s="268" t="str">
        <f t="shared" si="68"/>
        <v>xxx</v>
      </c>
      <c r="O735" s="267"/>
      <c r="P735" s="268"/>
      <c r="Q735" s="300">
        <v>0</v>
      </c>
      <c r="R735" s="104">
        <f t="shared" si="67"/>
        <v>0</v>
      </c>
      <c r="S735" s="43"/>
      <c r="T735" s="111"/>
      <c r="U735" s="111"/>
      <c r="V735" s="111"/>
      <c r="W735" s="111"/>
      <c r="X735" s="111"/>
      <c r="Y735" s="111"/>
      <c r="Z735" s="111"/>
      <c r="AA735" s="111"/>
      <c r="AB735" s="111"/>
      <c r="AC735" s="111"/>
      <c r="AD735" s="111"/>
      <c r="AE735" s="111"/>
      <c r="AF735" s="111"/>
      <c r="AG735" s="111"/>
      <c r="AH735" s="40"/>
      <c r="AI735" s="40"/>
    </row>
    <row r="736" spans="1:35" s="44" customFormat="1" ht="28.5" customHeight="1" x14ac:dyDescent="0.25">
      <c r="A736" s="88" t="e">
        <f t="shared" si="64"/>
        <v>#VALUE!</v>
      </c>
      <c r="B736" s="87" t="s">
        <v>60</v>
      </c>
      <c r="C736" s="28"/>
      <c r="D736" s="37"/>
      <c r="E736" s="38"/>
      <c r="F736" s="89"/>
      <c r="G736" s="96"/>
      <c r="H736" s="39">
        <f t="shared" si="65"/>
        <v>0</v>
      </c>
      <c r="I736" s="39"/>
      <c r="J736" s="82"/>
      <c r="K736" s="41">
        <f t="shared" si="66"/>
        <v>0</v>
      </c>
      <c r="L736" s="42">
        <v>0</v>
      </c>
      <c r="M736" s="269"/>
      <c r="N736" s="268" t="str">
        <f t="shared" si="68"/>
        <v>xxx</v>
      </c>
      <c r="O736" s="267"/>
      <c r="P736" s="268"/>
      <c r="Q736" s="300">
        <v>0</v>
      </c>
      <c r="R736" s="104">
        <f t="shared" si="67"/>
        <v>0</v>
      </c>
      <c r="S736" s="43"/>
      <c r="T736" s="111"/>
      <c r="U736" s="111"/>
      <c r="V736" s="111"/>
      <c r="W736" s="111"/>
      <c r="X736" s="111"/>
      <c r="Y736" s="111"/>
      <c r="Z736" s="111"/>
      <c r="AA736" s="111"/>
      <c r="AB736" s="111"/>
      <c r="AC736" s="111"/>
      <c r="AD736" s="111"/>
      <c r="AE736" s="111"/>
      <c r="AF736" s="111"/>
      <c r="AG736" s="111"/>
      <c r="AH736" s="40"/>
      <c r="AI736" s="40"/>
    </row>
    <row r="737" spans="1:35" s="44" customFormat="1" ht="28.5" customHeight="1" x14ac:dyDescent="0.25">
      <c r="A737" s="88" t="e">
        <f t="shared" si="64"/>
        <v>#VALUE!</v>
      </c>
      <c r="B737" s="87" t="s">
        <v>60</v>
      </c>
      <c r="C737" s="28"/>
      <c r="D737" s="37"/>
      <c r="E737" s="38"/>
      <c r="F737" s="89"/>
      <c r="G737" s="96"/>
      <c r="H737" s="39">
        <f t="shared" si="65"/>
        <v>0</v>
      </c>
      <c r="I737" s="39"/>
      <c r="J737" s="82"/>
      <c r="K737" s="41">
        <f t="shared" si="66"/>
        <v>0</v>
      </c>
      <c r="L737" s="42">
        <v>0</v>
      </c>
      <c r="M737" s="269"/>
      <c r="N737" s="268" t="str">
        <f t="shared" si="68"/>
        <v>xxx</v>
      </c>
      <c r="O737" s="267"/>
      <c r="P737" s="268"/>
      <c r="Q737" s="300">
        <v>0</v>
      </c>
      <c r="R737" s="104">
        <f t="shared" si="67"/>
        <v>0</v>
      </c>
      <c r="S737" s="43"/>
      <c r="T737" s="111"/>
      <c r="U737" s="111"/>
      <c r="V737" s="111"/>
      <c r="W737" s="111"/>
      <c r="X737" s="111"/>
      <c r="Y737" s="111"/>
      <c r="Z737" s="111"/>
      <c r="AA737" s="111"/>
      <c r="AB737" s="111"/>
      <c r="AC737" s="111"/>
      <c r="AD737" s="111"/>
      <c r="AE737" s="111"/>
      <c r="AF737" s="111"/>
      <c r="AG737" s="111"/>
      <c r="AH737" s="40"/>
      <c r="AI737" s="40"/>
    </row>
    <row r="738" spans="1:35" s="44" customFormat="1" ht="28.5" customHeight="1" x14ac:dyDescent="0.25">
      <c r="A738" s="88" t="e">
        <f t="shared" si="64"/>
        <v>#VALUE!</v>
      </c>
      <c r="B738" s="87" t="s">
        <v>60</v>
      </c>
      <c r="C738" s="28"/>
      <c r="D738" s="37"/>
      <c r="E738" s="38"/>
      <c r="F738" s="89"/>
      <c r="G738" s="96"/>
      <c r="H738" s="39">
        <f t="shared" si="65"/>
        <v>0</v>
      </c>
      <c r="I738" s="39"/>
      <c r="J738" s="82"/>
      <c r="K738" s="41">
        <f t="shared" si="66"/>
        <v>0</v>
      </c>
      <c r="L738" s="42">
        <v>0</v>
      </c>
      <c r="M738" s="269"/>
      <c r="N738" s="268" t="str">
        <f t="shared" si="68"/>
        <v>xxx</v>
      </c>
      <c r="O738" s="267"/>
      <c r="P738" s="268"/>
      <c r="Q738" s="300">
        <v>0</v>
      </c>
      <c r="R738" s="104">
        <f t="shared" si="67"/>
        <v>0</v>
      </c>
      <c r="S738" s="43"/>
      <c r="T738" s="111"/>
      <c r="U738" s="111"/>
      <c r="V738" s="111"/>
      <c r="W738" s="111"/>
      <c r="X738" s="111"/>
      <c r="Y738" s="111"/>
      <c r="Z738" s="111"/>
      <c r="AA738" s="111"/>
      <c r="AB738" s="111"/>
      <c r="AC738" s="111"/>
      <c r="AD738" s="111"/>
      <c r="AE738" s="111"/>
      <c r="AF738" s="111"/>
      <c r="AG738" s="111"/>
      <c r="AH738" s="40"/>
      <c r="AI738" s="40"/>
    </row>
    <row r="739" spans="1:35" s="44" customFormat="1" ht="28.5" customHeight="1" x14ac:dyDescent="0.25">
      <c r="A739" s="88" t="e">
        <f t="shared" si="64"/>
        <v>#VALUE!</v>
      </c>
      <c r="B739" s="87" t="s">
        <v>60</v>
      </c>
      <c r="C739" s="28"/>
      <c r="D739" s="37"/>
      <c r="E739" s="38"/>
      <c r="F739" s="89"/>
      <c r="G739" s="96"/>
      <c r="H739" s="39">
        <f t="shared" si="65"/>
        <v>0</v>
      </c>
      <c r="I739" s="39"/>
      <c r="J739" s="82"/>
      <c r="K739" s="41">
        <f t="shared" si="66"/>
        <v>0</v>
      </c>
      <c r="L739" s="42">
        <v>0</v>
      </c>
      <c r="M739" s="269"/>
      <c r="N739" s="268" t="str">
        <f t="shared" si="68"/>
        <v>xxx</v>
      </c>
      <c r="O739" s="267"/>
      <c r="P739" s="268"/>
      <c r="Q739" s="300">
        <v>0</v>
      </c>
      <c r="R739" s="104">
        <f t="shared" si="67"/>
        <v>0</v>
      </c>
      <c r="S739" s="43"/>
      <c r="T739" s="111"/>
      <c r="U739" s="111"/>
      <c r="V739" s="111"/>
      <c r="W739" s="111"/>
      <c r="X739" s="111"/>
      <c r="Y739" s="111"/>
      <c r="Z739" s="111"/>
      <c r="AA739" s="111"/>
      <c r="AB739" s="111"/>
      <c r="AC739" s="111"/>
      <c r="AD739" s="111"/>
      <c r="AE739" s="111"/>
      <c r="AF739" s="111"/>
      <c r="AG739" s="111"/>
      <c r="AH739" s="40"/>
      <c r="AI739" s="40"/>
    </row>
    <row r="740" spans="1:35" s="44" customFormat="1" ht="28.5" customHeight="1" x14ac:dyDescent="0.25">
      <c r="A740" s="88" t="e">
        <f t="shared" si="64"/>
        <v>#VALUE!</v>
      </c>
      <c r="B740" s="87" t="s">
        <v>60</v>
      </c>
      <c r="C740" s="28"/>
      <c r="D740" s="37"/>
      <c r="E740" s="38"/>
      <c r="F740" s="89"/>
      <c r="G740" s="96"/>
      <c r="H740" s="39">
        <f t="shared" si="65"/>
        <v>0</v>
      </c>
      <c r="I740" s="39"/>
      <c r="J740" s="82"/>
      <c r="K740" s="41">
        <f t="shared" si="66"/>
        <v>0</v>
      </c>
      <c r="L740" s="42">
        <v>0</v>
      </c>
      <c r="M740" s="269"/>
      <c r="N740" s="268" t="str">
        <f t="shared" si="68"/>
        <v>xxx</v>
      </c>
      <c r="O740" s="267"/>
      <c r="P740" s="268"/>
      <c r="Q740" s="300">
        <v>0</v>
      </c>
      <c r="R740" s="104">
        <f t="shared" si="67"/>
        <v>0</v>
      </c>
      <c r="S740" s="43"/>
      <c r="T740" s="111"/>
      <c r="U740" s="111"/>
      <c r="V740" s="111"/>
      <c r="W740" s="111"/>
      <c r="X740" s="111"/>
      <c r="Y740" s="111"/>
      <c r="Z740" s="111"/>
      <c r="AA740" s="111"/>
      <c r="AB740" s="111"/>
      <c r="AC740" s="111"/>
      <c r="AD740" s="111"/>
      <c r="AE740" s="111"/>
      <c r="AF740" s="111"/>
      <c r="AG740" s="111"/>
      <c r="AH740" s="40"/>
      <c r="AI740" s="40"/>
    </row>
    <row r="741" spans="1:35" s="44" customFormat="1" ht="28.5" customHeight="1" x14ac:dyDescent="0.25">
      <c r="A741" s="88" t="e">
        <f t="shared" si="64"/>
        <v>#VALUE!</v>
      </c>
      <c r="B741" s="87" t="s">
        <v>60</v>
      </c>
      <c r="C741" s="28"/>
      <c r="D741" s="37"/>
      <c r="E741" s="38"/>
      <c r="F741" s="89"/>
      <c r="G741" s="96"/>
      <c r="H741" s="39">
        <f t="shared" si="65"/>
        <v>0</v>
      </c>
      <c r="I741" s="39"/>
      <c r="J741" s="82"/>
      <c r="K741" s="41">
        <f t="shared" si="66"/>
        <v>0</v>
      </c>
      <c r="L741" s="42">
        <v>0</v>
      </c>
      <c r="M741" s="269"/>
      <c r="N741" s="268" t="str">
        <f t="shared" si="68"/>
        <v>xxx</v>
      </c>
      <c r="O741" s="267"/>
      <c r="P741" s="268"/>
      <c r="Q741" s="300">
        <v>0</v>
      </c>
      <c r="R741" s="104">
        <f t="shared" si="67"/>
        <v>0</v>
      </c>
      <c r="S741" s="43"/>
      <c r="T741" s="111"/>
      <c r="U741" s="111"/>
      <c r="V741" s="111"/>
      <c r="W741" s="111"/>
      <c r="X741" s="111"/>
      <c r="Y741" s="111"/>
      <c r="Z741" s="111"/>
      <c r="AA741" s="111"/>
      <c r="AB741" s="111"/>
      <c r="AC741" s="111"/>
      <c r="AD741" s="111"/>
      <c r="AE741" s="111"/>
      <c r="AF741" s="111"/>
      <c r="AG741" s="111"/>
      <c r="AH741" s="40"/>
      <c r="AI741" s="40"/>
    </row>
    <row r="742" spans="1:35" s="44" customFormat="1" ht="28.5" customHeight="1" x14ac:dyDescent="0.25">
      <c r="A742" s="88" t="e">
        <f t="shared" si="64"/>
        <v>#VALUE!</v>
      </c>
      <c r="B742" s="87" t="s">
        <v>60</v>
      </c>
      <c r="C742" s="28"/>
      <c r="D742" s="37"/>
      <c r="E742" s="38"/>
      <c r="F742" s="89"/>
      <c r="G742" s="96"/>
      <c r="H742" s="39">
        <f t="shared" si="65"/>
        <v>0</v>
      </c>
      <c r="I742" s="39"/>
      <c r="J742" s="82"/>
      <c r="K742" s="41">
        <f t="shared" si="66"/>
        <v>0</v>
      </c>
      <c r="L742" s="42">
        <v>0</v>
      </c>
      <c r="M742" s="269"/>
      <c r="N742" s="268" t="str">
        <f t="shared" si="68"/>
        <v>xxx</v>
      </c>
      <c r="O742" s="267"/>
      <c r="P742" s="268"/>
      <c r="Q742" s="300">
        <v>0</v>
      </c>
      <c r="R742" s="104">
        <f t="shared" si="67"/>
        <v>0</v>
      </c>
      <c r="S742" s="43"/>
      <c r="T742" s="111"/>
      <c r="U742" s="111"/>
      <c r="V742" s="111"/>
      <c r="W742" s="111"/>
      <c r="X742" s="111"/>
      <c r="Y742" s="111"/>
      <c r="Z742" s="111"/>
      <c r="AA742" s="111"/>
      <c r="AB742" s="111"/>
      <c r="AC742" s="111"/>
      <c r="AD742" s="111"/>
      <c r="AE742" s="111"/>
      <c r="AF742" s="111"/>
      <c r="AG742" s="111"/>
      <c r="AH742" s="40"/>
      <c r="AI742" s="40"/>
    </row>
    <row r="743" spans="1:35" s="44" customFormat="1" ht="28.5" customHeight="1" x14ac:dyDescent="0.25">
      <c r="A743" s="88" t="e">
        <f t="shared" si="64"/>
        <v>#VALUE!</v>
      </c>
      <c r="B743" s="87" t="s">
        <v>60</v>
      </c>
      <c r="C743" s="28"/>
      <c r="D743" s="37"/>
      <c r="E743" s="38"/>
      <c r="F743" s="89"/>
      <c r="G743" s="96"/>
      <c r="H743" s="39">
        <f t="shared" si="65"/>
        <v>0</v>
      </c>
      <c r="I743" s="39"/>
      <c r="J743" s="82"/>
      <c r="K743" s="41">
        <f t="shared" si="66"/>
        <v>0</v>
      </c>
      <c r="L743" s="42">
        <v>0</v>
      </c>
      <c r="M743" s="269"/>
      <c r="N743" s="268" t="str">
        <f t="shared" si="68"/>
        <v>xxx</v>
      </c>
      <c r="O743" s="267"/>
      <c r="P743" s="268"/>
      <c r="Q743" s="300">
        <v>0</v>
      </c>
      <c r="R743" s="104">
        <f t="shared" si="67"/>
        <v>0</v>
      </c>
      <c r="S743" s="43"/>
      <c r="T743" s="111"/>
      <c r="U743" s="111"/>
      <c r="V743" s="111"/>
      <c r="W743" s="111"/>
      <c r="X743" s="111"/>
      <c r="Y743" s="111"/>
      <c r="Z743" s="111"/>
      <c r="AA743" s="111"/>
      <c r="AB743" s="111"/>
      <c r="AC743" s="111"/>
      <c r="AD743" s="111"/>
      <c r="AE743" s="111"/>
      <c r="AF743" s="111"/>
      <c r="AG743" s="111"/>
      <c r="AH743" s="40"/>
      <c r="AI743" s="40"/>
    </row>
    <row r="744" spans="1:35" s="44" customFormat="1" ht="28.5" customHeight="1" x14ac:dyDescent="0.25">
      <c r="A744" s="88" t="e">
        <f t="shared" si="64"/>
        <v>#VALUE!</v>
      </c>
      <c r="B744" s="87" t="s">
        <v>60</v>
      </c>
      <c r="C744" s="28"/>
      <c r="D744" s="37"/>
      <c r="E744" s="38"/>
      <c r="F744" s="89"/>
      <c r="G744" s="96"/>
      <c r="H744" s="39">
        <f t="shared" si="65"/>
        <v>0</v>
      </c>
      <c r="I744" s="39"/>
      <c r="J744" s="82"/>
      <c r="K744" s="41">
        <f t="shared" si="66"/>
        <v>0</v>
      </c>
      <c r="L744" s="42">
        <v>0</v>
      </c>
      <c r="M744" s="269"/>
      <c r="N744" s="268" t="str">
        <f t="shared" si="68"/>
        <v>xxx</v>
      </c>
      <c r="O744" s="267"/>
      <c r="P744" s="268"/>
      <c r="Q744" s="300">
        <v>0</v>
      </c>
      <c r="R744" s="104">
        <f t="shared" si="67"/>
        <v>0</v>
      </c>
      <c r="S744" s="43"/>
      <c r="T744" s="111"/>
      <c r="U744" s="111"/>
      <c r="V744" s="111"/>
      <c r="W744" s="111"/>
      <c r="X744" s="111"/>
      <c r="Y744" s="111"/>
      <c r="Z744" s="111"/>
      <c r="AA744" s="111"/>
      <c r="AB744" s="111"/>
      <c r="AC744" s="111"/>
      <c r="AD744" s="111"/>
      <c r="AE744" s="111"/>
      <c r="AF744" s="111"/>
      <c r="AG744" s="111"/>
      <c r="AH744" s="40"/>
      <c r="AI744" s="40"/>
    </row>
    <row r="745" spans="1:35" s="44" customFormat="1" ht="28.5" customHeight="1" x14ac:dyDescent="0.25">
      <c r="A745" s="88" t="e">
        <f t="shared" si="64"/>
        <v>#VALUE!</v>
      </c>
      <c r="B745" s="87" t="s">
        <v>60</v>
      </c>
      <c r="C745" s="28"/>
      <c r="D745" s="37"/>
      <c r="E745" s="38"/>
      <c r="F745" s="89"/>
      <c r="G745" s="96"/>
      <c r="H745" s="39">
        <f t="shared" si="65"/>
        <v>0</v>
      </c>
      <c r="I745" s="39"/>
      <c r="J745" s="82"/>
      <c r="K745" s="41">
        <f t="shared" si="66"/>
        <v>0</v>
      </c>
      <c r="L745" s="42">
        <v>0</v>
      </c>
      <c r="M745" s="269"/>
      <c r="N745" s="268" t="str">
        <f t="shared" si="68"/>
        <v>xxx</v>
      </c>
      <c r="O745" s="267"/>
      <c r="P745" s="268"/>
      <c r="Q745" s="300">
        <v>0</v>
      </c>
      <c r="R745" s="104">
        <f t="shared" si="67"/>
        <v>0</v>
      </c>
      <c r="S745" s="43"/>
      <c r="T745" s="111"/>
      <c r="U745" s="111"/>
      <c r="V745" s="111"/>
      <c r="W745" s="111"/>
      <c r="X745" s="111"/>
      <c r="Y745" s="111"/>
      <c r="Z745" s="111"/>
      <c r="AA745" s="111"/>
      <c r="AB745" s="111"/>
      <c r="AC745" s="111"/>
      <c r="AD745" s="111"/>
      <c r="AE745" s="111"/>
      <c r="AF745" s="111"/>
      <c r="AG745" s="111"/>
      <c r="AH745" s="40"/>
      <c r="AI745" s="40"/>
    </row>
    <row r="746" spans="1:35" s="44" customFormat="1" ht="28.5" customHeight="1" x14ac:dyDescent="0.25">
      <c r="A746" s="88" t="e">
        <f t="shared" ref="A746:A809" si="69">N746+14</f>
        <v>#VALUE!</v>
      </c>
      <c r="B746" s="87" t="s">
        <v>60</v>
      </c>
      <c r="C746" s="28"/>
      <c r="D746" s="37"/>
      <c r="E746" s="38"/>
      <c r="F746" s="89"/>
      <c r="G746" s="96"/>
      <c r="H746" s="39">
        <f t="shared" ref="H746:H809" si="70">G746-F746</f>
        <v>0</v>
      </c>
      <c r="I746" s="39"/>
      <c r="J746" s="82"/>
      <c r="K746" s="41">
        <f t="shared" ref="K746:K809" si="71">L746/1.1</f>
        <v>0</v>
      </c>
      <c r="L746" s="42">
        <v>0</v>
      </c>
      <c r="M746" s="269"/>
      <c r="N746" s="268" t="str">
        <f t="shared" si="68"/>
        <v>xxx</v>
      </c>
      <c r="O746" s="267"/>
      <c r="P746" s="268"/>
      <c r="Q746" s="300">
        <v>0</v>
      </c>
      <c r="R746" s="104">
        <f t="shared" ref="R746:R809" si="72">L746-Q746</f>
        <v>0</v>
      </c>
      <c r="S746" s="43"/>
      <c r="T746" s="111"/>
      <c r="U746" s="111"/>
      <c r="V746" s="111"/>
      <c r="W746" s="111"/>
      <c r="X746" s="111"/>
      <c r="Y746" s="111"/>
      <c r="Z746" s="111"/>
      <c r="AA746" s="111"/>
      <c r="AB746" s="111"/>
      <c r="AC746" s="111"/>
      <c r="AD746" s="111"/>
      <c r="AE746" s="111"/>
      <c r="AF746" s="111"/>
      <c r="AG746" s="111"/>
      <c r="AH746" s="40"/>
      <c r="AI746" s="40"/>
    </row>
    <row r="747" spans="1:35" s="44" customFormat="1" ht="28.5" customHeight="1" x14ac:dyDescent="0.25">
      <c r="A747" s="88" t="e">
        <f t="shared" si="69"/>
        <v>#VALUE!</v>
      </c>
      <c r="B747" s="87" t="s">
        <v>60</v>
      </c>
      <c r="C747" s="28"/>
      <c r="D747" s="37"/>
      <c r="E747" s="38"/>
      <c r="F747" s="89"/>
      <c r="G747" s="96"/>
      <c r="H747" s="39">
        <f t="shared" si="70"/>
        <v>0</v>
      </c>
      <c r="I747" s="39"/>
      <c r="J747" s="82"/>
      <c r="K747" s="41">
        <f t="shared" si="71"/>
        <v>0</v>
      </c>
      <c r="L747" s="42">
        <v>0</v>
      </c>
      <c r="M747" s="269"/>
      <c r="N747" s="268" t="str">
        <f t="shared" si="68"/>
        <v>xxx</v>
      </c>
      <c r="O747" s="267"/>
      <c r="P747" s="268"/>
      <c r="Q747" s="300">
        <v>0</v>
      </c>
      <c r="R747" s="104">
        <f t="shared" si="72"/>
        <v>0</v>
      </c>
      <c r="S747" s="43"/>
      <c r="T747" s="111"/>
      <c r="U747" s="111"/>
      <c r="V747" s="111"/>
      <c r="W747" s="111"/>
      <c r="X747" s="111"/>
      <c r="Y747" s="111"/>
      <c r="Z747" s="111"/>
      <c r="AA747" s="111"/>
      <c r="AB747" s="111"/>
      <c r="AC747" s="111"/>
      <c r="AD747" s="111"/>
      <c r="AE747" s="111"/>
      <c r="AF747" s="111"/>
      <c r="AG747" s="111"/>
      <c r="AH747" s="40"/>
      <c r="AI747" s="40"/>
    </row>
    <row r="748" spans="1:35" s="44" customFormat="1" ht="28.5" customHeight="1" x14ac:dyDescent="0.25">
      <c r="A748" s="88" t="e">
        <f t="shared" si="69"/>
        <v>#VALUE!</v>
      </c>
      <c r="B748" s="87" t="s">
        <v>60</v>
      </c>
      <c r="C748" s="28"/>
      <c r="D748" s="37"/>
      <c r="E748" s="38"/>
      <c r="F748" s="89"/>
      <c r="G748" s="96"/>
      <c r="H748" s="39">
        <f t="shared" si="70"/>
        <v>0</v>
      </c>
      <c r="I748" s="39"/>
      <c r="J748" s="82"/>
      <c r="K748" s="41">
        <f t="shared" si="71"/>
        <v>0</v>
      </c>
      <c r="L748" s="42">
        <v>0</v>
      </c>
      <c r="M748" s="269"/>
      <c r="N748" s="268" t="str">
        <f t="shared" si="68"/>
        <v>xxx</v>
      </c>
      <c r="O748" s="267"/>
      <c r="P748" s="268"/>
      <c r="Q748" s="300">
        <v>0</v>
      </c>
      <c r="R748" s="104">
        <f t="shared" si="72"/>
        <v>0</v>
      </c>
      <c r="S748" s="43"/>
      <c r="T748" s="111"/>
      <c r="U748" s="111"/>
      <c r="V748" s="111"/>
      <c r="W748" s="111"/>
      <c r="X748" s="111"/>
      <c r="Y748" s="111"/>
      <c r="Z748" s="111"/>
      <c r="AA748" s="111"/>
      <c r="AB748" s="111"/>
      <c r="AC748" s="111"/>
      <c r="AD748" s="111"/>
      <c r="AE748" s="111"/>
      <c r="AF748" s="111"/>
      <c r="AG748" s="111"/>
      <c r="AH748" s="40"/>
      <c r="AI748" s="40"/>
    </row>
    <row r="749" spans="1:35" s="44" customFormat="1" ht="28.5" customHeight="1" x14ac:dyDescent="0.25">
      <c r="A749" s="88" t="e">
        <f t="shared" si="69"/>
        <v>#VALUE!</v>
      </c>
      <c r="B749" s="87" t="s">
        <v>60</v>
      </c>
      <c r="C749" s="28"/>
      <c r="D749" s="37"/>
      <c r="E749" s="38"/>
      <c r="F749" s="89"/>
      <c r="G749" s="96"/>
      <c r="H749" s="39">
        <f t="shared" si="70"/>
        <v>0</v>
      </c>
      <c r="I749" s="39"/>
      <c r="J749" s="82"/>
      <c r="K749" s="41">
        <f t="shared" si="71"/>
        <v>0</v>
      </c>
      <c r="L749" s="42">
        <v>0</v>
      </c>
      <c r="M749" s="269"/>
      <c r="N749" s="268" t="str">
        <f t="shared" si="68"/>
        <v>xxx</v>
      </c>
      <c r="O749" s="267"/>
      <c r="P749" s="268"/>
      <c r="Q749" s="300">
        <v>0</v>
      </c>
      <c r="R749" s="104">
        <f t="shared" si="72"/>
        <v>0</v>
      </c>
      <c r="S749" s="43"/>
      <c r="T749" s="111"/>
      <c r="U749" s="111"/>
      <c r="V749" s="111"/>
      <c r="W749" s="111"/>
      <c r="X749" s="111"/>
      <c r="Y749" s="111"/>
      <c r="Z749" s="111"/>
      <c r="AA749" s="111"/>
      <c r="AB749" s="111"/>
      <c r="AC749" s="111"/>
      <c r="AD749" s="111"/>
      <c r="AE749" s="111"/>
      <c r="AF749" s="111"/>
      <c r="AG749" s="111"/>
      <c r="AH749" s="40"/>
      <c r="AI749" s="40"/>
    </row>
    <row r="750" spans="1:35" s="44" customFormat="1" ht="28.5" customHeight="1" x14ac:dyDescent="0.25">
      <c r="A750" s="88" t="e">
        <f t="shared" si="69"/>
        <v>#VALUE!</v>
      </c>
      <c r="B750" s="87" t="s">
        <v>60</v>
      </c>
      <c r="C750" s="28"/>
      <c r="D750" s="37"/>
      <c r="E750" s="38"/>
      <c r="F750" s="89"/>
      <c r="G750" s="96"/>
      <c r="H750" s="39">
        <f t="shared" si="70"/>
        <v>0</v>
      </c>
      <c r="I750" s="39"/>
      <c r="J750" s="82"/>
      <c r="K750" s="41">
        <f t="shared" si="71"/>
        <v>0</v>
      </c>
      <c r="L750" s="42">
        <v>0</v>
      </c>
      <c r="M750" s="269"/>
      <c r="N750" s="268" t="str">
        <f t="shared" si="68"/>
        <v>xxx</v>
      </c>
      <c r="O750" s="267"/>
      <c r="P750" s="268"/>
      <c r="Q750" s="300">
        <v>0</v>
      </c>
      <c r="R750" s="104">
        <f t="shared" si="72"/>
        <v>0</v>
      </c>
      <c r="S750" s="43"/>
      <c r="T750" s="111"/>
      <c r="U750" s="111"/>
      <c r="V750" s="111"/>
      <c r="W750" s="111"/>
      <c r="X750" s="111"/>
      <c r="Y750" s="111"/>
      <c r="Z750" s="111"/>
      <c r="AA750" s="111"/>
      <c r="AB750" s="111"/>
      <c r="AC750" s="111"/>
      <c r="AD750" s="111"/>
      <c r="AE750" s="111"/>
      <c r="AF750" s="111"/>
      <c r="AG750" s="111"/>
      <c r="AH750" s="40"/>
      <c r="AI750" s="40"/>
    </row>
    <row r="751" spans="1:35" s="44" customFormat="1" ht="28.5" customHeight="1" x14ac:dyDescent="0.25">
      <c r="A751" s="88" t="e">
        <f t="shared" si="69"/>
        <v>#VALUE!</v>
      </c>
      <c r="B751" s="87" t="s">
        <v>60</v>
      </c>
      <c r="C751" s="28"/>
      <c r="D751" s="37"/>
      <c r="E751" s="38"/>
      <c r="F751" s="89"/>
      <c r="G751" s="96"/>
      <c r="H751" s="39">
        <f t="shared" si="70"/>
        <v>0</v>
      </c>
      <c r="I751" s="39"/>
      <c r="J751" s="82"/>
      <c r="K751" s="41">
        <f t="shared" si="71"/>
        <v>0</v>
      </c>
      <c r="L751" s="42">
        <v>0</v>
      </c>
      <c r="M751" s="269"/>
      <c r="N751" s="268" t="str">
        <f t="shared" si="68"/>
        <v>xxx</v>
      </c>
      <c r="O751" s="267"/>
      <c r="P751" s="268"/>
      <c r="Q751" s="300">
        <v>0</v>
      </c>
      <c r="R751" s="104">
        <f t="shared" si="72"/>
        <v>0</v>
      </c>
      <c r="S751" s="43"/>
      <c r="T751" s="111"/>
      <c r="U751" s="111"/>
      <c r="V751" s="111"/>
      <c r="W751" s="111"/>
      <c r="X751" s="111"/>
      <c r="Y751" s="111"/>
      <c r="Z751" s="111"/>
      <c r="AA751" s="111"/>
      <c r="AB751" s="111"/>
      <c r="AC751" s="111"/>
      <c r="AD751" s="111"/>
      <c r="AE751" s="111"/>
      <c r="AF751" s="111"/>
      <c r="AG751" s="111"/>
      <c r="AH751" s="40"/>
      <c r="AI751" s="40"/>
    </row>
    <row r="752" spans="1:35" s="44" customFormat="1" ht="28.5" customHeight="1" x14ac:dyDescent="0.25">
      <c r="A752" s="88" t="e">
        <f t="shared" si="69"/>
        <v>#VALUE!</v>
      </c>
      <c r="B752" s="87" t="s">
        <v>60</v>
      </c>
      <c r="C752" s="28"/>
      <c r="D752" s="37"/>
      <c r="E752" s="38"/>
      <c r="F752" s="89"/>
      <c r="G752" s="96"/>
      <c r="H752" s="39">
        <f t="shared" si="70"/>
        <v>0</v>
      </c>
      <c r="I752" s="39"/>
      <c r="J752" s="82"/>
      <c r="K752" s="41">
        <f t="shared" si="71"/>
        <v>0</v>
      </c>
      <c r="L752" s="42">
        <v>0</v>
      </c>
      <c r="M752" s="269"/>
      <c r="N752" s="268" t="str">
        <f t="shared" si="68"/>
        <v>xxx</v>
      </c>
      <c r="O752" s="267"/>
      <c r="P752" s="268"/>
      <c r="Q752" s="300">
        <v>0</v>
      </c>
      <c r="R752" s="104">
        <f t="shared" si="72"/>
        <v>0</v>
      </c>
      <c r="S752" s="43"/>
      <c r="T752" s="111"/>
      <c r="U752" s="111"/>
      <c r="V752" s="111"/>
      <c r="W752" s="111"/>
      <c r="X752" s="111"/>
      <c r="Y752" s="111"/>
      <c r="Z752" s="111"/>
      <c r="AA752" s="111"/>
      <c r="AB752" s="111"/>
      <c r="AC752" s="111"/>
      <c r="AD752" s="111"/>
      <c r="AE752" s="111"/>
      <c r="AF752" s="111"/>
      <c r="AG752" s="111"/>
      <c r="AH752" s="40"/>
      <c r="AI752" s="40"/>
    </row>
    <row r="753" spans="1:35" s="44" customFormat="1" ht="28.5" customHeight="1" x14ac:dyDescent="0.25">
      <c r="A753" s="88" t="e">
        <f t="shared" si="69"/>
        <v>#VALUE!</v>
      </c>
      <c r="B753" s="87" t="s">
        <v>60</v>
      </c>
      <c r="C753" s="28"/>
      <c r="D753" s="37"/>
      <c r="E753" s="38"/>
      <c r="F753" s="89"/>
      <c r="G753" s="96"/>
      <c r="H753" s="39">
        <f t="shared" si="70"/>
        <v>0</v>
      </c>
      <c r="I753" s="39"/>
      <c r="J753" s="82"/>
      <c r="K753" s="41">
        <f t="shared" si="71"/>
        <v>0</v>
      </c>
      <c r="L753" s="42">
        <v>0</v>
      </c>
      <c r="M753" s="269"/>
      <c r="N753" s="268" t="str">
        <f t="shared" si="68"/>
        <v>xxx</v>
      </c>
      <c r="O753" s="267"/>
      <c r="P753" s="268"/>
      <c r="Q753" s="300">
        <v>0</v>
      </c>
      <c r="R753" s="104">
        <f t="shared" si="72"/>
        <v>0</v>
      </c>
      <c r="S753" s="43"/>
      <c r="T753" s="111"/>
      <c r="U753" s="111"/>
      <c r="V753" s="111"/>
      <c r="W753" s="111"/>
      <c r="X753" s="111"/>
      <c r="Y753" s="111"/>
      <c r="Z753" s="111"/>
      <c r="AA753" s="111"/>
      <c r="AB753" s="111"/>
      <c r="AC753" s="111"/>
      <c r="AD753" s="111"/>
      <c r="AE753" s="111"/>
      <c r="AF753" s="111"/>
      <c r="AG753" s="111"/>
      <c r="AH753" s="40"/>
      <c r="AI753" s="40"/>
    </row>
    <row r="754" spans="1:35" s="44" customFormat="1" ht="28.5" customHeight="1" x14ac:dyDescent="0.25">
      <c r="A754" s="88" t="e">
        <f t="shared" si="69"/>
        <v>#VALUE!</v>
      </c>
      <c r="B754" s="87" t="s">
        <v>60</v>
      </c>
      <c r="C754" s="28"/>
      <c r="D754" s="37"/>
      <c r="E754" s="38"/>
      <c r="F754" s="89"/>
      <c r="G754" s="96"/>
      <c r="H754" s="39">
        <f t="shared" si="70"/>
        <v>0</v>
      </c>
      <c r="I754" s="39"/>
      <c r="J754" s="82"/>
      <c r="K754" s="41">
        <f t="shared" si="71"/>
        <v>0</v>
      </c>
      <c r="L754" s="42">
        <v>0</v>
      </c>
      <c r="M754" s="269"/>
      <c r="N754" s="268" t="str">
        <f t="shared" si="68"/>
        <v>xxx</v>
      </c>
      <c r="O754" s="267"/>
      <c r="P754" s="268"/>
      <c r="Q754" s="300">
        <v>0</v>
      </c>
      <c r="R754" s="104">
        <f t="shared" si="72"/>
        <v>0</v>
      </c>
      <c r="S754" s="43"/>
      <c r="T754" s="111"/>
      <c r="U754" s="111"/>
      <c r="V754" s="111"/>
      <c r="W754" s="111"/>
      <c r="X754" s="111"/>
      <c r="Y754" s="111"/>
      <c r="Z754" s="111"/>
      <c r="AA754" s="111"/>
      <c r="AB754" s="111"/>
      <c r="AC754" s="111"/>
      <c r="AD754" s="111"/>
      <c r="AE754" s="111"/>
      <c r="AF754" s="111"/>
      <c r="AG754" s="111"/>
      <c r="AH754" s="40"/>
      <c r="AI754" s="40"/>
    </row>
    <row r="755" spans="1:35" s="44" customFormat="1" ht="28.5" customHeight="1" x14ac:dyDescent="0.25">
      <c r="A755" s="88" t="e">
        <f t="shared" si="69"/>
        <v>#VALUE!</v>
      </c>
      <c r="B755" s="87" t="s">
        <v>60</v>
      </c>
      <c r="C755" s="28"/>
      <c r="D755" s="37"/>
      <c r="E755" s="38"/>
      <c r="F755" s="89"/>
      <c r="G755" s="96"/>
      <c r="H755" s="39">
        <f t="shared" si="70"/>
        <v>0</v>
      </c>
      <c r="I755" s="39"/>
      <c r="J755" s="82"/>
      <c r="K755" s="41">
        <f t="shared" si="71"/>
        <v>0</v>
      </c>
      <c r="L755" s="42">
        <v>0</v>
      </c>
      <c r="M755" s="269"/>
      <c r="N755" s="268" t="str">
        <f t="shared" si="68"/>
        <v>xxx</v>
      </c>
      <c r="O755" s="267"/>
      <c r="P755" s="268"/>
      <c r="Q755" s="300">
        <v>0</v>
      </c>
      <c r="R755" s="104">
        <f t="shared" si="72"/>
        <v>0</v>
      </c>
      <c r="S755" s="43"/>
      <c r="T755" s="111"/>
      <c r="U755" s="111"/>
      <c r="V755" s="111"/>
      <c r="W755" s="111"/>
      <c r="X755" s="111"/>
      <c r="Y755" s="111"/>
      <c r="Z755" s="111"/>
      <c r="AA755" s="111"/>
      <c r="AB755" s="111"/>
      <c r="AC755" s="111"/>
      <c r="AD755" s="111"/>
      <c r="AE755" s="111"/>
      <c r="AF755" s="111"/>
      <c r="AG755" s="111"/>
      <c r="AH755" s="40"/>
      <c r="AI755" s="40"/>
    </row>
    <row r="756" spans="1:35" s="44" customFormat="1" ht="28.5" customHeight="1" x14ac:dyDescent="0.25">
      <c r="A756" s="88" t="e">
        <f t="shared" si="69"/>
        <v>#VALUE!</v>
      </c>
      <c r="B756" s="87" t="s">
        <v>60</v>
      </c>
      <c r="C756" s="28"/>
      <c r="D756" s="37"/>
      <c r="E756" s="38"/>
      <c r="F756" s="89"/>
      <c r="G756" s="96"/>
      <c r="H756" s="39">
        <f t="shared" si="70"/>
        <v>0</v>
      </c>
      <c r="I756" s="39"/>
      <c r="J756" s="82"/>
      <c r="K756" s="41">
        <f t="shared" si="71"/>
        <v>0</v>
      </c>
      <c r="L756" s="42">
        <v>0</v>
      </c>
      <c r="M756" s="269"/>
      <c r="N756" s="268" t="str">
        <f t="shared" si="68"/>
        <v>xxx</v>
      </c>
      <c r="O756" s="267"/>
      <c r="P756" s="268"/>
      <c r="Q756" s="300">
        <v>0</v>
      </c>
      <c r="R756" s="104">
        <f t="shared" si="72"/>
        <v>0</v>
      </c>
      <c r="S756" s="43"/>
      <c r="T756" s="111"/>
      <c r="U756" s="111"/>
      <c r="V756" s="111"/>
      <c r="W756" s="111"/>
      <c r="X756" s="111"/>
      <c r="Y756" s="111"/>
      <c r="Z756" s="111"/>
      <c r="AA756" s="111"/>
      <c r="AB756" s="111"/>
      <c r="AC756" s="111"/>
      <c r="AD756" s="111"/>
      <c r="AE756" s="111"/>
      <c r="AF756" s="111"/>
      <c r="AG756" s="111"/>
      <c r="AH756" s="40"/>
      <c r="AI756" s="40"/>
    </row>
    <row r="757" spans="1:35" s="44" customFormat="1" ht="28.5" customHeight="1" x14ac:dyDescent="0.25">
      <c r="A757" s="88" t="e">
        <f t="shared" si="69"/>
        <v>#VALUE!</v>
      </c>
      <c r="B757" s="87" t="s">
        <v>60</v>
      </c>
      <c r="C757" s="28"/>
      <c r="D757" s="37"/>
      <c r="E757" s="38"/>
      <c r="F757" s="89"/>
      <c r="G757" s="96"/>
      <c r="H757" s="39">
        <f t="shared" si="70"/>
        <v>0</v>
      </c>
      <c r="I757" s="39"/>
      <c r="J757" s="82"/>
      <c r="K757" s="41">
        <f t="shared" si="71"/>
        <v>0</v>
      </c>
      <c r="L757" s="42">
        <v>0</v>
      </c>
      <c r="M757" s="269"/>
      <c r="N757" s="268" t="str">
        <f t="shared" si="68"/>
        <v>xxx</v>
      </c>
      <c r="O757" s="267"/>
      <c r="P757" s="268"/>
      <c r="Q757" s="300">
        <v>0</v>
      </c>
      <c r="R757" s="104">
        <f t="shared" si="72"/>
        <v>0</v>
      </c>
      <c r="S757" s="43"/>
      <c r="T757" s="111"/>
      <c r="U757" s="111"/>
      <c r="V757" s="111"/>
      <c r="W757" s="111"/>
      <c r="X757" s="111"/>
      <c r="Y757" s="111"/>
      <c r="Z757" s="111"/>
      <c r="AA757" s="111"/>
      <c r="AB757" s="111"/>
      <c r="AC757" s="111"/>
      <c r="AD757" s="111"/>
      <c r="AE757" s="111"/>
      <c r="AF757" s="111"/>
      <c r="AG757" s="111"/>
      <c r="AH757" s="40"/>
      <c r="AI757" s="40"/>
    </row>
    <row r="758" spans="1:35" s="44" customFormat="1" ht="28.5" customHeight="1" x14ac:dyDescent="0.25">
      <c r="A758" s="88" t="e">
        <f t="shared" si="69"/>
        <v>#VALUE!</v>
      </c>
      <c r="B758" s="87" t="s">
        <v>60</v>
      </c>
      <c r="C758" s="28"/>
      <c r="D758" s="37"/>
      <c r="E758" s="38"/>
      <c r="F758" s="89"/>
      <c r="G758" s="96"/>
      <c r="H758" s="39">
        <f t="shared" si="70"/>
        <v>0</v>
      </c>
      <c r="I758" s="39"/>
      <c r="J758" s="82"/>
      <c r="K758" s="41">
        <f t="shared" si="71"/>
        <v>0</v>
      </c>
      <c r="L758" s="42">
        <v>0</v>
      </c>
      <c r="M758" s="269"/>
      <c r="N758" s="268" t="str">
        <f t="shared" si="68"/>
        <v>xxx</v>
      </c>
      <c r="O758" s="267"/>
      <c r="P758" s="268"/>
      <c r="Q758" s="300">
        <v>0</v>
      </c>
      <c r="R758" s="104">
        <f t="shared" si="72"/>
        <v>0</v>
      </c>
      <c r="S758" s="43"/>
      <c r="T758" s="111"/>
      <c r="U758" s="111"/>
      <c r="V758" s="111"/>
      <c r="W758" s="111"/>
      <c r="X758" s="111"/>
      <c r="Y758" s="111"/>
      <c r="Z758" s="111"/>
      <c r="AA758" s="111"/>
      <c r="AB758" s="111"/>
      <c r="AC758" s="111"/>
      <c r="AD758" s="111"/>
      <c r="AE758" s="111"/>
      <c r="AF758" s="111"/>
      <c r="AG758" s="111"/>
      <c r="AH758" s="40"/>
      <c r="AI758" s="40"/>
    </row>
    <row r="759" spans="1:35" s="44" customFormat="1" ht="28.5" customHeight="1" x14ac:dyDescent="0.25">
      <c r="A759" s="88" t="e">
        <f t="shared" si="69"/>
        <v>#VALUE!</v>
      </c>
      <c r="B759" s="87" t="s">
        <v>60</v>
      </c>
      <c r="C759" s="28"/>
      <c r="D759" s="37"/>
      <c r="E759" s="38"/>
      <c r="F759" s="89"/>
      <c r="G759" s="96"/>
      <c r="H759" s="39">
        <f t="shared" si="70"/>
        <v>0</v>
      </c>
      <c r="I759" s="39"/>
      <c r="J759" s="82"/>
      <c r="K759" s="41">
        <f t="shared" si="71"/>
        <v>0</v>
      </c>
      <c r="L759" s="42">
        <v>0</v>
      </c>
      <c r="M759" s="269"/>
      <c r="N759" s="268" t="str">
        <f t="shared" si="68"/>
        <v>xxx</v>
      </c>
      <c r="O759" s="267"/>
      <c r="P759" s="268"/>
      <c r="Q759" s="300">
        <v>0</v>
      </c>
      <c r="R759" s="104">
        <f t="shared" si="72"/>
        <v>0</v>
      </c>
      <c r="S759" s="43"/>
      <c r="T759" s="111"/>
      <c r="U759" s="111"/>
      <c r="V759" s="111"/>
      <c r="W759" s="111"/>
      <c r="X759" s="111"/>
      <c r="Y759" s="111"/>
      <c r="Z759" s="111"/>
      <c r="AA759" s="111"/>
      <c r="AB759" s="111"/>
      <c r="AC759" s="111"/>
      <c r="AD759" s="111"/>
      <c r="AE759" s="111"/>
      <c r="AF759" s="111"/>
      <c r="AG759" s="111"/>
      <c r="AH759" s="40"/>
      <c r="AI759" s="40"/>
    </row>
    <row r="760" spans="1:35" s="44" customFormat="1" ht="28.5" customHeight="1" x14ac:dyDescent="0.25">
      <c r="A760" s="88" t="e">
        <f t="shared" si="69"/>
        <v>#VALUE!</v>
      </c>
      <c r="B760" s="87" t="s">
        <v>60</v>
      </c>
      <c r="C760" s="28"/>
      <c r="D760" s="37"/>
      <c r="E760" s="38"/>
      <c r="F760" s="89"/>
      <c r="G760" s="96"/>
      <c r="H760" s="39">
        <f t="shared" si="70"/>
        <v>0</v>
      </c>
      <c r="I760" s="39"/>
      <c r="J760" s="82"/>
      <c r="K760" s="41">
        <f t="shared" si="71"/>
        <v>0</v>
      </c>
      <c r="L760" s="42">
        <v>0</v>
      </c>
      <c r="M760" s="269"/>
      <c r="N760" s="268" t="str">
        <f t="shared" si="68"/>
        <v>xxx</v>
      </c>
      <c r="O760" s="267"/>
      <c r="P760" s="268"/>
      <c r="Q760" s="300">
        <v>0</v>
      </c>
      <c r="R760" s="104">
        <f t="shared" si="72"/>
        <v>0</v>
      </c>
      <c r="S760" s="43"/>
      <c r="T760" s="111"/>
      <c r="U760" s="111"/>
      <c r="V760" s="111"/>
      <c r="W760" s="111"/>
      <c r="X760" s="111"/>
      <c r="Y760" s="111"/>
      <c r="Z760" s="111"/>
      <c r="AA760" s="111"/>
      <c r="AB760" s="111"/>
      <c r="AC760" s="111"/>
      <c r="AD760" s="111"/>
      <c r="AE760" s="111"/>
      <c r="AF760" s="111"/>
      <c r="AG760" s="111"/>
      <c r="AH760" s="40"/>
      <c r="AI760" s="40"/>
    </row>
    <row r="761" spans="1:35" s="44" customFormat="1" ht="28.5" customHeight="1" x14ac:dyDescent="0.25">
      <c r="A761" s="88" t="e">
        <f t="shared" si="69"/>
        <v>#VALUE!</v>
      </c>
      <c r="B761" s="87" t="s">
        <v>60</v>
      </c>
      <c r="C761" s="28"/>
      <c r="D761" s="37"/>
      <c r="E761" s="38"/>
      <c r="F761" s="89"/>
      <c r="G761" s="96"/>
      <c r="H761" s="39">
        <f t="shared" si="70"/>
        <v>0</v>
      </c>
      <c r="I761" s="39"/>
      <c r="J761" s="82"/>
      <c r="K761" s="41">
        <f t="shared" si="71"/>
        <v>0</v>
      </c>
      <c r="L761" s="42">
        <v>0</v>
      </c>
      <c r="M761" s="269"/>
      <c r="N761" s="268" t="str">
        <f t="shared" si="68"/>
        <v>xxx</v>
      </c>
      <c r="O761" s="267"/>
      <c r="P761" s="268"/>
      <c r="Q761" s="300">
        <v>0</v>
      </c>
      <c r="R761" s="104">
        <f t="shared" si="72"/>
        <v>0</v>
      </c>
      <c r="S761" s="43"/>
      <c r="T761" s="111"/>
      <c r="U761" s="111"/>
      <c r="V761" s="111"/>
      <c r="W761" s="111"/>
      <c r="X761" s="111"/>
      <c r="Y761" s="111"/>
      <c r="Z761" s="111"/>
      <c r="AA761" s="111"/>
      <c r="AB761" s="111"/>
      <c r="AC761" s="111"/>
      <c r="AD761" s="111"/>
      <c r="AE761" s="111"/>
      <c r="AF761" s="111"/>
      <c r="AG761" s="111"/>
      <c r="AH761" s="40"/>
      <c r="AI761" s="40"/>
    </row>
    <row r="762" spans="1:35" s="44" customFormat="1" ht="28.5" customHeight="1" x14ac:dyDescent="0.25">
      <c r="A762" s="88" t="e">
        <f t="shared" si="69"/>
        <v>#VALUE!</v>
      </c>
      <c r="B762" s="87" t="s">
        <v>60</v>
      </c>
      <c r="C762" s="28"/>
      <c r="D762" s="37"/>
      <c r="E762" s="38"/>
      <c r="F762" s="89"/>
      <c r="G762" s="96"/>
      <c r="H762" s="39">
        <f t="shared" si="70"/>
        <v>0</v>
      </c>
      <c r="I762" s="39"/>
      <c r="J762" s="82"/>
      <c r="K762" s="41">
        <f t="shared" si="71"/>
        <v>0</v>
      </c>
      <c r="L762" s="42">
        <v>0</v>
      </c>
      <c r="M762" s="269"/>
      <c r="N762" s="268" t="str">
        <f t="shared" si="68"/>
        <v>xxx</v>
      </c>
      <c r="O762" s="267"/>
      <c r="P762" s="268"/>
      <c r="Q762" s="300">
        <v>0</v>
      </c>
      <c r="R762" s="104">
        <f t="shared" si="72"/>
        <v>0</v>
      </c>
      <c r="S762" s="43"/>
      <c r="T762" s="111"/>
      <c r="U762" s="111"/>
      <c r="V762" s="111"/>
      <c r="W762" s="111"/>
      <c r="X762" s="111"/>
      <c r="Y762" s="111"/>
      <c r="Z762" s="111"/>
      <c r="AA762" s="111"/>
      <c r="AB762" s="111"/>
      <c r="AC762" s="111"/>
      <c r="AD762" s="111"/>
      <c r="AE762" s="111"/>
      <c r="AF762" s="111"/>
      <c r="AG762" s="111"/>
      <c r="AH762" s="40"/>
      <c r="AI762" s="40"/>
    </row>
    <row r="763" spans="1:35" s="44" customFormat="1" ht="28.5" customHeight="1" x14ac:dyDescent="0.25">
      <c r="A763" s="88" t="e">
        <f t="shared" si="69"/>
        <v>#VALUE!</v>
      </c>
      <c r="B763" s="87" t="s">
        <v>60</v>
      </c>
      <c r="C763" s="28"/>
      <c r="D763" s="37"/>
      <c r="E763" s="38"/>
      <c r="F763" s="89"/>
      <c r="G763" s="96"/>
      <c r="H763" s="39">
        <f t="shared" si="70"/>
        <v>0</v>
      </c>
      <c r="I763" s="39"/>
      <c r="J763" s="82"/>
      <c r="K763" s="41">
        <f t="shared" si="71"/>
        <v>0</v>
      </c>
      <c r="L763" s="42">
        <v>0</v>
      </c>
      <c r="M763" s="269"/>
      <c r="N763" s="268" t="str">
        <f t="shared" si="68"/>
        <v>xxx</v>
      </c>
      <c r="O763" s="267"/>
      <c r="P763" s="268"/>
      <c r="Q763" s="300">
        <v>0</v>
      </c>
      <c r="R763" s="104">
        <f t="shared" si="72"/>
        <v>0</v>
      </c>
      <c r="S763" s="43"/>
      <c r="T763" s="111"/>
      <c r="U763" s="111"/>
      <c r="V763" s="111"/>
      <c r="W763" s="111"/>
      <c r="X763" s="111"/>
      <c r="Y763" s="111"/>
      <c r="Z763" s="111"/>
      <c r="AA763" s="111"/>
      <c r="AB763" s="111"/>
      <c r="AC763" s="111"/>
      <c r="AD763" s="111"/>
      <c r="AE763" s="111"/>
      <c r="AF763" s="111"/>
      <c r="AG763" s="111"/>
      <c r="AH763" s="40"/>
      <c r="AI763" s="40"/>
    </row>
    <row r="764" spans="1:35" s="44" customFormat="1" ht="28.5" customHeight="1" x14ac:dyDescent="0.25">
      <c r="A764" s="88" t="e">
        <f t="shared" si="69"/>
        <v>#VALUE!</v>
      </c>
      <c r="B764" s="87" t="s">
        <v>60</v>
      </c>
      <c r="C764" s="28"/>
      <c r="D764" s="37"/>
      <c r="E764" s="38"/>
      <c r="F764" s="89"/>
      <c r="G764" s="96"/>
      <c r="H764" s="39">
        <f t="shared" si="70"/>
        <v>0</v>
      </c>
      <c r="I764" s="39"/>
      <c r="J764" s="82"/>
      <c r="K764" s="41">
        <f t="shared" si="71"/>
        <v>0</v>
      </c>
      <c r="L764" s="42">
        <v>0</v>
      </c>
      <c r="M764" s="269"/>
      <c r="N764" s="268" t="str">
        <f t="shared" si="68"/>
        <v>xxx</v>
      </c>
      <c r="O764" s="267"/>
      <c r="P764" s="268"/>
      <c r="Q764" s="300">
        <v>0</v>
      </c>
      <c r="R764" s="104">
        <f t="shared" si="72"/>
        <v>0</v>
      </c>
      <c r="S764" s="43"/>
      <c r="T764" s="111"/>
      <c r="U764" s="111"/>
      <c r="V764" s="111"/>
      <c r="W764" s="111"/>
      <c r="X764" s="111"/>
      <c r="Y764" s="111"/>
      <c r="Z764" s="111"/>
      <c r="AA764" s="111"/>
      <c r="AB764" s="111"/>
      <c r="AC764" s="111"/>
      <c r="AD764" s="111"/>
      <c r="AE764" s="111"/>
      <c r="AF764" s="111"/>
      <c r="AG764" s="111"/>
      <c r="AH764" s="40"/>
      <c r="AI764" s="40"/>
    </row>
    <row r="765" spans="1:35" s="44" customFormat="1" ht="28.5" customHeight="1" x14ac:dyDescent="0.25">
      <c r="A765" s="88" t="e">
        <f t="shared" si="69"/>
        <v>#VALUE!</v>
      </c>
      <c r="B765" s="87" t="s">
        <v>60</v>
      </c>
      <c r="C765" s="28"/>
      <c r="D765" s="37"/>
      <c r="E765" s="38"/>
      <c r="F765" s="89"/>
      <c r="G765" s="96"/>
      <c r="H765" s="39">
        <f t="shared" si="70"/>
        <v>0</v>
      </c>
      <c r="I765" s="39"/>
      <c r="J765" s="82"/>
      <c r="K765" s="41">
        <f t="shared" si="71"/>
        <v>0</v>
      </c>
      <c r="L765" s="42">
        <v>0</v>
      </c>
      <c r="M765" s="269"/>
      <c r="N765" s="268" t="str">
        <f t="shared" si="68"/>
        <v>xxx</v>
      </c>
      <c r="O765" s="267"/>
      <c r="P765" s="268"/>
      <c r="Q765" s="300">
        <v>0</v>
      </c>
      <c r="R765" s="104">
        <f t="shared" si="72"/>
        <v>0</v>
      </c>
      <c r="S765" s="43"/>
      <c r="T765" s="111"/>
      <c r="U765" s="111"/>
      <c r="V765" s="111"/>
      <c r="W765" s="111"/>
      <c r="X765" s="111"/>
      <c r="Y765" s="111"/>
      <c r="Z765" s="111"/>
      <c r="AA765" s="111"/>
      <c r="AB765" s="111"/>
      <c r="AC765" s="111"/>
      <c r="AD765" s="111"/>
      <c r="AE765" s="111"/>
      <c r="AF765" s="111"/>
      <c r="AG765" s="111"/>
      <c r="AH765" s="40"/>
      <c r="AI765" s="40"/>
    </row>
    <row r="766" spans="1:35" s="44" customFormat="1" ht="28.5" customHeight="1" x14ac:dyDescent="0.25">
      <c r="A766" s="88" t="e">
        <f t="shared" si="69"/>
        <v>#VALUE!</v>
      </c>
      <c r="B766" s="87" t="s">
        <v>60</v>
      </c>
      <c r="C766" s="28"/>
      <c r="D766" s="37"/>
      <c r="E766" s="38"/>
      <c r="F766" s="89"/>
      <c r="G766" s="96"/>
      <c r="H766" s="39">
        <f t="shared" si="70"/>
        <v>0</v>
      </c>
      <c r="I766" s="39"/>
      <c r="J766" s="82"/>
      <c r="K766" s="41">
        <f t="shared" si="71"/>
        <v>0</v>
      </c>
      <c r="L766" s="42">
        <v>0</v>
      </c>
      <c r="M766" s="269"/>
      <c r="N766" s="268" t="str">
        <f t="shared" si="68"/>
        <v>xxx</v>
      </c>
      <c r="O766" s="267"/>
      <c r="P766" s="268"/>
      <c r="Q766" s="300">
        <v>0</v>
      </c>
      <c r="R766" s="104">
        <f t="shared" si="72"/>
        <v>0</v>
      </c>
      <c r="S766" s="43"/>
      <c r="T766" s="111"/>
      <c r="U766" s="111"/>
      <c r="V766" s="111"/>
      <c r="W766" s="111"/>
      <c r="X766" s="111"/>
      <c r="Y766" s="111"/>
      <c r="Z766" s="111"/>
      <c r="AA766" s="111"/>
      <c r="AB766" s="111"/>
      <c r="AC766" s="111"/>
      <c r="AD766" s="111"/>
      <c r="AE766" s="111"/>
      <c r="AF766" s="111"/>
      <c r="AG766" s="111"/>
      <c r="AH766" s="40"/>
      <c r="AI766" s="40"/>
    </row>
    <row r="767" spans="1:35" s="44" customFormat="1" ht="28.5" customHeight="1" x14ac:dyDescent="0.25">
      <c r="A767" s="88" t="e">
        <f t="shared" si="69"/>
        <v>#VALUE!</v>
      </c>
      <c r="B767" s="87" t="s">
        <v>60</v>
      </c>
      <c r="C767" s="28"/>
      <c r="D767" s="37"/>
      <c r="E767" s="38"/>
      <c r="F767" s="89"/>
      <c r="G767" s="96"/>
      <c r="H767" s="39">
        <f t="shared" si="70"/>
        <v>0</v>
      </c>
      <c r="I767" s="39"/>
      <c r="J767" s="82"/>
      <c r="K767" s="41">
        <f t="shared" si="71"/>
        <v>0</v>
      </c>
      <c r="L767" s="42">
        <v>0</v>
      </c>
      <c r="M767" s="269"/>
      <c r="N767" s="268" t="str">
        <f t="shared" si="68"/>
        <v>xxx</v>
      </c>
      <c r="O767" s="267"/>
      <c r="P767" s="268"/>
      <c r="Q767" s="300">
        <v>0</v>
      </c>
      <c r="R767" s="104">
        <f t="shared" si="72"/>
        <v>0</v>
      </c>
      <c r="S767" s="43"/>
      <c r="T767" s="111"/>
      <c r="U767" s="111"/>
      <c r="V767" s="111"/>
      <c r="W767" s="111"/>
      <c r="X767" s="111"/>
      <c r="Y767" s="111"/>
      <c r="Z767" s="111"/>
      <c r="AA767" s="111"/>
      <c r="AB767" s="111"/>
      <c r="AC767" s="111"/>
      <c r="AD767" s="111"/>
      <c r="AE767" s="111"/>
      <c r="AF767" s="111"/>
      <c r="AG767" s="111"/>
      <c r="AH767" s="40"/>
      <c r="AI767" s="40"/>
    </row>
    <row r="768" spans="1:35" s="44" customFormat="1" ht="28.5" customHeight="1" x14ac:dyDescent="0.25">
      <c r="A768" s="88" t="e">
        <f t="shared" si="69"/>
        <v>#VALUE!</v>
      </c>
      <c r="B768" s="87" t="s">
        <v>60</v>
      </c>
      <c r="C768" s="28"/>
      <c r="D768" s="37"/>
      <c r="E768" s="38"/>
      <c r="F768" s="89"/>
      <c r="G768" s="96"/>
      <c r="H768" s="39">
        <f t="shared" si="70"/>
        <v>0</v>
      </c>
      <c r="I768" s="39"/>
      <c r="J768" s="82"/>
      <c r="K768" s="41">
        <f t="shared" si="71"/>
        <v>0</v>
      </c>
      <c r="L768" s="42">
        <v>0</v>
      </c>
      <c r="M768" s="269"/>
      <c r="N768" s="268" t="str">
        <f t="shared" si="68"/>
        <v>xxx</v>
      </c>
      <c r="O768" s="267"/>
      <c r="P768" s="268"/>
      <c r="Q768" s="300">
        <v>0</v>
      </c>
      <c r="R768" s="104">
        <f t="shared" si="72"/>
        <v>0</v>
      </c>
      <c r="S768" s="43"/>
      <c r="T768" s="111"/>
      <c r="U768" s="111"/>
      <c r="V768" s="111"/>
      <c r="W768" s="111"/>
      <c r="X768" s="111"/>
      <c r="Y768" s="111"/>
      <c r="Z768" s="111"/>
      <c r="AA768" s="111"/>
      <c r="AB768" s="111"/>
      <c r="AC768" s="111"/>
      <c r="AD768" s="111"/>
      <c r="AE768" s="111"/>
      <c r="AF768" s="111"/>
      <c r="AG768" s="111"/>
      <c r="AH768" s="40"/>
      <c r="AI768" s="40"/>
    </row>
    <row r="769" spans="1:35" s="44" customFormat="1" ht="28.5" customHeight="1" x14ac:dyDescent="0.25">
      <c r="A769" s="88" t="e">
        <f t="shared" si="69"/>
        <v>#VALUE!</v>
      </c>
      <c r="B769" s="87" t="s">
        <v>60</v>
      </c>
      <c r="C769" s="28"/>
      <c r="D769" s="37"/>
      <c r="E769" s="38"/>
      <c r="F769" s="89"/>
      <c r="G769" s="96"/>
      <c r="H769" s="39">
        <f t="shared" si="70"/>
        <v>0</v>
      </c>
      <c r="I769" s="39"/>
      <c r="J769" s="82"/>
      <c r="K769" s="41">
        <f t="shared" si="71"/>
        <v>0</v>
      </c>
      <c r="L769" s="42">
        <v>0</v>
      </c>
      <c r="M769" s="269"/>
      <c r="N769" s="268" t="str">
        <f t="shared" si="68"/>
        <v>xxx</v>
      </c>
      <c r="O769" s="267"/>
      <c r="P769" s="268"/>
      <c r="Q769" s="300">
        <v>0</v>
      </c>
      <c r="R769" s="104">
        <f t="shared" si="72"/>
        <v>0</v>
      </c>
      <c r="S769" s="43"/>
      <c r="T769" s="111"/>
      <c r="U769" s="111"/>
      <c r="V769" s="111"/>
      <c r="W769" s="111"/>
      <c r="X769" s="111"/>
      <c r="Y769" s="111"/>
      <c r="Z769" s="111"/>
      <c r="AA769" s="111"/>
      <c r="AB769" s="111"/>
      <c r="AC769" s="111"/>
      <c r="AD769" s="111"/>
      <c r="AE769" s="111"/>
      <c r="AF769" s="111"/>
      <c r="AG769" s="111"/>
      <c r="AH769" s="40"/>
      <c r="AI769" s="40"/>
    </row>
    <row r="770" spans="1:35" s="44" customFormat="1" ht="28.5" customHeight="1" x14ac:dyDescent="0.25">
      <c r="A770" s="88" t="e">
        <f t="shared" si="69"/>
        <v>#VALUE!</v>
      </c>
      <c r="B770" s="87" t="s">
        <v>60</v>
      </c>
      <c r="C770" s="28"/>
      <c r="D770" s="37"/>
      <c r="E770" s="38"/>
      <c r="F770" s="89"/>
      <c r="G770" s="96"/>
      <c r="H770" s="39">
        <f t="shared" si="70"/>
        <v>0</v>
      </c>
      <c r="I770" s="39"/>
      <c r="J770" s="82"/>
      <c r="K770" s="41">
        <f t="shared" si="71"/>
        <v>0</v>
      </c>
      <c r="L770" s="42">
        <v>0</v>
      </c>
      <c r="M770" s="269"/>
      <c r="N770" s="268" t="str">
        <f t="shared" si="68"/>
        <v>xxx</v>
      </c>
      <c r="O770" s="267"/>
      <c r="P770" s="268"/>
      <c r="Q770" s="300">
        <v>0</v>
      </c>
      <c r="R770" s="104">
        <f t="shared" si="72"/>
        <v>0</v>
      </c>
      <c r="S770" s="43"/>
      <c r="T770" s="111"/>
      <c r="U770" s="111"/>
      <c r="V770" s="111"/>
      <c r="W770" s="111"/>
      <c r="X770" s="111"/>
      <c r="Y770" s="111"/>
      <c r="Z770" s="111"/>
      <c r="AA770" s="111"/>
      <c r="AB770" s="111"/>
      <c r="AC770" s="111"/>
      <c r="AD770" s="111"/>
      <c r="AE770" s="111"/>
      <c r="AF770" s="111"/>
      <c r="AG770" s="111"/>
      <c r="AH770" s="40"/>
      <c r="AI770" s="40"/>
    </row>
    <row r="771" spans="1:35" s="44" customFormat="1" ht="28.5" customHeight="1" x14ac:dyDescent="0.25">
      <c r="A771" s="88" t="e">
        <f t="shared" si="69"/>
        <v>#VALUE!</v>
      </c>
      <c r="B771" s="87" t="s">
        <v>60</v>
      </c>
      <c r="C771" s="28"/>
      <c r="D771" s="37"/>
      <c r="E771" s="38"/>
      <c r="F771" s="89"/>
      <c r="G771" s="96"/>
      <c r="H771" s="39">
        <f t="shared" si="70"/>
        <v>0</v>
      </c>
      <c r="I771" s="39"/>
      <c r="J771" s="82"/>
      <c r="K771" s="41">
        <f t="shared" si="71"/>
        <v>0</v>
      </c>
      <c r="L771" s="42">
        <v>0</v>
      </c>
      <c r="M771" s="269"/>
      <c r="N771" s="268" t="str">
        <f t="shared" si="68"/>
        <v>xxx</v>
      </c>
      <c r="O771" s="267"/>
      <c r="P771" s="268"/>
      <c r="Q771" s="300">
        <v>0</v>
      </c>
      <c r="R771" s="104">
        <f t="shared" si="72"/>
        <v>0</v>
      </c>
      <c r="S771" s="43"/>
      <c r="T771" s="111"/>
      <c r="U771" s="111"/>
      <c r="V771" s="111"/>
      <c r="W771" s="111"/>
      <c r="X771" s="111"/>
      <c r="Y771" s="111"/>
      <c r="Z771" s="111"/>
      <c r="AA771" s="111"/>
      <c r="AB771" s="111"/>
      <c r="AC771" s="111"/>
      <c r="AD771" s="111"/>
      <c r="AE771" s="111"/>
      <c r="AF771" s="111"/>
      <c r="AG771" s="111"/>
      <c r="AH771" s="40"/>
      <c r="AI771" s="40"/>
    </row>
    <row r="772" spans="1:35" s="44" customFormat="1" ht="28.5" customHeight="1" x14ac:dyDescent="0.25">
      <c r="A772" s="88" t="e">
        <f t="shared" si="69"/>
        <v>#VALUE!</v>
      </c>
      <c r="B772" s="87" t="s">
        <v>60</v>
      </c>
      <c r="C772" s="28"/>
      <c r="D772" s="37"/>
      <c r="E772" s="38"/>
      <c r="F772" s="89"/>
      <c r="G772" s="96"/>
      <c r="H772" s="39">
        <f t="shared" si="70"/>
        <v>0</v>
      </c>
      <c r="I772" s="39"/>
      <c r="J772" s="82"/>
      <c r="K772" s="41">
        <f t="shared" si="71"/>
        <v>0</v>
      </c>
      <c r="L772" s="42">
        <v>0</v>
      </c>
      <c r="M772" s="269"/>
      <c r="N772" s="268" t="str">
        <f t="shared" si="68"/>
        <v>xxx</v>
      </c>
      <c r="O772" s="267"/>
      <c r="P772" s="268"/>
      <c r="Q772" s="300">
        <v>0</v>
      </c>
      <c r="R772" s="104">
        <f t="shared" si="72"/>
        <v>0</v>
      </c>
      <c r="S772" s="43"/>
      <c r="T772" s="111"/>
      <c r="U772" s="111"/>
      <c r="V772" s="111"/>
      <c r="W772" s="111"/>
      <c r="X772" s="111"/>
      <c r="Y772" s="111"/>
      <c r="Z772" s="111"/>
      <c r="AA772" s="111"/>
      <c r="AB772" s="111"/>
      <c r="AC772" s="111"/>
      <c r="AD772" s="111"/>
      <c r="AE772" s="111"/>
      <c r="AF772" s="111"/>
      <c r="AG772" s="111"/>
      <c r="AH772" s="40"/>
      <c r="AI772" s="40"/>
    </row>
    <row r="773" spans="1:35" s="44" customFormat="1" ht="28.5" customHeight="1" x14ac:dyDescent="0.25">
      <c r="A773" s="88" t="e">
        <f t="shared" si="69"/>
        <v>#VALUE!</v>
      </c>
      <c r="B773" s="87" t="s">
        <v>60</v>
      </c>
      <c r="C773" s="28"/>
      <c r="D773" s="37"/>
      <c r="E773" s="38"/>
      <c r="F773" s="89"/>
      <c r="G773" s="96"/>
      <c r="H773" s="39">
        <f t="shared" si="70"/>
        <v>0</v>
      </c>
      <c r="I773" s="39"/>
      <c r="J773" s="82"/>
      <c r="K773" s="41">
        <f t="shared" si="71"/>
        <v>0</v>
      </c>
      <c r="L773" s="42">
        <v>0</v>
      </c>
      <c r="M773" s="269"/>
      <c r="N773" s="268" t="str">
        <f t="shared" si="68"/>
        <v>xxx</v>
      </c>
      <c r="O773" s="267"/>
      <c r="P773" s="268"/>
      <c r="Q773" s="300">
        <v>0</v>
      </c>
      <c r="R773" s="104">
        <f t="shared" si="72"/>
        <v>0</v>
      </c>
      <c r="S773" s="43"/>
      <c r="T773" s="111"/>
      <c r="U773" s="111"/>
      <c r="V773" s="111"/>
      <c r="W773" s="111"/>
      <c r="X773" s="111"/>
      <c r="Y773" s="111"/>
      <c r="Z773" s="111"/>
      <c r="AA773" s="111"/>
      <c r="AB773" s="111"/>
      <c r="AC773" s="111"/>
      <c r="AD773" s="111"/>
      <c r="AE773" s="111"/>
      <c r="AF773" s="111"/>
      <c r="AG773" s="111"/>
      <c r="AH773" s="40"/>
      <c r="AI773" s="40"/>
    </row>
    <row r="774" spans="1:35" s="44" customFormat="1" ht="28.5" customHeight="1" x14ac:dyDescent="0.25">
      <c r="A774" s="88" t="e">
        <f t="shared" si="69"/>
        <v>#VALUE!</v>
      </c>
      <c r="B774" s="87" t="s">
        <v>60</v>
      </c>
      <c r="C774" s="28"/>
      <c r="D774" s="37"/>
      <c r="E774" s="38"/>
      <c r="F774" s="89"/>
      <c r="G774" s="96"/>
      <c r="H774" s="39">
        <f t="shared" si="70"/>
        <v>0</v>
      </c>
      <c r="I774" s="39"/>
      <c r="J774" s="82"/>
      <c r="K774" s="41">
        <f t="shared" si="71"/>
        <v>0</v>
      </c>
      <c r="L774" s="42">
        <v>0</v>
      </c>
      <c r="M774" s="269"/>
      <c r="N774" s="268" t="str">
        <f t="shared" si="68"/>
        <v>xxx</v>
      </c>
      <c r="O774" s="267"/>
      <c r="P774" s="268"/>
      <c r="Q774" s="300">
        <v>0</v>
      </c>
      <c r="R774" s="104">
        <f t="shared" si="72"/>
        <v>0</v>
      </c>
      <c r="S774" s="43"/>
      <c r="T774" s="111"/>
      <c r="U774" s="111"/>
      <c r="V774" s="111"/>
      <c r="W774" s="111"/>
      <c r="X774" s="111"/>
      <c r="Y774" s="111"/>
      <c r="Z774" s="111"/>
      <c r="AA774" s="111"/>
      <c r="AB774" s="111"/>
      <c r="AC774" s="111"/>
      <c r="AD774" s="111"/>
      <c r="AE774" s="111"/>
      <c r="AF774" s="111"/>
      <c r="AG774" s="111"/>
      <c r="AH774" s="40"/>
      <c r="AI774" s="40"/>
    </row>
    <row r="775" spans="1:35" s="44" customFormat="1" ht="28.5" customHeight="1" x14ac:dyDescent="0.25">
      <c r="A775" s="88" t="e">
        <f t="shared" si="69"/>
        <v>#VALUE!</v>
      </c>
      <c r="B775" s="87" t="s">
        <v>60</v>
      </c>
      <c r="C775" s="28"/>
      <c r="D775" s="37"/>
      <c r="E775" s="38"/>
      <c r="F775" s="89"/>
      <c r="G775" s="96"/>
      <c r="H775" s="39">
        <f t="shared" si="70"/>
        <v>0</v>
      </c>
      <c r="I775" s="39"/>
      <c r="J775" s="82"/>
      <c r="K775" s="41">
        <f t="shared" si="71"/>
        <v>0</v>
      </c>
      <c r="L775" s="42">
        <v>0</v>
      </c>
      <c r="M775" s="269"/>
      <c r="N775" s="268" t="str">
        <f t="shared" si="68"/>
        <v>xxx</v>
      </c>
      <c r="O775" s="267"/>
      <c r="P775" s="268"/>
      <c r="Q775" s="300">
        <v>0</v>
      </c>
      <c r="R775" s="104">
        <f t="shared" si="72"/>
        <v>0</v>
      </c>
      <c r="S775" s="43"/>
      <c r="T775" s="111"/>
      <c r="U775" s="111"/>
      <c r="V775" s="111"/>
      <c r="W775" s="111"/>
      <c r="X775" s="111"/>
      <c r="Y775" s="111"/>
      <c r="Z775" s="111"/>
      <c r="AA775" s="111"/>
      <c r="AB775" s="111"/>
      <c r="AC775" s="111"/>
      <c r="AD775" s="111"/>
      <c r="AE775" s="111"/>
      <c r="AF775" s="111"/>
      <c r="AG775" s="111"/>
      <c r="AH775" s="40"/>
      <c r="AI775" s="40"/>
    </row>
    <row r="776" spans="1:35" s="44" customFormat="1" ht="28.5" customHeight="1" x14ac:dyDescent="0.25">
      <c r="A776" s="88" t="e">
        <f t="shared" si="69"/>
        <v>#VALUE!</v>
      </c>
      <c r="B776" s="87" t="s">
        <v>60</v>
      </c>
      <c r="C776" s="28"/>
      <c r="D776" s="37"/>
      <c r="E776" s="38"/>
      <c r="F776" s="89"/>
      <c r="G776" s="96"/>
      <c r="H776" s="39">
        <f t="shared" si="70"/>
        <v>0</v>
      </c>
      <c r="I776" s="39"/>
      <c r="J776" s="82"/>
      <c r="K776" s="41">
        <f t="shared" si="71"/>
        <v>0</v>
      </c>
      <c r="L776" s="42">
        <v>0</v>
      </c>
      <c r="M776" s="269"/>
      <c r="N776" s="268" t="str">
        <f t="shared" si="68"/>
        <v>xxx</v>
      </c>
      <c r="O776" s="267"/>
      <c r="P776" s="268"/>
      <c r="Q776" s="300">
        <v>0</v>
      </c>
      <c r="R776" s="104">
        <f t="shared" si="72"/>
        <v>0</v>
      </c>
      <c r="S776" s="43"/>
      <c r="T776" s="111"/>
      <c r="U776" s="111"/>
      <c r="V776" s="111"/>
      <c r="W776" s="111"/>
      <c r="X776" s="111"/>
      <c r="Y776" s="111"/>
      <c r="Z776" s="111"/>
      <c r="AA776" s="111"/>
      <c r="AB776" s="111"/>
      <c r="AC776" s="111"/>
      <c r="AD776" s="111"/>
      <c r="AE776" s="111"/>
      <c r="AF776" s="111"/>
      <c r="AG776" s="111"/>
      <c r="AH776" s="40"/>
      <c r="AI776" s="40"/>
    </row>
    <row r="777" spans="1:35" s="44" customFormat="1" ht="28.5" customHeight="1" x14ac:dyDescent="0.25">
      <c r="A777" s="88" t="e">
        <f t="shared" si="69"/>
        <v>#VALUE!</v>
      </c>
      <c r="B777" s="87" t="s">
        <v>60</v>
      </c>
      <c r="C777" s="28"/>
      <c r="D777" s="37"/>
      <c r="E777" s="38"/>
      <c r="F777" s="89"/>
      <c r="G777" s="96"/>
      <c r="H777" s="39">
        <f t="shared" si="70"/>
        <v>0</v>
      </c>
      <c r="I777" s="39"/>
      <c r="J777" s="82"/>
      <c r="K777" s="41">
        <f t="shared" si="71"/>
        <v>0</v>
      </c>
      <c r="L777" s="42">
        <v>0</v>
      </c>
      <c r="M777" s="269"/>
      <c r="N777" s="268" t="str">
        <f t="shared" si="68"/>
        <v>xxx</v>
      </c>
      <c r="O777" s="267"/>
      <c r="P777" s="268"/>
      <c r="Q777" s="300">
        <v>0</v>
      </c>
      <c r="R777" s="104">
        <f t="shared" si="72"/>
        <v>0</v>
      </c>
      <c r="S777" s="43"/>
      <c r="T777" s="111"/>
      <c r="U777" s="111"/>
      <c r="V777" s="111"/>
      <c r="W777" s="111"/>
      <c r="X777" s="111"/>
      <c r="Y777" s="111"/>
      <c r="Z777" s="111"/>
      <c r="AA777" s="111"/>
      <c r="AB777" s="111"/>
      <c r="AC777" s="111"/>
      <c r="AD777" s="111"/>
      <c r="AE777" s="111"/>
      <c r="AF777" s="111"/>
      <c r="AG777" s="111"/>
      <c r="AH777" s="40"/>
      <c r="AI777" s="40"/>
    </row>
    <row r="778" spans="1:35" s="44" customFormat="1" ht="28.5" customHeight="1" x14ac:dyDescent="0.25">
      <c r="A778" s="88" t="e">
        <f t="shared" si="69"/>
        <v>#VALUE!</v>
      </c>
      <c r="B778" s="87" t="s">
        <v>60</v>
      </c>
      <c r="C778" s="28"/>
      <c r="D778" s="37"/>
      <c r="E778" s="38"/>
      <c r="F778" s="89"/>
      <c r="G778" s="96"/>
      <c r="H778" s="39">
        <f t="shared" si="70"/>
        <v>0</v>
      </c>
      <c r="I778" s="39"/>
      <c r="J778" s="82"/>
      <c r="K778" s="41">
        <f t="shared" si="71"/>
        <v>0</v>
      </c>
      <c r="L778" s="42">
        <v>0</v>
      </c>
      <c r="M778" s="269"/>
      <c r="N778" s="268" t="str">
        <f t="shared" ref="N778:N841" si="73">B778</f>
        <v>xxx</v>
      </c>
      <c r="O778" s="267"/>
      <c r="P778" s="268"/>
      <c r="Q778" s="300">
        <v>0</v>
      </c>
      <c r="R778" s="104">
        <f t="shared" si="72"/>
        <v>0</v>
      </c>
      <c r="S778" s="43"/>
      <c r="T778" s="111"/>
      <c r="U778" s="111"/>
      <c r="V778" s="111"/>
      <c r="W778" s="111"/>
      <c r="X778" s="111"/>
      <c r="Y778" s="111"/>
      <c r="Z778" s="111"/>
      <c r="AA778" s="111"/>
      <c r="AB778" s="111"/>
      <c r="AC778" s="111"/>
      <c r="AD778" s="111"/>
      <c r="AE778" s="111"/>
      <c r="AF778" s="111"/>
      <c r="AG778" s="111"/>
      <c r="AH778" s="40"/>
      <c r="AI778" s="40"/>
    </row>
    <row r="779" spans="1:35" s="44" customFormat="1" ht="28.5" customHeight="1" x14ac:dyDescent="0.25">
      <c r="A779" s="88" t="e">
        <f t="shared" si="69"/>
        <v>#VALUE!</v>
      </c>
      <c r="B779" s="87" t="s">
        <v>60</v>
      </c>
      <c r="C779" s="28"/>
      <c r="D779" s="37"/>
      <c r="E779" s="38"/>
      <c r="F779" s="89"/>
      <c r="G779" s="96"/>
      <c r="H779" s="39">
        <f t="shared" si="70"/>
        <v>0</v>
      </c>
      <c r="I779" s="39"/>
      <c r="J779" s="82"/>
      <c r="K779" s="41">
        <f t="shared" si="71"/>
        <v>0</v>
      </c>
      <c r="L779" s="42">
        <v>0</v>
      </c>
      <c r="M779" s="269"/>
      <c r="N779" s="268" t="str">
        <f t="shared" si="73"/>
        <v>xxx</v>
      </c>
      <c r="O779" s="267"/>
      <c r="P779" s="268"/>
      <c r="Q779" s="300">
        <v>0</v>
      </c>
      <c r="R779" s="104">
        <f t="shared" si="72"/>
        <v>0</v>
      </c>
      <c r="S779" s="43"/>
      <c r="T779" s="111"/>
      <c r="U779" s="111"/>
      <c r="V779" s="111"/>
      <c r="W779" s="111"/>
      <c r="X779" s="111"/>
      <c r="Y779" s="111"/>
      <c r="Z779" s="111"/>
      <c r="AA779" s="111"/>
      <c r="AB779" s="111"/>
      <c r="AC779" s="111"/>
      <c r="AD779" s="111"/>
      <c r="AE779" s="111"/>
      <c r="AF779" s="111"/>
      <c r="AG779" s="111"/>
      <c r="AH779" s="40"/>
      <c r="AI779" s="40"/>
    </row>
    <row r="780" spans="1:35" s="44" customFormat="1" ht="28.5" customHeight="1" x14ac:dyDescent="0.25">
      <c r="A780" s="88" t="e">
        <f t="shared" si="69"/>
        <v>#VALUE!</v>
      </c>
      <c r="B780" s="87" t="s">
        <v>60</v>
      </c>
      <c r="C780" s="28"/>
      <c r="D780" s="37"/>
      <c r="E780" s="38"/>
      <c r="F780" s="89"/>
      <c r="G780" s="96"/>
      <c r="H780" s="39">
        <f t="shared" si="70"/>
        <v>0</v>
      </c>
      <c r="I780" s="39"/>
      <c r="J780" s="82"/>
      <c r="K780" s="41">
        <f t="shared" si="71"/>
        <v>0</v>
      </c>
      <c r="L780" s="42">
        <v>0</v>
      </c>
      <c r="M780" s="269"/>
      <c r="N780" s="268" t="str">
        <f t="shared" si="73"/>
        <v>xxx</v>
      </c>
      <c r="O780" s="267"/>
      <c r="P780" s="268"/>
      <c r="Q780" s="300">
        <v>0</v>
      </c>
      <c r="R780" s="104">
        <f t="shared" si="72"/>
        <v>0</v>
      </c>
      <c r="S780" s="43"/>
      <c r="T780" s="111"/>
      <c r="U780" s="111"/>
      <c r="V780" s="111"/>
      <c r="W780" s="111"/>
      <c r="X780" s="111"/>
      <c r="Y780" s="111"/>
      <c r="Z780" s="111"/>
      <c r="AA780" s="111"/>
      <c r="AB780" s="111"/>
      <c r="AC780" s="111"/>
      <c r="AD780" s="111"/>
      <c r="AE780" s="111"/>
      <c r="AF780" s="111"/>
      <c r="AG780" s="111"/>
      <c r="AH780" s="40"/>
      <c r="AI780" s="40"/>
    </row>
    <row r="781" spans="1:35" s="44" customFormat="1" ht="28.5" customHeight="1" x14ac:dyDescent="0.25">
      <c r="A781" s="88" t="e">
        <f t="shared" si="69"/>
        <v>#VALUE!</v>
      </c>
      <c r="B781" s="87" t="s">
        <v>60</v>
      </c>
      <c r="C781" s="28"/>
      <c r="D781" s="37"/>
      <c r="E781" s="38"/>
      <c r="F781" s="89"/>
      <c r="G781" s="96"/>
      <c r="H781" s="39">
        <f t="shared" si="70"/>
        <v>0</v>
      </c>
      <c r="I781" s="39"/>
      <c r="J781" s="82"/>
      <c r="K781" s="41">
        <f t="shared" si="71"/>
        <v>0</v>
      </c>
      <c r="L781" s="42">
        <v>0</v>
      </c>
      <c r="M781" s="269"/>
      <c r="N781" s="268" t="str">
        <f t="shared" si="73"/>
        <v>xxx</v>
      </c>
      <c r="O781" s="267"/>
      <c r="P781" s="268"/>
      <c r="Q781" s="300">
        <v>0</v>
      </c>
      <c r="R781" s="104">
        <f t="shared" si="72"/>
        <v>0</v>
      </c>
      <c r="S781" s="43"/>
      <c r="T781" s="111"/>
      <c r="U781" s="111"/>
      <c r="V781" s="111"/>
      <c r="W781" s="111"/>
      <c r="X781" s="111"/>
      <c r="Y781" s="111"/>
      <c r="Z781" s="111"/>
      <c r="AA781" s="111"/>
      <c r="AB781" s="111"/>
      <c r="AC781" s="111"/>
      <c r="AD781" s="111"/>
      <c r="AE781" s="111"/>
      <c r="AF781" s="111"/>
      <c r="AG781" s="111"/>
      <c r="AH781" s="40"/>
      <c r="AI781" s="40"/>
    </row>
    <row r="782" spans="1:35" s="44" customFormat="1" ht="28.5" customHeight="1" x14ac:dyDescent="0.25">
      <c r="A782" s="88" t="e">
        <f t="shared" si="69"/>
        <v>#VALUE!</v>
      </c>
      <c r="B782" s="87" t="s">
        <v>60</v>
      </c>
      <c r="C782" s="28"/>
      <c r="D782" s="37"/>
      <c r="E782" s="38"/>
      <c r="F782" s="89"/>
      <c r="G782" s="96"/>
      <c r="H782" s="39">
        <f t="shared" si="70"/>
        <v>0</v>
      </c>
      <c r="I782" s="39"/>
      <c r="J782" s="82"/>
      <c r="K782" s="41">
        <f t="shared" si="71"/>
        <v>0</v>
      </c>
      <c r="L782" s="42">
        <v>0</v>
      </c>
      <c r="M782" s="269"/>
      <c r="N782" s="268" t="str">
        <f t="shared" si="73"/>
        <v>xxx</v>
      </c>
      <c r="O782" s="267"/>
      <c r="P782" s="268"/>
      <c r="Q782" s="300">
        <v>0</v>
      </c>
      <c r="R782" s="104">
        <f t="shared" si="72"/>
        <v>0</v>
      </c>
      <c r="S782" s="43"/>
      <c r="T782" s="111"/>
      <c r="U782" s="111"/>
      <c r="V782" s="111"/>
      <c r="W782" s="111"/>
      <c r="X782" s="111"/>
      <c r="Y782" s="111"/>
      <c r="Z782" s="111"/>
      <c r="AA782" s="111"/>
      <c r="AB782" s="111"/>
      <c r="AC782" s="111"/>
      <c r="AD782" s="111"/>
      <c r="AE782" s="111"/>
      <c r="AF782" s="111"/>
      <c r="AG782" s="111"/>
      <c r="AH782" s="40"/>
      <c r="AI782" s="40"/>
    </row>
    <row r="783" spans="1:35" s="44" customFormat="1" ht="28.5" customHeight="1" x14ac:dyDescent="0.25">
      <c r="A783" s="88" t="e">
        <f t="shared" si="69"/>
        <v>#VALUE!</v>
      </c>
      <c r="B783" s="87" t="s">
        <v>60</v>
      </c>
      <c r="C783" s="28"/>
      <c r="D783" s="37"/>
      <c r="E783" s="38"/>
      <c r="F783" s="89"/>
      <c r="G783" s="96"/>
      <c r="H783" s="39">
        <f t="shared" si="70"/>
        <v>0</v>
      </c>
      <c r="I783" s="39"/>
      <c r="J783" s="82"/>
      <c r="K783" s="41">
        <f t="shared" si="71"/>
        <v>0</v>
      </c>
      <c r="L783" s="42">
        <v>0</v>
      </c>
      <c r="M783" s="269"/>
      <c r="N783" s="268" t="str">
        <f t="shared" si="73"/>
        <v>xxx</v>
      </c>
      <c r="O783" s="267"/>
      <c r="P783" s="268"/>
      <c r="Q783" s="300">
        <v>0</v>
      </c>
      <c r="R783" s="104">
        <f t="shared" si="72"/>
        <v>0</v>
      </c>
      <c r="S783" s="43"/>
      <c r="T783" s="111"/>
      <c r="U783" s="111"/>
      <c r="V783" s="111"/>
      <c r="W783" s="111"/>
      <c r="X783" s="111"/>
      <c r="Y783" s="111"/>
      <c r="Z783" s="111"/>
      <c r="AA783" s="111"/>
      <c r="AB783" s="111"/>
      <c r="AC783" s="111"/>
      <c r="AD783" s="111"/>
      <c r="AE783" s="111"/>
      <c r="AF783" s="111"/>
      <c r="AG783" s="111"/>
      <c r="AH783" s="40"/>
      <c r="AI783" s="40"/>
    </row>
    <row r="784" spans="1:35" s="44" customFormat="1" ht="28.5" customHeight="1" x14ac:dyDescent="0.25">
      <c r="A784" s="88" t="e">
        <f t="shared" si="69"/>
        <v>#VALUE!</v>
      </c>
      <c r="B784" s="87" t="s">
        <v>60</v>
      </c>
      <c r="C784" s="28"/>
      <c r="D784" s="37"/>
      <c r="E784" s="38"/>
      <c r="F784" s="89"/>
      <c r="G784" s="96"/>
      <c r="H784" s="39">
        <f t="shared" si="70"/>
        <v>0</v>
      </c>
      <c r="I784" s="39"/>
      <c r="J784" s="82"/>
      <c r="K784" s="41">
        <f t="shared" si="71"/>
        <v>0</v>
      </c>
      <c r="L784" s="42">
        <v>0</v>
      </c>
      <c r="M784" s="269"/>
      <c r="N784" s="268" t="str">
        <f t="shared" si="73"/>
        <v>xxx</v>
      </c>
      <c r="O784" s="267"/>
      <c r="P784" s="268"/>
      <c r="Q784" s="300">
        <v>0</v>
      </c>
      <c r="R784" s="104">
        <f t="shared" si="72"/>
        <v>0</v>
      </c>
      <c r="S784" s="43"/>
      <c r="T784" s="111"/>
      <c r="U784" s="111"/>
      <c r="V784" s="111"/>
      <c r="W784" s="111"/>
      <c r="X784" s="111"/>
      <c r="Y784" s="111"/>
      <c r="Z784" s="111"/>
      <c r="AA784" s="111"/>
      <c r="AB784" s="111"/>
      <c r="AC784" s="111"/>
      <c r="AD784" s="111"/>
      <c r="AE784" s="111"/>
      <c r="AF784" s="111"/>
      <c r="AG784" s="111"/>
      <c r="AH784" s="40"/>
      <c r="AI784" s="40"/>
    </row>
    <row r="785" spans="1:35" s="44" customFormat="1" ht="28.5" customHeight="1" x14ac:dyDescent="0.25">
      <c r="A785" s="88" t="e">
        <f t="shared" si="69"/>
        <v>#VALUE!</v>
      </c>
      <c r="B785" s="87" t="s">
        <v>60</v>
      </c>
      <c r="C785" s="28"/>
      <c r="D785" s="37"/>
      <c r="E785" s="38"/>
      <c r="F785" s="89"/>
      <c r="G785" s="96"/>
      <c r="H785" s="39">
        <f t="shared" si="70"/>
        <v>0</v>
      </c>
      <c r="I785" s="39"/>
      <c r="J785" s="82"/>
      <c r="K785" s="41">
        <f t="shared" si="71"/>
        <v>0</v>
      </c>
      <c r="L785" s="42">
        <v>0</v>
      </c>
      <c r="M785" s="269"/>
      <c r="N785" s="268" t="str">
        <f t="shared" si="73"/>
        <v>xxx</v>
      </c>
      <c r="O785" s="267"/>
      <c r="P785" s="268"/>
      <c r="Q785" s="300">
        <v>0</v>
      </c>
      <c r="R785" s="104">
        <f t="shared" si="72"/>
        <v>0</v>
      </c>
      <c r="S785" s="43"/>
      <c r="T785" s="111"/>
      <c r="U785" s="111"/>
      <c r="V785" s="111"/>
      <c r="W785" s="111"/>
      <c r="X785" s="111"/>
      <c r="Y785" s="111"/>
      <c r="Z785" s="111"/>
      <c r="AA785" s="111"/>
      <c r="AB785" s="111"/>
      <c r="AC785" s="111"/>
      <c r="AD785" s="111"/>
      <c r="AE785" s="111"/>
      <c r="AF785" s="111"/>
      <c r="AG785" s="111"/>
      <c r="AH785" s="40"/>
      <c r="AI785" s="40"/>
    </row>
    <row r="786" spans="1:35" s="44" customFormat="1" ht="28.5" customHeight="1" x14ac:dyDescent="0.25">
      <c r="A786" s="88" t="e">
        <f t="shared" si="69"/>
        <v>#VALUE!</v>
      </c>
      <c r="B786" s="87" t="s">
        <v>60</v>
      </c>
      <c r="C786" s="28"/>
      <c r="D786" s="37"/>
      <c r="E786" s="38"/>
      <c r="F786" s="89"/>
      <c r="G786" s="96"/>
      <c r="H786" s="39">
        <f t="shared" si="70"/>
        <v>0</v>
      </c>
      <c r="I786" s="39"/>
      <c r="J786" s="82"/>
      <c r="K786" s="41">
        <f t="shared" si="71"/>
        <v>0</v>
      </c>
      <c r="L786" s="42">
        <v>0</v>
      </c>
      <c r="M786" s="269"/>
      <c r="N786" s="268" t="str">
        <f t="shared" si="73"/>
        <v>xxx</v>
      </c>
      <c r="O786" s="267"/>
      <c r="P786" s="268"/>
      <c r="Q786" s="300">
        <v>0</v>
      </c>
      <c r="R786" s="104">
        <f t="shared" si="72"/>
        <v>0</v>
      </c>
      <c r="S786" s="43"/>
      <c r="T786" s="111"/>
      <c r="U786" s="111"/>
      <c r="V786" s="111"/>
      <c r="W786" s="111"/>
      <c r="X786" s="111"/>
      <c r="Y786" s="111"/>
      <c r="Z786" s="111"/>
      <c r="AA786" s="111"/>
      <c r="AB786" s="111"/>
      <c r="AC786" s="111"/>
      <c r="AD786" s="111"/>
      <c r="AE786" s="111"/>
      <c r="AF786" s="111"/>
      <c r="AG786" s="111"/>
      <c r="AH786" s="40"/>
      <c r="AI786" s="40"/>
    </row>
    <row r="787" spans="1:35" s="44" customFormat="1" ht="28.5" customHeight="1" x14ac:dyDescent="0.25">
      <c r="A787" s="88" t="e">
        <f t="shared" si="69"/>
        <v>#VALUE!</v>
      </c>
      <c r="B787" s="87" t="s">
        <v>60</v>
      </c>
      <c r="C787" s="28"/>
      <c r="D787" s="37"/>
      <c r="E787" s="38"/>
      <c r="F787" s="89"/>
      <c r="G787" s="96"/>
      <c r="H787" s="39">
        <f t="shared" si="70"/>
        <v>0</v>
      </c>
      <c r="I787" s="39"/>
      <c r="J787" s="82"/>
      <c r="K787" s="41">
        <f t="shared" si="71"/>
        <v>0</v>
      </c>
      <c r="L787" s="42">
        <v>0</v>
      </c>
      <c r="M787" s="269"/>
      <c r="N787" s="268" t="str">
        <f t="shared" si="73"/>
        <v>xxx</v>
      </c>
      <c r="O787" s="267"/>
      <c r="P787" s="268"/>
      <c r="Q787" s="300">
        <v>0</v>
      </c>
      <c r="R787" s="104">
        <f t="shared" si="72"/>
        <v>0</v>
      </c>
      <c r="S787" s="43"/>
      <c r="T787" s="111"/>
      <c r="U787" s="111"/>
      <c r="V787" s="111"/>
      <c r="W787" s="111"/>
      <c r="X787" s="111"/>
      <c r="Y787" s="111"/>
      <c r="Z787" s="111"/>
      <c r="AA787" s="111"/>
      <c r="AB787" s="111"/>
      <c r="AC787" s="111"/>
      <c r="AD787" s="111"/>
      <c r="AE787" s="111"/>
      <c r="AF787" s="111"/>
      <c r="AG787" s="111"/>
      <c r="AH787" s="40"/>
      <c r="AI787" s="40"/>
    </row>
    <row r="788" spans="1:35" s="44" customFormat="1" ht="28.5" customHeight="1" x14ac:dyDescent="0.25">
      <c r="A788" s="88" t="e">
        <f t="shared" si="69"/>
        <v>#VALUE!</v>
      </c>
      <c r="B788" s="87" t="s">
        <v>60</v>
      </c>
      <c r="C788" s="28"/>
      <c r="D788" s="37"/>
      <c r="E788" s="38"/>
      <c r="F788" s="89"/>
      <c r="G788" s="96"/>
      <c r="H788" s="39">
        <f t="shared" si="70"/>
        <v>0</v>
      </c>
      <c r="I788" s="39"/>
      <c r="J788" s="82"/>
      <c r="K788" s="41">
        <f t="shared" si="71"/>
        <v>0</v>
      </c>
      <c r="L788" s="42">
        <v>0</v>
      </c>
      <c r="M788" s="269"/>
      <c r="N788" s="268" t="str">
        <f t="shared" si="73"/>
        <v>xxx</v>
      </c>
      <c r="O788" s="267"/>
      <c r="P788" s="268"/>
      <c r="Q788" s="300">
        <v>0</v>
      </c>
      <c r="R788" s="104">
        <f t="shared" si="72"/>
        <v>0</v>
      </c>
      <c r="S788" s="43"/>
      <c r="T788" s="111"/>
      <c r="U788" s="111"/>
      <c r="V788" s="111"/>
      <c r="W788" s="111"/>
      <c r="X788" s="111"/>
      <c r="Y788" s="111"/>
      <c r="Z788" s="111"/>
      <c r="AA788" s="111"/>
      <c r="AB788" s="111"/>
      <c r="AC788" s="111"/>
      <c r="AD788" s="111"/>
      <c r="AE788" s="111"/>
      <c r="AF788" s="111"/>
      <c r="AG788" s="111"/>
      <c r="AH788" s="40"/>
      <c r="AI788" s="40"/>
    </row>
    <row r="789" spans="1:35" s="44" customFormat="1" ht="28.5" customHeight="1" x14ac:dyDescent="0.25">
      <c r="A789" s="88" t="e">
        <f t="shared" si="69"/>
        <v>#VALUE!</v>
      </c>
      <c r="B789" s="87" t="s">
        <v>60</v>
      </c>
      <c r="C789" s="28"/>
      <c r="D789" s="37"/>
      <c r="E789" s="38"/>
      <c r="F789" s="89"/>
      <c r="G789" s="96"/>
      <c r="H789" s="39">
        <f t="shared" si="70"/>
        <v>0</v>
      </c>
      <c r="I789" s="39"/>
      <c r="J789" s="82"/>
      <c r="K789" s="41">
        <f t="shared" si="71"/>
        <v>0</v>
      </c>
      <c r="L789" s="42">
        <v>0</v>
      </c>
      <c r="M789" s="269"/>
      <c r="N789" s="268" t="str">
        <f t="shared" si="73"/>
        <v>xxx</v>
      </c>
      <c r="O789" s="267"/>
      <c r="P789" s="268"/>
      <c r="Q789" s="300">
        <v>0</v>
      </c>
      <c r="R789" s="104">
        <f t="shared" si="72"/>
        <v>0</v>
      </c>
      <c r="S789" s="43"/>
      <c r="T789" s="111"/>
      <c r="U789" s="111"/>
      <c r="V789" s="111"/>
      <c r="W789" s="111"/>
      <c r="X789" s="111"/>
      <c r="Y789" s="111"/>
      <c r="Z789" s="111"/>
      <c r="AA789" s="111"/>
      <c r="AB789" s="111"/>
      <c r="AC789" s="111"/>
      <c r="AD789" s="111"/>
      <c r="AE789" s="111"/>
      <c r="AF789" s="111"/>
      <c r="AG789" s="111"/>
      <c r="AH789" s="40"/>
      <c r="AI789" s="40"/>
    </row>
    <row r="790" spans="1:35" s="44" customFormat="1" ht="28.5" customHeight="1" x14ac:dyDescent="0.25">
      <c r="A790" s="88" t="e">
        <f t="shared" si="69"/>
        <v>#VALUE!</v>
      </c>
      <c r="B790" s="87" t="s">
        <v>60</v>
      </c>
      <c r="C790" s="28"/>
      <c r="D790" s="37"/>
      <c r="E790" s="38"/>
      <c r="F790" s="89"/>
      <c r="G790" s="96"/>
      <c r="H790" s="39">
        <f t="shared" si="70"/>
        <v>0</v>
      </c>
      <c r="I790" s="39"/>
      <c r="J790" s="82"/>
      <c r="K790" s="41">
        <f t="shared" si="71"/>
        <v>0</v>
      </c>
      <c r="L790" s="42">
        <v>0</v>
      </c>
      <c r="M790" s="269"/>
      <c r="N790" s="268" t="str">
        <f t="shared" si="73"/>
        <v>xxx</v>
      </c>
      <c r="O790" s="267"/>
      <c r="P790" s="268"/>
      <c r="Q790" s="300">
        <v>0</v>
      </c>
      <c r="R790" s="104">
        <f t="shared" si="72"/>
        <v>0</v>
      </c>
      <c r="S790" s="43"/>
      <c r="T790" s="111"/>
      <c r="U790" s="111"/>
      <c r="V790" s="111"/>
      <c r="W790" s="111"/>
      <c r="X790" s="111"/>
      <c r="Y790" s="111"/>
      <c r="Z790" s="111"/>
      <c r="AA790" s="111"/>
      <c r="AB790" s="111"/>
      <c r="AC790" s="111"/>
      <c r="AD790" s="111"/>
      <c r="AE790" s="111"/>
      <c r="AF790" s="111"/>
      <c r="AG790" s="111"/>
      <c r="AH790" s="40"/>
      <c r="AI790" s="40"/>
    </row>
    <row r="791" spans="1:35" s="44" customFormat="1" ht="28.5" customHeight="1" x14ac:dyDescent="0.25">
      <c r="A791" s="88" t="e">
        <f t="shared" si="69"/>
        <v>#VALUE!</v>
      </c>
      <c r="B791" s="87" t="s">
        <v>60</v>
      </c>
      <c r="C791" s="28"/>
      <c r="D791" s="37"/>
      <c r="E791" s="38"/>
      <c r="F791" s="89"/>
      <c r="G791" s="96"/>
      <c r="H791" s="39">
        <f t="shared" si="70"/>
        <v>0</v>
      </c>
      <c r="I791" s="39"/>
      <c r="J791" s="82"/>
      <c r="K791" s="41">
        <f t="shared" si="71"/>
        <v>0</v>
      </c>
      <c r="L791" s="42">
        <v>0</v>
      </c>
      <c r="M791" s="269"/>
      <c r="N791" s="268" t="str">
        <f t="shared" si="73"/>
        <v>xxx</v>
      </c>
      <c r="O791" s="267"/>
      <c r="P791" s="268"/>
      <c r="Q791" s="300">
        <v>0</v>
      </c>
      <c r="R791" s="104">
        <f t="shared" si="72"/>
        <v>0</v>
      </c>
      <c r="S791" s="43"/>
      <c r="T791" s="111"/>
      <c r="U791" s="111"/>
      <c r="V791" s="111"/>
      <c r="W791" s="111"/>
      <c r="X791" s="111"/>
      <c r="Y791" s="111"/>
      <c r="Z791" s="111"/>
      <c r="AA791" s="111"/>
      <c r="AB791" s="111"/>
      <c r="AC791" s="111"/>
      <c r="AD791" s="111"/>
      <c r="AE791" s="111"/>
      <c r="AF791" s="111"/>
      <c r="AG791" s="111"/>
      <c r="AH791" s="40"/>
      <c r="AI791" s="40"/>
    </row>
    <row r="792" spans="1:35" s="44" customFormat="1" ht="28.5" customHeight="1" x14ac:dyDescent="0.25">
      <c r="A792" s="88" t="e">
        <f t="shared" si="69"/>
        <v>#VALUE!</v>
      </c>
      <c r="B792" s="87" t="s">
        <v>60</v>
      </c>
      <c r="C792" s="28"/>
      <c r="D792" s="37"/>
      <c r="E792" s="38"/>
      <c r="F792" s="89"/>
      <c r="G792" s="96"/>
      <c r="H792" s="39">
        <f t="shared" si="70"/>
        <v>0</v>
      </c>
      <c r="I792" s="39"/>
      <c r="J792" s="82"/>
      <c r="K792" s="41">
        <f t="shared" si="71"/>
        <v>0</v>
      </c>
      <c r="L792" s="42">
        <v>0</v>
      </c>
      <c r="M792" s="269"/>
      <c r="N792" s="268" t="str">
        <f t="shared" si="73"/>
        <v>xxx</v>
      </c>
      <c r="O792" s="267"/>
      <c r="P792" s="268"/>
      <c r="Q792" s="300">
        <v>0</v>
      </c>
      <c r="R792" s="104">
        <f t="shared" si="72"/>
        <v>0</v>
      </c>
      <c r="S792" s="43"/>
      <c r="T792" s="111"/>
      <c r="U792" s="111"/>
      <c r="V792" s="111"/>
      <c r="W792" s="111"/>
      <c r="X792" s="111"/>
      <c r="Y792" s="111"/>
      <c r="Z792" s="111"/>
      <c r="AA792" s="111"/>
      <c r="AB792" s="111"/>
      <c r="AC792" s="111"/>
      <c r="AD792" s="111"/>
      <c r="AE792" s="111"/>
      <c r="AF792" s="111"/>
      <c r="AG792" s="111"/>
      <c r="AH792" s="40"/>
      <c r="AI792" s="40"/>
    </row>
    <row r="793" spans="1:35" s="44" customFormat="1" ht="28.5" customHeight="1" x14ac:dyDescent="0.25">
      <c r="A793" s="88" t="e">
        <f t="shared" si="69"/>
        <v>#VALUE!</v>
      </c>
      <c r="B793" s="87" t="s">
        <v>60</v>
      </c>
      <c r="C793" s="28"/>
      <c r="D793" s="37"/>
      <c r="E793" s="38"/>
      <c r="F793" s="89"/>
      <c r="G793" s="96"/>
      <c r="H793" s="39">
        <f t="shared" si="70"/>
        <v>0</v>
      </c>
      <c r="I793" s="39"/>
      <c r="J793" s="82"/>
      <c r="K793" s="41">
        <f t="shared" si="71"/>
        <v>0</v>
      </c>
      <c r="L793" s="42">
        <v>0</v>
      </c>
      <c r="M793" s="269"/>
      <c r="N793" s="268" t="str">
        <f t="shared" si="73"/>
        <v>xxx</v>
      </c>
      <c r="O793" s="267"/>
      <c r="P793" s="268"/>
      <c r="Q793" s="300">
        <v>0</v>
      </c>
      <c r="R793" s="104">
        <f t="shared" si="72"/>
        <v>0</v>
      </c>
      <c r="S793" s="43"/>
      <c r="T793" s="111"/>
      <c r="U793" s="111"/>
      <c r="V793" s="111"/>
      <c r="W793" s="111"/>
      <c r="X793" s="111"/>
      <c r="Y793" s="111"/>
      <c r="Z793" s="111"/>
      <c r="AA793" s="111"/>
      <c r="AB793" s="111"/>
      <c r="AC793" s="111"/>
      <c r="AD793" s="111"/>
      <c r="AE793" s="111"/>
      <c r="AF793" s="111"/>
      <c r="AG793" s="111"/>
      <c r="AH793" s="40"/>
      <c r="AI793" s="40"/>
    </row>
    <row r="794" spans="1:35" s="44" customFormat="1" ht="28.5" customHeight="1" x14ac:dyDescent="0.25">
      <c r="A794" s="88" t="e">
        <f t="shared" si="69"/>
        <v>#VALUE!</v>
      </c>
      <c r="B794" s="87" t="s">
        <v>60</v>
      </c>
      <c r="C794" s="28"/>
      <c r="D794" s="37"/>
      <c r="E794" s="38"/>
      <c r="F794" s="89"/>
      <c r="G794" s="96"/>
      <c r="H794" s="39">
        <f t="shared" si="70"/>
        <v>0</v>
      </c>
      <c r="I794" s="39"/>
      <c r="J794" s="82"/>
      <c r="K794" s="41">
        <f t="shared" si="71"/>
        <v>0</v>
      </c>
      <c r="L794" s="42">
        <v>0</v>
      </c>
      <c r="M794" s="269"/>
      <c r="N794" s="268" t="str">
        <f t="shared" si="73"/>
        <v>xxx</v>
      </c>
      <c r="O794" s="267"/>
      <c r="P794" s="268"/>
      <c r="Q794" s="300">
        <v>0</v>
      </c>
      <c r="R794" s="104">
        <f t="shared" si="72"/>
        <v>0</v>
      </c>
      <c r="S794" s="43"/>
      <c r="T794" s="111"/>
      <c r="U794" s="111"/>
      <c r="V794" s="111"/>
      <c r="W794" s="111"/>
      <c r="X794" s="111"/>
      <c r="Y794" s="111"/>
      <c r="Z794" s="111"/>
      <c r="AA794" s="111"/>
      <c r="AB794" s="111"/>
      <c r="AC794" s="111"/>
      <c r="AD794" s="111"/>
      <c r="AE794" s="111"/>
      <c r="AF794" s="111"/>
      <c r="AG794" s="111"/>
      <c r="AH794" s="40"/>
      <c r="AI794" s="40"/>
    </row>
    <row r="795" spans="1:35" s="44" customFormat="1" ht="28.5" customHeight="1" x14ac:dyDescent="0.25">
      <c r="A795" s="88" t="e">
        <f t="shared" si="69"/>
        <v>#VALUE!</v>
      </c>
      <c r="B795" s="87" t="s">
        <v>60</v>
      </c>
      <c r="C795" s="28"/>
      <c r="D795" s="37"/>
      <c r="E795" s="38"/>
      <c r="F795" s="89"/>
      <c r="G795" s="96"/>
      <c r="H795" s="39">
        <f t="shared" si="70"/>
        <v>0</v>
      </c>
      <c r="I795" s="39"/>
      <c r="J795" s="82"/>
      <c r="K795" s="41">
        <f t="shared" si="71"/>
        <v>0</v>
      </c>
      <c r="L795" s="42">
        <v>0</v>
      </c>
      <c r="M795" s="269"/>
      <c r="N795" s="268" t="str">
        <f t="shared" si="73"/>
        <v>xxx</v>
      </c>
      <c r="O795" s="267"/>
      <c r="P795" s="268"/>
      <c r="Q795" s="300">
        <v>0</v>
      </c>
      <c r="R795" s="104">
        <f t="shared" si="72"/>
        <v>0</v>
      </c>
      <c r="S795" s="43"/>
      <c r="T795" s="111"/>
      <c r="U795" s="111"/>
      <c r="V795" s="111"/>
      <c r="W795" s="111"/>
      <c r="X795" s="111"/>
      <c r="Y795" s="111"/>
      <c r="Z795" s="111"/>
      <c r="AA795" s="111"/>
      <c r="AB795" s="111"/>
      <c r="AC795" s="111"/>
      <c r="AD795" s="111"/>
      <c r="AE795" s="111"/>
      <c r="AF795" s="111"/>
      <c r="AG795" s="111"/>
      <c r="AH795" s="40"/>
      <c r="AI795" s="40"/>
    </row>
    <row r="796" spans="1:35" s="44" customFormat="1" ht="28.5" customHeight="1" x14ac:dyDescent="0.25">
      <c r="A796" s="88" t="e">
        <f t="shared" si="69"/>
        <v>#VALUE!</v>
      </c>
      <c r="B796" s="87" t="s">
        <v>60</v>
      </c>
      <c r="C796" s="28"/>
      <c r="D796" s="37"/>
      <c r="E796" s="38"/>
      <c r="F796" s="89"/>
      <c r="G796" s="96"/>
      <c r="H796" s="39">
        <f t="shared" si="70"/>
        <v>0</v>
      </c>
      <c r="I796" s="39"/>
      <c r="J796" s="82"/>
      <c r="K796" s="41">
        <f t="shared" si="71"/>
        <v>0</v>
      </c>
      <c r="L796" s="42">
        <v>0</v>
      </c>
      <c r="M796" s="269"/>
      <c r="N796" s="268" t="str">
        <f t="shared" si="73"/>
        <v>xxx</v>
      </c>
      <c r="O796" s="267"/>
      <c r="P796" s="268"/>
      <c r="Q796" s="300">
        <v>0</v>
      </c>
      <c r="R796" s="104">
        <f t="shared" si="72"/>
        <v>0</v>
      </c>
      <c r="S796" s="43"/>
      <c r="T796" s="111"/>
      <c r="U796" s="111"/>
      <c r="V796" s="111"/>
      <c r="W796" s="111"/>
      <c r="X796" s="111"/>
      <c r="Y796" s="111"/>
      <c r="Z796" s="111"/>
      <c r="AA796" s="111"/>
      <c r="AB796" s="111"/>
      <c r="AC796" s="111"/>
      <c r="AD796" s="111"/>
      <c r="AE796" s="111"/>
      <c r="AF796" s="111"/>
      <c r="AG796" s="111"/>
      <c r="AH796" s="40"/>
      <c r="AI796" s="40"/>
    </row>
    <row r="797" spans="1:35" s="44" customFormat="1" ht="28.5" customHeight="1" x14ac:dyDescent="0.25">
      <c r="A797" s="88" t="e">
        <f t="shared" si="69"/>
        <v>#VALUE!</v>
      </c>
      <c r="B797" s="87" t="s">
        <v>60</v>
      </c>
      <c r="C797" s="28"/>
      <c r="D797" s="37"/>
      <c r="E797" s="38"/>
      <c r="F797" s="89"/>
      <c r="G797" s="96"/>
      <c r="H797" s="39">
        <f t="shared" si="70"/>
        <v>0</v>
      </c>
      <c r="I797" s="39"/>
      <c r="J797" s="82"/>
      <c r="K797" s="41">
        <f t="shared" si="71"/>
        <v>0</v>
      </c>
      <c r="L797" s="42">
        <v>0</v>
      </c>
      <c r="M797" s="269"/>
      <c r="N797" s="268" t="str">
        <f t="shared" si="73"/>
        <v>xxx</v>
      </c>
      <c r="O797" s="267"/>
      <c r="P797" s="268"/>
      <c r="Q797" s="300">
        <v>0</v>
      </c>
      <c r="R797" s="104">
        <f t="shared" si="72"/>
        <v>0</v>
      </c>
      <c r="S797" s="43"/>
      <c r="T797" s="111"/>
      <c r="U797" s="111"/>
      <c r="V797" s="111"/>
      <c r="W797" s="111"/>
      <c r="X797" s="111"/>
      <c r="Y797" s="111"/>
      <c r="Z797" s="111"/>
      <c r="AA797" s="111"/>
      <c r="AB797" s="111"/>
      <c r="AC797" s="111"/>
      <c r="AD797" s="111"/>
      <c r="AE797" s="111"/>
      <c r="AF797" s="111"/>
      <c r="AG797" s="111"/>
      <c r="AH797" s="40"/>
      <c r="AI797" s="40"/>
    </row>
    <row r="798" spans="1:35" s="44" customFormat="1" ht="28.5" customHeight="1" x14ac:dyDescent="0.25">
      <c r="A798" s="88" t="e">
        <f t="shared" si="69"/>
        <v>#VALUE!</v>
      </c>
      <c r="B798" s="87" t="s">
        <v>60</v>
      </c>
      <c r="C798" s="28"/>
      <c r="D798" s="37"/>
      <c r="E798" s="38"/>
      <c r="F798" s="89"/>
      <c r="G798" s="96"/>
      <c r="H798" s="39">
        <f t="shared" si="70"/>
        <v>0</v>
      </c>
      <c r="I798" s="39"/>
      <c r="J798" s="82"/>
      <c r="K798" s="41">
        <f t="shared" si="71"/>
        <v>0</v>
      </c>
      <c r="L798" s="42">
        <v>0</v>
      </c>
      <c r="M798" s="269"/>
      <c r="N798" s="268" t="str">
        <f t="shared" si="73"/>
        <v>xxx</v>
      </c>
      <c r="O798" s="267"/>
      <c r="P798" s="268"/>
      <c r="Q798" s="300">
        <v>0</v>
      </c>
      <c r="R798" s="104">
        <f t="shared" si="72"/>
        <v>0</v>
      </c>
      <c r="S798" s="43"/>
      <c r="T798" s="111"/>
      <c r="U798" s="111"/>
      <c r="V798" s="111"/>
      <c r="W798" s="111"/>
      <c r="X798" s="111"/>
      <c r="Y798" s="111"/>
      <c r="Z798" s="111"/>
      <c r="AA798" s="111"/>
      <c r="AB798" s="111"/>
      <c r="AC798" s="111"/>
      <c r="AD798" s="111"/>
      <c r="AE798" s="111"/>
      <c r="AF798" s="111"/>
      <c r="AG798" s="111"/>
      <c r="AH798" s="40"/>
      <c r="AI798" s="40"/>
    </row>
    <row r="799" spans="1:35" s="44" customFormat="1" ht="28.5" customHeight="1" x14ac:dyDescent="0.25">
      <c r="A799" s="88" t="e">
        <f t="shared" si="69"/>
        <v>#VALUE!</v>
      </c>
      <c r="B799" s="87" t="s">
        <v>60</v>
      </c>
      <c r="C799" s="28"/>
      <c r="D799" s="37"/>
      <c r="E799" s="38"/>
      <c r="F799" s="89"/>
      <c r="G799" s="96"/>
      <c r="H799" s="39">
        <f t="shared" si="70"/>
        <v>0</v>
      </c>
      <c r="I799" s="39"/>
      <c r="J799" s="82"/>
      <c r="K799" s="41">
        <f t="shared" si="71"/>
        <v>0</v>
      </c>
      <c r="L799" s="42">
        <v>0</v>
      </c>
      <c r="M799" s="269"/>
      <c r="N799" s="268" t="str">
        <f t="shared" si="73"/>
        <v>xxx</v>
      </c>
      <c r="O799" s="267"/>
      <c r="P799" s="268"/>
      <c r="Q799" s="300">
        <v>0</v>
      </c>
      <c r="R799" s="104">
        <f t="shared" si="72"/>
        <v>0</v>
      </c>
      <c r="S799" s="43"/>
      <c r="T799" s="111"/>
      <c r="U799" s="111"/>
      <c r="V799" s="111"/>
      <c r="W799" s="111"/>
      <c r="X799" s="111"/>
      <c r="Y799" s="111"/>
      <c r="Z799" s="111"/>
      <c r="AA799" s="111"/>
      <c r="AB799" s="111"/>
      <c r="AC799" s="111"/>
      <c r="AD799" s="111"/>
      <c r="AE799" s="111"/>
      <c r="AF799" s="111"/>
      <c r="AG799" s="111"/>
      <c r="AH799" s="40"/>
      <c r="AI799" s="40"/>
    </row>
    <row r="800" spans="1:35" s="44" customFormat="1" ht="28.5" customHeight="1" x14ac:dyDescent="0.25">
      <c r="A800" s="88" t="e">
        <f t="shared" si="69"/>
        <v>#VALUE!</v>
      </c>
      <c r="B800" s="87" t="s">
        <v>60</v>
      </c>
      <c r="C800" s="28"/>
      <c r="D800" s="37"/>
      <c r="E800" s="38"/>
      <c r="F800" s="89"/>
      <c r="G800" s="96"/>
      <c r="H800" s="39">
        <f t="shared" si="70"/>
        <v>0</v>
      </c>
      <c r="I800" s="39"/>
      <c r="J800" s="82"/>
      <c r="K800" s="41">
        <f t="shared" si="71"/>
        <v>0</v>
      </c>
      <c r="L800" s="42">
        <v>0</v>
      </c>
      <c r="M800" s="269"/>
      <c r="N800" s="268" t="str">
        <f t="shared" si="73"/>
        <v>xxx</v>
      </c>
      <c r="O800" s="267"/>
      <c r="P800" s="268"/>
      <c r="Q800" s="300">
        <v>0</v>
      </c>
      <c r="R800" s="104">
        <f t="shared" si="72"/>
        <v>0</v>
      </c>
      <c r="S800" s="43"/>
      <c r="T800" s="111"/>
      <c r="U800" s="111"/>
      <c r="V800" s="111"/>
      <c r="W800" s="111"/>
      <c r="X800" s="111"/>
      <c r="Y800" s="111"/>
      <c r="Z800" s="111"/>
      <c r="AA800" s="111"/>
      <c r="AB800" s="111"/>
      <c r="AC800" s="111"/>
      <c r="AD800" s="111"/>
      <c r="AE800" s="111"/>
      <c r="AF800" s="111"/>
      <c r="AG800" s="111"/>
      <c r="AH800" s="40"/>
      <c r="AI800" s="40"/>
    </row>
    <row r="801" spans="1:35" s="44" customFormat="1" ht="28.5" customHeight="1" x14ac:dyDescent="0.25">
      <c r="A801" s="88" t="e">
        <f t="shared" si="69"/>
        <v>#VALUE!</v>
      </c>
      <c r="B801" s="87" t="s">
        <v>60</v>
      </c>
      <c r="C801" s="28"/>
      <c r="D801" s="37"/>
      <c r="E801" s="38"/>
      <c r="F801" s="89"/>
      <c r="G801" s="96"/>
      <c r="H801" s="39">
        <f t="shared" si="70"/>
        <v>0</v>
      </c>
      <c r="I801" s="39"/>
      <c r="J801" s="82"/>
      <c r="K801" s="41">
        <f t="shared" si="71"/>
        <v>0</v>
      </c>
      <c r="L801" s="42">
        <v>0</v>
      </c>
      <c r="M801" s="269"/>
      <c r="N801" s="268" t="str">
        <f t="shared" si="73"/>
        <v>xxx</v>
      </c>
      <c r="O801" s="267"/>
      <c r="P801" s="268"/>
      <c r="Q801" s="300">
        <v>0</v>
      </c>
      <c r="R801" s="104">
        <f t="shared" si="72"/>
        <v>0</v>
      </c>
      <c r="S801" s="43"/>
      <c r="T801" s="111"/>
      <c r="U801" s="111"/>
      <c r="V801" s="111"/>
      <c r="W801" s="111"/>
      <c r="X801" s="111"/>
      <c r="Y801" s="111"/>
      <c r="Z801" s="111"/>
      <c r="AA801" s="111"/>
      <c r="AB801" s="111"/>
      <c r="AC801" s="111"/>
      <c r="AD801" s="111"/>
      <c r="AE801" s="111"/>
      <c r="AF801" s="111"/>
      <c r="AG801" s="111"/>
      <c r="AH801" s="40"/>
      <c r="AI801" s="40"/>
    </row>
    <row r="802" spans="1:35" s="44" customFormat="1" ht="28.5" customHeight="1" x14ac:dyDescent="0.25">
      <c r="A802" s="88" t="e">
        <f t="shared" si="69"/>
        <v>#VALUE!</v>
      </c>
      <c r="B802" s="87" t="s">
        <v>60</v>
      </c>
      <c r="C802" s="28"/>
      <c r="D802" s="37"/>
      <c r="E802" s="38"/>
      <c r="F802" s="89"/>
      <c r="G802" s="96"/>
      <c r="H802" s="39">
        <f t="shared" si="70"/>
        <v>0</v>
      </c>
      <c r="I802" s="39"/>
      <c r="J802" s="82"/>
      <c r="K802" s="41">
        <f t="shared" si="71"/>
        <v>0</v>
      </c>
      <c r="L802" s="42">
        <v>0</v>
      </c>
      <c r="M802" s="269"/>
      <c r="N802" s="268" t="str">
        <f t="shared" si="73"/>
        <v>xxx</v>
      </c>
      <c r="O802" s="267"/>
      <c r="P802" s="268"/>
      <c r="Q802" s="300">
        <v>0</v>
      </c>
      <c r="R802" s="104">
        <f t="shared" si="72"/>
        <v>0</v>
      </c>
      <c r="S802" s="43"/>
      <c r="T802" s="111"/>
      <c r="U802" s="111"/>
      <c r="V802" s="111"/>
      <c r="W802" s="111"/>
      <c r="X802" s="111"/>
      <c r="Y802" s="111"/>
      <c r="Z802" s="111"/>
      <c r="AA802" s="111"/>
      <c r="AB802" s="111"/>
      <c r="AC802" s="111"/>
      <c r="AD802" s="111"/>
      <c r="AE802" s="111"/>
      <c r="AF802" s="111"/>
      <c r="AG802" s="111"/>
      <c r="AH802" s="40"/>
      <c r="AI802" s="40"/>
    </row>
    <row r="803" spans="1:35" s="44" customFormat="1" ht="28.5" customHeight="1" x14ac:dyDescent="0.25">
      <c r="A803" s="88" t="e">
        <f t="shared" si="69"/>
        <v>#VALUE!</v>
      </c>
      <c r="B803" s="87" t="s">
        <v>60</v>
      </c>
      <c r="C803" s="28"/>
      <c r="D803" s="37"/>
      <c r="E803" s="38"/>
      <c r="F803" s="89"/>
      <c r="G803" s="96"/>
      <c r="H803" s="39">
        <f t="shared" si="70"/>
        <v>0</v>
      </c>
      <c r="I803" s="39"/>
      <c r="J803" s="82"/>
      <c r="K803" s="41">
        <f t="shared" si="71"/>
        <v>0</v>
      </c>
      <c r="L803" s="42">
        <v>0</v>
      </c>
      <c r="M803" s="269"/>
      <c r="N803" s="268" t="str">
        <f t="shared" si="73"/>
        <v>xxx</v>
      </c>
      <c r="O803" s="267"/>
      <c r="P803" s="268"/>
      <c r="Q803" s="300">
        <v>0</v>
      </c>
      <c r="R803" s="104">
        <f t="shared" si="72"/>
        <v>0</v>
      </c>
      <c r="S803" s="43"/>
      <c r="T803" s="111"/>
      <c r="U803" s="111"/>
      <c r="V803" s="111"/>
      <c r="W803" s="111"/>
      <c r="X803" s="111"/>
      <c r="Y803" s="111"/>
      <c r="Z803" s="111"/>
      <c r="AA803" s="111"/>
      <c r="AB803" s="111"/>
      <c r="AC803" s="111"/>
      <c r="AD803" s="111"/>
      <c r="AE803" s="111"/>
      <c r="AF803" s="111"/>
      <c r="AG803" s="111"/>
      <c r="AH803" s="40"/>
      <c r="AI803" s="40"/>
    </row>
    <row r="804" spans="1:35" s="44" customFormat="1" ht="28.5" customHeight="1" x14ac:dyDescent="0.25">
      <c r="A804" s="88" t="e">
        <f t="shared" si="69"/>
        <v>#VALUE!</v>
      </c>
      <c r="B804" s="87" t="s">
        <v>60</v>
      </c>
      <c r="C804" s="28"/>
      <c r="D804" s="37"/>
      <c r="E804" s="38"/>
      <c r="F804" s="89"/>
      <c r="G804" s="96"/>
      <c r="H804" s="39">
        <f t="shared" si="70"/>
        <v>0</v>
      </c>
      <c r="I804" s="39"/>
      <c r="J804" s="82"/>
      <c r="K804" s="41">
        <f t="shared" si="71"/>
        <v>0</v>
      </c>
      <c r="L804" s="42">
        <v>0</v>
      </c>
      <c r="M804" s="269"/>
      <c r="N804" s="268" t="str">
        <f t="shared" si="73"/>
        <v>xxx</v>
      </c>
      <c r="O804" s="267"/>
      <c r="P804" s="268"/>
      <c r="Q804" s="300">
        <v>0</v>
      </c>
      <c r="R804" s="104">
        <f t="shared" si="72"/>
        <v>0</v>
      </c>
      <c r="S804" s="43"/>
      <c r="T804" s="111"/>
      <c r="U804" s="111"/>
      <c r="V804" s="111"/>
      <c r="W804" s="111"/>
      <c r="X804" s="111"/>
      <c r="Y804" s="111"/>
      <c r="Z804" s="111"/>
      <c r="AA804" s="111"/>
      <c r="AB804" s="111"/>
      <c r="AC804" s="111"/>
      <c r="AD804" s="111"/>
      <c r="AE804" s="111"/>
      <c r="AF804" s="111"/>
      <c r="AG804" s="111"/>
      <c r="AH804" s="40"/>
      <c r="AI804" s="40"/>
    </row>
    <row r="805" spans="1:35" s="44" customFormat="1" ht="28.5" customHeight="1" x14ac:dyDescent="0.25">
      <c r="A805" s="88" t="e">
        <f t="shared" si="69"/>
        <v>#VALUE!</v>
      </c>
      <c r="B805" s="87" t="s">
        <v>60</v>
      </c>
      <c r="C805" s="28"/>
      <c r="D805" s="37"/>
      <c r="E805" s="38"/>
      <c r="F805" s="89"/>
      <c r="G805" s="96"/>
      <c r="H805" s="39">
        <f t="shared" si="70"/>
        <v>0</v>
      </c>
      <c r="I805" s="39"/>
      <c r="J805" s="82"/>
      <c r="K805" s="41">
        <f t="shared" si="71"/>
        <v>0</v>
      </c>
      <c r="L805" s="42">
        <v>0</v>
      </c>
      <c r="M805" s="269"/>
      <c r="N805" s="268" t="str">
        <f t="shared" si="73"/>
        <v>xxx</v>
      </c>
      <c r="O805" s="267"/>
      <c r="P805" s="268"/>
      <c r="Q805" s="300">
        <v>0</v>
      </c>
      <c r="R805" s="104">
        <f t="shared" si="72"/>
        <v>0</v>
      </c>
      <c r="S805" s="43"/>
      <c r="T805" s="111"/>
      <c r="U805" s="111"/>
      <c r="V805" s="111"/>
      <c r="W805" s="111"/>
      <c r="X805" s="111"/>
      <c r="Y805" s="111"/>
      <c r="Z805" s="111"/>
      <c r="AA805" s="111"/>
      <c r="AB805" s="111"/>
      <c r="AC805" s="111"/>
      <c r="AD805" s="111"/>
      <c r="AE805" s="111"/>
      <c r="AF805" s="111"/>
      <c r="AG805" s="111"/>
      <c r="AH805" s="40"/>
      <c r="AI805" s="40"/>
    </row>
    <row r="806" spans="1:35" s="44" customFormat="1" ht="28.5" customHeight="1" x14ac:dyDescent="0.25">
      <c r="A806" s="88" t="e">
        <f t="shared" si="69"/>
        <v>#VALUE!</v>
      </c>
      <c r="B806" s="87" t="s">
        <v>60</v>
      </c>
      <c r="C806" s="28"/>
      <c r="D806" s="37"/>
      <c r="E806" s="38"/>
      <c r="F806" s="89"/>
      <c r="G806" s="96"/>
      <c r="H806" s="39">
        <f t="shared" si="70"/>
        <v>0</v>
      </c>
      <c r="I806" s="39"/>
      <c r="J806" s="82"/>
      <c r="K806" s="41">
        <f t="shared" si="71"/>
        <v>0</v>
      </c>
      <c r="L806" s="42">
        <v>0</v>
      </c>
      <c r="M806" s="269"/>
      <c r="N806" s="268" t="str">
        <f t="shared" si="73"/>
        <v>xxx</v>
      </c>
      <c r="O806" s="267"/>
      <c r="P806" s="268"/>
      <c r="Q806" s="300">
        <v>0</v>
      </c>
      <c r="R806" s="104">
        <f t="shared" si="72"/>
        <v>0</v>
      </c>
      <c r="S806" s="43"/>
      <c r="T806" s="111"/>
      <c r="U806" s="111"/>
      <c r="V806" s="111"/>
      <c r="W806" s="111"/>
      <c r="X806" s="111"/>
      <c r="Y806" s="111"/>
      <c r="Z806" s="111"/>
      <c r="AA806" s="111"/>
      <c r="AB806" s="111"/>
      <c r="AC806" s="111"/>
      <c r="AD806" s="111"/>
      <c r="AE806" s="111"/>
      <c r="AF806" s="111"/>
      <c r="AG806" s="111"/>
      <c r="AH806" s="40"/>
      <c r="AI806" s="40"/>
    </row>
    <row r="807" spans="1:35" s="44" customFormat="1" ht="28.5" customHeight="1" x14ac:dyDescent="0.25">
      <c r="A807" s="88" t="e">
        <f t="shared" si="69"/>
        <v>#VALUE!</v>
      </c>
      <c r="B807" s="87" t="s">
        <v>60</v>
      </c>
      <c r="C807" s="28"/>
      <c r="D807" s="37"/>
      <c r="E807" s="38"/>
      <c r="F807" s="89"/>
      <c r="G807" s="96"/>
      <c r="H807" s="39">
        <f t="shared" si="70"/>
        <v>0</v>
      </c>
      <c r="I807" s="39"/>
      <c r="J807" s="82"/>
      <c r="K807" s="41">
        <f t="shared" si="71"/>
        <v>0</v>
      </c>
      <c r="L807" s="42">
        <v>0</v>
      </c>
      <c r="M807" s="269"/>
      <c r="N807" s="268" t="str">
        <f t="shared" si="73"/>
        <v>xxx</v>
      </c>
      <c r="O807" s="267"/>
      <c r="P807" s="268"/>
      <c r="Q807" s="300">
        <v>0</v>
      </c>
      <c r="R807" s="104">
        <f t="shared" si="72"/>
        <v>0</v>
      </c>
      <c r="S807" s="43"/>
      <c r="T807" s="111"/>
      <c r="U807" s="111"/>
      <c r="V807" s="111"/>
      <c r="W807" s="111"/>
      <c r="X807" s="111"/>
      <c r="Y807" s="111"/>
      <c r="Z807" s="111"/>
      <c r="AA807" s="111"/>
      <c r="AB807" s="111"/>
      <c r="AC807" s="111"/>
      <c r="AD807" s="111"/>
      <c r="AE807" s="111"/>
      <c r="AF807" s="111"/>
      <c r="AG807" s="111"/>
      <c r="AH807" s="40"/>
      <c r="AI807" s="40"/>
    </row>
    <row r="808" spans="1:35" s="44" customFormat="1" ht="28.5" customHeight="1" x14ac:dyDescent="0.25">
      <c r="A808" s="88" t="e">
        <f t="shared" si="69"/>
        <v>#VALUE!</v>
      </c>
      <c r="B808" s="87" t="s">
        <v>60</v>
      </c>
      <c r="C808" s="28"/>
      <c r="D808" s="37"/>
      <c r="E808" s="38"/>
      <c r="F808" s="89"/>
      <c r="G808" s="96"/>
      <c r="H808" s="39">
        <f t="shared" si="70"/>
        <v>0</v>
      </c>
      <c r="I808" s="39"/>
      <c r="J808" s="82"/>
      <c r="K808" s="41">
        <f t="shared" si="71"/>
        <v>0</v>
      </c>
      <c r="L808" s="42">
        <v>0</v>
      </c>
      <c r="M808" s="269"/>
      <c r="N808" s="268" t="str">
        <f t="shared" si="73"/>
        <v>xxx</v>
      </c>
      <c r="O808" s="267"/>
      <c r="P808" s="268"/>
      <c r="Q808" s="300">
        <v>0</v>
      </c>
      <c r="R808" s="104">
        <f t="shared" si="72"/>
        <v>0</v>
      </c>
      <c r="S808" s="43"/>
      <c r="T808" s="111"/>
      <c r="U808" s="111"/>
      <c r="V808" s="111"/>
      <c r="W808" s="111"/>
      <c r="X808" s="111"/>
      <c r="Y808" s="111"/>
      <c r="Z808" s="111"/>
      <c r="AA808" s="111"/>
      <c r="AB808" s="111"/>
      <c r="AC808" s="111"/>
      <c r="AD808" s="111"/>
      <c r="AE808" s="111"/>
      <c r="AF808" s="111"/>
      <c r="AG808" s="111"/>
      <c r="AH808" s="40"/>
      <c r="AI808" s="40"/>
    </row>
    <row r="809" spans="1:35" s="44" customFormat="1" ht="28.5" customHeight="1" x14ac:dyDescent="0.25">
      <c r="A809" s="88" t="e">
        <f t="shared" si="69"/>
        <v>#VALUE!</v>
      </c>
      <c r="B809" s="87" t="s">
        <v>60</v>
      </c>
      <c r="C809" s="28"/>
      <c r="D809" s="37"/>
      <c r="E809" s="38"/>
      <c r="F809" s="89"/>
      <c r="G809" s="96"/>
      <c r="H809" s="39">
        <f t="shared" si="70"/>
        <v>0</v>
      </c>
      <c r="I809" s="39"/>
      <c r="J809" s="82"/>
      <c r="K809" s="41">
        <f t="shared" si="71"/>
        <v>0</v>
      </c>
      <c r="L809" s="42">
        <v>0</v>
      </c>
      <c r="M809" s="269"/>
      <c r="N809" s="268" t="str">
        <f t="shared" si="73"/>
        <v>xxx</v>
      </c>
      <c r="O809" s="267"/>
      <c r="P809" s="268"/>
      <c r="Q809" s="300">
        <v>0</v>
      </c>
      <c r="R809" s="104">
        <f t="shared" si="72"/>
        <v>0</v>
      </c>
      <c r="S809" s="43"/>
      <c r="T809" s="111"/>
      <c r="U809" s="111"/>
      <c r="V809" s="111"/>
      <c r="W809" s="111"/>
      <c r="X809" s="111"/>
      <c r="Y809" s="111"/>
      <c r="Z809" s="111"/>
      <c r="AA809" s="111"/>
      <c r="AB809" s="111"/>
      <c r="AC809" s="111"/>
      <c r="AD809" s="111"/>
      <c r="AE809" s="111"/>
      <c r="AF809" s="111"/>
      <c r="AG809" s="111"/>
      <c r="AH809" s="40"/>
      <c r="AI809" s="40"/>
    </row>
    <row r="810" spans="1:35" s="44" customFormat="1" ht="28.5" customHeight="1" x14ac:dyDescent="0.25">
      <c r="A810" s="88" t="e">
        <f t="shared" ref="A810:A873" si="74">N810+14</f>
        <v>#VALUE!</v>
      </c>
      <c r="B810" s="87" t="s">
        <v>60</v>
      </c>
      <c r="C810" s="28"/>
      <c r="D810" s="37"/>
      <c r="E810" s="38"/>
      <c r="F810" s="89"/>
      <c r="G810" s="96"/>
      <c r="H810" s="39">
        <f t="shared" ref="H810:H873" si="75">G810-F810</f>
        <v>0</v>
      </c>
      <c r="I810" s="39"/>
      <c r="J810" s="82"/>
      <c r="K810" s="41">
        <f t="shared" ref="K810:K873" si="76">L810/1.1</f>
        <v>0</v>
      </c>
      <c r="L810" s="42">
        <v>0</v>
      </c>
      <c r="M810" s="269"/>
      <c r="N810" s="268" t="str">
        <f t="shared" si="73"/>
        <v>xxx</v>
      </c>
      <c r="O810" s="267"/>
      <c r="P810" s="268"/>
      <c r="Q810" s="300">
        <v>0</v>
      </c>
      <c r="R810" s="104">
        <f t="shared" ref="R810:R873" si="77">L810-Q810</f>
        <v>0</v>
      </c>
      <c r="S810" s="43"/>
      <c r="T810" s="111"/>
      <c r="U810" s="111"/>
      <c r="V810" s="111"/>
      <c r="W810" s="111"/>
      <c r="X810" s="111"/>
      <c r="Y810" s="111"/>
      <c r="Z810" s="111"/>
      <c r="AA810" s="111"/>
      <c r="AB810" s="111"/>
      <c r="AC810" s="111"/>
      <c r="AD810" s="111"/>
      <c r="AE810" s="111"/>
      <c r="AF810" s="111"/>
      <c r="AG810" s="111"/>
      <c r="AH810" s="40"/>
      <c r="AI810" s="40"/>
    </row>
    <row r="811" spans="1:35" s="44" customFormat="1" ht="28.5" customHeight="1" x14ac:dyDescent="0.25">
      <c r="A811" s="88" t="e">
        <f t="shared" si="74"/>
        <v>#VALUE!</v>
      </c>
      <c r="B811" s="87" t="s">
        <v>60</v>
      </c>
      <c r="C811" s="28"/>
      <c r="D811" s="37"/>
      <c r="E811" s="38"/>
      <c r="F811" s="89"/>
      <c r="G811" s="96"/>
      <c r="H811" s="39">
        <f t="shared" si="75"/>
        <v>0</v>
      </c>
      <c r="I811" s="39"/>
      <c r="J811" s="82"/>
      <c r="K811" s="41">
        <f t="shared" si="76"/>
        <v>0</v>
      </c>
      <c r="L811" s="42">
        <v>0</v>
      </c>
      <c r="M811" s="269"/>
      <c r="N811" s="268" t="str">
        <f t="shared" si="73"/>
        <v>xxx</v>
      </c>
      <c r="O811" s="267"/>
      <c r="P811" s="268"/>
      <c r="Q811" s="300">
        <v>0</v>
      </c>
      <c r="R811" s="104">
        <f t="shared" si="77"/>
        <v>0</v>
      </c>
      <c r="S811" s="43"/>
      <c r="T811" s="111"/>
      <c r="U811" s="111"/>
      <c r="V811" s="111"/>
      <c r="W811" s="111"/>
      <c r="X811" s="111"/>
      <c r="Y811" s="111"/>
      <c r="Z811" s="111"/>
      <c r="AA811" s="111"/>
      <c r="AB811" s="111"/>
      <c r="AC811" s="111"/>
      <c r="AD811" s="111"/>
      <c r="AE811" s="111"/>
      <c r="AF811" s="111"/>
      <c r="AG811" s="111"/>
      <c r="AH811" s="40"/>
      <c r="AI811" s="40"/>
    </row>
    <row r="812" spans="1:35" s="44" customFormat="1" ht="28.5" customHeight="1" x14ac:dyDescent="0.25">
      <c r="A812" s="88" t="e">
        <f t="shared" si="74"/>
        <v>#VALUE!</v>
      </c>
      <c r="B812" s="87" t="s">
        <v>60</v>
      </c>
      <c r="C812" s="28"/>
      <c r="D812" s="37"/>
      <c r="E812" s="38"/>
      <c r="F812" s="89"/>
      <c r="G812" s="96"/>
      <c r="H812" s="39">
        <f t="shared" si="75"/>
        <v>0</v>
      </c>
      <c r="I812" s="39"/>
      <c r="J812" s="82"/>
      <c r="K812" s="41">
        <f t="shared" si="76"/>
        <v>0</v>
      </c>
      <c r="L812" s="42">
        <v>0</v>
      </c>
      <c r="M812" s="269"/>
      <c r="N812" s="268" t="str">
        <f t="shared" si="73"/>
        <v>xxx</v>
      </c>
      <c r="O812" s="267"/>
      <c r="P812" s="268"/>
      <c r="Q812" s="300">
        <v>0</v>
      </c>
      <c r="R812" s="104">
        <f t="shared" si="77"/>
        <v>0</v>
      </c>
      <c r="S812" s="43"/>
      <c r="T812" s="111"/>
      <c r="U812" s="111"/>
      <c r="V812" s="111"/>
      <c r="W812" s="111"/>
      <c r="X812" s="111"/>
      <c r="Y812" s="111"/>
      <c r="Z812" s="111"/>
      <c r="AA812" s="111"/>
      <c r="AB812" s="111"/>
      <c r="AC812" s="111"/>
      <c r="AD812" s="111"/>
      <c r="AE812" s="111"/>
      <c r="AF812" s="111"/>
      <c r="AG812" s="111"/>
      <c r="AH812" s="40"/>
      <c r="AI812" s="40"/>
    </row>
    <row r="813" spans="1:35" s="44" customFormat="1" ht="28.5" customHeight="1" x14ac:dyDescent="0.25">
      <c r="A813" s="88" t="e">
        <f t="shared" si="74"/>
        <v>#VALUE!</v>
      </c>
      <c r="B813" s="87" t="s">
        <v>60</v>
      </c>
      <c r="C813" s="28"/>
      <c r="D813" s="37"/>
      <c r="E813" s="38"/>
      <c r="F813" s="89"/>
      <c r="G813" s="96"/>
      <c r="H813" s="39">
        <f t="shared" si="75"/>
        <v>0</v>
      </c>
      <c r="I813" s="39"/>
      <c r="J813" s="82"/>
      <c r="K813" s="41">
        <f t="shared" si="76"/>
        <v>0</v>
      </c>
      <c r="L813" s="42">
        <v>0</v>
      </c>
      <c r="M813" s="269"/>
      <c r="N813" s="268" t="str">
        <f t="shared" si="73"/>
        <v>xxx</v>
      </c>
      <c r="O813" s="267"/>
      <c r="P813" s="268"/>
      <c r="Q813" s="300">
        <v>0</v>
      </c>
      <c r="R813" s="104">
        <f t="shared" si="77"/>
        <v>0</v>
      </c>
      <c r="S813" s="43"/>
      <c r="T813" s="111"/>
      <c r="U813" s="111"/>
      <c r="V813" s="111"/>
      <c r="W813" s="111"/>
      <c r="X813" s="111"/>
      <c r="Y813" s="111"/>
      <c r="Z813" s="111"/>
      <c r="AA813" s="111"/>
      <c r="AB813" s="111"/>
      <c r="AC813" s="111"/>
      <c r="AD813" s="111"/>
      <c r="AE813" s="111"/>
      <c r="AF813" s="111"/>
      <c r="AG813" s="111"/>
      <c r="AH813" s="40"/>
      <c r="AI813" s="40"/>
    </row>
    <row r="814" spans="1:35" s="44" customFormat="1" ht="28.5" customHeight="1" x14ac:dyDescent="0.25">
      <c r="A814" s="88" t="e">
        <f t="shared" si="74"/>
        <v>#VALUE!</v>
      </c>
      <c r="B814" s="87" t="s">
        <v>60</v>
      </c>
      <c r="C814" s="28"/>
      <c r="D814" s="37"/>
      <c r="E814" s="38"/>
      <c r="F814" s="89"/>
      <c r="G814" s="96"/>
      <c r="H814" s="39">
        <f t="shared" si="75"/>
        <v>0</v>
      </c>
      <c r="I814" s="39"/>
      <c r="J814" s="82"/>
      <c r="K814" s="41">
        <f t="shared" si="76"/>
        <v>0</v>
      </c>
      <c r="L814" s="42">
        <v>0</v>
      </c>
      <c r="M814" s="269"/>
      <c r="N814" s="268" t="str">
        <f t="shared" si="73"/>
        <v>xxx</v>
      </c>
      <c r="O814" s="267"/>
      <c r="P814" s="268"/>
      <c r="Q814" s="300">
        <v>0</v>
      </c>
      <c r="R814" s="104">
        <f t="shared" si="77"/>
        <v>0</v>
      </c>
      <c r="S814" s="43"/>
      <c r="T814" s="111"/>
      <c r="U814" s="111"/>
      <c r="V814" s="111"/>
      <c r="W814" s="111"/>
      <c r="X814" s="111"/>
      <c r="Y814" s="111"/>
      <c r="Z814" s="111"/>
      <c r="AA814" s="111"/>
      <c r="AB814" s="111"/>
      <c r="AC814" s="111"/>
      <c r="AD814" s="111"/>
      <c r="AE814" s="111"/>
      <c r="AF814" s="111"/>
      <c r="AG814" s="111"/>
      <c r="AH814" s="40"/>
      <c r="AI814" s="40"/>
    </row>
    <row r="815" spans="1:35" s="44" customFormat="1" ht="28.5" customHeight="1" x14ac:dyDescent="0.25">
      <c r="A815" s="88" t="e">
        <f t="shared" si="74"/>
        <v>#VALUE!</v>
      </c>
      <c r="B815" s="87" t="s">
        <v>60</v>
      </c>
      <c r="C815" s="28"/>
      <c r="D815" s="37"/>
      <c r="E815" s="38"/>
      <c r="F815" s="89"/>
      <c r="G815" s="96"/>
      <c r="H815" s="39">
        <f t="shared" si="75"/>
        <v>0</v>
      </c>
      <c r="I815" s="39"/>
      <c r="J815" s="82"/>
      <c r="K815" s="41">
        <f t="shared" si="76"/>
        <v>0</v>
      </c>
      <c r="L815" s="42">
        <v>0</v>
      </c>
      <c r="M815" s="269"/>
      <c r="N815" s="268" t="str">
        <f t="shared" si="73"/>
        <v>xxx</v>
      </c>
      <c r="O815" s="267"/>
      <c r="P815" s="268"/>
      <c r="Q815" s="300">
        <v>0</v>
      </c>
      <c r="R815" s="104">
        <f t="shared" si="77"/>
        <v>0</v>
      </c>
      <c r="S815" s="43"/>
      <c r="T815" s="111"/>
      <c r="U815" s="111"/>
      <c r="V815" s="111"/>
      <c r="W815" s="111"/>
      <c r="X815" s="111"/>
      <c r="Y815" s="111"/>
      <c r="Z815" s="111"/>
      <c r="AA815" s="111"/>
      <c r="AB815" s="111"/>
      <c r="AC815" s="111"/>
      <c r="AD815" s="111"/>
      <c r="AE815" s="111"/>
      <c r="AF815" s="111"/>
      <c r="AG815" s="111"/>
      <c r="AH815" s="40"/>
      <c r="AI815" s="40"/>
    </row>
    <row r="816" spans="1:35" s="44" customFormat="1" ht="28.5" customHeight="1" x14ac:dyDescent="0.25">
      <c r="A816" s="88" t="e">
        <f t="shared" si="74"/>
        <v>#VALUE!</v>
      </c>
      <c r="B816" s="87" t="s">
        <v>60</v>
      </c>
      <c r="C816" s="28"/>
      <c r="D816" s="37"/>
      <c r="E816" s="38"/>
      <c r="F816" s="89"/>
      <c r="G816" s="96"/>
      <c r="H816" s="39">
        <f t="shared" si="75"/>
        <v>0</v>
      </c>
      <c r="I816" s="39"/>
      <c r="J816" s="82"/>
      <c r="K816" s="41">
        <f t="shared" si="76"/>
        <v>0</v>
      </c>
      <c r="L816" s="42">
        <v>0</v>
      </c>
      <c r="M816" s="269"/>
      <c r="N816" s="268" t="str">
        <f t="shared" si="73"/>
        <v>xxx</v>
      </c>
      <c r="O816" s="267"/>
      <c r="P816" s="268"/>
      <c r="Q816" s="300">
        <v>0</v>
      </c>
      <c r="R816" s="104">
        <f t="shared" si="77"/>
        <v>0</v>
      </c>
      <c r="S816" s="43"/>
      <c r="T816" s="111"/>
      <c r="U816" s="111"/>
      <c r="V816" s="111"/>
      <c r="W816" s="111"/>
      <c r="X816" s="111"/>
      <c r="Y816" s="111"/>
      <c r="Z816" s="111"/>
      <c r="AA816" s="111"/>
      <c r="AB816" s="111"/>
      <c r="AC816" s="111"/>
      <c r="AD816" s="111"/>
      <c r="AE816" s="111"/>
      <c r="AF816" s="111"/>
      <c r="AG816" s="111"/>
      <c r="AH816" s="40"/>
      <c r="AI816" s="40"/>
    </row>
    <row r="817" spans="1:35" s="44" customFormat="1" ht="28.5" customHeight="1" x14ac:dyDescent="0.25">
      <c r="A817" s="88" t="e">
        <f t="shared" si="74"/>
        <v>#VALUE!</v>
      </c>
      <c r="B817" s="87" t="s">
        <v>60</v>
      </c>
      <c r="C817" s="28"/>
      <c r="D817" s="37"/>
      <c r="E817" s="38"/>
      <c r="F817" s="89"/>
      <c r="G817" s="96"/>
      <c r="H817" s="39">
        <f t="shared" si="75"/>
        <v>0</v>
      </c>
      <c r="I817" s="39"/>
      <c r="J817" s="82"/>
      <c r="K817" s="41">
        <f t="shared" si="76"/>
        <v>0</v>
      </c>
      <c r="L817" s="42">
        <v>0</v>
      </c>
      <c r="M817" s="269"/>
      <c r="N817" s="268" t="str">
        <f t="shared" si="73"/>
        <v>xxx</v>
      </c>
      <c r="O817" s="267"/>
      <c r="P817" s="268"/>
      <c r="Q817" s="300">
        <v>0</v>
      </c>
      <c r="R817" s="104">
        <f t="shared" si="77"/>
        <v>0</v>
      </c>
      <c r="S817" s="43"/>
      <c r="T817" s="111"/>
      <c r="U817" s="111"/>
      <c r="V817" s="111"/>
      <c r="W817" s="111"/>
      <c r="X817" s="111"/>
      <c r="Y817" s="111"/>
      <c r="Z817" s="111"/>
      <c r="AA817" s="111"/>
      <c r="AB817" s="111"/>
      <c r="AC817" s="111"/>
      <c r="AD817" s="111"/>
      <c r="AE817" s="111"/>
      <c r="AF817" s="111"/>
      <c r="AG817" s="111"/>
      <c r="AH817" s="40"/>
      <c r="AI817" s="40"/>
    </row>
    <row r="818" spans="1:35" s="44" customFormat="1" ht="28.5" customHeight="1" x14ac:dyDescent="0.25">
      <c r="A818" s="88" t="e">
        <f t="shared" si="74"/>
        <v>#VALUE!</v>
      </c>
      <c r="B818" s="87" t="s">
        <v>60</v>
      </c>
      <c r="C818" s="28"/>
      <c r="D818" s="37"/>
      <c r="E818" s="38"/>
      <c r="F818" s="89"/>
      <c r="G818" s="96"/>
      <c r="H818" s="39">
        <f t="shared" si="75"/>
        <v>0</v>
      </c>
      <c r="I818" s="39"/>
      <c r="J818" s="82"/>
      <c r="K818" s="41">
        <f t="shared" si="76"/>
        <v>0</v>
      </c>
      <c r="L818" s="42">
        <v>0</v>
      </c>
      <c r="M818" s="269"/>
      <c r="N818" s="268" t="str">
        <f t="shared" si="73"/>
        <v>xxx</v>
      </c>
      <c r="O818" s="267"/>
      <c r="P818" s="268"/>
      <c r="Q818" s="300">
        <v>0</v>
      </c>
      <c r="R818" s="104">
        <f t="shared" si="77"/>
        <v>0</v>
      </c>
      <c r="S818" s="43"/>
      <c r="T818" s="111"/>
      <c r="U818" s="111"/>
      <c r="V818" s="111"/>
      <c r="W818" s="111"/>
      <c r="X818" s="111"/>
      <c r="Y818" s="111"/>
      <c r="Z818" s="111"/>
      <c r="AA818" s="111"/>
      <c r="AB818" s="111"/>
      <c r="AC818" s="111"/>
      <c r="AD818" s="111"/>
      <c r="AE818" s="111"/>
      <c r="AF818" s="111"/>
      <c r="AG818" s="111"/>
      <c r="AH818" s="40"/>
      <c r="AI818" s="40"/>
    </row>
    <row r="819" spans="1:35" s="44" customFormat="1" ht="28.5" customHeight="1" x14ac:dyDescent="0.25">
      <c r="A819" s="88" t="e">
        <f t="shared" si="74"/>
        <v>#VALUE!</v>
      </c>
      <c r="B819" s="87" t="s">
        <v>60</v>
      </c>
      <c r="C819" s="28"/>
      <c r="D819" s="37"/>
      <c r="E819" s="38"/>
      <c r="F819" s="89"/>
      <c r="G819" s="96"/>
      <c r="H819" s="39">
        <f t="shared" si="75"/>
        <v>0</v>
      </c>
      <c r="I819" s="39"/>
      <c r="J819" s="82"/>
      <c r="K819" s="41">
        <f t="shared" si="76"/>
        <v>0</v>
      </c>
      <c r="L819" s="42">
        <v>0</v>
      </c>
      <c r="M819" s="269"/>
      <c r="N819" s="268" t="str">
        <f t="shared" si="73"/>
        <v>xxx</v>
      </c>
      <c r="O819" s="267"/>
      <c r="P819" s="268"/>
      <c r="Q819" s="300">
        <v>0</v>
      </c>
      <c r="R819" s="104">
        <f t="shared" si="77"/>
        <v>0</v>
      </c>
      <c r="S819" s="43"/>
      <c r="T819" s="111"/>
      <c r="U819" s="111"/>
      <c r="V819" s="111"/>
      <c r="W819" s="111"/>
      <c r="X819" s="111"/>
      <c r="Y819" s="111"/>
      <c r="Z819" s="111"/>
      <c r="AA819" s="111"/>
      <c r="AB819" s="111"/>
      <c r="AC819" s="111"/>
      <c r="AD819" s="111"/>
      <c r="AE819" s="111"/>
      <c r="AF819" s="111"/>
      <c r="AG819" s="111"/>
      <c r="AH819" s="40"/>
      <c r="AI819" s="40"/>
    </row>
    <row r="820" spans="1:35" s="44" customFormat="1" ht="28.5" customHeight="1" x14ac:dyDescent="0.25">
      <c r="A820" s="88" t="e">
        <f t="shared" si="74"/>
        <v>#VALUE!</v>
      </c>
      <c r="B820" s="87" t="s">
        <v>60</v>
      </c>
      <c r="C820" s="28"/>
      <c r="D820" s="37"/>
      <c r="E820" s="38"/>
      <c r="F820" s="89"/>
      <c r="G820" s="96"/>
      <c r="H820" s="39">
        <f t="shared" si="75"/>
        <v>0</v>
      </c>
      <c r="I820" s="39"/>
      <c r="J820" s="82"/>
      <c r="K820" s="41">
        <f t="shared" si="76"/>
        <v>0</v>
      </c>
      <c r="L820" s="42">
        <v>0</v>
      </c>
      <c r="M820" s="269"/>
      <c r="N820" s="268" t="str">
        <f t="shared" si="73"/>
        <v>xxx</v>
      </c>
      <c r="O820" s="267"/>
      <c r="P820" s="268"/>
      <c r="Q820" s="300">
        <v>0</v>
      </c>
      <c r="R820" s="104">
        <f t="shared" si="77"/>
        <v>0</v>
      </c>
      <c r="S820" s="43"/>
      <c r="T820" s="111"/>
      <c r="U820" s="111"/>
      <c r="V820" s="111"/>
      <c r="W820" s="111"/>
      <c r="X820" s="111"/>
      <c r="Y820" s="111"/>
      <c r="Z820" s="111"/>
      <c r="AA820" s="111"/>
      <c r="AB820" s="111"/>
      <c r="AC820" s="111"/>
      <c r="AD820" s="111"/>
      <c r="AE820" s="111"/>
      <c r="AF820" s="111"/>
      <c r="AG820" s="111"/>
      <c r="AH820" s="40"/>
      <c r="AI820" s="40"/>
    </row>
    <row r="821" spans="1:35" s="44" customFormat="1" ht="28.5" customHeight="1" x14ac:dyDescent="0.25">
      <c r="A821" s="88" t="e">
        <f t="shared" si="74"/>
        <v>#VALUE!</v>
      </c>
      <c r="B821" s="87" t="s">
        <v>60</v>
      </c>
      <c r="C821" s="28"/>
      <c r="D821" s="37"/>
      <c r="E821" s="38"/>
      <c r="F821" s="89"/>
      <c r="G821" s="96"/>
      <c r="H821" s="39">
        <f t="shared" si="75"/>
        <v>0</v>
      </c>
      <c r="I821" s="39"/>
      <c r="J821" s="82"/>
      <c r="K821" s="41">
        <f t="shared" si="76"/>
        <v>0</v>
      </c>
      <c r="L821" s="42">
        <v>0</v>
      </c>
      <c r="M821" s="269"/>
      <c r="N821" s="268" t="str">
        <f t="shared" si="73"/>
        <v>xxx</v>
      </c>
      <c r="O821" s="267"/>
      <c r="P821" s="268"/>
      <c r="Q821" s="300">
        <v>0</v>
      </c>
      <c r="R821" s="104">
        <f t="shared" si="77"/>
        <v>0</v>
      </c>
      <c r="S821" s="43"/>
      <c r="T821" s="111"/>
      <c r="U821" s="111"/>
      <c r="V821" s="111"/>
      <c r="W821" s="111"/>
      <c r="X821" s="111"/>
      <c r="Y821" s="111"/>
      <c r="Z821" s="111"/>
      <c r="AA821" s="111"/>
      <c r="AB821" s="111"/>
      <c r="AC821" s="111"/>
      <c r="AD821" s="111"/>
      <c r="AE821" s="111"/>
      <c r="AF821" s="111"/>
      <c r="AG821" s="111"/>
      <c r="AH821" s="40"/>
      <c r="AI821" s="40"/>
    </row>
    <row r="822" spans="1:35" s="44" customFormat="1" ht="28.5" customHeight="1" x14ac:dyDescent="0.25">
      <c r="A822" s="88" t="e">
        <f t="shared" si="74"/>
        <v>#VALUE!</v>
      </c>
      <c r="B822" s="87" t="s">
        <v>60</v>
      </c>
      <c r="C822" s="28"/>
      <c r="D822" s="37"/>
      <c r="E822" s="38"/>
      <c r="F822" s="89"/>
      <c r="G822" s="96"/>
      <c r="H822" s="39">
        <f t="shared" si="75"/>
        <v>0</v>
      </c>
      <c r="I822" s="39"/>
      <c r="J822" s="82"/>
      <c r="K822" s="41">
        <f t="shared" si="76"/>
        <v>0</v>
      </c>
      <c r="L822" s="42">
        <v>0</v>
      </c>
      <c r="M822" s="269"/>
      <c r="N822" s="268" t="str">
        <f t="shared" si="73"/>
        <v>xxx</v>
      </c>
      <c r="O822" s="267"/>
      <c r="P822" s="268"/>
      <c r="Q822" s="300">
        <v>0</v>
      </c>
      <c r="R822" s="104">
        <f t="shared" si="77"/>
        <v>0</v>
      </c>
      <c r="S822" s="43"/>
      <c r="T822" s="111"/>
      <c r="U822" s="111"/>
      <c r="V822" s="111"/>
      <c r="W822" s="111"/>
      <c r="X822" s="111"/>
      <c r="Y822" s="111"/>
      <c r="Z822" s="111"/>
      <c r="AA822" s="111"/>
      <c r="AB822" s="111"/>
      <c r="AC822" s="111"/>
      <c r="AD822" s="111"/>
      <c r="AE822" s="111"/>
      <c r="AF822" s="111"/>
      <c r="AG822" s="111"/>
      <c r="AH822" s="40"/>
      <c r="AI822" s="40"/>
    </row>
    <row r="823" spans="1:35" s="44" customFormat="1" ht="28.5" customHeight="1" x14ac:dyDescent="0.25">
      <c r="A823" s="88" t="e">
        <f t="shared" si="74"/>
        <v>#VALUE!</v>
      </c>
      <c r="B823" s="87" t="s">
        <v>60</v>
      </c>
      <c r="C823" s="28"/>
      <c r="D823" s="37"/>
      <c r="E823" s="38"/>
      <c r="F823" s="89"/>
      <c r="G823" s="96"/>
      <c r="H823" s="39">
        <f t="shared" si="75"/>
        <v>0</v>
      </c>
      <c r="I823" s="39"/>
      <c r="J823" s="82"/>
      <c r="K823" s="41">
        <f t="shared" si="76"/>
        <v>0</v>
      </c>
      <c r="L823" s="42">
        <v>0</v>
      </c>
      <c r="M823" s="269"/>
      <c r="N823" s="268" t="str">
        <f t="shared" si="73"/>
        <v>xxx</v>
      </c>
      <c r="O823" s="267"/>
      <c r="P823" s="268"/>
      <c r="Q823" s="300">
        <v>0</v>
      </c>
      <c r="R823" s="104">
        <f t="shared" si="77"/>
        <v>0</v>
      </c>
      <c r="S823" s="43"/>
      <c r="T823" s="111"/>
      <c r="U823" s="111"/>
      <c r="V823" s="111"/>
      <c r="W823" s="111"/>
      <c r="X823" s="111"/>
      <c r="Y823" s="111"/>
      <c r="Z823" s="111"/>
      <c r="AA823" s="111"/>
      <c r="AB823" s="111"/>
      <c r="AC823" s="111"/>
      <c r="AD823" s="111"/>
      <c r="AE823" s="111"/>
      <c r="AF823" s="111"/>
      <c r="AG823" s="111"/>
      <c r="AH823" s="40"/>
      <c r="AI823" s="40"/>
    </row>
    <row r="824" spans="1:35" s="44" customFormat="1" ht="28.5" customHeight="1" x14ac:dyDescent="0.25">
      <c r="A824" s="88" t="e">
        <f t="shared" si="74"/>
        <v>#VALUE!</v>
      </c>
      <c r="B824" s="87" t="s">
        <v>60</v>
      </c>
      <c r="C824" s="28"/>
      <c r="D824" s="37"/>
      <c r="E824" s="38"/>
      <c r="F824" s="89"/>
      <c r="G824" s="96"/>
      <c r="H824" s="39">
        <f t="shared" si="75"/>
        <v>0</v>
      </c>
      <c r="I824" s="39"/>
      <c r="J824" s="82"/>
      <c r="K824" s="41">
        <f t="shared" si="76"/>
        <v>0</v>
      </c>
      <c r="L824" s="42">
        <v>0</v>
      </c>
      <c r="M824" s="269"/>
      <c r="N824" s="268" t="str">
        <f t="shared" si="73"/>
        <v>xxx</v>
      </c>
      <c r="O824" s="267"/>
      <c r="P824" s="268"/>
      <c r="Q824" s="300">
        <v>0</v>
      </c>
      <c r="R824" s="104">
        <f t="shared" si="77"/>
        <v>0</v>
      </c>
      <c r="S824" s="43"/>
      <c r="T824" s="111"/>
      <c r="U824" s="111"/>
      <c r="V824" s="111"/>
      <c r="W824" s="111"/>
      <c r="X824" s="111"/>
      <c r="Y824" s="111"/>
      <c r="Z824" s="111"/>
      <c r="AA824" s="111"/>
      <c r="AB824" s="111"/>
      <c r="AC824" s="111"/>
      <c r="AD824" s="111"/>
      <c r="AE824" s="111"/>
      <c r="AF824" s="111"/>
      <c r="AG824" s="111"/>
      <c r="AH824" s="40"/>
      <c r="AI824" s="40"/>
    </row>
    <row r="825" spans="1:35" s="44" customFormat="1" ht="28.5" customHeight="1" x14ac:dyDescent="0.25">
      <c r="A825" s="88" t="e">
        <f t="shared" si="74"/>
        <v>#VALUE!</v>
      </c>
      <c r="B825" s="87" t="s">
        <v>60</v>
      </c>
      <c r="C825" s="28"/>
      <c r="D825" s="37"/>
      <c r="E825" s="38"/>
      <c r="F825" s="89"/>
      <c r="G825" s="96"/>
      <c r="H825" s="39">
        <f t="shared" si="75"/>
        <v>0</v>
      </c>
      <c r="I825" s="39"/>
      <c r="J825" s="82"/>
      <c r="K825" s="41">
        <f t="shared" si="76"/>
        <v>0</v>
      </c>
      <c r="L825" s="42">
        <v>0</v>
      </c>
      <c r="M825" s="269"/>
      <c r="N825" s="268" t="str">
        <f t="shared" si="73"/>
        <v>xxx</v>
      </c>
      <c r="O825" s="267"/>
      <c r="P825" s="268"/>
      <c r="Q825" s="300">
        <v>0</v>
      </c>
      <c r="R825" s="104">
        <f t="shared" si="77"/>
        <v>0</v>
      </c>
      <c r="S825" s="43"/>
      <c r="T825" s="111"/>
      <c r="U825" s="111"/>
      <c r="V825" s="111"/>
      <c r="W825" s="111"/>
      <c r="X825" s="111"/>
      <c r="Y825" s="111"/>
      <c r="Z825" s="111"/>
      <c r="AA825" s="111"/>
      <c r="AB825" s="111"/>
      <c r="AC825" s="111"/>
      <c r="AD825" s="111"/>
      <c r="AE825" s="111"/>
      <c r="AF825" s="111"/>
      <c r="AG825" s="111"/>
      <c r="AH825" s="40"/>
      <c r="AI825" s="40"/>
    </row>
    <row r="826" spans="1:35" s="44" customFormat="1" ht="28.5" customHeight="1" x14ac:dyDescent="0.25">
      <c r="A826" s="88" t="e">
        <f t="shared" si="74"/>
        <v>#VALUE!</v>
      </c>
      <c r="B826" s="87" t="s">
        <v>60</v>
      </c>
      <c r="C826" s="28"/>
      <c r="D826" s="37"/>
      <c r="E826" s="38"/>
      <c r="F826" s="89"/>
      <c r="G826" s="96"/>
      <c r="H826" s="39">
        <f t="shared" si="75"/>
        <v>0</v>
      </c>
      <c r="I826" s="39"/>
      <c r="J826" s="82"/>
      <c r="K826" s="41">
        <f t="shared" si="76"/>
        <v>0</v>
      </c>
      <c r="L826" s="42">
        <v>0</v>
      </c>
      <c r="M826" s="269"/>
      <c r="N826" s="268" t="str">
        <f t="shared" si="73"/>
        <v>xxx</v>
      </c>
      <c r="O826" s="267"/>
      <c r="P826" s="268"/>
      <c r="Q826" s="300">
        <v>0</v>
      </c>
      <c r="R826" s="104">
        <f t="shared" si="77"/>
        <v>0</v>
      </c>
      <c r="S826" s="43"/>
      <c r="T826" s="111"/>
      <c r="U826" s="111"/>
      <c r="V826" s="111"/>
      <c r="W826" s="111"/>
      <c r="X826" s="111"/>
      <c r="Y826" s="111"/>
      <c r="Z826" s="111"/>
      <c r="AA826" s="111"/>
      <c r="AB826" s="111"/>
      <c r="AC826" s="111"/>
      <c r="AD826" s="111"/>
      <c r="AE826" s="111"/>
      <c r="AF826" s="111"/>
      <c r="AG826" s="111"/>
      <c r="AH826" s="40"/>
      <c r="AI826" s="40"/>
    </row>
    <row r="827" spans="1:35" s="44" customFormat="1" ht="28.5" customHeight="1" x14ac:dyDescent="0.25">
      <c r="A827" s="88" t="e">
        <f t="shared" si="74"/>
        <v>#VALUE!</v>
      </c>
      <c r="B827" s="87" t="s">
        <v>60</v>
      </c>
      <c r="C827" s="28"/>
      <c r="D827" s="37"/>
      <c r="E827" s="38"/>
      <c r="F827" s="89"/>
      <c r="G827" s="96"/>
      <c r="H827" s="39">
        <f t="shared" si="75"/>
        <v>0</v>
      </c>
      <c r="I827" s="39"/>
      <c r="J827" s="82"/>
      <c r="K827" s="41">
        <f t="shared" si="76"/>
        <v>0</v>
      </c>
      <c r="L827" s="42">
        <v>0</v>
      </c>
      <c r="M827" s="269"/>
      <c r="N827" s="268" t="str">
        <f t="shared" si="73"/>
        <v>xxx</v>
      </c>
      <c r="O827" s="267"/>
      <c r="P827" s="268"/>
      <c r="Q827" s="300">
        <v>0</v>
      </c>
      <c r="R827" s="104">
        <f t="shared" si="77"/>
        <v>0</v>
      </c>
      <c r="S827" s="43"/>
      <c r="T827" s="111"/>
      <c r="U827" s="111"/>
      <c r="V827" s="111"/>
      <c r="W827" s="111"/>
      <c r="X827" s="111"/>
      <c r="Y827" s="111"/>
      <c r="Z827" s="111"/>
      <c r="AA827" s="111"/>
      <c r="AB827" s="111"/>
      <c r="AC827" s="111"/>
      <c r="AD827" s="111"/>
      <c r="AE827" s="111"/>
      <c r="AF827" s="111"/>
      <c r="AG827" s="111"/>
      <c r="AH827" s="40"/>
      <c r="AI827" s="40"/>
    </row>
    <row r="828" spans="1:35" s="44" customFormat="1" ht="28.5" customHeight="1" x14ac:dyDescent="0.25">
      <c r="A828" s="88" t="e">
        <f t="shared" si="74"/>
        <v>#VALUE!</v>
      </c>
      <c r="B828" s="87" t="s">
        <v>60</v>
      </c>
      <c r="C828" s="28"/>
      <c r="D828" s="37"/>
      <c r="E828" s="38"/>
      <c r="F828" s="89"/>
      <c r="G828" s="96"/>
      <c r="H828" s="39">
        <f t="shared" si="75"/>
        <v>0</v>
      </c>
      <c r="I828" s="39"/>
      <c r="J828" s="82"/>
      <c r="K828" s="41">
        <f t="shared" si="76"/>
        <v>0</v>
      </c>
      <c r="L828" s="42">
        <v>0</v>
      </c>
      <c r="M828" s="269"/>
      <c r="N828" s="268" t="str">
        <f t="shared" si="73"/>
        <v>xxx</v>
      </c>
      <c r="O828" s="267"/>
      <c r="P828" s="268"/>
      <c r="Q828" s="300">
        <v>0</v>
      </c>
      <c r="R828" s="104">
        <f t="shared" si="77"/>
        <v>0</v>
      </c>
      <c r="S828" s="43"/>
      <c r="T828" s="111"/>
      <c r="U828" s="111"/>
      <c r="V828" s="111"/>
      <c r="W828" s="111"/>
      <c r="X828" s="111"/>
      <c r="Y828" s="111"/>
      <c r="Z828" s="111"/>
      <c r="AA828" s="111"/>
      <c r="AB828" s="111"/>
      <c r="AC828" s="111"/>
      <c r="AD828" s="111"/>
      <c r="AE828" s="111"/>
      <c r="AF828" s="111"/>
      <c r="AG828" s="111"/>
      <c r="AH828" s="40"/>
      <c r="AI828" s="40"/>
    </row>
    <row r="829" spans="1:35" s="44" customFormat="1" ht="28.5" customHeight="1" x14ac:dyDescent="0.25">
      <c r="A829" s="88" t="e">
        <f t="shared" si="74"/>
        <v>#VALUE!</v>
      </c>
      <c r="B829" s="87" t="s">
        <v>60</v>
      </c>
      <c r="C829" s="28"/>
      <c r="D829" s="37"/>
      <c r="E829" s="38"/>
      <c r="F829" s="89"/>
      <c r="G829" s="96"/>
      <c r="H829" s="39">
        <f t="shared" si="75"/>
        <v>0</v>
      </c>
      <c r="I829" s="39"/>
      <c r="J829" s="82"/>
      <c r="K829" s="41">
        <f t="shared" si="76"/>
        <v>0</v>
      </c>
      <c r="L829" s="42">
        <v>0</v>
      </c>
      <c r="M829" s="269"/>
      <c r="N829" s="268" t="str">
        <f t="shared" si="73"/>
        <v>xxx</v>
      </c>
      <c r="O829" s="267"/>
      <c r="P829" s="268"/>
      <c r="Q829" s="300">
        <v>0</v>
      </c>
      <c r="R829" s="104">
        <f t="shared" si="77"/>
        <v>0</v>
      </c>
      <c r="S829" s="43"/>
      <c r="T829" s="111"/>
      <c r="U829" s="111"/>
      <c r="V829" s="111"/>
      <c r="W829" s="111"/>
      <c r="X829" s="111"/>
      <c r="Y829" s="111"/>
      <c r="Z829" s="111"/>
      <c r="AA829" s="111"/>
      <c r="AB829" s="111"/>
      <c r="AC829" s="111"/>
      <c r="AD829" s="111"/>
      <c r="AE829" s="111"/>
      <c r="AF829" s="111"/>
      <c r="AG829" s="111"/>
      <c r="AH829" s="40"/>
      <c r="AI829" s="40"/>
    </row>
    <row r="830" spans="1:35" s="44" customFormat="1" ht="28.5" customHeight="1" x14ac:dyDescent="0.25">
      <c r="A830" s="88" t="e">
        <f t="shared" si="74"/>
        <v>#VALUE!</v>
      </c>
      <c r="B830" s="87" t="s">
        <v>60</v>
      </c>
      <c r="C830" s="28"/>
      <c r="D830" s="37"/>
      <c r="E830" s="38"/>
      <c r="F830" s="89"/>
      <c r="G830" s="96"/>
      <c r="H830" s="39">
        <f t="shared" si="75"/>
        <v>0</v>
      </c>
      <c r="I830" s="39"/>
      <c r="J830" s="82"/>
      <c r="K830" s="41">
        <f t="shared" si="76"/>
        <v>0</v>
      </c>
      <c r="L830" s="42">
        <v>0</v>
      </c>
      <c r="M830" s="269"/>
      <c r="N830" s="268" t="str">
        <f t="shared" si="73"/>
        <v>xxx</v>
      </c>
      <c r="O830" s="267"/>
      <c r="P830" s="268"/>
      <c r="Q830" s="300">
        <v>0</v>
      </c>
      <c r="R830" s="104">
        <f t="shared" si="77"/>
        <v>0</v>
      </c>
      <c r="S830" s="43"/>
      <c r="T830" s="111"/>
      <c r="U830" s="111"/>
      <c r="V830" s="111"/>
      <c r="W830" s="111"/>
      <c r="X830" s="111"/>
      <c r="Y830" s="111"/>
      <c r="Z830" s="111"/>
      <c r="AA830" s="111"/>
      <c r="AB830" s="111"/>
      <c r="AC830" s="111"/>
      <c r="AD830" s="111"/>
      <c r="AE830" s="111"/>
      <c r="AF830" s="111"/>
      <c r="AG830" s="111"/>
      <c r="AH830" s="40"/>
      <c r="AI830" s="40"/>
    </row>
    <row r="831" spans="1:35" s="44" customFormat="1" ht="28.5" customHeight="1" x14ac:dyDescent="0.25">
      <c r="A831" s="88" t="e">
        <f t="shared" si="74"/>
        <v>#VALUE!</v>
      </c>
      <c r="B831" s="87" t="s">
        <v>60</v>
      </c>
      <c r="C831" s="28"/>
      <c r="D831" s="37"/>
      <c r="E831" s="38"/>
      <c r="F831" s="89"/>
      <c r="G831" s="96"/>
      <c r="H831" s="39">
        <f t="shared" si="75"/>
        <v>0</v>
      </c>
      <c r="I831" s="39"/>
      <c r="J831" s="82"/>
      <c r="K831" s="41">
        <f t="shared" si="76"/>
        <v>0</v>
      </c>
      <c r="L831" s="42">
        <v>0</v>
      </c>
      <c r="M831" s="269"/>
      <c r="N831" s="268" t="str">
        <f t="shared" si="73"/>
        <v>xxx</v>
      </c>
      <c r="O831" s="267"/>
      <c r="P831" s="268"/>
      <c r="Q831" s="300">
        <v>0</v>
      </c>
      <c r="R831" s="104">
        <f t="shared" si="77"/>
        <v>0</v>
      </c>
      <c r="S831" s="43"/>
      <c r="T831" s="111"/>
      <c r="U831" s="111"/>
      <c r="V831" s="111"/>
      <c r="W831" s="111"/>
      <c r="X831" s="111"/>
      <c r="Y831" s="111"/>
      <c r="Z831" s="111"/>
      <c r="AA831" s="111"/>
      <c r="AB831" s="111"/>
      <c r="AC831" s="111"/>
      <c r="AD831" s="111"/>
      <c r="AE831" s="111"/>
      <c r="AF831" s="111"/>
      <c r="AG831" s="111"/>
      <c r="AH831" s="40"/>
      <c r="AI831" s="40"/>
    </row>
    <row r="832" spans="1:35" s="44" customFormat="1" ht="28.5" customHeight="1" x14ac:dyDescent="0.25">
      <c r="A832" s="88" t="e">
        <f t="shared" si="74"/>
        <v>#VALUE!</v>
      </c>
      <c r="B832" s="87" t="s">
        <v>60</v>
      </c>
      <c r="C832" s="28"/>
      <c r="D832" s="37"/>
      <c r="E832" s="38"/>
      <c r="F832" s="89"/>
      <c r="G832" s="96"/>
      <c r="H832" s="39">
        <f t="shared" si="75"/>
        <v>0</v>
      </c>
      <c r="I832" s="39"/>
      <c r="J832" s="82"/>
      <c r="K832" s="41">
        <f t="shared" si="76"/>
        <v>0</v>
      </c>
      <c r="L832" s="42">
        <v>0</v>
      </c>
      <c r="M832" s="269"/>
      <c r="N832" s="268" t="str">
        <f t="shared" si="73"/>
        <v>xxx</v>
      </c>
      <c r="O832" s="267"/>
      <c r="P832" s="268"/>
      <c r="Q832" s="300">
        <v>0</v>
      </c>
      <c r="R832" s="104">
        <f t="shared" si="77"/>
        <v>0</v>
      </c>
      <c r="S832" s="43"/>
      <c r="T832" s="111"/>
      <c r="U832" s="111"/>
      <c r="V832" s="111"/>
      <c r="W832" s="111"/>
      <c r="X832" s="111"/>
      <c r="Y832" s="111"/>
      <c r="Z832" s="111"/>
      <c r="AA832" s="111"/>
      <c r="AB832" s="111"/>
      <c r="AC832" s="111"/>
      <c r="AD832" s="111"/>
      <c r="AE832" s="111"/>
      <c r="AF832" s="111"/>
      <c r="AG832" s="111"/>
      <c r="AH832" s="40"/>
      <c r="AI832" s="40"/>
    </row>
    <row r="833" spans="1:35" s="44" customFormat="1" ht="28.5" customHeight="1" x14ac:dyDescent="0.25">
      <c r="A833" s="88" t="e">
        <f t="shared" si="74"/>
        <v>#VALUE!</v>
      </c>
      <c r="B833" s="87" t="s">
        <v>60</v>
      </c>
      <c r="C833" s="28"/>
      <c r="D833" s="37"/>
      <c r="E833" s="38"/>
      <c r="F833" s="89"/>
      <c r="G833" s="96"/>
      <c r="H833" s="39">
        <f t="shared" si="75"/>
        <v>0</v>
      </c>
      <c r="I833" s="39"/>
      <c r="J833" s="82"/>
      <c r="K833" s="41">
        <f t="shared" si="76"/>
        <v>0</v>
      </c>
      <c r="L833" s="42">
        <v>0</v>
      </c>
      <c r="M833" s="269"/>
      <c r="N833" s="268" t="str">
        <f t="shared" si="73"/>
        <v>xxx</v>
      </c>
      <c r="O833" s="267"/>
      <c r="P833" s="268"/>
      <c r="Q833" s="300">
        <v>0</v>
      </c>
      <c r="R833" s="104">
        <f t="shared" si="77"/>
        <v>0</v>
      </c>
      <c r="S833" s="43"/>
      <c r="T833" s="111"/>
      <c r="U833" s="111"/>
      <c r="V833" s="111"/>
      <c r="W833" s="111"/>
      <c r="X833" s="111"/>
      <c r="Y833" s="111"/>
      <c r="Z833" s="111"/>
      <c r="AA833" s="111"/>
      <c r="AB833" s="111"/>
      <c r="AC833" s="111"/>
      <c r="AD833" s="111"/>
      <c r="AE833" s="111"/>
      <c r="AF833" s="111"/>
      <c r="AG833" s="111"/>
      <c r="AH833" s="40"/>
      <c r="AI833" s="40"/>
    </row>
    <row r="834" spans="1:35" s="44" customFormat="1" ht="28.5" customHeight="1" x14ac:dyDescent="0.25">
      <c r="A834" s="88" t="e">
        <f t="shared" si="74"/>
        <v>#VALUE!</v>
      </c>
      <c r="B834" s="87" t="s">
        <v>60</v>
      </c>
      <c r="C834" s="28"/>
      <c r="D834" s="37"/>
      <c r="E834" s="38"/>
      <c r="F834" s="89"/>
      <c r="G834" s="96"/>
      <c r="H834" s="39">
        <f t="shared" si="75"/>
        <v>0</v>
      </c>
      <c r="I834" s="39"/>
      <c r="J834" s="82"/>
      <c r="K834" s="41">
        <f t="shared" si="76"/>
        <v>0</v>
      </c>
      <c r="L834" s="42">
        <v>0</v>
      </c>
      <c r="M834" s="269"/>
      <c r="N834" s="268" t="str">
        <f t="shared" si="73"/>
        <v>xxx</v>
      </c>
      <c r="O834" s="267"/>
      <c r="P834" s="268"/>
      <c r="Q834" s="300">
        <v>0</v>
      </c>
      <c r="R834" s="104">
        <f t="shared" si="77"/>
        <v>0</v>
      </c>
      <c r="S834" s="43"/>
      <c r="T834" s="111"/>
      <c r="U834" s="111"/>
      <c r="V834" s="111"/>
      <c r="W834" s="111"/>
      <c r="X834" s="111"/>
      <c r="Y834" s="111"/>
      <c r="Z834" s="111"/>
      <c r="AA834" s="111"/>
      <c r="AB834" s="111"/>
      <c r="AC834" s="111"/>
      <c r="AD834" s="111"/>
      <c r="AE834" s="111"/>
      <c r="AF834" s="111"/>
      <c r="AG834" s="111"/>
      <c r="AH834" s="40"/>
      <c r="AI834" s="40"/>
    </row>
    <row r="835" spans="1:35" s="44" customFormat="1" ht="28.5" customHeight="1" x14ac:dyDescent="0.25">
      <c r="A835" s="88" t="e">
        <f t="shared" si="74"/>
        <v>#VALUE!</v>
      </c>
      <c r="B835" s="87" t="s">
        <v>60</v>
      </c>
      <c r="C835" s="28"/>
      <c r="D835" s="37"/>
      <c r="E835" s="38"/>
      <c r="F835" s="89"/>
      <c r="G835" s="96"/>
      <c r="H835" s="39">
        <f t="shared" si="75"/>
        <v>0</v>
      </c>
      <c r="I835" s="39"/>
      <c r="J835" s="82"/>
      <c r="K835" s="41">
        <f t="shared" si="76"/>
        <v>0</v>
      </c>
      <c r="L835" s="42">
        <v>0</v>
      </c>
      <c r="M835" s="269"/>
      <c r="N835" s="268" t="str">
        <f t="shared" si="73"/>
        <v>xxx</v>
      </c>
      <c r="O835" s="267"/>
      <c r="P835" s="268"/>
      <c r="Q835" s="300">
        <v>0</v>
      </c>
      <c r="R835" s="104">
        <f t="shared" si="77"/>
        <v>0</v>
      </c>
      <c r="S835" s="43"/>
      <c r="T835" s="111"/>
      <c r="U835" s="111"/>
      <c r="V835" s="111"/>
      <c r="W835" s="111"/>
      <c r="X835" s="111"/>
      <c r="Y835" s="111"/>
      <c r="Z835" s="111"/>
      <c r="AA835" s="111"/>
      <c r="AB835" s="111"/>
      <c r="AC835" s="111"/>
      <c r="AD835" s="111"/>
      <c r="AE835" s="111"/>
      <c r="AF835" s="111"/>
      <c r="AG835" s="111"/>
      <c r="AH835" s="40"/>
      <c r="AI835" s="40"/>
    </row>
    <row r="836" spans="1:35" s="44" customFormat="1" ht="28.5" customHeight="1" x14ac:dyDescent="0.25">
      <c r="A836" s="88" t="e">
        <f t="shared" si="74"/>
        <v>#VALUE!</v>
      </c>
      <c r="B836" s="87" t="s">
        <v>60</v>
      </c>
      <c r="C836" s="28"/>
      <c r="D836" s="37"/>
      <c r="E836" s="38"/>
      <c r="F836" s="89"/>
      <c r="G836" s="96"/>
      <c r="H836" s="39">
        <f t="shared" si="75"/>
        <v>0</v>
      </c>
      <c r="I836" s="39"/>
      <c r="J836" s="82"/>
      <c r="K836" s="41">
        <f t="shared" si="76"/>
        <v>0</v>
      </c>
      <c r="L836" s="42">
        <v>0</v>
      </c>
      <c r="M836" s="269"/>
      <c r="N836" s="268" t="str">
        <f t="shared" si="73"/>
        <v>xxx</v>
      </c>
      <c r="O836" s="267"/>
      <c r="P836" s="268"/>
      <c r="Q836" s="300">
        <v>0</v>
      </c>
      <c r="R836" s="104">
        <f t="shared" si="77"/>
        <v>0</v>
      </c>
      <c r="S836" s="43"/>
      <c r="T836" s="111"/>
      <c r="U836" s="111"/>
      <c r="V836" s="111"/>
      <c r="W836" s="111"/>
      <c r="X836" s="111"/>
      <c r="Y836" s="111"/>
      <c r="Z836" s="111"/>
      <c r="AA836" s="111"/>
      <c r="AB836" s="111"/>
      <c r="AC836" s="111"/>
      <c r="AD836" s="111"/>
      <c r="AE836" s="111"/>
      <c r="AF836" s="111"/>
      <c r="AG836" s="111"/>
      <c r="AH836" s="40"/>
      <c r="AI836" s="40"/>
    </row>
    <row r="837" spans="1:35" s="44" customFormat="1" ht="28.5" customHeight="1" x14ac:dyDescent="0.25">
      <c r="A837" s="88" t="e">
        <f t="shared" si="74"/>
        <v>#VALUE!</v>
      </c>
      <c r="B837" s="87" t="s">
        <v>60</v>
      </c>
      <c r="C837" s="28"/>
      <c r="D837" s="37"/>
      <c r="E837" s="38"/>
      <c r="F837" s="89"/>
      <c r="G837" s="96"/>
      <c r="H837" s="39">
        <f t="shared" si="75"/>
        <v>0</v>
      </c>
      <c r="I837" s="39"/>
      <c r="J837" s="82"/>
      <c r="K837" s="41">
        <f t="shared" si="76"/>
        <v>0</v>
      </c>
      <c r="L837" s="42">
        <v>0</v>
      </c>
      <c r="M837" s="269"/>
      <c r="N837" s="268" t="str">
        <f t="shared" si="73"/>
        <v>xxx</v>
      </c>
      <c r="O837" s="267"/>
      <c r="P837" s="268"/>
      <c r="Q837" s="300">
        <v>0</v>
      </c>
      <c r="R837" s="104">
        <f t="shared" si="77"/>
        <v>0</v>
      </c>
      <c r="S837" s="43"/>
      <c r="T837" s="111"/>
      <c r="U837" s="111"/>
      <c r="V837" s="111"/>
      <c r="W837" s="111"/>
      <c r="X837" s="111"/>
      <c r="Y837" s="111"/>
      <c r="Z837" s="111"/>
      <c r="AA837" s="111"/>
      <c r="AB837" s="111"/>
      <c r="AC837" s="111"/>
      <c r="AD837" s="111"/>
      <c r="AE837" s="111"/>
      <c r="AF837" s="111"/>
      <c r="AG837" s="111"/>
      <c r="AH837" s="40"/>
      <c r="AI837" s="40"/>
    </row>
    <row r="838" spans="1:35" s="44" customFormat="1" ht="28.5" customHeight="1" x14ac:dyDescent="0.25">
      <c r="A838" s="88" t="e">
        <f t="shared" si="74"/>
        <v>#VALUE!</v>
      </c>
      <c r="B838" s="87" t="s">
        <v>60</v>
      </c>
      <c r="C838" s="28"/>
      <c r="D838" s="37"/>
      <c r="E838" s="38"/>
      <c r="F838" s="89"/>
      <c r="G838" s="96"/>
      <c r="H838" s="39">
        <f t="shared" si="75"/>
        <v>0</v>
      </c>
      <c r="I838" s="39"/>
      <c r="J838" s="82"/>
      <c r="K838" s="41">
        <f t="shared" si="76"/>
        <v>0</v>
      </c>
      <c r="L838" s="42">
        <v>0</v>
      </c>
      <c r="M838" s="269"/>
      <c r="N838" s="268" t="str">
        <f t="shared" si="73"/>
        <v>xxx</v>
      </c>
      <c r="O838" s="267"/>
      <c r="P838" s="268"/>
      <c r="Q838" s="300">
        <v>0</v>
      </c>
      <c r="R838" s="104">
        <f t="shared" si="77"/>
        <v>0</v>
      </c>
      <c r="S838" s="43"/>
      <c r="T838" s="111"/>
      <c r="U838" s="111"/>
      <c r="V838" s="111"/>
      <c r="W838" s="111"/>
      <c r="X838" s="111"/>
      <c r="Y838" s="111"/>
      <c r="Z838" s="111"/>
      <c r="AA838" s="111"/>
      <c r="AB838" s="111"/>
      <c r="AC838" s="111"/>
      <c r="AD838" s="111"/>
      <c r="AE838" s="111"/>
      <c r="AF838" s="111"/>
      <c r="AG838" s="111"/>
      <c r="AH838" s="40"/>
      <c r="AI838" s="40"/>
    </row>
    <row r="839" spans="1:35" s="44" customFormat="1" ht="28.5" customHeight="1" x14ac:dyDescent="0.25">
      <c r="A839" s="88" t="e">
        <f t="shared" si="74"/>
        <v>#VALUE!</v>
      </c>
      <c r="B839" s="87" t="s">
        <v>60</v>
      </c>
      <c r="C839" s="28"/>
      <c r="D839" s="37"/>
      <c r="E839" s="38"/>
      <c r="F839" s="89"/>
      <c r="G839" s="96"/>
      <c r="H839" s="39">
        <f t="shared" si="75"/>
        <v>0</v>
      </c>
      <c r="I839" s="39"/>
      <c r="J839" s="82"/>
      <c r="K839" s="41">
        <f t="shared" si="76"/>
        <v>0</v>
      </c>
      <c r="L839" s="42">
        <v>0</v>
      </c>
      <c r="M839" s="269"/>
      <c r="N839" s="268" t="str">
        <f t="shared" si="73"/>
        <v>xxx</v>
      </c>
      <c r="O839" s="267"/>
      <c r="P839" s="268"/>
      <c r="Q839" s="300">
        <v>0</v>
      </c>
      <c r="R839" s="104">
        <f t="shared" si="77"/>
        <v>0</v>
      </c>
      <c r="S839" s="43"/>
      <c r="T839" s="111"/>
      <c r="U839" s="111"/>
      <c r="V839" s="111"/>
      <c r="W839" s="111"/>
      <c r="X839" s="111"/>
      <c r="Y839" s="111"/>
      <c r="Z839" s="111"/>
      <c r="AA839" s="111"/>
      <c r="AB839" s="111"/>
      <c r="AC839" s="111"/>
      <c r="AD839" s="111"/>
      <c r="AE839" s="111"/>
      <c r="AF839" s="111"/>
      <c r="AG839" s="111"/>
      <c r="AH839" s="40"/>
      <c r="AI839" s="40"/>
    </row>
    <row r="840" spans="1:35" s="44" customFormat="1" ht="28.5" customHeight="1" x14ac:dyDescent="0.25">
      <c r="A840" s="88" t="e">
        <f t="shared" si="74"/>
        <v>#VALUE!</v>
      </c>
      <c r="B840" s="87" t="s">
        <v>60</v>
      </c>
      <c r="C840" s="28"/>
      <c r="D840" s="37"/>
      <c r="E840" s="38"/>
      <c r="F840" s="89"/>
      <c r="G840" s="96"/>
      <c r="H840" s="39">
        <f t="shared" si="75"/>
        <v>0</v>
      </c>
      <c r="I840" s="39"/>
      <c r="J840" s="82"/>
      <c r="K840" s="41">
        <f t="shared" si="76"/>
        <v>0</v>
      </c>
      <c r="L840" s="42">
        <v>0</v>
      </c>
      <c r="M840" s="269"/>
      <c r="N840" s="268" t="str">
        <f t="shared" si="73"/>
        <v>xxx</v>
      </c>
      <c r="O840" s="267"/>
      <c r="P840" s="268"/>
      <c r="Q840" s="300">
        <v>0</v>
      </c>
      <c r="R840" s="104">
        <f t="shared" si="77"/>
        <v>0</v>
      </c>
      <c r="S840" s="43"/>
      <c r="T840" s="111"/>
      <c r="U840" s="111"/>
      <c r="V840" s="111"/>
      <c r="W840" s="111"/>
      <c r="X840" s="111"/>
      <c r="Y840" s="111"/>
      <c r="Z840" s="111"/>
      <c r="AA840" s="111"/>
      <c r="AB840" s="111"/>
      <c r="AC840" s="111"/>
      <c r="AD840" s="111"/>
      <c r="AE840" s="111"/>
      <c r="AF840" s="111"/>
      <c r="AG840" s="111"/>
      <c r="AH840" s="40"/>
      <c r="AI840" s="40"/>
    </row>
    <row r="841" spans="1:35" s="44" customFormat="1" ht="28.5" customHeight="1" x14ac:dyDescent="0.25">
      <c r="A841" s="88" t="e">
        <f t="shared" si="74"/>
        <v>#VALUE!</v>
      </c>
      <c r="B841" s="87" t="s">
        <v>60</v>
      </c>
      <c r="C841" s="28"/>
      <c r="D841" s="37"/>
      <c r="E841" s="38"/>
      <c r="F841" s="89"/>
      <c r="G841" s="96"/>
      <c r="H841" s="39">
        <f t="shared" si="75"/>
        <v>0</v>
      </c>
      <c r="I841" s="39"/>
      <c r="J841" s="82"/>
      <c r="K841" s="41">
        <f t="shared" si="76"/>
        <v>0</v>
      </c>
      <c r="L841" s="42">
        <v>0</v>
      </c>
      <c r="M841" s="269"/>
      <c r="N841" s="268" t="str">
        <f t="shared" si="73"/>
        <v>xxx</v>
      </c>
      <c r="O841" s="267"/>
      <c r="P841" s="268"/>
      <c r="Q841" s="300">
        <v>0</v>
      </c>
      <c r="R841" s="104">
        <f t="shared" si="77"/>
        <v>0</v>
      </c>
      <c r="S841" s="43"/>
      <c r="T841" s="111"/>
      <c r="U841" s="111"/>
      <c r="V841" s="111"/>
      <c r="W841" s="111"/>
      <c r="X841" s="111"/>
      <c r="Y841" s="111"/>
      <c r="Z841" s="111"/>
      <c r="AA841" s="111"/>
      <c r="AB841" s="111"/>
      <c r="AC841" s="111"/>
      <c r="AD841" s="111"/>
      <c r="AE841" s="111"/>
      <c r="AF841" s="111"/>
      <c r="AG841" s="111"/>
      <c r="AH841" s="40"/>
      <c r="AI841" s="40"/>
    </row>
    <row r="842" spans="1:35" s="44" customFormat="1" ht="28.5" customHeight="1" x14ac:dyDescent="0.25">
      <c r="A842" s="88" t="e">
        <f t="shared" si="74"/>
        <v>#VALUE!</v>
      </c>
      <c r="B842" s="87" t="s">
        <v>60</v>
      </c>
      <c r="C842" s="28"/>
      <c r="D842" s="37"/>
      <c r="E842" s="38"/>
      <c r="F842" s="89"/>
      <c r="G842" s="96"/>
      <c r="H842" s="39">
        <f t="shared" si="75"/>
        <v>0</v>
      </c>
      <c r="I842" s="39"/>
      <c r="J842" s="82"/>
      <c r="K842" s="41">
        <f t="shared" si="76"/>
        <v>0</v>
      </c>
      <c r="L842" s="42">
        <v>0</v>
      </c>
      <c r="M842" s="269"/>
      <c r="N842" s="268" t="str">
        <f t="shared" ref="N842:N905" si="78">B842</f>
        <v>xxx</v>
      </c>
      <c r="O842" s="267"/>
      <c r="P842" s="268"/>
      <c r="Q842" s="300">
        <v>0</v>
      </c>
      <c r="R842" s="104">
        <f t="shared" si="77"/>
        <v>0</v>
      </c>
      <c r="S842" s="43"/>
      <c r="T842" s="111"/>
      <c r="U842" s="111"/>
      <c r="V842" s="111"/>
      <c r="W842" s="111"/>
      <c r="X842" s="111"/>
      <c r="Y842" s="111"/>
      <c r="Z842" s="111"/>
      <c r="AA842" s="111"/>
      <c r="AB842" s="111"/>
      <c r="AC842" s="111"/>
      <c r="AD842" s="111"/>
      <c r="AE842" s="111"/>
      <c r="AF842" s="111"/>
      <c r="AG842" s="111"/>
      <c r="AH842" s="40"/>
      <c r="AI842" s="40"/>
    </row>
    <row r="843" spans="1:35" s="44" customFormat="1" ht="28.5" customHeight="1" x14ac:dyDescent="0.25">
      <c r="A843" s="88" t="e">
        <f t="shared" si="74"/>
        <v>#VALUE!</v>
      </c>
      <c r="B843" s="87" t="s">
        <v>60</v>
      </c>
      <c r="C843" s="28"/>
      <c r="D843" s="37"/>
      <c r="E843" s="38"/>
      <c r="F843" s="89"/>
      <c r="G843" s="96"/>
      <c r="H843" s="39">
        <f t="shared" si="75"/>
        <v>0</v>
      </c>
      <c r="I843" s="39"/>
      <c r="J843" s="82"/>
      <c r="K843" s="41">
        <f t="shared" si="76"/>
        <v>0</v>
      </c>
      <c r="L843" s="42">
        <v>0</v>
      </c>
      <c r="M843" s="269"/>
      <c r="N843" s="268" t="str">
        <f t="shared" si="78"/>
        <v>xxx</v>
      </c>
      <c r="O843" s="267"/>
      <c r="P843" s="268"/>
      <c r="Q843" s="300">
        <v>0</v>
      </c>
      <c r="R843" s="104">
        <f t="shared" si="77"/>
        <v>0</v>
      </c>
      <c r="S843" s="43"/>
      <c r="T843" s="111"/>
      <c r="U843" s="111"/>
      <c r="V843" s="111"/>
      <c r="W843" s="111"/>
      <c r="X843" s="111"/>
      <c r="Y843" s="111"/>
      <c r="Z843" s="111"/>
      <c r="AA843" s="111"/>
      <c r="AB843" s="111"/>
      <c r="AC843" s="111"/>
      <c r="AD843" s="111"/>
      <c r="AE843" s="111"/>
      <c r="AF843" s="111"/>
      <c r="AG843" s="111"/>
      <c r="AH843" s="40"/>
      <c r="AI843" s="40"/>
    </row>
    <row r="844" spans="1:35" s="44" customFormat="1" ht="28.5" customHeight="1" x14ac:dyDescent="0.25">
      <c r="A844" s="88" t="e">
        <f t="shared" si="74"/>
        <v>#VALUE!</v>
      </c>
      <c r="B844" s="87" t="s">
        <v>60</v>
      </c>
      <c r="C844" s="28"/>
      <c r="D844" s="37"/>
      <c r="E844" s="38"/>
      <c r="F844" s="89"/>
      <c r="G844" s="96"/>
      <c r="H844" s="39">
        <f t="shared" si="75"/>
        <v>0</v>
      </c>
      <c r="I844" s="39"/>
      <c r="J844" s="82"/>
      <c r="K844" s="41">
        <f t="shared" si="76"/>
        <v>0</v>
      </c>
      <c r="L844" s="42">
        <v>0</v>
      </c>
      <c r="M844" s="269"/>
      <c r="N844" s="268" t="str">
        <f t="shared" si="78"/>
        <v>xxx</v>
      </c>
      <c r="O844" s="267"/>
      <c r="P844" s="268"/>
      <c r="Q844" s="300">
        <v>0</v>
      </c>
      <c r="R844" s="104">
        <f t="shared" si="77"/>
        <v>0</v>
      </c>
      <c r="S844" s="43"/>
      <c r="T844" s="111"/>
      <c r="U844" s="111"/>
      <c r="V844" s="111"/>
      <c r="W844" s="111"/>
      <c r="X844" s="111"/>
      <c r="Y844" s="111"/>
      <c r="Z844" s="111"/>
      <c r="AA844" s="111"/>
      <c r="AB844" s="111"/>
      <c r="AC844" s="111"/>
      <c r="AD844" s="111"/>
      <c r="AE844" s="111"/>
      <c r="AF844" s="111"/>
      <c r="AG844" s="111"/>
      <c r="AH844" s="40"/>
      <c r="AI844" s="40"/>
    </row>
    <row r="845" spans="1:35" s="44" customFormat="1" ht="28.5" customHeight="1" x14ac:dyDescent="0.25">
      <c r="A845" s="88" t="e">
        <f t="shared" si="74"/>
        <v>#VALUE!</v>
      </c>
      <c r="B845" s="87" t="s">
        <v>60</v>
      </c>
      <c r="C845" s="28"/>
      <c r="D845" s="37"/>
      <c r="E845" s="38"/>
      <c r="F845" s="89"/>
      <c r="G845" s="96"/>
      <c r="H845" s="39">
        <f t="shared" si="75"/>
        <v>0</v>
      </c>
      <c r="I845" s="39"/>
      <c r="J845" s="82"/>
      <c r="K845" s="41">
        <f t="shared" si="76"/>
        <v>0</v>
      </c>
      <c r="L845" s="42">
        <v>0</v>
      </c>
      <c r="M845" s="269"/>
      <c r="N845" s="268" t="str">
        <f t="shared" si="78"/>
        <v>xxx</v>
      </c>
      <c r="O845" s="267"/>
      <c r="P845" s="268"/>
      <c r="Q845" s="300">
        <v>0</v>
      </c>
      <c r="R845" s="104">
        <f t="shared" si="77"/>
        <v>0</v>
      </c>
      <c r="S845" s="43"/>
      <c r="T845" s="111"/>
      <c r="U845" s="111"/>
      <c r="V845" s="111"/>
      <c r="W845" s="111"/>
      <c r="X845" s="111"/>
      <c r="Y845" s="111"/>
      <c r="Z845" s="111"/>
      <c r="AA845" s="111"/>
      <c r="AB845" s="111"/>
      <c r="AC845" s="111"/>
      <c r="AD845" s="111"/>
      <c r="AE845" s="111"/>
      <c r="AF845" s="111"/>
      <c r="AG845" s="111"/>
      <c r="AH845" s="40"/>
      <c r="AI845" s="40"/>
    </row>
    <row r="846" spans="1:35" s="44" customFormat="1" ht="28.5" customHeight="1" x14ac:dyDescent="0.25">
      <c r="A846" s="88" t="e">
        <f t="shared" si="74"/>
        <v>#VALUE!</v>
      </c>
      <c r="B846" s="87" t="s">
        <v>60</v>
      </c>
      <c r="C846" s="28"/>
      <c r="D846" s="37"/>
      <c r="E846" s="38"/>
      <c r="F846" s="89"/>
      <c r="G846" s="96"/>
      <c r="H846" s="39">
        <f t="shared" si="75"/>
        <v>0</v>
      </c>
      <c r="I846" s="39"/>
      <c r="J846" s="82"/>
      <c r="K846" s="41">
        <f t="shared" si="76"/>
        <v>0</v>
      </c>
      <c r="L846" s="42">
        <v>0</v>
      </c>
      <c r="M846" s="269"/>
      <c r="N846" s="268" t="str">
        <f t="shared" si="78"/>
        <v>xxx</v>
      </c>
      <c r="O846" s="267"/>
      <c r="P846" s="268"/>
      <c r="Q846" s="300">
        <v>0</v>
      </c>
      <c r="R846" s="104">
        <f t="shared" si="77"/>
        <v>0</v>
      </c>
      <c r="S846" s="43"/>
      <c r="T846" s="111"/>
      <c r="U846" s="111"/>
      <c r="V846" s="111"/>
      <c r="W846" s="111"/>
      <c r="X846" s="111"/>
      <c r="Y846" s="111"/>
      <c r="Z846" s="111"/>
      <c r="AA846" s="111"/>
      <c r="AB846" s="111"/>
      <c r="AC846" s="111"/>
      <c r="AD846" s="111"/>
      <c r="AE846" s="111"/>
      <c r="AF846" s="111"/>
      <c r="AG846" s="111"/>
      <c r="AH846" s="40"/>
      <c r="AI846" s="40"/>
    </row>
    <row r="847" spans="1:35" s="44" customFormat="1" ht="28.5" customHeight="1" x14ac:dyDescent="0.25">
      <c r="A847" s="88" t="e">
        <f t="shared" si="74"/>
        <v>#VALUE!</v>
      </c>
      <c r="B847" s="87" t="s">
        <v>60</v>
      </c>
      <c r="C847" s="28"/>
      <c r="D847" s="37"/>
      <c r="E847" s="38"/>
      <c r="F847" s="89"/>
      <c r="G847" s="96"/>
      <c r="H847" s="39">
        <f t="shared" si="75"/>
        <v>0</v>
      </c>
      <c r="I847" s="39"/>
      <c r="J847" s="82"/>
      <c r="K847" s="41">
        <f t="shared" si="76"/>
        <v>0</v>
      </c>
      <c r="L847" s="42">
        <v>0</v>
      </c>
      <c r="M847" s="269"/>
      <c r="N847" s="268" t="str">
        <f t="shared" si="78"/>
        <v>xxx</v>
      </c>
      <c r="O847" s="267"/>
      <c r="P847" s="268"/>
      <c r="Q847" s="300">
        <v>0</v>
      </c>
      <c r="R847" s="104">
        <f t="shared" si="77"/>
        <v>0</v>
      </c>
      <c r="S847" s="43"/>
      <c r="T847" s="111"/>
      <c r="U847" s="111"/>
      <c r="V847" s="111"/>
      <c r="W847" s="111"/>
      <c r="X847" s="111"/>
      <c r="Y847" s="111"/>
      <c r="Z847" s="111"/>
      <c r="AA847" s="111"/>
      <c r="AB847" s="111"/>
      <c r="AC847" s="111"/>
      <c r="AD847" s="111"/>
      <c r="AE847" s="111"/>
      <c r="AF847" s="111"/>
      <c r="AG847" s="111"/>
      <c r="AH847" s="40"/>
      <c r="AI847" s="40"/>
    </row>
    <row r="848" spans="1:35" s="44" customFormat="1" ht="28.5" customHeight="1" x14ac:dyDescent="0.25">
      <c r="A848" s="88" t="e">
        <f t="shared" si="74"/>
        <v>#VALUE!</v>
      </c>
      <c r="B848" s="87" t="s">
        <v>60</v>
      </c>
      <c r="C848" s="28"/>
      <c r="D848" s="37"/>
      <c r="E848" s="38"/>
      <c r="F848" s="89"/>
      <c r="G848" s="96"/>
      <c r="H848" s="39">
        <f t="shared" si="75"/>
        <v>0</v>
      </c>
      <c r="I848" s="39"/>
      <c r="J848" s="82"/>
      <c r="K848" s="41">
        <f t="shared" si="76"/>
        <v>0</v>
      </c>
      <c r="L848" s="42">
        <v>0</v>
      </c>
      <c r="M848" s="269"/>
      <c r="N848" s="268" t="str">
        <f t="shared" si="78"/>
        <v>xxx</v>
      </c>
      <c r="O848" s="267"/>
      <c r="P848" s="268"/>
      <c r="Q848" s="300">
        <v>0</v>
      </c>
      <c r="R848" s="104">
        <f t="shared" si="77"/>
        <v>0</v>
      </c>
      <c r="S848" s="43"/>
      <c r="T848" s="111"/>
      <c r="U848" s="111"/>
      <c r="V848" s="111"/>
      <c r="W848" s="111"/>
      <c r="X848" s="111"/>
      <c r="Y848" s="111"/>
      <c r="Z848" s="111"/>
      <c r="AA848" s="111"/>
      <c r="AB848" s="111"/>
      <c r="AC848" s="111"/>
      <c r="AD848" s="111"/>
      <c r="AE848" s="111"/>
      <c r="AF848" s="111"/>
      <c r="AG848" s="111"/>
      <c r="AH848" s="40"/>
      <c r="AI848" s="40"/>
    </row>
    <row r="849" spans="1:35" s="44" customFormat="1" ht="28.5" customHeight="1" x14ac:dyDescent="0.25">
      <c r="A849" s="88" t="e">
        <f t="shared" si="74"/>
        <v>#VALUE!</v>
      </c>
      <c r="B849" s="87" t="s">
        <v>60</v>
      </c>
      <c r="C849" s="28"/>
      <c r="D849" s="37"/>
      <c r="E849" s="38"/>
      <c r="F849" s="89"/>
      <c r="G849" s="96"/>
      <c r="H849" s="39">
        <f t="shared" si="75"/>
        <v>0</v>
      </c>
      <c r="I849" s="39"/>
      <c r="J849" s="82"/>
      <c r="K849" s="41">
        <f t="shared" si="76"/>
        <v>0</v>
      </c>
      <c r="L849" s="42">
        <v>0</v>
      </c>
      <c r="M849" s="269"/>
      <c r="N849" s="268" t="str">
        <f t="shared" si="78"/>
        <v>xxx</v>
      </c>
      <c r="O849" s="267"/>
      <c r="P849" s="268"/>
      <c r="Q849" s="300">
        <v>0</v>
      </c>
      <c r="R849" s="104">
        <f t="shared" si="77"/>
        <v>0</v>
      </c>
      <c r="S849" s="43"/>
      <c r="T849" s="111"/>
      <c r="U849" s="111"/>
      <c r="V849" s="111"/>
      <c r="W849" s="111"/>
      <c r="X849" s="111"/>
      <c r="Y849" s="111"/>
      <c r="Z849" s="111"/>
      <c r="AA849" s="111"/>
      <c r="AB849" s="111"/>
      <c r="AC849" s="111"/>
      <c r="AD849" s="111"/>
      <c r="AE849" s="111"/>
      <c r="AF849" s="111"/>
      <c r="AG849" s="111"/>
      <c r="AH849" s="40"/>
      <c r="AI849" s="40"/>
    </row>
    <row r="850" spans="1:35" s="44" customFormat="1" ht="28.5" customHeight="1" x14ac:dyDescent="0.25">
      <c r="A850" s="88" t="e">
        <f t="shared" si="74"/>
        <v>#VALUE!</v>
      </c>
      <c r="B850" s="87" t="s">
        <v>60</v>
      </c>
      <c r="C850" s="28"/>
      <c r="D850" s="37"/>
      <c r="E850" s="38"/>
      <c r="F850" s="89"/>
      <c r="G850" s="96"/>
      <c r="H850" s="39">
        <f t="shared" si="75"/>
        <v>0</v>
      </c>
      <c r="I850" s="39"/>
      <c r="J850" s="82"/>
      <c r="K850" s="41">
        <f t="shared" si="76"/>
        <v>0</v>
      </c>
      <c r="L850" s="42">
        <v>0</v>
      </c>
      <c r="M850" s="269"/>
      <c r="N850" s="268" t="str">
        <f t="shared" si="78"/>
        <v>xxx</v>
      </c>
      <c r="O850" s="267"/>
      <c r="P850" s="268"/>
      <c r="Q850" s="300">
        <v>0</v>
      </c>
      <c r="R850" s="104">
        <f t="shared" si="77"/>
        <v>0</v>
      </c>
      <c r="S850" s="43"/>
      <c r="T850" s="111"/>
      <c r="U850" s="111"/>
      <c r="V850" s="111"/>
      <c r="W850" s="111"/>
      <c r="X850" s="111"/>
      <c r="Y850" s="111"/>
      <c r="Z850" s="111"/>
      <c r="AA850" s="111"/>
      <c r="AB850" s="111"/>
      <c r="AC850" s="111"/>
      <c r="AD850" s="111"/>
      <c r="AE850" s="111"/>
      <c r="AF850" s="111"/>
      <c r="AG850" s="111"/>
      <c r="AH850" s="40"/>
      <c r="AI850" s="40"/>
    </row>
    <row r="851" spans="1:35" s="44" customFormat="1" ht="28.5" customHeight="1" x14ac:dyDescent="0.25">
      <c r="A851" s="88" t="e">
        <f t="shared" si="74"/>
        <v>#VALUE!</v>
      </c>
      <c r="B851" s="87" t="s">
        <v>60</v>
      </c>
      <c r="C851" s="28"/>
      <c r="D851" s="37"/>
      <c r="E851" s="38"/>
      <c r="F851" s="89"/>
      <c r="G851" s="96"/>
      <c r="H851" s="39">
        <f t="shared" si="75"/>
        <v>0</v>
      </c>
      <c r="I851" s="39"/>
      <c r="J851" s="82"/>
      <c r="K851" s="41">
        <f t="shared" si="76"/>
        <v>0</v>
      </c>
      <c r="L851" s="42">
        <v>0</v>
      </c>
      <c r="M851" s="269"/>
      <c r="N851" s="268" t="str">
        <f t="shared" si="78"/>
        <v>xxx</v>
      </c>
      <c r="O851" s="267"/>
      <c r="P851" s="268"/>
      <c r="Q851" s="300">
        <v>0</v>
      </c>
      <c r="R851" s="104">
        <f t="shared" si="77"/>
        <v>0</v>
      </c>
      <c r="S851" s="43"/>
      <c r="T851" s="111"/>
      <c r="U851" s="111"/>
      <c r="V851" s="111"/>
      <c r="W851" s="111"/>
      <c r="X851" s="111"/>
      <c r="Y851" s="111"/>
      <c r="Z851" s="111"/>
      <c r="AA851" s="111"/>
      <c r="AB851" s="111"/>
      <c r="AC851" s="111"/>
      <c r="AD851" s="111"/>
      <c r="AE851" s="111"/>
      <c r="AF851" s="111"/>
      <c r="AG851" s="111"/>
      <c r="AH851" s="40"/>
      <c r="AI851" s="40"/>
    </row>
    <row r="852" spans="1:35" s="44" customFormat="1" ht="28.5" customHeight="1" x14ac:dyDescent="0.25">
      <c r="A852" s="88" t="e">
        <f t="shared" si="74"/>
        <v>#VALUE!</v>
      </c>
      <c r="B852" s="87" t="s">
        <v>60</v>
      </c>
      <c r="C852" s="28"/>
      <c r="D852" s="37"/>
      <c r="E852" s="38"/>
      <c r="F852" s="89"/>
      <c r="G852" s="96"/>
      <c r="H852" s="39">
        <f t="shared" si="75"/>
        <v>0</v>
      </c>
      <c r="I852" s="39"/>
      <c r="J852" s="82"/>
      <c r="K852" s="41">
        <f t="shared" si="76"/>
        <v>0</v>
      </c>
      <c r="L852" s="42">
        <v>0</v>
      </c>
      <c r="M852" s="269"/>
      <c r="N852" s="268" t="str">
        <f t="shared" si="78"/>
        <v>xxx</v>
      </c>
      <c r="O852" s="267"/>
      <c r="P852" s="268"/>
      <c r="Q852" s="300">
        <v>0</v>
      </c>
      <c r="R852" s="104">
        <f t="shared" si="77"/>
        <v>0</v>
      </c>
      <c r="S852" s="43"/>
      <c r="T852" s="111"/>
      <c r="U852" s="111"/>
      <c r="V852" s="111"/>
      <c r="W852" s="111"/>
      <c r="X852" s="111"/>
      <c r="Y852" s="111"/>
      <c r="Z852" s="111"/>
      <c r="AA852" s="111"/>
      <c r="AB852" s="111"/>
      <c r="AC852" s="111"/>
      <c r="AD852" s="111"/>
      <c r="AE852" s="111"/>
      <c r="AF852" s="111"/>
      <c r="AG852" s="111"/>
      <c r="AH852" s="40"/>
      <c r="AI852" s="40"/>
    </row>
    <row r="853" spans="1:35" s="44" customFormat="1" ht="28.5" customHeight="1" x14ac:dyDescent="0.25">
      <c r="A853" s="88" t="e">
        <f t="shared" si="74"/>
        <v>#VALUE!</v>
      </c>
      <c r="B853" s="87" t="s">
        <v>60</v>
      </c>
      <c r="C853" s="28"/>
      <c r="D853" s="37"/>
      <c r="E853" s="38"/>
      <c r="F853" s="89"/>
      <c r="G853" s="96"/>
      <c r="H853" s="39">
        <f t="shared" si="75"/>
        <v>0</v>
      </c>
      <c r="I853" s="39"/>
      <c r="J853" s="82"/>
      <c r="K853" s="41">
        <f t="shared" si="76"/>
        <v>0</v>
      </c>
      <c r="L853" s="42">
        <v>0</v>
      </c>
      <c r="M853" s="269"/>
      <c r="N853" s="268" t="str">
        <f t="shared" si="78"/>
        <v>xxx</v>
      </c>
      <c r="O853" s="267"/>
      <c r="P853" s="268"/>
      <c r="Q853" s="300">
        <v>0</v>
      </c>
      <c r="R853" s="104">
        <f t="shared" si="77"/>
        <v>0</v>
      </c>
      <c r="S853" s="43"/>
      <c r="T853" s="111"/>
      <c r="U853" s="111"/>
      <c r="V853" s="111"/>
      <c r="W853" s="111"/>
      <c r="X853" s="111"/>
      <c r="Y853" s="111"/>
      <c r="Z853" s="111"/>
      <c r="AA853" s="111"/>
      <c r="AB853" s="111"/>
      <c r="AC853" s="111"/>
      <c r="AD853" s="111"/>
      <c r="AE853" s="111"/>
      <c r="AF853" s="111"/>
      <c r="AG853" s="111"/>
      <c r="AH853" s="40"/>
      <c r="AI853" s="40"/>
    </row>
    <row r="854" spans="1:35" s="44" customFormat="1" ht="28.5" customHeight="1" x14ac:dyDescent="0.25">
      <c r="A854" s="88" t="e">
        <f t="shared" si="74"/>
        <v>#VALUE!</v>
      </c>
      <c r="B854" s="87" t="s">
        <v>60</v>
      </c>
      <c r="C854" s="28"/>
      <c r="D854" s="37"/>
      <c r="E854" s="38"/>
      <c r="F854" s="89"/>
      <c r="G854" s="96"/>
      <c r="H854" s="39">
        <f t="shared" si="75"/>
        <v>0</v>
      </c>
      <c r="I854" s="39"/>
      <c r="J854" s="82"/>
      <c r="K854" s="41">
        <f t="shared" si="76"/>
        <v>0</v>
      </c>
      <c r="L854" s="42">
        <v>0</v>
      </c>
      <c r="M854" s="269"/>
      <c r="N854" s="268" t="str">
        <f t="shared" si="78"/>
        <v>xxx</v>
      </c>
      <c r="O854" s="267"/>
      <c r="P854" s="268"/>
      <c r="Q854" s="300">
        <v>0</v>
      </c>
      <c r="R854" s="104">
        <f t="shared" si="77"/>
        <v>0</v>
      </c>
      <c r="S854" s="43"/>
      <c r="T854" s="111"/>
      <c r="U854" s="111"/>
      <c r="V854" s="111"/>
      <c r="W854" s="111"/>
      <c r="X854" s="111"/>
      <c r="Y854" s="111"/>
      <c r="Z854" s="111"/>
      <c r="AA854" s="111"/>
      <c r="AB854" s="111"/>
      <c r="AC854" s="111"/>
      <c r="AD854" s="111"/>
      <c r="AE854" s="111"/>
      <c r="AF854" s="111"/>
      <c r="AG854" s="111"/>
      <c r="AH854" s="40"/>
      <c r="AI854" s="40"/>
    </row>
    <row r="855" spans="1:35" s="44" customFormat="1" ht="28.5" customHeight="1" x14ac:dyDescent="0.25">
      <c r="A855" s="88" t="e">
        <f t="shared" si="74"/>
        <v>#VALUE!</v>
      </c>
      <c r="B855" s="87" t="s">
        <v>60</v>
      </c>
      <c r="C855" s="28"/>
      <c r="D855" s="37"/>
      <c r="E855" s="38"/>
      <c r="F855" s="89"/>
      <c r="G855" s="96"/>
      <c r="H855" s="39">
        <f t="shared" si="75"/>
        <v>0</v>
      </c>
      <c r="I855" s="39"/>
      <c r="J855" s="82"/>
      <c r="K855" s="41">
        <f t="shared" si="76"/>
        <v>0</v>
      </c>
      <c r="L855" s="42">
        <v>0</v>
      </c>
      <c r="M855" s="269"/>
      <c r="N855" s="268" t="str">
        <f t="shared" si="78"/>
        <v>xxx</v>
      </c>
      <c r="O855" s="267"/>
      <c r="P855" s="268"/>
      <c r="Q855" s="300">
        <v>0</v>
      </c>
      <c r="R855" s="104">
        <f t="shared" si="77"/>
        <v>0</v>
      </c>
      <c r="S855" s="43"/>
      <c r="T855" s="111"/>
      <c r="U855" s="111"/>
      <c r="V855" s="111"/>
      <c r="W855" s="111"/>
      <c r="X855" s="111"/>
      <c r="Y855" s="111"/>
      <c r="Z855" s="111"/>
      <c r="AA855" s="111"/>
      <c r="AB855" s="111"/>
      <c r="AC855" s="111"/>
      <c r="AD855" s="111"/>
      <c r="AE855" s="111"/>
      <c r="AF855" s="111"/>
      <c r="AG855" s="111"/>
      <c r="AH855" s="40"/>
      <c r="AI855" s="40"/>
    </row>
    <row r="856" spans="1:35" s="44" customFormat="1" ht="28.5" customHeight="1" x14ac:dyDescent="0.25">
      <c r="A856" s="88" t="e">
        <f t="shared" si="74"/>
        <v>#VALUE!</v>
      </c>
      <c r="B856" s="87" t="s">
        <v>60</v>
      </c>
      <c r="C856" s="28"/>
      <c r="D856" s="37"/>
      <c r="E856" s="38"/>
      <c r="F856" s="89"/>
      <c r="G856" s="96"/>
      <c r="H856" s="39">
        <f t="shared" si="75"/>
        <v>0</v>
      </c>
      <c r="I856" s="39"/>
      <c r="J856" s="82"/>
      <c r="K856" s="41">
        <f t="shared" si="76"/>
        <v>0</v>
      </c>
      <c r="L856" s="42">
        <v>0</v>
      </c>
      <c r="M856" s="269"/>
      <c r="N856" s="268" t="str">
        <f t="shared" si="78"/>
        <v>xxx</v>
      </c>
      <c r="O856" s="267"/>
      <c r="P856" s="268"/>
      <c r="Q856" s="300">
        <v>0</v>
      </c>
      <c r="R856" s="104">
        <f t="shared" si="77"/>
        <v>0</v>
      </c>
      <c r="S856" s="43"/>
      <c r="T856" s="111"/>
      <c r="U856" s="111"/>
      <c r="V856" s="111"/>
      <c r="W856" s="111"/>
      <c r="X856" s="111"/>
      <c r="Y856" s="111"/>
      <c r="Z856" s="111"/>
      <c r="AA856" s="111"/>
      <c r="AB856" s="111"/>
      <c r="AC856" s="111"/>
      <c r="AD856" s="111"/>
      <c r="AE856" s="111"/>
      <c r="AF856" s="111"/>
      <c r="AG856" s="111"/>
      <c r="AH856" s="40"/>
      <c r="AI856" s="40"/>
    </row>
    <row r="857" spans="1:35" s="44" customFormat="1" ht="28.5" customHeight="1" x14ac:dyDescent="0.25">
      <c r="A857" s="88" t="e">
        <f t="shared" si="74"/>
        <v>#VALUE!</v>
      </c>
      <c r="B857" s="87" t="s">
        <v>60</v>
      </c>
      <c r="C857" s="28"/>
      <c r="D857" s="37"/>
      <c r="E857" s="38"/>
      <c r="F857" s="89"/>
      <c r="G857" s="96"/>
      <c r="H857" s="39">
        <f t="shared" si="75"/>
        <v>0</v>
      </c>
      <c r="I857" s="39"/>
      <c r="J857" s="82"/>
      <c r="K857" s="41">
        <f t="shared" si="76"/>
        <v>0</v>
      </c>
      <c r="L857" s="42">
        <v>0</v>
      </c>
      <c r="M857" s="269"/>
      <c r="N857" s="268" t="str">
        <f t="shared" si="78"/>
        <v>xxx</v>
      </c>
      <c r="O857" s="267"/>
      <c r="P857" s="268"/>
      <c r="Q857" s="300">
        <v>0</v>
      </c>
      <c r="R857" s="104">
        <f t="shared" si="77"/>
        <v>0</v>
      </c>
      <c r="S857" s="43"/>
      <c r="T857" s="111"/>
      <c r="U857" s="111"/>
      <c r="V857" s="111"/>
      <c r="W857" s="111"/>
      <c r="X857" s="111"/>
      <c r="Y857" s="111"/>
      <c r="Z857" s="111"/>
      <c r="AA857" s="111"/>
      <c r="AB857" s="111"/>
      <c r="AC857" s="111"/>
      <c r="AD857" s="111"/>
      <c r="AE857" s="111"/>
      <c r="AF857" s="111"/>
      <c r="AG857" s="111"/>
      <c r="AH857" s="40"/>
      <c r="AI857" s="40"/>
    </row>
    <row r="858" spans="1:35" s="44" customFormat="1" ht="28.5" customHeight="1" x14ac:dyDescent="0.25">
      <c r="A858" s="88" t="e">
        <f t="shared" si="74"/>
        <v>#VALUE!</v>
      </c>
      <c r="B858" s="87" t="s">
        <v>60</v>
      </c>
      <c r="C858" s="28"/>
      <c r="D858" s="37"/>
      <c r="E858" s="38"/>
      <c r="F858" s="89"/>
      <c r="G858" s="96"/>
      <c r="H858" s="39">
        <f t="shared" si="75"/>
        <v>0</v>
      </c>
      <c r="I858" s="39"/>
      <c r="J858" s="82"/>
      <c r="K858" s="41">
        <f t="shared" si="76"/>
        <v>0</v>
      </c>
      <c r="L858" s="42">
        <v>0</v>
      </c>
      <c r="M858" s="269"/>
      <c r="N858" s="268" t="str">
        <f t="shared" si="78"/>
        <v>xxx</v>
      </c>
      <c r="O858" s="267"/>
      <c r="P858" s="268"/>
      <c r="Q858" s="300">
        <v>0</v>
      </c>
      <c r="R858" s="104">
        <f t="shared" si="77"/>
        <v>0</v>
      </c>
      <c r="S858" s="43"/>
      <c r="T858" s="111"/>
      <c r="U858" s="111"/>
      <c r="V858" s="111"/>
      <c r="W858" s="111"/>
      <c r="X858" s="111"/>
      <c r="Y858" s="111"/>
      <c r="Z858" s="111"/>
      <c r="AA858" s="111"/>
      <c r="AB858" s="111"/>
      <c r="AC858" s="111"/>
      <c r="AD858" s="111"/>
      <c r="AE858" s="111"/>
      <c r="AF858" s="111"/>
      <c r="AG858" s="111"/>
      <c r="AH858" s="40"/>
      <c r="AI858" s="40"/>
    </row>
    <row r="859" spans="1:35" s="44" customFormat="1" ht="28.5" customHeight="1" x14ac:dyDescent="0.25">
      <c r="A859" s="88" t="e">
        <f t="shared" si="74"/>
        <v>#VALUE!</v>
      </c>
      <c r="B859" s="87" t="s">
        <v>60</v>
      </c>
      <c r="C859" s="28"/>
      <c r="D859" s="37"/>
      <c r="E859" s="38"/>
      <c r="F859" s="89"/>
      <c r="G859" s="96"/>
      <c r="H859" s="39">
        <f t="shared" si="75"/>
        <v>0</v>
      </c>
      <c r="I859" s="39"/>
      <c r="J859" s="82"/>
      <c r="K859" s="41">
        <f t="shared" si="76"/>
        <v>0</v>
      </c>
      <c r="L859" s="42">
        <v>0</v>
      </c>
      <c r="M859" s="269"/>
      <c r="N859" s="268" t="str">
        <f t="shared" si="78"/>
        <v>xxx</v>
      </c>
      <c r="O859" s="267"/>
      <c r="P859" s="268"/>
      <c r="Q859" s="300">
        <v>0</v>
      </c>
      <c r="R859" s="104">
        <f t="shared" si="77"/>
        <v>0</v>
      </c>
      <c r="S859" s="43"/>
      <c r="T859" s="111"/>
      <c r="U859" s="111"/>
      <c r="V859" s="111"/>
      <c r="W859" s="111"/>
      <c r="X859" s="111"/>
      <c r="Y859" s="111"/>
      <c r="Z859" s="111"/>
      <c r="AA859" s="111"/>
      <c r="AB859" s="111"/>
      <c r="AC859" s="111"/>
      <c r="AD859" s="111"/>
      <c r="AE859" s="111"/>
      <c r="AF859" s="111"/>
      <c r="AG859" s="111"/>
      <c r="AH859" s="40"/>
      <c r="AI859" s="40"/>
    </row>
    <row r="860" spans="1:35" s="44" customFormat="1" ht="28.5" customHeight="1" x14ac:dyDescent="0.25">
      <c r="A860" s="88" t="e">
        <f t="shared" si="74"/>
        <v>#VALUE!</v>
      </c>
      <c r="B860" s="87" t="s">
        <v>60</v>
      </c>
      <c r="C860" s="28"/>
      <c r="D860" s="37"/>
      <c r="E860" s="38"/>
      <c r="F860" s="89"/>
      <c r="G860" s="96"/>
      <c r="H860" s="39">
        <f t="shared" si="75"/>
        <v>0</v>
      </c>
      <c r="I860" s="39"/>
      <c r="J860" s="82"/>
      <c r="K860" s="41">
        <f t="shared" si="76"/>
        <v>0</v>
      </c>
      <c r="L860" s="42">
        <v>0</v>
      </c>
      <c r="M860" s="269"/>
      <c r="N860" s="268" t="str">
        <f t="shared" si="78"/>
        <v>xxx</v>
      </c>
      <c r="O860" s="267"/>
      <c r="P860" s="268"/>
      <c r="Q860" s="300">
        <v>0</v>
      </c>
      <c r="R860" s="104">
        <f t="shared" si="77"/>
        <v>0</v>
      </c>
      <c r="S860" s="43"/>
      <c r="T860" s="111"/>
      <c r="U860" s="111"/>
      <c r="V860" s="111"/>
      <c r="W860" s="111"/>
      <c r="X860" s="111"/>
      <c r="Y860" s="111"/>
      <c r="Z860" s="111"/>
      <c r="AA860" s="111"/>
      <c r="AB860" s="111"/>
      <c r="AC860" s="111"/>
      <c r="AD860" s="111"/>
      <c r="AE860" s="111"/>
      <c r="AF860" s="111"/>
      <c r="AG860" s="111"/>
      <c r="AH860" s="40"/>
      <c r="AI860" s="40"/>
    </row>
    <row r="861" spans="1:35" s="44" customFormat="1" ht="28.5" customHeight="1" x14ac:dyDescent="0.25">
      <c r="A861" s="88" t="e">
        <f t="shared" si="74"/>
        <v>#VALUE!</v>
      </c>
      <c r="B861" s="87" t="s">
        <v>60</v>
      </c>
      <c r="C861" s="28"/>
      <c r="D861" s="37"/>
      <c r="E861" s="38"/>
      <c r="F861" s="89"/>
      <c r="G861" s="96"/>
      <c r="H861" s="39">
        <f t="shared" si="75"/>
        <v>0</v>
      </c>
      <c r="I861" s="39"/>
      <c r="J861" s="82"/>
      <c r="K861" s="41">
        <f t="shared" si="76"/>
        <v>0</v>
      </c>
      <c r="L861" s="42">
        <v>0</v>
      </c>
      <c r="M861" s="269"/>
      <c r="N861" s="268" t="str">
        <f t="shared" si="78"/>
        <v>xxx</v>
      </c>
      <c r="O861" s="267"/>
      <c r="P861" s="268"/>
      <c r="Q861" s="300">
        <v>0</v>
      </c>
      <c r="R861" s="104">
        <f t="shared" si="77"/>
        <v>0</v>
      </c>
      <c r="S861" s="43"/>
      <c r="T861" s="111"/>
      <c r="U861" s="111"/>
      <c r="V861" s="111"/>
      <c r="W861" s="111"/>
      <c r="X861" s="111"/>
      <c r="Y861" s="111"/>
      <c r="Z861" s="111"/>
      <c r="AA861" s="111"/>
      <c r="AB861" s="111"/>
      <c r="AC861" s="111"/>
      <c r="AD861" s="111"/>
      <c r="AE861" s="111"/>
      <c r="AF861" s="111"/>
      <c r="AG861" s="111"/>
      <c r="AH861" s="40"/>
      <c r="AI861" s="40"/>
    </row>
    <row r="862" spans="1:35" s="44" customFormat="1" ht="28.5" customHeight="1" x14ac:dyDescent="0.25">
      <c r="A862" s="88" t="e">
        <f t="shared" si="74"/>
        <v>#VALUE!</v>
      </c>
      <c r="B862" s="87" t="s">
        <v>60</v>
      </c>
      <c r="C862" s="28"/>
      <c r="D862" s="37"/>
      <c r="E862" s="38"/>
      <c r="F862" s="89"/>
      <c r="G862" s="96"/>
      <c r="H862" s="39">
        <f t="shared" si="75"/>
        <v>0</v>
      </c>
      <c r="I862" s="39"/>
      <c r="J862" s="82"/>
      <c r="K862" s="41">
        <f t="shared" si="76"/>
        <v>0</v>
      </c>
      <c r="L862" s="42">
        <v>0</v>
      </c>
      <c r="M862" s="269"/>
      <c r="N862" s="268" t="str">
        <f t="shared" si="78"/>
        <v>xxx</v>
      </c>
      <c r="O862" s="267"/>
      <c r="P862" s="268"/>
      <c r="Q862" s="300">
        <v>0</v>
      </c>
      <c r="R862" s="104">
        <f t="shared" si="77"/>
        <v>0</v>
      </c>
      <c r="S862" s="43"/>
      <c r="T862" s="111"/>
      <c r="U862" s="111"/>
      <c r="V862" s="111"/>
      <c r="W862" s="111"/>
      <c r="X862" s="111"/>
      <c r="Y862" s="111"/>
      <c r="Z862" s="111"/>
      <c r="AA862" s="111"/>
      <c r="AB862" s="111"/>
      <c r="AC862" s="111"/>
      <c r="AD862" s="111"/>
      <c r="AE862" s="111"/>
      <c r="AF862" s="111"/>
      <c r="AG862" s="111"/>
      <c r="AH862" s="40"/>
      <c r="AI862" s="40"/>
    </row>
    <row r="863" spans="1:35" s="44" customFormat="1" ht="28.5" customHeight="1" x14ac:dyDescent="0.25">
      <c r="A863" s="88" t="e">
        <f t="shared" si="74"/>
        <v>#VALUE!</v>
      </c>
      <c r="B863" s="87" t="s">
        <v>60</v>
      </c>
      <c r="C863" s="28"/>
      <c r="D863" s="37"/>
      <c r="E863" s="38"/>
      <c r="F863" s="89"/>
      <c r="G863" s="96"/>
      <c r="H863" s="39">
        <f t="shared" si="75"/>
        <v>0</v>
      </c>
      <c r="I863" s="39"/>
      <c r="J863" s="82"/>
      <c r="K863" s="41">
        <f t="shared" si="76"/>
        <v>0</v>
      </c>
      <c r="L863" s="42">
        <v>0</v>
      </c>
      <c r="M863" s="269"/>
      <c r="N863" s="268" t="str">
        <f t="shared" si="78"/>
        <v>xxx</v>
      </c>
      <c r="O863" s="267"/>
      <c r="P863" s="268"/>
      <c r="Q863" s="300">
        <v>0</v>
      </c>
      <c r="R863" s="104">
        <f t="shared" si="77"/>
        <v>0</v>
      </c>
      <c r="S863" s="43"/>
      <c r="T863" s="111"/>
      <c r="U863" s="111"/>
      <c r="V863" s="111"/>
      <c r="W863" s="111"/>
      <c r="X863" s="111"/>
      <c r="Y863" s="111"/>
      <c r="Z863" s="111"/>
      <c r="AA863" s="111"/>
      <c r="AB863" s="111"/>
      <c r="AC863" s="111"/>
      <c r="AD863" s="111"/>
      <c r="AE863" s="111"/>
      <c r="AF863" s="111"/>
      <c r="AG863" s="111"/>
      <c r="AH863" s="40"/>
      <c r="AI863" s="40"/>
    </row>
    <row r="864" spans="1:35" s="44" customFormat="1" ht="28.5" customHeight="1" x14ac:dyDescent="0.25">
      <c r="A864" s="88" t="e">
        <f t="shared" si="74"/>
        <v>#VALUE!</v>
      </c>
      <c r="B864" s="87" t="s">
        <v>60</v>
      </c>
      <c r="C864" s="28"/>
      <c r="D864" s="37"/>
      <c r="E864" s="38"/>
      <c r="F864" s="89"/>
      <c r="G864" s="96"/>
      <c r="H864" s="39">
        <f t="shared" si="75"/>
        <v>0</v>
      </c>
      <c r="I864" s="39"/>
      <c r="J864" s="82"/>
      <c r="K864" s="41">
        <f t="shared" si="76"/>
        <v>0</v>
      </c>
      <c r="L864" s="42">
        <v>0</v>
      </c>
      <c r="M864" s="269"/>
      <c r="N864" s="268" t="str">
        <f t="shared" si="78"/>
        <v>xxx</v>
      </c>
      <c r="O864" s="267"/>
      <c r="P864" s="268"/>
      <c r="Q864" s="300">
        <v>0</v>
      </c>
      <c r="R864" s="104">
        <f t="shared" si="77"/>
        <v>0</v>
      </c>
      <c r="S864" s="43"/>
      <c r="T864" s="111"/>
      <c r="U864" s="111"/>
      <c r="V864" s="111"/>
      <c r="W864" s="111"/>
      <c r="X864" s="111"/>
      <c r="Y864" s="111"/>
      <c r="Z864" s="111"/>
      <c r="AA864" s="111"/>
      <c r="AB864" s="111"/>
      <c r="AC864" s="111"/>
      <c r="AD864" s="111"/>
      <c r="AE864" s="111"/>
      <c r="AF864" s="111"/>
      <c r="AG864" s="111"/>
      <c r="AH864" s="40"/>
      <c r="AI864" s="40"/>
    </row>
    <row r="865" spans="1:35" s="44" customFormat="1" ht="28.5" customHeight="1" x14ac:dyDescent="0.25">
      <c r="A865" s="88" t="e">
        <f t="shared" si="74"/>
        <v>#VALUE!</v>
      </c>
      <c r="B865" s="87" t="s">
        <v>60</v>
      </c>
      <c r="C865" s="28"/>
      <c r="D865" s="37"/>
      <c r="E865" s="38"/>
      <c r="F865" s="89"/>
      <c r="G865" s="96"/>
      <c r="H865" s="39">
        <f t="shared" si="75"/>
        <v>0</v>
      </c>
      <c r="I865" s="39"/>
      <c r="J865" s="82"/>
      <c r="K865" s="41">
        <f t="shared" si="76"/>
        <v>0</v>
      </c>
      <c r="L865" s="42">
        <v>0</v>
      </c>
      <c r="M865" s="269"/>
      <c r="N865" s="268" t="str">
        <f t="shared" si="78"/>
        <v>xxx</v>
      </c>
      <c r="O865" s="267"/>
      <c r="P865" s="268"/>
      <c r="Q865" s="300">
        <v>0</v>
      </c>
      <c r="R865" s="104">
        <f t="shared" si="77"/>
        <v>0</v>
      </c>
      <c r="S865" s="43"/>
      <c r="T865" s="111"/>
      <c r="U865" s="111"/>
      <c r="V865" s="111"/>
      <c r="W865" s="111"/>
      <c r="X865" s="111"/>
      <c r="Y865" s="111"/>
      <c r="Z865" s="111"/>
      <c r="AA865" s="111"/>
      <c r="AB865" s="111"/>
      <c r="AC865" s="111"/>
      <c r="AD865" s="111"/>
      <c r="AE865" s="111"/>
      <c r="AF865" s="111"/>
      <c r="AG865" s="111"/>
      <c r="AH865" s="40"/>
      <c r="AI865" s="40"/>
    </row>
    <row r="866" spans="1:35" s="44" customFormat="1" ht="28.5" customHeight="1" x14ac:dyDescent="0.25">
      <c r="A866" s="88" t="e">
        <f t="shared" si="74"/>
        <v>#VALUE!</v>
      </c>
      <c r="B866" s="87" t="s">
        <v>60</v>
      </c>
      <c r="C866" s="28"/>
      <c r="D866" s="37"/>
      <c r="E866" s="38"/>
      <c r="F866" s="89"/>
      <c r="G866" s="96"/>
      <c r="H866" s="39">
        <f t="shared" si="75"/>
        <v>0</v>
      </c>
      <c r="I866" s="39"/>
      <c r="J866" s="82"/>
      <c r="K866" s="41">
        <f t="shared" si="76"/>
        <v>0</v>
      </c>
      <c r="L866" s="42">
        <v>0</v>
      </c>
      <c r="M866" s="269"/>
      <c r="N866" s="268" t="str">
        <f t="shared" si="78"/>
        <v>xxx</v>
      </c>
      <c r="O866" s="267"/>
      <c r="P866" s="268"/>
      <c r="Q866" s="300">
        <v>0</v>
      </c>
      <c r="R866" s="104">
        <f t="shared" si="77"/>
        <v>0</v>
      </c>
      <c r="S866" s="43"/>
      <c r="T866" s="111"/>
      <c r="U866" s="111"/>
      <c r="V866" s="111"/>
      <c r="W866" s="111"/>
      <c r="X866" s="111"/>
      <c r="Y866" s="111"/>
      <c r="Z866" s="111"/>
      <c r="AA866" s="111"/>
      <c r="AB866" s="111"/>
      <c r="AC866" s="111"/>
      <c r="AD866" s="111"/>
      <c r="AE866" s="111"/>
      <c r="AF866" s="111"/>
      <c r="AG866" s="111"/>
      <c r="AH866" s="40"/>
      <c r="AI866" s="40"/>
    </row>
    <row r="867" spans="1:35" s="44" customFormat="1" ht="28.5" customHeight="1" x14ac:dyDescent="0.25">
      <c r="A867" s="88" t="e">
        <f t="shared" si="74"/>
        <v>#VALUE!</v>
      </c>
      <c r="B867" s="87" t="s">
        <v>60</v>
      </c>
      <c r="C867" s="28"/>
      <c r="D867" s="37"/>
      <c r="E867" s="38"/>
      <c r="F867" s="89"/>
      <c r="G867" s="96"/>
      <c r="H867" s="39">
        <f t="shared" si="75"/>
        <v>0</v>
      </c>
      <c r="I867" s="39"/>
      <c r="J867" s="82"/>
      <c r="K867" s="41">
        <f t="shared" si="76"/>
        <v>0</v>
      </c>
      <c r="L867" s="42">
        <v>0</v>
      </c>
      <c r="M867" s="269"/>
      <c r="N867" s="268" t="str">
        <f t="shared" si="78"/>
        <v>xxx</v>
      </c>
      <c r="O867" s="267"/>
      <c r="P867" s="268"/>
      <c r="Q867" s="300">
        <v>0</v>
      </c>
      <c r="R867" s="104">
        <f t="shared" si="77"/>
        <v>0</v>
      </c>
      <c r="S867" s="43"/>
      <c r="T867" s="111"/>
      <c r="U867" s="111"/>
      <c r="V867" s="111"/>
      <c r="W867" s="111"/>
      <c r="X867" s="111"/>
      <c r="Y867" s="111"/>
      <c r="Z867" s="111"/>
      <c r="AA867" s="111"/>
      <c r="AB867" s="111"/>
      <c r="AC867" s="111"/>
      <c r="AD867" s="111"/>
      <c r="AE867" s="111"/>
      <c r="AF867" s="111"/>
      <c r="AG867" s="111"/>
      <c r="AH867" s="40"/>
      <c r="AI867" s="40"/>
    </row>
    <row r="868" spans="1:35" s="44" customFormat="1" ht="28.5" customHeight="1" x14ac:dyDescent="0.25">
      <c r="A868" s="88" t="e">
        <f t="shared" si="74"/>
        <v>#VALUE!</v>
      </c>
      <c r="B868" s="87" t="s">
        <v>60</v>
      </c>
      <c r="C868" s="28"/>
      <c r="D868" s="37"/>
      <c r="E868" s="38"/>
      <c r="F868" s="89"/>
      <c r="G868" s="96"/>
      <c r="H868" s="39">
        <f t="shared" si="75"/>
        <v>0</v>
      </c>
      <c r="I868" s="39"/>
      <c r="J868" s="82"/>
      <c r="K868" s="41">
        <f t="shared" si="76"/>
        <v>0</v>
      </c>
      <c r="L868" s="42">
        <v>0</v>
      </c>
      <c r="M868" s="269"/>
      <c r="N868" s="268" t="str">
        <f t="shared" si="78"/>
        <v>xxx</v>
      </c>
      <c r="O868" s="267"/>
      <c r="P868" s="268"/>
      <c r="Q868" s="300">
        <v>0</v>
      </c>
      <c r="R868" s="104">
        <f t="shared" si="77"/>
        <v>0</v>
      </c>
      <c r="S868" s="43"/>
      <c r="T868" s="111"/>
      <c r="U868" s="111"/>
      <c r="V868" s="111"/>
      <c r="W868" s="111"/>
      <c r="X868" s="111"/>
      <c r="Y868" s="111"/>
      <c r="Z868" s="111"/>
      <c r="AA868" s="111"/>
      <c r="AB868" s="111"/>
      <c r="AC868" s="111"/>
      <c r="AD868" s="111"/>
      <c r="AE868" s="111"/>
      <c r="AF868" s="111"/>
      <c r="AG868" s="111"/>
      <c r="AH868" s="40"/>
      <c r="AI868" s="40"/>
    </row>
    <row r="869" spans="1:35" s="44" customFormat="1" ht="28.5" customHeight="1" x14ac:dyDescent="0.25">
      <c r="A869" s="88" t="e">
        <f t="shared" si="74"/>
        <v>#VALUE!</v>
      </c>
      <c r="B869" s="87" t="s">
        <v>60</v>
      </c>
      <c r="C869" s="28"/>
      <c r="D869" s="37"/>
      <c r="E869" s="38"/>
      <c r="F869" s="89"/>
      <c r="G869" s="96"/>
      <c r="H869" s="39">
        <f t="shared" si="75"/>
        <v>0</v>
      </c>
      <c r="I869" s="39"/>
      <c r="J869" s="82"/>
      <c r="K869" s="41">
        <f t="shared" si="76"/>
        <v>0</v>
      </c>
      <c r="L869" s="42">
        <v>0</v>
      </c>
      <c r="M869" s="269"/>
      <c r="N869" s="268" t="str">
        <f t="shared" si="78"/>
        <v>xxx</v>
      </c>
      <c r="O869" s="267"/>
      <c r="P869" s="268"/>
      <c r="Q869" s="300">
        <v>0</v>
      </c>
      <c r="R869" s="104">
        <f t="shared" si="77"/>
        <v>0</v>
      </c>
      <c r="S869" s="43"/>
      <c r="T869" s="111"/>
      <c r="U869" s="111"/>
      <c r="V869" s="111"/>
      <c r="W869" s="111"/>
      <c r="X869" s="111"/>
      <c r="Y869" s="111"/>
      <c r="Z869" s="111"/>
      <c r="AA869" s="111"/>
      <c r="AB869" s="111"/>
      <c r="AC869" s="111"/>
      <c r="AD869" s="111"/>
      <c r="AE869" s="111"/>
      <c r="AF869" s="111"/>
      <c r="AG869" s="111"/>
      <c r="AH869" s="40"/>
      <c r="AI869" s="40"/>
    </row>
    <row r="870" spans="1:35" s="44" customFormat="1" ht="28.5" customHeight="1" x14ac:dyDescent="0.25">
      <c r="A870" s="88" t="e">
        <f t="shared" si="74"/>
        <v>#VALUE!</v>
      </c>
      <c r="B870" s="87" t="s">
        <v>60</v>
      </c>
      <c r="C870" s="28"/>
      <c r="D870" s="37"/>
      <c r="E870" s="38"/>
      <c r="F870" s="89"/>
      <c r="G870" s="96"/>
      <c r="H870" s="39">
        <f t="shared" si="75"/>
        <v>0</v>
      </c>
      <c r="I870" s="39"/>
      <c r="J870" s="82"/>
      <c r="K870" s="41">
        <f t="shared" si="76"/>
        <v>0</v>
      </c>
      <c r="L870" s="42">
        <v>0</v>
      </c>
      <c r="M870" s="269"/>
      <c r="N870" s="268" t="str">
        <f t="shared" si="78"/>
        <v>xxx</v>
      </c>
      <c r="O870" s="267"/>
      <c r="P870" s="268"/>
      <c r="Q870" s="300">
        <v>0</v>
      </c>
      <c r="R870" s="104">
        <f t="shared" si="77"/>
        <v>0</v>
      </c>
      <c r="S870" s="43"/>
      <c r="T870" s="111"/>
      <c r="U870" s="111"/>
      <c r="V870" s="111"/>
      <c r="W870" s="111"/>
      <c r="X870" s="111"/>
      <c r="Y870" s="111"/>
      <c r="Z870" s="111"/>
      <c r="AA870" s="111"/>
      <c r="AB870" s="111"/>
      <c r="AC870" s="111"/>
      <c r="AD870" s="111"/>
      <c r="AE870" s="111"/>
      <c r="AF870" s="111"/>
      <c r="AG870" s="111"/>
      <c r="AH870" s="40"/>
      <c r="AI870" s="40"/>
    </row>
    <row r="871" spans="1:35" s="44" customFormat="1" ht="28.5" customHeight="1" x14ac:dyDescent="0.25">
      <c r="A871" s="88" t="e">
        <f t="shared" si="74"/>
        <v>#VALUE!</v>
      </c>
      <c r="B871" s="87" t="s">
        <v>60</v>
      </c>
      <c r="C871" s="28"/>
      <c r="D871" s="37"/>
      <c r="E871" s="38"/>
      <c r="F871" s="89"/>
      <c r="G871" s="96"/>
      <c r="H871" s="39">
        <f t="shared" si="75"/>
        <v>0</v>
      </c>
      <c r="I871" s="39"/>
      <c r="J871" s="82"/>
      <c r="K871" s="41">
        <f t="shared" si="76"/>
        <v>0</v>
      </c>
      <c r="L871" s="42">
        <v>0</v>
      </c>
      <c r="M871" s="269"/>
      <c r="N871" s="268" t="str">
        <f t="shared" si="78"/>
        <v>xxx</v>
      </c>
      <c r="O871" s="267"/>
      <c r="P871" s="268"/>
      <c r="Q871" s="300">
        <v>0</v>
      </c>
      <c r="R871" s="104">
        <f t="shared" si="77"/>
        <v>0</v>
      </c>
      <c r="S871" s="43"/>
      <c r="T871" s="111"/>
      <c r="U871" s="111"/>
      <c r="V871" s="111"/>
      <c r="W871" s="111"/>
      <c r="X871" s="111"/>
      <c r="Y871" s="111"/>
      <c r="Z871" s="111"/>
      <c r="AA871" s="111"/>
      <c r="AB871" s="111"/>
      <c r="AC871" s="111"/>
      <c r="AD871" s="111"/>
      <c r="AE871" s="111"/>
      <c r="AF871" s="111"/>
      <c r="AG871" s="111"/>
      <c r="AH871" s="40"/>
      <c r="AI871" s="40"/>
    </row>
    <row r="872" spans="1:35" s="44" customFormat="1" ht="28.5" customHeight="1" x14ac:dyDescent="0.25">
      <c r="A872" s="88" t="e">
        <f t="shared" si="74"/>
        <v>#VALUE!</v>
      </c>
      <c r="B872" s="87" t="s">
        <v>60</v>
      </c>
      <c r="C872" s="28"/>
      <c r="D872" s="37"/>
      <c r="E872" s="38"/>
      <c r="F872" s="89"/>
      <c r="G872" s="96"/>
      <c r="H872" s="39">
        <f t="shared" si="75"/>
        <v>0</v>
      </c>
      <c r="I872" s="39"/>
      <c r="J872" s="82"/>
      <c r="K872" s="41">
        <f t="shared" si="76"/>
        <v>0</v>
      </c>
      <c r="L872" s="42">
        <v>0</v>
      </c>
      <c r="M872" s="269"/>
      <c r="N872" s="268" t="str">
        <f t="shared" si="78"/>
        <v>xxx</v>
      </c>
      <c r="O872" s="267"/>
      <c r="P872" s="268"/>
      <c r="Q872" s="300">
        <v>0</v>
      </c>
      <c r="R872" s="104">
        <f t="shared" si="77"/>
        <v>0</v>
      </c>
      <c r="S872" s="43"/>
      <c r="T872" s="111"/>
      <c r="U872" s="111"/>
      <c r="V872" s="111"/>
      <c r="W872" s="111"/>
      <c r="X872" s="111"/>
      <c r="Y872" s="111"/>
      <c r="Z872" s="111"/>
      <c r="AA872" s="111"/>
      <c r="AB872" s="111"/>
      <c r="AC872" s="111"/>
      <c r="AD872" s="111"/>
      <c r="AE872" s="111"/>
      <c r="AF872" s="111"/>
      <c r="AG872" s="111"/>
      <c r="AH872" s="40"/>
      <c r="AI872" s="40"/>
    </row>
    <row r="873" spans="1:35" s="44" customFormat="1" ht="28.5" customHeight="1" x14ac:dyDescent="0.25">
      <c r="A873" s="88" t="e">
        <f t="shared" si="74"/>
        <v>#VALUE!</v>
      </c>
      <c r="B873" s="87" t="s">
        <v>60</v>
      </c>
      <c r="C873" s="28"/>
      <c r="D873" s="37"/>
      <c r="E873" s="38"/>
      <c r="F873" s="89"/>
      <c r="G873" s="96"/>
      <c r="H873" s="39">
        <f t="shared" si="75"/>
        <v>0</v>
      </c>
      <c r="I873" s="39"/>
      <c r="J873" s="82"/>
      <c r="K873" s="41">
        <f t="shared" si="76"/>
        <v>0</v>
      </c>
      <c r="L873" s="42">
        <v>0</v>
      </c>
      <c r="M873" s="269"/>
      <c r="N873" s="268" t="str">
        <f t="shared" si="78"/>
        <v>xxx</v>
      </c>
      <c r="O873" s="267"/>
      <c r="P873" s="268"/>
      <c r="Q873" s="300">
        <v>0</v>
      </c>
      <c r="R873" s="104">
        <f t="shared" si="77"/>
        <v>0</v>
      </c>
      <c r="S873" s="43"/>
      <c r="T873" s="111"/>
      <c r="U873" s="111"/>
      <c r="V873" s="111"/>
      <c r="W873" s="111"/>
      <c r="X873" s="111"/>
      <c r="Y873" s="111"/>
      <c r="Z873" s="111"/>
      <c r="AA873" s="111"/>
      <c r="AB873" s="111"/>
      <c r="AC873" s="111"/>
      <c r="AD873" s="111"/>
      <c r="AE873" s="111"/>
      <c r="AF873" s="111"/>
      <c r="AG873" s="111"/>
      <c r="AH873" s="40"/>
      <c r="AI873" s="40"/>
    </row>
    <row r="874" spans="1:35" s="44" customFormat="1" ht="28.5" customHeight="1" x14ac:dyDescent="0.25">
      <c r="A874" s="88" t="e">
        <f t="shared" ref="A874:A937" si="79">N874+14</f>
        <v>#VALUE!</v>
      </c>
      <c r="B874" s="87" t="s">
        <v>60</v>
      </c>
      <c r="C874" s="28"/>
      <c r="D874" s="37"/>
      <c r="E874" s="38"/>
      <c r="F874" s="89"/>
      <c r="G874" s="96"/>
      <c r="H874" s="39">
        <f t="shared" ref="H874:H937" si="80">G874-F874</f>
        <v>0</v>
      </c>
      <c r="I874" s="39"/>
      <c r="J874" s="82"/>
      <c r="K874" s="41">
        <f t="shared" ref="K874:K937" si="81">L874/1.1</f>
        <v>0</v>
      </c>
      <c r="L874" s="42">
        <v>0</v>
      </c>
      <c r="M874" s="269"/>
      <c r="N874" s="268" t="str">
        <f t="shared" si="78"/>
        <v>xxx</v>
      </c>
      <c r="O874" s="267"/>
      <c r="P874" s="268"/>
      <c r="Q874" s="300">
        <v>0</v>
      </c>
      <c r="R874" s="104">
        <f t="shared" ref="R874:R937" si="82">L874-Q874</f>
        <v>0</v>
      </c>
      <c r="S874" s="43"/>
      <c r="T874" s="111"/>
      <c r="U874" s="111"/>
      <c r="V874" s="111"/>
      <c r="W874" s="111"/>
      <c r="X874" s="111"/>
      <c r="Y874" s="111"/>
      <c r="Z874" s="111"/>
      <c r="AA874" s="111"/>
      <c r="AB874" s="111"/>
      <c r="AC874" s="111"/>
      <c r="AD874" s="111"/>
      <c r="AE874" s="111"/>
      <c r="AF874" s="111"/>
      <c r="AG874" s="111"/>
      <c r="AH874" s="40"/>
      <c r="AI874" s="40"/>
    </row>
    <row r="875" spans="1:35" s="44" customFormat="1" ht="28.5" customHeight="1" x14ac:dyDescent="0.25">
      <c r="A875" s="88" t="e">
        <f t="shared" si="79"/>
        <v>#VALUE!</v>
      </c>
      <c r="B875" s="87" t="s">
        <v>60</v>
      </c>
      <c r="C875" s="28"/>
      <c r="D875" s="37"/>
      <c r="E875" s="38"/>
      <c r="F875" s="89"/>
      <c r="G875" s="96"/>
      <c r="H875" s="39">
        <f t="shared" si="80"/>
        <v>0</v>
      </c>
      <c r="I875" s="39"/>
      <c r="J875" s="82"/>
      <c r="K875" s="41">
        <f t="shared" si="81"/>
        <v>0</v>
      </c>
      <c r="L875" s="42">
        <v>0</v>
      </c>
      <c r="M875" s="269"/>
      <c r="N875" s="268" t="str">
        <f t="shared" si="78"/>
        <v>xxx</v>
      </c>
      <c r="O875" s="267"/>
      <c r="P875" s="268"/>
      <c r="Q875" s="300">
        <v>0</v>
      </c>
      <c r="R875" s="104">
        <f t="shared" si="82"/>
        <v>0</v>
      </c>
      <c r="S875" s="43"/>
      <c r="T875" s="111"/>
      <c r="U875" s="111"/>
      <c r="V875" s="111"/>
      <c r="W875" s="111"/>
      <c r="X875" s="111"/>
      <c r="Y875" s="111"/>
      <c r="Z875" s="111"/>
      <c r="AA875" s="111"/>
      <c r="AB875" s="111"/>
      <c r="AC875" s="111"/>
      <c r="AD875" s="111"/>
      <c r="AE875" s="111"/>
      <c r="AF875" s="111"/>
      <c r="AG875" s="111"/>
      <c r="AH875" s="40"/>
      <c r="AI875" s="40"/>
    </row>
    <row r="876" spans="1:35" s="44" customFormat="1" ht="28.5" customHeight="1" x14ac:dyDescent="0.25">
      <c r="A876" s="88" t="e">
        <f t="shared" si="79"/>
        <v>#VALUE!</v>
      </c>
      <c r="B876" s="87" t="s">
        <v>60</v>
      </c>
      <c r="C876" s="28"/>
      <c r="D876" s="37"/>
      <c r="E876" s="38"/>
      <c r="F876" s="89"/>
      <c r="G876" s="96"/>
      <c r="H876" s="39">
        <f t="shared" si="80"/>
        <v>0</v>
      </c>
      <c r="I876" s="39"/>
      <c r="J876" s="82"/>
      <c r="K876" s="41">
        <f t="shared" si="81"/>
        <v>0</v>
      </c>
      <c r="L876" s="42">
        <v>0</v>
      </c>
      <c r="M876" s="269"/>
      <c r="N876" s="268" t="str">
        <f t="shared" si="78"/>
        <v>xxx</v>
      </c>
      <c r="O876" s="267"/>
      <c r="P876" s="268"/>
      <c r="Q876" s="300">
        <v>0</v>
      </c>
      <c r="R876" s="104">
        <f t="shared" si="82"/>
        <v>0</v>
      </c>
      <c r="S876" s="43"/>
      <c r="T876" s="111"/>
      <c r="U876" s="111"/>
      <c r="V876" s="111"/>
      <c r="W876" s="111"/>
      <c r="X876" s="111"/>
      <c r="Y876" s="111"/>
      <c r="Z876" s="111"/>
      <c r="AA876" s="111"/>
      <c r="AB876" s="111"/>
      <c r="AC876" s="111"/>
      <c r="AD876" s="111"/>
      <c r="AE876" s="111"/>
      <c r="AF876" s="111"/>
      <c r="AG876" s="111"/>
      <c r="AH876" s="40"/>
      <c r="AI876" s="40"/>
    </row>
    <row r="877" spans="1:35" s="44" customFormat="1" ht="28.5" customHeight="1" x14ac:dyDescent="0.25">
      <c r="A877" s="88" t="e">
        <f t="shared" si="79"/>
        <v>#VALUE!</v>
      </c>
      <c r="B877" s="87" t="s">
        <v>60</v>
      </c>
      <c r="C877" s="28"/>
      <c r="D877" s="37"/>
      <c r="E877" s="38"/>
      <c r="F877" s="89"/>
      <c r="G877" s="96"/>
      <c r="H877" s="39">
        <f t="shared" si="80"/>
        <v>0</v>
      </c>
      <c r="I877" s="39"/>
      <c r="J877" s="82"/>
      <c r="K877" s="41">
        <f t="shared" si="81"/>
        <v>0</v>
      </c>
      <c r="L877" s="42">
        <v>0</v>
      </c>
      <c r="M877" s="269"/>
      <c r="N877" s="268" t="str">
        <f t="shared" si="78"/>
        <v>xxx</v>
      </c>
      <c r="O877" s="267"/>
      <c r="P877" s="268"/>
      <c r="Q877" s="300">
        <v>0</v>
      </c>
      <c r="R877" s="104">
        <f t="shared" si="82"/>
        <v>0</v>
      </c>
      <c r="S877" s="43"/>
      <c r="T877" s="111"/>
      <c r="U877" s="111"/>
      <c r="V877" s="111"/>
      <c r="W877" s="111"/>
      <c r="X877" s="111"/>
      <c r="Y877" s="111"/>
      <c r="Z877" s="111"/>
      <c r="AA877" s="111"/>
      <c r="AB877" s="111"/>
      <c r="AC877" s="111"/>
      <c r="AD877" s="111"/>
      <c r="AE877" s="111"/>
      <c r="AF877" s="111"/>
      <c r="AG877" s="111"/>
      <c r="AH877" s="40"/>
      <c r="AI877" s="40"/>
    </row>
    <row r="878" spans="1:35" s="44" customFormat="1" ht="28.5" customHeight="1" x14ac:dyDescent="0.25">
      <c r="A878" s="88" t="e">
        <f t="shared" si="79"/>
        <v>#VALUE!</v>
      </c>
      <c r="B878" s="87" t="s">
        <v>60</v>
      </c>
      <c r="C878" s="28"/>
      <c r="D878" s="37"/>
      <c r="E878" s="38"/>
      <c r="F878" s="89"/>
      <c r="G878" s="96"/>
      <c r="H878" s="39">
        <f t="shared" si="80"/>
        <v>0</v>
      </c>
      <c r="I878" s="39"/>
      <c r="J878" s="82"/>
      <c r="K878" s="41">
        <f t="shared" si="81"/>
        <v>0</v>
      </c>
      <c r="L878" s="42">
        <v>0</v>
      </c>
      <c r="M878" s="269"/>
      <c r="N878" s="268" t="str">
        <f t="shared" si="78"/>
        <v>xxx</v>
      </c>
      <c r="O878" s="267"/>
      <c r="P878" s="268"/>
      <c r="Q878" s="300">
        <v>0</v>
      </c>
      <c r="R878" s="104">
        <f t="shared" si="82"/>
        <v>0</v>
      </c>
      <c r="S878" s="43"/>
      <c r="T878" s="111"/>
      <c r="U878" s="111"/>
      <c r="V878" s="111"/>
      <c r="W878" s="111"/>
      <c r="X878" s="111"/>
      <c r="Y878" s="111"/>
      <c r="Z878" s="111"/>
      <c r="AA878" s="111"/>
      <c r="AB878" s="111"/>
      <c r="AC878" s="111"/>
      <c r="AD878" s="111"/>
      <c r="AE878" s="111"/>
      <c r="AF878" s="111"/>
      <c r="AG878" s="111"/>
      <c r="AH878" s="40"/>
      <c r="AI878" s="40"/>
    </row>
    <row r="879" spans="1:35" s="44" customFormat="1" ht="28.5" customHeight="1" x14ac:dyDescent="0.25">
      <c r="A879" s="88" t="e">
        <f t="shared" si="79"/>
        <v>#VALUE!</v>
      </c>
      <c r="B879" s="87" t="s">
        <v>60</v>
      </c>
      <c r="C879" s="28"/>
      <c r="D879" s="37"/>
      <c r="E879" s="38"/>
      <c r="F879" s="89"/>
      <c r="G879" s="96"/>
      <c r="H879" s="39">
        <f t="shared" si="80"/>
        <v>0</v>
      </c>
      <c r="I879" s="39"/>
      <c r="J879" s="82"/>
      <c r="K879" s="41">
        <f t="shared" si="81"/>
        <v>0</v>
      </c>
      <c r="L879" s="42">
        <v>0</v>
      </c>
      <c r="M879" s="269"/>
      <c r="N879" s="268" t="str">
        <f t="shared" si="78"/>
        <v>xxx</v>
      </c>
      <c r="O879" s="267"/>
      <c r="P879" s="268"/>
      <c r="Q879" s="300">
        <v>0</v>
      </c>
      <c r="R879" s="104">
        <f t="shared" si="82"/>
        <v>0</v>
      </c>
      <c r="S879" s="43"/>
      <c r="T879" s="111"/>
      <c r="U879" s="111"/>
      <c r="V879" s="111"/>
      <c r="W879" s="111"/>
      <c r="X879" s="111"/>
      <c r="Y879" s="111"/>
      <c r="Z879" s="111"/>
      <c r="AA879" s="111"/>
      <c r="AB879" s="111"/>
      <c r="AC879" s="111"/>
      <c r="AD879" s="111"/>
      <c r="AE879" s="111"/>
      <c r="AF879" s="111"/>
      <c r="AG879" s="111"/>
      <c r="AH879" s="40"/>
      <c r="AI879" s="40"/>
    </row>
    <row r="880" spans="1:35" s="44" customFormat="1" ht="28.5" customHeight="1" x14ac:dyDescent="0.25">
      <c r="A880" s="88" t="e">
        <f t="shared" si="79"/>
        <v>#VALUE!</v>
      </c>
      <c r="B880" s="87" t="s">
        <v>60</v>
      </c>
      <c r="C880" s="28"/>
      <c r="D880" s="37"/>
      <c r="E880" s="38"/>
      <c r="F880" s="89"/>
      <c r="G880" s="96"/>
      <c r="H880" s="39">
        <f t="shared" si="80"/>
        <v>0</v>
      </c>
      <c r="I880" s="39"/>
      <c r="J880" s="82"/>
      <c r="K880" s="41">
        <f t="shared" si="81"/>
        <v>0</v>
      </c>
      <c r="L880" s="42">
        <v>0</v>
      </c>
      <c r="M880" s="269"/>
      <c r="N880" s="268" t="str">
        <f t="shared" si="78"/>
        <v>xxx</v>
      </c>
      <c r="O880" s="267"/>
      <c r="P880" s="268"/>
      <c r="Q880" s="300">
        <v>0</v>
      </c>
      <c r="R880" s="104">
        <f t="shared" si="82"/>
        <v>0</v>
      </c>
      <c r="S880" s="43"/>
      <c r="T880" s="111"/>
      <c r="U880" s="111"/>
      <c r="V880" s="111"/>
      <c r="W880" s="111"/>
      <c r="X880" s="111"/>
      <c r="Y880" s="111"/>
      <c r="Z880" s="111"/>
      <c r="AA880" s="111"/>
      <c r="AB880" s="111"/>
      <c r="AC880" s="111"/>
      <c r="AD880" s="111"/>
      <c r="AE880" s="111"/>
      <c r="AF880" s="111"/>
      <c r="AG880" s="111"/>
      <c r="AH880" s="40"/>
      <c r="AI880" s="40"/>
    </row>
    <row r="881" spans="1:35" s="44" customFormat="1" ht="28.5" customHeight="1" x14ac:dyDescent="0.25">
      <c r="A881" s="88" t="e">
        <f t="shared" si="79"/>
        <v>#VALUE!</v>
      </c>
      <c r="B881" s="87" t="s">
        <v>60</v>
      </c>
      <c r="C881" s="28"/>
      <c r="D881" s="37"/>
      <c r="E881" s="38"/>
      <c r="F881" s="89"/>
      <c r="G881" s="96"/>
      <c r="H881" s="39">
        <f t="shared" si="80"/>
        <v>0</v>
      </c>
      <c r="I881" s="39"/>
      <c r="J881" s="82"/>
      <c r="K881" s="41">
        <f t="shared" si="81"/>
        <v>0</v>
      </c>
      <c r="L881" s="42">
        <v>0</v>
      </c>
      <c r="M881" s="269"/>
      <c r="N881" s="268" t="str">
        <f t="shared" si="78"/>
        <v>xxx</v>
      </c>
      <c r="O881" s="267"/>
      <c r="P881" s="268"/>
      <c r="Q881" s="300">
        <v>0</v>
      </c>
      <c r="R881" s="104">
        <f t="shared" si="82"/>
        <v>0</v>
      </c>
      <c r="S881" s="43"/>
      <c r="T881" s="111"/>
      <c r="U881" s="111"/>
      <c r="V881" s="111"/>
      <c r="W881" s="111"/>
      <c r="X881" s="111"/>
      <c r="Y881" s="111"/>
      <c r="Z881" s="111"/>
      <c r="AA881" s="111"/>
      <c r="AB881" s="111"/>
      <c r="AC881" s="111"/>
      <c r="AD881" s="111"/>
      <c r="AE881" s="111"/>
      <c r="AF881" s="111"/>
      <c r="AG881" s="111"/>
      <c r="AH881" s="40"/>
      <c r="AI881" s="40"/>
    </row>
    <row r="882" spans="1:35" s="44" customFormat="1" ht="28.5" customHeight="1" x14ac:dyDescent="0.25">
      <c r="A882" s="88" t="e">
        <f t="shared" si="79"/>
        <v>#VALUE!</v>
      </c>
      <c r="B882" s="87" t="s">
        <v>60</v>
      </c>
      <c r="C882" s="28"/>
      <c r="D882" s="37"/>
      <c r="E882" s="38"/>
      <c r="F882" s="89"/>
      <c r="G882" s="96"/>
      <c r="H882" s="39">
        <f t="shared" si="80"/>
        <v>0</v>
      </c>
      <c r="I882" s="39"/>
      <c r="J882" s="82"/>
      <c r="K882" s="41">
        <f t="shared" si="81"/>
        <v>0</v>
      </c>
      <c r="L882" s="42">
        <v>0</v>
      </c>
      <c r="M882" s="269"/>
      <c r="N882" s="268" t="str">
        <f t="shared" si="78"/>
        <v>xxx</v>
      </c>
      <c r="O882" s="267"/>
      <c r="P882" s="268"/>
      <c r="Q882" s="300">
        <v>0</v>
      </c>
      <c r="R882" s="104">
        <f t="shared" si="82"/>
        <v>0</v>
      </c>
      <c r="S882" s="43"/>
      <c r="T882" s="111"/>
      <c r="U882" s="111"/>
      <c r="V882" s="111"/>
      <c r="W882" s="111"/>
      <c r="X882" s="111"/>
      <c r="Y882" s="111"/>
      <c r="Z882" s="111"/>
      <c r="AA882" s="111"/>
      <c r="AB882" s="111"/>
      <c r="AC882" s="111"/>
      <c r="AD882" s="111"/>
      <c r="AE882" s="111"/>
      <c r="AF882" s="111"/>
      <c r="AG882" s="111"/>
      <c r="AH882" s="40"/>
      <c r="AI882" s="40"/>
    </row>
    <row r="883" spans="1:35" s="44" customFormat="1" ht="28.5" customHeight="1" x14ac:dyDescent="0.25">
      <c r="A883" s="88" t="e">
        <f t="shared" si="79"/>
        <v>#VALUE!</v>
      </c>
      <c r="B883" s="87" t="s">
        <v>60</v>
      </c>
      <c r="C883" s="28"/>
      <c r="D883" s="37"/>
      <c r="E883" s="38"/>
      <c r="F883" s="89"/>
      <c r="G883" s="96"/>
      <c r="H883" s="39">
        <f t="shared" si="80"/>
        <v>0</v>
      </c>
      <c r="I883" s="39"/>
      <c r="J883" s="82"/>
      <c r="K883" s="41">
        <f t="shared" si="81"/>
        <v>0</v>
      </c>
      <c r="L883" s="42">
        <v>0</v>
      </c>
      <c r="M883" s="269"/>
      <c r="N883" s="268" t="str">
        <f t="shared" si="78"/>
        <v>xxx</v>
      </c>
      <c r="O883" s="267"/>
      <c r="P883" s="268"/>
      <c r="Q883" s="300">
        <v>0</v>
      </c>
      <c r="R883" s="104">
        <f t="shared" si="82"/>
        <v>0</v>
      </c>
      <c r="S883" s="43"/>
      <c r="T883" s="111"/>
      <c r="U883" s="111"/>
      <c r="V883" s="111"/>
      <c r="W883" s="111"/>
      <c r="X883" s="111"/>
      <c r="Y883" s="111"/>
      <c r="Z883" s="111"/>
      <c r="AA883" s="111"/>
      <c r="AB883" s="111"/>
      <c r="AC883" s="111"/>
      <c r="AD883" s="111"/>
      <c r="AE883" s="111"/>
      <c r="AF883" s="111"/>
      <c r="AG883" s="111"/>
      <c r="AH883" s="40"/>
      <c r="AI883" s="40"/>
    </row>
    <row r="884" spans="1:35" s="44" customFormat="1" ht="28.5" customHeight="1" x14ac:dyDescent="0.25">
      <c r="A884" s="88" t="e">
        <f t="shared" si="79"/>
        <v>#VALUE!</v>
      </c>
      <c r="B884" s="87" t="s">
        <v>60</v>
      </c>
      <c r="C884" s="28"/>
      <c r="D884" s="37"/>
      <c r="E884" s="38"/>
      <c r="F884" s="89"/>
      <c r="G884" s="96"/>
      <c r="H884" s="39">
        <f t="shared" si="80"/>
        <v>0</v>
      </c>
      <c r="I884" s="39"/>
      <c r="J884" s="82"/>
      <c r="K884" s="41">
        <f t="shared" si="81"/>
        <v>0</v>
      </c>
      <c r="L884" s="42">
        <v>0</v>
      </c>
      <c r="M884" s="269"/>
      <c r="N884" s="268" t="str">
        <f t="shared" si="78"/>
        <v>xxx</v>
      </c>
      <c r="O884" s="267"/>
      <c r="P884" s="268"/>
      <c r="Q884" s="300">
        <v>0</v>
      </c>
      <c r="R884" s="104">
        <f t="shared" si="82"/>
        <v>0</v>
      </c>
      <c r="S884" s="43"/>
      <c r="T884" s="111"/>
      <c r="U884" s="111"/>
      <c r="V884" s="111"/>
      <c r="W884" s="111"/>
      <c r="X884" s="111"/>
      <c r="Y884" s="111"/>
      <c r="Z884" s="111"/>
      <c r="AA884" s="111"/>
      <c r="AB884" s="111"/>
      <c r="AC884" s="111"/>
      <c r="AD884" s="111"/>
      <c r="AE884" s="111"/>
      <c r="AF884" s="111"/>
      <c r="AG884" s="111"/>
      <c r="AH884" s="40"/>
      <c r="AI884" s="40"/>
    </row>
    <row r="885" spans="1:35" s="44" customFormat="1" ht="28.5" customHeight="1" x14ac:dyDescent="0.25">
      <c r="A885" s="88" t="e">
        <f t="shared" si="79"/>
        <v>#VALUE!</v>
      </c>
      <c r="B885" s="87" t="s">
        <v>60</v>
      </c>
      <c r="C885" s="28"/>
      <c r="D885" s="37"/>
      <c r="E885" s="38"/>
      <c r="F885" s="89"/>
      <c r="G885" s="96"/>
      <c r="H885" s="39">
        <f t="shared" si="80"/>
        <v>0</v>
      </c>
      <c r="I885" s="39"/>
      <c r="J885" s="82"/>
      <c r="K885" s="41">
        <f t="shared" si="81"/>
        <v>0</v>
      </c>
      <c r="L885" s="42">
        <v>0</v>
      </c>
      <c r="M885" s="269"/>
      <c r="N885" s="268" t="str">
        <f t="shared" si="78"/>
        <v>xxx</v>
      </c>
      <c r="O885" s="267"/>
      <c r="P885" s="268"/>
      <c r="Q885" s="300">
        <v>0</v>
      </c>
      <c r="R885" s="104">
        <f t="shared" si="82"/>
        <v>0</v>
      </c>
      <c r="S885" s="43"/>
      <c r="T885" s="111"/>
      <c r="U885" s="111"/>
      <c r="V885" s="111"/>
      <c r="W885" s="111"/>
      <c r="X885" s="111"/>
      <c r="Y885" s="111"/>
      <c r="Z885" s="111"/>
      <c r="AA885" s="111"/>
      <c r="AB885" s="111"/>
      <c r="AC885" s="111"/>
      <c r="AD885" s="111"/>
      <c r="AE885" s="111"/>
      <c r="AF885" s="111"/>
      <c r="AG885" s="111"/>
      <c r="AH885" s="40"/>
      <c r="AI885" s="40"/>
    </row>
    <row r="886" spans="1:35" s="44" customFormat="1" ht="28.5" customHeight="1" x14ac:dyDescent="0.25">
      <c r="A886" s="88" t="e">
        <f t="shared" si="79"/>
        <v>#VALUE!</v>
      </c>
      <c r="B886" s="87" t="s">
        <v>60</v>
      </c>
      <c r="C886" s="28"/>
      <c r="D886" s="37"/>
      <c r="E886" s="38"/>
      <c r="F886" s="89"/>
      <c r="G886" s="96"/>
      <c r="H886" s="39">
        <f t="shared" si="80"/>
        <v>0</v>
      </c>
      <c r="I886" s="39"/>
      <c r="J886" s="82"/>
      <c r="K886" s="41">
        <f t="shared" si="81"/>
        <v>0</v>
      </c>
      <c r="L886" s="42">
        <v>0</v>
      </c>
      <c r="M886" s="269"/>
      <c r="N886" s="268" t="str">
        <f t="shared" si="78"/>
        <v>xxx</v>
      </c>
      <c r="O886" s="267"/>
      <c r="P886" s="268"/>
      <c r="Q886" s="300">
        <v>0</v>
      </c>
      <c r="R886" s="104">
        <f t="shared" si="82"/>
        <v>0</v>
      </c>
      <c r="S886" s="43"/>
      <c r="T886" s="111"/>
      <c r="U886" s="111"/>
      <c r="V886" s="111"/>
      <c r="W886" s="111"/>
      <c r="X886" s="111"/>
      <c r="Y886" s="111"/>
      <c r="Z886" s="111"/>
      <c r="AA886" s="111"/>
      <c r="AB886" s="111"/>
      <c r="AC886" s="111"/>
      <c r="AD886" s="111"/>
      <c r="AE886" s="111"/>
      <c r="AF886" s="111"/>
      <c r="AG886" s="111"/>
      <c r="AH886" s="40"/>
      <c r="AI886" s="40"/>
    </row>
    <row r="887" spans="1:35" s="44" customFormat="1" ht="28.5" customHeight="1" x14ac:dyDescent="0.25">
      <c r="A887" s="88" t="e">
        <f t="shared" si="79"/>
        <v>#VALUE!</v>
      </c>
      <c r="B887" s="87" t="s">
        <v>60</v>
      </c>
      <c r="C887" s="28"/>
      <c r="D887" s="37"/>
      <c r="E887" s="38"/>
      <c r="F887" s="89"/>
      <c r="G887" s="96"/>
      <c r="H887" s="39">
        <f t="shared" si="80"/>
        <v>0</v>
      </c>
      <c r="I887" s="39"/>
      <c r="J887" s="82"/>
      <c r="K887" s="41">
        <f t="shared" si="81"/>
        <v>0</v>
      </c>
      <c r="L887" s="42">
        <v>0</v>
      </c>
      <c r="M887" s="269"/>
      <c r="N887" s="268" t="str">
        <f t="shared" si="78"/>
        <v>xxx</v>
      </c>
      <c r="O887" s="267"/>
      <c r="P887" s="268"/>
      <c r="Q887" s="300">
        <v>0</v>
      </c>
      <c r="R887" s="104">
        <f t="shared" si="82"/>
        <v>0</v>
      </c>
      <c r="S887" s="43"/>
      <c r="T887" s="111"/>
      <c r="U887" s="111"/>
      <c r="V887" s="111"/>
      <c r="W887" s="111"/>
      <c r="X887" s="111"/>
      <c r="Y887" s="111"/>
      <c r="Z887" s="111"/>
      <c r="AA887" s="111"/>
      <c r="AB887" s="111"/>
      <c r="AC887" s="111"/>
      <c r="AD887" s="111"/>
      <c r="AE887" s="111"/>
      <c r="AF887" s="111"/>
      <c r="AG887" s="111"/>
      <c r="AH887" s="40"/>
      <c r="AI887" s="40"/>
    </row>
    <row r="888" spans="1:35" s="44" customFormat="1" ht="28.5" customHeight="1" x14ac:dyDescent="0.25">
      <c r="A888" s="88" t="e">
        <f t="shared" si="79"/>
        <v>#VALUE!</v>
      </c>
      <c r="B888" s="87" t="s">
        <v>60</v>
      </c>
      <c r="C888" s="28"/>
      <c r="D888" s="37"/>
      <c r="E888" s="38"/>
      <c r="F888" s="89"/>
      <c r="G888" s="96"/>
      <c r="H888" s="39">
        <f t="shared" si="80"/>
        <v>0</v>
      </c>
      <c r="I888" s="39"/>
      <c r="J888" s="82"/>
      <c r="K888" s="41">
        <f t="shared" si="81"/>
        <v>0</v>
      </c>
      <c r="L888" s="42">
        <v>0</v>
      </c>
      <c r="M888" s="269"/>
      <c r="N888" s="268" t="str">
        <f t="shared" si="78"/>
        <v>xxx</v>
      </c>
      <c r="O888" s="267"/>
      <c r="P888" s="268"/>
      <c r="Q888" s="300">
        <v>0</v>
      </c>
      <c r="R888" s="104">
        <f t="shared" si="82"/>
        <v>0</v>
      </c>
      <c r="S888" s="43"/>
      <c r="T888" s="111"/>
      <c r="U888" s="111"/>
      <c r="V888" s="111"/>
      <c r="W888" s="111"/>
      <c r="X888" s="111"/>
      <c r="Y888" s="111"/>
      <c r="Z888" s="111"/>
      <c r="AA888" s="111"/>
      <c r="AB888" s="111"/>
      <c r="AC888" s="111"/>
      <c r="AD888" s="111"/>
      <c r="AE888" s="111"/>
      <c r="AF888" s="111"/>
      <c r="AG888" s="111"/>
      <c r="AH888" s="40"/>
      <c r="AI888" s="40"/>
    </row>
    <row r="889" spans="1:35" s="44" customFormat="1" ht="28.5" customHeight="1" x14ac:dyDescent="0.25">
      <c r="A889" s="88" t="e">
        <f t="shared" si="79"/>
        <v>#VALUE!</v>
      </c>
      <c r="B889" s="87" t="s">
        <v>60</v>
      </c>
      <c r="C889" s="28"/>
      <c r="D889" s="37"/>
      <c r="E889" s="38"/>
      <c r="F889" s="89"/>
      <c r="G889" s="96"/>
      <c r="H889" s="39">
        <f t="shared" si="80"/>
        <v>0</v>
      </c>
      <c r="I889" s="39"/>
      <c r="J889" s="82"/>
      <c r="K889" s="41">
        <f t="shared" si="81"/>
        <v>0</v>
      </c>
      <c r="L889" s="42">
        <v>0</v>
      </c>
      <c r="M889" s="269"/>
      <c r="N889" s="268" t="str">
        <f t="shared" si="78"/>
        <v>xxx</v>
      </c>
      <c r="O889" s="267"/>
      <c r="P889" s="268"/>
      <c r="Q889" s="300">
        <v>0</v>
      </c>
      <c r="R889" s="104">
        <f t="shared" si="82"/>
        <v>0</v>
      </c>
      <c r="S889" s="43"/>
      <c r="T889" s="111"/>
      <c r="U889" s="111"/>
      <c r="V889" s="111"/>
      <c r="W889" s="111"/>
      <c r="X889" s="111"/>
      <c r="Y889" s="111"/>
      <c r="Z889" s="111"/>
      <c r="AA889" s="111"/>
      <c r="AB889" s="111"/>
      <c r="AC889" s="111"/>
      <c r="AD889" s="111"/>
      <c r="AE889" s="111"/>
      <c r="AF889" s="111"/>
      <c r="AG889" s="111"/>
      <c r="AH889" s="40"/>
      <c r="AI889" s="40"/>
    </row>
    <row r="890" spans="1:35" s="44" customFormat="1" ht="28.5" customHeight="1" x14ac:dyDescent="0.25">
      <c r="A890" s="88" t="e">
        <f t="shared" si="79"/>
        <v>#VALUE!</v>
      </c>
      <c r="B890" s="87" t="s">
        <v>60</v>
      </c>
      <c r="C890" s="28"/>
      <c r="D890" s="37"/>
      <c r="E890" s="38"/>
      <c r="F890" s="89"/>
      <c r="G890" s="96"/>
      <c r="H890" s="39">
        <f t="shared" si="80"/>
        <v>0</v>
      </c>
      <c r="I890" s="39"/>
      <c r="J890" s="82"/>
      <c r="K890" s="41">
        <f t="shared" si="81"/>
        <v>0</v>
      </c>
      <c r="L890" s="42">
        <v>0</v>
      </c>
      <c r="M890" s="269"/>
      <c r="N890" s="268" t="str">
        <f t="shared" si="78"/>
        <v>xxx</v>
      </c>
      <c r="O890" s="267"/>
      <c r="P890" s="268"/>
      <c r="Q890" s="300">
        <v>0</v>
      </c>
      <c r="R890" s="104">
        <f t="shared" si="82"/>
        <v>0</v>
      </c>
      <c r="S890" s="43"/>
      <c r="T890" s="111"/>
      <c r="U890" s="111"/>
      <c r="V890" s="111"/>
      <c r="W890" s="111"/>
      <c r="X890" s="111"/>
      <c r="Y890" s="111"/>
      <c r="Z890" s="111"/>
      <c r="AA890" s="111"/>
      <c r="AB890" s="111"/>
      <c r="AC890" s="111"/>
      <c r="AD890" s="111"/>
      <c r="AE890" s="111"/>
      <c r="AF890" s="111"/>
      <c r="AG890" s="111"/>
      <c r="AH890" s="40"/>
      <c r="AI890" s="40"/>
    </row>
    <row r="891" spans="1:35" s="44" customFormat="1" ht="28.5" customHeight="1" x14ac:dyDescent="0.25">
      <c r="A891" s="88" t="e">
        <f t="shared" si="79"/>
        <v>#VALUE!</v>
      </c>
      <c r="B891" s="87" t="s">
        <v>60</v>
      </c>
      <c r="C891" s="28"/>
      <c r="D891" s="37"/>
      <c r="E891" s="38"/>
      <c r="F891" s="89"/>
      <c r="G891" s="96"/>
      <c r="H891" s="39">
        <f t="shared" si="80"/>
        <v>0</v>
      </c>
      <c r="I891" s="39"/>
      <c r="J891" s="82"/>
      <c r="K891" s="41">
        <f t="shared" si="81"/>
        <v>0</v>
      </c>
      <c r="L891" s="42">
        <v>0</v>
      </c>
      <c r="M891" s="269"/>
      <c r="N891" s="268" t="str">
        <f t="shared" si="78"/>
        <v>xxx</v>
      </c>
      <c r="O891" s="267"/>
      <c r="P891" s="268"/>
      <c r="Q891" s="300">
        <v>0</v>
      </c>
      <c r="R891" s="104">
        <f t="shared" si="82"/>
        <v>0</v>
      </c>
      <c r="S891" s="43"/>
      <c r="T891" s="111"/>
      <c r="U891" s="111"/>
      <c r="V891" s="111"/>
      <c r="W891" s="111"/>
      <c r="X891" s="111"/>
      <c r="Y891" s="111"/>
      <c r="Z891" s="111"/>
      <c r="AA891" s="111"/>
      <c r="AB891" s="111"/>
      <c r="AC891" s="111"/>
      <c r="AD891" s="111"/>
      <c r="AE891" s="111"/>
      <c r="AF891" s="111"/>
      <c r="AG891" s="111"/>
      <c r="AH891" s="40"/>
      <c r="AI891" s="40"/>
    </row>
    <row r="892" spans="1:35" s="44" customFormat="1" ht="28.5" customHeight="1" x14ac:dyDescent="0.25">
      <c r="A892" s="88" t="e">
        <f t="shared" si="79"/>
        <v>#VALUE!</v>
      </c>
      <c r="B892" s="87" t="s">
        <v>60</v>
      </c>
      <c r="C892" s="28"/>
      <c r="D892" s="37"/>
      <c r="E892" s="38"/>
      <c r="F892" s="89"/>
      <c r="G892" s="96"/>
      <c r="H892" s="39">
        <f t="shared" si="80"/>
        <v>0</v>
      </c>
      <c r="I892" s="39"/>
      <c r="J892" s="82"/>
      <c r="K892" s="41">
        <f t="shared" si="81"/>
        <v>0</v>
      </c>
      <c r="L892" s="42">
        <v>0</v>
      </c>
      <c r="M892" s="269"/>
      <c r="N892" s="268" t="str">
        <f t="shared" si="78"/>
        <v>xxx</v>
      </c>
      <c r="O892" s="267"/>
      <c r="P892" s="268"/>
      <c r="Q892" s="300">
        <v>0</v>
      </c>
      <c r="R892" s="104">
        <f t="shared" si="82"/>
        <v>0</v>
      </c>
      <c r="S892" s="43"/>
      <c r="T892" s="111"/>
      <c r="U892" s="111"/>
      <c r="V892" s="111"/>
      <c r="W892" s="111"/>
      <c r="X892" s="111"/>
      <c r="Y892" s="111"/>
      <c r="Z892" s="111"/>
      <c r="AA892" s="111"/>
      <c r="AB892" s="111"/>
      <c r="AC892" s="111"/>
      <c r="AD892" s="111"/>
      <c r="AE892" s="111"/>
      <c r="AF892" s="111"/>
      <c r="AG892" s="111"/>
      <c r="AH892" s="40"/>
      <c r="AI892" s="40"/>
    </row>
    <row r="893" spans="1:35" s="44" customFormat="1" ht="28.5" customHeight="1" x14ac:dyDescent="0.25">
      <c r="A893" s="88" t="e">
        <f t="shared" si="79"/>
        <v>#VALUE!</v>
      </c>
      <c r="B893" s="87" t="s">
        <v>60</v>
      </c>
      <c r="C893" s="28"/>
      <c r="D893" s="37"/>
      <c r="E893" s="38"/>
      <c r="F893" s="89"/>
      <c r="G893" s="96"/>
      <c r="H893" s="39">
        <f t="shared" si="80"/>
        <v>0</v>
      </c>
      <c r="I893" s="39"/>
      <c r="J893" s="82"/>
      <c r="K893" s="41">
        <f t="shared" si="81"/>
        <v>0</v>
      </c>
      <c r="L893" s="42">
        <v>0</v>
      </c>
      <c r="M893" s="269"/>
      <c r="N893" s="268" t="str">
        <f t="shared" si="78"/>
        <v>xxx</v>
      </c>
      <c r="O893" s="267"/>
      <c r="P893" s="268"/>
      <c r="Q893" s="300">
        <v>0</v>
      </c>
      <c r="R893" s="104">
        <f t="shared" si="82"/>
        <v>0</v>
      </c>
      <c r="S893" s="43"/>
      <c r="T893" s="111"/>
      <c r="U893" s="111"/>
      <c r="V893" s="111"/>
      <c r="W893" s="111"/>
      <c r="X893" s="111"/>
      <c r="Y893" s="111"/>
      <c r="Z893" s="111"/>
      <c r="AA893" s="111"/>
      <c r="AB893" s="111"/>
      <c r="AC893" s="111"/>
      <c r="AD893" s="111"/>
      <c r="AE893" s="111"/>
      <c r="AF893" s="111"/>
      <c r="AG893" s="111"/>
      <c r="AH893" s="40"/>
      <c r="AI893" s="40"/>
    </row>
    <row r="894" spans="1:35" s="44" customFormat="1" ht="28.5" customHeight="1" x14ac:dyDescent="0.25">
      <c r="A894" s="88" t="e">
        <f t="shared" si="79"/>
        <v>#VALUE!</v>
      </c>
      <c r="B894" s="87" t="s">
        <v>60</v>
      </c>
      <c r="C894" s="28"/>
      <c r="D894" s="37"/>
      <c r="E894" s="38"/>
      <c r="F894" s="89"/>
      <c r="G894" s="96"/>
      <c r="H894" s="39">
        <f t="shared" si="80"/>
        <v>0</v>
      </c>
      <c r="I894" s="39"/>
      <c r="J894" s="82"/>
      <c r="K894" s="41">
        <f t="shared" si="81"/>
        <v>0</v>
      </c>
      <c r="L894" s="42">
        <v>0</v>
      </c>
      <c r="M894" s="269"/>
      <c r="N894" s="268" t="str">
        <f t="shared" si="78"/>
        <v>xxx</v>
      </c>
      <c r="O894" s="267"/>
      <c r="P894" s="268"/>
      <c r="Q894" s="300">
        <v>0</v>
      </c>
      <c r="R894" s="104">
        <f t="shared" si="82"/>
        <v>0</v>
      </c>
      <c r="S894" s="43"/>
      <c r="T894" s="111"/>
      <c r="U894" s="111"/>
      <c r="V894" s="111"/>
      <c r="W894" s="111"/>
      <c r="X894" s="111"/>
      <c r="Y894" s="111"/>
      <c r="Z894" s="111"/>
      <c r="AA894" s="111"/>
      <c r="AB894" s="111"/>
      <c r="AC894" s="111"/>
      <c r="AD894" s="111"/>
      <c r="AE894" s="111"/>
      <c r="AF894" s="111"/>
      <c r="AG894" s="111"/>
      <c r="AH894" s="40"/>
      <c r="AI894" s="40"/>
    </row>
    <row r="895" spans="1:35" s="44" customFormat="1" ht="28.5" customHeight="1" x14ac:dyDescent="0.25">
      <c r="A895" s="88" t="e">
        <f t="shared" si="79"/>
        <v>#VALUE!</v>
      </c>
      <c r="B895" s="87" t="s">
        <v>60</v>
      </c>
      <c r="C895" s="28"/>
      <c r="D895" s="37"/>
      <c r="E895" s="38"/>
      <c r="F895" s="89"/>
      <c r="G895" s="96"/>
      <c r="H895" s="39">
        <f t="shared" si="80"/>
        <v>0</v>
      </c>
      <c r="I895" s="39"/>
      <c r="J895" s="82"/>
      <c r="K895" s="41">
        <f t="shared" si="81"/>
        <v>0</v>
      </c>
      <c r="L895" s="42">
        <v>0</v>
      </c>
      <c r="M895" s="269"/>
      <c r="N895" s="268" t="str">
        <f t="shared" si="78"/>
        <v>xxx</v>
      </c>
      <c r="O895" s="267"/>
      <c r="P895" s="268"/>
      <c r="Q895" s="300">
        <v>0</v>
      </c>
      <c r="R895" s="104">
        <f t="shared" si="82"/>
        <v>0</v>
      </c>
      <c r="S895" s="43"/>
      <c r="T895" s="111"/>
      <c r="U895" s="111"/>
      <c r="V895" s="111"/>
      <c r="W895" s="111"/>
      <c r="X895" s="111"/>
      <c r="Y895" s="111"/>
      <c r="Z895" s="111"/>
      <c r="AA895" s="111"/>
      <c r="AB895" s="111"/>
      <c r="AC895" s="111"/>
      <c r="AD895" s="111"/>
      <c r="AE895" s="111"/>
      <c r="AF895" s="111"/>
      <c r="AG895" s="111"/>
      <c r="AH895" s="40"/>
      <c r="AI895" s="40"/>
    </row>
    <row r="896" spans="1:35" s="44" customFormat="1" ht="28.5" customHeight="1" x14ac:dyDescent="0.25">
      <c r="A896" s="88" t="e">
        <f t="shared" si="79"/>
        <v>#VALUE!</v>
      </c>
      <c r="B896" s="87" t="s">
        <v>60</v>
      </c>
      <c r="C896" s="28"/>
      <c r="D896" s="37"/>
      <c r="E896" s="38"/>
      <c r="F896" s="89"/>
      <c r="G896" s="96"/>
      <c r="H896" s="39">
        <f t="shared" si="80"/>
        <v>0</v>
      </c>
      <c r="I896" s="39"/>
      <c r="J896" s="82"/>
      <c r="K896" s="41">
        <f t="shared" si="81"/>
        <v>0</v>
      </c>
      <c r="L896" s="42">
        <v>0</v>
      </c>
      <c r="M896" s="269"/>
      <c r="N896" s="268" t="str">
        <f t="shared" si="78"/>
        <v>xxx</v>
      </c>
      <c r="O896" s="267"/>
      <c r="P896" s="268"/>
      <c r="Q896" s="300">
        <v>0</v>
      </c>
      <c r="R896" s="104">
        <f t="shared" si="82"/>
        <v>0</v>
      </c>
      <c r="S896" s="43"/>
      <c r="T896" s="111"/>
      <c r="U896" s="111"/>
      <c r="V896" s="111"/>
      <c r="W896" s="111"/>
      <c r="X896" s="111"/>
      <c r="Y896" s="111"/>
      <c r="Z896" s="111"/>
      <c r="AA896" s="111"/>
      <c r="AB896" s="111"/>
      <c r="AC896" s="111"/>
      <c r="AD896" s="111"/>
      <c r="AE896" s="111"/>
      <c r="AF896" s="111"/>
      <c r="AG896" s="111"/>
      <c r="AH896" s="40"/>
      <c r="AI896" s="40"/>
    </row>
    <row r="897" spans="1:35" s="44" customFormat="1" ht="28.5" customHeight="1" x14ac:dyDescent="0.25">
      <c r="A897" s="88" t="e">
        <f t="shared" si="79"/>
        <v>#VALUE!</v>
      </c>
      <c r="B897" s="87" t="s">
        <v>60</v>
      </c>
      <c r="C897" s="28"/>
      <c r="D897" s="37"/>
      <c r="E897" s="38"/>
      <c r="F897" s="89"/>
      <c r="G897" s="96"/>
      <c r="H897" s="39">
        <f t="shared" si="80"/>
        <v>0</v>
      </c>
      <c r="I897" s="39"/>
      <c r="J897" s="82"/>
      <c r="K897" s="41">
        <f t="shared" si="81"/>
        <v>0</v>
      </c>
      <c r="L897" s="42">
        <v>0</v>
      </c>
      <c r="M897" s="269"/>
      <c r="N897" s="268" t="str">
        <f t="shared" si="78"/>
        <v>xxx</v>
      </c>
      <c r="O897" s="267"/>
      <c r="P897" s="268"/>
      <c r="Q897" s="300">
        <v>0</v>
      </c>
      <c r="R897" s="104">
        <f t="shared" si="82"/>
        <v>0</v>
      </c>
      <c r="S897" s="43"/>
      <c r="T897" s="111"/>
      <c r="U897" s="111"/>
      <c r="V897" s="111"/>
      <c r="W897" s="111"/>
      <c r="X897" s="111"/>
      <c r="Y897" s="111"/>
      <c r="Z897" s="111"/>
      <c r="AA897" s="111"/>
      <c r="AB897" s="111"/>
      <c r="AC897" s="111"/>
      <c r="AD897" s="111"/>
      <c r="AE897" s="111"/>
      <c r="AF897" s="111"/>
      <c r="AG897" s="111"/>
      <c r="AH897" s="40"/>
      <c r="AI897" s="40"/>
    </row>
    <row r="898" spans="1:35" s="44" customFormat="1" ht="28.5" customHeight="1" x14ac:dyDescent="0.25">
      <c r="A898" s="88" t="e">
        <f t="shared" si="79"/>
        <v>#VALUE!</v>
      </c>
      <c r="B898" s="87" t="s">
        <v>60</v>
      </c>
      <c r="C898" s="28"/>
      <c r="D898" s="37"/>
      <c r="E898" s="38"/>
      <c r="F898" s="89"/>
      <c r="G898" s="96"/>
      <c r="H898" s="39">
        <f t="shared" si="80"/>
        <v>0</v>
      </c>
      <c r="I898" s="39"/>
      <c r="J898" s="82"/>
      <c r="K898" s="41">
        <f t="shared" si="81"/>
        <v>0</v>
      </c>
      <c r="L898" s="42">
        <v>0</v>
      </c>
      <c r="M898" s="269"/>
      <c r="N898" s="268" t="str">
        <f t="shared" si="78"/>
        <v>xxx</v>
      </c>
      <c r="O898" s="267"/>
      <c r="P898" s="268"/>
      <c r="Q898" s="300">
        <v>0</v>
      </c>
      <c r="R898" s="104">
        <f t="shared" si="82"/>
        <v>0</v>
      </c>
      <c r="S898" s="43"/>
      <c r="T898" s="111"/>
      <c r="U898" s="111"/>
      <c r="V898" s="111"/>
      <c r="W898" s="111"/>
      <c r="X898" s="111"/>
      <c r="Y898" s="111"/>
      <c r="Z898" s="111"/>
      <c r="AA898" s="111"/>
      <c r="AB898" s="111"/>
      <c r="AC898" s="111"/>
      <c r="AD898" s="111"/>
      <c r="AE898" s="111"/>
      <c r="AF898" s="111"/>
      <c r="AG898" s="111"/>
      <c r="AH898" s="40"/>
      <c r="AI898" s="40"/>
    </row>
    <row r="899" spans="1:35" s="44" customFormat="1" ht="28.5" customHeight="1" x14ac:dyDescent="0.25">
      <c r="A899" s="88" t="e">
        <f t="shared" si="79"/>
        <v>#VALUE!</v>
      </c>
      <c r="B899" s="87" t="s">
        <v>60</v>
      </c>
      <c r="C899" s="28"/>
      <c r="D899" s="37"/>
      <c r="E899" s="38"/>
      <c r="F899" s="89"/>
      <c r="G899" s="96"/>
      <c r="H899" s="39">
        <f t="shared" si="80"/>
        <v>0</v>
      </c>
      <c r="I899" s="39"/>
      <c r="J899" s="82"/>
      <c r="K899" s="41">
        <f t="shared" si="81"/>
        <v>0</v>
      </c>
      <c r="L899" s="42">
        <v>0</v>
      </c>
      <c r="M899" s="269"/>
      <c r="N899" s="268" t="str">
        <f t="shared" si="78"/>
        <v>xxx</v>
      </c>
      <c r="O899" s="267"/>
      <c r="P899" s="268"/>
      <c r="Q899" s="300">
        <v>0</v>
      </c>
      <c r="R899" s="104">
        <f t="shared" si="82"/>
        <v>0</v>
      </c>
      <c r="S899" s="43"/>
      <c r="T899" s="111"/>
      <c r="U899" s="111"/>
      <c r="V899" s="111"/>
      <c r="W899" s="111"/>
      <c r="X899" s="111"/>
      <c r="Y899" s="111"/>
      <c r="Z899" s="111"/>
      <c r="AA899" s="111"/>
      <c r="AB899" s="111"/>
      <c r="AC899" s="111"/>
      <c r="AD899" s="111"/>
      <c r="AE899" s="111"/>
      <c r="AF899" s="111"/>
      <c r="AG899" s="111"/>
      <c r="AH899" s="40"/>
      <c r="AI899" s="40"/>
    </row>
    <row r="900" spans="1:35" s="44" customFormat="1" ht="28.5" customHeight="1" x14ac:dyDescent="0.25">
      <c r="A900" s="88" t="e">
        <f t="shared" si="79"/>
        <v>#VALUE!</v>
      </c>
      <c r="B900" s="87" t="s">
        <v>60</v>
      </c>
      <c r="C900" s="28"/>
      <c r="D900" s="37"/>
      <c r="E900" s="38"/>
      <c r="F900" s="89"/>
      <c r="G900" s="96"/>
      <c r="H900" s="39">
        <f t="shared" si="80"/>
        <v>0</v>
      </c>
      <c r="I900" s="39"/>
      <c r="J900" s="82"/>
      <c r="K900" s="41">
        <f t="shared" si="81"/>
        <v>0</v>
      </c>
      <c r="L900" s="42">
        <v>0</v>
      </c>
      <c r="M900" s="269"/>
      <c r="N900" s="268" t="str">
        <f t="shared" si="78"/>
        <v>xxx</v>
      </c>
      <c r="O900" s="267"/>
      <c r="P900" s="268"/>
      <c r="Q900" s="300">
        <v>0</v>
      </c>
      <c r="R900" s="104">
        <f t="shared" si="82"/>
        <v>0</v>
      </c>
      <c r="S900" s="43"/>
      <c r="T900" s="111"/>
      <c r="U900" s="111"/>
      <c r="V900" s="111"/>
      <c r="W900" s="111"/>
      <c r="X900" s="111"/>
      <c r="Y900" s="111"/>
      <c r="Z900" s="111"/>
      <c r="AA900" s="111"/>
      <c r="AB900" s="111"/>
      <c r="AC900" s="111"/>
      <c r="AD900" s="111"/>
      <c r="AE900" s="111"/>
      <c r="AF900" s="111"/>
      <c r="AG900" s="111"/>
      <c r="AH900" s="40"/>
      <c r="AI900" s="40"/>
    </row>
    <row r="901" spans="1:35" s="44" customFormat="1" ht="28.5" customHeight="1" x14ac:dyDescent="0.25">
      <c r="A901" s="88" t="e">
        <f t="shared" si="79"/>
        <v>#VALUE!</v>
      </c>
      <c r="B901" s="87" t="s">
        <v>60</v>
      </c>
      <c r="C901" s="28"/>
      <c r="D901" s="37"/>
      <c r="E901" s="38"/>
      <c r="F901" s="89"/>
      <c r="G901" s="96"/>
      <c r="H901" s="39">
        <f t="shared" si="80"/>
        <v>0</v>
      </c>
      <c r="I901" s="39"/>
      <c r="J901" s="82"/>
      <c r="K901" s="41">
        <f t="shared" si="81"/>
        <v>0</v>
      </c>
      <c r="L901" s="42">
        <v>0</v>
      </c>
      <c r="M901" s="269"/>
      <c r="N901" s="268" t="str">
        <f t="shared" si="78"/>
        <v>xxx</v>
      </c>
      <c r="O901" s="267"/>
      <c r="P901" s="268"/>
      <c r="Q901" s="300">
        <v>0</v>
      </c>
      <c r="R901" s="104">
        <f t="shared" si="82"/>
        <v>0</v>
      </c>
      <c r="S901" s="43"/>
      <c r="T901" s="111"/>
      <c r="U901" s="111"/>
      <c r="V901" s="111"/>
      <c r="W901" s="111"/>
      <c r="X901" s="111"/>
      <c r="Y901" s="111"/>
      <c r="Z901" s="111"/>
      <c r="AA901" s="111"/>
      <c r="AB901" s="111"/>
      <c r="AC901" s="111"/>
      <c r="AD901" s="111"/>
      <c r="AE901" s="111"/>
      <c r="AF901" s="111"/>
      <c r="AG901" s="111"/>
      <c r="AH901" s="40"/>
      <c r="AI901" s="40"/>
    </row>
    <row r="902" spans="1:35" s="44" customFormat="1" ht="28.5" customHeight="1" x14ac:dyDescent="0.25">
      <c r="A902" s="88" t="e">
        <f t="shared" si="79"/>
        <v>#VALUE!</v>
      </c>
      <c r="B902" s="87" t="s">
        <v>60</v>
      </c>
      <c r="C902" s="28"/>
      <c r="D902" s="37"/>
      <c r="E902" s="38"/>
      <c r="F902" s="89"/>
      <c r="G902" s="96"/>
      <c r="H902" s="39">
        <f t="shared" si="80"/>
        <v>0</v>
      </c>
      <c r="I902" s="39"/>
      <c r="J902" s="82"/>
      <c r="K902" s="41">
        <f t="shared" si="81"/>
        <v>0</v>
      </c>
      <c r="L902" s="42">
        <v>0</v>
      </c>
      <c r="M902" s="269"/>
      <c r="N902" s="268" t="str">
        <f t="shared" si="78"/>
        <v>xxx</v>
      </c>
      <c r="O902" s="267"/>
      <c r="P902" s="268"/>
      <c r="Q902" s="300">
        <v>0</v>
      </c>
      <c r="R902" s="104">
        <f t="shared" si="82"/>
        <v>0</v>
      </c>
      <c r="S902" s="43"/>
      <c r="T902" s="111"/>
      <c r="U902" s="111"/>
      <c r="V902" s="111"/>
      <c r="W902" s="111"/>
      <c r="X902" s="111"/>
      <c r="Y902" s="111"/>
      <c r="Z902" s="111"/>
      <c r="AA902" s="111"/>
      <c r="AB902" s="111"/>
      <c r="AC902" s="111"/>
      <c r="AD902" s="111"/>
      <c r="AE902" s="111"/>
      <c r="AF902" s="111"/>
      <c r="AG902" s="111"/>
      <c r="AH902" s="40"/>
      <c r="AI902" s="40"/>
    </row>
    <row r="903" spans="1:35" s="44" customFormat="1" ht="28.5" customHeight="1" x14ac:dyDescent="0.25">
      <c r="A903" s="88" t="e">
        <f t="shared" si="79"/>
        <v>#VALUE!</v>
      </c>
      <c r="B903" s="87" t="s">
        <v>60</v>
      </c>
      <c r="C903" s="28"/>
      <c r="D903" s="37"/>
      <c r="E903" s="38"/>
      <c r="F903" s="89"/>
      <c r="G903" s="96"/>
      <c r="H903" s="39">
        <f t="shared" si="80"/>
        <v>0</v>
      </c>
      <c r="I903" s="39"/>
      <c r="J903" s="82"/>
      <c r="K903" s="41">
        <f t="shared" si="81"/>
        <v>0</v>
      </c>
      <c r="L903" s="42">
        <v>0</v>
      </c>
      <c r="M903" s="269"/>
      <c r="N903" s="268" t="str">
        <f t="shared" si="78"/>
        <v>xxx</v>
      </c>
      <c r="O903" s="267"/>
      <c r="P903" s="268"/>
      <c r="Q903" s="300">
        <v>0</v>
      </c>
      <c r="R903" s="104">
        <f t="shared" si="82"/>
        <v>0</v>
      </c>
      <c r="S903" s="43"/>
      <c r="T903" s="111"/>
      <c r="U903" s="111"/>
      <c r="V903" s="111"/>
      <c r="W903" s="111"/>
      <c r="X903" s="111"/>
      <c r="Y903" s="111"/>
      <c r="Z903" s="111"/>
      <c r="AA903" s="111"/>
      <c r="AB903" s="111"/>
      <c r="AC903" s="111"/>
      <c r="AD903" s="111"/>
      <c r="AE903" s="111"/>
      <c r="AF903" s="111"/>
      <c r="AG903" s="111"/>
      <c r="AH903" s="40"/>
      <c r="AI903" s="40"/>
    </row>
    <row r="904" spans="1:35" s="44" customFormat="1" ht="28.5" customHeight="1" x14ac:dyDescent="0.25">
      <c r="A904" s="88" t="e">
        <f t="shared" si="79"/>
        <v>#VALUE!</v>
      </c>
      <c r="B904" s="87" t="s">
        <v>60</v>
      </c>
      <c r="C904" s="28"/>
      <c r="D904" s="37"/>
      <c r="E904" s="38"/>
      <c r="F904" s="89"/>
      <c r="G904" s="96"/>
      <c r="H904" s="39">
        <f t="shared" si="80"/>
        <v>0</v>
      </c>
      <c r="I904" s="39"/>
      <c r="J904" s="82"/>
      <c r="K904" s="41">
        <f t="shared" si="81"/>
        <v>0</v>
      </c>
      <c r="L904" s="42">
        <v>0</v>
      </c>
      <c r="M904" s="269"/>
      <c r="N904" s="268" t="str">
        <f t="shared" si="78"/>
        <v>xxx</v>
      </c>
      <c r="O904" s="267"/>
      <c r="P904" s="268"/>
      <c r="Q904" s="300">
        <v>0</v>
      </c>
      <c r="R904" s="104">
        <f t="shared" si="82"/>
        <v>0</v>
      </c>
      <c r="S904" s="43"/>
      <c r="T904" s="111"/>
      <c r="U904" s="111"/>
      <c r="V904" s="111"/>
      <c r="W904" s="111"/>
      <c r="X904" s="111"/>
      <c r="Y904" s="111"/>
      <c r="Z904" s="111"/>
      <c r="AA904" s="111"/>
      <c r="AB904" s="111"/>
      <c r="AC904" s="111"/>
      <c r="AD904" s="111"/>
      <c r="AE904" s="111"/>
      <c r="AF904" s="111"/>
      <c r="AG904" s="111"/>
      <c r="AH904" s="40"/>
      <c r="AI904" s="40"/>
    </row>
    <row r="905" spans="1:35" s="44" customFormat="1" ht="28.5" customHeight="1" x14ac:dyDescent="0.25">
      <c r="A905" s="88" t="e">
        <f t="shared" si="79"/>
        <v>#VALUE!</v>
      </c>
      <c r="B905" s="87" t="s">
        <v>60</v>
      </c>
      <c r="C905" s="28"/>
      <c r="D905" s="37"/>
      <c r="E905" s="38"/>
      <c r="F905" s="89"/>
      <c r="G905" s="96"/>
      <c r="H905" s="39">
        <f t="shared" si="80"/>
        <v>0</v>
      </c>
      <c r="I905" s="39"/>
      <c r="J905" s="82"/>
      <c r="K905" s="41">
        <f t="shared" si="81"/>
        <v>0</v>
      </c>
      <c r="L905" s="42">
        <v>0</v>
      </c>
      <c r="M905" s="269"/>
      <c r="N905" s="268" t="str">
        <f t="shared" si="78"/>
        <v>xxx</v>
      </c>
      <c r="O905" s="267"/>
      <c r="P905" s="268"/>
      <c r="Q905" s="300">
        <v>0</v>
      </c>
      <c r="R905" s="104">
        <f t="shared" si="82"/>
        <v>0</v>
      </c>
      <c r="S905" s="43"/>
      <c r="T905" s="111"/>
      <c r="U905" s="111"/>
      <c r="V905" s="111"/>
      <c r="W905" s="111"/>
      <c r="X905" s="111"/>
      <c r="Y905" s="111"/>
      <c r="Z905" s="111"/>
      <c r="AA905" s="111"/>
      <c r="AB905" s="111"/>
      <c r="AC905" s="111"/>
      <c r="AD905" s="111"/>
      <c r="AE905" s="111"/>
      <c r="AF905" s="111"/>
      <c r="AG905" s="111"/>
      <c r="AH905" s="40"/>
      <c r="AI905" s="40"/>
    </row>
    <row r="906" spans="1:35" s="44" customFormat="1" ht="28.5" customHeight="1" x14ac:dyDescent="0.25">
      <c r="A906" s="88" t="e">
        <f t="shared" si="79"/>
        <v>#VALUE!</v>
      </c>
      <c r="B906" s="87" t="s">
        <v>60</v>
      </c>
      <c r="C906" s="28"/>
      <c r="D906" s="37"/>
      <c r="E906" s="38"/>
      <c r="F906" s="89"/>
      <c r="G906" s="96"/>
      <c r="H906" s="39">
        <f t="shared" si="80"/>
        <v>0</v>
      </c>
      <c r="I906" s="39"/>
      <c r="J906" s="82"/>
      <c r="K906" s="41">
        <f t="shared" si="81"/>
        <v>0</v>
      </c>
      <c r="L906" s="42">
        <v>0</v>
      </c>
      <c r="M906" s="269"/>
      <c r="N906" s="268" t="str">
        <f t="shared" ref="N906:N969" si="83">B906</f>
        <v>xxx</v>
      </c>
      <c r="O906" s="267"/>
      <c r="P906" s="268"/>
      <c r="Q906" s="300">
        <v>0</v>
      </c>
      <c r="R906" s="104">
        <f t="shared" si="82"/>
        <v>0</v>
      </c>
      <c r="S906" s="43"/>
      <c r="T906" s="111"/>
      <c r="U906" s="111"/>
      <c r="V906" s="111"/>
      <c r="W906" s="111"/>
      <c r="X906" s="111"/>
      <c r="Y906" s="111"/>
      <c r="Z906" s="111"/>
      <c r="AA906" s="111"/>
      <c r="AB906" s="111"/>
      <c r="AC906" s="111"/>
      <c r="AD906" s="111"/>
      <c r="AE906" s="111"/>
      <c r="AF906" s="111"/>
      <c r="AG906" s="111"/>
      <c r="AH906" s="40"/>
      <c r="AI906" s="40"/>
    </row>
    <row r="907" spans="1:35" s="44" customFormat="1" ht="28.5" customHeight="1" x14ac:dyDescent="0.25">
      <c r="A907" s="88" t="e">
        <f t="shared" si="79"/>
        <v>#VALUE!</v>
      </c>
      <c r="B907" s="87" t="s">
        <v>60</v>
      </c>
      <c r="C907" s="28"/>
      <c r="D907" s="37"/>
      <c r="E907" s="38"/>
      <c r="F907" s="89"/>
      <c r="G907" s="96"/>
      <c r="H907" s="39">
        <f t="shared" si="80"/>
        <v>0</v>
      </c>
      <c r="I907" s="39"/>
      <c r="J907" s="82"/>
      <c r="K907" s="41">
        <f t="shared" si="81"/>
        <v>0</v>
      </c>
      <c r="L907" s="42">
        <v>0</v>
      </c>
      <c r="M907" s="269"/>
      <c r="N907" s="268" t="str">
        <f t="shared" si="83"/>
        <v>xxx</v>
      </c>
      <c r="O907" s="267"/>
      <c r="P907" s="268"/>
      <c r="Q907" s="300">
        <v>0</v>
      </c>
      <c r="R907" s="104">
        <f t="shared" si="82"/>
        <v>0</v>
      </c>
      <c r="S907" s="43"/>
      <c r="T907" s="111"/>
      <c r="U907" s="111"/>
      <c r="V907" s="111"/>
      <c r="W907" s="111"/>
      <c r="X907" s="111"/>
      <c r="Y907" s="111"/>
      <c r="Z907" s="111"/>
      <c r="AA907" s="111"/>
      <c r="AB907" s="111"/>
      <c r="AC907" s="111"/>
      <c r="AD907" s="111"/>
      <c r="AE907" s="111"/>
      <c r="AF907" s="111"/>
      <c r="AG907" s="111"/>
      <c r="AH907" s="40"/>
      <c r="AI907" s="40"/>
    </row>
    <row r="908" spans="1:35" s="44" customFormat="1" ht="28.5" customHeight="1" x14ac:dyDescent="0.25">
      <c r="A908" s="88" t="e">
        <f t="shared" si="79"/>
        <v>#VALUE!</v>
      </c>
      <c r="B908" s="87" t="s">
        <v>60</v>
      </c>
      <c r="C908" s="28"/>
      <c r="D908" s="37"/>
      <c r="E908" s="38"/>
      <c r="F908" s="89"/>
      <c r="G908" s="96"/>
      <c r="H908" s="39">
        <f t="shared" si="80"/>
        <v>0</v>
      </c>
      <c r="I908" s="39"/>
      <c r="J908" s="82"/>
      <c r="K908" s="41">
        <f t="shared" si="81"/>
        <v>0</v>
      </c>
      <c r="L908" s="42">
        <v>0</v>
      </c>
      <c r="M908" s="269"/>
      <c r="N908" s="268" t="str">
        <f t="shared" si="83"/>
        <v>xxx</v>
      </c>
      <c r="O908" s="267"/>
      <c r="P908" s="268"/>
      <c r="Q908" s="300">
        <v>0</v>
      </c>
      <c r="R908" s="104">
        <f t="shared" si="82"/>
        <v>0</v>
      </c>
      <c r="S908" s="43"/>
      <c r="T908" s="111"/>
      <c r="U908" s="111"/>
      <c r="V908" s="111"/>
      <c r="W908" s="111"/>
      <c r="X908" s="111"/>
      <c r="Y908" s="111"/>
      <c r="Z908" s="111"/>
      <c r="AA908" s="111"/>
      <c r="AB908" s="111"/>
      <c r="AC908" s="111"/>
      <c r="AD908" s="111"/>
      <c r="AE908" s="111"/>
      <c r="AF908" s="111"/>
      <c r="AG908" s="111"/>
      <c r="AH908" s="40"/>
      <c r="AI908" s="40"/>
    </row>
    <row r="909" spans="1:35" s="44" customFormat="1" ht="28.5" customHeight="1" x14ac:dyDescent="0.25">
      <c r="A909" s="88" t="e">
        <f t="shared" si="79"/>
        <v>#VALUE!</v>
      </c>
      <c r="B909" s="87" t="s">
        <v>60</v>
      </c>
      <c r="C909" s="28"/>
      <c r="D909" s="37"/>
      <c r="E909" s="38"/>
      <c r="F909" s="89"/>
      <c r="G909" s="96"/>
      <c r="H909" s="39">
        <f t="shared" si="80"/>
        <v>0</v>
      </c>
      <c r="I909" s="39"/>
      <c r="J909" s="82"/>
      <c r="K909" s="41">
        <f t="shared" si="81"/>
        <v>0</v>
      </c>
      <c r="L909" s="42">
        <v>0</v>
      </c>
      <c r="M909" s="269"/>
      <c r="N909" s="268" t="str">
        <f t="shared" si="83"/>
        <v>xxx</v>
      </c>
      <c r="O909" s="267"/>
      <c r="P909" s="268"/>
      <c r="Q909" s="300">
        <v>0</v>
      </c>
      <c r="R909" s="104">
        <f t="shared" si="82"/>
        <v>0</v>
      </c>
      <c r="S909" s="43"/>
      <c r="T909" s="111"/>
      <c r="U909" s="111"/>
      <c r="V909" s="111"/>
      <c r="W909" s="111"/>
      <c r="X909" s="111"/>
      <c r="Y909" s="111"/>
      <c r="Z909" s="111"/>
      <c r="AA909" s="111"/>
      <c r="AB909" s="111"/>
      <c r="AC909" s="111"/>
      <c r="AD909" s="111"/>
      <c r="AE909" s="111"/>
      <c r="AF909" s="111"/>
      <c r="AG909" s="111"/>
      <c r="AH909" s="40"/>
      <c r="AI909" s="40"/>
    </row>
    <row r="910" spans="1:35" s="44" customFormat="1" ht="28.5" customHeight="1" x14ac:dyDescent="0.25">
      <c r="A910" s="88" t="e">
        <f t="shared" si="79"/>
        <v>#VALUE!</v>
      </c>
      <c r="B910" s="87" t="s">
        <v>60</v>
      </c>
      <c r="C910" s="28"/>
      <c r="D910" s="37"/>
      <c r="E910" s="38"/>
      <c r="F910" s="89"/>
      <c r="G910" s="96"/>
      <c r="H910" s="39">
        <f t="shared" si="80"/>
        <v>0</v>
      </c>
      <c r="I910" s="39"/>
      <c r="J910" s="82"/>
      <c r="K910" s="41">
        <f t="shared" si="81"/>
        <v>0</v>
      </c>
      <c r="L910" s="42">
        <v>0</v>
      </c>
      <c r="M910" s="269"/>
      <c r="N910" s="268" t="str">
        <f t="shared" si="83"/>
        <v>xxx</v>
      </c>
      <c r="O910" s="267"/>
      <c r="P910" s="268"/>
      <c r="Q910" s="300">
        <v>0</v>
      </c>
      <c r="R910" s="104">
        <f t="shared" si="82"/>
        <v>0</v>
      </c>
      <c r="S910" s="43"/>
      <c r="T910" s="111"/>
      <c r="U910" s="111"/>
      <c r="V910" s="111"/>
      <c r="W910" s="111"/>
      <c r="X910" s="111"/>
      <c r="Y910" s="111"/>
      <c r="Z910" s="111"/>
      <c r="AA910" s="111"/>
      <c r="AB910" s="111"/>
      <c r="AC910" s="111"/>
      <c r="AD910" s="111"/>
      <c r="AE910" s="111"/>
      <c r="AF910" s="111"/>
      <c r="AG910" s="111"/>
      <c r="AH910" s="40"/>
      <c r="AI910" s="40"/>
    </row>
    <row r="911" spans="1:35" s="44" customFormat="1" ht="28.5" customHeight="1" x14ac:dyDescent="0.25">
      <c r="A911" s="88" t="e">
        <f t="shared" si="79"/>
        <v>#VALUE!</v>
      </c>
      <c r="B911" s="87" t="s">
        <v>60</v>
      </c>
      <c r="C911" s="28"/>
      <c r="D911" s="37"/>
      <c r="E911" s="38"/>
      <c r="F911" s="89"/>
      <c r="G911" s="96"/>
      <c r="H911" s="39">
        <f t="shared" si="80"/>
        <v>0</v>
      </c>
      <c r="I911" s="39"/>
      <c r="J911" s="82"/>
      <c r="K911" s="41">
        <f t="shared" si="81"/>
        <v>0</v>
      </c>
      <c r="L911" s="42">
        <v>0</v>
      </c>
      <c r="M911" s="269"/>
      <c r="N911" s="268" t="str">
        <f t="shared" si="83"/>
        <v>xxx</v>
      </c>
      <c r="O911" s="267"/>
      <c r="P911" s="268"/>
      <c r="Q911" s="300">
        <v>0</v>
      </c>
      <c r="R911" s="104">
        <f t="shared" si="82"/>
        <v>0</v>
      </c>
      <c r="S911" s="43"/>
      <c r="T911" s="111"/>
      <c r="U911" s="111"/>
      <c r="V911" s="111"/>
      <c r="W911" s="111"/>
      <c r="X911" s="111"/>
      <c r="Y911" s="111"/>
      <c r="Z911" s="111"/>
      <c r="AA911" s="111"/>
      <c r="AB911" s="111"/>
      <c r="AC911" s="111"/>
      <c r="AD911" s="111"/>
      <c r="AE911" s="111"/>
      <c r="AF911" s="111"/>
      <c r="AG911" s="111"/>
      <c r="AH911" s="40"/>
      <c r="AI911" s="40"/>
    </row>
    <row r="912" spans="1:35" s="44" customFormat="1" ht="28.5" customHeight="1" x14ac:dyDescent="0.25">
      <c r="A912" s="88" t="e">
        <f t="shared" si="79"/>
        <v>#VALUE!</v>
      </c>
      <c r="B912" s="87" t="s">
        <v>60</v>
      </c>
      <c r="C912" s="28"/>
      <c r="D912" s="37"/>
      <c r="E912" s="38"/>
      <c r="F912" s="89"/>
      <c r="G912" s="96"/>
      <c r="H912" s="39">
        <f t="shared" si="80"/>
        <v>0</v>
      </c>
      <c r="I912" s="39"/>
      <c r="J912" s="82"/>
      <c r="K912" s="41">
        <f t="shared" si="81"/>
        <v>0</v>
      </c>
      <c r="L912" s="42">
        <v>0</v>
      </c>
      <c r="M912" s="269"/>
      <c r="N912" s="268" t="str">
        <f t="shared" si="83"/>
        <v>xxx</v>
      </c>
      <c r="O912" s="267"/>
      <c r="P912" s="268"/>
      <c r="Q912" s="300">
        <v>0</v>
      </c>
      <c r="R912" s="104">
        <f t="shared" si="82"/>
        <v>0</v>
      </c>
      <c r="S912" s="43"/>
      <c r="T912" s="111"/>
      <c r="U912" s="111"/>
      <c r="V912" s="111"/>
      <c r="W912" s="111"/>
      <c r="X912" s="111"/>
      <c r="Y912" s="111"/>
      <c r="Z912" s="111"/>
      <c r="AA912" s="111"/>
      <c r="AB912" s="111"/>
      <c r="AC912" s="111"/>
      <c r="AD912" s="111"/>
      <c r="AE912" s="111"/>
      <c r="AF912" s="111"/>
      <c r="AG912" s="111"/>
      <c r="AH912" s="40"/>
      <c r="AI912" s="40"/>
    </row>
    <row r="913" spans="1:35" s="44" customFormat="1" ht="28.5" customHeight="1" x14ac:dyDescent="0.25">
      <c r="A913" s="88" t="e">
        <f t="shared" si="79"/>
        <v>#VALUE!</v>
      </c>
      <c r="B913" s="87" t="s">
        <v>60</v>
      </c>
      <c r="C913" s="28"/>
      <c r="D913" s="37"/>
      <c r="E913" s="38"/>
      <c r="F913" s="89"/>
      <c r="G913" s="96"/>
      <c r="H913" s="39">
        <f t="shared" si="80"/>
        <v>0</v>
      </c>
      <c r="I913" s="39"/>
      <c r="J913" s="82"/>
      <c r="K913" s="41">
        <f t="shared" si="81"/>
        <v>0</v>
      </c>
      <c r="L913" s="42">
        <v>0</v>
      </c>
      <c r="M913" s="269"/>
      <c r="N913" s="268" t="str">
        <f t="shared" si="83"/>
        <v>xxx</v>
      </c>
      <c r="O913" s="267"/>
      <c r="P913" s="268"/>
      <c r="Q913" s="300">
        <v>0</v>
      </c>
      <c r="R913" s="104">
        <f t="shared" si="82"/>
        <v>0</v>
      </c>
      <c r="S913" s="43"/>
      <c r="T913" s="111"/>
      <c r="U913" s="111"/>
      <c r="V913" s="111"/>
      <c r="W913" s="111"/>
      <c r="X913" s="111"/>
      <c r="Y913" s="111"/>
      <c r="Z913" s="111"/>
      <c r="AA913" s="111"/>
      <c r="AB913" s="111"/>
      <c r="AC913" s="111"/>
      <c r="AD913" s="111"/>
      <c r="AE913" s="111"/>
      <c r="AF913" s="111"/>
      <c r="AG913" s="111"/>
      <c r="AH913" s="40"/>
      <c r="AI913" s="40"/>
    </row>
    <row r="914" spans="1:35" s="44" customFormat="1" ht="28.5" customHeight="1" x14ac:dyDescent="0.25">
      <c r="A914" s="88" t="e">
        <f t="shared" si="79"/>
        <v>#VALUE!</v>
      </c>
      <c r="B914" s="87" t="s">
        <v>60</v>
      </c>
      <c r="C914" s="28"/>
      <c r="D914" s="37"/>
      <c r="E914" s="38"/>
      <c r="F914" s="89"/>
      <c r="G914" s="96"/>
      <c r="H914" s="39">
        <f t="shared" si="80"/>
        <v>0</v>
      </c>
      <c r="I914" s="39"/>
      <c r="J914" s="82"/>
      <c r="K914" s="41">
        <f t="shared" si="81"/>
        <v>0</v>
      </c>
      <c r="L914" s="42">
        <v>0</v>
      </c>
      <c r="M914" s="269"/>
      <c r="N914" s="268" t="str">
        <f t="shared" si="83"/>
        <v>xxx</v>
      </c>
      <c r="O914" s="267"/>
      <c r="P914" s="268"/>
      <c r="Q914" s="300">
        <v>0</v>
      </c>
      <c r="R914" s="104">
        <f t="shared" si="82"/>
        <v>0</v>
      </c>
      <c r="S914" s="43"/>
      <c r="T914" s="111"/>
      <c r="U914" s="111"/>
      <c r="V914" s="111"/>
      <c r="W914" s="111"/>
      <c r="X914" s="111"/>
      <c r="Y914" s="111"/>
      <c r="Z914" s="111"/>
      <c r="AA914" s="111"/>
      <c r="AB914" s="111"/>
      <c r="AC914" s="111"/>
      <c r="AD914" s="111"/>
      <c r="AE914" s="111"/>
      <c r="AF914" s="111"/>
      <c r="AG914" s="111"/>
      <c r="AH914" s="40"/>
      <c r="AI914" s="40"/>
    </row>
    <row r="915" spans="1:35" s="44" customFormat="1" ht="28.5" customHeight="1" x14ac:dyDescent="0.25">
      <c r="A915" s="88" t="e">
        <f t="shared" si="79"/>
        <v>#VALUE!</v>
      </c>
      <c r="B915" s="87" t="s">
        <v>60</v>
      </c>
      <c r="C915" s="28"/>
      <c r="D915" s="37"/>
      <c r="E915" s="38"/>
      <c r="F915" s="89"/>
      <c r="G915" s="96"/>
      <c r="H915" s="39">
        <f t="shared" si="80"/>
        <v>0</v>
      </c>
      <c r="I915" s="39"/>
      <c r="J915" s="82"/>
      <c r="K915" s="41">
        <f t="shared" si="81"/>
        <v>0</v>
      </c>
      <c r="L915" s="42">
        <v>0</v>
      </c>
      <c r="M915" s="269"/>
      <c r="N915" s="268" t="str">
        <f t="shared" si="83"/>
        <v>xxx</v>
      </c>
      <c r="O915" s="267"/>
      <c r="P915" s="268"/>
      <c r="Q915" s="300">
        <v>0</v>
      </c>
      <c r="R915" s="104">
        <f t="shared" si="82"/>
        <v>0</v>
      </c>
      <c r="S915" s="43"/>
      <c r="T915" s="111"/>
      <c r="U915" s="111"/>
      <c r="V915" s="111"/>
      <c r="W915" s="111"/>
      <c r="X915" s="111"/>
      <c r="Y915" s="111"/>
      <c r="Z915" s="111"/>
      <c r="AA915" s="111"/>
      <c r="AB915" s="111"/>
      <c r="AC915" s="111"/>
      <c r="AD915" s="111"/>
      <c r="AE915" s="111"/>
      <c r="AF915" s="111"/>
      <c r="AG915" s="111"/>
      <c r="AH915" s="40"/>
      <c r="AI915" s="40"/>
    </row>
    <row r="916" spans="1:35" s="44" customFormat="1" ht="28.5" customHeight="1" x14ac:dyDescent="0.25">
      <c r="A916" s="88" t="e">
        <f t="shared" si="79"/>
        <v>#VALUE!</v>
      </c>
      <c r="B916" s="87" t="s">
        <v>60</v>
      </c>
      <c r="C916" s="28"/>
      <c r="D916" s="37"/>
      <c r="E916" s="38"/>
      <c r="F916" s="89"/>
      <c r="G916" s="96"/>
      <c r="H916" s="39">
        <f t="shared" si="80"/>
        <v>0</v>
      </c>
      <c r="I916" s="39"/>
      <c r="J916" s="82"/>
      <c r="K916" s="41">
        <f t="shared" si="81"/>
        <v>0</v>
      </c>
      <c r="L916" s="42">
        <v>0</v>
      </c>
      <c r="M916" s="269"/>
      <c r="N916" s="268" t="str">
        <f t="shared" si="83"/>
        <v>xxx</v>
      </c>
      <c r="O916" s="267"/>
      <c r="P916" s="268"/>
      <c r="Q916" s="300">
        <v>0</v>
      </c>
      <c r="R916" s="104">
        <f t="shared" si="82"/>
        <v>0</v>
      </c>
      <c r="S916" s="43"/>
      <c r="T916" s="111"/>
      <c r="U916" s="111"/>
      <c r="V916" s="111"/>
      <c r="W916" s="111"/>
      <c r="X916" s="111"/>
      <c r="Y916" s="111"/>
      <c r="Z916" s="111"/>
      <c r="AA916" s="111"/>
      <c r="AB916" s="111"/>
      <c r="AC916" s="111"/>
      <c r="AD916" s="111"/>
      <c r="AE916" s="111"/>
      <c r="AF916" s="111"/>
      <c r="AG916" s="111"/>
      <c r="AH916" s="40"/>
      <c r="AI916" s="40"/>
    </row>
    <row r="917" spans="1:35" s="44" customFormat="1" ht="28.5" customHeight="1" x14ac:dyDescent="0.25">
      <c r="A917" s="88" t="e">
        <f t="shared" si="79"/>
        <v>#VALUE!</v>
      </c>
      <c r="B917" s="87" t="s">
        <v>60</v>
      </c>
      <c r="C917" s="28"/>
      <c r="D917" s="37"/>
      <c r="E917" s="38"/>
      <c r="F917" s="89"/>
      <c r="G917" s="96"/>
      <c r="H917" s="39">
        <f t="shared" si="80"/>
        <v>0</v>
      </c>
      <c r="I917" s="39"/>
      <c r="J917" s="82"/>
      <c r="K917" s="41">
        <f t="shared" si="81"/>
        <v>0</v>
      </c>
      <c r="L917" s="42">
        <v>0</v>
      </c>
      <c r="M917" s="269"/>
      <c r="N917" s="268" t="str">
        <f t="shared" si="83"/>
        <v>xxx</v>
      </c>
      <c r="O917" s="267"/>
      <c r="P917" s="268"/>
      <c r="Q917" s="300">
        <v>0</v>
      </c>
      <c r="R917" s="104">
        <f t="shared" si="82"/>
        <v>0</v>
      </c>
      <c r="S917" s="43"/>
      <c r="T917" s="111"/>
      <c r="U917" s="111"/>
      <c r="V917" s="111"/>
      <c r="W917" s="111"/>
      <c r="X917" s="111"/>
      <c r="Y917" s="111"/>
      <c r="Z917" s="111"/>
      <c r="AA917" s="111"/>
      <c r="AB917" s="111"/>
      <c r="AC917" s="111"/>
      <c r="AD917" s="111"/>
      <c r="AE917" s="111"/>
      <c r="AF917" s="111"/>
      <c r="AG917" s="111"/>
      <c r="AH917" s="40"/>
      <c r="AI917" s="40"/>
    </row>
    <row r="918" spans="1:35" s="44" customFormat="1" ht="28.5" customHeight="1" x14ac:dyDescent="0.25">
      <c r="A918" s="88" t="e">
        <f t="shared" si="79"/>
        <v>#VALUE!</v>
      </c>
      <c r="B918" s="87" t="s">
        <v>60</v>
      </c>
      <c r="C918" s="28"/>
      <c r="D918" s="37"/>
      <c r="E918" s="38"/>
      <c r="F918" s="89"/>
      <c r="G918" s="96"/>
      <c r="H918" s="39">
        <f t="shared" si="80"/>
        <v>0</v>
      </c>
      <c r="I918" s="39"/>
      <c r="J918" s="82"/>
      <c r="K918" s="41">
        <f t="shared" si="81"/>
        <v>0</v>
      </c>
      <c r="L918" s="42">
        <v>0</v>
      </c>
      <c r="M918" s="269"/>
      <c r="N918" s="268" t="str">
        <f t="shared" si="83"/>
        <v>xxx</v>
      </c>
      <c r="O918" s="267"/>
      <c r="P918" s="268"/>
      <c r="Q918" s="300">
        <v>0</v>
      </c>
      <c r="R918" s="104">
        <f t="shared" si="82"/>
        <v>0</v>
      </c>
      <c r="S918" s="43"/>
      <c r="T918" s="111"/>
      <c r="U918" s="111"/>
      <c r="V918" s="111"/>
      <c r="W918" s="111"/>
      <c r="X918" s="111"/>
      <c r="Y918" s="111"/>
      <c r="Z918" s="111"/>
      <c r="AA918" s="111"/>
      <c r="AB918" s="111"/>
      <c r="AC918" s="111"/>
      <c r="AD918" s="111"/>
      <c r="AE918" s="111"/>
      <c r="AF918" s="111"/>
      <c r="AG918" s="111"/>
      <c r="AH918" s="40"/>
      <c r="AI918" s="40"/>
    </row>
    <row r="919" spans="1:35" s="44" customFormat="1" ht="28.5" customHeight="1" x14ac:dyDescent="0.25">
      <c r="A919" s="88" t="e">
        <f t="shared" si="79"/>
        <v>#VALUE!</v>
      </c>
      <c r="B919" s="87" t="s">
        <v>60</v>
      </c>
      <c r="C919" s="28"/>
      <c r="D919" s="37"/>
      <c r="E919" s="38"/>
      <c r="F919" s="89"/>
      <c r="G919" s="96"/>
      <c r="H919" s="39">
        <f t="shared" si="80"/>
        <v>0</v>
      </c>
      <c r="I919" s="39"/>
      <c r="J919" s="82"/>
      <c r="K919" s="41">
        <f t="shared" si="81"/>
        <v>0</v>
      </c>
      <c r="L919" s="42">
        <v>0</v>
      </c>
      <c r="M919" s="269"/>
      <c r="N919" s="268" t="str">
        <f t="shared" si="83"/>
        <v>xxx</v>
      </c>
      <c r="O919" s="267"/>
      <c r="P919" s="268"/>
      <c r="Q919" s="300">
        <v>0</v>
      </c>
      <c r="R919" s="104">
        <f t="shared" si="82"/>
        <v>0</v>
      </c>
      <c r="S919" s="43"/>
      <c r="T919" s="111"/>
      <c r="U919" s="111"/>
      <c r="V919" s="111"/>
      <c r="W919" s="111"/>
      <c r="X919" s="111"/>
      <c r="Y919" s="111"/>
      <c r="Z919" s="111"/>
      <c r="AA919" s="111"/>
      <c r="AB919" s="111"/>
      <c r="AC919" s="111"/>
      <c r="AD919" s="111"/>
      <c r="AE919" s="111"/>
      <c r="AF919" s="111"/>
      <c r="AG919" s="111"/>
      <c r="AH919" s="40"/>
      <c r="AI919" s="40"/>
    </row>
    <row r="920" spans="1:35" s="44" customFormat="1" ht="28.5" customHeight="1" x14ac:dyDescent="0.25">
      <c r="A920" s="88" t="e">
        <f t="shared" si="79"/>
        <v>#VALUE!</v>
      </c>
      <c r="B920" s="87" t="s">
        <v>60</v>
      </c>
      <c r="C920" s="28"/>
      <c r="D920" s="37"/>
      <c r="E920" s="38"/>
      <c r="F920" s="89"/>
      <c r="G920" s="96"/>
      <c r="H920" s="39">
        <f t="shared" si="80"/>
        <v>0</v>
      </c>
      <c r="I920" s="39"/>
      <c r="J920" s="82"/>
      <c r="K920" s="41">
        <f t="shared" si="81"/>
        <v>0</v>
      </c>
      <c r="L920" s="42">
        <v>0</v>
      </c>
      <c r="M920" s="269"/>
      <c r="N920" s="268" t="str">
        <f t="shared" si="83"/>
        <v>xxx</v>
      </c>
      <c r="O920" s="267"/>
      <c r="P920" s="268"/>
      <c r="Q920" s="300">
        <v>0</v>
      </c>
      <c r="R920" s="104">
        <f t="shared" si="82"/>
        <v>0</v>
      </c>
      <c r="S920" s="43"/>
      <c r="T920" s="111"/>
      <c r="U920" s="111"/>
      <c r="V920" s="111"/>
      <c r="W920" s="111"/>
      <c r="X920" s="111"/>
      <c r="Y920" s="111"/>
      <c r="Z920" s="111"/>
      <c r="AA920" s="111"/>
      <c r="AB920" s="111"/>
      <c r="AC920" s="111"/>
      <c r="AD920" s="111"/>
      <c r="AE920" s="111"/>
      <c r="AF920" s="111"/>
      <c r="AG920" s="111"/>
      <c r="AH920" s="40"/>
      <c r="AI920" s="40"/>
    </row>
    <row r="921" spans="1:35" s="44" customFormat="1" ht="28.5" customHeight="1" x14ac:dyDescent="0.25">
      <c r="A921" s="88" t="e">
        <f t="shared" si="79"/>
        <v>#VALUE!</v>
      </c>
      <c r="B921" s="87" t="s">
        <v>60</v>
      </c>
      <c r="C921" s="28"/>
      <c r="D921" s="37"/>
      <c r="E921" s="38"/>
      <c r="F921" s="89"/>
      <c r="G921" s="96"/>
      <c r="H921" s="39">
        <f t="shared" si="80"/>
        <v>0</v>
      </c>
      <c r="I921" s="39"/>
      <c r="J921" s="82"/>
      <c r="K921" s="41">
        <f t="shared" si="81"/>
        <v>0</v>
      </c>
      <c r="L921" s="42">
        <v>0</v>
      </c>
      <c r="M921" s="269"/>
      <c r="N921" s="268" t="str">
        <f t="shared" si="83"/>
        <v>xxx</v>
      </c>
      <c r="O921" s="267"/>
      <c r="P921" s="268"/>
      <c r="Q921" s="300">
        <v>0</v>
      </c>
      <c r="R921" s="104">
        <f t="shared" si="82"/>
        <v>0</v>
      </c>
      <c r="S921" s="43"/>
      <c r="T921" s="111"/>
      <c r="U921" s="111"/>
      <c r="V921" s="111"/>
      <c r="W921" s="111"/>
      <c r="X921" s="111"/>
      <c r="Y921" s="111"/>
      <c r="Z921" s="111"/>
      <c r="AA921" s="111"/>
      <c r="AB921" s="111"/>
      <c r="AC921" s="111"/>
      <c r="AD921" s="111"/>
      <c r="AE921" s="111"/>
      <c r="AF921" s="111"/>
      <c r="AG921" s="111"/>
      <c r="AH921" s="40"/>
      <c r="AI921" s="40"/>
    </row>
    <row r="922" spans="1:35" s="44" customFormat="1" ht="28.5" customHeight="1" x14ac:dyDescent="0.25">
      <c r="A922" s="88" t="e">
        <f t="shared" si="79"/>
        <v>#VALUE!</v>
      </c>
      <c r="B922" s="87" t="s">
        <v>60</v>
      </c>
      <c r="C922" s="28"/>
      <c r="D922" s="37"/>
      <c r="E922" s="38"/>
      <c r="F922" s="89"/>
      <c r="G922" s="96"/>
      <c r="H922" s="39">
        <f t="shared" si="80"/>
        <v>0</v>
      </c>
      <c r="I922" s="39"/>
      <c r="J922" s="82"/>
      <c r="K922" s="41">
        <f t="shared" si="81"/>
        <v>0</v>
      </c>
      <c r="L922" s="42">
        <v>0</v>
      </c>
      <c r="M922" s="269"/>
      <c r="N922" s="268" t="str">
        <f t="shared" si="83"/>
        <v>xxx</v>
      </c>
      <c r="O922" s="267"/>
      <c r="P922" s="268"/>
      <c r="Q922" s="300">
        <v>0</v>
      </c>
      <c r="R922" s="104">
        <f t="shared" si="82"/>
        <v>0</v>
      </c>
      <c r="S922" s="43"/>
      <c r="T922" s="111"/>
      <c r="U922" s="111"/>
      <c r="V922" s="111"/>
      <c r="W922" s="111"/>
      <c r="X922" s="111"/>
      <c r="Y922" s="111"/>
      <c r="Z922" s="111"/>
      <c r="AA922" s="111"/>
      <c r="AB922" s="111"/>
      <c r="AC922" s="111"/>
      <c r="AD922" s="111"/>
      <c r="AE922" s="111"/>
      <c r="AF922" s="111"/>
      <c r="AG922" s="111"/>
      <c r="AH922" s="40"/>
      <c r="AI922" s="40"/>
    </row>
    <row r="923" spans="1:35" s="44" customFormat="1" ht="28.5" customHeight="1" x14ac:dyDescent="0.25">
      <c r="A923" s="88" t="e">
        <f t="shared" si="79"/>
        <v>#VALUE!</v>
      </c>
      <c r="B923" s="87" t="s">
        <v>60</v>
      </c>
      <c r="C923" s="28"/>
      <c r="D923" s="37"/>
      <c r="E923" s="38"/>
      <c r="F923" s="89"/>
      <c r="G923" s="96"/>
      <c r="H923" s="39">
        <f t="shared" si="80"/>
        <v>0</v>
      </c>
      <c r="I923" s="39"/>
      <c r="J923" s="82"/>
      <c r="K923" s="41">
        <f t="shared" si="81"/>
        <v>0</v>
      </c>
      <c r="L923" s="42">
        <v>0</v>
      </c>
      <c r="M923" s="269"/>
      <c r="N923" s="268" t="str">
        <f t="shared" si="83"/>
        <v>xxx</v>
      </c>
      <c r="O923" s="267"/>
      <c r="P923" s="268"/>
      <c r="Q923" s="300">
        <v>0</v>
      </c>
      <c r="R923" s="104">
        <f t="shared" si="82"/>
        <v>0</v>
      </c>
      <c r="S923" s="43"/>
      <c r="T923" s="111"/>
      <c r="U923" s="111"/>
      <c r="V923" s="111"/>
      <c r="W923" s="111"/>
      <c r="X923" s="111"/>
      <c r="Y923" s="111"/>
      <c r="Z923" s="111"/>
      <c r="AA923" s="111"/>
      <c r="AB923" s="111"/>
      <c r="AC923" s="111"/>
      <c r="AD923" s="111"/>
      <c r="AE923" s="111"/>
      <c r="AF923" s="111"/>
      <c r="AG923" s="111"/>
      <c r="AH923" s="40"/>
      <c r="AI923" s="40"/>
    </row>
    <row r="924" spans="1:35" s="44" customFormat="1" ht="28.5" customHeight="1" x14ac:dyDescent="0.25">
      <c r="A924" s="88" t="e">
        <f t="shared" si="79"/>
        <v>#VALUE!</v>
      </c>
      <c r="B924" s="87" t="s">
        <v>60</v>
      </c>
      <c r="C924" s="28"/>
      <c r="D924" s="37"/>
      <c r="E924" s="38"/>
      <c r="F924" s="89"/>
      <c r="G924" s="96"/>
      <c r="H924" s="39">
        <f t="shared" si="80"/>
        <v>0</v>
      </c>
      <c r="I924" s="39"/>
      <c r="J924" s="82"/>
      <c r="K924" s="41">
        <f t="shared" si="81"/>
        <v>0</v>
      </c>
      <c r="L924" s="42">
        <v>0</v>
      </c>
      <c r="M924" s="269"/>
      <c r="N924" s="268" t="str">
        <f t="shared" si="83"/>
        <v>xxx</v>
      </c>
      <c r="O924" s="267"/>
      <c r="P924" s="268"/>
      <c r="Q924" s="300">
        <v>0</v>
      </c>
      <c r="R924" s="104">
        <f t="shared" si="82"/>
        <v>0</v>
      </c>
      <c r="S924" s="43"/>
      <c r="T924" s="111"/>
      <c r="U924" s="111"/>
      <c r="V924" s="111"/>
      <c r="W924" s="111"/>
      <c r="X924" s="111"/>
      <c r="Y924" s="111"/>
      <c r="Z924" s="111"/>
      <c r="AA924" s="111"/>
      <c r="AB924" s="111"/>
      <c r="AC924" s="111"/>
      <c r="AD924" s="111"/>
      <c r="AE924" s="111"/>
      <c r="AF924" s="111"/>
      <c r="AG924" s="111"/>
      <c r="AH924" s="40"/>
      <c r="AI924" s="40"/>
    </row>
    <row r="925" spans="1:35" s="44" customFormat="1" ht="28.5" customHeight="1" x14ac:dyDescent="0.25">
      <c r="A925" s="88" t="e">
        <f t="shared" si="79"/>
        <v>#VALUE!</v>
      </c>
      <c r="B925" s="87" t="s">
        <v>60</v>
      </c>
      <c r="C925" s="28"/>
      <c r="D925" s="37"/>
      <c r="E925" s="38"/>
      <c r="F925" s="89"/>
      <c r="G925" s="96"/>
      <c r="H925" s="39">
        <f t="shared" si="80"/>
        <v>0</v>
      </c>
      <c r="I925" s="39"/>
      <c r="J925" s="82"/>
      <c r="K925" s="41">
        <f t="shared" si="81"/>
        <v>0</v>
      </c>
      <c r="L925" s="42">
        <v>0</v>
      </c>
      <c r="M925" s="269"/>
      <c r="N925" s="268" t="str">
        <f t="shared" si="83"/>
        <v>xxx</v>
      </c>
      <c r="O925" s="267"/>
      <c r="P925" s="268"/>
      <c r="Q925" s="300">
        <v>0</v>
      </c>
      <c r="R925" s="104">
        <f t="shared" si="82"/>
        <v>0</v>
      </c>
      <c r="S925" s="43"/>
      <c r="T925" s="111"/>
      <c r="U925" s="111"/>
      <c r="V925" s="111"/>
      <c r="W925" s="111"/>
      <c r="X925" s="111"/>
      <c r="Y925" s="111"/>
      <c r="Z925" s="111"/>
      <c r="AA925" s="111"/>
      <c r="AB925" s="111"/>
      <c r="AC925" s="111"/>
      <c r="AD925" s="111"/>
      <c r="AE925" s="111"/>
      <c r="AF925" s="111"/>
      <c r="AG925" s="111"/>
      <c r="AH925" s="40"/>
      <c r="AI925" s="40"/>
    </row>
    <row r="926" spans="1:35" s="44" customFormat="1" ht="28.5" customHeight="1" x14ac:dyDescent="0.25">
      <c r="A926" s="88" t="e">
        <f t="shared" si="79"/>
        <v>#VALUE!</v>
      </c>
      <c r="B926" s="87" t="s">
        <v>60</v>
      </c>
      <c r="C926" s="28"/>
      <c r="D926" s="37"/>
      <c r="E926" s="38"/>
      <c r="F926" s="89"/>
      <c r="G926" s="96"/>
      <c r="H926" s="39">
        <f t="shared" si="80"/>
        <v>0</v>
      </c>
      <c r="I926" s="39"/>
      <c r="J926" s="82"/>
      <c r="K926" s="41">
        <f t="shared" si="81"/>
        <v>0</v>
      </c>
      <c r="L926" s="42">
        <v>0</v>
      </c>
      <c r="M926" s="269"/>
      <c r="N926" s="268" t="str">
        <f t="shared" si="83"/>
        <v>xxx</v>
      </c>
      <c r="O926" s="267"/>
      <c r="P926" s="268"/>
      <c r="Q926" s="300">
        <v>0</v>
      </c>
      <c r="R926" s="104">
        <f t="shared" si="82"/>
        <v>0</v>
      </c>
      <c r="S926" s="43"/>
      <c r="T926" s="111"/>
      <c r="U926" s="111"/>
      <c r="V926" s="111"/>
      <c r="W926" s="111"/>
      <c r="X926" s="111"/>
      <c r="Y926" s="111"/>
      <c r="Z926" s="111"/>
      <c r="AA926" s="111"/>
      <c r="AB926" s="111"/>
      <c r="AC926" s="111"/>
      <c r="AD926" s="111"/>
      <c r="AE926" s="111"/>
      <c r="AF926" s="111"/>
      <c r="AG926" s="111"/>
      <c r="AH926" s="40"/>
      <c r="AI926" s="40"/>
    </row>
    <row r="927" spans="1:35" s="44" customFormat="1" ht="28.5" customHeight="1" x14ac:dyDescent="0.25">
      <c r="A927" s="88" t="e">
        <f t="shared" si="79"/>
        <v>#VALUE!</v>
      </c>
      <c r="B927" s="87" t="s">
        <v>60</v>
      </c>
      <c r="C927" s="28"/>
      <c r="D927" s="37"/>
      <c r="E927" s="38"/>
      <c r="F927" s="89"/>
      <c r="G927" s="96"/>
      <c r="H927" s="39">
        <f t="shared" si="80"/>
        <v>0</v>
      </c>
      <c r="I927" s="39"/>
      <c r="J927" s="82"/>
      <c r="K927" s="41">
        <f t="shared" si="81"/>
        <v>0</v>
      </c>
      <c r="L927" s="42">
        <v>0</v>
      </c>
      <c r="M927" s="269"/>
      <c r="N927" s="268" t="str">
        <f t="shared" si="83"/>
        <v>xxx</v>
      </c>
      <c r="O927" s="267"/>
      <c r="P927" s="268"/>
      <c r="Q927" s="300">
        <v>0</v>
      </c>
      <c r="R927" s="104">
        <f t="shared" si="82"/>
        <v>0</v>
      </c>
      <c r="S927" s="43"/>
      <c r="T927" s="111"/>
      <c r="U927" s="111"/>
      <c r="V927" s="111"/>
      <c r="W927" s="111"/>
      <c r="X927" s="111"/>
      <c r="Y927" s="111"/>
      <c r="Z927" s="111"/>
      <c r="AA927" s="111"/>
      <c r="AB927" s="111"/>
      <c r="AC927" s="111"/>
      <c r="AD927" s="111"/>
      <c r="AE927" s="111"/>
      <c r="AF927" s="111"/>
      <c r="AG927" s="111"/>
      <c r="AH927" s="40"/>
      <c r="AI927" s="40"/>
    </row>
    <row r="928" spans="1:35" s="44" customFormat="1" ht="28.5" customHeight="1" x14ac:dyDescent="0.25">
      <c r="A928" s="88" t="e">
        <f t="shared" si="79"/>
        <v>#VALUE!</v>
      </c>
      <c r="B928" s="87" t="s">
        <v>60</v>
      </c>
      <c r="C928" s="28"/>
      <c r="D928" s="37"/>
      <c r="E928" s="38"/>
      <c r="F928" s="89"/>
      <c r="G928" s="96"/>
      <c r="H928" s="39">
        <f t="shared" si="80"/>
        <v>0</v>
      </c>
      <c r="I928" s="39"/>
      <c r="J928" s="82"/>
      <c r="K928" s="41">
        <f t="shared" si="81"/>
        <v>0</v>
      </c>
      <c r="L928" s="42">
        <v>0</v>
      </c>
      <c r="M928" s="269"/>
      <c r="N928" s="268" t="str">
        <f t="shared" si="83"/>
        <v>xxx</v>
      </c>
      <c r="O928" s="267"/>
      <c r="P928" s="268"/>
      <c r="Q928" s="300">
        <v>0</v>
      </c>
      <c r="R928" s="104">
        <f t="shared" si="82"/>
        <v>0</v>
      </c>
      <c r="S928" s="43"/>
      <c r="T928" s="111"/>
      <c r="U928" s="111"/>
      <c r="V928" s="111"/>
      <c r="W928" s="111"/>
      <c r="X928" s="111"/>
      <c r="Y928" s="111"/>
      <c r="Z928" s="111"/>
      <c r="AA928" s="111"/>
      <c r="AB928" s="111"/>
      <c r="AC928" s="111"/>
      <c r="AD928" s="111"/>
      <c r="AE928" s="111"/>
      <c r="AF928" s="111"/>
      <c r="AG928" s="111"/>
      <c r="AH928" s="40"/>
      <c r="AI928" s="40"/>
    </row>
    <row r="929" spans="1:35" s="44" customFormat="1" ht="28.5" customHeight="1" x14ac:dyDescent="0.25">
      <c r="A929" s="88" t="e">
        <f t="shared" si="79"/>
        <v>#VALUE!</v>
      </c>
      <c r="B929" s="87" t="s">
        <v>60</v>
      </c>
      <c r="C929" s="28"/>
      <c r="D929" s="37"/>
      <c r="E929" s="38"/>
      <c r="F929" s="89"/>
      <c r="G929" s="96"/>
      <c r="H929" s="39">
        <f t="shared" si="80"/>
        <v>0</v>
      </c>
      <c r="I929" s="39"/>
      <c r="J929" s="82"/>
      <c r="K929" s="41">
        <f t="shared" si="81"/>
        <v>0</v>
      </c>
      <c r="L929" s="42">
        <v>0</v>
      </c>
      <c r="M929" s="269"/>
      <c r="N929" s="268" t="str">
        <f t="shared" si="83"/>
        <v>xxx</v>
      </c>
      <c r="O929" s="267"/>
      <c r="P929" s="268"/>
      <c r="Q929" s="300">
        <v>0</v>
      </c>
      <c r="R929" s="104">
        <f t="shared" si="82"/>
        <v>0</v>
      </c>
      <c r="S929" s="43"/>
      <c r="T929" s="111"/>
      <c r="U929" s="111"/>
      <c r="V929" s="111"/>
      <c r="W929" s="111"/>
      <c r="X929" s="111"/>
      <c r="Y929" s="111"/>
      <c r="Z929" s="111"/>
      <c r="AA929" s="111"/>
      <c r="AB929" s="111"/>
      <c r="AC929" s="111"/>
      <c r="AD929" s="111"/>
      <c r="AE929" s="111"/>
      <c r="AF929" s="111"/>
      <c r="AG929" s="111"/>
      <c r="AH929" s="40"/>
      <c r="AI929" s="40"/>
    </row>
    <row r="930" spans="1:35" s="44" customFormat="1" ht="28.5" customHeight="1" x14ac:dyDescent="0.25">
      <c r="A930" s="88" t="e">
        <f t="shared" si="79"/>
        <v>#VALUE!</v>
      </c>
      <c r="B930" s="87" t="s">
        <v>60</v>
      </c>
      <c r="C930" s="28"/>
      <c r="D930" s="37"/>
      <c r="E930" s="38"/>
      <c r="F930" s="89"/>
      <c r="G930" s="96"/>
      <c r="H930" s="39">
        <f t="shared" si="80"/>
        <v>0</v>
      </c>
      <c r="I930" s="39"/>
      <c r="J930" s="82"/>
      <c r="K930" s="41">
        <f t="shared" si="81"/>
        <v>0</v>
      </c>
      <c r="L930" s="42">
        <v>0</v>
      </c>
      <c r="M930" s="269"/>
      <c r="N930" s="268" t="str">
        <f t="shared" si="83"/>
        <v>xxx</v>
      </c>
      <c r="O930" s="267"/>
      <c r="P930" s="268"/>
      <c r="Q930" s="300">
        <v>0</v>
      </c>
      <c r="R930" s="104">
        <f t="shared" si="82"/>
        <v>0</v>
      </c>
      <c r="S930" s="43"/>
      <c r="T930" s="111"/>
      <c r="U930" s="111"/>
      <c r="V930" s="111"/>
      <c r="W930" s="111"/>
      <c r="X930" s="111"/>
      <c r="Y930" s="111"/>
      <c r="Z930" s="111"/>
      <c r="AA930" s="111"/>
      <c r="AB930" s="111"/>
      <c r="AC930" s="111"/>
      <c r="AD930" s="111"/>
      <c r="AE930" s="111"/>
      <c r="AF930" s="111"/>
      <c r="AG930" s="111"/>
      <c r="AH930" s="40"/>
      <c r="AI930" s="40"/>
    </row>
    <row r="931" spans="1:35" s="44" customFormat="1" ht="28.5" customHeight="1" x14ac:dyDescent="0.25">
      <c r="A931" s="88" t="e">
        <f t="shared" si="79"/>
        <v>#VALUE!</v>
      </c>
      <c r="B931" s="87" t="s">
        <v>60</v>
      </c>
      <c r="C931" s="28"/>
      <c r="D931" s="37"/>
      <c r="E931" s="38"/>
      <c r="F931" s="89"/>
      <c r="G931" s="96"/>
      <c r="H931" s="39">
        <f t="shared" si="80"/>
        <v>0</v>
      </c>
      <c r="I931" s="39"/>
      <c r="J931" s="82"/>
      <c r="K931" s="41">
        <f t="shared" si="81"/>
        <v>0</v>
      </c>
      <c r="L931" s="42">
        <v>0</v>
      </c>
      <c r="M931" s="269"/>
      <c r="N931" s="268" t="str">
        <f t="shared" si="83"/>
        <v>xxx</v>
      </c>
      <c r="O931" s="267"/>
      <c r="P931" s="268"/>
      <c r="Q931" s="300">
        <v>0</v>
      </c>
      <c r="R931" s="104">
        <f t="shared" si="82"/>
        <v>0</v>
      </c>
      <c r="S931" s="43"/>
      <c r="T931" s="111"/>
      <c r="U931" s="111"/>
      <c r="V931" s="111"/>
      <c r="W931" s="111"/>
      <c r="X931" s="111"/>
      <c r="Y931" s="111"/>
      <c r="Z931" s="111"/>
      <c r="AA931" s="111"/>
      <c r="AB931" s="111"/>
      <c r="AC931" s="111"/>
      <c r="AD931" s="111"/>
      <c r="AE931" s="111"/>
      <c r="AF931" s="111"/>
      <c r="AG931" s="111"/>
      <c r="AH931" s="40"/>
      <c r="AI931" s="40"/>
    </row>
    <row r="932" spans="1:35" s="44" customFormat="1" ht="28.5" customHeight="1" x14ac:dyDescent="0.25">
      <c r="A932" s="88" t="e">
        <f t="shared" si="79"/>
        <v>#VALUE!</v>
      </c>
      <c r="B932" s="87" t="s">
        <v>60</v>
      </c>
      <c r="C932" s="28"/>
      <c r="D932" s="37"/>
      <c r="E932" s="38"/>
      <c r="F932" s="89"/>
      <c r="G932" s="96"/>
      <c r="H932" s="39">
        <f t="shared" si="80"/>
        <v>0</v>
      </c>
      <c r="I932" s="39"/>
      <c r="J932" s="82"/>
      <c r="K932" s="41">
        <f t="shared" si="81"/>
        <v>0</v>
      </c>
      <c r="L932" s="42">
        <v>0</v>
      </c>
      <c r="M932" s="269"/>
      <c r="N932" s="268" t="str">
        <f t="shared" si="83"/>
        <v>xxx</v>
      </c>
      <c r="O932" s="267"/>
      <c r="P932" s="268"/>
      <c r="Q932" s="300">
        <v>0</v>
      </c>
      <c r="R932" s="104">
        <f t="shared" si="82"/>
        <v>0</v>
      </c>
      <c r="S932" s="43"/>
      <c r="T932" s="111"/>
      <c r="U932" s="111"/>
      <c r="V932" s="111"/>
      <c r="W932" s="111"/>
      <c r="X932" s="111"/>
      <c r="Y932" s="111"/>
      <c r="Z932" s="111"/>
      <c r="AA932" s="111"/>
      <c r="AB932" s="111"/>
      <c r="AC932" s="111"/>
      <c r="AD932" s="111"/>
      <c r="AE932" s="111"/>
      <c r="AF932" s="111"/>
      <c r="AG932" s="111"/>
      <c r="AH932" s="40"/>
      <c r="AI932" s="40"/>
    </row>
    <row r="933" spans="1:35" s="44" customFormat="1" ht="28.5" customHeight="1" x14ac:dyDescent="0.25">
      <c r="A933" s="88" t="e">
        <f t="shared" si="79"/>
        <v>#VALUE!</v>
      </c>
      <c r="B933" s="87" t="s">
        <v>60</v>
      </c>
      <c r="C933" s="28"/>
      <c r="D933" s="37"/>
      <c r="E933" s="38"/>
      <c r="F933" s="89"/>
      <c r="G933" s="96"/>
      <c r="H933" s="39">
        <f t="shared" si="80"/>
        <v>0</v>
      </c>
      <c r="I933" s="39"/>
      <c r="J933" s="82"/>
      <c r="K933" s="41">
        <f t="shared" si="81"/>
        <v>0</v>
      </c>
      <c r="L933" s="42">
        <v>0</v>
      </c>
      <c r="M933" s="269"/>
      <c r="N933" s="268" t="str">
        <f t="shared" si="83"/>
        <v>xxx</v>
      </c>
      <c r="O933" s="267"/>
      <c r="P933" s="268"/>
      <c r="Q933" s="300">
        <v>0</v>
      </c>
      <c r="R933" s="104">
        <f t="shared" si="82"/>
        <v>0</v>
      </c>
      <c r="S933" s="43"/>
      <c r="T933" s="111"/>
      <c r="U933" s="111"/>
      <c r="V933" s="111"/>
      <c r="W933" s="111"/>
      <c r="X933" s="111"/>
      <c r="Y933" s="111"/>
      <c r="Z933" s="111"/>
      <c r="AA933" s="111"/>
      <c r="AB933" s="111"/>
      <c r="AC933" s="111"/>
      <c r="AD933" s="111"/>
      <c r="AE933" s="111"/>
      <c r="AF933" s="111"/>
      <c r="AG933" s="111"/>
      <c r="AH933" s="40"/>
      <c r="AI933" s="40"/>
    </row>
    <row r="934" spans="1:35" s="44" customFormat="1" ht="28.5" customHeight="1" x14ac:dyDescent="0.25">
      <c r="A934" s="88" t="e">
        <f t="shared" si="79"/>
        <v>#VALUE!</v>
      </c>
      <c r="B934" s="87" t="s">
        <v>60</v>
      </c>
      <c r="C934" s="28"/>
      <c r="D934" s="37"/>
      <c r="E934" s="38"/>
      <c r="F934" s="89"/>
      <c r="G934" s="96"/>
      <c r="H934" s="39">
        <f t="shared" si="80"/>
        <v>0</v>
      </c>
      <c r="I934" s="39"/>
      <c r="J934" s="82"/>
      <c r="K934" s="41">
        <f t="shared" si="81"/>
        <v>0</v>
      </c>
      <c r="L934" s="42">
        <v>0</v>
      </c>
      <c r="M934" s="269"/>
      <c r="N934" s="268" t="str">
        <f t="shared" si="83"/>
        <v>xxx</v>
      </c>
      <c r="O934" s="267"/>
      <c r="P934" s="268"/>
      <c r="Q934" s="300">
        <v>0</v>
      </c>
      <c r="R934" s="104">
        <f t="shared" si="82"/>
        <v>0</v>
      </c>
      <c r="S934" s="43"/>
      <c r="T934" s="111"/>
      <c r="U934" s="111"/>
      <c r="V934" s="111"/>
      <c r="W934" s="111"/>
      <c r="X934" s="111"/>
      <c r="Y934" s="111"/>
      <c r="Z934" s="111"/>
      <c r="AA934" s="111"/>
      <c r="AB934" s="111"/>
      <c r="AC934" s="111"/>
      <c r="AD934" s="111"/>
      <c r="AE934" s="111"/>
      <c r="AF934" s="111"/>
      <c r="AG934" s="111"/>
      <c r="AH934" s="40"/>
      <c r="AI934" s="40"/>
    </row>
    <row r="935" spans="1:35" s="44" customFormat="1" ht="28.5" customHeight="1" x14ac:dyDescent="0.25">
      <c r="A935" s="88" t="e">
        <f t="shared" si="79"/>
        <v>#VALUE!</v>
      </c>
      <c r="B935" s="87" t="s">
        <v>60</v>
      </c>
      <c r="C935" s="28"/>
      <c r="D935" s="37"/>
      <c r="E935" s="38"/>
      <c r="F935" s="89"/>
      <c r="G935" s="96"/>
      <c r="H935" s="39">
        <f t="shared" si="80"/>
        <v>0</v>
      </c>
      <c r="I935" s="39"/>
      <c r="J935" s="82"/>
      <c r="K935" s="41">
        <f t="shared" si="81"/>
        <v>0</v>
      </c>
      <c r="L935" s="42">
        <v>0</v>
      </c>
      <c r="M935" s="269"/>
      <c r="N935" s="268" t="str">
        <f t="shared" si="83"/>
        <v>xxx</v>
      </c>
      <c r="O935" s="267"/>
      <c r="P935" s="268"/>
      <c r="Q935" s="300">
        <v>0</v>
      </c>
      <c r="R935" s="104">
        <f t="shared" si="82"/>
        <v>0</v>
      </c>
      <c r="S935" s="43"/>
      <c r="T935" s="111"/>
      <c r="U935" s="111"/>
      <c r="V935" s="111"/>
      <c r="W935" s="111"/>
      <c r="X935" s="111"/>
      <c r="Y935" s="111"/>
      <c r="Z935" s="111"/>
      <c r="AA935" s="111"/>
      <c r="AB935" s="111"/>
      <c r="AC935" s="111"/>
      <c r="AD935" s="111"/>
      <c r="AE935" s="111"/>
      <c r="AF935" s="111"/>
      <c r="AG935" s="111"/>
      <c r="AH935" s="40"/>
      <c r="AI935" s="40"/>
    </row>
    <row r="936" spans="1:35" s="44" customFormat="1" ht="28.5" customHeight="1" x14ac:dyDescent="0.25">
      <c r="A936" s="88" t="e">
        <f t="shared" si="79"/>
        <v>#VALUE!</v>
      </c>
      <c r="B936" s="87" t="s">
        <v>60</v>
      </c>
      <c r="C936" s="28"/>
      <c r="D936" s="37"/>
      <c r="E936" s="38"/>
      <c r="F936" s="89"/>
      <c r="G936" s="96"/>
      <c r="H936" s="39">
        <f t="shared" si="80"/>
        <v>0</v>
      </c>
      <c r="I936" s="39"/>
      <c r="J936" s="82"/>
      <c r="K936" s="41">
        <f t="shared" si="81"/>
        <v>0</v>
      </c>
      <c r="L936" s="42">
        <v>0</v>
      </c>
      <c r="M936" s="269"/>
      <c r="N936" s="268" t="str">
        <f t="shared" si="83"/>
        <v>xxx</v>
      </c>
      <c r="O936" s="267"/>
      <c r="P936" s="268"/>
      <c r="Q936" s="300">
        <v>0</v>
      </c>
      <c r="R936" s="104">
        <f t="shared" si="82"/>
        <v>0</v>
      </c>
      <c r="S936" s="43"/>
      <c r="T936" s="111"/>
      <c r="U936" s="111"/>
      <c r="V936" s="111"/>
      <c r="W936" s="111"/>
      <c r="X936" s="111"/>
      <c r="Y936" s="111"/>
      <c r="Z936" s="111"/>
      <c r="AA936" s="111"/>
      <c r="AB936" s="111"/>
      <c r="AC936" s="111"/>
      <c r="AD936" s="111"/>
      <c r="AE936" s="111"/>
      <c r="AF936" s="111"/>
      <c r="AG936" s="111"/>
      <c r="AH936" s="40"/>
      <c r="AI936" s="40"/>
    </row>
    <row r="937" spans="1:35" s="44" customFormat="1" ht="28.5" customHeight="1" x14ac:dyDescent="0.25">
      <c r="A937" s="88" t="e">
        <f t="shared" si="79"/>
        <v>#VALUE!</v>
      </c>
      <c r="B937" s="87" t="s">
        <v>60</v>
      </c>
      <c r="C937" s="28"/>
      <c r="D937" s="37"/>
      <c r="E937" s="38"/>
      <c r="F937" s="89"/>
      <c r="G937" s="96"/>
      <c r="H937" s="39">
        <f t="shared" si="80"/>
        <v>0</v>
      </c>
      <c r="I937" s="39"/>
      <c r="J937" s="82"/>
      <c r="K937" s="41">
        <f t="shared" si="81"/>
        <v>0</v>
      </c>
      <c r="L937" s="42">
        <v>0</v>
      </c>
      <c r="M937" s="269"/>
      <c r="N937" s="268" t="str">
        <f t="shared" si="83"/>
        <v>xxx</v>
      </c>
      <c r="O937" s="267"/>
      <c r="P937" s="268"/>
      <c r="Q937" s="300">
        <v>0</v>
      </c>
      <c r="R937" s="104">
        <f t="shared" si="82"/>
        <v>0</v>
      </c>
      <c r="S937" s="43"/>
      <c r="T937" s="111"/>
      <c r="U937" s="111"/>
      <c r="V937" s="111"/>
      <c r="W937" s="111"/>
      <c r="X937" s="111"/>
      <c r="Y937" s="111"/>
      <c r="Z937" s="111"/>
      <c r="AA937" s="111"/>
      <c r="AB937" s="111"/>
      <c r="AC937" s="111"/>
      <c r="AD937" s="111"/>
      <c r="AE937" s="111"/>
      <c r="AF937" s="111"/>
      <c r="AG937" s="111"/>
      <c r="AH937" s="40"/>
      <c r="AI937" s="40"/>
    </row>
    <row r="938" spans="1:35" s="44" customFormat="1" ht="28.5" customHeight="1" x14ac:dyDescent="0.25">
      <c r="A938" s="88" t="e">
        <f t="shared" ref="A938:A1001" si="84">N938+14</f>
        <v>#VALUE!</v>
      </c>
      <c r="B938" s="87" t="s">
        <v>60</v>
      </c>
      <c r="C938" s="28"/>
      <c r="D938" s="37"/>
      <c r="E938" s="38"/>
      <c r="F938" s="89"/>
      <c r="G938" s="96"/>
      <c r="H938" s="39">
        <f t="shared" ref="H938:H1001" si="85">G938-F938</f>
        <v>0</v>
      </c>
      <c r="I938" s="39"/>
      <c r="J938" s="82"/>
      <c r="K938" s="41">
        <f t="shared" ref="K938:K1001" si="86">L938/1.1</f>
        <v>0</v>
      </c>
      <c r="L938" s="42">
        <v>0</v>
      </c>
      <c r="M938" s="269"/>
      <c r="N938" s="268" t="str">
        <f t="shared" si="83"/>
        <v>xxx</v>
      </c>
      <c r="O938" s="267"/>
      <c r="P938" s="268"/>
      <c r="Q938" s="300">
        <v>0</v>
      </c>
      <c r="R938" s="104">
        <f t="shared" ref="R938:R1001" si="87">L938-Q938</f>
        <v>0</v>
      </c>
      <c r="S938" s="43"/>
      <c r="T938" s="111"/>
      <c r="U938" s="111"/>
      <c r="V938" s="111"/>
      <c r="W938" s="111"/>
      <c r="X938" s="111"/>
      <c r="Y938" s="111"/>
      <c r="Z938" s="111"/>
      <c r="AA938" s="111"/>
      <c r="AB938" s="111"/>
      <c r="AC938" s="111"/>
      <c r="AD938" s="111"/>
      <c r="AE938" s="111"/>
      <c r="AF938" s="111"/>
      <c r="AG938" s="111"/>
      <c r="AH938" s="40"/>
      <c r="AI938" s="40"/>
    </row>
    <row r="939" spans="1:35" s="44" customFormat="1" ht="28.5" customHeight="1" x14ac:dyDescent="0.25">
      <c r="A939" s="88" t="e">
        <f t="shared" si="84"/>
        <v>#VALUE!</v>
      </c>
      <c r="B939" s="87" t="s">
        <v>60</v>
      </c>
      <c r="C939" s="28"/>
      <c r="D939" s="37"/>
      <c r="E939" s="38"/>
      <c r="F939" s="89"/>
      <c r="G939" s="96"/>
      <c r="H939" s="39">
        <f t="shared" si="85"/>
        <v>0</v>
      </c>
      <c r="I939" s="39"/>
      <c r="J939" s="82"/>
      <c r="K939" s="41">
        <f t="shared" si="86"/>
        <v>0</v>
      </c>
      <c r="L939" s="42">
        <v>0</v>
      </c>
      <c r="M939" s="269"/>
      <c r="N939" s="268" t="str">
        <f t="shared" si="83"/>
        <v>xxx</v>
      </c>
      <c r="O939" s="267"/>
      <c r="P939" s="268"/>
      <c r="Q939" s="300">
        <v>0</v>
      </c>
      <c r="R939" s="104">
        <f t="shared" si="87"/>
        <v>0</v>
      </c>
      <c r="S939" s="43"/>
      <c r="T939" s="111"/>
      <c r="U939" s="111"/>
      <c r="V939" s="111"/>
      <c r="W939" s="111"/>
      <c r="X939" s="111"/>
      <c r="Y939" s="111"/>
      <c r="Z939" s="111"/>
      <c r="AA939" s="111"/>
      <c r="AB939" s="111"/>
      <c r="AC939" s="111"/>
      <c r="AD939" s="111"/>
      <c r="AE939" s="111"/>
      <c r="AF939" s="111"/>
      <c r="AG939" s="111"/>
      <c r="AH939" s="40"/>
      <c r="AI939" s="40"/>
    </row>
    <row r="940" spans="1:35" s="44" customFormat="1" ht="28.5" customHeight="1" x14ac:dyDescent="0.25">
      <c r="A940" s="88" t="e">
        <f t="shared" si="84"/>
        <v>#VALUE!</v>
      </c>
      <c r="B940" s="87" t="s">
        <v>60</v>
      </c>
      <c r="C940" s="28"/>
      <c r="D940" s="37"/>
      <c r="E940" s="38"/>
      <c r="F940" s="89"/>
      <c r="G940" s="96"/>
      <c r="H940" s="39">
        <f t="shared" si="85"/>
        <v>0</v>
      </c>
      <c r="I940" s="39"/>
      <c r="J940" s="82"/>
      <c r="K940" s="41">
        <f t="shared" si="86"/>
        <v>0</v>
      </c>
      <c r="L940" s="42">
        <v>0</v>
      </c>
      <c r="M940" s="269"/>
      <c r="N940" s="268" t="str">
        <f t="shared" si="83"/>
        <v>xxx</v>
      </c>
      <c r="O940" s="267"/>
      <c r="P940" s="268"/>
      <c r="Q940" s="300">
        <v>0</v>
      </c>
      <c r="R940" s="104">
        <f t="shared" si="87"/>
        <v>0</v>
      </c>
      <c r="S940" s="43"/>
      <c r="T940" s="111"/>
      <c r="U940" s="111"/>
      <c r="V940" s="111"/>
      <c r="W940" s="111"/>
      <c r="X940" s="111"/>
      <c r="Y940" s="111"/>
      <c r="Z940" s="111"/>
      <c r="AA940" s="111"/>
      <c r="AB940" s="111"/>
      <c r="AC940" s="111"/>
      <c r="AD940" s="111"/>
      <c r="AE940" s="111"/>
      <c r="AF940" s="111"/>
      <c r="AG940" s="111"/>
      <c r="AH940" s="40"/>
      <c r="AI940" s="40"/>
    </row>
    <row r="941" spans="1:35" s="44" customFormat="1" ht="28.5" customHeight="1" x14ac:dyDescent="0.25">
      <c r="A941" s="88" t="e">
        <f t="shared" si="84"/>
        <v>#VALUE!</v>
      </c>
      <c r="B941" s="87" t="s">
        <v>60</v>
      </c>
      <c r="C941" s="28"/>
      <c r="D941" s="37"/>
      <c r="E941" s="38"/>
      <c r="F941" s="89"/>
      <c r="G941" s="96"/>
      <c r="H941" s="39">
        <f t="shared" si="85"/>
        <v>0</v>
      </c>
      <c r="I941" s="39"/>
      <c r="J941" s="82"/>
      <c r="K941" s="41">
        <f t="shared" si="86"/>
        <v>0</v>
      </c>
      <c r="L941" s="42">
        <v>0</v>
      </c>
      <c r="M941" s="269"/>
      <c r="N941" s="268" t="str">
        <f t="shared" si="83"/>
        <v>xxx</v>
      </c>
      <c r="O941" s="267"/>
      <c r="P941" s="268"/>
      <c r="Q941" s="300">
        <v>0</v>
      </c>
      <c r="R941" s="104">
        <f t="shared" si="87"/>
        <v>0</v>
      </c>
      <c r="S941" s="43"/>
      <c r="T941" s="111"/>
      <c r="U941" s="111"/>
      <c r="V941" s="111"/>
      <c r="W941" s="111"/>
      <c r="X941" s="111"/>
      <c r="Y941" s="111"/>
      <c r="Z941" s="111"/>
      <c r="AA941" s="111"/>
      <c r="AB941" s="111"/>
      <c r="AC941" s="111"/>
      <c r="AD941" s="111"/>
      <c r="AE941" s="111"/>
      <c r="AF941" s="111"/>
      <c r="AG941" s="111"/>
      <c r="AH941" s="40"/>
      <c r="AI941" s="40"/>
    </row>
    <row r="942" spans="1:35" s="44" customFormat="1" ht="28.5" customHeight="1" x14ac:dyDescent="0.25">
      <c r="A942" s="88" t="e">
        <f t="shared" si="84"/>
        <v>#VALUE!</v>
      </c>
      <c r="B942" s="87" t="s">
        <v>60</v>
      </c>
      <c r="C942" s="28"/>
      <c r="D942" s="37"/>
      <c r="E942" s="38"/>
      <c r="F942" s="89"/>
      <c r="G942" s="96"/>
      <c r="H942" s="39">
        <f t="shared" si="85"/>
        <v>0</v>
      </c>
      <c r="I942" s="39"/>
      <c r="J942" s="82"/>
      <c r="K942" s="41">
        <f t="shared" si="86"/>
        <v>0</v>
      </c>
      <c r="L942" s="42">
        <v>0</v>
      </c>
      <c r="M942" s="269"/>
      <c r="N942" s="268" t="str">
        <f t="shared" si="83"/>
        <v>xxx</v>
      </c>
      <c r="O942" s="267"/>
      <c r="P942" s="268"/>
      <c r="Q942" s="300">
        <v>0</v>
      </c>
      <c r="R942" s="104">
        <f t="shared" si="87"/>
        <v>0</v>
      </c>
      <c r="S942" s="43"/>
      <c r="T942" s="111"/>
      <c r="U942" s="111"/>
      <c r="V942" s="111"/>
      <c r="W942" s="111"/>
      <c r="X942" s="111"/>
      <c r="Y942" s="111"/>
      <c r="Z942" s="111"/>
      <c r="AA942" s="111"/>
      <c r="AB942" s="111"/>
      <c r="AC942" s="111"/>
      <c r="AD942" s="111"/>
      <c r="AE942" s="111"/>
      <c r="AF942" s="111"/>
      <c r="AG942" s="111"/>
      <c r="AH942" s="40"/>
      <c r="AI942" s="40"/>
    </row>
    <row r="943" spans="1:35" s="44" customFormat="1" ht="28.5" customHeight="1" x14ac:dyDescent="0.25">
      <c r="A943" s="88" t="e">
        <f t="shared" si="84"/>
        <v>#VALUE!</v>
      </c>
      <c r="B943" s="87" t="s">
        <v>60</v>
      </c>
      <c r="C943" s="28"/>
      <c r="D943" s="37"/>
      <c r="E943" s="38"/>
      <c r="F943" s="89"/>
      <c r="G943" s="96"/>
      <c r="H943" s="39">
        <f t="shared" si="85"/>
        <v>0</v>
      </c>
      <c r="I943" s="39"/>
      <c r="J943" s="82"/>
      <c r="K943" s="41">
        <f t="shared" si="86"/>
        <v>0</v>
      </c>
      <c r="L943" s="42">
        <v>0</v>
      </c>
      <c r="M943" s="269"/>
      <c r="N943" s="268" t="str">
        <f t="shared" si="83"/>
        <v>xxx</v>
      </c>
      <c r="O943" s="267"/>
      <c r="P943" s="268"/>
      <c r="Q943" s="300">
        <v>0</v>
      </c>
      <c r="R943" s="104">
        <f t="shared" si="87"/>
        <v>0</v>
      </c>
      <c r="S943" s="43"/>
      <c r="T943" s="111"/>
      <c r="U943" s="111"/>
      <c r="V943" s="111"/>
      <c r="W943" s="111"/>
      <c r="X943" s="111"/>
      <c r="Y943" s="111"/>
      <c r="Z943" s="111"/>
      <c r="AA943" s="111"/>
      <c r="AB943" s="111"/>
      <c r="AC943" s="111"/>
      <c r="AD943" s="111"/>
      <c r="AE943" s="111"/>
      <c r="AF943" s="111"/>
      <c r="AG943" s="111"/>
      <c r="AH943" s="40"/>
      <c r="AI943" s="40"/>
    </row>
    <row r="944" spans="1:35" s="44" customFormat="1" ht="28.5" customHeight="1" x14ac:dyDescent="0.25">
      <c r="A944" s="88" t="e">
        <f t="shared" si="84"/>
        <v>#VALUE!</v>
      </c>
      <c r="B944" s="87" t="s">
        <v>60</v>
      </c>
      <c r="C944" s="28"/>
      <c r="D944" s="37"/>
      <c r="E944" s="38"/>
      <c r="F944" s="89"/>
      <c r="G944" s="96"/>
      <c r="H944" s="39">
        <f t="shared" si="85"/>
        <v>0</v>
      </c>
      <c r="I944" s="39"/>
      <c r="J944" s="82"/>
      <c r="K944" s="41">
        <f t="shared" si="86"/>
        <v>0</v>
      </c>
      <c r="L944" s="42">
        <v>0</v>
      </c>
      <c r="M944" s="269"/>
      <c r="N944" s="268" t="str">
        <f t="shared" si="83"/>
        <v>xxx</v>
      </c>
      <c r="O944" s="267"/>
      <c r="P944" s="268"/>
      <c r="Q944" s="300">
        <v>0</v>
      </c>
      <c r="R944" s="104">
        <f t="shared" si="87"/>
        <v>0</v>
      </c>
      <c r="S944" s="43"/>
      <c r="T944" s="111"/>
      <c r="U944" s="111"/>
      <c r="V944" s="111"/>
      <c r="W944" s="111"/>
      <c r="X944" s="111"/>
      <c r="Y944" s="111"/>
      <c r="Z944" s="111"/>
      <c r="AA944" s="111"/>
      <c r="AB944" s="111"/>
      <c r="AC944" s="111"/>
      <c r="AD944" s="111"/>
      <c r="AE944" s="111"/>
      <c r="AF944" s="111"/>
      <c r="AG944" s="111"/>
      <c r="AH944" s="40"/>
      <c r="AI944" s="40"/>
    </row>
    <row r="945" spans="1:35" s="44" customFormat="1" ht="28.5" customHeight="1" x14ac:dyDescent="0.25">
      <c r="A945" s="88" t="e">
        <f t="shared" si="84"/>
        <v>#VALUE!</v>
      </c>
      <c r="B945" s="87" t="s">
        <v>60</v>
      </c>
      <c r="C945" s="28"/>
      <c r="D945" s="37"/>
      <c r="E945" s="38"/>
      <c r="F945" s="89"/>
      <c r="G945" s="96"/>
      <c r="H945" s="39">
        <f t="shared" si="85"/>
        <v>0</v>
      </c>
      <c r="I945" s="39"/>
      <c r="J945" s="82"/>
      <c r="K945" s="41">
        <f t="shared" si="86"/>
        <v>0</v>
      </c>
      <c r="L945" s="42">
        <v>0</v>
      </c>
      <c r="M945" s="269"/>
      <c r="N945" s="268" t="str">
        <f t="shared" si="83"/>
        <v>xxx</v>
      </c>
      <c r="O945" s="267"/>
      <c r="P945" s="268"/>
      <c r="Q945" s="300">
        <v>0</v>
      </c>
      <c r="R945" s="104">
        <f t="shared" si="87"/>
        <v>0</v>
      </c>
      <c r="S945" s="43"/>
      <c r="T945" s="111"/>
      <c r="U945" s="111"/>
      <c r="V945" s="111"/>
      <c r="W945" s="111"/>
      <c r="X945" s="111"/>
      <c r="Y945" s="111"/>
      <c r="Z945" s="111"/>
      <c r="AA945" s="111"/>
      <c r="AB945" s="111"/>
      <c r="AC945" s="111"/>
      <c r="AD945" s="111"/>
      <c r="AE945" s="111"/>
      <c r="AF945" s="111"/>
      <c r="AG945" s="111"/>
      <c r="AH945" s="40"/>
      <c r="AI945" s="40"/>
    </row>
    <row r="946" spans="1:35" s="44" customFormat="1" ht="28.5" customHeight="1" x14ac:dyDescent="0.25">
      <c r="A946" s="88" t="e">
        <f t="shared" si="84"/>
        <v>#VALUE!</v>
      </c>
      <c r="B946" s="87" t="s">
        <v>60</v>
      </c>
      <c r="C946" s="28"/>
      <c r="D946" s="37"/>
      <c r="E946" s="38"/>
      <c r="F946" s="89"/>
      <c r="G946" s="96"/>
      <c r="H946" s="39">
        <f t="shared" si="85"/>
        <v>0</v>
      </c>
      <c r="I946" s="39"/>
      <c r="J946" s="82"/>
      <c r="K946" s="41">
        <f t="shared" si="86"/>
        <v>0</v>
      </c>
      <c r="L946" s="42">
        <v>0</v>
      </c>
      <c r="M946" s="269"/>
      <c r="N946" s="268" t="str">
        <f t="shared" si="83"/>
        <v>xxx</v>
      </c>
      <c r="O946" s="267"/>
      <c r="P946" s="268"/>
      <c r="Q946" s="300">
        <v>0</v>
      </c>
      <c r="R946" s="104">
        <f t="shared" si="87"/>
        <v>0</v>
      </c>
      <c r="S946" s="43"/>
      <c r="T946" s="111"/>
      <c r="U946" s="111"/>
      <c r="V946" s="111"/>
      <c r="W946" s="111"/>
      <c r="X946" s="111"/>
      <c r="Y946" s="111"/>
      <c r="Z946" s="111"/>
      <c r="AA946" s="111"/>
      <c r="AB946" s="111"/>
      <c r="AC946" s="111"/>
      <c r="AD946" s="111"/>
      <c r="AE946" s="111"/>
      <c r="AF946" s="111"/>
      <c r="AG946" s="111"/>
      <c r="AH946" s="40"/>
      <c r="AI946" s="40"/>
    </row>
    <row r="947" spans="1:35" s="44" customFormat="1" ht="28.5" customHeight="1" x14ac:dyDescent="0.25">
      <c r="A947" s="88" t="e">
        <f t="shared" si="84"/>
        <v>#VALUE!</v>
      </c>
      <c r="B947" s="87" t="s">
        <v>60</v>
      </c>
      <c r="C947" s="28"/>
      <c r="D947" s="37"/>
      <c r="E947" s="38"/>
      <c r="F947" s="89"/>
      <c r="G947" s="96"/>
      <c r="H947" s="39">
        <f t="shared" si="85"/>
        <v>0</v>
      </c>
      <c r="I947" s="39"/>
      <c r="J947" s="82"/>
      <c r="K947" s="41">
        <f t="shared" si="86"/>
        <v>0</v>
      </c>
      <c r="L947" s="42">
        <v>0</v>
      </c>
      <c r="M947" s="269"/>
      <c r="N947" s="268" t="str">
        <f t="shared" si="83"/>
        <v>xxx</v>
      </c>
      <c r="O947" s="267"/>
      <c r="P947" s="268"/>
      <c r="Q947" s="300">
        <v>0</v>
      </c>
      <c r="R947" s="104">
        <f t="shared" si="87"/>
        <v>0</v>
      </c>
      <c r="S947" s="43"/>
      <c r="T947" s="111"/>
      <c r="U947" s="111"/>
      <c r="V947" s="111"/>
      <c r="W947" s="111"/>
      <c r="X947" s="111"/>
      <c r="Y947" s="111"/>
      <c r="Z947" s="111"/>
      <c r="AA947" s="111"/>
      <c r="AB947" s="111"/>
      <c r="AC947" s="111"/>
      <c r="AD947" s="111"/>
      <c r="AE947" s="111"/>
      <c r="AF947" s="111"/>
      <c r="AG947" s="111"/>
      <c r="AH947" s="40"/>
      <c r="AI947" s="40"/>
    </row>
    <row r="948" spans="1:35" s="44" customFormat="1" ht="28.5" customHeight="1" x14ac:dyDescent="0.25">
      <c r="A948" s="88" t="e">
        <f t="shared" si="84"/>
        <v>#VALUE!</v>
      </c>
      <c r="B948" s="87" t="s">
        <v>60</v>
      </c>
      <c r="C948" s="28"/>
      <c r="D948" s="37"/>
      <c r="E948" s="38"/>
      <c r="F948" s="89"/>
      <c r="G948" s="96"/>
      <c r="H948" s="39">
        <f t="shared" si="85"/>
        <v>0</v>
      </c>
      <c r="I948" s="39"/>
      <c r="J948" s="82"/>
      <c r="K948" s="41">
        <f t="shared" si="86"/>
        <v>0</v>
      </c>
      <c r="L948" s="42">
        <v>0</v>
      </c>
      <c r="M948" s="269"/>
      <c r="N948" s="268" t="str">
        <f t="shared" si="83"/>
        <v>xxx</v>
      </c>
      <c r="O948" s="267"/>
      <c r="P948" s="268"/>
      <c r="Q948" s="300">
        <v>0</v>
      </c>
      <c r="R948" s="104">
        <f t="shared" si="87"/>
        <v>0</v>
      </c>
      <c r="S948" s="43"/>
      <c r="T948" s="111"/>
      <c r="U948" s="111"/>
      <c r="V948" s="111"/>
      <c r="W948" s="111"/>
      <c r="X948" s="111"/>
      <c r="Y948" s="111"/>
      <c r="Z948" s="111"/>
      <c r="AA948" s="111"/>
      <c r="AB948" s="111"/>
      <c r="AC948" s="111"/>
      <c r="AD948" s="111"/>
      <c r="AE948" s="111"/>
      <c r="AF948" s="111"/>
      <c r="AG948" s="111"/>
      <c r="AH948" s="40"/>
      <c r="AI948" s="40"/>
    </row>
    <row r="949" spans="1:35" s="44" customFormat="1" ht="28.5" customHeight="1" x14ac:dyDescent="0.25">
      <c r="A949" s="88" t="e">
        <f t="shared" si="84"/>
        <v>#VALUE!</v>
      </c>
      <c r="B949" s="87" t="s">
        <v>60</v>
      </c>
      <c r="C949" s="28"/>
      <c r="D949" s="37"/>
      <c r="E949" s="38"/>
      <c r="F949" s="89"/>
      <c r="G949" s="96"/>
      <c r="H949" s="39">
        <f t="shared" si="85"/>
        <v>0</v>
      </c>
      <c r="I949" s="39"/>
      <c r="J949" s="82"/>
      <c r="K949" s="41">
        <f t="shared" si="86"/>
        <v>0</v>
      </c>
      <c r="L949" s="42">
        <v>0</v>
      </c>
      <c r="M949" s="269"/>
      <c r="N949" s="268" t="str">
        <f t="shared" si="83"/>
        <v>xxx</v>
      </c>
      <c r="O949" s="267"/>
      <c r="P949" s="268"/>
      <c r="Q949" s="300">
        <v>0</v>
      </c>
      <c r="R949" s="104">
        <f t="shared" si="87"/>
        <v>0</v>
      </c>
      <c r="S949" s="43"/>
      <c r="T949" s="111"/>
      <c r="U949" s="111"/>
      <c r="V949" s="111"/>
      <c r="W949" s="111"/>
      <c r="X949" s="111"/>
      <c r="Y949" s="111"/>
      <c r="Z949" s="111"/>
      <c r="AA949" s="111"/>
      <c r="AB949" s="111"/>
      <c r="AC949" s="111"/>
      <c r="AD949" s="111"/>
      <c r="AE949" s="111"/>
      <c r="AF949" s="111"/>
      <c r="AG949" s="111"/>
      <c r="AH949" s="40"/>
      <c r="AI949" s="40"/>
    </row>
    <row r="950" spans="1:35" s="44" customFormat="1" ht="28.5" customHeight="1" x14ac:dyDescent="0.25">
      <c r="A950" s="88" t="e">
        <f t="shared" si="84"/>
        <v>#VALUE!</v>
      </c>
      <c r="B950" s="87" t="s">
        <v>60</v>
      </c>
      <c r="C950" s="28"/>
      <c r="D950" s="37"/>
      <c r="E950" s="38"/>
      <c r="F950" s="89"/>
      <c r="G950" s="96"/>
      <c r="H950" s="39">
        <f t="shared" si="85"/>
        <v>0</v>
      </c>
      <c r="I950" s="39"/>
      <c r="J950" s="82"/>
      <c r="K950" s="41">
        <f t="shared" si="86"/>
        <v>0</v>
      </c>
      <c r="L950" s="42">
        <v>0</v>
      </c>
      <c r="M950" s="269"/>
      <c r="N950" s="268" t="str">
        <f t="shared" si="83"/>
        <v>xxx</v>
      </c>
      <c r="O950" s="267"/>
      <c r="P950" s="268"/>
      <c r="Q950" s="300">
        <v>0</v>
      </c>
      <c r="R950" s="104">
        <f t="shared" si="87"/>
        <v>0</v>
      </c>
      <c r="S950" s="43"/>
      <c r="T950" s="111"/>
      <c r="U950" s="111"/>
      <c r="V950" s="111"/>
      <c r="W950" s="111"/>
      <c r="X950" s="111"/>
      <c r="Y950" s="111"/>
      <c r="Z950" s="111"/>
      <c r="AA950" s="111"/>
      <c r="AB950" s="111"/>
      <c r="AC950" s="111"/>
      <c r="AD950" s="111"/>
      <c r="AE950" s="111"/>
      <c r="AF950" s="111"/>
      <c r="AG950" s="111"/>
      <c r="AH950" s="40"/>
      <c r="AI950" s="40"/>
    </row>
    <row r="951" spans="1:35" s="44" customFormat="1" ht="28.5" customHeight="1" x14ac:dyDescent="0.25">
      <c r="A951" s="88" t="e">
        <f t="shared" si="84"/>
        <v>#VALUE!</v>
      </c>
      <c r="B951" s="87" t="s">
        <v>60</v>
      </c>
      <c r="C951" s="28"/>
      <c r="D951" s="37"/>
      <c r="E951" s="38"/>
      <c r="F951" s="89"/>
      <c r="G951" s="96"/>
      <c r="H951" s="39">
        <f t="shared" si="85"/>
        <v>0</v>
      </c>
      <c r="I951" s="39"/>
      <c r="J951" s="82"/>
      <c r="K951" s="41">
        <f t="shared" si="86"/>
        <v>0</v>
      </c>
      <c r="L951" s="42">
        <v>0</v>
      </c>
      <c r="M951" s="269"/>
      <c r="N951" s="268" t="str">
        <f t="shared" si="83"/>
        <v>xxx</v>
      </c>
      <c r="O951" s="267"/>
      <c r="P951" s="268"/>
      <c r="Q951" s="300">
        <v>0</v>
      </c>
      <c r="R951" s="104">
        <f t="shared" si="87"/>
        <v>0</v>
      </c>
      <c r="S951" s="43"/>
      <c r="T951" s="111"/>
      <c r="U951" s="111"/>
      <c r="V951" s="111"/>
      <c r="W951" s="111"/>
      <c r="X951" s="111"/>
      <c r="Y951" s="111"/>
      <c r="Z951" s="111"/>
      <c r="AA951" s="111"/>
      <c r="AB951" s="111"/>
      <c r="AC951" s="111"/>
      <c r="AD951" s="111"/>
      <c r="AE951" s="111"/>
      <c r="AF951" s="111"/>
      <c r="AG951" s="111"/>
      <c r="AH951" s="40"/>
      <c r="AI951" s="40"/>
    </row>
    <row r="952" spans="1:35" s="44" customFormat="1" ht="28.5" customHeight="1" x14ac:dyDescent="0.25">
      <c r="A952" s="88" t="e">
        <f t="shared" si="84"/>
        <v>#VALUE!</v>
      </c>
      <c r="B952" s="87" t="s">
        <v>60</v>
      </c>
      <c r="C952" s="28"/>
      <c r="D952" s="37"/>
      <c r="E952" s="38"/>
      <c r="F952" s="89"/>
      <c r="G952" s="96"/>
      <c r="H952" s="39">
        <f t="shared" si="85"/>
        <v>0</v>
      </c>
      <c r="I952" s="39"/>
      <c r="J952" s="82"/>
      <c r="K952" s="41">
        <f t="shared" si="86"/>
        <v>0</v>
      </c>
      <c r="L952" s="42">
        <v>0</v>
      </c>
      <c r="M952" s="269"/>
      <c r="N952" s="268" t="str">
        <f t="shared" si="83"/>
        <v>xxx</v>
      </c>
      <c r="O952" s="267"/>
      <c r="P952" s="268"/>
      <c r="Q952" s="300">
        <v>0</v>
      </c>
      <c r="R952" s="104">
        <f t="shared" si="87"/>
        <v>0</v>
      </c>
      <c r="S952" s="43"/>
      <c r="T952" s="111"/>
      <c r="U952" s="111"/>
      <c r="V952" s="111"/>
      <c r="W952" s="111"/>
      <c r="X952" s="111"/>
      <c r="Y952" s="111"/>
      <c r="Z952" s="111"/>
      <c r="AA952" s="111"/>
      <c r="AB952" s="111"/>
      <c r="AC952" s="111"/>
      <c r="AD952" s="111"/>
      <c r="AE952" s="111"/>
      <c r="AF952" s="111"/>
      <c r="AG952" s="111"/>
      <c r="AH952" s="40"/>
      <c r="AI952" s="40"/>
    </row>
    <row r="953" spans="1:35" s="44" customFormat="1" ht="28.5" customHeight="1" x14ac:dyDescent="0.25">
      <c r="A953" s="88" t="e">
        <f t="shared" si="84"/>
        <v>#VALUE!</v>
      </c>
      <c r="B953" s="87" t="s">
        <v>60</v>
      </c>
      <c r="C953" s="28"/>
      <c r="D953" s="37"/>
      <c r="E953" s="38"/>
      <c r="F953" s="89"/>
      <c r="G953" s="96"/>
      <c r="H953" s="39">
        <f t="shared" si="85"/>
        <v>0</v>
      </c>
      <c r="I953" s="39"/>
      <c r="J953" s="82"/>
      <c r="K953" s="41">
        <f t="shared" si="86"/>
        <v>0</v>
      </c>
      <c r="L953" s="42">
        <v>0</v>
      </c>
      <c r="M953" s="269"/>
      <c r="N953" s="268" t="str">
        <f t="shared" si="83"/>
        <v>xxx</v>
      </c>
      <c r="O953" s="267"/>
      <c r="P953" s="268"/>
      <c r="Q953" s="300">
        <v>0</v>
      </c>
      <c r="R953" s="104">
        <f t="shared" si="87"/>
        <v>0</v>
      </c>
      <c r="S953" s="43"/>
      <c r="T953" s="111"/>
      <c r="U953" s="111"/>
      <c r="V953" s="111"/>
      <c r="W953" s="111"/>
      <c r="X953" s="111"/>
      <c r="Y953" s="111"/>
      <c r="Z953" s="111"/>
      <c r="AA953" s="111"/>
      <c r="AB953" s="111"/>
      <c r="AC953" s="111"/>
      <c r="AD953" s="111"/>
      <c r="AE953" s="111"/>
      <c r="AF953" s="111"/>
      <c r="AG953" s="111"/>
      <c r="AH953" s="40"/>
      <c r="AI953" s="40"/>
    </row>
    <row r="954" spans="1:35" s="44" customFormat="1" ht="28.5" customHeight="1" x14ac:dyDescent="0.25">
      <c r="A954" s="88" t="e">
        <f t="shared" si="84"/>
        <v>#VALUE!</v>
      </c>
      <c r="B954" s="87" t="s">
        <v>60</v>
      </c>
      <c r="C954" s="28"/>
      <c r="D954" s="37"/>
      <c r="E954" s="38"/>
      <c r="F954" s="89"/>
      <c r="G954" s="96"/>
      <c r="H954" s="39">
        <f t="shared" si="85"/>
        <v>0</v>
      </c>
      <c r="I954" s="39"/>
      <c r="J954" s="82"/>
      <c r="K954" s="41">
        <f t="shared" si="86"/>
        <v>0</v>
      </c>
      <c r="L954" s="42">
        <v>0</v>
      </c>
      <c r="M954" s="269"/>
      <c r="N954" s="268" t="str">
        <f t="shared" si="83"/>
        <v>xxx</v>
      </c>
      <c r="O954" s="267"/>
      <c r="P954" s="268"/>
      <c r="Q954" s="300">
        <v>0</v>
      </c>
      <c r="R954" s="104">
        <f t="shared" si="87"/>
        <v>0</v>
      </c>
      <c r="S954" s="43"/>
      <c r="T954" s="111"/>
      <c r="U954" s="111"/>
      <c r="V954" s="111"/>
      <c r="W954" s="111"/>
      <c r="X954" s="111"/>
      <c r="Y954" s="111"/>
      <c r="Z954" s="111"/>
      <c r="AA954" s="111"/>
      <c r="AB954" s="111"/>
      <c r="AC954" s="111"/>
      <c r="AD954" s="111"/>
      <c r="AE954" s="111"/>
      <c r="AF954" s="111"/>
      <c r="AG954" s="111"/>
      <c r="AH954" s="40"/>
      <c r="AI954" s="40"/>
    </row>
    <row r="955" spans="1:35" s="44" customFormat="1" ht="28.5" customHeight="1" x14ac:dyDescent="0.25">
      <c r="A955" s="88" t="e">
        <f t="shared" si="84"/>
        <v>#VALUE!</v>
      </c>
      <c r="B955" s="87" t="s">
        <v>60</v>
      </c>
      <c r="C955" s="28"/>
      <c r="D955" s="37"/>
      <c r="E955" s="38"/>
      <c r="F955" s="89"/>
      <c r="G955" s="96"/>
      <c r="H955" s="39">
        <f t="shared" si="85"/>
        <v>0</v>
      </c>
      <c r="I955" s="39"/>
      <c r="J955" s="82"/>
      <c r="K955" s="41">
        <f t="shared" si="86"/>
        <v>0</v>
      </c>
      <c r="L955" s="42">
        <v>0</v>
      </c>
      <c r="M955" s="269"/>
      <c r="N955" s="268" t="str">
        <f t="shared" si="83"/>
        <v>xxx</v>
      </c>
      <c r="O955" s="267"/>
      <c r="P955" s="268"/>
      <c r="Q955" s="300">
        <v>0</v>
      </c>
      <c r="R955" s="104">
        <f t="shared" si="87"/>
        <v>0</v>
      </c>
      <c r="S955" s="43"/>
      <c r="T955" s="111"/>
      <c r="U955" s="111"/>
      <c r="V955" s="111"/>
      <c r="W955" s="111"/>
      <c r="X955" s="111"/>
      <c r="Y955" s="111"/>
      <c r="Z955" s="111"/>
      <c r="AA955" s="111"/>
      <c r="AB955" s="111"/>
      <c r="AC955" s="111"/>
      <c r="AD955" s="111"/>
      <c r="AE955" s="111"/>
      <c r="AF955" s="111"/>
      <c r="AG955" s="111"/>
      <c r="AH955" s="40"/>
      <c r="AI955" s="40"/>
    </row>
    <row r="956" spans="1:35" s="44" customFormat="1" ht="28.5" customHeight="1" x14ac:dyDescent="0.25">
      <c r="A956" s="88" t="e">
        <f t="shared" si="84"/>
        <v>#VALUE!</v>
      </c>
      <c r="B956" s="87" t="s">
        <v>60</v>
      </c>
      <c r="C956" s="28"/>
      <c r="D956" s="37"/>
      <c r="E956" s="38"/>
      <c r="F956" s="89"/>
      <c r="G956" s="96"/>
      <c r="H956" s="39">
        <f t="shared" si="85"/>
        <v>0</v>
      </c>
      <c r="I956" s="39"/>
      <c r="J956" s="82"/>
      <c r="K956" s="41">
        <f t="shared" si="86"/>
        <v>0</v>
      </c>
      <c r="L956" s="42">
        <v>0</v>
      </c>
      <c r="M956" s="269"/>
      <c r="N956" s="268" t="str">
        <f t="shared" si="83"/>
        <v>xxx</v>
      </c>
      <c r="O956" s="267"/>
      <c r="P956" s="268"/>
      <c r="Q956" s="300">
        <v>0</v>
      </c>
      <c r="R956" s="104">
        <f t="shared" si="87"/>
        <v>0</v>
      </c>
      <c r="S956" s="43"/>
      <c r="T956" s="111"/>
      <c r="U956" s="111"/>
      <c r="V956" s="111"/>
      <c r="W956" s="111"/>
      <c r="X956" s="111"/>
      <c r="Y956" s="111"/>
      <c r="Z956" s="111"/>
      <c r="AA956" s="111"/>
      <c r="AB956" s="111"/>
      <c r="AC956" s="111"/>
      <c r="AD956" s="111"/>
      <c r="AE956" s="111"/>
      <c r="AF956" s="111"/>
      <c r="AG956" s="111"/>
      <c r="AH956" s="40"/>
      <c r="AI956" s="40"/>
    </row>
    <row r="957" spans="1:35" s="44" customFormat="1" ht="28.5" customHeight="1" x14ac:dyDescent="0.25">
      <c r="A957" s="88" t="e">
        <f t="shared" si="84"/>
        <v>#VALUE!</v>
      </c>
      <c r="B957" s="87" t="s">
        <v>60</v>
      </c>
      <c r="C957" s="28"/>
      <c r="D957" s="37"/>
      <c r="E957" s="38"/>
      <c r="F957" s="89"/>
      <c r="G957" s="96"/>
      <c r="H957" s="39">
        <f t="shared" si="85"/>
        <v>0</v>
      </c>
      <c r="I957" s="39"/>
      <c r="J957" s="82"/>
      <c r="K957" s="41">
        <f t="shared" si="86"/>
        <v>0</v>
      </c>
      <c r="L957" s="42">
        <v>0</v>
      </c>
      <c r="M957" s="269"/>
      <c r="N957" s="268" t="str">
        <f t="shared" si="83"/>
        <v>xxx</v>
      </c>
      <c r="O957" s="267"/>
      <c r="P957" s="268"/>
      <c r="Q957" s="300">
        <v>0</v>
      </c>
      <c r="R957" s="104">
        <f t="shared" si="87"/>
        <v>0</v>
      </c>
      <c r="S957" s="43"/>
      <c r="T957" s="111"/>
      <c r="U957" s="111"/>
      <c r="V957" s="111"/>
      <c r="W957" s="111"/>
      <c r="X957" s="111"/>
      <c r="Y957" s="111"/>
      <c r="Z957" s="111"/>
      <c r="AA957" s="111"/>
      <c r="AB957" s="111"/>
      <c r="AC957" s="111"/>
      <c r="AD957" s="111"/>
      <c r="AE957" s="111"/>
      <c r="AF957" s="111"/>
      <c r="AG957" s="111"/>
      <c r="AH957" s="40"/>
      <c r="AI957" s="40"/>
    </row>
    <row r="958" spans="1:35" s="44" customFormat="1" ht="28.5" customHeight="1" x14ac:dyDescent="0.25">
      <c r="A958" s="88" t="e">
        <f t="shared" si="84"/>
        <v>#VALUE!</v>
      </c>
      <c r="B958" s="87" t="s">
        <v>60</v>
      </c>
      <c r="C958" s="28"/>
      <c r="D958" s="37"/>
      <c r="E958" s="38"/>
      <c r="F958" s="89"/>
      <c r="G958" s="96"/>
      <c r="H958" s="39">
        <f t="shared" si="85"/>
        <v>0</v>
      </c>
      <c r="I958" s="39"/>
      <c r="J958" s="82"/>
      <c r="K958" s="41">
        <f t="shared" si="86"/>
        <v>0</v>
      </c>
      <c r="L958" s="42">
        <v>0</v>
      </c>
      <c r="M958" s="269"/>
      <c r="N958" s="268" t="str">
        <f t="shared" si="83"/>
        <v>xxx</v>
      </c>
      <c r="O958" s="267"/>
      <c r="P958" s="268"/>
      <c r="Q958" s="300">
        <v>0</v>
      </c>
      <c r="R958" s="104">
        <f t="shared" si="87"/>
        <v>0</v>
      </c>
      <c r="S958" s="43"/>
      <c r="T958" s="111"/>
      <c r="U958" s="111"/>
      <c r="V958" s="111"/>
      <c r="W958" s="111"/>
      <c r="X958" s="111"/>
      <c r="Y958" s="111"/>
      <c r="Z958" s="111"/>
      <c r="AA958" s="111"/>
      <c r="AB958" s="111"/>
      <c r="AC958" s="111"/>
      <c r="AD958" s="111"/>
      <c r="AE958" s="111"/>
      <c r="AF958" s="111"/>
      <c r="AG958" s="111"/>
      <c r="AH958" s="40"/>
      <c r="AI958" s="40"/>
    </row>
    <row r="959" spans="1:35" s="44" customFormat="1" ht="28.5" customHeight="1" x14ac:dyDescent="0.25">
      <c r="A959" s="88" t="e">
        <f t="shared" si="84"/>
        <v>#VALUE!</v>
      </c>
      <c r="B959" s="87" t="s">
        <v>60</v>
      </c>
      <c r="C959" s="28"/>
      <c r="D959" s="37"/>
      <c r="E959" s="38"/>
      <c r="F959" s="89"/>
      <c r="G959" s="96"/>
      <c r="H959" s="39">
        <f t="shared" si="85"/>
        <v>0</v>
      </c>
      <c r="I959" s="39"/>
      <c r="J959" s="82"/>
      <c r="K959" s="41">
        <f t="shared" si="86"/>
        <v>0</v>
      </c>
      <c r="L959" s="42">
        <v>0</v>
      </c>
      <c r="M959" s="269"/>
      <c r="N959" s="268" t="str">
        <f t="shared" si="83"/>
        <v>xxx</v>
      </c>
      <c r="O959" s="267"/>
      <c r="P959" s="268"/>
      <c r="Q959" s="300">
        <v>0</v>
      </c>
      <c r="R959" s="104">
        <f t="shared" si="87"/>
        <v>0</v>
      </c>
      <c r="S959" s="43"/>
      <c r="T959" s="111"/>
      <c r="U959" s="111"/>
      <c r="V959" s="111"/>
      <c r="W959" s="111"/>
      <c r="X959" s="111"/>
      <c r="Y959" s="111"/>
      <c r="Z959" s="111"/>
      <c r="AA959" s="111"/>
      <c r="AB959" s="111"/>
      <c r="AC959" s="111"/>
      <c r="AD959" s="111"/>
      <c r="AE959" s="111"/>
      <c r="AF959" s="111"/>
      <c r="AG959" s="111"/>
      <c r="AH959" s="40"/>
      <c r="AI959" s="40"/>
    </row>
    <row r="960" spans="1:35" s="44" customFormat="1" ht="28.5" customHeight="1" x14ac:dyDescent="0.25">
      <c r="A960" s="88" t="e">
        <f t="shared" si="84"/>
        <v>#VALUE!</v>
      </c>
      <c r="B960" s="87" t="s">
        <v>60</v>
      </c>
      <c r="C960" s="28"/>
      <c r="D960" s="37"/>
      <c r="E960" s="38"/>
      <c r="F960" s="89"/>
      <c r="G960" s="96"/>
      <c r="H960" s="39">
        <f t="shared" si="85"/>
        <v>0</v>
      </c>
      <c r="I960" s="39"/>
      <c r="J960" s="82"/>
      <c r="K960" s="41">
        <f t="shared" si="86"/>
        <v>0</v>
      </c>
      <c r="L960" s="42">
        <v>0</v>
      </c>
      <c r="M960" s="269"/>
      <c r="N960" s="268" t="str">
        <f t="shared" si="83"/>
        <v>xxx</v>
      </c>
      <c r="O960" s="267"/>
      <c r="P960" s="268"/>
      <c r="Q960" s="300">
        <v>0</v>
      </c>
      <c r="R960" s="104">
        <f t="shared" si="87"/>
        <v>0</v>
      </c>
      <c r="S960" s="43"/>
      <c r="T960" s="111"/>
      <c r="U960" s="111"/>
      <c r="V960" s="111"/>
      <c r="W960" s="111"/>
      <c r="X960" s="111"/>
      <c r="Y960" s="111"/>
      <c r="Z960" s="111"/>
      <c r="AA960" s="111"/>
      <c r="AB960" s="111"/>
      <c r="AC960" s="111"/>
      <c r="AD960" s="111"/>
      <c r="AE960" s="111"/>
      <c r="AF960" s="111"/>
      <c r="AG960" s="111"/>
      <c r="AH960" s="40"/>
      <c r="AI960" s="40"/>
    </row>
    <row r="961" spans="1:35" s="44" customFormat="1" ht="28.5" customHeight="1" x14ac:dyDescent="0.25">
      <c r="A961" s="88" t="e">
        <f t="shared" si="84"/>
        <v>#VALUE!</v>
      </c>
      <c r="B961" s="87" t="s">
        <v>60</v>
      </c>
      <c r="C961" s="28"/>
      <c r="D961" s="37"/>
      <c r="E961" s="38"/>
      <c r="F961" s="89"/>
      <c r="G961" s="96"/>
      <c r="H961" s="39">
        <f t="shared" si="85"/>
        <v>0</v>
      </c>
      <c r="I961" s="39"/>
      <c r="J961" s="82"/>
      <c r="K961" s="41">
        <f t="shared" si="86"/>
        <v>0</v>
      </c>
      <c r="L961" s="42">
        <v>0</v>
      </c>
      <c r="M961" s="269"/>
      <c r="N961" s="268" t="str">
        <f t="shared" si="83"/>
        <v>xxx</v>
      </c>
      <c r="O961" s="267"/>
      <c r="P961" s="268"/>
      <c r="Q961" s="300">
        <v>0</v>
      </c>
      <c r="R961" s="104">
        <f t="shared" si="87"/>
        <v>0</v>
      </c>
      <c r="S961" s="43"/>
      <c r="T961" s="111"/>
      <c r="U961" s="111"/>
      <c r="V961" s="111"/>
      <c r="W961" s="111"/>
      <c r="X961" s="111"/>
      <c r="Y961" s="111"/>
      <c r="Z961" s="111"/>
      <c r="AA961" s="111"/>
      <c r="AB961" s="111"/>
      <c r="AC961" s="111"/>
      <c r="AD961" s="111"/>
      <c r="AE961" s="111"/>
      <c r="AF961" s="111"/>
      <c r="AG961" s="111"/>
      <c r="AH961" s="40"/>
      <c r="AI961" s="40"/>
    </row>
    <row r="962" spans="1:35" s="44" customFormat="1" ht="28.5" customHeight="1" x14ac:dyDescent="0.25">
      <c r="A962" s="88" t="e">
        <f t="shared" si="84"/>
        <v>#VALUE!</v>
      </c>
      <c r="B962" s="87" t="s">
        <v>60</v>
      </c>
      <c r="C962" s="28"/>
      <c r="D962" s="37"/>
      <c r="E962" s="38"/>
      <c r="F962" s="89"/>
      <c r="G962" s="96"/>
      <c r="H962" s="39">
        <f t="shared" si="85"/>
        <v>0</v>
      </c>
      <c r="I962" s="39"/>
      <c r="J962" s="82"/>
      <c r="K962" s="41">
        <f t="shared" si="86"/>
        <v>0</v>
      </c>
      <c r="L962" s="42">
        <v>0</v>
      </c>
      <c r="M962" s="269"/>
      <c r="N962" s="268" t="str">
        <f t="shared" si="83"/>
        <v>xxx</v>
      </c>
      <c r="O962" s="267"/>
      <c r="P962" s="268"/>
      <c r="Q962" s="300">
        <v>0</v>
      </c>
      <c r="R962" s="104">
        <f t="shared" si="87"/>
        <v>0</v>
      </c>
      <c r="S962" s="43"/>
      <c r="T962" s="111"/>
      <c r="U962" s="111"/>
      <c r="V962" s="111"/>
      <c r="W962" s="111"/>
      <c r="X962" s="111"/>
      <c r="Y962" s="111"/>
      <c r="Z962" s="111"/>
      <c r="AA962" s="111"/>
      <c r="AB962" s="111"/>
      <c r="AC962" s="111"/>
      <c r="AD962" s="111"/>
      <c r="AE962" s="111"/>
      <c r="AF962" s="111"/>
      <c r="AG962" s="111"/>
      <c r="AH962" s="40"/>
      <c r="AI962" s="40"/>
    </row>
    <row r="963" spans="1:35" s="44" customFormat="1" ht="28.5" customHeight="1" x14ac:dyDescent="0.25">
      <c r="A963" s="88" t="e">
        <f t="shared" si="84"/>
        <v>#VALUE!</v>
      </c>
      <c r="B963" s="87" t="s">
        <v>60</v>
      </c>
      <c r="C963" s="28"/>
      <c r="D963" s="37"/>
      <c r="E963" s="38"/>
      <c r="F963" s="89"/>
      <c r="G963" s="96"/>
      <c r="H963" s="39">
        <f t="shared" si="85"/>
        <v>0</v>
      </c>
      <c r="I963" s="39"/>
      <c r="J963" s="82"/>
      <c r="K963" s="41">
        <f t="shared" si="86"/>
        <v>0</v>
      </c>
      <c r="L963" s="42">
        <v>0</v>
      </c>
      <c r="M963" s="269"/>
      <c r="N963" s="268" t="str">
        <f t="shared" si="83"/>
        <v>xxx</v>
      </c>
      <c r="O963" s="267"/>
      <c r="P963" s="268"/>
      <c r="Q963" s="300">
        <v>0</v>
      </c>
      <c r="R963" s="104">
        <f t="shared" si="87"/>
        <v>0</v>
      </c>
      <c r="S963" s="43"/>
      <c r="T963" s="111"/>
      <c r="U963" s="111"/>
      <c r="V963" s="111"/>
      <c r="W963" s="111"/>
      <c r="X963" s="111"/>
      <c r="Y963" s="111"/>
      <c r="Z963" s="111"/>
      <c r="AA963" s="111"/>
      <c r="AB963" s="111"/>
      <c r="AC963" s="111"/>
      <c r="AD963" s="111"/>
      <c r="AE963" s="111"/>
      <c r="AF963" s="111"/>
      <c r="AG963" s="111"/>
      <c r="AH963" s="40"/>
      <c r="AI963" s="40"/>
    </row>
    <row r="964" spans="1:35" s="44" customFormat="1" ht="28.5" customHeight="1" x14ac:dyDescent="0.25">
      <c r="A964" s="88" t="e">
        <f t="shared" si="84"/>
        <v>#VALUE!</v>
      </c>
      <c r="B964" s="87" t="s">
        <v>60</v>
      </c>
      <c r="C964" s="28"/>
      <c r="D964" s="37"/>
      <c r="E964" s="38"/>
      <c r="F964" s="89"/>
      <c r="G964" s="96"/>
      <c r="H964" s="39">
        <f t="shared" si="85"/>
        <v>0</v>
      </c>
      <c r="I964" s="39"/>
      <c r="J964" s="82"/>
      <c r="K964" s="41">
        <f t="shared" si="86"/>
        <v>0</v>
      </c>
      <c r="L964" s="42">
        <v>0</v>
      </c>
      <c r="M964" s="269"/>
      <c r="N964" s="268" t="str">
        <f t="shared" si="83"/>
        <v>xxx</v>
      </c>
      <c r="O964" s="267"/>
      <c r="P964" s="268"/>
      <c r="Q964" s="300">
        <v>0</v>
      </c>
      <c r="R964" s="104">
        <f t="shared" si="87"/>
        <v>0</v>
      </c>
      <c r="S964" s="43"/>
      <c r="T964" s="111"/>
      <c r="U964" s="111"/>
      <c r="V964" s="111"/>
      <c r="W964" s="111"/>
      <c r="X964" s="111"/>
      <c r="Y964" s="111"/>
      <c r="Z964" s="111"/>
      <c r="AA964" s="111"/>
      <c r="AB964" s="111"/>
      <c r="AC964" s="111"/>
      <c r="AD964" s="111"/>
      <c r="AE964" s="111"/>
      <c r="AF964" s="111"/>
      <c r="AG964" s="111"/>
      <c r="AH964" s="40"/>
      <c r="AI964" s="40"/>
    </row>
    <row r="965" spans="1:35" s="44" customFormat="1" ht="28.5" customHeight="1" x14ac:dyDescent="0.25">
      <c r="A965" s="88" t="e">
        <f t="shared" si="84"/>
        <v>#VALUE!</v>
      </c>
      <c r="B965" s="87" t="s">
        <v>60</v>
      </c>
      <c r="C965" s="28"/>
      <c r="D965" s="37"/>
      <c r="E965" s="38"/>
      <c r="F965" s="89"/>
      <c r="G965" s="96"/>
      <c r="H965" s="39">
        <f t="shared" si="85"/>
        <v>0</v>
      </c>
      <c r="I965" s="39"/>
      <c r="J965" s="82"/>
      <c r="K965" s="41">
        <f t="shared" si="86"/>
        <v>0</v>
      </c>
      <c r="L965" s="42">
        <v>0</v>
      </c>
      <c r="M965" s="269"/>
      <c r="N965" s="268" t="str">
        <f t="shared" si="83"/>
        <v>xxx</v>
      </c>
      <c r="O965" s="267"/>
      <c r="P965" s="268"/>
      <c r="Q965" s="300">
        <v>0</v>
      </c>
      <c r="R965" s="104">
        <f t="shared" si="87"/>
        <v>0</v>
      </c>
      <c r="S965" s="43"/>
      <c r="T965" s="111"/>
      <c r="U965" s="111"/>
      <c r="V965" s="111"/>
      <c r="W965" s="111"/>
      <c r="X965" s="111"/>
      <c r="Y965" s="111"/>
      <c r="Z965" s="111"/>
      <c r="AA965" s="111"/>
      <c r="AB965" s="111"/>
      <c r="AC965" s="111"/>
      <c r="AD965" s="111"/>
      <c r="AE965" s="111"/>
      <c r="AF965" s="111"/>
      <c r="AG965" s="111"/>
      <c r="AH965" s="40"/>
      <c r="AI965" s="40"/>
    </row>
    <row r="966" spans="1:35" s="44" customFormat="1" ht="28.5" customHeight="1" x14ac:dyDescent="0.25">
      <c r="A966" s="88" t="e">
        <f t="shared" si="84"/>
        <v>#VALUE!</v>
      </c>
      <c r="B966" s="87" t="s">
        <v>60</v>
      </c>
      <c r="C966" s="28"/>
      <c r="D966" s="37"/>
      <c r="E966" s="38"/>
      <c r="F966" s="89"/>
      <c r="G966" s="96"/>
      <c r="H966" s="39">
        <f t="shared" si="85"/>
        <v>0</v>
      </c>
      <c r="I966" s="39"/>
      <c r="J966" s="82"/>
      <c r="K966" s="41">
        <f t="shared" si="86"/>
        <v>0</v>
      </c>
      <c r="L966" s="42">
        <v>0</v>
      </c>
      <c r="M966" s="269"/>
      <c r="N966" s="268" t="str">
        <f t="shared" si="83"/>
        <v>xxx</v>
      </c>
      <c r="O966" s="267"/>
      <c r="P966" s="268"/>
      <c r="Q966" s="300">
        <v>0</v>
      </c>
      <c r="R966" s="104">
        <f t="shared" si="87"/>
        <v>0</v>
      </c>
      <c r="S966" s="43"/>
      <c r="T966" s="111"/>
      <c r="U966" s="111"/>
      <c r="V966" s="111"/>
      <c r="W966" s="111"/>
      <c r="X966" s="111"/>
      <c r="Y966" s="111"/>
      <c r="Z966" s="111"/>
      <c r="AA966" s="111"/>
      <c r="AB966" s="111"/>
      <c r="AC966" s="111"/>
      <c r="AD966" s="111"/>
      <c r="AE966" s="111"/>
      <c r="AF966" s="111"/>
      <c r="AG966" s="111"/>
      <c r="AH966" s="40"/>
      <c r="AI966" s="40"/>
    </row>
    <row r="967" spans="1:35" s="44" customFormat="1" ht="28.5" customHeight="1" x14ac:dyDescent="0.25">
      <c r="A967" s="88" t="e">
        <f t="shared" si="84"/>
        <v>#VALUE!</v>
      </c>
      <c r="B967" s="87" t="s">
        <v>60</v>
      </c>
      <c r="C967" s="28"/>
      <c r="D967" s="37"/>
      <c r="E967" s="38"/>
      <c r="F967" s="89"/>
      <c r="G967" s="96"/>
      <c r="H967" s="39">
        <f t="shared" si="85"/>
        <v>0</v>
      </c>
      <c r="I967" s="39"/>
      <c r="J967" s="82"/>
      <c r="K967" s="41">
        <f t="shared" si="86"/>
        <v>0</v>
      </c>
      <c r="L967" s="42">
        <v>0</v>
      </c>
      <c r="M967" s="269"/>
      <c r="N967" s="268" t="str">
        <f t="shared" si="83"/>
        <v>xxx</v>
      </c>
      <c r="O967" s="267"/>
      <c r="P967" s="268"/>
      <c r="Q967" s="300">
        <v>0</v>
      </c>
      <c r="R967" s="104">
        <f t="shared" si="87"/>
        <v>0</v>
      </c>
      <c r="S967" s="43"/>
      <c r="T967" s="111"/>
      <c r="U967" s="111"/>
      <c r="V967" s="111"/>
      <c r="W967" s="111"/>
      <c r="X967" s="111"/>
      <c r="Y967" s="111"/>
      <c r="Z967" s="111"/>
      <c r="AA967" s="111"/>
      <c r="AB967" s="111"/>
      <c r="AC967" s="111"/>
      <c r="AD967" s="111"/>
      <c r="AE967" s="111"/>
      <c r="AF967" s="111"/>
      <c r="AG967" s="111"/>
      <c r="AH967" s="40"/>
      <c r="AI967" s="40"/>
    </row>
    <row r="968" spans="1:35" s="44" customFormat="1" ht="28.5" customHeight="1" x14ac:dyDescent="0.25">
      <c r="A968" s="88" t="e">
        <f t="shared" si="84"/>
        <v>#VALUE!</v>
      </c>
      <c r="B968" s="87" t="s">
        <v>60</v>
      </c>
      <c r="C968" s="28"/>
      <c r="D968" s="37"/>
      <c r="E968" s="38"/>
      <c r="F968" s="89"/>
      <c r="G968" s="96"/>
      <c r="H968" s="39">
        <f t="shared" si="85"/>
        <v>0</v>
      </c>
      <c r="I968" s="39"/>
      <c r="J968" s="82"/>
      <c r="K968" s="41">
        <f t="shared" si="86"/>
        <v>0</v>
      </c>
      <c r="L968" s="42">
        <v>0</v>
      </c>
      <c r="M968" s="269"/>
      <c r="N968" s="268" t="str">
        <f t="shared" si="83"/>
        <v>xxx</v>
      </c>
      <c r="O968" s="267"/>
      <c r="P968" s="268"/>
      <c r="Q968" s="300">
        <v>0</v>
      </c>
      <c r="R968" s="104">
        <f t="shared" si="87"/>
        <v>0</v>
      </c>
      <c r="S968" s="43"/>
      <c r="T968" s="111"/>
      <c r="U968" s="111"/>
      <c r="V968" s="111"/>
      <c r="W968" s="111"/>
      <c r="X968" s="111"/>
      <c r="Y968" s="111"/>
      <c r="Z968" s="111"/>
      <c r="AA968" s="111"/>
      <c r="AB968" s="111"/>
      <c r="AC968" s="111"/>
      <c r="AD968" s="111"/>
      <c r="AE968" s="111"/>
      <c r="AF968" s="111"/>
      <c r="AG968" s="111"/>
      <c r="AH968" s="40"/>
      <c r="AI968" s="40"/>
    </row>
    <row r="969" spans="1:35" s="44" customFormat="1" ht="28.5" customHeight="1" x14ac:dyDescent="0.25">
      <c r="A969" s="88" t="e">
        <f t="shared" si="84"/>
        <v>#VALUE!</v>
      </c>
      <c r="B969" s="87" t="s">
        <v>60</v>
      </c>
      <c r="C969" s="28"/>
      <c r="D969" s="37"/>
      <c r="E969" s="38"/>
      <c r="F969" s="89"/>
      <c r="G969" s="96"/>
      <c r="H969" s="39">
        <f t="shared" si="85"/>
        <v>0</v>
      </c>
      <c r="I969" s="39"/>
      <c r="J969" s="82"/>
      <c r="K969" s="41">
        <f t="shared" si="86"/>
        <v>0</v>
      </c>
      <c r="L969" s="42">
        <v>0</v>
      </c>
      <c r="M969" s="269"/>
      <c r="N969" s="268" t="str">
        <f t="shared" si="83"/>
        <v>xxx</v>
      </c>
      <c r="O969" s="267"/>
      <c r="P969" s="268"/>
      <c r="Q969" s="300">
        <v>0</v>
      </c>
      <c r="R969" s="104">
        <f t="shared" si="87"/>
        <v>0</v>
      </c>
      <c r="S969" s="43"/>
      <c r="T969" s="111"/>
      <c r="U969" s="111"/>
      <c r="V969" s="111"/>
      <c r="W969" s="111"/>
      <c r="X969" s="111"/>
      <c r="Y969" s="111"/>
      <c r="Z969" s="111"/>
      <c r="AA969" s="111"/>
      <c r="AB969" s="111"/>
      <c r="AC969" s="111"/>
      <c r="AD969" s="111"/>
      <c r="AE969" s="111"/>
      <c r="AF969" s="111"/>
      <c r="AG969" s="111"/>
      <c r="AH969" s="40"/>
      <c r="AI969" s="40"/>
    </row>
    <row r="970" spans="1:35" s="44" customFormat="1" ht="28.5" customHeight="1" x14ac:dyDescent="0.25">
      <c r="A970" s="88" t="e">
        <f t="shared" si="84"/>
        <v>#VALUE!</v>
      </c>
      <c r="B970" s="87" t="s">
        <v>60</v>
      </c>
      <c r="C970" s="28"/>
      <c r="D970" s="37"/>
      <c r="E970" s="38"/>
      <c r="F970" s="89"/>
      <c r="G970" s="96"/>
      <c r="H970" s="39">
        <f t="shared" si="85"/>
        <v>0</v>
      </c>
      <c r="I970" s="39"/>
      <c r="J970" s="82"/>
      <c r="K970" s="41">
        <f t="shared" si="86"/>
        <v>0</v>
      </c>
      <c r="L970" s="42">
        <v>0</v>
      </c>
      <c r="M970" s="269"/>
      <c r="N970" s="268" t="str">
        <f t="shared" ref="N970:N1033" si="88">B970</f>
        <v>xxx</v>
      </c>
      <c r="O970" s="267"/>
      <c r="P970" s="268"/>
      <c r="Q970" s="300">
        <v>0</v>
      </c>
      <c r="R970" s="104">
        <f t="shared" si="87"/>
        <v>0</v>
      </c>
      <c r="S970" s="43"/>
      <c r="T970" s="111"/>
      <c r="U970" s="111"/>
      <c r="V970" s="111"/>
      <c r="W970" s="111"/>
      <c r="X970" s="111"/>
      <c r="Y970" s="111"/>
      <c r="Z970" s="111"/>
      <c r="AA970" s="111"/>
      <c r="AB970" s="111"/>
      <c r="AC970" s="111"/>
      <c r="AD970" s="111"/>
      <c r="AE970" s="111"/>
      <c r="AF970" s="111"/>
      <c r="AG970" s="111"/>
      <c r="AH970" s="40"/>
      <c r="AI970" s="40"/>
    </row>
    <row r="971" spans="1:35" s="44" customFormat="1" ht="28.5" customHeight="1" x14ac:dyDescent="0.25">
      <c r="A971" s="88" t="e">
        <f t="shared" si="84"/>
        <v>#VALUE!</v>
      </c>
      <c r="B971" s="87" t="s">
        <v>60</v>
      </c>
      <c r="C971" s="28"/>
      <c r="D971" s="37"/>
      <c r="E971" s="38"/>
      <c r="F971" s="89"/>
      <c r="G971" s="96"/>
      <c r="H971" s="39">
        <f t="shared" si="85"/>
        <v>0</v>
      </c>
      <c r="I971" s="39"/>
      <c r="J971" s="82"/>
      <c r="K971" s="41">
        <f t="shared" si="86"/>
        <v>0</v>
      </c>
      <c r="L971" s="42">
        <v>0</v>
      </c>
      <c r="M971" s="269"/>
      <c r="N971" s="268" t="str">
        <f t="shared" si="88"/>
        <v>xxx</v>
      </c>
      <c r="O971" s="267"/>
      <c r="P971" s="268"/>
      <c r="Q971" s="300">
        <v>0</v>
      </c>
      <c r="R971" s="104">
        <f t="shared" si="87"/>
        <v>0</v>
      </c>
      <c r="S971" s="43"/>
      <c r="T971" s="111"/>
      <c r="U971" s="111"/>
      <c r="V971" s="111"/>
      <c r="W971" s="111"/>
      <c r="X971" s="111"/>
      <c r="Y971" s="111"/>
      <c r="Z971" s="111"/>
      <c r="AA971" s="111"/>
      <c r="AB971" s="111"/>
      <c r="AC971" s="111"/>
      <c r="AD971" s="111"/>
      <c r="AE971" s="111"/>
      <c r="AF971" s="111"/>
      <c r="AG971" s="111"/>
      <c r="AH971" s="40"/>
      <c r="AI971" s="40"/>
    </row>
    <row r="972" spans="1:35" s="44" customFormat="1" ht="28.5" customHeight="1" x14ac:dyDescent="0.25">
      <c r="A972" s="88" t="e">
        <f t="shared" si="84"/>
        <v>#VALUE!</v>
      </c>
      <c r="B972" s="87" t="s">
        <v>60</v>
      </c>
      <c r="C972" s="28"/>
      <c r="D972" s="37"/>
      <c r="E972" s="38"/>
      <c r="F972" s="89"/>
      <c r="G972" s="96"/>
      <c r="H972" s="39">
        <f t="shared" si="85"/>
        <v>0</v>
      </c>
      <c r="I972" s="39"/>
      <c r="J972" s="82"/>
      <c r="K972" s="41">
        <f t="shared" si="86"/>
        <v>0</v>
      </c>
      <c r="L972" s="42">
        <v>0</v>
      </c>
      <c r="M972" s="269"/>
      <c r="N972" s="268" t="str">
        <f t="shared" si="88"/>
        <v>xxx</v>
      </c>
      <c r="O972" s="267"/>
      <c r="P972" s="268"/>
      <c r="Q972" s="300">
        <v>0</v>
      </c>
      <c r="R972" s="104">
        <f t="shared" si="87"/>
        <v>0</v>
      </c>
      <c r="S972" s="43"/>
      <c r="T972" s="111"/>
      <c r="U972" s="111"/>
      <c r="V972" s="111"/>
      <c r="W972" s="111"/>
      <c r="X972" s="111"/>
      <c r="Y972" s="111"/>
      <c r="Z972" s="111"/>
      <c r="AA972" s="111"/>
      <c r="AB972" s="111"/>
      <c r="AC972" s="111"/>
      <c r="AD972" s="111"/>
      <c r="AE972" s="111"/>
      <c r="AF972" s="111"/>
      <c r="AG972" s="111"/>
      <c r="AH972" s="40"/>
      <c r="AI972" s="40"/>
    </row>
    <row r="973" spans="1:35" s="44" customFormat="1" ht="28.5" customHeight="1" x14ac:dyDescent="0.25">
      <c r="A973" s="88" t="e">
        <f t="shared" si="84"/>
        <v>#VALUE!</v>
      </c>
      <c r="B973" s="87" t="s">
        <v>60</v>
      </c>
      <c r="C973" s="28"/>
      <c r="D973" s="37"/>
      <c r="E973" s="38"/>
      <c r="F973" s="89"/>
      <c r="G973" s="96"/>
      <c r="H973" s="39">
        <f t="shared" si="85"/>
        <v>0</v>
      </c>
      <c r="I973" s="39"/>
      <c r="J973" s="82"/>
      <c r="K973" s="41">
        <f t="shared" si="86"/>
        <v>0</v>
      </c>
      <c r="L973" s="42">
        <v>0</v>
      </c>
      <c r="M973" s="269"/>
      <c r="N973" s="268" t="str">
        <f t="shared" si="88"/>
        <v>xxx</v>
      </c>
      <c r="O973" s="267"/>
      <c r="P973" s="268"/>
      <c r="Q973" s="300">
        <v>0</v>
      </c>
      <c r="R973" s="104">
        <f t="shared" si="87"/>
        <v>0</v>
      </c>
      <c r="S973" s="43"/>
      <c r="T973" s="111"/>
      <c r="U973" s="111"/>
      <c r="V973" s="111"/>
      <c r="W973" s="111"/>
      <c r="X973" s="111"/>
      <c r="Y973" s="111"/>
      <c r="Z973" s="111"/>
      <c r="AA973" s="111"/>
      <c r="AB973" s="111"/>
      <c r="AC973" s="111"/>
      <c r="AD973" s="111"/>
      <c r="AE973" s="111"/>
      <c r="AF973" s="111"/>
      <c r="AG973" s="111"/>
      <c r="AH973" s="40"/>
      <c r="AI973" s="40"/>
    </row>
    <row r="974" spans="1:35" s="44" customFormat="1" ht="28.5" customHeight="1" x14ac:dyDescent="0.25">
      <c r="A974" s="88" t="e">
        <f t="shared" si="84"/>
        <v>#VALUE!</v>
      </c>
      <c r="B974" s="87" t="s">
        <v>60</v>
      </c>
      <c r="C974" s="28"/>
      <c r="D974" s="37"/>
      <c r="E974" s="38"/>
      <c r="F974" s="89"/>
      <c r="G974" s="96"/>
      <c r="H974" s="39">
        <f t="shared" si="85"/>
        <v>0</v>
      </c>
      <c r="I974" s="39"/>
      <c r="J974" s="82"/>
      <c r="K974" s="41">
        <f t="shared" si="86"/>
        <v>0</v>
      </c>
      <c r="L974" s="42">
        <v>0</v>
      </c>
      <c r="M974" s="269"/>
      <c r="N974" s="268" t="str">
        <f t="shared" si="88"/>
        <v>xxx</v>
      </c>
      <c r="O974" s="267"/>
      <c r="P974" s="268"/>
      <c r="Q974" s="300">
        <v>0</v>
      </c>
      <c r="R974" s="104">
        <f t="shared" si="87"/>
        <v>0</v>
      </c>
      <c r="S974" s="43"/>
      <c r="T974" s="111"/>
      <c r="U974" s="111"/>
      <c r="V974" s="111"/>
      <c r="W974" s="111"/>
      <c r="X974" s="111"/>
      <c r="Y974" s="111"/>
      <c r="Z974" s="111"/>
      <c r="AA974" s="111"/>
      <c r="AB974" s="111"/>
      <c r="AC974" s="111"/>
      <c r="AD974" s="111"/>
      <c r="AE974" s="111"/>
      <c r="AF974" s="111"/>
      <c r="AG974" s="111"/>
      <c r="AH974" s="40"/>
      <c r="AI974" s="40"/>
    </row>
    <row r="975" spans="1:35" s="44" customFormat="1" ht="28.5" customHeight="1" x14ac:dyDescent="0.25">
      <c r="A975" s="88" t="e">
        <f t="shared" si="84"/>
        <v>#VALUE!</v>
      </c>
      <c r="B975" s="87" t="s">
        <v>60</v>
      </c>
      <c r="C975" s="28"/>
      <c r="D975" s="37"/>
      <c r="E975" s="38"/>
      <c r="F975" s="89"/>
      <c r="G975" s="96"/>
      <c r="H975" s="39">
        <f t="shared" si="85"/>
        <v>0</v>
      </c>
      <c r="I975" s="39"/>
      <c r="J975" s="82"/>
      <c r="K975" s="41">
        <f t="shared" si="86"/>
        <v>0</v>
      </c>
      <c r="L975" s="42">
        <v>0</v>
      </c>
      <c r="M975" s="269"/>
      <c r="N975" s="268" t="str">
        <f t="shared" si="88"/>
        <v>xxx</v>
      </c>
      <c r="O975" s="267"/>
      <c r="P975" s="268"/>
      <c r="Q975" s="300">
        <v>0</v>
      </c>
      <c r="R975" s="104">
        <f t="shared" si="87"/>
        <v>0</v>
      </c>
      <c r="S975" s="43"/>
      <c r="T975" s="111"/>
      <c r="U975" s="111"/>
      <c r="V975" s="111"/>
      <c r="W975" s="111"/>
      <c r="X975" s="111"/>
      <c r="Y975" s="111"/>
      <c r="Z975" s="111"/>
      <c r="AA975" s="111"/>
      <c r="AB975" s="111"/>
      <c r="AC975" s="111"/>
      <c r="AD975" s="111"/>
      <c r="AE975" s="111"/>
      <c r="AF975" s="111"/>
      <c r="AG975" s="111"/>
      <c r="AH975" s="40"/>
      <c r="AI975" s="40"/>
    </row>
    <row r="976" spans="1:35" s="44" customFormat="1" ht="28.5" customHeight="1" x14ac:dyDescent="0.25">
      <c r="A976" s="88" t="e">
        <f t="shared" si="84"/>
        <v>#VALUE!</v>
      </c>
      <c r="B976" s="87" t="s">
        <v>60</v>
      </c>
      <c r="C976" s="28"/>
      <c r="D976" s="37"/>
      <c r="E976" s="38"/>
      <c r="F976" s="89"/>
      <c r="G976" s="96"/>
      <c r="H976" s="39">
        <f t="shared" si="85"/>
        <v>0</v>
      </c>
      <c r="I976" s="39"/>
      <c r="J976" s="82"/>
      <c r="K976" s="41">
        <f t="shared" si="86"/>
        <v>0</v>
      </c>
      <c r="L976" s="42">
        <v>0</v>
      </c>
      <c r="M976" s="269"/>
      <c r="N976" s="268" t="str">
        <f t="shared" si="88"/>
        <v>xxx</v>
      </c>
      <c r="O976" s="267"/>
      <c r="P976" s="268"/>
      <c r="Q976" s="300">
        <v>0</v>
      </c>
      <c r="R976" s="104">
        <f t="shared" si="87"/>
        <v>0</v>
      </c>
      <c r="S976" s="43"/>
      <c r="T976" s="111"/>
      <c r="U976" s="111"/>
      <c r="V976" s="111"/>
      <c r="W976" s="111"/>
      <c r="X976" s="111"/>
      <c r="Y976" s="111"/>
      <c r="Z976" s="111"/>
      <c r="AA976" s="111"/>
      <c r="AB976" s="111"/>
      <c r="AC976" s="111"/>
      <c r="AD976" s="111"/>
      <c r="AE976" s="111"/>
      <c r="AF976" s="111"/>
      <c r="AG976" s="111"/>
      <c r="AH976" s="40"/>
      <c r="AI976" s="40"/>
    </row>
    <row r="977" spans="1:35" s="44" customFormat="1" ht="28.5" customHeight="1" x14ac:dyDescent="0.25">
      <c r="A977" s="88" t="e">
        <f t="shared" si="84"/>
        <v>#VALUE!</v>
      </c>
      <c r="B977" s="87" t="s">
        <v>60</v>
      </c>
      <c r="C977" s="28"/>
      <c r="D977" s="37"/>
      <c r="E977" s="38"/>
      <c r="F977" s="89"/>
      <c r="G977" s="96"/>
      <c r="H977" s="39">
        <f t="shared" si="85"/>
        <v>0</v>
      </c>
      <c r="I977" s="39"/>
      <c r="J977" s="82"/>
      <c r="K977" s="41">
        <f t="shared" si="86"/>
        <v>0</v>
      </c>
      <c r="L977" s="42">
        <v>0</v>
      </c>
      <c r="M977" s="269"/>
      <c r="N977" s="268" t="str">
        <f t="shared" si="88"/>
        <v>xxx</v>
      </c>
      <c r="O977" s="267"/>
      <c r="P977" s="268"/>
      <c r="Q977" s="300">
        <v>0</v>
      </c>
      <c r="R977" s="104">
        <f t="shared" si="87"/>
        <v>0</v>
      </c>
      <c r="S977" s="43"/>
      <c r="T977" s="111"/>
      <c r="U977" s="111"/>
      <c r="V977" s="111"/>
      <c r="W977" s="111"/>
      <c r="X977" s="111"/>
      <c r="Y977" s="111"/>
      <c r="Z977" s="111"/>
      <c r="AA977" s="111"/>
      <c r="AB977" s="111"/>
      <c r="AC977" s="111"/>
      <c r="AD977" s="111"/>
      <c r="AE977" s="111"/>
      <c r="AF977" s="111"/>
      <c r="AG977" s="111"/>
      <c r="AH977" s="40"/>
      <c r="AI977" s="40"/>
    </row>
    <row r="978" spans="1:35" s="44" customFormat="1" ht="28.5" customHeight="1" x14ac:dyDescent="0.25">
      <c r="A978" s="88" t="e">
        <f t="shared" si="84"/>
        <v>#VALUE!</v>
      </c>
      <c r="B978" s="87" t="s">
        <v>60</v>
      </c>
      <c r="C978" s="28"/>
      <c r="D978" s="37"/>
      <c r="E978" s="38"/>
      <c r="F978" s="89"/>
      <c r="G978" s="96"/>
      <c r="H978" s="39">
        <f t="shared" si="85"/>
        <v>0</v>
      </c>
      <c r="I978" s="39"/>
      <c r="J978" s="82"/>
      <c r="K978" s="41">
        <f t="shared" si="86"/>
        <v>0</v>
      </c>
      <c r="L978" s="42">
        <v>0</v>
      </c>
      <c r="M978" s="269"/>
      <c r="N978" s="268" t="str">
        <f t="shared" si="88"/>
        <v>xxx</v>
      </c>
      <c r="O978" s="267"/>
      <c r="P978" s="268"/>
      <c r="Q978" s="300">
        <v>0</v>
      </c>
      <c r="R978" s="104">
        <f t="shared" si="87"/>
        <v>0</v>
      </c>
      <c r="S978" s="43"/>
      <c r="T978" s="111"/>
      <c r="U978" s="111"/>
      <c r="V978" s="111"/>
      <c r="W978" s="111"/>
      <c r="X978" s="111"/>
      <c r="Y978" s="111"/>
      <c r="Z978" s="111"/>
      <c r="AA978" s="111"/>
      <c r="AB978" s="111"/>
      <c r="AC978" s="111"/>
      <c r="AD978" s="111"/>
      <c r="AE978" s="111"/>
      <c r="AF978" s="111"/>
      <c r="AG978" s="111"/>
      <c r="AH978" s="40"/>
      <c r="AI978" s="40"/>
    </row>
    <row r="979" spans="1:35" s="44" customFormat="1" ht="28.5" customHeight="1" x14ac:dyDescent="0.25">
      <c r="A979" s="88" t="e">
        <f t="shared" si="84"/>
        <v>#VALUE!</v>
      </c>
      <c r="B979" s="87" t="s">
        <v>60</v>
      </c>
      <c r="C979" s="28"/>
      <c r="D979" s="37"/>
      <c r="E979" s="38"/>
      <c r="F979" s="89"/>
      <c r="G979" s="96"/>
      <c r="H979" s="39">
        <f t="shared" si="85"/>
        <v>0</v>
      </c>
      <c r="I979" s="39"/>
      <c r="J979" s="82"/>
      <c r="K979" s="41">
        <f t="shared" si="86"/>
        <v>0</v>
      </c>
      <c r="L979" s="42">
        <v>0</v>
      </c>
      <c r="M979" s="269"/>
      <c r="N979" s="268" t="str">
        <f t="shared" si="88"/>
        <v>xxx</v>
      </c>
      <c r="O979" s="267"/>
      <c r="P979" s="268"/>
      <c r="Q979" s="300">
        <v>0</v>
      </c>
      <c r="R979" s="104">
        <f t="shared" si="87"/>
        <v>0</v>
      </c>
      <c r="S979" s="43"/>
      <c r="T979" s="111"/>
      <c r="U979" s="111"/>
      <c r="V979" s="111"/>
      <c r="W979" s="111"/>
      <c r="X979" s="111"/>
      <c r="Y979" s="111"/>
      <c r="Z979" s="111"/>
      <c r="AA979" s="111"/>
      <c r="AB979" s="111"/>
      <c r="AC979" s="111"/>
      <c r="AD979" s="111"/>
      <c r="AE979" s="111"/>
      <c r="AF979" s="111"/>
      <c r="AG979" s="111"/>
      <c r="AH979" s="40"/>
      <c r="AI979" s="40"/>
    </row>
    <row r="980" spans="1:35" s="44" customFormat="1" ht="28.5" customHeight="1" x14ac:dyDescent="0.25">
      <c r="A980" s="88" t="e">
        <f t="shared" si="84"/>
        <v>#VALUE!</v>
      </c>
      <c r="B980" s="87" t="s">
        <v>60</v>
      </c>
      <c r="C980" s="28"/>
      <c r="D980" s="37"/>
      <c r="E980" s="38"/>
      <c r="F980" s="89"/>
      <c r="G980" s="96"/>
      <c r="H980" s="39">
        <f t="shared" si="85"/>
        <v>0</v>
      </c>
      <c r="I980" s="39"/>
      <c r="J980" s="82"/>
      <c r="K980" s="41">
        <f t="shared" si="86"/>
        <v>0</v>
      </c>
      <c r="L980" s="42">
        <v>0</v>
      </c>
      <c r="M980" s="269"/>
      <c r="N980" s="268" t="str">
        <f t="shared" si="88"/>
        <v>xxx</v>
      </c>
      <c r="O980" s="267"/>
      <c r="P980" s="268"/>
      <c r="Q980" s="300">
        <v>0</v>
      </c>
      <c r="R980" s="104">
        <f t="shared" si="87"/>
        <v>0</v>
      </c>
      <c r="S980" s="43"/>
      <c r="T980" s="111"/>
      <c r="U980" s="111"/>
      <c r="V980" s="111"/>
      <c r="W980" s="111"/>
      <c r="X980" s="111"/>
      <c r="Y980" s="111"/>
      <c r="Z980" s="111"/>
      <c r="AA980" s="111"/>
      <c r="AB980" s="111"/>
      <c r="AC980" s="111"/>
      <c r="AD980" s="111"/>
      <c r="AE980" s="111"/>
      <c r="AF980" s="111"/>
      <c r="AG980" s="111"/>
      <c r="AH980" s="40"/>
      <c r="AI980" s="40"/>
    </row>
    <row r="981" spans="1:35" s="44" customFormat="1" ht="28.5" customHeight="1" x14ac:dyDescent="0.25">
      <c r="A981" s="88" t="e">
        <f t="shared" si="84"/>
        <v>#VALUE!</v>
      </c>
      <c r="B981" s="87" t="s">
        <v>60</v>
      </c>
      <c r="C981" s="28"/>
      <c r="D981" s="37"/>
      <c r="E981" s="38"/>
      <c r="F981" s="89"/>
      <c r="G981" s="96"/>
      <c r="H981" s="39">
        <f t="shared" si="85"/>
        <v>0</v>
      </c>
      <c r="I981" s="39"/>
      <c r="J981" s="82"/>
      <c r="K981" s="41">
        <f t="shared" si="86"/>
        <v>0</v>
      </c>
      <c r="L981" s="42">
        <v>0</v>
      </c>
      <c r="M981" s="269"/>
      <c r="N981" s="268" t="str">
        <f t="shared" si="88"/>
        <v>xxx</v>
      </c>
      <c r="O981" s="267"/>
      <c r="P981" s="268"/>
      <c r="Q981" s="300">
        <v>0</v>
      </c>
      <c r="R981" s="104">
        <f t="shared" si="87"/>
        <v>0</v>
      </c>
      <c r="S981" s="43"/>
      <c r="T981" s="111"/>
      <c r="U981" s="111"/>
      <c r="V981" s="111"/>
      <c r="W981" s="111"/>
      <c r="X981" s="111"/>
      <c r="Y981" s="111"/>
      <c r="Z981" s="111"/>
      <c r="AA981" s="111"/>
      <c r="AB981" s="111"/>
      <c r="AC981" s="111"/>
      <c r="AD981" s="111"/>
      <c r="AE981" s="111"/>
      <c r="AF981" s="111"/>
      <c r="AG981" s="111"/>
      <c r="AH981" s="40"/>
      <c r="AI981" s="40"/>
    </row>
    <row r="982" spans="1:35" s="44" customFormat="1" ht="28.5" customHeight="1" x14ac:dyDescent="0.25">
      <c r="A982" s="88" t="e">
        <f t="shared" si="84"/>
        <v>#VALUE!</v>
      </c>
      <c r="B982" s="87" t="s">
        <v>60</v>
      </c>
      <c r="C982" s="28"/>
      <c r="D982" s="37"/>
      <c r="E982" s="38"/>
      <c r="F982" s="89"/>
      <c r="G982" s="96"/>
      <c r="H982" s="39">
        <f t="shared" si="85"/>
        <v>0</v>
      </c>
      <c r="I982" s="39"/>
      <c r="J982" s="82"/>
      <c r="K982" s="41">
        <f t="shared" si="86"/>
        <v>0</v>
      </c>
      <c r="L982" s="42">
        <v>0</v>
      </c>
      <c r="M982" s="269"/>
      <c r="N982" s="268" t="str">
        <f t="shared" si="88"/>
        <v>xxx</v>
      </c>
      <c r="O982" s="267"/>
      <c r="P982" s="268"/>
      <c r="Q982" s="300">
        <v>0</v>
      </c>
      <c r="R982" s="104">
        <f t="shared" si="87"/>
        <v>0</v>
      </c>
      <c r="S982" s="43"/>
      <c r="T982" s="111"/>
      <c r="U982" s="111"/>
      <c r="V982" s="111"/>
      <c r="W982" s="111"/>
      <c r="X982" s="111"/>
      <c r="Y982" s="111"/>
      <c r="Z982" s="111"/>
      <c r="AA982" s="111"/>
      <c r="AB982" s="111"/>
      <c r="AC982" s="111"/>
      <c r="AD982" s="111"/>
      <c r="AE982" s="111"/>
      <c r="AF982" s="111"/>
      <c r="AG982" s="111"/>
      <c r="AH982" s="40"/>
      <c r="AI982" s="40"/>
    </row>
    <row r="983" spans="1:35" s="44" customFormat="1" ht="28.5" customHeight="1" x14ac:dyDescent="0.25">
      <c r="A983" s="88" t="e">
        <f t="shared" si="84"/>
        <v>#VALUE!</v>
      </c>
      <c r="B983" s="87" t="s">
        <v>60</v>
      </c>
      <c r="C983" s="28"/>
      <c r="D983" s="37"/>
      <c r="E983" s="38"/>
      <c r="F983" s="89"/>
      <c r="G983" s="96"/>
      <c r="H983" s="39">
        <f t="shared" si="85"/>
        <v>0</v>
      </c>
      <c r="I983" s="39"/>
      <c r="J983" s="82"/>
      <c r="K983" s="41">
        <f t="shared" si="86"/>
        <v>0</v>
      </c>
      <c r="L983" s="42">
        <v>0</v>
      </c>
      <c r="M983" s="269"/>
      <c r="N983" s="268" t="str">
        <f t="shared" si="88"/>
        <v>xxx</v>
      </c>
      <c r="O983" s="267"/>
      <c r="P983" s="268"/>
      <c r="Q983" s="300">
        <v>0</v>
      </c>
      <c r="R983" s="104">
        <f t="shared" si="87"/>
        <v>0</v>
      </c>
      <c r="S983" s="43"/>
      <c r="T983" s="111"/>
      <c r="U983" s="111"/>
      <c r="V983" s="111"/>
      <c r="W983" s="111"/>
      <c r="X983" s="111"/>
      <c r="Y983" s="111"/>
      <c r="Z983" s="111"/>
      <c r="AA983" s="111"/>
      <c r="AB983" s="111"/>
      <c r="AC983" s="111"/>
      <c r="AD983" s="111"/>
      <c r="AE983" s="111"/>
      <c r="AF983" s="111"/>
      <c r="AG983" s="111"/>
      <c r="AH983" s="40"/>
      <c r="AI983" s="40"/>
    </row>
    <row r="984" spans="1:35" s="44" customFormat="1" ht="28.5" customHeight="1" x14ac:dyDescent="0.25">
      <c r="A984" s="88" t="e">
        <f t="shared" si="84"/>
        <v>#VALUE!</v>
      </c>
      <c r="B984" s="87" t="s">
        <v>60</v>
      </c>
      <c r="C984" s="28"/>
      <c r="D984" s="37"/>
      <c r="E984" s="38"/>
      <c r="F984" s="89"/>
      <c r="G984" s="96"/>
      <c r="H984" s="39">
        <f t="shared" si="85"/>
        <v>0</v>
      </c>
      <c r="I984" s="39"/>
      <c r="J984" s="82"/>
      <c r="K984" s="41">
        <f t="shared" si="86"/>
        <v>0</v>
      </c>
      <c r="L984" s="42">
        <v>0</v>
      </c>
      <c r="M984" s="269"/>
      <c r="N984" s="268" t="str">
        <f t="shared" si="88"/>
        <v>xxx</v>
      </c>
      <c r="O984" s="267"/>
      <c r="P984" s="268"/>
      <c r="Q984" s="300">
        <v>0</v>
      </c>
      <c r="R984" s="104">
        <f t="shared" si="87"/>
        <v>0</v>
      </c>
      <c r="S984" s="43"/>
      <c r="T984" s="111"/>
      <c r="U984" s="111"/>
      <c r="V984" s="111"/>
      <c r="W984" s="111"/>
      <c r="X984" s="111"/>
      <c r="Y984" s="111"/>
      <c r="Z984" s="111"/>
      <c r="AA984" s="111"/>
      <c r="AB984" s="111"/>
      <c r="AC984" s="111"/>
      <c r="AD984" s="111"/>
      <c r="AE984" s="111"/>
      <c r="AF984" s="111"/>
      <c r="AG984" s="111"/>
      <c r="AH984" s="40"/>
      <c r="AI984" s="40"/>
    </row>
    <row r="985" spans="1:35" s="44" customFormat="1" ht="28.5" customHeight="1" x14ac:dyDescent="0.25">
      <c r="A985" s="88" t="e">
        <f t="shared" si="84"/>
        <v>#VALUE!</v>
      </c>
      <c r="B985" s="87" t="s">
        <v>60</v>
      </c>
      <c r="C985" s="28"/>
      <c r="D985" s="37"/>
      <c r="E985" s="38"/>
      <c r="F985" s="89"/>
      <c r="G985" s="96"/>
      <c r="H985" s="39">
        <f t="shared" si="85"/>
        <v>0</v>
      </c>
      <c r="I985" s="39"/>
      <c r="J985" s="82"/>
      <c r="K985" s="41">
        <f t="shared" si="86"/>
        <v>0</v>
      </c>
      <c r="L985" s="42">
        <v>0</v>
      </c>
      <c r="M985" s="269"/>
      <c r="N985" s="268" t="str">
        <f t="shared" si="88"/>
        <v>xxx</v>
      </c>
      <c r="O985" s="267"/>
      <c r="P985" s="268"/>
      <c r="Q985" s="300">
        <v>0</v>
      </c>
      <c r="R985" s="104">
        <f t="shared" si="87"/>
        <v>0</v>
      </c>
      <c r="S985" s="43"/>
      <c r="T985" s="111"/>
      <c r="U985" s="111"/>
      <c r="V985" s="111"/>
      <c r="W985" s="111"/>
      <c r="X985" s="111"/>
      <c r="Y985" s="111"/>
      <c r="Z985" s="111"/>
      <c r="AA985" s="111"/>
      <c r="AB985" s="111"/>
      <c r="AC985" s="111"/>
      <c r="AD985" s="111"/>
      <c r="AE985" s="111"/>
      <c r="AF985" s="111"/>
      <c r="AG985" s="111"/>
      <c r="AH985" s="40"/>
      <c r="AI985" s="40"/>
    </row>
    <row r="986" spans="1:35" s="44" customFormat="1" ht="28.5" customHeight="1" x14ac:dyDescent="0.25">
      <c r="A986" s="88" t="e">
        <f t="shared" si="84"/>
        <v>#VALUE!</v>
      </c>
      <c r="B986" s="87" t="s">
        <v>60</v>
      </c>
      <c r="C986" s="28"/>
      <c r="D986" s="37"/>
      <c r="E986" s="38"/>
      <c r="F986" s="89"/>
      <c r="G986" s="96"/>
      <c r="H986" s="39">
        <f t="shared" si="85"/>
        <v>0</v>
      </c>
      <c r="I986" s="39"/>
      <c r="J986" s="82"/>
      <c r="K986" s="41">
        <f t="shared" si="86"/>
        <v>0</v>
      </c>
      <c r="L986" s="42">
        <v>0</v>
      </c>
      <c r="M986" s="269"/>
      <c r="N986" s="268" t="str">
        <f t="shared" si="88"/>
        <v>xxx</v>
      </c>
      <c r="O986" s="267"/>
      <c r="P986" s="268"/>
      <c r="Q986" s="300">
        <v>0</v>
      </c>
      <c r="R986" s="104">
        <f t="shared" si="87"/>
        <v>0</v>
      </c>
      <c r="S986" s="43"/>
      <c r="T986" s="111"/>
      <c r="U986" s="111"/>
      <c r="V986" s="111"/>
      <c r="W986" s="111"/>
      <c r="X986" s="111"/>
      <c r="Y986" s="111"/>
      <c r="Z986" s="111"/>
      <c r="AA986" s="111"/>
      <c r="AB986" s="111"/>
      <c r="AC986" s="111"/>
      <c r="AD986" s="111"/>
      <c r="AE986" s="111"/>
      <c r="AF986" s="111"/>
      <c r="AG986" s="111"/>
      <c r="AH986" s="40"/>
      <c r="AI986" s="40"/>
    </row>
    <row r="987" spans="1:35" s="44" customFormat="1" ht="28.5" customHeight="1" x14ac:dyDescent="0.25">
      <c r="A987" s="88" t="e">
        <f t="shared" si="84"/>
        <v>#VALUE!</v>
      </c>
      <c r="B987" s="87" t="s">
        <v>60</v>
      </c>
      <c r="C987" s="28"/>
      <c r="D987" s="37"/>
      <c r="E987" s="38"/>
      <c r="F987" s="89"/>
      <c r="G987" s="96"/>
      <c r="H987" s="39">
        <f t="shared" si="85"/>
        <v>0</v>
      </c>
      <c r="I987" s="39"/>
      <c r="J987" s="82"/>
      <c r="K987" s="41">
        <f t="shared" si="86"/>
        <v>0</v>
      </c>
      <c r="L987" s="42">
        <v>0</v>
      </c>
      <c r="M987" s="269"/>
      <c r="N987" s="268" t="str">
        <f t="shared" si="88"/>
        <v>xxx</v>
      </c>
      <c r="O987" s="267"/>
      <c r="P987" s="268"/>
      <c r="Q987" s="300">
        <v>0</v>
      </c>
      <c r="R987" s="104">
        <f t="shared" si="87"/>
        <v>0</v>
      </c>
      <c r="S987" s="43"/>
      <c r="T987" s="111"/>
      <c r="U987" s="111"/>
      <c r="V987" s="111"/>
      <c r="W987" s="111"/>
      <c r="X987" s="111"/>
      <c r="Y987" s="111"/>
      <c r="Z987" s="111"/>
      <c r="AA987" s="111"/>
      <c r="AB987" s="111"/>
      <c r="AC987" s="111"/>
      <c r="AD987" s="111"/>
      <c r="AE987" s="111"/>
      <c r="AF987" s="111"/>
      <c r="AG987" s="111"/>
      <c r="AH987" s="40"/>
      <c r="AI987" s="40"/>
    </row>
    <row r="988" spans="1:35" s="44" customFormat="1" ht="28.5" customHeight="1" x14ac:dyDescent="0.25">
      <c r="A988" s="88" t="e">
        <f t="shared" si="84"/>
        <v>#VALUE!</v>
      </c>
      <c r="B988" s="87" t="s">
        <v>60</v>
      </c>
      <c r="C988" s="28"/>
      <c r="D988" s="37"/>
      <c r="E988" s="38"/>
      <c r="F988" s="89"/>
      <c r="G988" s="96"/>
      <c r="H988" s="39">
        <f t="shared" si="85"/>
        <v>0</v>
      </c>
      <c r="I988" s="39"/>
      <c r="J988" s="82"/>
      <c r="K988" s="41">
        <f t="shared" si="86"/>
        <v>0</v>
      </c>
      <c r="L988" s="42">
        <v>0</v>
      </c>
      <c r="M988" s="269"/>
      <c r="N988" s="268" t="str">
        <f t="shared" si="88"/>
        <v>xxx</v>
      </c>
      <c r="O988" s="267"/>
      <c r="P988" s="268"/>
      <c r="Q988" s="300">
        <v>0</v>
      </c>
      <c r="R988" s="104">
        <f t="shared" si="87"/>
        <v>0</v>
      </c>
      <c r="S988" s="43"/>
      <c r="T988" s="111"/>
      <c r="U988" s="111"/>
      <c r="V988" s="111"/>
      <c r="W988" s="111"/>
      <c r="X988" s="111"/>
      <c r="Y988" s="111"/>
      <c r="Z988" s="111"/>
      <c r="AA988" s="111"/>
      <c r="AB988" s="111"/>
      <c r="AC988" s="111"/>
      <c r="AD988" s="111"/>
      <c r="AE988" s="111"/>
      <c r="AF988" s="111"/>
      <c r="AG988" s="111"/>
      <c r="AH988" s="40"/>
      <c r="AI988" s="40"/>
    </row>
    <row r="989" spans="1:35" s="44" customFormat="1" ht="28.5" customHeight="1" x14ac:dyDescent="0.25">
      <c r="A989" s="88" t="e">
        <f t="shared" si="84"/>
        <v>#VALUE!</v>
      </c>
      <c r="B989" s="87" t="s">
        <v>60</v>
      </c>
      <c r="C989" s="28"/>
      <c r="D989" s="37"/>
      <c r="E989" s="38"/>
      <c r="F989" s="89"/>
      <c r="G989" s="96"/>
      <c r="H989" s="39">
        <f t="shared" si="85"/>
        <v>0</v>
      </c>
      <c r="I989" s="39"/>
      <c r="J989" s="82"/>
      <c r="K989" s="41">
        <f t="shared" si="86"/>
        <v>0</v>
      </c>
      <c r="L989" s="42">
        <v>0</v>
      </c>
      <c r="M989" s="269"/>
      <c r="N989" s="268" t="str">
        <f t="shared" si="88"/>
        <v>xxx</v>
      </c>
      <c r="O989" s="267"/>
      <c r="P989" s="268"/>
      <c r="Q989" s="300">
        <v>0</v>
      </c>
      <c r="R989" s="104">
        <f t="shared" si="87"/>
        <v>0</v>
      </c>
      <c r="S989" s="43"/>
      <c r="T989" s="111"/>
      <c r="U989" s="111"/>
      <c r="V989" s="111"/>
      <c r="W989" s="111"/>
      <c r="X989" s="111"/>
      <c r="Y989" s="111"/>
      <c r="Z989" s="111"/>
      <c r="AA989" s="111"/>
      <c r="AB989" s="111"/>
      <c r="AC989" s="111"/>
      <c r="AD989" s="111"/>
      <c r="AE989" s="111"/>
      <c r="AF989" s="111"/>
      <c r="AG989" s="111"/>
      <c r="AH989" s="40"/>
      <c r="AI989" s="40"/>
    </row>
    <row r="990" spans="1:35" s="44" customFormat="1" ht="28.5" customHeight="1" x14ac:dyDescent="0.25">
      <c r="A990" s="88" t="e">
        <f t="shared" si="84"/>
        <v>#VALUE!</v>
      </c>
      <c r="B990" s="87" t="s">
        <v>60</v>
      </c>
      <c r="C990" s="28"/>
      <c r="D990" s="37"/>
      <c r="E990" s="38"/>
      <c r="F990" s="89"/>
      <c r="G990" s="96"/>
      <c r="H990" s="39">
        <f t="shared" si="85"/>
        <v>0</v>
      </c>
      <c r="I990" s="39"/>
      <c r="J990" s="82"/>
      <c r="K990" s="41">
        <f t="shared" si="86"/>
        <v>0</v>
      </c>
      <c r="L990" s="42">
        <v>0</v>
      </c>
      <c r="M990" s="269"/>
      <c r="N990" s="268" t="str">
        <f t="shared" si="88"/>
        <v>xxx</v>
      </c>
      <c r="O990" s="267"/>
      <c r="P990" s="268"/>
      <c r="Q990" s="300">
        <v>0</v>
      </c>
      <c r="R990" s="104">
        <f t="shared" si="87"/>
        <v>0</v>
      </c>
      <c r="S990" s="43"/>
      <c r="T990" s="111"/>
      <c r="U990" s="111"/>
      <c r="V990" s="111"/>
      <c r="W990" s="111"/>
      <c r="X990" s="111"/>
      <c r="Y990" s="111"/>
      <c r="Z990" s="111"/>
      <c r="AA990" s="111"/>
      <c r="AB990" s="111"/>
      <c r="AC990" s="111"/>
      <c r="AD990" s="111"/>
      <c r="AE990" s="111"/>
      <c r="AF990" s="111"/>
      <c r="AG990" s="111"/>
      <c r="AH990" s="40"/>
      <c r="AI990" s="40"/>
    </row>
    <row r="991" spans="1:35" s="44" customFormat="1" ht="28.5" customHeight="1" x14ac:dyDescent="0.25">
      <c r="A991" s="88" t="e">
        <f t="shared" si="84"/>
        <v>#VALUE!</v>
      </c>
      <c r="B991" s="87" t="s">
        <v>60</v>
      </c>
      <c r="C991" s="28"/>
      <c r="D991" s="37"/>
      <c r="E991" s="38"/>
      <c r="F991" s="89"/>
      <c r="G991" s="96"/>
      <c r="H991" s="39">
        <f t="shared" si="85"/>
        <v>0</v>
      </c>
      <c r="I991" s="39"/>
      <c r="J991" s="82"/>
      <c r="K991" s="41">
        <f t="shared" si="86"/>
        <v>0</v>
      </c>
      <c r="L991" s="42">
        <v>0</v>
      </c>
      <c r="M991" s="269"/>
      <c r="N991" s="268" t="str">
        <f t="shared" si="88"/>
        <v>xxx</v>
      </c>
      <c r="O991" s="267"/>
      <c r="P991" s="268"/>
      <c r="Q991" s="300">
        <v>0</v>
      </c>
      <c r="R991" s="104">
        <f t="shared" si="87"/>
        <v>0</v>
      </c>
      <c r="S991" s="43"/>
      <c r="T991" s="111"/>
      <c r="U991" s="111"/>
      <c r="V991" s="111"/>
      <c r="W991" s="111"/>
      <c r="X991" s="111"/>
      <c r="Y991" s="111"/>
      <c r="Z991" s="111"/>
      <c r="AA991" s="111"/>
      <c r="AB991" s="111"/>
      <c r="AC991" s="111"/>
      <c r="AD991" s="111"/>
      <c r="AE991" s="111"/>
      <c r="AF991" s="111"/>
      <c r="AG991" s="111"/>
      <c r="AH991" s="40"/>
      <c r="AI991" s="40"/>
    </row>
    <row r="992" spans="1:35" s="44" customFormat="1" ht="28.5" customHeight="1" x14ac:dyDescent="0.25">
      <c r="A992" s="88" t="e">
        <f t="shared" si="84"/>
        <v>#VALUE!</v>
      </c>
      <c r="B992" s="87" t="s">
        <v>60</v>
      </c>
      <c r="C992" s="28"/>
      <c r="D992" s="37"/>
      <c r="E992" s="38"/>
      <c r="F992" s="89"/>
      <c r="G992" s="96"/>
      <c r="H992" s="39">
        <f t="shared" si="85"/>
        <v>0</v>
      </c>
      <c r="I992" s="39"/>
      <c r="J992" s="82"/>
      <c r="K992" s="41">
        <f t="shared" si="86"/>
        <v>0</v>
      </c>
      <c r="L992" s="42">
        <v>0</v>
      </c>
      <c r="M992" s="269"/>
      <c r="N992" s="268" t="str">
        <f t="shared" si="88"/>
        <v>xxx</v>
      </c>
      <c r="O992" s="267"/>
      <c r="P992" s="268"/>
      <c r="Q992" s="300">
        <v>0</v>
      </c>
      <c r="R992" s="104">
        <f t="shared" si="87"/>
        <v>0</v>
      </c>
      <c r="S992" s="43"/>
      <c r="T992" s="111"/>
      <c r="U992" s="111"/>
      <c r="V992" s="111"/>
      <c r="W992" s="111"/>
      <c r="X992" s="111"/>
      <c r="Y992" s="111"/>
      <c r="Z992" s="111"/>
      <c r="AA992" s="111"/>
      <c r="AB992" s="111"/>
      <c r="AC992" s="111"/>
      <c r="AD992" s="111"/>
      <c r="AE992" s="111"/>
      <c r="AF992" s="111"/>
      <c r="AG992" s="111"/>
      <c r="AH992" s="40"/>
      <c r="AI992" s="40"/>
    </row>
    <row r="993" spans="1:35" s="44" customFormat="1" ht="28.5" customHeight="1" x14ac:dyDescent="0.25">
      <c r="A993" s="88" t="e">
        <f t="shared" si="84"/>
        <v>#VALUE!</v>
      </c>
      <c r="B993" s="87" t="s">
        <v>60</v>
      </c>
      <c r="C993" s="28"/>
      <c r="D993" s="37"/>
      <c r="E993" s="38"/>
      <c r="F993" s="89"/>
      <c r="G993" s="96"/>
      <c r="H993" s="39">
        <f t="shared" si="85"/>
        <v>0</v>
      </c>
      <c r="I993" s="39"/>
      <c r="J993" s="82"/>
      <c r="K993" s="41">
        <f t="shared" si="86"/>
        <v>0</v>
      </c>
      <c r="L993" s="42">
        <v>0</v>
      </c>
      <c r="M993" s="269"/>
      <c r="N993" s="268" t="str">
        <f t="shared" si="88"/>
        <v>xxx</v>
      </c>
      <c r="O993" s="267"/>
      <c r="P993" s="268"/>
      <c r="Q993" s="300">
        <v>0</v>
      </c>
      <c r="R993" s="104">
        <f t="shared" si="87"/>
        <v>0</v>
      </c>
      <c r="S993" s="43"/>
      <c r="T993" s="111"/>
      <c r="U993" s="111"/>
      <c r="V993" s="111"/>
      <c r="W993" s="111"/>
      <c r="X993" s="111"/>
      <c r="Y993" s="111"/>
      <c r="Z993" s="111"/>
      <c r="AA993" s="111"/>
      <c r="AB993" s="111"/>
      <c r="AC993" s="111"/>
      <c r="AD993" s="111"/>
      <c r="AE993" s="111"/>
      <c r="AF993" s="111"/>
      <c r="AG993" s="111"/>
      <c r="AH993" s="40"/>
      <c r="AI993" s="40"/>
    </row>
    <row r="994" spans="1:35" s="44" customFormat="1" ht="28.5" customHeight="1" x14ac:dyDescent="0.25">
      <c r="A994" s="88" t="e">
        <f t="shared" si="84"/>
        <v>#VALUE!</v>
      </c>
      <c r="B994" s="87" t="s">
        <v>60</v>
      </c>
      <c r="C994" s="28"/>
      <c r="D994" s="37"/>
      <c r="E994" s="38"/>
      <c r="F994" s="89"/>
      <c r="G994" s="96"/>
      <c r="H994" s="39">
        <f t="shared" si="85"/>
        <v>0</v>
      </c>
      <c r="I994" s="39"/>
      <c r="J994" s="82"/>
      <c r="K994" s="41">
        <f t="shared" si="86"/>
        <v>0</v>
      </c>
      <c r="L994" s="42">
        <v>0</v>
      </c>
      <c r="M994" s="269"/>
      <c r="N994" s="268" t="str">
        <f t="shared" si="88"/>
        <v>xxx</v>
      </c>
      <c r="O994" s="267"/>
      <c r="P994" s="268"/>
      <c r="Q994" s="300">
        <v>0</v>
      </c>
      <c r="R994" s="104">
        <f t="shared" si="87"/>
        <v>0</v>
      </c>
      <c r="S994" s="43"/>
      <c r="T994" s="111"/>
      <c r="U994" s="111"/>
      <c r="V994" s="111"/>
      <c r="W994" s="111"/>
      <c r="X994" s="111"/>
      <c r="Y994" s="111"/>
      <c r="Z994" s="111"/>
      <c r="AA994" s="111"/>
      <c r="AB994" s="111"/>
      <c r="AC994" s="111"/>
      <c r="AD994" s="111"/>
      <c r="AE994" s="111"/>
      <c r="AF994" s="111"/>
      <c r="AG994" s="111"/>
      <c r="AH994" s="40"/>
      <c r="AI994" s="40"/>
    </row>
    <row r="995" spans="1:35" s="44" customFormat="1" ht="28.5" customHeight="1" x14ac:dyDescent="0.25">
      <c r="A995" s="88" t="e">
        <f t="shared" si="84"/>
        <v>#VALUE!</v>
      </c>
      <c r="B995" s="87" t="s">
        <v>60</v>
      </c>
      <c r="C995" s="28"/>
      <c r="D995" s="37"/>
      <c r="E995" s="38"/>
      <c r="F995" s="89"/>
      <c r="G995" s="96"/>
      <c r="H995" s="39">
        <f t="shared" si="85"/>
        <v>0</v>
      </c>
      <c r="I995" s="39"/>
      <c r="J995" s="82"/>
      <c r="K995" s="41">
        <f t="shared" si="86"/>
        <v>0</v>
      </c>
      <c r="L995" s="42">
        <v>0</v>
      </c>
      <c r="M995" s="269"/>
      <c r="N995" s="268" t="str">
        <f t="shared" si="88"/>
        <v>xxx</v>
      </c>
      <c r="O995" s="267"/>
      <c r="P995" s="268"/>
      <c r="Q995" s="300">
        <v>0</v>
      </c>
      <c r="R995" s="104">
        <f t="shared" si="87"/>
        <v>0</v>
      </c>
      <c r="S995" s="43"/>
      <c r="T995" s="111"/>
      <c r="U995" s="111"/>
      <c r="V995" s="111"/>
      <c r="W995" s="111"/>
      <c r="X995" s="111"/>
      <c r="Y995" s="111"/>
      <c r="Z995" s="111"/>
      <c r="AA995" s="111"/>
      <c r="AB995" s="111"/>
      <c r="AC995" s="111"/>
      <c r="AD995" s="111"/>
      <c r="AE995" s="111"/>
      <c r="AF995" s="111"/>
      <c r="AG995" s="111"/>
      <c r="AH995" s="40"/>
      <c r="AI995" s="40"/>
    </row>
    <row r="996" spans="1:35" s="44" customFormat="1" ht="28.5" customHeight="1" x14ac:dyDescent="0.25">
      <c r="A996" s="88" t="e">
        <f t="shared" si="84"/>
        <v>#VALUE!</v>
      </c>
      <c r="B996" s="87" t="s">
        <v>60</v>
      </c>
      <c r="C996" s="28"/>
      <c r="D996" s="37"/>
      <c r="E996" s="38"/>
      <c r="F996" s="89"/>
      <c r="G996" s="96"/>
      <c r="H996" s="39">
        <f t="shared" si="85"/>
        <v>0</v>
      </c>
      <c r="I996" s="39"/>
      <c r="J996" s="82"/>
      <c r="K996" s="41">
        <f t="shared" si="86"/>
        <v>0</v>
      </c>
      <c r="L996" s="42">
        <v>0</v>
      </c>
      <c r="M996" s="269"/>
      <c r="N996" s="268" t="str">
        <f t="shared" si="88"/>
        <v>xxx</v>
      </c>
      <c r="O996" s="267"/>
      <c r="P996" s="268"/>
      <c r="Q996" s="300">
        <v>0</v>
      </c>
      <c r="R996" s="104">
        <f t="shared" si="87"/>
        <v>0</v>
      </c>
      <c r="S996" s="43"/>
      <c r="T996" s="111"/>
      <c r="U996" s="111"/>
      <c r="V996" s="111"/>
      <c r="W996" s="111"/>
      <c r="X996" s="111"/>
      <c r="Y996" s="111"/>
      <c r="Z996" s="111"/>
      <c r="AA996" s="111"/>
      <c r="AB996" s="111"/>
      <c r="AC996" s="111"/>
      <c r="AD996" s="111"/>
      <c r="AE996" s="111"/>
      <c r="AF996" s="111"/>
      <c r="AG996" s="111"/>
      <c r="AH996" s="40"/>
      <c r="AI996" s="40"/>
    </row>
    <row r="997" spans="1:35" s="44" customFormat="1" ht="28.5" customHeight="1" x14ac:dyDescent="0.25">
      <c r="A997" s="88" t="e">
        <f t="shared" si="84"/>
        <v>#VALUE!</v>
      </c>
      <c r="B997" s="87" t="s">
        <v>60</v>
      </c>
      <c r="C997" s="28"/>
      <c r="D997" s="37"/>
      <c r="E997" s="38"/>
      <c r="F997" s="89"/>
      <c r="G997" s="96"/>
      <c r="H997" s="39">
        <f t="shared" si="85"/>
        <v>0</v>
      </c>
      <c r="I997" s="39"/>
      <c r="J997" s="82"/>
      <c r="K997" s="41">
        <f t="shared" si="86"/>
        <v>0</v>
      </c>
      <c r="L997" s="42">
        <v>0</v>
      </c>
      <c r="M997" s="269"/>
      <c r="N997" s="268" t="str">
        <f t="shared" si="88"/>
        <v>xxx</v>
      </c>
      <c r="O997" s="267"/>
      <c r="P997" s="268"/>
      <c r="Q997" s="300">
        <v>0</v>
      </c>
      <c r="R997" s="104">
        <f t="shared" si="87"/>
        <v>0</v>
      </c>
      <c r="S997" s="43"/>
      <c r="T997" s="111"/>
      <c r="U997" s="111"/>
      <c r="V997" s="111"/>
      <c r="W997" s="111"/>
      <c r="X997" s="111"/>
      <c r="Y997" s="111"/>
      <c r="Z997" s="111"/>
      <c r="AA997" s="111"/>
      <c r="AB997" s="111"/>
      <c r="AC997" s="111"/>
      <c r="AD997" s="111"/>
      <c r="AE997" s="111"/>
      <c r="AF997" s="111"/>
      <c r="AG997" s="111"/>
      <c r="AH997" s="40"/>
      <c r="AI997" s="40"/>
    </row>
    <row r="998" spans="1:35" s="44" customFormat="1" ht="28.5" customHeight="1" x14ac:dyDescent="0.25">
      <c r="A998" s="88" t="e">
        <f t="shared" si="84"/>
        <v>#VALUE!</v>
      </c>
      <c r="B998" s="87" t="s">
        <v>60</v>
      </c>
      <c r="C998" s="28"/>
      <c r="D998" s="37"/>
      <c r="E998" s="38"/>
      <c r="F998" s="89"/>
      <c r="G998" s="96"/>
      <c r="H998" s="39">
        <f t="shared" si="85"/>
        <v>0</v>
      </c>
      <c r="I998" s="39"/>
      <c r="J998" s="82"/>
      <c r="K998" s="41">
        <f t="shared" si="86"/>
        <v>0</v>
      </c>
      <c r="L998" s="42">
        <v>0</v>
      </c>
      <c r="M998" s="269"/>
      <c r="N998" s="268" t="str">
        <f t="shared" si="88"/>
        <v>xxx</v>
      </c>
      <c r="O998" s="267"/>
      <c r="P998" s="268"/>
      <c r="Q998" s="300">
        <v>0</v>
      </c>
      <c r="R998" s="104">
        <f t="shared" si="87"/>
        <v>0</v>
      </c>
      <c r="S998" s="43"/>
      <c r="T998" s="111"/>
      <c r="U998" s="111"/>
      <c r="V998" s="111"/>
      <c r="W998" s="111"/>
      <c r="X998" s="111"/>
      <c r="Y998" s="111"/>
      <c r="Z998" s="111"/>
      <c r="AA998" s="111"/>
      <c r="AB998" s="111"/>
      <c r="AC998" s="111"/>
      <c r="AD998" s="111"/>
      <c r="AE998" s="111"/>
      <c r="AF998" s="111"/>
      <c r="AG998" s="111"/>
      <c r="AH998" s="40"/>
      <c r="AI998" s="40"/>
    </row>
    <row r="999" spans="1:35" s="44" customFormat="1" ht="28.5" customHeight="1" x14ac:dyDescent="0.25">
      <c r="A999" s="88" t="e">
        <f t="shared" si="84"/>
        <v>#VALUE!</v>
      </c>
      <c r="B999" s="87" t="s">
        <v>60</v>
      </c>
      <c r="C999" s="28"/>
      <c r="D999" s="37"/>
      <c r="E999" s="38"/>
      <c r="F999" s="89"/>
      <c r="G999" s="96"/>
      <c r="H999" s="39">
        <f t="shared" si="85"/>
        <v>0</v>
      </c>
      <c r="I999" s="39"/>
      <c r="J999" s="82"/>
      <c r="K999" s="41">
        <f t="shared" si="86"/>
        <v>0</v>
      </c>
      <c r="L999" s="42">
        <v>0</v>
      </c>
      <c r="M999" s="269"/>
      <c r="N999" s="268" t="str">
        <f t="shared" si="88"/>
        <v>xxx</v>
      </c>
      <c r="O999" s="267"/>
      <c r="P999" s="268"/>
      <c r="Q999" s="300">
        <v>0</v>
      </c>
      <c r="R999" s="104">
        <f t="shared" si="87"/>
        <v>0</v>
      </c>
      <c r="S999" s="43"/>
      <c r="T999" s="111"/>
      <c r="U999" s="111"/>
      <c r="V999" s="111"/>
      <c r="W999" s="111"/>
      <c r="X999" s="111"/>
      <c r="Y999" s="111"/>
      <c r="Z999" s="111"/>
      <c r="AA999" s="111"/>
      <c r="AB999" s="111"/>
      <c r="AC999" s="111"/>
      <c r="AD999" s="111"/>
      <c r="AE999" s="111"/>
      <c r="AF999" s="111"/>
      <c r="AG999" s="111"/>
      <c r="AH999" s="40"/>
      <c r="AI999" s="40"/>
    </row>
    <row r="1000" spans="1:35" s="44" customFormat="1" ht="28.5" customHeight="1" x14ac:dyDescent="0.25">
      <c r="A1000" s="88" t="e">
        <f t="shared" si="84"/>
        <v>#VALUE!</v>
      </c>
      <c r="B1000" s="87" t="s">
        <v>60</v>
      </c>
      <c r="C1000" s="28"/>
      <c r="D1000" s="37"/>
      <c r="E1000" s="38"/>
      <c r="F1000" s="89"/>
      <c r="G1000" s="96"/>
      <c r="H1000" s="39">
        <f t="shared" si="85"/>
        <v>0</v>
      </c>
      <c r="I1000" s="39"/>
      <c r="J1000" s="82"/>
      <c r="K1000" s="41">
        <f t="shared" si="86"/>
        <v>0</v>
      </c>
      <c r="L1000" s="42">
        <v>0</v>
      </c>
      <c r="M1000" s="269"/>
      <c r="N1000" s="268" t="str">
        <f t="shared" si="88"/>
        <v>xxx</v>
      </c>
      <c r="O1000" s="267"/>
      <c r="P1000" s="268"/>
      <c r="Q1000" s="300">
        <v>0</v>
      </c>
      <c r="R1000" s="104">
        <f t="shared" si="87"/>
        <v>0</v>
      </c>
      <c r="S1000" s="43"/>
      <c r="T1000" s="111"/>
      <c r="U1000" s="111"/>
      <c r="V1000" s="111"/>
      <c r="W1000" s="111"/>
      <c r="X1000" s="111"/>
      <c r="Y1000" s="111"/>
      <c r="Z1000" s="111"/>
      <c r="AA1000" s="111"/>
      <c r="AB1000" s="111"/>
      <c r="AC1000" s="111"/>
      <c r="AD1000" s="111"/>
      <c r="AE1000" s="111"/>
      <c r="AF1000" s="111"/>
      <c r="AG1000" s="111"/>
      <c r="AH1000" s="40"/>
      <c r="AI1000" s="40"/>
    </row>
    <row r="1001" spans="1:35" s="44" customFormat="1" ht="28.5" customHeight="1" x14ac:dyDescent="0.25">
      <c r="A1001" s="88" t="e">
        <f t="shared" si="84"/>
        <v>#VALUE!</v>
      </c>
      <c r="B1001" s="87" t="s">
        <v>60</v>
      </c>
      <c r="C1001" s="28"/>
      <c r="D1001" s="37"/>
      <c r="E1001" s="38"/>
      <c r="F1001" s="89"/>
      <c r="G1001" s="96"/>
      <c r="H1001" s="39">
        <f t="shared" si="85"/>
        <v>0</v>
      </c>
      <c r="I1001" s="39"/>
      <c r="J1001" s="82"/>
      <c r="K1001" s="41">
        <f t="shared" si="86"/>
        <v>0</v>
      </c>
      <c r="L1001" s="42">
        <v>0</v>
      </c>
      <c r="M1001" s="269"/>
      <c r="N1001" s="268" t="str">
        <f t="shared" si="88"/>
        <v>xxx</v>
      </c>
      <c r="O1001" s="267"/>
      <c r="P1001" s="268"/>
      <c r="Q1001" s="300">
        <v>0</v>
      </c>
      <c r="R1001" s="104">
        <f t="shared" si="87"/>
        <v>0</v>
      </c>
      <c r="S1001" s="43"/>
      <c r="T1001" s="111"/>
      <c r="U1001" s="111"/>
      <c r="V1001" s="111"/>
      <c r="W1001" s="111"/>
      <c r="X1001" s="111"/>
      <c r="Y1001" s="111"/>
      <c r="Z1001" s="111"/>
      <c r="AA1001" s="111"/>
      <c r="AB1001" s="111"/>
      <c r="AC1001" s="111"/>
      <c r="AD1001" s="111"/>
      <c r="AE1001" s="111"/>
      <c r="AF1001" s="111"/>
      <c r="AG1001" s="111"/>
      <c r="AH1001" s="40"/>
      <c r="AI1001" s="40"/>
    </row>
    <row r="1002" spans="1:35" s="44" customFormat="1" ht="28.5" customHeight="1" x14ac:dyDescent="0.25">
      <c r="A1002" s="88" t="e">
        <f t="shared" ref="A1002:A1065" si="89">N1002+14</f>
        <v>#VALUE!</v>
      </c>
      <c r="B1002" s="87" t="s">
        <v>60</v>
      </c>
      <c r="C1002" s="28"/>
      <c r="D1002" s="37"/>
      <c r="E1002" s="38"/>
      <c r="F1002" s="89"/>
      <c r="G1002" s="96"/>
      <c r="H1002" s="39">
        <f t="shared" ref="H1002:H1065" si="90">G1002-F1002</f>
        <v>0</v>
      </c>
      <c r="I1002" s="39"/>
      <c r="J1002" s="82"/>
      <c r="K1002" s="41">
        <f t="shared" ref="K1002:K1065" si="91">L1002/1.1</f>
        <v>0</v>
      </c>
      <c r="L1002" s="42">
        <v>0</v>
      </c>
      <c r="M1002" s="269"/>
      <c r="N1002" s="268" t="str">
        <f t="shared" si="88"/>
        <v>xxx</v>
      </c>
      <c r="O1002" s="267"/>
      <c r="P1002" s="268"/>
      <c r="Q1002" s="300">
        <v>0</v>
      </c>
      <c r="R1002" s="104">
        <f t="shared" ref="R1002:R1065" si="92">L1002-Q1002</f>
        <v>0</v>
      </c>
      <c r="S1002" s="43"/>
      <c r="T1002" s="111"/>
      <c r="U1002" s="111"/>
      <c r="V1002" s="111"/>
      <c r="W1002" s="111"/>
      <c r="X1002" s="111"/>
      <c r="Y1002" s="111"/>
      <c r="Z1002" s="111"/>
      <c r="AA1002" s="111"/>
      <c r="AB1002" s="111"/>
      <c r="AC1002" s="111"/>
      <c r="AD1002" s="111"/>
      <c r="AE1002" s="111"/>
      <c r="AF1002" s="111"/>
      <c r="AG1002" s="111"/>
      <c r="AH1002" s="40"/>
      <c r="AI1002" s="40"/>
    </row>
    <row r="1003" spans="1:35" s="44" customFormat="1" ht="28.5" customHeight="1" x14ac:dyDescent="0.25">
      <c r="A1003" s="88" t="e">
        <f t="shared" si="89"/>
        <v>#VALUE!</v>
      </c>
      <c r="B1003" s="87" t="s">
        <v>60</v>
      </c>
      <c r="C1003" s="28"/>
      <c r="D1003" s="37"/>
      <c r="E1003" s="38"/>
      <c r="F1003" s="89"/>
      <c r="G1003" s="96"/>
      <c r="H1003" s="39">
        <f t="shared" si="90"/>
        <v>0</v>
      </c>
      <c r="I1003" s="39"/>
      <c r="J1003" s="82"/>
      <c r="K1003" s="41">
        <f t="shared" si="91"/>
        <v>0</v>
      </c>
      <c r="L1003" s="42">
        <v>0</v>
      </c>
      <c r="M1003" s="269"/>
      <c r="N1003" s="268" t="str">
        <f t="shared" si="88"/>
        <v>xxx</v>
      </c>
      <c r="O1003" s="267"/>
      <c r="P1003" s="268"/>
      <c r="Q1003" s="300">
        <v>0</v>
      </c>
      <c r="R1003" s="104">
        <f t="shared" si="92"/>
        <v>0</v>
      </c>
      <c r="S1003" s="43"/>
      <c r="T1003" s="111"/>
      <c r="U1003" s="111"/>
      <c r="V1003" s="111"/>
      <c r="W1003" s="111"/>
      <c r="X1003" s="111"/>
      <c r="Y1003" s="111"/>
      <c r="Z1003" s="111"/>
      <c r="AA1003" s="111"/>
      <c r="AB1003" s="111"/>
      <c r="AC1003" s="111"/>
      <c r="AD1003" s="111"/>
      <c r="AE1003" s="111"/>
      <c r="AF1003" s="111"/>
      <c r="AG1003" s="111"/>
      <c r="AH1003" s="40"/>
      <c r="AI1003" s="40"/>
    </row>
    <row r="1004" spans="1:35" s="44" customFormat="1" ht="28.5" customHeight="1" x14ac:dyDescent="0.25">
      <c r="A1004" s="88" t="e">
        <f t="shared" si="89"/>
        <v>#VALUE!</v>
      </c>
      <c r="B1004" s="87" t="s">
        <v>60</v>
      </c>
      <c r="C1004" s="28"/>
      <c r="D1004" s="37"/>
      <c r="E1004" s="38"/>
      <c r="F1004" s="89"/>
      <c r="G1004" s="96"/>
      <c r="H1004" s="39">
        <f t="shared" si="90"/>
        <v>0</v>
      </c>
      <c r="I1004" s="39"/>
      <c r="J1004" s="82"/>
      <c r="K1004" s="41">
        <f t="shared" si="91"/>
        <v>0</v>
      </c>
      <c r="L1004" s="42">
        <v>0</v>
      </c>
      <c r="M1004" s="269"/>
      <c r="N1004" s="268" t="str">
        <f t="shared" si="88"/>
        <v>xxx</v>
      </c>
      <c r="O1004" s="267"/>
      <c r="P1004" s="268"/>
      <c r="Q1004" s="300">
        <v>0</v>
      </c>
      <c r="R1004" s="104">
        <f t="shared" si="92"/>
        <v>0</v>
      </c>
      <c r="S1004" s="43"/>
      <c r="T1004" s="111"/>
      <c r="U1004" s="111"/>
      <c r="V1004" s="111"/>
      <c r="W1004" s="111"/>
      <c r="X1004" s="111"/>
      <c r="Y1004" s="111"/>
      <c r="Z1004" s="111"/>
      <c r="AA1004" s="111"/>
      <c r="AB1004" s="111"/>
      <c r="AC1004" s="111"/>
      <c r="AD1004" s="111"/>
      <c r="AE1004" s="111"/>
      <c r="AF1004" s="111"/>
      <c r="AG1004" s="111"/>
      <c r="AH1004" s="40"/>
      <c r="AI1004" s="40"/>
    </row>
    <row r="1005" spans="1:35" s="44" customFormat="1" ht="28.5" customHeight="1" x14ac:dyDescent="0.25">
      <c r="A1005" s="88" t="e">
        <f t="shared" si="89"/>
        <v>#VALUE!</v>
      </c>
      <c r="B1005" s="87" t="s">
        <v>60</v>
      </c>
      <c r="C1005" s="28"/>
      <c r="D1005" s="37"/>
      <c r="E1005" s="38"/>
      <c r="F1005" s="89"/>
      <c r="G1005" s="96"/>
      <c r="H1005" s="39">
        <f t="shared" si="90"/>
        <v>0</v>
      </c>
      <c r="I1005" s="39"/>
      <c r="J1005" s="82"/>
      <c r="K1005" s="41">
        <f t="shared" si="91"/>
        <v>0</v>
      </c>
      <c r="L1005" s="42">
        <v>0</v>
      </c>
      <c r="M1005" s="269"/>
      <c r="N1005" s="268" t="str">
        <f t="shared" si="88"/>
        <v>xxx</v>
      </c>
      <c r="O1005" s="267"/>
      <c r="P1005" s="268"/>
      <c r="Q1005" s="300">
        <v>0</v>
      </c>
      <c r="R1005" s="104">
        <f t="shared" si="92"/>
        <v>0</v>
      </c>
      <c r="S1005" s="43"/>
      <c r="T1005" s="111"/>
      <c r="U1005" s="111"/>
      <c r="V1005" s="111"/>
      <c r="W1005" s="111"/>
      <c r="X1005" s="111"/>
      <c r="Y1005" s="111"/>
      <c r="Z1005" s="111"/>
      <c r="AA1005" s="111"/>
      <c r="AB1005" s="111"/>
      <c r="AC1005" s="111"/>
      <c r="AD1005" s="111"/>
      <c r="AE1005" s="111"/>
      <c r="AF1005" s="111"/>
      <c r="AG1005" s="111"/>
      <c r="AH1005" s="40"/>
      <c r="AI1005" s="40"/>
    </row>
    <row r="1006" spans="1:35" s="44" customFormat="1" ht="28.5" customHeight="1" x14ac:dyDescent="0.25">
      <c r="A1006" s="88" t="e">
        <f t="shared" si="89"/>
        <v>#VALUE!</v>
      </c>
      <c r="B1006" s="87" t="s">
        <v>60</v>
      </c>
      <c r="C1006" s="28"/>
      <c r="D1006" s="37"/>
      <c r="E1006" s="38"/>
      <c r="F1006" s="89"/>
      <c r="G1006" s="96"/>
      <c r="H1006" s="39">
        <f t="shared" si="90"/>
        <v>0</v>
      </c>
      <c r="I1006" s="39"/>
      <c r="J1006" s="82"/>
      <c r="K1006" s="41">
        <f t="shared" si="91"/>
        <v>0</v>
      </c>
      <c r="L1006" s="42">
        <v>0</v>
      </c>
      <c r="M1006" s="269"/>
      <c r="N1006" s="268" t="str">
        <f t="shared" si="88"/>
        <v>xxx</v>
      </c>
      <c r="O1006" s="267"/>
      <c r="P1006" s="268"/>
      <c r="Q1006" s="300">
        <v>0</v>
      </c>
      <c r="R1006" s="104">
        <f t="shared" si="92"/>
        <v>0</v>
      </c>
      <c r="S1006" s="43"/>
      <c r="T1006" s="111"/>
      <c r="U1006" s="111"/>
      <c r="V1006" s="111"/>
      <c r="W1006" s="111"/>
      <c r="X1006" s="111"/>
      <c r="Y1006" s="111"/>
      <c r="Z1006" s="111"/>
      <c r="AA1006" s="111"/>
      <c r="AB1006" s="111"/>
      <c r="AC1006" s="111"/>
      <c r="AD1006" s="111"/>
      <c r="AE1006" s="111"/>
      <c r="AF1006" s="111"/>
      <c r="AG1006" s="111"/>
      <c r="AH1006" s="40"/>
      <c r="AI1006" s="40"/>
    </row>
    <row r="1007" spans="1:35" s="44" customFormat="1" ht="28.5" customHeight="1" x14ac:dyDescent="0.25">
      <c r="A1007" s="88" t="e">
        <f t="shared" si="89"/>
        <v>#VALUE!</v>
      </c>
      <c r="B1007" s="87" t="s">
        <v>60</v>
      </c>
      <c r="C1007" s="28"/>
      <c r="D1007" s="37"/>
      <c r="E1007" s="38"/>
      <c r="F1007" s="89"/>
      <c r="G1007" s="96"/>
      <c r="H1007" s="39">
        <f t="shared" si="90"/>
        <v>0</v>
      </c>
      <c r="I1007" s="39"/>
      <c r="J1007" s="82"/>
      <c r="K1007" s="41">
        <f t="shared" si="91"/>
        <v>0</v>
      </c>
      <c r="L1007" s="42">
        <v>0</v>
      </c>
      <c r="M1007" s="269"/>
      <c r="N1007" s="268" t="str">
        <f t="shared" si="88"/>
        <v>xxx</v>
      </c>
      <c r="O1007" s="267"/>
      <c r="P1007" s="268"/>
      <c r="Q1007" s="300">
        <v>0</v>
      </c>
      <c r="R1007" s="104">
        <f t="shared" si="92"/>
        <v>0</v>
      </c>
      <c r="S1007" s="43"/>
      <c r="T1007" s="111"/>
      <c r="U1007" s="111"/>
      <c r="V1007" s="111"/>
      <c r="W1007" s="111"/>
      <c r="X1007" s="111"/>
      <c r="Y1007" s="111"/>
      <c r="Z1007" s="111"/>
      <c r="AA1007" s="111"/>
      <c r="AB1007" s="111"/>
      <c r="AC1007" s="111"/>
      <c r="AD1007" s="111"/>
      <c r="AE1007" s="111"/>
      <c r="AF1007" s="111"/>
      <c r="AG1007" s="111"/>
      <c r="AH1007" s="40"/>
      <c r="AI1007" s="40"/>
    </row>
    <row r="1008" spans="1:35" s="44" customFormat="1" ht="28.5" customHeight="1" x14ac:dyDescent="0.25">
      <c r="A1008" s="88" t="e">
        <f t="shared" si="89"/>
        <v>#VALUE!</v>
      </c>
      <c r="B1008" s="87" t="s">
        <v>60</v>
      </c>
      <c r="C1008" s="28"/>
      <c r="D1008" s="37"/>
      <c r="E1008" s="38"/>
      <c r="F1008" s="89"/>
      <c r="G1008" s="96"/>
      <c r="H1008" s="39">
        <f t="shared" si="90"/>
        <v>0</v>
      </c>
      <c r="I1008" s="39"/>
      <c r="J1008" s="82"/>
      <c r="K1008" s="41">
        <f t="shared" si="91"/>
        <v>0</v>
      </c>
      <c r="L1008" s="42">
        <v>0</v>
      </c>
      <c r="M1008" s="269"/>
      <c r="N1008" s="268" t="str">
        <f t="shared" si="88"/>
        <v>xxx</v>
      </c>
      <c r="O1008" s="267"/>
      <c r="P1008" s="268"/>
      <c r="Q1008" s="300">
        <v>0</v>
      </c>
      <c r="R1008" s="104">
        <f t="shared" si="92"/>
        <v>0</v>
      </c>
      <c r="S1008" s="43"/>
      <c r="T1008" s="111"/>
      <c r="U1008" s="111"/>
      <c r="V1008" s="111"/>
      <c r="W1008" s="111"/>
      <c r="X1008" s="111"/>
      <c r="Y1008" s="111"/>
      <c r="Z1008" s="111"/>
      <c r="AA1008" s="111"/>
      <c r="AB1008" s="111"/>
      <c r="AC1008" s="111"/>
      <c r="AD1008" s="111"/>
      <c r="AE1008" s="111"/>
      <c r="AF1008" s="111"/>
      <c r="AG1008" s="111"/>
      <c r="AH1008" s="40"/>
      <c r="AI1008" s="40"/>
    </row>
    <row r="1009" spans="1:35" s="44" customFormat="1" ht="28.5" customHeight="1" x14ac:dyDescent="0.25">
      <c r="A1009" s="88" t="e">
        <f t="shared" si="89"/>
        <v>#VALUE!</v>
      </c>
      <c r="B1009" s="87" t="s">
        <v>60</v>
      </c>
      <c r="C1009" s="28"/>
      <c r="D1009" s="37"/>
      <c r="E1009" s="38"/>
      <c r="F1009" s="89"/>
      <c r="G1009" s="96"/>
      <c r="H1009" s="39">
        <f t="shared" si="90"/>
        <v>0</v>
      </c>
      <c r="I1009" s="39"/>
      <c r="J1009" s="82"/>
      <c r="K1009" s="41">
        <f t="shared" si="91"/>
        <v>0</v>
      </c>
      <c r="L1009" s="42">
        <v>0</v>
      </c>
      <c r="M1009" s="269"/>
      <c r="N1009" s="268" t="str">
        <f t="shared" si="88"/>
        <v>xxx</v>
      </c>
      <c r="O1009" s="267"/>
      <c r="P1009" s="268"/>
      <c r="Q1009" s="300">
        <v>0</v>
      </c>
      <c r="R1009" s="104">
        <f t="shared" si="92"/>
        <v>0</v>
      </c>
      <c r="S1009" s="43"/>
      <c r="T1009" s="111"/>
      <c r="U1009" s="111"/>
      <c r="V1009" s="111"/>
      <c r="W1009" s="111"/>
      <c r="X1009" s="111"/>
      <c r="Y1009" s="111"/>
      <c r="Z1009" s="111"/>
      <c r="AA1009" s="111"/>
      <c r="AB1009" s="111"/>
      <c r="AC1009" s="111"/>
      <c r="AD1009" s="111"/>
      <c r="AE1009" s="111"/>
      <c r="AF1009" s="111"/>
      <c r="AG1009" s="111"/>
      <c r="AH1009" s="40"/>
      <c r="AI1009" s="40"/>
    </row>
    <row r="1010" spans="1:35" s="44" customFormat="1" ht="28.5" customHeight="1" x14ac:dyDescent="0.25">
      <c r="A1010" s="88" t="e">
        <f t="shared" si="89"/>
        <v>#VALUE!</v>
      </c>
      <c r="B1010" s="87" t="s">
        <v>60</v>
      </c>
      <c r="C1010" s="28"/>
      <c r="D1010" s="37"/>
      <c r="E1010" s="38"/>
      <c r="F1010" s="89"/>
      <c r="G1010" s="96"/>
      <c r="H1010" s="39">
        <f t="shared" si="90"/>
        <v>0</v>
      </c>
      <c r="I1010" s="39"/>
      <c r="J1010" s="82"/>
      <c r="K1010" s="41">
        <f t="shared" si="91"/>
        <v>0</v>
      </c>
      <c r="L1010" s="42">
        <v>0</v>
      </c>
      <c r="M1010" s="269"/>
      <c r="N1010" s="268" t="str">
        <f t="shared" si="88"/>
        <v>xxx</v>
      </c>
      <c r="O1010" s="267"/>
      <c r="P1010" s="268"/>
      <c r="Q1010" s="300">
        <v>0</v>
      </c>
      <c r="R1010" s="104">
        <f t="shared" si="92"/>
        <v>0</v>
      </c>
      <c r="S1010" s="43"/>
      <c r="T1010" s="111"/>
      <c r="U1010" s="111"/>
      <c r="V1010" s="111"/>
      <c r="W1010" s="111"/>
      <c r="X1010" s="111"/>
      <c r="Y1010" s="111"/>
      <c r="Z1010" s="111"/>
      <c r="AA1010" s="111"/>
      <c r="AB1010" s="111"/>
      <c r="AC1010" s="111"/>
      <c r="AD1010" s="111"/>
      <c r="AE1010" s="111"/>
      <c r="AF1010" s="111"/>
      <c r="AG1010" s="111"/>
      <c r="AH1010" s="40"/>
      <c r="AI1010" s="40"/>
    </row>
    <row r="1011" spans="1:35" s="44" customFormat="1" ht="28.5" customHeight="1" x14ac:dyDescent="0.25">
      <c r="A1011" s="88" t="e">
        <f t="shared" si="89"/>
        <v>#VALUE!</v>
      </c>
      <c r="B1011" s="87" t="s">
        <v>60</v>
      </c>
      <c r="C1011" s="28"/>
      <c r="D1011" s="37"/>
      <c r="E1011" s="38"/>
      <c r="F1011" s="89"/>
      <c r="G1011" s="96"/>
      <c r="H1011" s="39">
        <f t="shared" si="90"/>
        <v>0</v>
      </c>
      <c r="I1011" s="39"/>
      <c r="J1011" s="82"/>
      <c r="K1011" s="41">
        <f t="shared" si="91"/>
        <v>0</v>
      </c>
      <c r="L1011" s="42">
        <v>0</v>
      </c>
      <c r="M1011" s="269"/>
      <c r="N1011" s="268" t="str">
        <f t="shared" si="88"/>
        <v>xxx</v>
      </c>
      <c r="O1011" s="267"/>
      <c r="P1011" s="268"/>
      <c r="Q1011" s="300">
        <v>0</v>
      </c>
      <c r="R1011" s="104">
        <f t="shared" si="92"/>
        <v>0</v>
      </c>
      <c r="S1011" s="43"/>
      <c r="T1011" s="111"/>
      <c r="U1011" s="111"/>
      <c r="V1011" s="111"/>
      <c r="W1011" s="111"/>
      <c r="X1011" s="111"/>
      <c r="Y1011" s="111"/>
      <c r="Z1011" s="111"/>
      <c r="AA1011" s="111"/>
      <c r="AB1011" s="111"/>
      <c r="AC1011" s="111"/>
      <c r="AD1011" s="111"/>
      <c r="AE1011" s="111"/>
      <c r="AF1011" s="111"/>
      <c r="AG1011" s="111"/>
      <c r="AH1011" s="40"/>
      <c r="AI1011" s="40"/>
    </row>
    <row r="1012" spans="1:35" s="44" customFormat="1" ht="28.5" customHeight="1" x14ac:dyDescent="0.25">
      <c r="A1012" s="88" t="e">
        <f t="shared" si="89"/>
        <v>#VALUE!</v>
      </c>
      <c r="B1012" s="87" t="s">
        <v>60</v>
      </c>
      <c r="C1012" s="28"/>
      <c r="D1012" s="37"/>
      <c r="E1012" s="38"/>
      <c r="F1012" s="89"/>
      <c r="G1012" s="96"/>
      <c r="H1012" s="39">
        <f t="shared" si="90"/>
        <v>0</v>
      </c>
      <c r="I1012" s="39"/>
      <c r="J1012" s="82"/>
      <c r="K1012" s="41">
        <f t="shared" si="91"/>
        <v>0</v>
      </c>
      <c r="L1012" s="42">
        <v>0</v>
      </c>
      <c r="M1012" s="269"/>
      <c r="N1012" s="268" t="str">
        <f t="shared" si="88"/>
        <v>xxx</v>
      </c>
      <c r="O1012" s="267"/>
      <c r="P1012" s="268"/>
      <c r="Q1012" s="300">
        <v>0</v>
      </c>
      <c r="R1012" s="104">
        <f t="shared" si="92"/>
        <v>0</v>
      </c>
      <c r="S1012" s="43"/>
      <c r="T1012" s="111"/>
      <c r="U1012" s="111"/>
      <c r="V1012" s="111"/>
      <c r="W1012" s="111"/>
      <c r="X1012" s="111"/>
      <c r="Y1012" s="111"/>
      <c r="Z1012" s="111"/>
      <c r="AA1012" s="111"/>
      <c r="AB1012" s="111"/>
      <c r="AC1012" s="111"/>
      <c r="AD1012" s="111"/>
      <c r="AE1012" s="111"/>
      <c r="AF1012" s="111"/>
      <c r="AG1012" s="111"/>
      <c r="AH1012" s="40"/>
      <c r="AI1012" s="40"/>
    </row>
    <row r="1013" spans="1:35" s="44" customFormat="1" ht="28.5" customHeight="1" x14ac:dyDescent="0.25">
      <c r="A1013" s="88" t="e">
        <f t="shared" si="89"/>
        <v>#VALUE!</v>
      </c>
      <c r="B1013" s="87" t="s">
        <v>60</v>
      </c>
      <c r="C1013" s="28"/>
      <c r="D1013" s="37"/>
      <c r="E1013" s="38"/>
      <c r="F1013" s="89"/>
      <c r="G1013" s="96"/>
      <c r="H1013" s="39">
        <f t="shared" si="90"/>
        <v>0</v>
      </c>
      <c r="I1013" s="39"/>
      <c r="J1013" s="82"/>
      <c r="K1013" s="41">
        <f t="shared" si="91"/>
        <v>0</v>
      </c>
      <c r="L1013" s="42">
        <v>0</v>
      </c>
      <c r="M1013" s="269"/>
      <c r="N1013" s="268" t="str">
        <f t="shared" si="88"/>
        <v>xxx</v>
      </c>
      <c r="O1013" s="267"/>
      <c r="P1013" s="268"/>
      <c r="Q1013" s="300">
        <v>0</v>
      </c>
      <c r="R1013" s="104">
        <f t="shared" si="92"/>
        <v>0</v>
      </c>
      <c r="S1013" s="43"/>
      <c r="T1013" s="111"/>
      <c r="U1013" s="111"/>
      <c r="V1013" s="111"/>
      <c r="W1013" s="111"/>
      <c r="X1013" s="111"/>
      <c r="Y1013" s="111"/>
      <c r="Z1013" s="111"/>
      <c r="AA1013" s="111"/>
      <c r="AB1013" s="111"/>
      <c r="AC1013" s="111"/>
      <c r="AD1013" s="111"/>
      <c r="AE1013" s="111"/>
      <c r="AF1013" s="111"/>
      <c r="AG1013" s="111"/>
      <c r="AH1013" s="40"/>
      <c r="AI1013" s="40"/>
    </row>
    <row r="1014" spans="1:35" s="44" customFormat="1" ht="28.5" customHeight="1" x14ac:dyDescent="0.25">
      <c r="A1014" s="88" t="e">
        <f t="shared" si="89"/>
        <v>#VALUE!</v>
      </c>
      <c r="B1014" s="87" t="s">
        <v>60</v>
      </c>
      <c r="C1014" s="28"/>
      <c r="D1014" s="37"/>
      <c r="E1014" s="38"/>
      <c r="F1014" s="89"/>
      <c r="G1014" s="96"/>
      <c r="H1014" s="39">
        <f t="shared" si="90"/>
        <v>0</v>
      </c>
      <c r="I1014" s="39"/>
      <c r="J1014" s="82"/>
      <c r="K1014" s="41">
        <f t="shared" si="91"/>
        <v>0</v>
      </c>
      <c r="L1014" s="42">
        <v>0</v>
      </c>
      <c r="M1014" s="269"/>
      <c r="N1014" s="268" t="str">
        <f t="shared" si="88"/>
        <v>xxx</v>
      </c>
      <c r="O1014" s="267"/>
      <c r="P1014" s="268"/>
      <c r="Q1014" s="300">
        <v>0</v>
      </c>
      <c r="R1014" s="104">
        <f t="shared" si="92"/>
        <v>0</v>
      </c>
      <c r="S1014" s="43"/>
      <c r="T1014" s="111"/>
      <c r="U1014" s="111"/>
      <c r="V1014" s="111"/>
      <c r="W1014" s="111"/>
      <c r="X1014" s="111"/>
      <c r="Y1014" s="111"/>
      <c r="Z1014" s="111"/>
      <c r="AA1014" s="111"/>
      <c r="AB1014" s="111"/>
      <c r="AC1014" s="111"/>
      <c r="AD1014" s="111"/>
      <c r="AE1014" s="111"/>
      <c r="AF1014" s="111"/>
      <c r="AG1014" s="111"/>
      <c r="AH1014" s="40"/>
      <c r="AI1014" s="40"/>
    </row>
    <row r="1015" spans="1:35" s="44" customFormat="1" ht="28.5" customHeight="1" x14ac:dyDescent="0.25">
      <c r="A1015" s="88" t="e">
        <f t="shared" si="89"/>
        <v>#VALUE!</v>
      </c>
      <c r="B1015" s="87" t="s">
        <v>60</v>
      </c>
      <c r="C1015" s="28"/>
      <c r="D1015" s="37"/>
      <c r="E1015" s="38"/>
      <c r="F1015" s="89"/>
      <c r="G1015" s="96"/>
      <c r="H1015" s="39">
        <f t="shared" si="90"/>
        <v>0</v>
      </c>
      <c r="I1015" s="39"/>
      <c r="J1015" s="82"/>
      <c r="K1015" s="41">
        <f t="shared" si="91"/>
        <v>0</v>
      </c>
      <c r="L1015" s="42">
        <v>0</v>
      </c>
      <c r="M1015" s="269"/>
      <c r="N1015" s="268" t="str">
        <f t="shared" si="88"/>
        <v>xxx</v>
      </c>
      <c r="O1015" s="267"/>
      <c r="P1015" s="268"/>
      <c r="Q1015" s="300">
        <v>0</v>
      </c>
      <c r="R1015" s="104">
        <f t="shared" si="92"/>
        <v>0</v>
      </c>
      <c r="S1015" s="43"/>
      <c r="T1015" s="111"/>
      <c r="U1015" s="111"/>
      <c r="V1015" s="111"/>
      <c r="W1015" s="111"/>
      <c r="X1015" s="111"/>
      <c r="Y1015" s="111"/>
      <c r="Z1015" s="111"/>
      <c r="AA1015" s="111"/>
      <c r="AB1015" s="111"/>
      <c r="AC1015" s="111"/>
      <c r="AD1015" s="111"/>
      <c r="AE1015" s="111"/>
      <c r="AF1015" s="111"/>
      <c r="AG1015" s="111"/>
      <c r="AH1015" s="40"/>
      <c r="AI1015" s="40"/>
    </row>
    <row r="1016" spans="1:35" s="44" customFormat="1" ht="28.5" customHeight="1" x14ac:dyDescent="0.25">
      <c r="A1016" s="88" t="e">
        <f t="shared" si="89"/>
        <v>#VALUE!</v>
      </c>
      <c r="B1016" s="87" t="s">
        <v>60</v>
      </c>
      <c r="C1016" s="28"/>
      <c r="D1016" s="37"/>
      <c r="E1016" s="38"/>
      <c r="F1016" s="89"/>
      <c r="G1016" s="96"/>
      <c r="H1016" s="39">
        <f t="shared" si="90"/>
        <v>0</v>
      </c>
      <c r="I1016" s="39"/>
      <c r="J1016" s="82"/>
      <c r="K1016" s="41">
        <f t="shared" si="91"/>
        <v>0</v>
      </c>
      <c r="L1016" s="42">
        <v>0</v>
      </c>
      <c r="M1016" s="269"/>
      <c r="N1016" s="268" t="str">
        <f t="shared" si="88"/>
        <v>xxx</v>
      </c>
      <c r="O1016" s="267"/>
      <c r="P1016" s="268"/>
      <c r="Q1016" s="300">
        <v>0</v>
      </c>
      <c r="R1016" s="104">
        <f t="shared" si="92"/>
        <v>0</v>
      </c>
      <c r="S1016" s="43"/>
      <c r="T1016" s="111"/>
      <c r="U1016" s="111"/>
      <c r="V1016" s="111"/>
      <c r="W1016" s="111"/>
      <c r="X1016" s="111"/>
      <c r="Y1016" s="111"/>
      <c r="Z1016" s="111"/>
      <c r="AA1016" s="111"/>
      <c r="AB1016" s="111"/>
      <c r="AC1016" s="111"/>
      <c r="AD1016" s="111"/>
      <c r="AE1016" s="111"/>
      <c r="AF1016" s="111"/>
      <c r="AG1016" s="111"/>
      <c r="AH1016" s="40"/>
      <c r="AI1016" s="40"/>
    </row>
    <row r="1017" spans="1:35" s="44" customFormat="1" ht="28.5" customHeight="1" x14ac:dyDescent="0.25">
      <c r="A1017" s="88" t="e">
        <f t="shared" si="89"/>
        <v>#VALUE!</v>
      </c>
      <c r="B1017" s="87" t="s">
        <v>60</v>
      </c>
      <c r="C1017" s="28"/>
      <c r="D1017" s="37"/>
      <c r="E1017" s="38"/>
      <c r="F1017" s="89"/>
      <c r="G1017" s="96"/>
      <c r="H1017" s="39">
        <f t="shared" si="90"/>
        <v>0</v>
      </c>
      <c r="I1017" s="39"/>
      <c r="J1017" s="82"/>
      <c r="K1017" s="41">
        <f t="shared" si="91"/>
        <v>0</v>
      </c>
      <c r="L1017" s="42">
        <v>0</v>
      </c>
      <c r="M1017" s="269"/>
      <c r="N1017" s="268" t="str">
        <f t="shared" si="88"/>
        <v>xxx</v>
      </c>
      <c r="O1017" s="267"/>
      <c r="P1017" s="268"/>
      <c r="Q1017" s="300">
        <v>0</v>
      </c>
      <c r="R1017" s="104">
        <f t="shared" si="92"/>
        <v>0</v>
      </c>
      <c r="S1017" s="43"/>
      <c r="T1017" s="111"/>
      <c r="U1017" s="111"/>
      <c r="V1017" s="111"/>
      <c r="W1017" s="111"/>
      <c r="X1017" s="111"/>
      <c r="Y1017" s="111"/>
      <c r="Z1017" s="111"/>
      <c r="AA1017" s="111"/>
      <c r="AB1017" s="111"/>
      <c r="AC1017" s="111"/>
      <c r="AD1017" s="111"/>
      <c r="AE1017" s="111"/>
      <c r="AF1017" s="111"/>
      <c r="AG1017" s="111"/>
      <c r="AH1017" s="40"/>
      <c r="AI1017" s="40"/>
    </row>
    <row r="1018" spans="1:35" s="44" customFormat="1" ht="28.5" customHeight="1" x14ac:dyDescent="0.25">
      <c r="A1018" s="88" t="e">
        <f t="shared" si="89"/>
        <v>#VALUE!</v>
      </c>
      <c r="B1018" s="87" t="s">
        <v>60</v>
      </c>
      <c r="C1018" s="28"/>
      <c r="D1018" s="37"/>
      <c r="E1018" s="38"/>
      <c r="F1018" s="89"/>
      <c r="G1018" s="96"/>
      <c r="H1018" s="39">
        <f t="shared" si="90"/>
        <v>0</v>
      </c>
      <c r="I1018" s="39"/>
      <c r="J1018" s="82"/>
      <c r="K1018" s="41">
        <f t="shared" si="91"/>
        <v>0</v>
      </c>
      <c r="L1018" s="42">
        <v>0</v>
      </c>
      <c r="M1018" s="269"/>
      <c r="N1018" s="268" t="str">
        <f t="shared" si="88"/>
        <v>xxx</v>
      </c>
      <c r="O1018" s="267"/>
      <c r="P1018" s="268"/>
      <c r="Q1018" s="300">
        <v>0</v>
      </c>
      <c r="R1018" s="104">
        <f t="shared" si="92"/>
        <v>0</v>
      </c>
      <c r="S1018" s="43"/>
      <c r="T1018" s="111"/>
      <c r="U1018" s="111"/>
      <c r="V1018" s="111"/>
      <c r="W1018" s="111"/>
      <c r="X1018" s="111"/>
      <c r="Y1018" s="111"/>
      <c r="Z1018" s="111"/>
      <c r="AA1018" s="111"/>
      <c r="AB1018" s="111"/>
      <c r="AC1018" s="111"/>
      <c r="AD1018" s="111"/>
      <c r="AE1018" s="111"/>
      <c r="AF1018" s="111"/>
      <c r="AG1018" s="111"/>
      <c r="AH1018" s="40"/>
      <c r="AI1018" s="40"/>
    </row>
    <row r="1019" spans="1:35" s="44" customFormat="1" ht="28.5" customHeight="1" x14ac:dyDescent="0.25">
      <c r="A1019" s="88" t="e">
        <f t="shared" si="89"/>
        <v>#VALUE!</v>
      </c>
      <c r="B1019" s="87" t="s">
        <v>60</v>
      </c>
      <c r="C1019" s="28"/>
      <c r="D1019" s="37"/>
      <c r="E1019" s="38"/>
      <c r="F1019" s="89"/>
      <c r="G1019" s="96"/>
      <c r="H1019" s="39">
        <f t="shared" si="90"/>
        <v>0</v>
      </c>
      <c r="I1019" s="39"/>
      <c r="J1019" s="82"/>
      <c r="K1019" s="41">
        <f t="shared" si="91"/>
        <v>0</v>
      </c>
      <c r="L1019" s="42">
        <v>0</v>
      </c>
      <c r="M1019" s="269"/>
      <c r="N1019" s="268" t="str">
        <f t="shared" si="88"/>
        <v>xxx</v>
      </c>
      <c r="O1019" s="267"/>
      <c r="P1019" s="268"/>
      <c r="Q1019" s="300">
        <v>0</v>
      </c>
      <c r="R1019" s="104">
        <f t="shared" si="92"/>
        <v>0</v>
      </c>
      <c r="S1019" s="43"/>
      <c r="T1019" s="111"/>
      <c r="U1019" s="111"/>
      <c r="V1019" s="111"/>
      <c r="W1019" s="111"/>
      <c r="X1019" s="111"/>
      <c r="Y1019" s="111"/>
      <c r="Z1019" s="111"/>
      <c r="AA1019" s="111"/>
      <c r="AB1019" s="111"/>
      <c r="AC1019" s="111"/>
      <c r="AD1019" s="111"/>
      <c r="AE1019" s="111"/>
      <c r="AF1019" s="111"/>
      <c r="AG1019" s="111"/>
      <c r="AH1019" s="40"/>
      <c r="AI1019" s="40"/>
    </row>
    <row r="1020" spans="1:35" s="44" customFormat="1" ht="28.5" customHeight="1" x14ac:dyDescent="0.25">
      <c r="A1020" s="88" t="e">
        <f t="shared" si="89"/>
        <v>#VALUE!</v>
      </c>
      <c r="B1020" s="87" t="s">
        <v>60</v>
      </c>
      <c r="C1020" s="28"/>
      <c r="D1020" s="37"/>
      <c r="E1020" s="38"/>
      <c r="F1020" s="89"/>
      <c r="G1020" s="96"/>
      <c r="H1020" s="39">
        <f t="shared" si="90"/>
        <v>0</v>
      </c>
      <c r="I1020" s="39"/>
      <c r="J1020" s="82"/>
      <c r="K1020" s="41">
        <f t="shared" si="91"/>
        <v>0</v>
      </c>
      <c r="L1020" s="42">
        <v>0</v>
      </c>
      <c r="M1020" s="269"/>
      <c r="N1020" s="268" t="str">
        <f t="shared" si="88"/>
        <v>xxx</v>
      </c>
      <c r="O1020" s="267"/>
      <c r="P1020" s="268"/>
      <c r="Q1020" s="300">
        <v>0</v>
      </c>
      <c r="R1020" s="104">
        <f t="shared" si="92"/>
        <v>0</v>
      </c>
      <c r="S1020" s="43"/>
      <c r="T1020" s="111"/>
      <c r="U1020" s="111"/>
      <c r="V1020" s="111"/>
      <c r="W1020" s="111"/>
      <c r="X1020" s="111"/>
      <c r="Y1020" s="111"/>
      <c r="Z1020" s="111"/>
      <c r="AA1020" s="111"/>
      <c r="AB1020" s="111"/>
      <c r="AC1020" s="111"/>
      <c r="AD1020" s="111"/>
      <c r="AE1020" s="111"/>
      <c r="AF1020" s="111"/>
      <c r="AG1020" s="111"/>
      <c r="AH1020" s="40"/>
      <c r="AI1020" s="40"/>
    </row>
    <row r="1021" spans="1:35" s="44" customFormat="1" ht="28.5" customHeight="1" x14ac:dyDescent="0.25">
      <c r="A1021" s="88" t="e">
        <f t="shared" si="89"/>
        <v>#VALUE!</v>
      </c>
      <c r="B1021" s="87" t="s">
        <v>60</v>
      </c>
      <c r="C1021" s="28"/>
      <c r="D1021" s="37"/>
      <c r="E1021" s="38"/>
      <c r="F1021" s="89"/>
      <c r="G1021" s="96"/>
      <c r="H1021" s="39">
        <f t="shared" si="90"/>
        <v>0</v>
      </c>
      <c r="I1021" s="39"/>
      <c r="J1021" s="82"/>
      <c r="K1021" s="41">
        <f t="shared" si="91"/>
        <v>0</v>
      </c>
      <c r="L1021" s="42">
        <v>0</v>
      </c>
      <c r="M1021" s="269"/>
      <c r="N1021" s="268" t="str">
        <f t="shared" si="88"/>
        <v>xxx</v>
      </c>
      <c r="O1021" s="267"/>
      <c r="P1021" s="268"/>
      <c r="Q1021" s="300">
        <v>0</v>
      </c>
      <c r="R1021" s="104">
        <f t="shared" si="92"/>
        <v>0</v>
      </c>
      <c r="S1021" s="43"/>
      <c r="T1021" s="111"/>
      <c r="U1021" s="111"/>
      <c r="V1021" s="111"/>
      <c r="W1021" s="111"/>
      <c r="X1021" s="111"/>
      <c r="Y1021" s="111"/>
      <c r="Z1021" s="111"/>
      <c r="AA1021" s="111"/>
      <c r="AB1021" s="111"/>
      <c r="AC1021" s="111"/>
      <c r="AD1021" s="111"/>
      <c r="AE1021" s="111"/>
      <c r="AF1021" s="111"/>
      <c r="AG1021" s="111"/>
      <c r="AH1021" s="40"/>
      <c r="AI1021" s="40"/>
    </row>
    <row r="1022" spans="1:35" s="44" customFormat="1" ht="28.5" customHeight="1" x14ac:dyDescent="0.25">
      <c r="A1022" s="88" t="e">
        <f t="shared" si="89"/>
        <v>#VALUE!</v>
      </c>
      <c r="B1022" s="87" t="s">
        <v>60</v>
      </c>
      <c r="C1022" s="28"/>
      <c r="D1022" s="37"/>
      <c r="E1022" s="38"/>
      <c r="F1022" s="89"/>
      <c r="G1022" s="96"/>
      <c r="H1022" s="39">
        <f t="shared" si="90"/>
        <v>0</v>
      </c>
      <c r="I1022" s="39"/>
      <c r="J1022" s="82"/>
      <c r="K1022" s="41">
        <f t="shared" si="91"/>
        <v>0</v>
      </c>
      <c r="L1022" s="42">
        <v>0</v>
      </c>
      <c r="M1022" s="269"/>
      <c r="N1022" s="268" t="str">
        <f t="shared" si="88"/>
        <v>xxx</v>
      </c>
      <c r="O1022" s="267"/>
      <c r="P1022" s="268"/>
      <c r="Q1022" s="300">
        <v>0</v>
      </c>
      <c r="R1022" s="104">
        <f t="shared" si="92"/>
        <v>0</v>
      </c>
      <c r="S1022" s="43"/>
      <c r="T1022" s="111"/>
      <c r="U1022" s="111"/>
      <c r="V1022" s="111"/>
      <c r="W1022" s="111"/>
      <c r="X1022" s="111"/>
      <c r="Y1022" s="111"/>
      <c r="Z1022" s="111"/>
      <c r="AA1022" s="111"/>
      <c r="AB1022" s="111"/>
      <c r="AC1022" s="111"/>
      <c r="AD1022" s="111"/>
      <c r="AE1022" s="111"/>
      <c r="AF1022" s="111"/>
      <c r="AG1022" s="111"/>
      <c r="AH1022" s="40"/>
      <c r="AI1022" s="40"/>
    </row>
    <row r="1023" spans="1:35" s="44" customFormat="1" ht="28.5" customHeight="1" x14ac:dyDescent="0.25">
      <c r="A1023" s="88" t="e">
        <f t="shared" si="89"/>
        <v>#VALUE!</v>
      </c>
      <c r="B1023" s="87" t="s">
        <v>60</v>
      </c>
      <c r="C1023" s="28"/>
      <c r="D1023" s="37"/>
      <c r="E1023" s="38"/>
      <c r="F1023" s="89"/>
      <c r="G1023" s="96"/>
      <c r="H1023" s="39">
        <f t="shared" si="90"/>
        <v>0</v>
      </c>
      <c r="I1023" s="39"/>
      <c r="J1023" s="82"/>
      <c r="K1023" s="41">
        <f t="shared" si="91"/>
        <v>0</v>
      </c>
      <c r="L1023" s="42">
        <v>0</v>
      </c>
      <c r="M1023" s="269"/>
      <c r="N1023" s="268" t="str">
        <f t="shared" si="88"/>
        <v>xxx</v>
      </c>
      <c r="O1023" s="267"/>
      <c r="P1023" s="268"/>
      <c r="Q1023" s="300">
        <v>0</v>
      </c>
      <c r="R1023" s="104">
        <f t="shared" si="92"/>
        <v>0</v>
      </c>
      <c r="S1023" s="43"/>
      <c r="T1023" s="111"/>
      <c r="U1023" s="111"/>
      <c r="V1023" s="111"/>
      <c r="W1023" s="111"/>
      <c r="X1023" s="111"/>
      <c r="Y1023" s="111"/>
      <c r="Z1023" s="111"/>
      <c r="AA1023" s="111"/>
      <c r="AB1023" s="111"/>
      <c r="AC1023" s="111"/>
      <c r="AD1023" s="111"/>
      <c r="AE1023" s="111"/>
      <c r="AF1023" s="111"/>
      <c r="AG1023" s="111"/>
      <c r="AH1023" s="40"/>
      <c r="AI1023" s="40"/>
    </row>
    <row r="1024" spans="1:35" s="44" customFormat="1" ht="28.5" customHeight="1" x14ac:dyDescent="0.25">
      <c r="A1024" s="88" t="e">
        <f t="shared" si="89"/>
        <v>#VALUE!</v>
      </c>
      <c r="B1024" s="87" t="s">
        <v>60</v>
      </c>
      <c r="C1024" s="28"/>
      <c r="D1024" s="37"/>
      <c r="E1024" s="38"/>
      <c r="F1024" s="89"/>
      <c r="G1024" s="96"/>
      <c r="H1024" s="39">
        <f t="shared" si="90"/>
        <v>0</v>
      </c>
      <c r="I1024" s="39"/>
      <c r="J1024" s="82"/>
      <c r="K1024" s="41">
        <f t="shared" si="91"/>
        <v>0</v>
      </c>
      <c r="L1024" s="42">
        <v>0</v>
      </c>
      <c r="M1024" s="269"/>
      <c r="N1024" s="268" t="str">
        <f t="shared" si="88"/>
        <v>xxx</v>
      </c>
      <c r="O1024" s="267"/>
      <c r="P1024" s="268"/>
      <c r="Q1024" s="300">
        <v>0</v>
      </c>
      <c r="R1024" s="104">
        <f t="shared" si="92"/>
        <v>0</v>
      </c>
      <c r="S1024" s="43"/>
      <c r="T1024" s="111"/>
      <c r="U1024" s="111"/>
      <c r="V1024" s="111"/>
      <c r="W1024" s="111"/>
      <c r="X1024" s="111"/>
      <c r="Y1024" s="111"/>
      <c r="Z1024" s="111"/>
      <c r="AA1024" s="111"/>
      <c r="AB1024" s="111"/>
      <c r="AC1024" s="111"/>
      <c r="AD1024" s="111"/>
      <c r="AE1024" s="111"/>
      <c r="AF1024" s="111"/>
      <c r="AG1024" s="111"/>
      <c r="AH1024" s="40"/>
      <c r="AI1024" s="40"/>
    </row>
    <row r="1025" spans="1:35" s="44" customFormat="1" ht="28.5" customHeight="1" x14ac:dyDescent="0.25">
      <c r="A1025" s="88" t="e">
        <f t="shared" si="89"/>
        <v>#VALUE!</v>
      </c>
      <c r="B1025" s="87" t="s">
        <v>60</v>
      </c>
      <c r="C1025" s="28"/>
      <c r="D1025" s="37"/>
      <c r="E1025" s="38"/>
      <c r="F1025" s="89"/>
      <c r="G1025" s="96"/>
      <c r="H1025" s="39">
        <f t="shared" si="90"/>
        <v>0</v>
      </c>
      <c r="I1025" s="39"/>
      <c r="J1025" s="82"/>
      <c r="K1025" s="41">
        <f t="shared" si="91"/>
        <v>0</v>
      </c>
      <c r="L1025" s="42">
        <v>0</v>
      </c>
      <c r="M1025" s="269"/>
      <c r="N1025" s="268" t="str">
        <f t="shared" si="88"/>
        <v>xxx</v>
      </c>
      <c r="O1025" s="267"/>
      <c r="P1025" s="268"/>
      <c r="Q1025" s="300">
        <v>0</v>
      </c>
      <c r="R1025" s="104">
        <f t="shared" si="92"/>
        <v>0</v>
      </c>
      <c r="S1025" s="43"/>
      <c r="T1025" s="111"/>
      <c r="U1025" s="111"/>
      <c r="V1025" s="111"/>
      <c r="W1025" s="111"/>
      <c r="X1025" s="111"/>
      <c r="Y1025" s="111"/>
      <c r="Z1025" s="111"/>
      <c r="AA1025" s="111"/>
      <c r="AB1025" s="111"/>
      <c r="AC1025" s="111"/>
      <c r="AD1025" s="111"/>
      <c r="AE1025" s="111"/>
      <c r="AF1025" s="111"/>
      <c r="AG1025" s="111"/>
      <c r="AH1025" s="40"/>
      <c r="AI1025" s="40"/>
    </row>
    <row r="1026" spans="1:35" s="44" customFormat="1" ht="28.5" customHeight="1" x14ac:dyDescent="0.25">
      <c r="A1026" s="88" t="e">
        <f t="shared" si="89"/>
        <v>#VALUE!</v>
      </c>
      <c r="B1026" s="87" t="s">
        <v>60</v>
      </c>
      <c r="C1026" s="28"/>
      <c r="D1026" s="37"/>
      <c r="E1026" s="38"/>
      <c r="F1026" s="89"/>
      <c r="G1026" s="96"/>
      <c r="H1026" s="39">
        <f t="shared" si="90"/>
        <v>0</v>
      </c>
      <c r="I1026" s="39"/>
      <c r="J1026" s="82"/>
      <c r="K1026" s="41">
        <f t="shared" si="91"/>
        <v>0</v>
      </c>
      <c r="L1026" s="42">
        <v>0</v>
      </c>
      <c r="M1026" s="269"/>
      <c r="N1026" s="268" t="str">
        <f t="shared" si="88"/>
        <v>xxx</v>
      </c>
      <c r="O1026" s="267"/>
      <c r="P1026" s="268"/>
      <c r="Q1026" s="300">
        <v>0</v>
      </c>
      <c r="R1026" s="104">
        <f t="shared" si="92"/>
        <v>0</v>
      </c>
      <c r="S1026" s="43"/>
      <c r="T1026" s="111"/>
      <c r="U1026" s="111"/>
      <c r="V1026" s="111"/>
      <c r="W1026" s="111"/>
      <c r="X1026" s="111"/>
      <c r="Y1026" s="111"/>
      <c r="Z1026" s="111"/>
      <c r="AA1026" s="111"/>
      <c r="AB1026" s="111"/>
      <c r="AC1026" s="111"/>
      <c r="AD1026" s="111"/>
      <c r="AE1026" s="111"/>
      <c r="AF1026" s="111"/>
      <c r="AG1026" s="111"/>
      <c r="AH1026" s="40"/>
      <c r="AI1026" s="40"/>
    </row>
    <row r="1027" spans="1:35" s="44" customFormat="1" ht="28.5" customHeight="1" x14ac:dyDescent="0.25">
      <c r="A1027" s="88" t="e">
        <f t="shared" si="89"/>
        <v>#VALUE!</v>
      </c>
      <c r="B1027" s="87" t="s">
        <v>60</v>
      </c>
      <c r="C1027" s="28"/>
      <c r="D1027" s="37"/>
      <c r="E1027" s="38"/>
      <c r="F1027" s="89"/>
      <c r="G1027" s="96"/>
      <c r="H1027" s="39">
        <f t="shared" si="90"/>
        <v>0</v>
      </c>
      <c r="I1027" s="39"/>
      <c r="J1027" s="82"/>
      <c r="K1027" s="41">
        <f t="shared" si="91"/>
        <v>0</v>
      </c>
      <c r="L1027" s="42">
        <v>0</v>
      </c>
      <c r="M1027" s="269"/>
      <c r="N1027" s="268" t="str">
        <f t="shared" si="88"/>
        <v>xxx</v>
      </c>
      <c r="O1027" s="267"/>
      <c r="P1027" s="268"/>
      <c r="Q1027" s="300">
        <v>0</v>
      </c>
      <c r="R1027" s="104">
        <f t="shared" si="92"/>
        <v>0</v>
      </c>
      <c r="S1027" s="43"/>
      <c r="T1027" s="111"/>
      <c r="U1027" s="111"/>
      <c r="V1027" s="111"/>
      <c r="W1027" s="111"/>
      <c r="X1027" s="111"/>
      <c r="Y1027" s="111"/>
      <c r="Z1027" s="111"/>
      <c r="AA1027" s="111"/>
      <c r="AB1027" s="111"/>
      <c r="AC1027" s="111"/>
      <c r="AD1027" s="111"/>
      <c r="AE1027" s="111"/>
      <c r="AF1027" s="111"/>
      <c r="AG1027" s="111"/>
      <c r="AH1027" s="40"/>
      <c r="AI1027" s="40"/>
    </row>
    <row r="1028" spans="1:35" s="44" customFormat="1" ht="28.5" customHeight="1" x14ac:dyDescent="0.25">
      <c r="A1028" s="88" t="e">
        <f t="shared" si="89"/>
        <v>#VALUE!</v>
      </c>
      <c r="B1028" s="87" t="s">
        <v>60</v>
      </c>
      <c r="C1028" s="28"/>
      <c r="D1028" s="37"/>
      <c r="E1028" s="38"/>
      <c r="F1028" s="89"/>
      <c r="G1028" s="96"/>
      <c r="H1028" s="39">
        <f t="shared" si="90"/>
        <v>0</v>
      </c>
      <c r="I1028" s="39"/>
      <c r="J1028" s="82"/>
      <c r="K1028" s="41">
        <f t="shared" si="91"/>
        <v>0</v>
      </c>
      <c r="L1028" s="42">
        <v>0</v>
      </c>
      <c r="M1028" s="269"/>
      <c r="N1028" s="268" t="str">
        <f t="shared" si="88"/>
        <v>xxx</v>
      </c>
      <c r="O1028" s="267"/>
      <c r="P1028" s="268"/>
      <c r="Q1028" s="300">
        <v>0</v>
      </c>
      <c r="R1028" s="104">
        <f t="shared" si="92"/>
        <v>0</v>
      </c>
      <c r="S1028" s="43"/>
      <c r="T1028" s="111"/>
      <c r="U1028" s="111"/>
      <c r="V1028" s="111"/>
      <c r="W1028" s="111"/>
      <c r="X1028" s="111"/>
      <c r="Y1028" s="111"/>
      <c r="Z1028" s="111"/>
      <c r="AA1028" s="111"/>
      <c r="AB1028" s="111"/>
      <c r="AC1028" s="111"/>
      <c r="AD1028" s="111"/>
      <c r="AE1028" s="111"/>
      <c r="AF1028" s="111"/>
      <c r="AG1028" s="111"/>
      <c r="AH1028" s="40"/>
      <c r="AI1028" s="40"/>
    </row>
    <row r="1029" spans="1:35" s="44" customFormat="1" ht="28.5" customHeight="1" x14ac:dyDescent="0.25">
      <c r="A1029" s="88" t="e">
        <f t="shared" si="89"/>
        <v>#VALUE!</v>
      </c>
      <c r="B1029" s="87" t="s">
        <v>60</v>
      </c>
      <c r="C1029" s="28"/>
      <c r="D1029" s="37"/>
      <c r="E1029" s="38"/>
      <c r="F1029" s="89"/>
      <c r="G1029" s="96"/>
      <c r="H1029" s="39">
        <f t="shared" si="90"/>
        <v>0</v>
      </c>
      <c r="I1029" s="39"/>
      <c r="J1029" s="82"/>
      <c r="K1029" s="41">
        <f t="shared" si="91"/>
        <v>0</v>
      </c>
      <c r="L1029" s="42">
        <v>0</v>
      </c>
      <c r="M1029" s="269"/>
      <c r="N1029" s="268" t="str">
        <f t="shared" si="88"/>
        <v>xxx</v>
      </c>
      <c r="O1029" s="267"/>
      <c r="P1029" s="268"/>
      <c r="Q1029" s="300">
        <v>0</v>
      </c>
      <c r="R1029" s="104">
        <f t="shared" si="92"/>
        <v>0</v>
      </c>
      <c r="S1029" s="43"/>
      <c r="T1029" s="111"/>
      <c r="U1029" s="111"/>
      <c r="V1029" s="111"/>
      <c r="W1029" s="111"/>
      <c r="X1029" s="111"/>
      <c r="Y1029" s="111"/>
      <c r="Z1029" s="111"/>
      <c r="AA1029" s="111"/>
      <c r="AB1029" s="111"/>
      <c r="AC1029" s="111"/>
      <c r="AD1029" s="111"/>
      <c r="AE1029" s="111"/>
      <c r="AF1029" s="111"/>
      <c r="AG1029" s="111"/>
      <c r="AH1029" s="40"/>
      <c r="AI1029" s="40"/>
    </row>
    <row r="1030" spans="1:35" s="44" customFormat="1" ht="28.5" customHeight="1" x14ac:dyDescent="0.25">
      <c r="A1030" s="88" t="e">
        <f t="shared" si="89"/>
        <v>#VALUE!</v>
      </c>
      <c r="B1030" s="87" t="s">
        <v>60</v>
      </c>
      <c r="C1030" s="28"/>
      <c r="D1030" s="37"/>
      <c r="E1030" s="38"/>
      <c r="F1030" s="89"/>
      <c r="G1030" s="96"/>
      <c r="H1030" s="39">
        <f t="shared" si="90"/>
        <v>0</v>
      </c>
      <c r="I1030" s="39"/>
      <c r="J1030" s="82"/>
      <c r="K1030" s="41">
        <f t="shared" si="91"/>
        <v>0</v>
      </c>
      <c r="L1030" s="42">
        <v>0</v>
      </c>
      <c r="M1030" s="269"/>
      <c r="N1030" s="268" t="str">
        <f t="shared" si="88"/>
        <v>xxx</v>
      </c>
      <c r="O1030" s="267"/>
      <c r="P1030" s="268"/>
      <c r="Q1030" s="300">
        <v>0</v>
      </c>
      <c r="R1030" s="104">
        <f t="shared" si="92"/>
        <v>0</v>
      </c>
      <c r="S1030" s="43"/>
      <c r="T1030" s="111"/>
      <c r="U1030" s="111"/>
      <c r="V1030" s="111"/>
      <c r="W1030" s="111"/>
      <c r="X1030" s="111"/>
      <c r="Y1030" s="111"/>
      <c r="Z1030" s="111"/>
      <c r="AA1030" s="111"/>
      <c r="AB1030" s="111"/>
      <c r="AC1030" s="111"/>
      <c r="AD1030" s="111"/>
      <c r="AE1030" s="111"/>
      <c r="AF1030" s="111"/>
      <c r="AG1030" s="111"/>
      <c r="AH1030" s="40"/>
      <c r="AI1030" s="40"/>
    </row>
    <row r="1031" spans="1:35" s="44" customFormat="1" ht="28.5" customHeight="1" x14ac:dyDescent="0.25">
      <c r="A1031" s="88" t="e">
        <f t="shared" si="89"/>
        <v>#VALUE!</v>
      </c>
      <c r="B1031" s="87" t="s">
        <v>60</v>
      </c>
      <c r="C1031" s="28"/>
      <c r="D1031" s="37"/>
      <c r="E1031" s="38"/>
      <c r="F1031" s="89"/>
      <c r="G1031" s="96"/>
      <c r="H1031" s="39">
        <f t="shared" si="90"/>
        <v>0</v>
      </c>
      <c r="I1031" s="39"/>
      <c r="J1031" s="82"/>
      <c r="K1031" s="41">
        <f t="shared" si="91"/>
        <v>0</v>
      </c>
      <c r="L1031" s="42">
        <v>0</v>
      </c>
      <c r="M1031" s="269"/>
      <c r="N1031" s="268" t="str">
        <f t="shared" si="88"/>
        <v>xxx</v>
      </c>
      <c r="O1031" s="267"/>
      <c r="P1031" s="268"/>
      <c r="Q1031" s="300">
        <v>0</v>
      </c>
      <c r="R1031" s="104">
        <f t="shared" si="92"/>
        <v>0</v>
      </c>
      <c r="S1031" s="43"/>
      <c r="T1031" s="111"/>
      <c r="U1031" s="111"/>
      <c r="V1031" s="111"/>
      <c r="W1031" s="111"/>
      <c r="X1031" s="111"/>
      <c r="Y1031" s="111"/>
      <c r="Z1031" s="111"/>
      <c r="AA1031" s="111"/>
      <c r="AB1031" s="111"/>
      <c r="AC1031" s="111"/>
      <c r="AD1031" s="111"/>
      <c r="AE1031" s="111"/>
      <c r="AF1031" s="111"/>
      <c r="AG1031" s="111"/>
      <c r="AH1031" s="40"/>
      <c r="AI1031" s="40"/>
    </row>
    <row r="1032" spans="1:35" s="44" customFormat="1" ht="28.5" customHeight="1" x14ac:dyDescent="0.25">
      <c r="A1032" s="88" t="e">
        <f t="shared" si="89"/>
        <v>#VALUE!</v>
      </c>
      <c r="B1032" s="87" t="s">
        <v>60</v>
      </c>
      <c r="C1032" s="28"/>
      <c r="D1032" s="37"/>
      <c r="E1032" s="38"/>
      <c r="F1032" s="89"/>
      <c r="G1032" s="96"/>
      <c r="H1032" s="39">
        <f t="shared" si="90"/>
        <v>0</v>
      </c>
      <c r="I1032" s="39"/>
      <c r="J1032" s="82"/>
      <c r="K1032" s="41">
        <f t="shared" si="91"/>
        <v>0</v>
      </c>
      <c r="L1032" s="42">
        <v>0</v>
      </c>
      <c r="M1032" s="269"/>
      <c r="N1032" s="268" t="str">
        <f t="shared" si="88"/>
        <v>xxx</v>
      </c>
      <c r="O1032" s="267"/>
      <c r="P1032" s="268"/>
      <c r="Q1032" s="300">
        <v>0</v>
      </c>
      <c r="R1032" s="104">
        <f t="shared" si="92"/>
        <v>0</v>
      </c>
      <c r="S1032" s="43"/>
      <c r="T1032" s="111"/>
      <c r="U1032" s="111"/>
      <c r="V1032" s="111"/>
      <c r="W1032" s="111"/>
      <c r="X1032" s="111"/>
      <c r="Y1032" s="111"/>
      <c r="Z1032" s="111"/>
      <c r="AA1032" s="111"/>
      <c r="AB1032" s="111"/>
      <c r="AC1032" s="111"/>
      <c r="AD1032" s="111"/>
      <c r="AE1032" s="111"/>
      <c r="AF1032" s="111"/>
      <c r="AG1032" s="111"/>
      <c r="AH1032" s="40"/>
      <c r="AI1032" s="40"/>
    </row>
    <row r="1033" spans="1:35" s="44" customFormat="1" ht="28.5" customHeight="1" x14ac:dyDescent="0.25">
      <c r="A1033" s="88" t="e">
        <f t="shared" si="89"/>
        <v>#VALUE!</v>
      </c>
      <c r="B1033" s="87" t="s">
        <v>60</v>
      </c>
      <c r="C1033" s="28"/>
      <c r="D1033" s="37"/>
      <c r="E1033" s="38"/>
      <c r="F1033" s="89"/>
      <c r="G1033" s="96"/>
      <c r="H1033" s="39">
        <f t="shared" si="90"/>
        <v>0</v>
      </c>
      <c r="I1033" s="39"/>
      <c r="J1033" s="82"/>
      <c r="K1033" s="41">
        <f t="shared" si="91"/>
        <v>0</v>
      </c>
      <c r="L1033" s="42">
        <v>0</v>
      </c>
      <c r="M1033" s="269"/>
      <c r="N1033" s="268" t="str">
        <f t="shared" si="88"/>
        <v>xxx</v>
      </c>
      <c r="O1033" s="267"/>
      <c r="P1033" s="268"/>
      <c r="Q1033" s="300">
        <v>0</v>
      </c>
      <c r="R1033" s="104">
        <f t="shared" si="92"/>
        <v>0</v>
      </c>
      <c r="S1033" s="43"/>
      <c r="T1033" s="111"/>
      <c r="U1033" s="111"/>
      <c r="V1033" s="111"/>
      <c r="W1033" s="111"/>
      <c r="X1033" s="111"/>
      <c r="Y1033" s="111"/>
      <c r="Z1033" s="111"/>
      <c r="AA1033" s="111"/>
      <c r="AB1033" s="111"/>
      <c r="AC1033" s="111"/>
      <c r="AD1033" s="111"/>
      <c r="AE1033" s="111"/>
      <c r="AF1033" s="111"/>
      <c r="AG1033" s="111"/>
      <c r="AH1033" s="40"/>
      <c r="AI1033" s="40"/>
    </row>
    <row r="1034" spans="1:35" s="44" customFormat="1" ht="28.5" customHeight="1" x14ac:dyDescent="0.25">
      <c r="A1034" s="88" t="e">
        <f t="shared" si="89"/>
        <v>#VALUE!</v>
      </c>
      <c r="B1034" s="87" t="s">
        <v>60</v>
      </c>
      <c r="C1034" s="28"/>
      <c r="D1034" s="37"/>
      <c r="E1034" s="38"/>
      <c r="F1034" s="89"/>
      <c r="G1034" s="96"/>
      <c r="H1034" s="39">
        <f t="shared" si="90"/>
        <v>0</v>
      </c>
      <c r="I1034" s="39"/>
      <c r="J1034" s="82"/>
      <c r="K1034" s="41">
        <f t="shared" si="91"/>
        <v>0</v>
      </c>
      <c r="L1034" s="42">
        <v>0</v>
      </c>
      <c r="M1034" s="269"/>
      <c r="N1034" s="268" t="str">
        <f t="shared" ref="N1034:N1097" si="93">B1034</f>
        <v>xxx</v>
      </c>
      <c r="O1034" s="267"/>
      <c r="P1034" s="268"/>
      <c r="Q1034" s="300">
        <v>0</v>
      </c>
      <c r="R1034" s="104">
        <f t="shared" si="92"/>
        <v>0</v>
      </c>
      <c r="S1034" s="43"/>
      <c r="T1034" s="111"/>
      <c r="U1034" s="111"/>
      <c r="V1034" s="111"/>
      <c r="W1034" s="111"/>
      <c r="X1034" s="111"/>
      <c r="Y1034" s="111"/>
      <c r="Z1034" s="111"/>
      <c r="AA1034" s="111"/>
      <c r="AB1034" s="111"/>
      <c r="AC1034" s="111"/>
      <c r="AD1034" s="111"/>
      <c r="AE1034" s="111"/>
      <c r="AF1034" s="111"/>
      <c r="AG1034" s="111"/>
      <c r="AH1034" s="40"/>
      <c r="AI1034" s="40"/>
    </row>
    <row r="1035" spans="1:35" s="44" customFormat="1" ht="28.5" customHeight="1" x14ac:dyDescent="0.25">
      <c r="A1035" s="88" t="e">
        <f t="shared" si="89"/>
        <v>#VALUE!</v>
      </c>
      <c r="B1035" s="87" t="s">
        <v>60</v>
      </c>
      <c r="C1035" s="28"/>
      <c r="D1035" s="37"/>
      <c r="E1035" s="38"/>
      <c r="F1035" s="89"/>
      <c r="G1035" s="96"/>
      <c r="H1035" s="39">
        <f t="shared" si="90"/>
        <v>0</v>
      </c>
      <c r="I1035" s="39"/>
      <c r="J1035" s="82"/>
      <c r="K1035" s="41">
        <f t="shared" si="91"/>
        <v>0</v>
      </c>
      <c r="L1035" s="42">
        <v>0</v>
      </c>
      <c r="M1035" s="269"/>
      <c r="N1035" s="268" t="str">
        <f t="shared" si="93"/>
        <v>xxx</v>
      </c>
      <c r="O1035" s="267"/>
      <c r="P1035" s="268"/>
      <c r="Q1035" s="300">
        <v>0</v>
      </c>
      <c r="R1035" s="104">
        <f t="shared" si="92"/>
        <v>0</v>
      </c>
      <c r="S1035" s="43"/>
      <c r="T1035" s="111"/>
      <c r="U1035" s="111"/>
      <c r="V1035" s="111"/>
      <c r="W1035" s="111"/>
      <c r="X1035" s="111"/>
      <c r="Y1035" s="111"/>
      <c r="Z1035" s="111"/>
      <c r="AA1035" s="111"/>
      <c r="AB1035" s="111"/>
      <c r="AC1035" s="111"/>
      <c r="AD1035" s="111"/>
      <c r="AE1035" s="111"/>
      <c r="AF1035" s="111"/>
      <c r="AG1035" s="111"/>
      <c r="AH1035" s="40"/>
      <c r="AI1035" s="40"/>
    </row>
    <row r="1036" spans="1:35" s="44" customFormat="1" ht="28.5" customHeight="1" x14ac:dyDescent="0.25">
      <c r="A1036" s="88" t="e">
        <f t="shared" si="89"/>
        <v>#VALUE!</v>
      </c>
      <c r="B1036" s="87" t="s">
        <v>60</v>
      </c>
      <c r="C1036" s="28"/>
      <c r="D1036" s="37"/>
      <c r="E1036" s="38"/>
      <c r="F1036" s="89"/>
      <c r="G1036" s="96"/>
      <c r="H1036" s="39">
        <f t="shared" si="90"/>
        <v>0</v>
      </c>
      <c r="I1036" s="39"/>
      <c r="J1036" s="82"/>
      <c r="K1036" s="41">
        <f t="shared" si="91"/>
        <v>0</v>
      </c>
      <c r="L1036" s="42">
        <v>0</v>
      </c>
      <c r="M1036" s="269"/>
      <c r="N1036" s="268" t="str">
        <f t="shared" si="93"/>
        <v>xxx</v>
      </c>
      <c r="O1036" s="267"/>
      <c r="P1036" s="268"/>
      <c r="Q1036" s="300">
        <v>0</v>
      </c>
      <c r="R1036" s="104">
        <f t="shared" si="92"/>
        <v>0</v>
      </c>
      <c r="S1036" s="43"/>
      <c r="T1036" s="111"/>
      <c r="U1036" s="111"/>
      <c r="V1036" s="111"/>
      <c r="W1036" s="111"/>
      <c r="X1036" s="111"/>
      <c r="Y1036" s="111"/>
      <c r="Z1036" s="111"/>
      <c r="AA1036" s="111"/>
      <c r="AB1036" s="111"/>
      <c r="AC1036" s="111"/>
      <c r="AD1036" s="111"/>
      <c r="AE1036" s="111"/>
      <c r="AF1036" s="111"/>
      <c r="AG1036" s="111"/>
      <c r="AH1036" s="40"/>
      <c r="AI1036" s="40"/>
    </row>
    <row r="1037" spans="1:35" s="44" customFormat="1" ht="28.5" customHeight="1" x14ac:dyDescent="0.25">
      <c r="A1037" s="88" t="e">
        <f t="shared" si="89"/>
        <v>#VALUE!</v>
      </c>
      <c r="B1037" s="87" t="s">
        <v>60</v>
      </c>
      <c r="C1037" s="28"/>
      <c r="D1037" s="37"/>
      <c r="E1037" s="38"/>
      <c r="F1037" s="89"/>
      <c r="G1037" s="96"/>
      <c r="H1037" s="39">
        <f t="shared" si="90"/>
        <v>0</v>
      </c>
      <c r="I1037" s="39"/>
      <c r="J1037" s="82"/>
      <c r="K1037" s="41">
        <f t="shared" si="91"/>
        <v>0</v>
      </c>
      <c r="L1037" s="42">
        <v>0</v>
      </c>
      <c r="M1037" s="269"/>
      <c r="N1037" s="268" t="str">
        <f t="shared" si="93"/>
        <v>xxx</v>
      </c>
      <c r="O1037" s="267"/>
      <c r="P1037" s="268"/>
      <c r="Q1037" s="300">
        <v>0</v>
      </c>
      <c r="R1037" s="104">
        <f t="shared" si="92"/>
        <v>0</v>
      </c>
      <c r="S1037" s="43"/>
      <c r="T1037" s="111"/>
      <c r="U1037" s="111"/>
      <c r="V1037" s="111"/>
      <c r="W1037" s="111"/>
      <c r="X1037" s="111"/>
      <c r="Y1037" s="111"/>
      <c r="Z1037" s="111"/>
      <c r="AA1037" s="111"/>
      <c r="AB1037" s="111"/>
      <c r="AC1037" s="111"/>
      <c r="AD1037" s="111"/>
      <c r="AE1037" s="111"/>
      <c r="AF1037" s="111"/>
      <c r="AG1037" s="111"/>
      <c r="AH1037" s="40"/>
      <c r="AI1037" s="40"/>
    </row>
    <row r="1038" spans="1:35" s="44" customFormat="1" ht="28.5" customHeight="1" x14ac:dyDescent="0.25">
      <c r="A1038" s="88" t="e">
        <f t="shared" si="89"/>
        <v>#VALUE!</v>
      </c>
      <c r="B1038" s="87" t="s">
        <v>60</v>
      </c>
      <c r="C1038" s="28"/>
      <c r="D1038" s="37"/>
      <c r="E1038" s="38"/>
      <c r="F1038" s="89"/>
      <c r="G1038" s="96"/>
      <c r="H1038" s="39">
        <f t="shared" si="90"/>
        <v>0</v>
      </c>
      <c r="I1038" s="39"/>
      <c r="J1038" s="82"/>
      <c r="K1038" s="41">
        <f t="shared" si="91"/>
        <v>0</v>
      </c>
      <c r="L1038" s="42">
        <v>0</v>
      </c>
      <c r="M1038" s="269"/>
      <c r="N1038" s="268" t="str">
        <f t="shared" si="93"/>
        <v>xxx</v>
      </c>
      <c r="O1038" s="267"/>
      <c r="P1038" s="268"/>
      <c r="Q1038" s="300">
        <v>0</v>
      </c>
      <c r="R1038" s="104">
        <f t="shared" si="92"/>
        <v>0</v>
      </c>
      <c r="S1038" s="43"/>
      <c r="T1038" s="111"/>
      <c r="U1038" s="111"/>
      <c r="V1038" s="111"/>
      <c r="W1038" s="111"/>
      <c r="X1038" s="111"/>
      <c r="Y1038" s="111"/>
      <c r="Z1038" s="111"/>
      <c r="AA1038" s="111"/>
      <c r="AB1038" s="111"/>
      <c r="AC1038" s="111"/>
      <c r="AD1038" s="111"/>
      <c r="AE1038" s="111"/>
      <c r="AF1038" s="111"/>
      <c r="AG1038" s="111"/>
      <c r="AH1038" s="40"/>
      <c r="AI1038" s="40"/>
    </row>
    <row r="1039" spans="1:35" s="44" customFormat="1" ht="28.5" customHeight="1" x14ac:dyDescent="0.25">
      <c r="A1039" s="88" t="e">
        <f t="shared" si="89"/>
        <v>#VALUE!</v>
      </c>
      <c r="B1039" s="87" t="s">
        <v>60</v>
      </c>
      <c r="C1039" s="28"/>
      <c r="D1039" s="37"/>
      <c r="E1039" s="38"/>
      <c r="F1039" s="89"/>
      <c r="G1039" s="96"/>
      <c r="H1039" s="39">
        <f t="shared" si="90"/>
        <v>0</v>
      </c>
      <c r="I1039" s="39"/>
      <c r="J1039" s="82"/>
      <c r="K1039" s="41">
        <f t="shared" si="91"/>
        <v>0</v>
      </c>
      <c r="L1039" s="42">
        <v>0</v>
      </c>
      <c r="M1039" s="269"/>
      <c r="N1039" s="268" t="str">
        <f t="shared" si="93"/>
        <v>xxx</v>
      </c>
      <c r="O1039" s="267"/>
      <c r="P1039" s="268"/>
      <c r="Q1039" s="300">
        <v>0</v>
      </c>
      <c r="R1039" s="104">
        <f t="shared" si="92"/>
        <v>0</v>
      </c>
      <c r="S1039" s="43"/>
      <c r="T1039" s="111"/>
      <c r="U1039" s="111"/>
      <c r="V1039" s="111"/>
      <c r="W1039" s="111"/>
      <c r="X1039" s="111"/>
      <c r="Y1039" s="111"/>
      <c r="Z1039" s="111"/>
      <c r="AA1039" s="111"/>
      <c r="AB1039" s="111"/>
      <c r="AC1039" s="111"/>
      <c r="AD1039" s="111"/>
      <c r="AE1039" s="111"/>
      <c r="AF1039" s="111"/>
      <c r="AG1039" s="111"/>
      <c r="AH1039" s="40"/>
      <c r="AI1039" s="40"/>
    </row>
    <row r="1040" spans="1:35" s="44" customFormat="1" ht="28.5" customHeight="1" x14ac:dyDescent="0.25">
      <c r="A1040" s="88" t="e">
        <f t="shared" si="89"/>
        <v>#VALUE!</v>
      </c>
      <c r="B1040" s="87" t="s">
        <v>60</v>
      </c>
      <c r="C1040" s="28"/>
      <c r="D1040" s="37"/>
      <c r="E1040" s="38"/>
      <c r="F1040" s="89"/>
      <c r="G1040" s="96"/>
      <c r="H1040" s="39">
        <f t="shared" si="90"/>
        <v>0</v>
      </c>
      <c r="I1040" s="39"/>
      <c r="J1040" s="82"/>
      <c r="K1040" s="41">
        <f t="shared" si="91"/>
        <v>0</v>
      </c>
      <c r="L1040" s="42">
        <v>0</v>
      </c>
      <c r="M1040" s="269"/>
      <c r="N1040" s="268" t="str">
        <f t="shared" si="93"/>
        <v>xxx</v>
      </c>
      <c r="O1040" s="267"/>
      <c r="P1040" s="268"/>
      <c r="Q1040" s="300">
        <v>0</v>
      </c>
      <c r="R1040" s="104">
        <f t="shared" si="92"/>
        <v>0</v>
      </c>
      <c r="S1040" s="43"/>
      <c r="T1040" s="111"/>
      <c r="U1040" s="111"/>
      <c r="V1040" s="111"/>
      <c r="W1040" s="111"/>
      <c r="X1040" s="111"/>
      <c r="Y1040" s="111"/>
      <c r="Z1040" s="111"/>
      <c r="AA1040" s="111"/>
      <c r="AB1040" s="111"/>
      <c r="AC1040" s="111"/>
      <c r="AD1040" s="111"/>
      <c r="AE1040" s="111"/>
      <c r="AF1040" s="111"/>
      <c r="AG1040" s="111"/>
      <c r="AH1040" s="40"/>
      <c r="AI1040" s="40"/>
    </row>
    <row r="1041" spans="1:35" s="44" customFormat="1" ht="28.5" customHeight="1" x14ac:dyDescent="0.25">
      <c r="A1041" s="88" t="e">
        <f t="shared" si="89"/>
        <v>#VALUE!</v>
      </c>
      <c r="B1041" s="87" t="s">
        <v>60</v>
      </c>
      <c r="C1041" s="28"/>
      <c r="D1041" s="37"/>
      <c r="E1041" s="38"/>
      <c r="F1041" s="89"/>
      <c r="G1041" s="96"/>
      <c r="H1041" s="39">
        <f t="shared" si="90"/>
        <v>0</v>
      </c>
      <c r="I1041" s="39"/>
      <c r="J1041" s="82"/>
      <c r="K1041" s="41">
        <f t="shared" si="91"/>
        <v>0</v>
      </c>
      <c r="L1041" s="42">
        <v>0</v>
      </c>
      <c r="M1041" s="269"/>
      <c r="N1041" s="268" t="str">
        <f t="shared" si="93"/>
        <v>xxx</v>
      </c>
      <c r="O1041" s="267"/>
      <c r="P1041" s="268"/>
      <c r="Q1041" s="300">
        <v>0</v>
      </c>
      <c r="R1041" s="104">
        <f t="shared" si="92"/>
        <v>0</v>
      </c>
      <c r="S1041" s="43"/>
      <c r="T1041" s="111"/>
      <c r="U1041" s="111"/>
      <c r="V1041" s="111"/>
      <c r="W1041" s="111"/>
      <c r="X1041" s="111"/>
      <c r="Y1041" s="111"/>
      <c r="Z1041" s="111"/>
      <c r="AA1041" s="111"/>
      <c r="AB1041" s="111"/>
      <c r="AC1041" s="111"/>
      <c r="AD1041" s="111"/>
      <c r="AE1041" s="111"/>
      <c r="AF1041" s="111"/>
      <c r="AG1041" s="111"/>
      <c r="AH1041" s="40"/>
      <c r="AI1041" s="40"/>
    </row>
    <row r="1042" spans="1:35" s="44" customFormat="1" ht="28.5" customHeight="1" x14ac:dyDescent="0.25">
      <c r="A1042" s="88" t="e">
        <f t="shared" si="89"/>
        <v>#VALUE!</v>
      </c>
      <c r="B1042" s="87" t="s">
        <v>60</v>
      </c>
      <c r="C1042" s="28"/>
      <c r="D1042" s="37"/>
      <c r="E1042" s="38"/>
      <c r="F1042" s="89"/>
      <c r="G1042" s="96"/>
      <c r="H1042" s="39">
        <f t="shared" si="90"/>
        <v>0</v>
      </c>
      <c r="I1042" s="39"/>
      <c r="J1042" s="82"/>
      <c r="K1042" s="41">
        <f t="shared" si="91"/>
        <v>0</v>
      </c>
      <c r="L1042" s="42">
        <v>0</v>
      </c>
      <c r="M1042" s="269"/>
      <c r="N1042" s="268" t="str">
        <f t="shared" si="93"/>
        <v>xxx</v>
      </c>
      <c r="O1042" s="267"/>
      <c r="P1042" s="268"/>
      <c r="Q1042" s="300">
        <v>0</v>
      </c>
      <c r="R1042" s="104">
        <f t="shared" si="92"/>
        <v>0</v>
      </c>
      <c r="S1042" s="43"/>
      <c r="T1042" s="111"/>
      <c r="U1042" s="111"/>
      <c r="V1042" s="111"/>
      <c r="W1042" s="111"/>
      <c r="X1042" s="111"/>
      <c r="Y1042" s="111"/>
      <c r="Z1042" s="111"/>
      <c r="AA1042" s="111"/>
      <c r="AB1042" s="111"/>
      <c r="AC1042" s="111"/>
      <c r="AD1042" s="111"/>
      <c r="AE1042" s="111"/>
      <c r="AF1042" s="111"/>
      <c r="AG1042" s="111"/>
      <c r="AH1042" s="40"/>
      <c r="AI1042" s="40"/>
    </row>
    <row r="1043" spans="1:35" s="44" customFormat="1" ht="28.5" customHeight="1" x14ac:dyDescent="0.25">
      <c r="A1043" s="88" t="e">
        <f t="shared" si="89"/>
        <v>#VALUE!</v>
      </c>
      <c r="B1043" s="87" t="s">
        <v>60</v>
      </c>
      <c r="C1043" s="28"/>
      <c r="D1043" s="37"/>
      <c r="E1043" s="38"/>
      <c r="F1043" s="89"/>
      <c r="G1043" s="96"/>
      <c r="H1043" s="39">
        <f t="shared" si="90"/>
        <v>0</v>
      </c>
      <c r="I1043" s="39"/>
      <c r="J1043" s="82"/>
      <c r="K1043" s="41">
        <f t="shared" si="91"/>
        <v>0</v>
      </c>
      <c r="L1043" s="42">
        <v>0</v>
      </c>
      <c r="M1043" s="269"/>
      <c r="N1043" s="268" t="str">
        <f t="shared" si="93"/>
        <v>xxx</v>
      </c>
      <c r="O1043" s="267"/>
      <c r="P1043" s="268"/>
      <c r="Q1043" s="300">
        <v>0</v>
      </c>
      <c r="R1043" s="104">
        <f t="shared" si="92"/>
        <v>0</v>
      </c>
      <c r="S1043" s="43"/>
      <c r="T1043" s="111"/>
      <c r="U1043" s="111"/>
      <c r="V1043" s="111"/>
      <c r="W1043" s="111"/>
      <c r="X1043" s="111"/>
      <c r="Y1043" s="111"/>
      <c r="Z1043" s="111"/>
      <c r="AA1043" s="111"/>
      <c r="AB1043" s="111"/>
      <c r="AC1043" s="111"/>
      <c r="AD1043" s="111"/>
      <c r="AE1043" s="111"/>
      <c r="AF1043" s="111"/>
      <c r="AG1043" s="111"/>
      <c r="AH1043" s="40"/>
      <c r="AI1043" s="40"/>
    </row>
    <row r="1044" spans="1:35" s="44" customFormat="1" ht="28.5" customHeight="1" x14ac:dyDescent="0.25">
      <c r="A1044" s="88" t="e">
        <f t="shared" si="89"/>
        <v>#VALUE!</v>
      </c>
      <c r="B1044" s="87" t="s">
        <v>60</v>
      </c>
      <c r="C1044" s="28"/>
      <c r="D1044" s="37"/>
      <c r="E1044" s="38"/>
      <c r="F1044" s="89"/>
      <c r="G1044" s="96"/>
      <c r="H1044" s="39">
        <f t="shared" si="90"/>
        <v>0</v>
      </c>
      <c r="I1044" s="39"/>
      <c r="J1044" s="82"/>
      <c r="K1044" s="41">
        <f t="shared" si="91"/>
        <v>0</v>
      </c>
      <c r="L1044" s="42">
        <v>0</v>
      </c>
      <c r="M1044" s="269"/>
      <c r="N1044" s="268" t="str">
        <f t="shared" si="93"/>
        <v>xxx</v>
      </c>
      <c r="O1044" s="267"/>
      <c r="P1044" s="268"/>
      <c r="Q1044" s="300">
        <v>0</v>
      </c>
      <c r="R1044" s="104">
        <f t="shared" si="92"/>
        <v>0</v>
      </c>
      <c r="S1044" s="43"/>
      <c r="T1044" s="111"/>
      <c r="U1044" s="111"/>
      <c r="V1044" s="111"/>
      <c r="W1044" s="111"/>
      <c r="X1044" s="111"/>
      <c r="Y1044" s="111"/>
      <c r="Z1044" s="111"/>
      <c r="AA1044" s="111"/>
      <c r="AB1044" s="111"/>
      <c r="AC1044" s="111"/>
      <c r="AD1044" s="111"/>
      <c r="AE1044" s="111"/>
      <c r="AF1044" s="111"/>
      <c r="AG1044" s="111"/>
      <c r="AH1044" s="40"/>
      <c r="AI1044" s="40"/>
    </row>
    <row r="1045" spans="1:35" s="44" customFormat="1" ht="28.5" customHeight="1" x14ac:dyDescent="0.25">
      <c r="A1045" s="88" t="e">
        <f t="shared" si="89"/>
        <v>#VALUE!</v>
      </c>
      <c r="B1045" s="87" t="s">
        <v>60</v>
      </c>
      <c r="C1045" s="28"/>
      <c r="D1045" s="37"/>
      <c r="E1045" s="38"/>
      <c r="F1045" s="89"/>
      <c r="G1045" s="96"/>
      <c r="H1045" s="39">
        <f t="shared" si="90"/>
        <v>0</v>
      </c>
      <c r="I1045" s="39"/>
      <c r="J1045" s="82"/>
      <c r="K1045" s="41">
        <f t="shared" si="91"/>
        <v>0</v>
      </c>
      <c r="L1045" s="42">
        <v>0</v>
      </c>
      <c r="M1045" s="269"/>
      <c r="N1045" s="268" t="str">
        <f t="shared" si="93"/>
        <v>xxx</v>
      </c>
      <c r="O1045" s="267"/>
      <c r="P1045" s="268"/>
      <c r="Q1045" s="300">
        <v>0</v>
      </c>
      <c r="R1045" s="104">
        <f t="shared" si="92"/>
        <v>0</v>
      </c>
      <c r="S1045" s="43"/>
      <c r="T1045" s="111"/>
      <c r="U1045" s="111"/>
      <c r="V1045" s="111"/>
      <c r="W1045" s="111"/>
      <c r="X1045" s="111"/>
      <c r="Y1045" s="111"/>
      <c r="Z1045" s="111"/>
      <c r="AA1045" s="111"/>
      <c r="AB1045" s="111"/>
      <c r="AC1045" s="111"/>
      <c r="AD1045" s="111"/>
      <c r="AE1045" s="111"/>
      <c r="AF1045" s="111"/>
      <c r="AG1045" s="111"/>
      <c r="AH1045" s="40"/>
      <c r="AI1045" s="40"/>
    </row>
    <row r="1046" spans="1:35" s="44" customFormat="1" ht="28.5" customHeight="1" x14ac:dyDescent="0.25">
      <c r="A1046" s="88" t="e">
        <f t="shared" si="89"/>
        <v>#VALUE!</v>
      </c>
      <c r="B1046" s="87" t="s">
        <v>60</v>
      </c>
      <c r="C1046" s="28"/>
      <c r="D1046" s="37"/>
      <c r="E1046" s="38"/>
      <c r="F1046" s="89"/>
      <c r="G1046" s="96"/>
      <c r="H1046" s="39">
        <f t="shared" si="90"/>
        <v>0</v>
      </c>
      <c r="I1046" s="39"/>
      <c r="J1046" s="82"/>
      <c r="K1046" s="41">
        <f t="shared" si="91"/>
        <v>0</v>
      </c>
      <c r="L1046" s="42">
        <v>0</v>
      </c>
      <c r="M1046" s="269"/>
      <c r="N1046" s="268" t="str">
        <f t="shared" si="93"/>
        <v>xxx</v>
      </c>
      <c r="O1046" s="267"/>
      <c r="P1046" s="268"/>
      <c r="Q1046" s="300">
        <v>0</v>
      </c>
      <c r="R1046" s="104">
        <f t="shared" si="92"/>
        <v>0</v>
      </c>
      <c r="S1046" s="43"/>
      <c r="T1046" s="111"/>
      <c r="U1046" s="111"/>
      <c r="V1046" s="111"/>
      <c r="W1046" s="111"/>
      <c r="X1046" s="111"/>
      <c r="Y1046" s="111"/>
      <c r="Z1046" s="111"/>
      <c r="AA1046" s="111"/>
      <c r="AB1046" s="111"/>
      <c r="AC1046" s="111"/>
      <c r="AD1046" s="111"/>
      <c r="AE1046" s="111"/>
      <c r="AF1046" s="111"/>
      <c r="AG1046" s="111"/>
      <c r="AH1046" s="40"/>
      <c r="AI1046" s="40"/>
    </row>
    <row r="1047" spans="1:35" s="44" customFormat="1" ht="28.5" customHeight="1" x14ac:dyDescent="0.25">
      <c r="A1047" s="88" t="e">
        <f t="shared" si="89"/>
        <v>#VALUE!</v>
      </c>
      <c r="B1047" s="87" t="s">
        <v>60</v>
      </c>
      <c r="C1047" s="28"/>
      <c r="D1047" s="37"/>
      <c r="E1047" s="38"/>
      <c r="F1047" s="89"/>
      <c r="G1047" s="96"/>
      <c r="H1047" s="39">
        <f t="shared" si="90"/>
        <v>0</v>
      </c>
      <c r="I1047" s="39"/>
      <c r="J1047" s="82"/>
      <c r="K1047" s="41">
        <f t="shared" si="91"/>
        <v>0</v>
      </c>
      <c r="L1047" s="42">
        <v>0</v>
      </c>
      <c r="M1047" s="269"/>
      <c r="N1047" s="268" t="str">
        <f t="shared" si="93"/>
        <v>xxx</v>
      </c>
      <c r="O1047" s="267"/>
      <c r="P1047" s="268"/>
      <c r="Q1047" s="300">
        <v>0</v>
      </c>
      <c r="R1047" s="104">
        <f t="shared" si="92"/>
        <v>0</v>
      </c>
      <c r="S1047" s="43"/>
      <c r="T1047" s="111"/>
      <c r="U1047" s="111"/>
      <c r="V1047" s="111"/>
      <c r="W1047" s="111"/>
      <c r="X1047" s="111"/>
      <c r="Y1047" s="111"/>
      <c r="Z1047" s="111"/>
      <c r="AA1047" s="111"/>
      <c r="AB1047" s="111"/>
      <c r="AC1047" s="111"/>
      <c r="AD1047" s="111"/>
      <c r="AE1047" s="111"/>
      <c r="AF1047" s="111"/>
      <c r="AG1047" s="111"/>
      <c r="AH1047" s="40"/>
      <c r="AI1047" s="40"/>
    </row>
    <row r="1048" spans="1:35" s="44" customFormat="1" ht="28.5" customHeight="1" x14ac:dyDescent="0.25">
      <c r="A1048" s="88" t="e">
        <f t="shared" si="89"/>
        <v>#VALUE!</v>
      </c>
      <c r="B1048" s="87" t="s">
        <v>60</v>
      </c>
      <c r="C1048" s="28"/>
      <c r="D1048" s="37"/>
      <c r="E1048" s="38"/>
      <c r="F1048" s="89"/>
      <c r="G1048" s="96"/>
      <c r="H1048" s="39">
        <f t="shared" si="90"/>
        <v>0</v>
      </c>
      <c r="I1048" s="39"/>
      <c r="J1048" s="82"/>
      <c r="K1048" s="41">
        <f t="shared" si="91"/>
        <v>0</v>
      </c>
      <c r="L1048" s="42">
        <v>0</v>
      </c>
      <c r="M1048" s="269"/>
      <c r="N1048" s="268" t="str">
        <f t="shared" si="93"/>
        <v>xxx</v>
      </c>
      <c r="O1048" s="267"/>
      <c r="P1048" s="268"/>
      <c r="Q1048" s="300">
        <v>0</v>
      </c>
      <c r="R1048" s="104">
        <f t="shared" si="92"/>
        <v>0</v>
      </c>
      <c r="S1048" s="43"/>
      <c r="T1048" s="111"/>
      <c r="U1048" s="111"/>
      <c r="V1048" s="111"/>
      <c r="W1048" s="111"/>
      <c r="X1048" s="111"/>
      <c r="Y1048" s="111"/>
      <c r="Z1048" s="111"/>
      <c r="AA1048" s="111"/>
      <c r="AB1048" s="111"/>
      <c r="AC1048" s="111"/>
      <c r="AD1048" s="111"/>
      <c r="AE1048" s="111"/>
      <c r="AF1048" s="111"/>
      <c r="AG1048" s="111"/>
      <c r="AH1048" s="40"/>
      <c r="AI1048" s="40"/>
    </row>
    <row r="1049" spans="1:35" s="44" customFormat="1" ht="28.5" customHeight="1" x14ac:dyDescent="0.25">
      <c r="A1049" s="88" t="e">
        <f t="shared" si="89"/>
        <v>#VALUE!</v>
      </c>
      <c r="B1049" s="87" t="s">
        <v>60</v>
      </c>
      <c r="C1049" s="28"/>
      <c r="D1049" s="37"/>
      <c r="E1049" s="38"/>
      <c r="F1049" s="89"/>
      <c r="G1049" s="96"/>
      <c r="H1049" s="39">
        <f t="shared" si="90"/>
        <v>0</v>
      </c>
      <c r="I1049" s="39"/>
      <c r="J1049" s="82"/>
      <c r="K1049" s="41">
        <f t="shared" si="91"/>
        <v>0</v>
      </c>
      <c r="L1049" s="42">
        <v>0</v>
      </c>
      <c r="M1049" s="269"/>
      <c r="N1049" s="268" t="str">
        <f t="shared" si="93"/>
        <v>xxx</v>
      </c>
      <c r="O1049" s="267"/>
      <c r="P1049" s="268"/>
      <c r="Q1049" s="300">
        <v>0</v>
      </c>
      <c r="R1049" s="104">
        <f t="shared" si="92"/>
        <v>0</v>
      </c>
      <c r="S1049" s="43"/>
      <c r="T1049" s="111"/>
      <c r="U1049" s="111"/>
      <c r="V1049" s="111"/>
      <c r="W1049" s="111"/>
      <c r="X1049" s="111"/>
      <c r="Y1049" s="111"/>
      <c r="Z1049" s="111"/>
      <c r="AA1049" s="111"/>
      <c r="AB1049" s="111"/>
      <c r="AC1049" s="111"/>
      <c r="AD1049" s="111"/>
      <c r="AE1049" s="111"/>
      <c r="AF1049" s="111"/>
      <c r="AG1049" s="111"/>
      <c r="AH1049" s="40"/>
      <c r="AI1049" s="40"/>
    </row>
    <row r="1050" spans="1:35" s="44" customFormat="1" ht="28.5" customHeight="1" x14ac:dyDescent="0.25">
      <c r="A1050" s="88" t="e">
        <f t="shared" si="89"/>
        <v>#VALUE!</v>
      </c>
      <c r="B1050" s="87" t="s">
        <v>60</v>
      </c>
      <c r="C1050" s="28"/>
      <c r="D1050" s="37"/>
      <c r="E1050" s="38"/>
      <c r="F1050" s="89"/>
      <c r="G1050" s="96"/>
      <c r="H1050" s="39">
        <f t="shared" si="90"/>
        <v>0</v>
      </c>
      <c r="I1050" s="39"/>
      <c r="J1050" s="82"/>
      <c r="K1050" s="41">
        <f t="shared" si="91"/>
        <v>0</v>
      </c>
      <c r="L1050" s="42">
        <v>0</v>
      </c>
      <c r="M1050" s="269"/>
      <c r="N1050" s="268" t="str">
        <f t="shared" si="93"/>
        <v>xxx</v>
      </c>
      <c r="O1050" s="267"/>
      <c r="P1050" s="268"/>
      <c r="Q1050" s="300">
        <v>0</v>
      </c>
      <c r="R1050" s="104">
        <f t="shared" si="92"/>
        <v>0</v>
      </c>
      <c r="S1050" s="43"/>
      <c r="T1050" s="111"/>
      <c r="U1050" s="111"/>
      <c r="V1050" s="111"/>
      <c r="W1050" s="111"/>
      <c r="X1050" s="111"/>
      <c r="Y1050" s="111"/>
      <c r="Z1050" s="111"/>
      <c r="AA1050" s="111"/>
      <c r="AB1050" s="111"/>
      <c r="AC1050" s="111"/>
      <c r="AD1050" s="111"/>
      <c r="AE1050" s="111"/>
      <c r="AF1050" s="111"/>
      <c r="AG1050" s="111"/>
      <c r="AH1050" s="40"/>
      <c r="AI1050" s="40"/>
    </row>
    <row r="1051" spans="1:35" s="44" customFormat="1" ht="28.5" customHeight="1" x14ac:dyDescent="0.25">
      <c r="A1051" s="88" t="e">
        <f t="shared" si="89"/>
        <v>#VALUE!</v>
      </c>
      <c r="B1051" s="87" t="s">
        <v>60</v>
      </c>
      <c r="C1051" s="28"/>
      <c r="D1051" s="37"/>
      <c r="E1051" s="38"/>
      <c r="F1051" s="89"/>
      <c r="G1051" s="96"/>
      <c r="H1051" s="39">
        <f t="shared" si="90"/>
        <v>0</v>
      </c>
      <c r="I1051" s="39"/>
      <c r="J1051" s="82"/>
      <c r="K1051" s="41">
        <f t="shared" si="91"/>
        <v>0</v>
      </c>
      <c r="L1051" s="42">
        <v>0</v>
      </c>
      <c r="M1051" s="269"/>
      <c r="N1051" s="268" t="str">
        <f t="shared" si="93"/>
        <v>xxx</v>
      </c>
      <c r="O1051" s="267"/>
      <c r="P1051" s="268"/>
      <c r="Q1051" s="300">
        <v>0</v>
      </c>
      <c r="R1051" s="104">
        <f t="shared" si="92"/>
        <v>0</v>
      </c>
      <c r="S1051" s="43"/>
      <c r="T1051" s="111"/>
      <c r="U1051" s="111"/>
      <c r="V1051" s="111"/>
      <c r="W1051" s="111"/>
      <c r="X1051" s="111"/>
      <c r="Y1051" s="111"/>
      <c r="Z1051" s="111"/>
      <c r="AA1051" s="111"/>
      <c r="AB1051" s="111"/>
      <c r="AC1051" s="111"/>
      <c r="AD1051" s="111"/>
      <c r="AE1051" s="111"/>
      <c r="AF1051" s="111"/>
      <c r="AG1051" s="111"/>
      <c r="AH1051" s="40"/>
      <c r="AI1051" s="40"/>
    </row>
    <row r="1052" spans="1:35" s="44" customFormat="1" ht="28.5" customHeight="1" x14ac:dyDescent="0.25">
      <c r="A1052" s="88" t="e">
        <f t="shared" si="89"/>
        <v>#VALUE!</v>
      </c>
      <c r="B1052" s="87" t="s">
        <v>60</v>
      </c>
      <c r="C1052" s="28"/>
      <c r="D1052" s="37"/>
      <c r="E1052" s="38"/>
      <c r="F1052" s="89"/>
      <c r="G1052" s="96"/>
      <c r="H1052" s="39">
        <f t="shared" si="90"/>
        <v>0</v>
      </c>
      <c r="I1052" s="39"/>
      <c r="J1052" s="82"/>
      <c r="K1052" s="41">
        <f t="shared" si="91"/>
        <v>0</v>
      </c>
      <c r="L1052" s="42">
        <v>0</v>
      </c>
      <c r="M1052" s="269"/>
      <c r="N1052" s="268" t="str">
        <f t="shared" si="93"/>
        <v>xxx</v>
      </c>
      <c r="O1052" s="267"/>
      <c r="P1052" s="268"/>
      <c r="Q1052" s="300">
        <v>0</v>
      </c>
      <c r="R1052" s="104">
        <f t="shared" si="92"/>
        <v>0</v>
      </c>
      <c r="S1052" s="43"/>
      <c r="T1052" s="111"/>
      <c r="U1052" s="111"/>
      <c r="V1052" s="111"/>
      <c r="W1052" s="111"/>
      <c r="X1052" s="111"/>
      <c r="Y1052" s="111"/>
      <c r="Z1052" s="111"/>
      <c r="AA1052" s="111"/>
      <c r="AB1052" s="111"/>
      <c r="AC1052" s="111"/>
      <c r="AD1052" s="111"/>
      <c r="AE1052" s="111"/>
      <c r="AF1052" s="111"/>
      <c r="AG1052" s="111"/>
      <c r="AH1052" s="40"/>
      <c r="AI1052" s="40"/>
    </row>
    <row r="1053" spans="1:35" s="44" customFormat="1" ht="28.5" customHeight="1" x14ac:dyDescent="0.25">
      <c r="A1053" s="88" t="e">
        <f t="shared" si="89"/>
        <v>#VALUE!</v>
      </c>
      <c r="B1053" s="87" t="s">
        <v>60</v>
      </c>
      <c r="C1053" s="28"/>
      <c r="D1053" s="37"/>
      <c r="E1053" s="38"/>
      <c r="F1053" s="89"/>
      <c r="G1053" s="96"/>
      <c r="H1053" s="39">
        <f t="shared" si="90"/>
        <v>0</v>
      </c>
      <c r="I1053" s="39"/>
      <c r="J1053" s="82"/>
      <c r="K1053" s="41">
        <f t="shared" si="91"/>
        <v>0</v>
      </c>
      <c r="L1053" s="42">
        <v>0</v>
      </c>
      <c r="M1053" s="269"/>
      <c r="N1053" s="268" t="str">
        <f t="shared" si="93"/>
        <v>xxx</v>
      </c>
      <c r="O1053" s="267"/>
      <c r="P1053" s="268"/>
      <c r="Q1053" s="300">
        <v>0</v>
      </c>
      <c r="R1053" s="104">
        <f t="shared" si="92"/>
        <v>0</v>
      </c>
      <c r="S1053" s="43"/>
      <c r="T1053" s="111"/>
      <c r="U1053" s="111"/>
      <c r="V1053" s="111"/>
      <c r="W1053" s="111"/>
      <c r="X1053" s="111"/>
      <c r="Y1053" s="111"/>
      <c r="Z1053" s="111"/>
      <c r="AA1053" s="111"/>
      <c r="AB1053" s="111"/>
      <c r="AC1053" s="111"/>
      <c r="AD1053" s="111"/>
      <c r="AE1053" s="111"/>
      <c r="AF1053" s="111"/>
      <c r="AG1053" s="111"/>
      <c r="AH1053" s="40"/>
      <c r="AI1053" s="40"/>
    </row>
    <row r="1054" spans="1:35" s="44" customFormat="1" ht="28.5" customHeight="1" x14ac:dyDescent="0.25">
      <c r="A1054" s="88" t="e">
        <f t="shared" si="89"/>
        <v>#VALUE!</v>
      </c>
      <c r="B1054" s="87" t="s">
        <v>60</v>
      </c>
      <c r="C1054" s="28"/>
      <c r="D1054" s="37"/>
      <c r="E1054" s="38"/>
      <c r="F1054" s="89"/>
      <c r="G1054" s="96"/>
      <c r="H1054" s="39">
        <f t="shared" si="90"/>
        <v>0</v>
      </c>
      <c r="I1054" s="39"/>
      <c r="J1054" s="82"/>
      <c r="K1054" s="41">
        <f t="shared" si="91"/>
        <v>0</v>
      </c>
      <c r="L1054" s="42">
        <v>0</v>
      </c>
      <c r="M1054" s="269"/>
      <c r="N1054" s="268" t="str">
        <f t="shared" si="93"/>
        <v>xxx</v>
      </c>
      <c r="O1054" s="267"/>
      <c r="P1054" s="268"/>
      <c r="Q1054" s="300">
        <v>0</v>
      </c>
      <c r="R1054" s="104">
        <f t="shared" si="92"/>
        <v>0</v>
      </c>
      <c r="S1054" s="43"/>
      <c r="T1054" s="111"/>
      <c r="U1054" s="111"/>
      <c r="V1054" s="111"/>
      <c r="W1054" s="111"/>
      <c r="X1054" s="111"/>
      <c r="Y1054" s="111"/>
      <c r="Z1054" s="111"/>
      <c r="AA1054" s="111"/>
      <c r="AB1054" s="111"/>
      <c r="AC1054" s="111"/>
      <c r="AD1054" s="111"/>
      <c r="AE1054" s="111"/>
      <c r="AF1054" s="111"/>
      <c r="AG1054" s="111"/>
      <c r="AH1054" s="40"/>
      <c r="AI1054" s="40"/>
    </row>
    <row r="1055" spans="1:35" s="44" customFormat="1" ht="28.5" customHeight="1" x14ac:dyDescent="0.25">
      <c r="A1055" s="88" t="e">
        <f t="shared" si="89"/>
        <v>#VALUE!</v>
      </c>
      <c r="B1055" s="87" t="s">
        <v>60</v>
      </c>
      <c r="C1055" s="28"/>
      <c r="D1055" s="37"/>
      <c r="E1055" s="38"/>
      <c r="F1055" s="89"/>
      <c r="G1055" s="96"/>
      <c r="H1055" s="39">
        <f t="shared" si="90"/>
        <v>0</v>
      </c>
      <c r="I1055" s="39"/>
      <c r="J1055" s="82"/>
      <c r="K1055" s="41">
        <f t="shared" si="91"/>
        <v>0</v>
      </c>
      <c r="L1055" s="42">
        <v>0</v>
      </c>
      <c r="M1055" s="269"/>
      <c r="N1055" s="268" t="str">
        <f t="shared" si="93"/>
        <v>xxx</v>
      </c>
      <c r="O1055" s="267"/>
      <c r="P1055" s="268"/>
      <c r="Q1055" s="300">
        <v>0</v>
      </c>
      <c r="R1055" s="104">
        <f t="shared" si="92"/>
        <v>0</v>
      </c>
      <c r="S1055" s="43"/>
      <c r="T1055" s="111"/>
      <c r="U1055" s="111"/>
      <c r="V1055" s="111"/>
      <c r="W1055" s="111"/>
      <c r="X1055" s="111"/>
      <c r="Y1055" s="111"/>
      <c r="Z1055" s="111"/>
      <c r="AA1055" s="111"/>
      <c r="AB1055" s="111"/>
      <c r="AC1055" s="111"/>
      <c r="AD1055" s="111"/>
      <c r="AE1055" s="111"/>
      <c r="AF1055" s="111"/>
      <c r="AG1055" s="111"/>
      <c r="AH1055" s="40"/>
      <c r="AI1055" s="40"/>
    </row>
    <row r="1056" spans="1:35" s="44" customFormat="1" ht="28.5" customHeight="1" x14ac:dyDescent="0.25">
      <c r="A1056" s="88" t="e">
        <f t="shared" si="89"/>
        <v>#VALUE!</v>
      </c>
      <c r="B1056" s="87" t="s">
        <v>60</v>
      </c>
      <c r="C1056" s="28"/>
      <c r="D1056" s="37"/>
      <c r="E1056" s="38"/>
      <c r="F1056" s="89"/>
      <c r="G1056" s="96"/>
      <c r="H1056" s="39">
        <f t="shared" si="90"/>
        <v>0</v>
      </c>
      <c r="I1056" s="39"/>
      <c r="J1056" s="82"/>
      <c r="K1056" s="41">
        <f t="shared" si="91"/>
        <v>0</v>
      </c>
      <c r="L1056" s="42">
        <v>0</v>
      </c>
      <c r="M1056" s="269"/>
      <c r="N1056" s="268" t="str">
        <f t="shared" si="93"/>
        <v>xxx</v>
      </c>
      <c r="O1056" s="267"/>
      <c r="P1056" s="268"/>
      <c r="Q1056" s="300">
        <v>0</v>
      </c>
      <c r="R1056" s="104">
        <f t="shared" si="92"/>
        <v>0</v>
      </c>
      <c r="S1056" s="43"/>
      <c r="T1056" s="111"/>
      <c r="U1056" s="111"/>
      <c r="V1056" s="111"/>
      <c r="W1056" s="111"/>
      <c r="X1056" s="111"/>
      <c r="Y1056" s="111"/>
      <c r="Z1056" s="111"/>
      <c r="AA1056" s="111"/>
      <c r="AB1056" s="111"/>
      <c r="AC1056" s="111"/>
      <c r="AD1056" s="111"/>
      <c r="AE1056" s="111"/>
      <c r="AF1056" s="111"/>
      <c r="AG1056" s="111"/>
      <c r="AH1056" s="40"/>
      <c r="AI1056" s="40"/>
    </row>
    <row r="1057" spans="1:35" s="44" customFormat="1" ht="28.5" customHeight="1" x14ac:dyDescent="0.25">
      <c r="A1057" s="88" t="e">
        <f t="shared" si="89"/>
        <v>#VALUE!</v>
      </c>
      <c r="B1057" s="87" t="s">
        <v>60</v>
      </c>
      <c r="C1057" s="28"/>
      <c r="D1057" s="37"/>
      <c r="E1057" s="38"/>
      <c r="F1057" s="89"/>
      <c r="G1057" s="96"/>
      <c r="H1057" s="39">
        <f t="shared" si="90"/>
        <v>0</v>
      </c>
      <c r="I1057" s="39"/>
      <c r="J1057" s="82"/>
      <c r="K1057" s="41">
        <f t="shared" si="91"/>
        <v>0</v>
      </c>
      <c r="L1057" s="42">
        <v>0</v>
      </c>
      <c r="M1057" s="269"/>
      <c r="N1057" s="268" t="str">
        <f t="shared" si="93"/>
        <v>xxx</v>
      </c>
      <c r="O1057" s="267"/>
      <c r="P1057" s="268"/>
      <c r="Q1057" s="300">
        <v>0</v>
      </c>
      <c r="R1057" s="104">
        <f t="shared" si="92"/>
        <v>0</v>
      </c>
      <c r="S1057" s="43"/>
      <c r="T1057" s="111"/>
      <c r="U1057" s="111"/>
      <c r="V1057" s="111"/>
      <c r="W1057" s="111"/>
      <c r="X1057" s="111"/>
      <c r="Y1057" s="111"/>
      <c r="Z1057" s="111"/>
      <c r="AA1057" s="111"/>
      <c r="AB1057" s="111"/>
      <c r="AC1057" s="111"/>
      <c r="AD1057" s="111"/>
      <c r="AE1057" s="111"/>
      <c r="AF1057" s="111"/>
      <c r="AG1057" s="111"/>
      <c r="AH1057" s="40"/>
      <c r="AI1057" s="40"/>
    </row>
    <row r="1058" spans="1:35" s="44" customFormat="1" ht="28.5" customHeight="1" x14ac:dyDescent="0.25">
      <c r="A1058" s="88" t="e">
        <f t="shared" si="89"/>
        <v>#VALUE!</v>
      </c>
      <c r="B1058" s="87" t="s">
        <v>60</v>
      </c>
      <c r="C1058" s="28"/>
      <c r="D1058" s="37"/>
      <c r="E1058" s="38"/>
      <c r="F1058" s="89"/>
      <c r="G1058" s="96"/>
      <c r="H1058" s="39">
        <f t="shared" si="90"/>
        <v>0</v>
      </c>
      <c r="I1058" s="39"/>
      <c r="J1058" s="82"/>
      <c r="K1058" s="41">
        <f t="shared" si="91"/>
        <v>0</v>
      </c>
      <c r="L1058" s="42">
        <v>0</v>
      </c>
      <c r="M1058" s="269"/>
      <c r="N1058" s="268" t="str">
        <f t="shared" si="93"/>
        <v>xxx</v>
      </c>
      <c r="O1058" s="267"/>
      <c r="P1058" s="268"/>
      <c r="Q1058" s="300">
        <v>0</v>
      </c>
      <c r="R1058" s="104">
        <f t="shared" si="92"/>
        <v>0</v>
      </c>
      <c r="S1058" s="43"/>
      <c r="T1058" s="111"/>
      <c r="U1058" s="111"/>
      <c r="V1058" s="111"/>
      <c r="W1058" s="111"/>
      <c r="X1058" s="111"/>
      <c r="Y1058" s="111"/>
      <c r="Z1058" s="111"/>
      <c r="AA1058" s="111"/>
      <c r="AB1058" s="111"/>
      <c r="AC1058" s="111"/>
      <c r="AD1058" s="111"/>
      <c r="AE1058" s="111"/>
      <c r="AF1058" s="111"/>
      <c r="AG1058" s="111"/>
      <c r="AH1058" s="40"/>
      <c r="AI1058" s="40"/>
    </row>
    <row r="1059" spans="1:35" s="44" customFormat="1" ht="28.5" customHeight="1" x14ac:dyDescent="0.25">
      <c r="A1059" s="88" t="e">
        <f t="shared" si="89"/>
        <v>#VALUE!</v>
      </c>
      <c r="B1059" s="87" t="s">
        <v>60</v>
      </c>
      <c r="C1059" s="28"/>
      <c r="D1059" s="37"/>
      <c r="E1059" s="38"/>
      <c r="F1059" s="89"/>
      <c r="G1059" s="96"/>
      <c r="H1059" s="39">
        <f t="shared" si="90"/>
        <v>0</v>
      </c>
      <c r="I1059" s="39"/>
      <c r="J1059" s="82"/>
      <c r="K1059" s="41">
        <f t="shared" si="91"/>
        <v>0</v>
      </c>
      <c r="L1059" s="42">
        <v>0</v>
      </c>
      <c r="M1059" s="269"/>
      <c r="N1059" s="268" t="str">
        <f t="shared" si="93"/>
        <v>xxx</v>
      </c>
      <c r="O1059" s="267"/>
      <c r="P1059" s="268"/>
      <c r="Q1059" s="300">
        <v>0</v>
      </c>
      <c r="R1059" s="104">
        <f t="shared" si="92"/>
        <v>0</v>
      </c>
      <c r="S1059" s="43"/>
      <c r="T1059" s="111"/>
      <c r="U1059" s="111"/>
      <c r="V1059" s="111"/>
      <c r="W1059" s="111"/>
      <c r="X1059" s="111"/>
      <c r="Y1059" s="111"/>
      <c r="Z1059" s="111"/>
      <c r="AA1059" s="111"/>
      <c r="AB1059" s="111"/>
      <c r="AC1059" s="111"/>
      <c r="AD1059" s="111"/>
      <c r="AE1059" s="111"/>
      <c r="AF1059" s="111"/>
      <c r="AG1059" s="111"/>
      <c r="AH1059" s="40"/>
      <c r="AI1059" s="40"/>
    </row>
    <row r="1060" spans="1:35" s="44" customFormat="1" ht="28.5" customHeight="1" x14ac:dyDescent="0.25">
      <c r="A1060" s="88" t="e">
        <f t="shared" si="89"/>
        <v>#VALUE!</v>
      </c>
      <c r="B1060" s="87" t="s">
        <v>60</v>
      </c>
      <c r="C1060" s="28"/>
      <c r="D1060" s="37"/>
      <c r="E1060" s="38"/>
      <c r="F1060" s="89"/>
      <c r="G1060" s="96"/>
      <c r="H1060" s="39">
        <f t="shared" si="90"/>
        <v>0</v>
      </c>
      <c r="I1060" s="39"/>
      <c r="J1060" s="82"/>
      <c r="K1060" s="41">
        <f t="shared" si="91"/>
        <v>0</v>
      </c>
      <c r="L1060" s="42">
        <v>0</v>
      </c>
      <c r="M1060" s="269"/>
      <c r="N1060" s="268" t="str">
        <f t="shared" si="93"/>
        <v>xxx</v>
      </c>
      <c r="O1060" s="267"/>
      <c r="P1060" s="268"/>
      <c r="Q1060" s="300">
        <v>0</v>
      </c>
      <c r="R1060" s="104">
        <f t="shared" si="92"/>
        <v>0</v>
      </c>
      <c r="S1060" s="43"/>
      <c r="T1060" s="111"/>
      <c r="U1060" s="111"/>
      <c r="V1060" s="111"/>
      <c r="W1060" s="111"/>
      <c r="X1060" s="111"/>
      <c r="Y1060" s="111"/>
      <c r="Z1060" s="111"/>
      <c r="AA1060" s="111"/>
      <c r="AB1060" s="111"/>
      <c r="AC1060" s="111"/>
      <c r="AD1060" s="111"/>
      <c r="AE1060" s="111"/>
      <c r="AF1060" s="111"/>
      <c r="AG1060" s="111"/>
      <c r="AH1060" s="40"/>
      <c r="AI1060" s="40"/>
    </row>
    <row r="1061" spans="1:35" s="44" customFormat="1" ht="28.5" customHeight="1" x14ac:dyDescent="0.25">
      <c r="A1061" s="88" t="e">
        <f t="shared" si="89"/>
        <v>#VALUE!</v>
      </c>
      <c r="B1061" s="87" t="s">
        <v>60</v>
      </c>
      <c r="C1061" s="28"/>
      <c r="D1061" s="37"/>
      <c r="E1061" s="38"/>
      <c r="F1061" s="89"/>
      <c r="G1061" s="96"/>
      <c r="H1061" s="39">
        <f t="shared" si="90"/>
        <v>0</v>
      </c>
      <c r="I1061" s="39"/>
      <c r="J1061" s="82"/>
      <c r="K1061" s="41">
        <f t="shared" si="91"/>
        <v>0</v>
      </c>
      <c r="L1061" s="42">
        <v>0</v>
      </c>
      <c r="M1061" s="269"/>
      <c r="N1061" s="268" t="str">
        <f t="shared" si="93"/>
        <v>xxx</v>
      </c>
      <c r="O1061" s="267"/>
      <c r="P1061" s="268"/>
      <c r="Q1061" s="300">
        <v>0</v>
      </c>
      <c r="R1061" s="104">
        <f t="shared" si="92"/>
        <v>0</v>
      </c>
      <c r="S1061" s="43"/>
      <c r="T1061" s="111"/>
      <c r="U1061" s="111"/>
      <c r="V1061" s="111"/>
      <c r="W1061" s="111"/>
      <c r="X1061" s="111"/>
      <c r="Y1061" s="111"/>
      <c r="Z1061" s="111"/>
      <c r="AA1061" s="111"/>
      <c r="AB1061" s="111"/>
      <c r="AC1061" s="111"/>
      <c r="AD1061" s="111"/>
      <c r="AE1061" s="111"/>
      <c r="AF1061" s="111"/>
      <c r="AG1061" s="111"/>
      <c r="AH1061" s="40"/>
      <c r="AI1061" s="40"/>
    </row>
    <row r="1062" spans="1:35" s="44" customFormat="1" ht="28.5" customHeight="1" x14ac:dyDescent="0.25">
      <c r="A1062" s="88" t="e">
        <f t="shared" si="89"/>
        <v>#VALUE!</v>
      </c>
      <c r="B1062" s="87" t="s">
        <v>60</v>
      </c>
      <c r="C1062" s="28"/>
      <c r="D1062" s="37"/>
      <c r="E1062" s="38"/>
      <c r="F1062" s="89"/>
      <c r="G1062" s="96"/>
      <c r="H1062" s="39">
        <f t="shared" si="90"/>
        <v>0</v>
      </c>
      <c r="I1062" s="39"/>
      <c r="J1062" s="82"/>
      <c r="K1062" s="41">
        <f t="shared" si="91"/>
        <v>0</v>
      </c>
      <c r="L1062" s="42">
        <v>0</v>
      </c>
      <c r="M1062" s="269"/>
      <c r="N1062" s="268" t="str">
        <f t="shared" si="93"/>
        <v>xxx</v>
      </c>
      <c r="O1062" s="267"/>
      <c r="P1062" s="268"/>
      <c r="Q1062" s="300">
        <v>0</v>
      </c>
      <c r="R1062" s="104">
        <f t="shared" si="92"/>
        <v>0</v>
      </c>
      <c r="S1062" s="43"/>
      <c r="T1062" s="111"/>
      <c r="U1062" s="111"/>
      <c r="V1062" s="111"/>
      <c r="W1062" s="111"/>
      <c r="X1062" s="111"/>
      <c r="Y1062" s="111"/>
      <c r="Z1062" s="111"/>
      <c r="AA1062" s="111"/>
      <c r="AB1062" s="111"/>
      <c r="AC1062" s="111"/>
      <c r="AD1062" s="111"/>
      <c r="AE1062" s="111"/>
      <c r="AF1062" s="111"/>
      <c r="AG1062" s="111"/>
      <c r="AH1062" s="40"/>
      <c r="AI1062" s="40"/>
    </row>
    <row r="1063" spans="1:35" s="44" customFormat="1" ht="28.5" customHeight="1" x14ac:dyDescent="0.25">
      <c r="A1063" s="88" t="e">
        <f t="shared" si="89"/>
        <v>#VALUE!</v>
      </c>
      <c r="B1063" s="87" t="s">
        <v>60</v>
      </c>
      <c r="C1063" s="28"/>
      <c r="D1063" s="37"/>
      <c r="E1063" s="38"/>
      <c r="F1063" s="89"/>
      <c r="G1063" s="96"/>
      <c r="H1063" s="39">
        <f t="shared" si="90"/>
        <v>0</v>
      </c>
      <c r="I1063" s="39"/>
      <c r="J1063" s="82"/>
      <c r="K1063" s="41">
        <f t="shared" si="91"/>
        <v>0</v>
      </c>
      <c r="L1063" s="42">
        <v>0</v>
      </c>
      <c r="M1063" s="269"/>
      <c r="N1063" s="268" t="str">
        <f t="shared" si="93"/>
        <v>xxx</v>
      </c>
      <c r="O1063" s="267"/>
      <c r="P1063" s="268"/>
      <c r="Q1063" s="300">
        <v>0</v>
      </c>
      <c r="R1063" s="104">
        <f t="shared" si="92"/>
        <v>0</v>
      </c>
      <c r="S1063" s="43"/>
      <c r="T1063" s="111"/>
      <c r="U1063" s="111"/>
      <c r="V1063" s="111"/>
      <c r="W1063" s="111"/>
      <c r="X1063" s="111"/>
      <c r="Y1063" s="111"/>
      <c r="Z1063" s="111"/>
      <c r="AA1063" s="111"/>
      <c r="AB1063" s="111"/>
      <c r="AC1063" s="111"/>
      <c r="AD1063" s="111"/>
      <c r="AE1063" s="111"/>
      <c r="AF1063" s="111"/>
      <c r="AG1063" s="111"/>
      <c r="AH1063" s="40"/>
      <c r="AI1063" s="40"/>
    </row>
    <row r="1064" spans="1:35" s="44" customFormat="1" ht="28.5" customHeight="1" x14ac:dyDescent="0.25">
      <c r="A1064" s="88" t="e">
        <f t="shared" si="89"/>
        <v>#VALUE!</v>
      </c>
      <c r="B1064" s="87" t="s">
        <v>60</v>
      </c>
      <c r="C1064" s="28"/>
      <c r="D1064" s="37"/>
      <c r="E1064" s="38"/>
      <c r="F1064" s="89"/>
      <c r="G1064" s="96"/>
      <c r="H1064" s="39">
        <f t="shared" si="90"/>
        <v>0</v>
      </c>
      <c r="I1064" s="39"/>
      <c r="J1064" s="82"/>
      <c r="K1064" s="41">
        <f t="shared" si="91"/>
        <v>0</v>
      </c>
      <c r="L1064" s="42">
        <v>0</v>
      </c>
      <c r="M1064" s="269"/>
      <c r="N1064" s="268" t="str">
        <f t="shared" si="93"/>
        <v>xxx</v>
      </c>
      <c r="O1064" s="267"/>
      <c r="P1064" s="268"/>
      <c r="Q1064" s="300">
        <v>0</v>
      </c>
      <c r="R1064" s="104">
        <f t="shared" si="92"/>
        <v>0</v>
      </c>
      <c r="S1064" s="43"/>
      <c r="T1064" s="111"/>
      <c r="U1064" s="111"/>
      <c r="V1064" s="111"/>
      <c r="W1064" s="111"/>
      <c r="X1064" s="111"/>
      <c r="Y1064" s="111"/>
      <c r="Z1064" s="111"/>
      <c r="AA1064" s="111"/>
      <c r="AB1064" s="111"/>
      <c r="AC1064" s="111"/>
      <c r="AD1064" s="111"/>
      <c r="AE1064" s="111"/>
      <c r="AF1064" s="111"/>
      <c r="AG1064" s="111"/>
      <c r="AH1064" s="40"/>
      <c r="AI1064" s="40"/>
    </row>
    <row r="1065" spans="1:35" s="44" customFormat="1" ht="28.5" customHeight="1" x14ac:dyDescent="0.25">
      <c r="A1065" s="88" t="e">
        <f t="shared" si="89"/>
        <v>#VALUE!</v>
      </c>
      <c r="B1065" s="87" t="s">
        <v>60</v>
      </c>
      <c r="C1065" s="28"/>
      <c r="D1065" s="37"/>
      <c r="E1065" s="38"/>
      <c r="F1065" s="89"/>
      <c r="G1065" s="96"/>
      <c r="H1065" s="39">
        <f t="shared" si="90"/>
        <v>0</v>
      </c>
      <c r="I1065" s="39"/>
      <c r="J1065" s="82"/>
      <c r="K1065" s="41">
        <f t="shared" si="91"/>
        <v>0</v>
      </c>
      <c r="L1065" s="42">
        <v>0</v>
      </c>
      <c r="M1065" s="269"/>
      <c r="N1065" s="268" t="str">
        <f t="shared" si="93"/>
        <v>xxx</v>
      </c>
      <c r="O1065" s="267"/>
      <c r="P1065" s="268"/>
      <c r="Q1065" s="300">
        <v>0</v>
      </c>
      <c r="R1065" s="104">
        <f t="shared" si="92"/>
        <v>0</v>
      </c>
      <c r="S1065" s="43"/>
      <c r="T1065" s="111"/>
      <c r="U1065" s="111"/>
      <c r="V1065" s="111"/>
      <c r="W1065" s="111"/>
      <c r="X1065" s="111"/>
      <c r="Y1065" s="111"/>
      <c r="Z1065" s="111"/>
      <c r="AA1065" s="111"/>
      <c r="AB1065" s="111"/>
      <c r="AC1065" s="111"/>
      <c r="AD1065" s="111"/>
      <c r="AE1065" s="111"/>
      <c r="AF1065" s="111"/>
      <c r="AG1065" s="111"/>
      <c r="AH1065" s="40"/>
      <c r="AI1065" s="40"/>
    </row>
    <row r="1066" spans="1:35" s="44" customFormat="1" ht="28.5" customHeight="1" x14ac:dyDescent="0.25">
      <c r="A1066" s="88" t="e">
        <f t="shared" ref="A1066:A1129" si="94">N1066+14</f>
        <v>#VALUE!</v>
      </c>
      <c r="B1066" s="87" t="s">
        <v>60</v>
      </c>
      <c r="C1066" s="28"/>
      <c r="D1066" s="37"/>
      <c r="E1066" s="38"/>
      <c r="F1066" s="89"/>
      <c r="G1066" s="96"/>
      <c r="H1066" s="39">
        <f t="shared" ref="H1066:H1129" si="95">G1066-F1066</f>
        <v>0</v>
      </c>
      <c r="I1066" s="39"/>
      <c r="J1066" s="82"/>
      <c r="K1066" s="41">
        <f t="shared" ref="K1066:K1129" si="96">L1066/1.1</f>
        <v>0</v>
      </c>
      <c r="L1066" s="42">
        <v>0</v>
      </c>
      <c r="M1066" s="269"/>
      <c r="N1066" s="268" t="str">
        <f t="shared" si="93"/>
        <v>xxx</v>
      </c>
      <c r="O1066" s="267"/>
      <c r="P1066" s="268"/>
      <c r="Q1066" s="300">
        <v>0</v>
      </c>
      <c r="R1066" s="104">
        <f t="shared" ref="R1066:R1129" si="97">L1066-Q1066</f>
        <v>0</v>
      </c>
      <c r="S1066" s="43"/>
      <c r="T1066" s="111"/>
      <c r="U1066" s="111"/>
      <c r="V1066" s="111"/>
      <c r="W1066" s="111"/>
      <c r="X1066" s="111"/>
      <c r="Y1066" s="111"/>
      <c r="Z1066" s="111"/>
      <c r="AA1066" s="111"/>
      <c r="AB1066" s="111"/>
      <c r="AC1066" s="111"/>
      <c r="AD1066" s="111"/>
      <c r="AE1066" s="111"/>
      <c r="AF1066" s="111"/>
      <c r="AG1066" s="111"/>
      <c r="AH1066" s="40"/>
      <c r="AI1066" s="40"/>
    </row>
    <row r="1067" spans="1:35" s="44" customFormat="1" ht="28.5" customHeight="1" x14ac:dyDescent="0.25">
      <c r="A1067" s="88" t="e">
        <f t="shared" si="94"/>
        <v>#VALUE!</v>
      </c>
      <c r="B1067" s="87" t="s">
        <v>60</v>
      </c>
      <c r="C1067" s="28"/>
      <c r="D1067" s="37"/>
      <c r="E1067" s="38"/>
      <c r="F1067" s="89"/>
      <c r="G1067" s="96"/>
      <c r="H1067" s="39">
        <f t="shared" si="95"/>
        <v>0</v>
      </c>
      <c r="I1067" s="39"/>
      <c r="J1067" s="82"/>
      <c r="K1067" s="41">
        <f t="shared" si="96"/>
        <v>0</v>
      </c>
      <c r="L1067" s="42">
        <v>0</v>
      </c>
      <c r="M1067" s="269"/>
      <c r="N1067" s="268" t="str">
        <f t="shared" si="93"/>
        <v>xxx</v>
      </c>
      <c r="O1067" s="267"/>
      <c r="P1067" s="268"/>
      <c r="Q1067" s="300">
        <v>0</v>
      </c>
      <c r="R1067" s="104">
        <f t="shared" si="97"/>
        <v>0</v>
      </c>
      <c r="S1067" s="43"/>
      <c r="T1067" s="111"/>
      <c r="U1067" s="111"/>
      <c r="V1067" s="111"/>
      <c r="W1067" s="111"/>
      <c r="X1067" s="111"/>
      <c r="Y1067" s="111"/>
      <c r="Z1067" s="111"/>
      <c r="AA1067" s="111"/>
      <c r="AB1067" s="111"/>
      <c r="AC1067" s="111"/>
      <c r="AD1067" s="111"/>
      <c r="AE1067" s="111"/>
      <c r="AF1067" s="111"/>
      <c r="AG1067" s="111"/>
      <c r="AH1067" s="40"/>
      <c r="AI1067" s="40"/>
    </row>
    <row r="1068" spans="1:35" s="44" customFormat="1" ht="28.5" customHeight="1" x14ac:dyDescent="0.25">
      <c r="A1068" s="88" t="e">
        <f t="shared" si="94"/>
        <v>#VALUE!</v>
      </c>
      <c r="B1068" s="87" t="s">
        <v>60</v>
      </c>
      <c r="C1068" s="28"/>
      <c r="D1068" s="37"/>
      <c r="E1068" s="38"/>
      <c r="F1068" s="89"/>
      <c r="G1068" s="96"/>
      <c r="H1068" s="39">
        <f t="shared" si="95"/>
        <v>0</v>
      </c>
      <c r="I1068" s="39"/>
      <c r="J1068" s="82"/>
      <c r="K1068" s="41">
        <f t="shared" si="96"/>
        <v>0</v>
      </c>
      <c r="L1068" s="42">
        <v>0</v>
      </c>
      <c r="M1068" s="269"/>
      <c r="N1068" s="268" t="str">
        <f t="shared" si="93"/>
        <v>xxx</v>
      </c>
      <c r="O1068" s="267"/>
      <c r="P1068" s="268"/>
      <c r="Q1068" s="300">
        <v>0</v>
      </c>
      <c r="R1068" s="104">
        <f t="shared" si="97"/>
        <v>0</v>
      </c>
      <c r="S1068" s="43"/>
      <c r="T1068" s="111"/>
      <c r="U1068" s="111"/>
      <c r="V1068" s="111"/>
      <c r="W1068" s="111"/>
      <c r="X1068" s="111"/>
      <c r="Y1068" s="111"/>
      <c r="Z1068" s="111"/>
      <c r="AA1068" s="111"/>
      <c r="AB1068" s="111"/>
      <c r="AC1068" s="111"/>
      <c r="AD1068" s="111"/>
      <c r="AE1068" s="111"/>
      <c r="AF1068" s="111"/>
      <c r="AG1068" s="111"/>
      <c r="AH1068" s="40"/>
      <c r="AI1068" s="40"/>
    </row>
    <row r="1069" spans="1:35" s="44" customFormat="1" ht="28.5" customHeight="1" x14ac:dyDescent="0.25">
      <c r="A1069" s="88" t="e">
        <f t="shared" si="94"/>
        <v>#VALUE!</v>
      </c>
      <c r="B1069" s="87" t="s">
        <v>60</v>
      </c>
      <c r="C1069" s="28"/>
      <c r="D1069" s="37"/>
      <c r="E1069" s="38"/>
      <c r="F1069" s="89"/>
      <c r="G1069" s="96"/>
      <c r="H1069" s="39">
        <f t="shared" si="95"/>
        <v>0</v>
      </c>
      <c r="I1069" s="39"/>
      <c r="J1069" s="82"/>
      <c r="K1069" s="41">
        <f t="shared" si="96"/>
        <v>0</v>
      </c>
      <c r="L1069" s="42">
        <v>0</v>
      </c>
      <c r="M1069" s="269"/>
      <c r="N1069" s="268" t="str">
        <f t="shared" si="93"/>
        <v>xxx</v>
      </c>
      <c r="O1069" s="267"/>
      <c r="P1069" s="268"/>
      <c r="Q1069" s="300">
        <v>0</v>
      </c>
      <c r="R1069" s="104">
        <f t="shared" si="97"/>
        <v>0</v>
      </c>
      <c r="S1069" s="43"/>
      <c r="T1069" s="111"/>
      <c r="U1069" s="111"/>
      <c r="V1069" s="111"/>
      <c r="W1069" s="111"/>
      <c r="X1069" s="111"/>
      <c r="Y1069" s="111"/>
      <c r="Z1069" s="111"/>
      <c r="AA1069" s="111"/>
      <c r="AB1069" s="111"/>
      <c r="AC1069" s="111"/>
      <c r="AD1069" s="111"/>
      <c r="AE1069" s="111"/>
      <c r="AF1069" s="111"/>
      <c r="AG1069" s="111"/>
      <c r="AH1069" s="40"/>
      <c r="AI1069" s="40"/>
    </row>
    <row r="1070" spans="1:35" s="44" customFormat="1" ht="28.5" customHeight="1" x14ac:dyDescent="0.25">
      <c r="A1070" s="88" t="e">
        <f t="shared" si="94"/>
        <v>#VALUE!</v>
      </c>
      <c r="B1070" s="87" t="s">
        <v>60</v>
      </c>
      <c r="C1070" s="28"/>
      <c r="D1070" s="37"/>
      <c r="E1070" s="38"/>
      <c r="F1070" s="89"/>
      <c r="G1070" s="96"/>
      <c r="H1070" s="39">
        <f t="shared" si="95"/>
        <v>0</v>
      </c>
      <c r="I1070" s="39"/>
      <c r="J1070" s="82"/>
      <c r="K1070" s="41">
        <f t="shared" si="96"/>
        <v>0</v>
      </c>
      <c r="L1070" s="42">
        <v>0</v>
      </c>
      <c r="M1070" s="269"/>
      <c r="N1070" s="268" t="str">
        <f t="shared" si="93"/>
        <v>xxx</v>
      </c>
      <c r="O1070" s="267"/>
      <c r="P1070" s="268"/>
      <c r="Q1070" s="300">
        <v>0</v>
      </c>
      <c r="R1070" s="104">
        <f t="shared" si="97"/>
        <v>0</v>
      </c>
      <c r="S1070" s="43"/>
      <c r="T1070" s="111"/>
      <c r="U1070" s="111"/>
      <c r="V1070" s="111"/>
      <c r="W1070" s="111"/>
      <c r="X1070" s="111"/>
      <c r="Y1070" s="111"/>
      <c r="Z1070" s="111"/>
      <c r="AA1070" s="111"/>
      <c r="AB1070" s="111"/>
      <c r="AC1070" s="111"/>
      <c r="AD1070" s="111"/>
      <c r="AE1070" s="111"/>
      <c r="AF1070" s="111"/>
      <c r="AG1070" s="111"/>
      <c r="AH1070" s="40"/>
      <c r="AI1070" s="40"/>
    </row>
    <row r="1071" spans="1:35" s="44" customFormat="1" ht="28.5" customHeight="1" x14ac:dyDescent="0.25">
      <c r="A1071" s="88" t="e">
        <f t="shared" si="94"/>
        <v>#VALUE!</v>
      </c>
      <c r="B1071" s="87" t="s">
        <v>60</v>
      </c>
      <c r="C1071" s="28"/>
      <c r="D1071" s="37"/>
      <c r="E1071" s="38"/>
      <c r="F1071" s="89"/>
      <c r="G1071" s="96"/>
      <c r="H1071" s="39">
        <f t="shared" si="95"/>
        <v>0</v>
      </c>
      <c r="I1071" s="39"/>
      <c r="J1071" s="82"/>
      <c r="K1071" s="41">
        <f t="shared" si="96"/>
        <v>0</v>
      </c>
      <c r="L1071" s="42">
        <v>0</v>
      </c>
      <c r="M1071" s="269"/>
      <c r="N1071" s="268" t="str">
        <f t="shared" si="93"/>
        <v>xxx</v>
      </c>
      <c r="O1071" s="267"/>
      <c r="P1071" s="268"/>
      <c r="Q1071" s="300">
        <v>0</v>
      </c>
      <c r="R1071" s="104">
        <f t="shared" si="97"/>
        <v>0</v>
      </c>
      <c r="S1071" s="43"/>
      <c r="T1071" s="111"/>
      <c r="U1071" s="111"/>
      <c r="V1071" s="111"/>
      <c r="W1071" s="111"/>
      <c r="X1071" s="111"/>
      <c r="Y1071" s="111"/>
      <c r="Z1071" s="111"/>
      <c r="AA1071" s="111"/>
      <c r="AB1071" s="111"/>
      <c r="AC1071" s="111"/>
      <c r="AD1071" s="111"/>
      <c r="AE1071" s="111"/>
      <c r="AF1071" s="111"/>
      <c r="AG1071" s="111"/>
      <c r="AH1071" s="40"/>
      <c r="AI1071" s="40"/>
    </row>
    <row r="1072" spans="1:35" s="44" customFormat="1" ht="28.5" customHeight="1" x14ac:dyDescent="0.25">
      <c r="A1072" s="88" t="e">
        <f t="shared" si="94"/>
        <v>#VALUE!</v>
      </c>
      <c r="B1072" s="87" t="s">
        <v>60</v>
      </c>
      <c r="C1072" s="28"/>
      <c r="D1072" s="37"/>
      <c r="E1072" s="38"/>
      <c r="F1072" s="89"/>
      <c r="G1072" s="96"/>
      <c r="H1072" s="39">
        <f t="shared" si="95"/>
        <v>0</v>
      </c>
      <c r="I1072" s="39"/>
      <c r="J1072" s="82"/>
      <c r="K1072" s="41">
        <f t="shared" si="96"/>
        <v>0</v>
      </c>
      <c r="L1072" s="42">
        <v>0</v>
      </c>
      <c r="M1072" s="269"/>
      <c r="N1072" s="268" t="str">
        <f t="shared" si="93"/>
        <v>xxx</v>
      </c>
      <c r="O1072" s="267"/>
      <c r="P1072" s="268"/>
      <c r="Q1072" s="300">
        <v>0</v>
      </c>
      <c r="R1072" s="104">
        <f t="shared" si="97"/>
        <v>0</v>
      </c>
      <c r="S1072" s="43"/>
      <c r="T1072" s="111"/>
      <c r="U1072" s="111"/>
      <c r="V1072" s="111"/>
      <c r="W1072" s="111"/>
      <c r="X1072" s="111"/>
      <c r="Y1072" s="111"/>
      <c r="Z1072" s="111"/>
      <c r="AA1072" s="111"/>
      <c r="AB1072" s="111"/>
      <c r="AC1072" s="111"/>
      <c r="AD1072" s="111"/>
      <c r="AE1072" s="111"/>
      <c r="AF1072" s="111"/>
      <c r="AG1072" s="111"/>
      <c r="AH1072" s="40"/>
      <c r="AI1072" s="40"/>
    </row>
    <row r="1073" spans="1:35" s="44" customFormat="1" ht="28.5" customHeight="1" x14ac:dyDescent="0.25">
      <c r="A1073" s="88" t="e">
        <f t="shared" si="94"/>
        <v>#VALUE!</v>
      </c>
      <c r="B1073" s="87" t="s">
        <v>60</v>
      </c>
      <c r="C1073" s="28"/>
      <c r="D1073" s="37"/>
      <c r="E1073" s="38"/>
      <c r="F1073" s="89"/>
      <c r="G1073" s="96"/>
      <c r="H1073" s="39">
        <f t="shared" si="95"/>
        <v>0</v>
      </c>
      <c r="I1073" s="39"/>
      <c r="J1073" s="82"/>
      <c r="K1073" s="41">
        <f t="shared" si="96"/>
        <v>0</v>
      </c>
      <c r="L1073" s="42">
        <v>0</v>
      </c>
      <c r="M1073" s="269"/>
      <c r="N1073" s="268" t="str">
        <f t="shared" si="93"/>
        <v>xxx</v>
      </c>
      <c r="O1073" s="267"/>
      <c r="P1073" s="268"/>
      <c r="Q1073" s="300">
        <v>0</v>
      </c>
      <c r="R1073" s="104">
        <f t="shared" si="97"/>
        <v>0</v>
      </c>
      <c r="S1073" s="43"/>
      <c r="T1073" s="111"/>
      <c r="U1073" s="111"/>
      <c r="V1073" s="111"/>
      <c r="W1073" s="111"/>
      <c r="X1073" s="111"/>
      <c r="Y1073" s="111"/>
      <c r="Z1073" s="111"/>
      <c r="AA1073" s="111"/>
      <c r="AB1073" s="111"/>
      <c r="AC1073" s="111"/>
      <c r="AD1073" s="111"/>
      <c r="AE1073" s="111"/>
      <c r="AF1073" s="111"/>
      <c r="AG1073" s="111"/>
      <c r="AH1073" s="40"/>
      <c r="AI1073" s="40"/>
    </row>
    <row r="1074" spans="1:35" s="44" customFormat="1" ht="28.5" customHeight="1" x14ac:dyDescent="0.25">
      <c r="A1074" s="88" t="e">
        <f t="shared" si="94"/>
        <v>#VALUE!</v>
      </c>
      <c r="B1074" s="87" t="s">
        <v>60</v>
      </c>
      <c r="C1074" s="28"/>
      <c r="D1074" s="37"/>
      <c r="E1074" s="38"/>
      <c r="F1074" s="89"/>
      <c r="G1074" s="96"/>
      <c r="H1074" s="39">
        <f t="shared" si="95"/>
        <v>0</v>
      </c>
      <c r="I1074" s="39"/>
      <c r="J1074" s="82"/>
      <c r="K1074" s="41">
        <f t="shared" si="96"/>
        <v>0</v>
      </c>
      <c r="L1074" s="42">
        <v>0</v>
      </c>
      <c r="M1074" s="269"/>
      <c r="N1074" s="268" t="str">
        <f t="shared" si="93"/>
        <v>xxx</v>
      </c>
      <c r="O1074" s="267"/>
      <c r="P1074" s="268"/>
      <c r="Q1074" s="300">
        <v>0</v>
      </c>
      <c r="R1074" s="104">
        <f t="shared" si="97"/>
        <v>0</v>
      </c>
      <c r="S1074" s="43"/>
      <c r="T1074" s="111"/>
      <c r="U1074" s="111"/>
      <c r="V1074" s="111"/>
      <c r="W1074" s="111"/>
      <c r="X1074" s="111"/>
      <c r="Y1074" s="111"/>
      <c r="Z1074" s="111"/>
      <c r="AA1074" s="111"/>
      <c r="AB1074" s="111"/>
      <c r="AC1074" s="111"/>
      <c r="AD1074" s="111"/>
      <c r="AE1074" s="111"/>
      <c r="AF1074" s="111"/>
      <c r="AG1074" s="111"/>
      <c r="AH1074" s="40"/>
      <c r="AI1074" s="40"/>
    </row>
    <row r="1075" spans="1:35" s="44" customFormat="1" ht="28.5" customHeight="1" x14ac:dyDescent="0.25">
      <c r="A1075" s="88" t="e">
        <f t="shared" si="94"/>
        <v>#VALUE!</v>
      </c>
      <c r="B1075" s="87" t="s">
        <v>60</v>
      </c>
      <c r="C1075" s="28"/>
      <c r="D1075" s="37"/>
      <c r="E1075" s="38"/>
      <c r="F1075" s="89"/>
      <c r="G1075" s="96"/>
      <c r="H1075" s="39">
        <f t="shared" si="95"/>
        <v>0</v>
      </c>
      <c r="I1075" s="39"/>
      <c r="J1075" s="82"/>
      <c r="K1075" s="41">
        <f t="shared" si="96"/>
        <v>0</v>
      </c>
      <c r="L1075" s="42">
        <v>0</v>
      </c>
      <c r="M1075" s="269"/>
      <c r="N1075" s="268" t="str">
        <f t="shared" si="93"/>
        <v>xxx</v>
      </c>
      <c r="O1075" s="267"/>
      <c r="P1075" s="268"/>
      <c r="Q1075" s="300">
        <v>0</v>
      </c>
      <c r="R1075" s="104">
        <f t="shared" si="97"/>
        <v>0</v>
      </c>
      <c r="S1075" s="43"/>
      <c r="T1075" s="111"/>
      <c r="U1075" s="111"/>
      <c r="V1075" s="111"/>
      <c r="W1075" s="111"/>
      <c r="X1075" s="111"/>
      <c r="Y1075" s="111"/>
      <c r="Z1075" s="111"/>
      <c r="AA1075" s="111"/>
      <c r="AB1075" s="111"/>
      <c r="AC1075" s="111"/>
      <c r="AD1075" s="111"/>
      <c r="AE1075" s="111"/>
      <c r="AF1075" s="111"/>
      <c r="AG1075" s="111"/>
      <c r="AH1075" s="40"/>
      <c r="AI1075" s="40"/>
    </row>
    <row r="1076" spans="1:35" s="44" customFormat="1" ht="28.5" customHeight="1" x14ac:dyDescent="0.25">
      <c r="A1076" s="88" t="e">
        <f t="shared" si="94"/>
        <v>#VALUE!</v>
      </c>
      <c r="B1076" s="87" t="s">
        <v>60</v>
      </c>
      <c r="C1076" s="28"/>
      <c r="D1076" s="37"/>
      <c r="E1076" s="38"/>
      <c r="F1076" s="89"/>
      <c r="G1076" s="96"/>
      <c r="H1076" s="39">
        <f t="shared" si="95"/>
        <v>0</v>
      </c>
      <c r="I1076" s="39"/>
      <c r="J1076" s="82"/>
      <c r="K1076" s="41">
        <f t="shared" si="96"/>
        <v>0</v>
      </c>
      <c r="L1076" s="42">
        <v>0</v>
      </c>
      <c r="M1076" s="269"/>
      <c r="N1076" s="268" t="str">
        <f t="shared" si="93"/>
        <v>xxx</v>
      </c>
      <c r="O1076" s="267"/>
      <c r="P1076" s="268"/>
      <c r="Q1076" s="300">
        <v>0</v>
      </c>
      <c r="R1076" s="104">
        <f t="shared" si="97"/>
        <v>0</v>
      </c>
      <c r="S1076" s="43"/>
      <c r="T1076" s="111"/>
      <c r="U1076" s="111"/>
      <c r="V1076" s="111"/>
      <c r="W1076" s="111"/>
      <c r="X1076" s="111"/>
      <c r="Y1076" s="111"/>
      <c r="Z1076" s="111"/>
      <c r="AA1076" s="111"/>
      <c r="AB1076" s="111"/>
      <c r="AC1076" s="111"/>
      <c r="AD1076" s="111"/>
      <c r="AE1076" s="111"/>
      <c r="AF1076" s="111"/>
      <c r="AG1076" s="111"/>
      <c r="AH1076" s="40"/>
      <c r="AI1076" s="40"/>
    </row>
    <row r="1077" spans="1:35" s="44" customFormat="1" ht="28.5" customHeight="1" x14ac:dyDescent="0.25">
      <c r="A1077" s="88" t="e">
        <f t="shared" si="94"/>
        <v>#VALUE!</v>
      </c>
      <c r="B1077" s="87" t="s">
        <v>60</v>
      </c>
      <c r="C1077" s="28"/>
      <c r="D1077" s="37"/>
      <c r="E1077" s="38"/>
      <c r="F1077" s="89"/>
      <c r="G1077" s="96"/>
      <c r="H1077" s="39">
        <f t="shared" si="95"/>
        <v>0</v>
      </c>
      <c r="I1077" s="39"/>
      <c r="J1077" s="82"/>
      <c r="K1077" s="41">
        <f t="shared" si="96"/>
        <v>0</v>
      </c>
      <c r="L1077" s="42">
        <v>0</v>
      </c>
      <c r="M1077" s="269"/>
      <c r="N1077" s="268" t="str">
        <f t="shared" si="93"/>
        <v>xxx</v>
      </c>
      <c r="O1077" s="267"/>
      <c r="P1077" s="268"/>
      <c r="Q1077" s="300">
        <v>0</v>
      </c>
      <c r="R1077" s="104">
        <f t="shared" si="97"/>
        <v>0</v>
      </c>
      <c r="S1077" s="43"/>
      <c r="T1077" s="111"/>
      <c r="U1077" s="111"/>
      <c r="V1077" s="111"/>
      <c r="W1077" s="111"/>
      <c r="X1077" s="111"/>
      <c r="Y1077" s="111"/>
      <c r="Z1077" s="111"/>
      <c r="AA1077" s="111"/>
      <c r="AB1077" s="111"/>
      <c r="AC1077" s="111"/>
      <c r="AD1077" s="111"/>
      <c r="AE1077" s="111"/>
      <c r="AF1077" s="111"/>
      <c r="AG1077" s="111"/>
      <c r="AH1077" s="40"/>
      <c r="AI1077" s="40"/>
    </row>
    <row r="1078" spans="1:35" s="44" customFormat="1" ht="28.5" customHeight="1" x14ac:dyDescent="0.25">
      <c r="A1078" s="88" t="e">
        <f t="shared" si="94"/>
        <v>#VALUE!</v>
      </c>
      <c r="B1078" s="87" t="s">
        <v>60</v>
      </c>
      <c r="C1078" s="28"/>
      <c r="D1078" s="37"/>
      <c r="E1078" s="38"/>
      <c r="F1078" s="89"/>
      <c r="G1078" s="96"/>
      <c r="H1078" s="39">
        <f t="shared" si="95"/>
        <v>0</v>
      </c>
      <c r="I1078" s="39"/>
      <c r="J1078" s="82"/>
      <c r="K1078" s="41">
        <f t="shared" si="96"/>
        <v>0</v>
      </c>
      <c r="L1078" s="42">
        <v>0</v>
      </c>
      <c r="M1078" s="269"/>
      <c r="N1078" s="268" t="str">
        <f t="shared" si="93"/>
        <v>xxx</v>
      </c>
      <c r="O1078" s="267"/>
      <c r="P1078" s="268"/>
      <c r="Q1078" s="300">
        <v>0</v>
      </c>
      <c r="R1078" s="104">
        <f t="shared" si="97"/>
        <v>0</v>
      </c>
      <c r="S1078" s="43"/>
      <c r="T1078" s="111"/>
      <c r="U1078" s="111"/>
      <c r="V1078" s="111"/>
      <c r="W1078" s="111"/>
      <c r="X1078" s="111"/>
      <c r="Y1078" s="111"/>
      <c r="Z1078" s="111"/>
      <c r="AA1078" s="111"/>
      <c r="AB1078" s="111"/>
      <c r="AC1078" s="111"/>
      <c r="AD1078" s="111"/>
      <c r="AE1078" s="111"/>
      <c r="AF1078" s="111"/>
      <c r="AG1078" s="111"/>
      <c r="AH1078" s="40"/>
      <c r="AI1078" s="40"/>
    </row>
    <row r="1079" spans="1:35" s="44" customFormat="1" ht="28.5" customHeight="1" x14ac:dyDescent="0.25">
      <c r="A1079" s="88" t="e">
        <f t="shared" si="94"/>
        <v>#VALUE!</v>
      </c>
      <c r="B1079" s="87" t="s">
        <v>60</v>
      </c>
      <c r="C1079" s="28"/>
      <c r="D1079" s="37"/>
      <c r="E1079" s="38"/>
      <c r="F1079" s="89"/>
      <c r="G1079" s="96"/>
      <c r="H1079" s="39">
        <f t="shared" si="95"/>
        <v>0</v>
      </c>
      <c r="I1079" s="39"/>
      <c r="J1079" s="82"/>
      <c r="K1079" s="41">
        <f t="shared" si="96"/>
        <v>0</v>
      </c>
      <c r="L1079" s="42">
        <v>0</v>
      </c>
      <c r="M1079" s="269"/>
      <c r="N1079" s="268" t="str">
        <f t="shared" si="93"/>
        <v>xxx</v>
      </c>
      <c r="O1079" s="267"/>
      <c r="P1079" s="268"/>
      <c r="Q1079" s="300">
        <v>0</v>
      </c>
      <c r="R1079" s="104">
        <f t="shared" si="97"/>
        <v>0</v>
      </c>
      <c r="S1079" s="43"/>
      <c r="T1079" s="111"/>
      <c r="U1079" s="111"/>
      <c r="V1079" s="111"/>
      <c r="W1079" s="111"/>
      <c r="X1079" s="111"/>
      <c r="Y1079" s="111"/>
      <c r="Z1079" s="111"/>
      <c r="AA1079" s="111"/>
      <c r="AB1079" s="111"/>
      <c r="AC1079" s="111"/>
      <c r="AD1079" s="111"/>
      <c r="AE1079" s="111"/>
      <c r="AF1079" s="111"/>
      <c r="AG1079" s="111"/>
      <c r="AH1079" s="40"/>
      <c r="AI1079" s="40"/>
    </row>
    <row r="1080" spans="1:35" s="44" customFormat="1" ht="28.5" customHeight="1" x14ac:dyDescent="0.25">
      <c r="A1080" s="88" t="e">
        <f t="shared" si="94"/>
        <v>#VALUE!</v>
      </c>
      <c r="B1080" s="87" t="s">
        <v>60</v>
      </c>
      <c r="C1080" s="28"/>
      <c r="D1080" s="37"/>
      <c r="E1080" s="38"/>
      <c r="F1080" s="89"/>
      <c r="G1080" s="96"/>
      <c r="H1080" s="39">
        <f t="shared" si="95"/>
        <v>0</v>
      </c>
      <c r="I1080" s="39"/>
      <c r="J1080" s="82"/>
      <c r="K1080" s="41">
        <f t="shared" si="96"/>
        <v>0</v>
      </c>
      <c r="L1080" s="42">
        <v>0</v>
      </c>
      <c r="M1080" s="269"/>
      <c r="N1080" s="268" t="str">
        <f t="shared" si="93"/>
        <v>xxx</v>
      </c>
      <c r="O1080" s="267"/>
      <c r="P1080" s="268"/>
      <c r="Q1080" s="300">
        <v>0</v>
      </c>
      <c r="R1080" s="104">
        <f t="shared" si="97"/>
        <v>0</v>
      </c>
      <c r="S1080" s="43"/>
      <c r="T1080" s="111"/>
      <c r="U1080" s="111"/>
      <c r="V1080" s="111"/>
      <c r="W1080" s="111"/>
      <c r="X1080" s="111"/>
      <c r="Y1080" s="111"/>
      <c r="Z1080" s="111"/>
      <c r="AA1080" s="111"/>
      <c r="AB1080" s="111"/>
      <c r="AC1080" s="111"/>
      <c r="AD1080" s="111"/>
      <c r="AE1080" s="111"/>
      <c r="AF1080" s="111"/>
      <c r="AG1080" s="111"/>
      <c r="AH1080" s="40"/>
      <c r="AI1080" s="40"/>
    </row>
    <row r="1081" spans="1:35" s="44" customFormat="1" ht="28.5" customHeight="1" x14ac:dyDescent="0.25">
      <c r="A1081" s="88" t="e">
        <f t="shared" si="94"/>
        <v>#VALUE!</v>
      </c>
      <c r="B1081" s="87" t="s">
        <v>60</v>
      </c>
      <c r="C1081" s="28"/>
      <c r="D1081" s="37"/>
      <c r="E1081" s="38"/>
      <c r="F1081" s="89"/>
      <c r="G1081" s="96"/>
      <c r="H1081" s="39">
        <f t="shared" si="95"/>
        <v>0</v>
      </c>
      <c r="I1081" s="39"/>
      <c r="J1081" s="82"/>
      <c r="K1081" s="41">
        <f t="shared" si="96"/>
        <v>0</v>
      </c>
      <c r="L1081" s="42">
        <v>0</v>
      </c>
      <c r="M1081" s="269"/>
      <c r="N1081" s="268" t="str">
        <f t="shared" si="93"/>
        <v>xxx</v>
      </c>
      <c r="O1081" s="267"/>
      <c r="P1081" s="268"/>
      <c r="Q1081" s="300">
        <v>0</v>
      </c>
      <c r="R1081" s="104">
        <f t="shared" si="97"/>
        <v>0</v>
      </c>
      <c r="S1081" s="43"/>
      <c r="T1081" s="111"/>
      <c r="U1081" s="111"/>
      <c r="V1081" s="111"/>
      <c r="W1081" s="111"/>
      <c r="X1081" s="111"/>
      <c r="Y1081" s="111"/>
      <c r="Z1081" s="111"/>
      <c r="AA1081" s="111"/>
      <c r="AB1081" s="111"/>
      <c r="AC1081" s="111"/>
      <c r="AD1081" s="111"/>
      <c r="AE1081" s="111"/>
      <c r="AF1081" s="111"/>
      <c r="AG1081" s="111"/>
      <c r="AH1081" s="40"/>
      <c r="AI1081" s="40"/>
    </row>
    <row r="1082" spans="1:35" s="44" customFormat="1" ht="28.5" customHeight="1" x14ac:dyDescent="0.25">
      <c r="A1082" s="88" t="e">
        <f t="shared" si="94"/>
        <v>#VALUE!</v>
      </c>
      <c r="B1082" s="87" t="s">
        <v>60</v>
      </c>
      <c r="C1082" s="28"/>
      <c r="D1082" s="37"/>
      <c r="E1082" s="38"/>
      <c r="F1082" s="89"/>
      <c r="G1082" s="96"/>
      <c r="H1082" s="39">
        <f t="shared" si="95"/>
        <v>0</v>
      </c>
      <c r="I1082" s="39"/>
      <c r="J1082" s="82"/>
      <c r="K1082" s="41">
        <f t="shared" si="96"/>
        <v>0</v>
      </c>
      <c r="L1082" s="42">
        <v>0</v>
      </c>
      <c r="M1082" s="269"/>
      <c r="N1082" s="268" t="str">
        <f t="shared" si="93"/>
        <v>xxx</v>
      </c>
      <c r="O1082" s="267"/>
      <c r="P1082" s="268"/>
      <c r="Q1082" s="300">
        <v>0</v>
      </c>
      <c r="R1082" s="104">
        <f t="shared" si="97"/>
        <v>0</v>
      </c>
      <c r="S1082" s="43"/>
      <c r="T1082" s="111"/>
      <c r="U1082" s="111"/>
      <c r="V1082" s="111"/>
      <c r="W1082" s="111"/>
      <c r="X1082" s="111"/>
      <c r="Y1082" s="111"/>
      <c r="Z1082" s="111"/>
      <c r="AA1082" s="111"/>
      <c r="AB1082" s="111"/>
      <c r="AC1082" s="111"/>
      <c r="AD1082" s="111"/>
      <c r="AE1082" s="111"/>
      <c r="AF1082" s="111"/>
      <c r="AG1082" s="111"/>
      <c r="AH1082" s="40"/>
      <c r="AI1082" s="40"/>
    </row>
    <row r="1083" spans="1:35" s="44" customFormat="1" ht="28.5" customHeight="1" x14ac:dyDescent="0.25">
      <c r="A1083" s="88" t="e">
        <f t="shared" si="94"/>
        <v>#VALUE!</v>
      </c>
      <c r="B1083" s="87" t="s">
        <v>60</v>
      </c>
      <c r="C1083" s="28"/>
      <c r="D1083" s="37"/>
      <c r="E1083" s="38"/>
      <c r="F1083" s="89"/>
      <c r="G1083" s="96"/>
      <c r="H1083" s="39">
        <f t="shared" si="95"/>
        <v>0</v>
      </c>
      <c r="I1083" s="39"/>
      <c r="J1083" s="82"/>
      <c r="K1083" s="41">
        <f t="shared" si="96"/>
        <v>0</v>
      </c>
      <c r="L1083" s="42">
        <v>0</v>
      </c>
      <c r="M1083" s="269"/>
      <c r="N1083" s="268" t="str">
        <f t="shared" si="93"/>
        <v>xxx</v>
      </c>
      <c r="O1083" s="267"/>
      <c r="P1083" s="268"/>
      <c r="Q1083" s="300">
        <v>0</v>
      </c>
      <c r="R1083" s="104">
        <f t="shared" si="97"/>
        <v>0</v>
      </c>
      <c r="S1083" s="43"/>
      <c r="T1083" s="111"/>
      <c r="U1083" s="111"/>
      <c r="V1083" s="111"/>
      <c r="W1083" s="111"/>
      <c r="X1083" s="111"/>
      <c r="Y1083" s="111"/>
      <c r="Z1083" s="111"/>
      <c r="AA1083" s="111"/>
      <c r="AB1083" s="111"/>
      <c r="AC1083" s="111"/>
      <c r="AD1083" s="111"/>
      <c r="AE1083" s="111"/>
      <c r="AF1083" s="111"/>
      <c r="AG1083" s="111"/>
      <c r="AH1083" s="40"/>
      <c r="AI1083" s="40"/>
    </row>
    <row r="1084" spans="1:35" s="44" customFormat="1" ht="28.5" customHeight="1" x14ac:dyDescent="0.25">
      <c r="A1084" s="88" t="e">
        <f t="shared" si="94"/>
        <v>#VALUE!</v>
      </c>
      <c r="B1084" s="87" t="s">
        <v>60</v>
      </c>
      <c r="C1084" s="28"/>
      <c r="D1084" s="37"/>
      <c r="E1084" s="38"/>
      <c r="F1084" s="89"/>
      <c r="G1084" s="96"/>
      <c r="H1084" s="39">
        <f t="shared" si="95"/>
        <v>0</v>
      </c>
      <c r="I1084" s="39"/>
      <c r="J1084" s="82"/>
      <c r="K1084" s="41">
        <f t="shared" si="96"/>
        <v>0</v>
      </c>
      <c r="L1084" s="42">
        <v>0</v>
      </c>
      <c r="M1084" s="269"/>
      <c r="N1084" s="268" t="str">
        <f t="shared" si="93"/>
        <v>xxx</v>
      </c>
      <c r="O1084" s="267"/>
      <c r="P1084" s="268"/>
      <c r="Q1084" s="300">
        <v>0</v>
      </c>
      <c r="R1084" s="104">
        <f t="shared" si="97"/>
        <v>0</v>
      </c>
      <c r="S1084" s="43"/>
      <c r="T1084" s="111"/>
      <c r="U1084" s="111"/>
      <c r="V1084" s="111"/>
      <c r="W1084" s="111"/>
      <c r="X1084" s="111"/>
      <c r="Y1084" s="111"/>
      <c r="Z1084" s="111"/>
      <c r="AA1084" s="111"/>
      <c r="AB1084" s="111"/>
      <c r="AC1084" s="111"/>
      <c r="AD1084" s="111"/>
      <c r="AE1084" s="111"/>
      <c r="AF1084" s="111"/>
      <c r="AG1084" s="111"/>
      <c r="AH1084" s="40"/>
      <c r="AI1084" s="40"/>
    </row>
    <row r="1085" spans="1:35" s="44" customFormat="1" ht="28.5" customHeight="1" x14ac:dyDescent="0.25">
      <c r="A1085" s="88" t="e">
        <f t="shared" si="94"/>
        <v>#VALUE!</v>
      </c>
      <c r="B1085" s="87" t="s">
        <v>60</v>
      </c>
      <c r="C1085" s="28"/>
      <c r="D1085" s="37"/>
      <c r="E1085" s="38"/>
      <c r="F1085" s="89"/>
      <c r="G1085" s="96"/>
      <c r="H1085" s="39">
        <f t="shared" si="95"/>
        <v>0</v>
      </c>
      <c r="I1085" s="39"/>
      <c r="J1085" s="82"/>
      <c r="K1085" s="41">
        <f t="shared" si="96"/>
        <v>0</v>
      </c>
      <c r="L1085" s="42">
        <v>0</v>
      </c>
      <c r="M1085" s="269"/>
      <c r="N1085" s="268" t="str">
        <f t="shared" si="93"/>
        <v>xxx</v>
      </c>
      <c r="O1085" s="267"/>
      <c r="P1085" s="268"/>
      <c r="Q1085" s="300">
        <v>0</v>
      </c>
      <c r="R1085" s="104">
        <f t="shared" si="97"/>
        <v>0</v>
      </c>
      <c r="S1085" s="43"/>
      <c r="T1085" s="111"/>
      <c r="U1085" s="111"/>
      <c r="V1085" s="111"/>
      <c r="W1085" s="111"/>
      <c r="X1085" s="111"/>
      <c r="Y1085" s="111"/>
      <c r="Z1085" s="111"/>
      <c r="AA1085" s="111"/>
      <c r="AB1085" s="111"/>
      <c r="AC1085" s="111"/>
      <c r="AD1085" s="111"/>
      <c r="AE1085" s="111"/>
      <c r="AF1085" s="111"/>
      <c r="AG1085" s="111"/>
      <c r="AH1085" s="40"/>
      <c r="AI1085" s="40"/>
    </row>
    <row r="1086" spans="1:35" s="44" customFormat="1" ht="28.5" customHeight="1" x14ac:dyDescent="0.25">
      <c r="A1086" s="88" t="e">
        <f t="shared" si="94"/>
        <v>#VALUE!</v>
      </c>
      <c r="B1086" s="87" t="s">
        <v>60</v>
      </c>
      <c r="C1086" s="28"/>
      <c r="D1086" s="37"/>
      <c r="E1086" s="38"/>
      <c r="F1086" s="89"/>
      <c r="G1086" s="96"/>
      <c r="H1086" s="39">
        <f t="shared" si="95"/>
        <v>0</v>
      </c>
      <c r="I1086" s="39"/>
      <c r="J1086" s="82"/>
      <c r="K1086" s="41">
        <f t="shared" si="96"/>
        <v>0</v>
      </c>
      <c r="L1086" s="42">
        <v>0</v>
      </c>
      <c r="M1086" s="269"/>
      <c r="N1086" s="268" t="str">
        <f t="shared" si="93"/>
        <v>xxx</v>
      </c>
      <c r="O1086" s="267"/>
      <c r="P1086" s="268"/>
      <c r="Q1086" s="300">
        <v>0</v>
      </c>
      <c r="R1086" s="104">
        <f t="shared" si="97"/>
        <v>0</v>
      </c>
      <c r="S1086" s="43"/>
      <c r="T1086" s="111"/>
      <c r="U1086" s="111"/>
      <c r="V1086" s="111"/>
      <c r="W1086" s="111"/>
      <c r="X1086" s="111"/>
      <c r="Y1086" s="111"/>
      <c r="Z1086" s="111"/>
      <c r="AA1086" s="111"/>
      <c r="AB1086" s="111"/>
      <c r="AC1086" s="111"/>
      <c r="AD1086" s="111"/>
      <c r="AE1086" s="111"/>
      <c r="AF1086" s="111"/>
      <c r="AG1086" s="111"/>
      <c r="AH1086" s="40"/>
      <c r="AI1086" s="40"/>
    </row>
    <row r="1087" spans="1:35" s="44" customFormat="1" ht="28.5" customHeight="1" x14ac:dyDescent="0.25">
      <c r="A1087" s="88" t="e">
        <f t="shared" si="94"/>
        <v>#VALUE!</v>
      </c>
      <c r="B1087" s="87" t="s">
        <v>60</v>
      </c>
      <c r="C1087" s="28"/>
      <c r="D1087" s="37"/>
      <c r="E1087" s="38"/>
      <c r="F1087" s="89"/>
      <c r="G1087" s="96"/>
      <c r="H1087" s="39">
        <f t="shared" si="95"/>
        <v>0</v>
      </c>
      <c r="I1087" s="39"/>
      <c r="J1087" s="82"/>
      <c r="K1087" s="41">
        <f t="shared" si="96"/>
        <v>0</v>
      </c>
      <c r="L1087" s="42">
        <v>0</v>
      </c>
      <c r="M1087" s="269"/>
      <c r="N1087" s="268" t="str">
        <f t="shared" si="93"/>
        <v>xxx</v>
      </c>
      <c r="O1087" s="267"/>
      <c r="P1087" s="268"/>
      <c r="Q1087" s="300">
        <v>0</v>
      </c>
      <c r="R1087" s="104">
        <f t="shared" si="97"/>
        <v>0</v>
      </c>
      <c r="S1087" s="43"/>
      <c r="T1087" s="111"/>
      <c r="U1087" s="111"/>
      <c r="V1087" s="111"/>
      <c r="W1087" s="111"/>
      <c r="X1087" s="111"/>
      <c r="Y1087" s="111"/>
      <c r="Z1087" s="111"/>
      <c r="AA1087" s="111"/>
      <c r="AB1087" s="111"/>
      <c r="AC1087" s="111"/>
      <c r="AD1087" s="111"/>
      <c r="AE1087" s="111"/>
      <c r="AF1087" s="111"/>
      <c r="AG1087" s="111"/>
      <c r="AH1087" s="40"/>
      <c r="AI1087" s="40"/>
    </row>
    <row r="1088" spans="1:35" s="44" customFormat="1" ht="28.5" customHeight="1" x14ac:dyDescent="0.25">
      <c r="A1088" s="88" t="e">
        <f t="shared" si="94"/>
        <v>#VALUE!</v>
      </c>
      <c r="B1088" s="87" t="s">
        <v>60</v>
      </c>
      <c r="C1088" s="28"/>
      <c r="D1088" s="37"/>
      <c r="E1088" s="38"/>
      <c r="F1088" s="89"/>
      <c r="G1088" s="96"/>
      <c r="H1088" s="39">
        <f t="shared" si="95"/>
        <v>0</v>
      </c>
      <c r="I1088" s="39"/>
      <c r="J1088" s="82"/>
      <c r="K1088" s="41">
        <f t="shared" si="96"/>
        <v>0</v>
      </c>
      <c r="L1088" s="42">
        <v>0</v>
      </c>
      <c r="M1088" s="269"/>
      <c r="N1088" s="268" t="str">
        <f t="shared" si="93"/>
        <v>xxx</v>
      </c>
      <c r="O1088" s="267"/>
      <c r="P1088" s="268"/>
      <c r="Q1088" s="300">
        <v>0</v>
      </c>
      <c r="R1088" s="104">
        <f t="shared" si="97"/>
        <v>0</v>
      </c>
      <c r="S1088" s="43"/>
      <c r="T1088" s="111"/>
      <c r="U1088" s="111"/>
      <c r="V1088" s="111"/>
      <c r="W1088" s="111"/>
      <c r="X1088" s="111"/>
      <c r="Y1088" s="111"/>
      <c r="Z1088" s="111"/>
      <c r="AA1088" s="111"/>
      <c r="AB1088" s="111"/>
      <c r="AC1088" s="111"/>
      <c r="AD1088" s="111"/>
      <c r="AE1088" s="111"/>
      <c r="AF1088" s="111"/>
      <c r="AG1088" s="111"/>
      <c r="AH1088" s="40"/>
      <c r="AI1088" s="40"/>
    </row>
    <row r="1089" spans="1:35" s="44" customFormat="1" ht="28.5" customHeight="1" x14ac:dyDescent="0.25">
      <c r="A1089" s="88" t="e">
        <f t="shared" si="94"/>
        <v>#VALUE!</v>
      </c>
      <c r="B1089" s="87" t="s">
        <v>60</v>
      </c>
      <c r="C1089" s="28"/>
      <c r="D1089" s="37"/>
      <c r="E1089" s="38"/>
      <c r="F1089" s="89"/>
      <c r="G1089" s="96"/>
      <c r="H1089" s="39">
        <f t="shared" si="95"/>
        <v>0</v>
      </c>
      <c r="I1089" s="39"/>
      <c r="J1089" s="82"/>
      <c r="K1089" s="41">
        <f t="shared" si="96"/>
        <v>0</v>
      </c>
      <c r="L1089" s="42">
        <v>0</v>
      </c>
      <c r="M1089" s="269"/>
      <c r="N1089" s="268" t="str">
        <f t="shared" si="93"/>
        <v>xxx</v>
      </c>
      <c r="O1089" s="267"/>
      <c r="P1089" s="268"/>
      <c r="Q1089" s="300">
        <v>0</v>
      </c>
      <c r="R1089" s="104">
        <f t="shared" si="97"/>
        <v>0</v>
      </c>
      <c r="S1089" s="43"/>
      <c r="T1089" s="111"/>
      <c r="U1089" s="111"/>
      <c r="V1089" s="111"/>
      <c r="W1089" s="111"/>
      <c r="X1089" s="111"/>
      <c r="Y1089" s="111"/>
      <c r="Z1089" s="111"/>
      <c r="AA1089" s="111"/>
      <c r="AB1089" s="111"/>
      <c r="AC1089" s="111"/>
      <c r="AD1089" s="111"/>
      <c r="AE1089" s="111"/>
      <c r="AF1089" s="111"/>
      <c r="AG1089" s="111"/>
      <c r="AH1089" s="40"/>
      <c r="AI1089" s="40"/>
    </row>
    <row r="1090" spans="1:35" s="44" customFormat="1" ht="28.5" customHeight="1" x14ac:dyDescent="0.25">
      <c r="A1090" s="88" t="e">
        <f t="shared" si="94"/>
        <v>#VALUE!</v>
      </c>
      <c r="B1090" s="87" t="s">
        <v>60</v>
      </c>
      <c r="C1090" s="28"/>
      <c r="D1090" s="37"/>
      <c r="E1090" s="38"/>
      <c r="F1090" s="89"/>
      <c r="G1090" s="96"/>
      <c r="H1090" s="39">
        <f t="shared" si="95"/>
        <v>0</v>
      </c>
      <c r="I1090" s="39"/>
      <c r="J1090" s="82"/>
      <c r="K1090" s="41">
        <f t="shared" si="96"/>
        <v>0</v>
      </c>
      <c r="L1090" s="42">
        <v>0</v>
      </c>
      <c r="M1090" s="269"/>
      <c r="N1090" s="268" t="str">
        <f t="shared" si="93"/>
        <v>xxx</v>
      </c>
      <c r="O1090" s="267"/>
      <c r="P1090" s="268"/>
      <c r="Q1090" s="300">
        <v>0</v>
      </c>
      <c r="R1090" s="104">
        <f t="shared" si="97"/>
        <v>0</v>
      </c>
      <c r="S1090" s="43"/>
      <c r="T1090" s="111"/>
      <c r="U1090" s="111"/>
      <c r="V1090" s="111"/>
      <c r="W1090" s="111"/>
      <c r="X1090" s="111"/>
      <c r="Y1090" s="111"/>
      <c r="Z1090" s="111"/>
      <c r="AA1090" s="111"/>
      <c r="AB1090" s="111"/>
      <c r="AC1090" s="111"/>
      <c r="AD1090" s="111"/>
      <c r="AE1090" s="111"/>
      <c r="AF1090" s="111"/>
      <c r="AG1090" s="111"/>
      <c r="AH1090" s="40"/>
      <c r="AI1090" s="40"/>
    </row>
    <row r="1091" spans="1:35" s="44" customFormat="1" ht="28.5" customHeight="1" x14ac:dyDescent="0.25">
      <c r="A1091" s="88" t="e">
        <f t="shared" si="94"/>
        <v>#VALUE!</v>
      </c>
      <c r="B1091" s="87" t="s">
        <v>60</v>
      </c>
      <c r="C1091" s="28"/>
      <c r="D1091" s="37"/>
      <c r="E1091" s="38"/>
      <c r="F1091" s="89"/>
      <c r="G1091" s="96"/>
      <c r="H1091" s="39">
        <f t="shared" si="95"/>
        <v>0</v>
      </c>
      <c r="I1091" s="39"/>
      <c r="J1091" s="82"/>
      <c r="K1091" s="41">
        <f t="shared" si="96"/>
        <v>0</v>
      </c>
      <c r="L1091" s="42">
        <v>0</v>
      </c>
      <c r="M1091" s="269"/>
      <c r="N1091" s="268" t="str">
        <f t="shared" si="93"/>
        <v>xxx</v>
      </c>
      <c r="O1091" s="267"/>
      <c r="P1091" s="268"/>
      <c r="Q1091" s="300">
        <v>0</v>
      </c>
      <c r="R1091" s="104">
        <f t="shared" si="97"/>
        <v>0</v>
      </c>
      <c r="S1091" s="43"/>
      <c r="T1091" s="111"/>
      <c r="U1091" s="111"/>
      <c r="V1091" s="111"/>
      <c r="W1091" s="111"/>
      <c r="X1091" s="111"/>
      <c r="Y1091" s="111"/>
      <c r="Z1091" s="111"/>
      <c r="AA1091" s="111"/>
      <c r="AB1091" s="111"/>
      <c r="AC1091" s="111"/>
      <c r="AD1091" s="111"/>
      <c r="AE1091" s="111"/>
      <c r="AF1091" s="111"/>
      <c r="AG1091" s="111"/>
      <c r="AH1091" s="40"/>
      <c r="AI1091" s="40"/>
    </row>
    <row r="1092" spans="1:35" s="44" customFormat="1" ht="28.5" customHeight="1" x14ac:dyDescent="0.25">
      <c r="A1092" s="88" t="e">
        <f t="shared" si="94"/>
        <v>#VALUE!</v>
      </c>
      <c r="B1092" s="87" t="s">
        <v>60</v>
      </c>
      <c r="C1092" s="28"/>
      <c r="D1092" s="37"/>
      <c r="E1092" s="38"/>
      <c r="F1092" s="89"/>
      <c r="G1092" s="96"/>
      <c r="H1092" s="39">
        <f t="shared" si="95"/>
        <v>0</v>
      </c>
      <c r="I1092" s="39"/>
      <c r="J1092" s="82"/>
      <c r="K1092" s="41">
        <f t="shared" si="96"/>
        <v>0</v>
      </c>
      <c r="L1092" s="42">
        <v>0</v>
      </c>
      <c r="M1092" s="269"/>
      <c r="N1092" s="268" t="str">
        <f t="shared" si="93"/>
        <v>xxx</v>
      </c>
      <c r="O1092" s="267"/>
      <c r="P1092" s="268"/>
      <c r="Q1092" s="300">
        <v>0</v>
      </c>
      <c r="R1092" s="104">
        <f t="shared" si="97"/>
        <v>0</v>
      </c>
      <c r="S1092" s="43"/>
      <c r="T1092" s="111"/>
      <c r="U1092" s="111"/>
      <c r="V1092" s="111"/>
      <c r="W1092" s="111"/>
      <c r="X1092" s="111"/>
      <c r="Y1092" s="111"/>
      <c r="Z1092" s="111"/>
      <c r="AA1092" s="111"/>
      <c r="AB1092" s="111"/>
      <c r="AC1092" s="111"/>
      <c r="AD1092" s="111"/>
      <c r="AE1092" s="111"/>
      <c r="AF1092" s="111"/>
      <c r="AG1092" s="111"/>
      <c r="AH1092" s="40"/>
      <c r="AI1092" s="40"/>
    </row>
    <row r="1093" spans="1:35" s="44" customFormat="1" ht="28.5" customHeight="1" x14ac:dyDescent="0.25">
      <c r="A1093" s="88" t="e">
        <f t="shared" si="94"/>
        <v>#VALUE!</v>
      </c>
      <c r="B1093" s="87" t="s">
        <v>60</v>
      </c>
      <c r="C1093" s="28"/>
      <c r="D1093" s="37"/>
      <c r="E1093" s="38"/>
      <c r="F1093" s="89"/>
      <c r="G1093" s="96"/>
      <c r="H1093" s="39">
        <f t="shared" si="95"/>
        <v>0</v>
      </c>
      <c r="I1093" s="39"/>
      <c r="J1093" s="82"/>
      <c r="K1093" s="41">
        <f t="shared" si="96"/>
        <v>0</v>
      </c>
      <c r="L1093" s="42">
        <v>0</v>
      </c>
      <c r="M1093" s="269"/>
      <c r="N1093" s="268" t="str">
        <f t="shared" si="93"/>
        <v>xxx</v>
      </c>
      <c r="O1093" s="267"/>
      <c r="P1093" s="268"/>
      <c r="Q1093" s="300">
        <v>0</v>
      </c>
      <c r="R1093" s="104">
        <f t="shared" si="97"/>
        <v>0</v>
      </c>
      <c r="S1093" s="43"/>
      <c r="T1093" s="111"/>
      <c r="U1093" s="111"/>
      <c r="V1093" s="111"/>
      <c r="W1093" s="111"/>
      <c r="X1093" s="111"/>
      <c r="Y1093" s="111"/>
      <c r="Z1093" s="111"/>
      <c r="AA1093" s="111"/>
      <c r="AB1093" s="111"/>
      <c r="AC1093" s="111"/>
      <c r="AD1093" s="111"/>
      <c r="AE1093" s="111"/>
      <c r="AF1093" s="111"/>
      <c r="AG1093" s="111"/>
      <c r="AH1093" s="40"/>
      <c r="AI1093" s="40"/>
    </row>
    <row r="1094" spans="1:35" s="44" customFormat="1" ht="28.5" customHeight="1" x14ac:dyDescent="0.25">
      <c r="A1094" s="88" t="e">
        <f t="shared" si="94"/>
        <v>#VALUE!</v>
      </c>
      <c r="B1094" s="87" t="s">
        <v>60</v>
      </c>
      <c r="C1094" s="28"/>
      <c r="D1094" s="37"/>
      <c r="E1094" s="38"/>
      <c r="F1094" s="89"/>
      <c r="G1094" s="96"/>
      <c r="H1094" s="39">
        <f t="shared" si="95"/>
        <v>0</v>
      </c>
      <c r="I1094" s="39"/>
      <c r="J1094" s="82"/>
      <c r="K1094" s="41">
        <f t="shared" si="96"/>
        <v>0</v>
      </c>
      <c r="L1094" s="42">
        <v>0</v>
      </c>
      <c r="M1094" s="269"/>
      <c r="N1094" s="268" t="str">
        <f t="shared" si="93"/>
        <v>xxx</v>
      </c>
      <c r="O1094" s="267"/>
      <c r="P1094" s="268"/>
      <c r="Q1094" s="300">
        <v>0</v>
      </c>
      <c r="R1094" s="104">
        <f t="shared" si="97"/>
        <v>0</v>
      </c>
      <c r="S1094" s="43"/>
      <c r="T1094" s="111"/>
      <c r="U1094" s="111"/>
      <c r="V1094" s="111"/>
      <c r="W1094" s="111"/>
      <c r="X1094" s="111"/>
      <c r="Y1094" s="111"/>
      <c r="Z1094" s="111"/>
      <c r="AA1094" s="111"/>
      <c r="AB1094" s="111"/>
      <c r="AC1094" s="111"/>
      <c r="AD1094" s="111"/>
      <c r="AE1094" s="111"/>
      <c r="AF1094" s="111"/>
      <c r="AG1094" s="111"/>
      <c r="AH1094" s="40"/>
      <c r="AI1094" s="40"/>
    </row>
    <row r="1095" spans="1:35" s="44" customFormat="1" ht="28.5" customHeight="1" x14ac:dyDescent="0.25">
      <c r="A1095" s="88" t="e">
        <f t="shared" si="94"/>
        <v>#VALUE!</v>
      </c>
      <c r="B1095" s="87" t="s">
        <v>60</v>
      </c>
      <c r="C1095" s="28"/>
      <c r="D1095" s="37"/>
      <c r="E1095" s="38"/>
      <c r="F1095" s="89"/>
      <c r="G1095" s="96"/>
      <c r="H1095" s="39">
        <f t="shared" si="95"/>
        <v>0</v>
      </c>
      <c r="I1095" s="39"/>
      <c r="J1095" s="82"/>
      <c r="K1095" s="41">
        <f t="shared" si="96"/>
        <v>0</v>
      </c>
      <c r="L1095" s="42">
        <v>0</v>
      </c>
      <c r="M1095" s="269"/>
      <c r="N1095" s="268" t="str">
        <f t="shared" si="93"/>
        <v>xxx</v>
      </c>
      <c r="O1095" s="267"/>
      <c r="P1095" s="268"/>
      <c r="Q1095" s="300">
        <v>0</v>
      </c>
      <c r="R1095" s="104">
        <f t="shared" si="97"/>
        <v>0</v>
      </c>
      <c r="S1095" s="43"/>
      <c r="T1095" s="111"/>
      <c r="U1095" s="111"/>
      <c r="V1095" s="111"/>
      <c r="W1095" s="111"/>
      <c r="X1095" s="111"/>
      <c r="Y1095" s="111"/>
      <c r="Z1095" s="111"/>
      <c r="AA1095" s="111"/>
      <c r="AB1095" s="111"/>
      <c r="AC1095" s="111"/>
      <c r="AD1095" s="111"/>
      <c r="AE1095" s="111"/>
      <c r="AF1095" s="111"/>
      <c r="AG1095" s="111"/>
      <c r="AH1095" s="40"/>
      <c r="AI1095" s="40"/>
    </row>
    <row r="1096" spans="1:35" s="44" customFormat="1" ht="28.5" customHeight="1" x14ac:dyDescent="0.25">
      <c r="A1096" s="88" t="e">
        <f t="shared" si="94"/>
        <v>#VALUE!</v>
      </c>
      <c r="B1096" s="87" t="s">
        <v>60</v>
      </c>
      <c r="C1096" s="28"/>
      <c r="D1096" s="37"/>
      <c r="E1096" s="38"/>
      <c r="F1096" s="89"/>
      <c r="G1096" s="96"/>
      <c r="H1096" s="39">
        <f t="shared" si="95"/>
        <v>0</v>
      </c>
      <c r="I1096" s="39"/>
      <c r="J1096" s="82"/>
      <c r="K1096" s="41">
        <f t="shared" si="96"/>
        <v>0</v>
      </c>
      <c r="L1096" s="42">
        <v>0</v>
      </c>
      <c r="M1096" s="269"/>
      <c r="N1096" s="268" t="str">
        <f t="shared" si="93"/>
        <v>xxx</v>
      </c>
      <c r="O1096" s="267"/>
      <c r="P1096" s="268"/>
      <c r="Q1096" s="300">
        <v>0</v>
      </c>
      <c r="R1096" s="104">
        <f t="shared" si="97"/>
        <v>0</v>
      </c>
      <c r="S1096" s="43"/>
      <c r="T1096" s="111"/>
      <c r="U1096" s="111"/>
      <c r="V1096" s="111"/>
      <c r="W1096" s="111"/>
      <c r="X1096" s="111"/>
      <c r="Y1096" s="111"/>
      <c r="Z1096" s="111"/>
      <c r="AA1096" s="111"/>
      <c r="AB1096" s="111"/>
      <c r="AC1096" s="111"/>
      <c r="AD1096" s="111"/>
      <c r="AE1096" s="111"/>
      <c r="AF1096" s="111"/>
      <c r="AG1096" s="111"/>
      <c r="AH1096" s="40"/>
      <c r="AI1096" s="40"/>
    </row>
    <row r="1097" spans="1:35" s="44" customFormat="1" ht="28.5" customHeight="1" x14ac:dyDescent="0.25">
      <c r="A1097" s="88" t="e">
        <f t="shared" si="94"/>
        <v>#VALUE!</v>
      </c>
      <c r="B1097" s="87" t="s">
        <v>60</v>
      </c>
      <c r="C1097" s="28"/>
      <c r="D1097" s="37"/>
      <c r="E1097" s="38"/>
      <c r="F1097" s="89"/>
      <c r="G1097" s="96"/>
      <c r="H1097" s="39">
        <f t="shared" si="95"/>
        <v>0</v>
      </c>
      <c r="I1097" s="39"/>
      <c r="J1097" s="82"/>
      <c r="K1097" s="41">
        <f t="shared" si="96"/>
        <v>0</v>
      </c>
      <c r="L1097" s="42">
        <v>0</v>
      </c>
      <c r="M1097" s="269"/>
      <c r="N1097" s="268" t="str">
        <f t="shared" si="93"/>
        <v>xxx</v>
      </c>
      <c r="O1097" s="267"/>
      <c r="P1097" s="268"/>
      <c r="Q1097" s="300">
        <v>0</v>
      </c>
      <c r="R1097" s="104">
        <f t="shared" si="97"/>
        <v>0</v>
      </c>
      <c r="S1097" s="43"/>
      <c r="T1097" s="111"/>
      <c r="U1097" s="111"/>
      <c r="V1097" s="111"/>
      <c r="W1097" s="111"/>
      <c r="X1097" s="111"/>
      <c r="Y1097" s="111"/>
      <c r="Z1097" s="111"/>
      <c r="AA1097" s="111"/>
      <c r="AB1097" s="111"/>
      <c r="AC1097" s="111"/>
      <c r="AD1097" s="111"/>
      <c r="AE1097" s="111"/>
      <c r="AF1097" s="111"/>
      <c r="AG1097" s="111"/>
      <c r="AH1097" s="40"/>
      <c r="AI1097" s="40"/>
    </row>
    <row r="1098" spans="1:35" s="44" customFormat="1" ht="28.5" customHeight="1" x14ac:dyDescent="0.25">
      <c r="A1098" s="88" t="e">
        <f t="shared" si="94"/>
        <v>#VALUE!</v>
      </c>
      <c r="B1098" s="87" t="s">
        <v>60</v>
      </c>
      <c r="C1098" s="28"/>
      <c r="D1098" s="37"/>
      <c r="E1098" s="38"/>
      <c r="F1098" s="89"/>
      <c r="G1098" s="96"/>
      <c r="H1098" s="39">
        <f t="shared" si="95"/>
        <v>0</v>
      </c>
      <c r="I1098" s="39"/>
      <c r="J1098" s="82"/>
      <c r="K1098" s="41">
        <f t="shared" si="96"/>
        <v>0</v>
      </c>
      <c r="L1098" s="42">
        <v>0</v>
      </c>
      <c r="M1098" s="269"/>
      <c r="N1098" s="268" t="str">
        <f t="shared" ref="N1098:N1161" si="98">B1098</f>
        <v>xxx</v>
      </c>
      <c r="O1098" s="267"/>
      <c r="P1098" s="268"/>
      <c r="Q1098" s="300">
        <v>0</v>
      </c>
      <c r="R1098" s="104">
        <f t="shared" si="97"/>
        <v>0</v>
      </c>
      <c r="S1098" s="43"/>
      <c r="T1098" s="111"/>
      <c r="U1098" s="111"/>
      <c r="V1098" s="111"/>
      <c r="W1098" s="111"/>
      <c r="X1098" s="111"/>
      <c r="Y1098" s="111"/>
      <c r="Z1098" s="111"/>
      <c r="AA1098" s="111"/>
      <c r="AB1098" s="111"/>
      <c r="AC1098" s="111"/>
      <c r="AD1098" s="111"/>
      <c r="AE1098" s="111"/>
      <c r="AF1098" s="111"/>
      <c r="AG1098" s="111"/>
      <c r="AH1098" s="40"/>
      <c r="AI1098" s="40"/>
    </row>
    <row r="1099" spans="1:35" s="44" customFormat="1" ht="28.5" customHeight="1" x14ac:dyDescent="0.25">
      <c r="A1099" s="88" t="e">
        <f t="shared" si="94"/>
        <v>#VALUE!</v>
      </c>
      <c r="B1099" s="87" t="s">
        <v>60</v>
      </c>
      <c r="C1099" s="28"/>
      <c r="D1099" s="37"/>
      <c r="E1099" s="38"/>
      <c r="F1099" s="89"/>
      <c r="G1099" s="96"/>
      <c r="H1099" s="39">
        <f t="shared" si="95"/>
        <v>0</v>
      </c>
      <c r="I1099" s="39"/>
      <c r="J1099" s="82"/>
      <c r="K1099" s="41">
        <f t="shared" si="96"/>
        <v>0</v>
      </c>
      <c r="L1099" s="42">
        <v>0</v>
      </c>
      <c r="M1099" s="269"/>
      <c r="N1099" s="268" t="str">
        <f t="shared" si="98"/>
        <v>xxx</v>
      </c>
      <c r="O1099" s="267"/>
      <c r="P1099" s="268"/>
      <c r="Q1099" s="300">
        <v>0</v>
      </c>
      <c r="R1099" s="104">
        <f t="shared" si="97"/>
        <v>0</v>
      </c>
      <c r="S1099" s="43"/>
      <c r="T1099" s="111"/>
      <c r="U1099" s="111"/>
      <c r="V1099" s="111"/>
      <c r="W1099" s="111"/>
      <c r="X1099" s="111"/>
      <c r="Y1099" s="111"/>
      <c r="Z1099" s="111"/>
      <c r="AA1099" s="111"/>
      <c r="AB1099" s="111"/>
      <c r="AC1099" s="111"/>
      <c r="AD1099" s="111"/>
      <c r="AE1099" s="111"/>
      <c r="AF1099" s="111"/>
      <c r="AG1099" s="111"/>
      <c r="AH1099" s="40"/>
      <c r="AI1099" s="40"/>
    </row>
    <row r="1100" spans="1:35" s="44" customFormat="1" ht="28.5" customHeight="1" x14ac:dyDescent="0.25">
      <c r="A1100" s="88" t="e">
        <f t="shared" si="94"/>
        <v>#VALUE!</v>
      </c>
      <c r="B1100" s="87" t="s">
        <v>60</v>
      </c>
      <c r="C1100" s="28"/>
      <c r="D1100" s="37"/>
      <c r="E1100" s="38"/>
      <c r="F1100" s="89"/>
      <c r="G1100" s="96"/>
      <c r="H1100" s="39">
        <f t="shared" si="95"/>
        <v>0</v>
      </c>
      <c r="I1100" s="39"/>
      <c r="J1100" s="82"/>
      <c r="K1100" s="41">
        <f t="shared" si="96"/>
        <v>0</v>
      </c>
      <c r="L1100" s="42">
        <v>0</v>
      </c>
      <c r="M1100" s="269"/>
      <c r="N1100" s="268" t="str">
        <f t="shared" si="98"/>
        <v>xxx</v>
      </c>
      <c r="O1100" s="267"/>
      <c r="P1100" s="268"/>
      <c r="Q1100" s="300">
        <v>0</v>
      </c>
      <c r="R1100" s="104">
        <f t="shared" si="97"/>
        <v>0</v>
      </c>
      <c r="S1100" s="43"/>
      <c r="T1100" s="111"/>
      <c r="U1100" s="111"/>
      <c r="V1100" s="111"/>
      <c r="W1100" s="111"/>
      <c r="X1100" s="111"/>
      <c r="Y1100" s="111"/>
      <c r="Z1100" s="111"/>
      <c r="AA1100" s="111"/>
      <c r="AB1100" s="111"/>
      <c r="AC1100" s="111"/>
      <c r="AD1100" s="111"/>
      <c r="AE1100" s="111"/>
      <c r="AF1100" s="111"/>
      <c r="AG1100" s="111"/>
      <c r="AH1100" s="40"/>
      <c r="AI1100" s="40"/>
    </row>
    <row r="1101" spans="1:35" s="44" customFormat="1" ht="28.5" customHeight="1" x14ac:dyDescent="0.25">
      <c r="A1101" s="88" t="e">
        <f t="shared" si="94"/>
        <v>#VALUE!</v>
      </c>
      <c r="B1101" s="87" t="s">
        <v>60</v>
      </c>
      <c r="C1101" s="28"/>
      <c r="D1101" s="37"/>
      <c r="E1101" s="38"/>
      <c r="F1101" s="89"/>
      <c r="G1101" s="96"/>
      <c r="H1101" s="39">
        <f t="shared" si="95"/>
        <v>0</v>
      </c>
      <c r="I1101" s="39"/>
      <c r="J1101" s="82"/>
      <c r="K1101" s="41">
        <f t="shared" si="96"/>
        <v>0</v>
      </c>
      <c r="L1101" s="42">
        <v>0</v>
      </c>
      <c r="M1101" s="269"/>
      <c r="N1101" s="268" t="str">
        <f t="shared" si="98"/>
        <v>xxx</v>
      </c>
      <c r="O1101" s="267"/>
      <c r="P1101" s="268"/>
      <c r="Q1101" s="300">
        <v>0</v>
      </c>
      <c r="R1101" s="104">
        <f t="shared" si="97"/>
        <v>0</v>
      </c>
      <c r="S1101" s="43"/>
      <c r="T1101" s="111"/>
      <c r="U1101" s="111"/>
      <c r="V1101" s="111"/>
      <c r="W1101" s="111"/>
      <c r="X1101" s="111"/>
      <c r="Y1101" s="111"/>
      <c r="Z1101" s="111"/>
      <c r="AA1101" s="111"/>
      <c r="AB1101" s="111"/>
      <c r="AC1101" s="111"/>
      <c r="AD1101" s="111"/>
      <c r="AE1101" s="111"/>
      <c r="AF1101" s="111"/>
      <c r="AG1101" s="111"/>
      <c r="AH1101" s="40"/>
      <c r="AI1101" s="40"/>
    </row>
    <row r="1102" spans="1:35" s="44" customFormat="1" ht="28.5" customHeight="1" x14ac:dyDescent="0.25">
      <c r="A1102" s="88" t="e">
        <f t="shared" si="94"/>
        <v>#VALUE!</v>
      </c>
      <c r="B1102" s="87" t="s">
        <v>60</v>
      </c>
      <c r="C1102" s="28"/>
      <c r="D1102" s="37"/>
      <c r="E1102" s="38"/>
      <c r="F1102" s="89"/>
      <c r="G1102" s="96"/>
      <c r="H1102" s="39">
        <f t="shared" si="95"/>
        <v>0</v>
      </c>
      <c r="I1102" s="39"/>
      <c r="J1102" s="82"/>
      <c r="K1102" s="41">
        <f t="shared" si="96"/>
        <v>0</v>
      </c>
      <c r="L1102" s="42">
        <v>0</v>
      </c>
      <c r="M1102" s="269"/>
      <c r="N1102" s="268" t="str">
        <f t="shared" si="98"/>
        <v>xxx</v>
      </c>
      <c r="O1102" s="267"/>
      <c r="P1102" s="268"/>
      <c r="Q1102" s="300">
        <v>0</v>
      </c>
      <c r="R1102" s="104">
        <f t="shared" si="97"/>
        <v>0</v>
      </c>
      <c r="S1102" s="43"/>
      <c r="T1102" s="111"/>
      <c r="U1102" s="111"/>
      <c r="V1102" s="111"/>
      <c r="W1102" s="111"/>
      <c r="X1102" s="111"/>
      <c r="Y1102" s="111"/>
      <c r="Z1102" s="111"/>
      <c r="AA1102" s="111"/>
      <c r="AB1102" s="111"/>
      <c r="AC1102" s="111"/>
      <c r="AD1102" s="111"/>
      <c r="AE1102" s="111"/>
      <c r="AF1102" s="111"/>
      <c r="AG1102" s="111"/>
      <c r="AH1102" s="40"/>
      <c r="AI1102" s="40"/>
    </row>
    <row r="1103" spans="1:35" s="44" customFormat="1" ht="28.5" customHeight="1" x14ac:dyDescent="0.25">
      <c r="A1103" s="88" t="e">
        <f t="shared" si="94"/>
        <v>#VALUE!</v>
      </c>
      <c r="B1103" s="87" t="s">
        <v>60</v>
      </c>
      <c r="C1103" s="28"/>
      <c r="D1103" s="37"/>
      <c r="E1103" s="38"/>
      <c r="F1103" s="89"/>
      <c r="G1103" s="96"/>
      <c r="H1103" s="39">
        <f t="shared" si="95"/>
        <v>0</v>
      </c>
      <c r="I1103" s="39"/>
      <c r="J1103" s="82"/>
      <c r="K1103" s="41">
        <f t="shared" si="96"/>
        <v>0</v>
      </c>
      <c r="L1103" s="42">
        <v>0</v>
      </c>
      <c r="M1103" s="269"/>
      <c r="N1103" s="268" t="str">
        <f t="shared" si="98"/>
        <v>xxx</v>
      </c>
      <c r="O1103" s="267"/>
      <c r="P1103" s="268"/>
      <c r="Q1103" s="300">
        <v>0</v>
      </c>
      <c r="R1103" s="104">
        <f t="shared" si="97"/>
        <v>0</v>
      </c>
      <c r="S1103" s="43"/>
      <c r="T1103" s="111"/>
      <c r="U1103" s="111"/>
      <c r="V1103" s="111"/>
      <c r="W1103" s="111"/>
      <c r="X1103" s="111"/>
      <c r="Y1103" s="111"/>
      <c r="Z1103" s="111"/>
      <c r="AA1103" s="111"/>
      <c r="AB1103" s="111"/>
      <c r="AC1103" s="111"/>
      <c r="AD1103" s="111"/>
      <c r="AE1103" s="111"/>
      <c r="AF1103" s="111"/>
      <c r="AG1103" s="111"/>
      <c r="AH1103" s="40"/>
      <c r="AI1103" s="40"/>
    </row>
    <row r="1104" spans="1:35" s="44" customFormat="1" ht="28.5" customHeight="1" x14ac:dyDescent="0.25">
      <c r="A1104" s="88" t="e">
        <f t="shared" si="94"/>
        <v>#VALUE!</v>
      </c>
      <c r="B1104" s="87" t="s">
        <v>60</v>
      </c>
      <c r="C1104" s="28"/>
      <c r="D1104" s="37"/>
      <c r="E1104" s="38"/>
      <c r="F1104" s="89"/>
      <c r="G1104" s="96"/>
      <c r="H1104" s="39">
        <f t="shared" si="95"/>
        <v>0</v>
      </c>
      <c r="I1104" s="39"/>
      <c r="J1104" s="82"/>
      <c r="K1104" s="41">
        <f t="shared" si="96"/>
        <v>0</v>
      </c>
      <c r="L1104" s="42">
        <v>0</v>
      </c>
      <c r="M1104" s="269"/>
      <c r="N1104" s="268" t="str">
        <f t="shared" si="98"/>
        <v>xxx</v>
      </c>
      <c r="O1104" s="267"/>
      <c r="P1104" s="268"/>
      <c r="Q1104" s="300">
        <v>0</v>
      </c>
      <c r="R1104" s="104">
        <f t="shared" si="97"/>
        <v>0</v>
      </c>
      <c r="S1104" s="43"/>
      <c r="T1104" s="111"/>
      <c r="U1104" s="111"/>
      <c r="V1104" s="111"/>
      <c r="W1104" s="111"/>
      <c r="X1104" s="111"/>
      <c r="Y1104" s="111"/>
      <c r="Z1104" s="111"/>
      <c r="AA1104" s="111"/>
      <c r="AB1104" s="111"/>
      <c r="AC1104" s="111"/>
      <c r="AD1104" s="111"/>
      <c r="AE1104" s="111"/>
      <c r="AF1104" s="111"/>
      <c r="AG1104" s="111"/>
      <c r="AH1104" s="40"/>
      <c r="AI1104" s="40"/>
    </row>
    <row r="1105" spans="1:35" s="44" customFormat="1" ht="28.5" customHeight="1" x14ac:dyDescent="0.25">
      <c r="A1105" s="88" t="e">
        <f t="shared" si="94"/>
        <v>#VALUE!</v>
      </c>
      <c r="B1105" s="87" t="s">
        <v>60</v>
      </c>
      <c r="C1105" s="28"/>
      <c r="D1105" s="37"/>
      <c r="E1105" s="38"/>
      <c r="F1105" s="89"/>
      <c r="G1105" s="96"/>
      <c r="H1105" s="39">
        <f t="shared" si="95"/>
        <v>0</v>
      </c>
      <c r="I1105" s="39"/>
      <c r="J1105" s="82"/>
      <c r="K1105" s="41">
        <f t="shared" si="96"/>
        <v>0</v>
      </c>
      <c r="L1105" s="42">
        <v>0</v>
      </c>
      <c r="M1105" s="269"/>
      <c r="N1105" s="268" t="str">
        <f t="shared" si="98"/>
        <v>xxx</v>
      </c>
      <c r="O1105" s="267"/>
      <c r="P1105" s="268"/>
      <c r="Q1105" s="300">
        <v>0</v>
      </c>
      <c r="R1105" s="104">
        <f t="shared" si="97"/>
        <v>0</v>
      </c>
      <c r="S1105" s="43"/>
      <c r="T1105" s="111"/>
      <c r="U1105" s="111"/>
      <c r="V1105" s="111"/>
      <c r="W1105" s="111"/>
      <c r="X1105" s="111"/>
      <c r="Y1105" s="111"/>
      <c r="Z1105" s="111"/>
      <c r="AA1105" s="111"/>
      <c r="AB1105" s="111"/>
      <c r="AC1105" s="111"/>
      <c r="AD1105" s="111"/>
      <c r="AE1105" s="111"/>
      <c r="AF1105" s="111"/>
      <c r="AG1105" s="111"/>
      <c r="AH1105" s="40"/>
      <c r="AI1105" s="40"/>
    </row>
    <row r="1106" spans="1:35" s="44" customFormat="1" ht="28.5" customHeight="1" x14ac:dyDescent="0.25">
      <c r="A1106" s="88" t="e">
        <f t="shared" si="94"/>
        <v>#VALUE!</v>
      </c>
      <c r="B1106" s="87" t="s">
        <v>60</v>
      </c>
      <c r="C1106" s="28"/>
      <c r="D1106" s="37"/>
      <c r="E1106" s="38"/>
      <c r="F1106" s="89"/>
      <c r="G1106" s="96"/>
      <c r="H1106" s="39">
        <f t="shared" si="95"/>
        <v>0</v>
      </c>
      <c r="I1106" s="39"/>
      <c r="J1106" s="82"/>
      <c r="K1106" s="41">
        <f t="shared" si="96"/>
        <v>0</v>
      </c>
      <c r="L1106" s="42">
        <v>0</v>
      </c>
      <c r="M1106" s="269"/>
      <c r="N1106" s="268" t="str">
        <f t="shared" si="98"/>
        <v>xxx</v>
      </c>
      <c r="O1106" s="267"/>
      <c r="P1106" s="268"/>
      <c r="Q1106" s="300">
        <v>0</v>
      </c>
      <c r="R1106" s="104">
        <f t="shared" si="97"/>
        <v>0</v>
      </c>
      <c r="S1106" s="43"/>
      <c r="T1106" s="111"/>
      <c r="U1106" s="111"/>
      <c r="V1106" s="111"/>
      <c r="W1106" s="111"/>
      <c r="X1106" s="111"/>
      <c r="Y1106" s="111"/>
      <c r="Z1106" s="111"/>
      <c r="AA1106" s="111"/>
      <c r="AB1106" s="111"/>
      <c r="AC1106" s="111"/>
      <c r="AD1106" s="111"/>
      <c r="AE1106" s="111"/>
      <c r="AF1106" s="111"/>
      <c r="AG1106" s="111"/>
      <c r="AH1106" s="40"/>
      <c r="AI1106" s="40"/>
    </row>
    <row r="1107" spans="1:35" s="44" customFormat="1" ht="28.5" customHeight="1" x14ac:dyDescent="0.25">
      <c r="A1107" s="88" t="e">
        <f t="shared" si="94"/>
        <v>#VALUE!</v>
      </c>
      <c r="B1107" s="87" t="s">
        <v>60</v>
      </c>
      <c r="C1107" s="28"/>
      <c r="D1107" s="37"/>
      <c r="E1107" s="38"/>
      <c r="F1107" s="89"/>
      <c r="G1107" s="96"/>
      <c r="H1107" s="39">
        <f t="shared" si="95"/>
        <v>0</v>
      </c>
      <c r="I1107" s="39"/>
      <c r="J1107" s="82"/>
      <c r="K1107" s="41">
        <f t="shared" si="96"/>
        <v>0</v>
      </c>
      <c r="L1107" s="42">
        <v>0</v>
      </c>
      <c r="M1107" s="269"/>
      <c r="N1107" s="268" t="str">
        <f t="shared" si="98"/>
        <v>xxx</v>
      </c>
      <c r="O1107" s="267"/>
      <c r="P1107" s="268"/>
      <c r="Q1107" s="300">
        <v>0</v>
      </c>
      <c r="R1107" s="104">
        <f t="shared" si="97"/>
        <v>0</v>
      </c>
      <c r="S1107" s="43"/>
      <c r="T1107" s="111"/>
      <c r="U1107" s="111"/>
      <c r="V1107" s="111"/>
      <c r="W1107" s="111"/>
      <c r="X1107" s="111"/>
      <c r="Y1107" s="111"/>
      <c r="Z1107" s="111"/>
      <c r="AA1107" s="111"/>
      <c r="AB1107" s="111"/>
      <c r="AC1107" s="111"/>
      <c r="AD1107" s="111"/>
      <c r="AE1107" s="111"/>
      <c r="AF1107" s="111"/>
      <c r="AG1107" s="111"/>
      <c r="AH1107" s="40"/>
      <c r="AI1107" s="40"/>
    </row>
    <row r="1108" spans="1:35" s="44" customFormat="1" ht="28.5" customHeight="1" x14ac:dyDescent="0.25">
      <c r="A1108" s="88" t="e">
        <f t="shared" si="94"/>
        <v>#VALUE!</v>
      </c>
      <c r="B1108" s="87" t="s">
        <v>60</v>
      </c>
      <c r="C1108" s="28"/>
      <c r="D1108" s="37"/>
      <c r="E1108" s="38"/>
      <c r="F1108" s="89"/>
      <c r="G1108" s="96"/>
      <c r="H1108" s="39">
        <f t="shared" si="95"/>
        <v>0</v>
      </c>
      <c r="I1108" s="39"/>
      <c r="J1108" s="82"/>
      <c r="K1108" s="41">
        <f t="shared" si="96"/>
        <v>0</v>
      </c>
      <c r="L1108" s="42">
        <v>0</v>
      </c>
      <c r="M1108" s="269"/>
      <c r="N1108" s="268" t="str">
        <f t="shared" si="98"/>
        <v>xxx</v>
      </c>
      <c r="O1108" s="267"/>
      <c r="P1108" s="268"/>
      <c r="Q1108" s="300">
        <v>0</v>
      </c>
      <c r="R1108" s="104">
        <f t="shared" si="97"/>
        <v>0</v>
      </c>
      <c r="S1108" s="43"/>
      <c r="T1108" s="111"/>
      <c r="U1108" s="111"/>
      <c r="V1108" s="111"/>
      <c r="W1108" s="111"/>
      <c r="X1108" s="111"/>
      <c r="Y1108" s="111"/>
      <c r="Z1108" s="111"/>
      <c r="AA1108" s="111"/>
      <c r="AB1108" s="111"/>
      <c r="AC1108" s="111"/>
      <c r="AD1108" s="111"/>
      <c r="AE1108" s="111"/>
      <c r="AF1108" s="111"/>
      <c r="AG1108" s="111"/>
      <c r="AH1108" s="40"/>
      <c r="AI1108" s="40"/>
    </row>
    <row r="1109" spans="1:35" s="44" customFormat="1" ht="28.5" customHeight="1" x14ac:dyDescent="0.25">
      <c r="A1109" s="88" t="e">
        <f t="shared" si="94"/>
        <v>#VALUE!</v>
      </c>
      <c r="B1109" s="87" t="s">
        <v>60</v>
      </c>
      <c r="C1109" s="28"/>
      <c r="D1109" s="37"/>
      <c r="E1109" s="38"/>
      <c r="F1109" s="89"/>
      <c r="G1109" s="96"/>
      <c r="H1109" s="39">
        <f t="shared" si="95"/>
        <v>0</v>
      </c>
      <c r="I1109" s="39"/>
      <c r="J1109" s="82"/>
      <c r="K1109" s="41">
        <f t="shared" si="96"/>
        <v>0</v>
      </c>
      <c r="L1109" s="42">
        <v>0</v>
      </c>
      <c r="M1109" s="269"/>
      <c r="N1109" s="268" t="str">
        <f t="shared" si="98"/>
        <v>xxx</v>
      </c>
      <c r="O1109" s="267"/>
      <c r="P1109" s="268"/>
      <c r="Q1109" s="300">
        <v>0</v>
      </c>
      <c r="R1109" s="104">
        <f t="shared" si="97"/>
        <v>0</v>
      </c>
      <c r="S1109" s="43"/>
      <c r="T1109" s="111"/>
      <c r="U1109" s="111"/>
      <c r="V1109" s="111"/>
      <c r="W1109" s="111"/>
      <c r="X1109" s="111"/>
      <c r="Y1109" s="111"/>
      <c r="Z1109" s="111"/>
      <c r="AA1109" s="111"/>
      <c r="AB1109" s="111"/>
      <c r="AC1109" s="111"/>
      <c r="AD1109" s="111"/>
      <c r="AE1109" s="111"/>
      <c r="AF1109" s="111"/>
      <c r="AG1109" s="111"/>
      <c r="AH1109" s="40"/>
      <c r="AI1109" s="40"/>
    </row>
    <row r="1110" spans="1:35" s="44" customFormat="1" ht="28.5" customHeight="1" x14ac:dyDescent="0.25">
      <c r="A1110" s="88" t="e">
        <f t="shared" si="94"/>
        <v>#VALUE!</v>
      </c>
      <c r="B1110" s="87" t="s">
        <v>60</v>
      </c>
      <c r="C1110" s="28"/>
      <c r="D1110" s="37"/>
      <c r="E1110" s="38"/>
      <c r="F1110" s="89"/>
      <c r="G1110" s="96"/>
      <c r="H1110" s="39">
        <f t="shared" si="95"/>
        <v>0</v>
      </c>
      <c r="I1110" s="39"/>
      <c r="J1110" s="82"/>
      <c r="K1110" s="41">
        <f t="shared" si="96"/>
        <v>0</v>
      </c>
      <c r="L1110" s="42">
        <v>0</v>
      </c>
      <c r="M1110" s="269"/>
      <c r="N1110" s="268" t="str">
        <f t="shared" si="98"/>
        <v>xxx</v>
      </c>
      <c r="O1110" s="267"/>
      <c r="P1110" s="268"/>
      <c r="Q1110" s="300">
        <v>0</v>
      </c>
      <c r="R1110" s="104">
        <f t="shared" si="97"/>
        <v>0</v>
      </c>
      <c r="S1110" s="43"/>
      <c r="T1110" s="111"/>
      <c r="U1110" s="111"/>
      <c r="V1110" s="111"/>
      <c r="W1110" s="111"/>
      <c r="X1110" s="111"/>
      <c r="Y1110" s="111"/>
      <c r="Z1110" s="111"/>
      <c r="AA1110" s="111"/>
      <c r="AB1110" s="111"/>
      <c r="AC1110" s="111"/>
      <c r="AD1110" s="111"/>
      <c r="AE1110" s="111"/>
      <c r="AF1110" s="111"/>
      <c r="AG1110" s="111"/>
      <c r="AH1110" s="40"/>
      <c r="AI1110" s="40"/>
    </row>
    <row r="1111" spans="1:35" s="44" customFormat="1" ht="28.5" customHeight="1" x14ac:dyDescent="0.25">
      <c r="A1111" s="88" t="e">
        <f t="shared" si="94"/>
        <v>#VALUE!</v>
      </c>
      <c r="B1111" s="87" t="s">
        <v>60</v>
      </c>
      <c r="C1111" s="28"/>
      <c r="D1111" s="37"/>
      <c r="E1111" s="38"/>
      <c r="F1111" s="89"/>
      <c r="G1111" s="96"/>
      <c r="H1111" s="39">
        <f t="shared" si="95"/>
        <v>0</v>
      </c>
      <c r="I1111" s="39"/>
      <c r="J1111" s="82"/>
      <c r="K1111" s="41">
        <f t="shared" si="96"/>
        <v>0</v>
      </c>
      <c r="L1111" s="42">
        <v>0</v>
      </c>
      <c r="M1111" s="269"/>
      <c r="N1111" s="268" t="str">
        <f t="shared" si="98"/>
        <v>xxx</v>
      </c>
      <c r="O1111" s="267"/>
      <c r="P1111" s="268"/>
      <c r="Q1111" s="300">
        <v>0</v>
      </c>
      <c r="R1111" s="104">
        <f t="shared" si="97"/>
        <v>0</v>
      </c>
      <c r="S1111" s="43"/>
      <c r="T1111" s="111"/>
      <c r="U1111" s="111"/>
      <c r="V1111" s="111"/>
      <c r="W1111" s="111"/>
      <c r="X1111" s="111"/>
      <c r="Y1111" s="111"/>
      <c r="Z1111" s="111"/>
      <c r="AA1111" s="111"/>
      <c r="AB1111" s="111"/>
      <c r="AC1111" s="111"/>
      <c r="AD1111" s="111"/>
      <c r="AE1111" s="111"/>
      <c r="AF1111" s="111"/>
      <c r="AG1111" s="111"/>
      <c r="AH1111" s="40"/>
      <c r="AI1111" s="40"/>
    </row>
    <row r="1112" spans="1:35" s="44" customFormat="1" ht="28.5" customHeight="1" x14ac:dyDescent="0.25">
      <c r="A1112" s="88" t="e">
        <f t="shared" si="94"/>
        <v>#VALUE!</v>
      </c>
      <c r="B1112" s="87" t="s">
        <v>60</v>
      </c>
      <c r="C1112" s="28"/>
      <c r="D1112" s="37"/>
      <c r="E1112" s="38"/>
      <c r="F1112" s="89"/>
      <c r="G1112" s="96"/>
      <c r="H1112" s="39">
        <f t="shared" si="95"/>
        <v>0</v>
      </c>
      <c r="I1112" s="39"/>
      <c r="J1112" s="82"/>
      <c r="K1112" s="41">
        <f t="shared" si="96"/>
        <v>0</v>
      </c>
      <c r="L1112" s="42">
        <v>0</v>
      </c>
      <c r="M1112" s="269"/>
      <c r="N1112" s="268" t="str">
        <f t="shared" si="98"/>
        <v>xxx</v>
      </c>
      <c r="O1112" s="267"/>
      <c r="P1112" s="268"/>
      <c r="Q1112" s="300">
        <v>0</v>
      </c>
      <c r="R1112" s="104">
        <f t="shared" si="97"/>
        <v>0</v>
      </c>
      <c r="S1112" s="43"/>
      <c r="T1112" s="111"/>
      <c r="U1112" s="111"/>
      <c r="V1112" s="111"/>
      <c r="W1112" s="111"/>
      <c r="X1112" s="111"/>
      <c r="Y1112" s="111"/>
      <c r="Z1112" s="111"/>
      <c r="AA1112" s="111"/>
      <c r="AB1112" s="111"/>
      <c r="AC1112" s="111"/>
      <c r="AD1112" s="111"/>
      <c r="AE1112" s="111"/>
      <c r="AF1112" s="111"/>
      <c r="AG1112" s="111"/>
      <c r="AH1112" s="40"/>
      <c r="AI1112" s="40"/>
    </row>
    <row r="1113" spans="1:35" s="44" customFormat="1" ht="28.5" customHeight="1" x14ac:dyDescent="0.25">
      <c r="A1113" s="88" t="e">
        <f t="shared" si="94"/>
        <v>#VALUE!</v>
      </c>
      <c r="B1113" s="87" t="s">
        <v>60</v>
      </c>
      <c r="C1113" s="28"/>
      <c r="D1113" s="37"/>
      <c r="E1113" s="38"/>
      <c r="F1113" s="89"/>
      <c r="G1113" s="96"/>
      <c r="H1113" s="39">
        <f t="shared" si="95"/>
        <v>0</v>
      </c>
      <c r="I1113" s="39"/>
      <c r="J1113" s="82"/>
      <c r="K1113" s="41">
        <f t="shared" si="96"/>
        <v>0</v>
      </c>
      <c r="L1113" s="42">
        <v>0</v>
      </c>
      <c r="M1113" s="269"/>
      <c r="N1113" s="268" t="str">
        <f t="shared" si="98"/>
        <v>xxx</v>
      </c>
      <c r="O1113" s="267"/>
      <c r="P1113" s="268"/>
      <c r="Q1113" s="300">
        <v>0</v>
      </c>
      <c r="R1113" s="104">
        <f t="shared" si="97"/>
        <v>0</v>
      </c>
      <c r="S1113" s="43"/>
      <c r="T1113" s="111"/>
      <c r="U1113" s="111"/>
      <c r="V1113" s="111"/>
      <c r="W1113" s="111"/>
      <c r="X1113" s="111"/>
      <c r="Y1113" s="111"/>
      <c r="Z1113" s="111"/>
      <c r="AA1113" s="111"/>
      <c r="AB1113" s="111"/>
      <c r="AC1113" s="111"/>
      <c r="AD1113" s="111"/>
      <c r="AE1113" s="111"/>
      <c r="AF1113" s="111"/>
      <c r="AG1113" s="111"/>
      <c r="AH1113" s="40"/>
      <c r="AI1113" s="40"/>
    </row>
    <row r="1114" spans="1:35" s="44" customFormat="1" ht="28.5" customHeight="1" x14ac:dyDescent="0.25">
      <c r="A1114" s="88" t="e">
        <f t="shared" si="94"/>
        <v>#VALUE!</v>
      </c>
      <c r="B1114" s="87" t="s">
        <v>60</v>
      </c>
      <c r="C1114" s="28"/>
      <c r="D1114" s="37"/>
      <c r="E1114" s="38"/>
      <c r="F1114" s="89"/>
      <c r="G1114" s="96"/>
      <c r="H1114" s="39">
        <f t="shared" si="95"/>
        <v>0</v>
      </c>
      <c r="I1114" s="39"/>
      <c r="J1114" s="82"/>
      <c r="K1114" s="41">
        <f t="shared" si="96"/>
        <v>0</v>
      </c>
      <c r="L1114" s="42">
        <v>0</v>
      </c>
      <c r="M1114" s="269"/>
      <c r="N1114" s="268" t="str">
        <f t="shared" si="98"/>
        <v>xxx</v>
      </c>
      <c r="O1114" s="267"/>
      <c r="P1114" s="268"/>
      <c r="Q1114" s="300">
        <v>0</v>
      </c>
      <c r="R1114" s="104">
        <f t="shared" si="97"/>
        <v>0</v>
      </c>
      <c r="S1114" s="43"/>
      <c r="T1114" s="111"/>
      <c r="U1114" s="111"/>
      <c r="V1114" s="111"/>
      <c r="W1114" s="111"/>
      <c r="X1114" s="111"/>
      <c r="Y1114" s="111"/>
      <c r="Z1114" s="111"/>
      <c r="AA1114" s="111"/>
      <c r="AB1114" s="111"/>
      <c r="AC1114" s="111"/>
      <c r="AD1114" s="111"/>
      <c r="AE1114" s="111"/>
      <c r="AF1114" s="111"/>
      <c r="AG1114" s="111"/>
      <c r="AH1114" s="40"/>
      <c r="AI1114" s="40"/>
    </row>
    <row r="1115" spans="1:35" s="44" customFormat="1" ht="28.5" customHeight="1" x14ac:dyDescent="0.25">
      <c r="A1115" s="88" t="e">
        <f t="shared" si="94"/>
        <v>#VALUE!</v>
      </c>
      <c r="B1115" s="87" t="s">
        <v>60</v>
      </c>
      <c r="C1115" s="28"/>
      <c r="D1115" s="37"/>
      <c r="E1115" s="38"/>
      <c r="F1115" s="89"/>
      <c r="G1115" s="96"/>
      <c r="H1115" s="39">
        <f t="shared" si="95"/>
        <v>0</v>
      </c>
      <c r="I1115" s="39"/>
      <c r="J1115" s="82"/>
      <c r="K1115" s="41">
        <f t="shared" si="96"/>
        <v>0</v>
      </c>
      <c r="L1115" s="42">
        <v>0</v>
      </c>
      <c r="M1115" s="269"/>
      <c r="N1115" s="268" t="str">
        <f t="shared" si="98"/>
        <v>xxx</v>
      </c>
      <c r="O1115" s="267"/>
      <c r="P1115" s="268"/>
      <c r="Q1115" s="300">
        <v>0</v>
      </c>
      <c r="R1115" s="104">
        <f t="shared" si="97"/>
        <v>0</v>
      </c>
      <c r="S1115" s="43"/>
      <c r="T1115" s="111"/>
      <c r="U1115" s="111"/>
      <c r="V1115" s="111"/>
      <c r="W1115" s="111"/>
      <c r="X1115" s="111"/>
      <c r="Y1115" s="111"/>
      <c r="Z1115" s="111"/>
      <c r="AA1115" s="111"/>
      <c r="AB1115" s="111"/>
      <c r="AC1115" s="111"/>
      <c r="AD1115" s="111"/>
      <c r="AE1115" s="111"/>
      <c r="AF1115" s="111"/>
      <c r="AG1115" s="111"/>
      <c r="AH1115" s="40"/>
      <c r="AI1115" s="40"/>
    </row>
    <row r="1116" spans="1:35" s="44" customFormat="1" ht="28.5" customHeight="1" x14ac:dyDescent="0.25">
      <c r="A1116" s="88" t="e">
        <f t="shared" si="94"/>
        <v>#VALUE!</v>
      </c>
      <c r="B1116" s="87" t="s">
        <v>60</v>
      </c>
      <c r="C1116" s="28"/>
      <c r="D1116" s="37"/>
      <c r="E1116" s="38"/>
      <c r="F1116" s="89"/>
      <c r="G1116" s="96"/>
      <c r="H1116" s="39">
        <f t="shared" si="95"/>
        <v>0</v>
      </c>
      <c r="I1116" s="39"/>
      <c r="J1116" s="82"/>
      <c r="K1116" s="41">
        <f t="shared" si="96"/>
        <v>0</v>
      </c>
      <c r="L1116" s="42">
        <v>0</v>
      </c>
      <c r="M1116" s="269"/>
      <c r="N1116" s="268" t="str">
        <f t="shared" si="98"/>
        <v>xxx</v>
      </c>
      <c r="O1116" s="267"/>
      <c r="P1116" s="268"/>
      <c r="Q1116" s="300">
        <v>0</v>
      </c>
      <c r="R1116" s="104">
        <f t="shared" si="97"/>
        <v>0</v>
      </c>
      <c r="S1116" s="43"/>
      <c r="T1116" s="111"/>
      <c r="U1116" s="111"/>
      <c r="V1116" s="111"/>
      <c r="W1116" s="111"/>
      <c r="X1116" s="111"/>
      <c r="Y1116" s="111"/>
      <c r="Z1116" s="111"/>
      <c r="AA1116" s="111"/>
      <c r="AB1116" s="111"/>
      <c r="AC1116" s="111"/>
      <c r="AD1116" s="111"/>
      <c r="AE1116" s="111"/>
      <c r="AF1116" s="111"/>
      <c r="AG1116" s="111"/>
      <c r="AH1116" s="40"/>
      <c r="AI1116" s="40"/>
    </row>
    <row r="1117" spans="1:35" s="44" customFormat="1" ht="28.5" customHeight="1" x14ac:dyDescent="0.25">
      <c r="A1117" s="88" t="e">
        <f t="shared" si="94"/>
        <v>#VALUE!</v>
      </c>
      <c r="B1117" s="87" t="s">
        <v>60</v>
      </c>
      <c r="C1117" s="28"/>
      <c r="D1117" s="37"/>
      <c r="E1117" s="38"/>
      <c r="F1117" s="89"/>
      <c r="G1117" s="96"/>
      <c r="H1117" s="39">
        <f t="shared" si="95"/>
        <v>0</v>
      </c>
      <c r="I1117" s="39"/>
      <c r="J1117" s="82"/>
      <c r="K1117" s="41">
        <f t="shared" si="96"/>
        <v>0</v>
      </c>
      <c r="L1117" s="42">
        <v>0</v>
      </c>
      <c r="M1117" s="269"/>
      <c r="N1117" s="268" t="str">
        <f t="shared" si="98"/>
        <v>xxx</v>
      </c>
      <c r="O1117" s="267"/>
      <c r="P1117" s="268"/>
      <c r="Q1117" s="300">
        <v>0</v>
      </c>
      <c r="R1117" s="104">
        <f t="shared" si="97"/>
        <v>0</v>
      </c>
      <c r="S1117" s="43"/>
      <c r="T1117" s="111"/>
      <c r="U1117" s="111"/>
      <c r="V1117" s="111"/>
      <c r="W1117" s="111"/>
      <c r="X1117" s="111"/>
      <c r="Y1117" s="111"/>
      <c r="Z1117" s="111"/>
      <c r="AA1117" s="111"/>
      <c r="AB1117" s="111"/>
      <c r="AC1117" s="111"/>
      <c r="AD1117" s="111"/>
      <c r="AE1117" s="111"/>
      <c r="AF1117" s="111"/>
      <c r="AG1117" s="111"/>
      <c r="AH1117" s="40"/>
      <c r="AI1117" s="40"/>
    </row>
    <row r="1118" spans="1:35" s="44" customFormat="1" ht="28.5" customHeight="1" x14ac:dyDescent="0.25">
      <c r="A1118" s="88" t="e">
        <f t="shared" si="94"/>
        <v>#VALUE!</v>
      </c>
      <c r="B1118" s="87" t="s">
        <v>60</v>
      </c>
      <c r="C1118" s="28"/>
      <c r="D1118" s="37"/>
      <c r="E1118" s="38"/>
      <c r="F1118" s="89"/>
      <c r="G1118" s="96"/>
      <c r="H1118" s="39">
        <f t="shared" si="95"/>
        <v>0</v>
      </c>
      <c r="I1118" s="39"/>
      <c r="J1118" s="82"/>
      <c r="K1118" s="41">
        <f t="shared" si="96"/>
        <v>0</v>
      </c>
      <c r="L1118" s="42">
        <v>0</v>
      </c>
      <c r="M1118" s="269"/>
      <c r="N1118" s="268" t="str">
        <f t="shared" si="98"/>
        <v>xxx</v>
      </c>
      <c r="O1118" s="267"/>
      <c r="P1118" s="268"/>
      <c r="Q1118" s="300">
        <v>0</v>
      </c>
      <c r="R1118" s="104">
        <f t="shared" si="97"/>
        <v>0</v>
      </c>
      <c r="S1118" s="43"/>
      <c r="T1118" s="111"/>
      <c r="U1118" s="111"/>
      <c r="V1118" s="111"/>
      <c r="W1118" s="111"/>
      <c r="X1118" s="111"/>
      <c r="Y1118" s="111"/>
      <c r="Z1118" s="111"/>
      <c r="AA1118" s="111"/>
      <c r="AB1118" s="111"/>
      <c r="AC1118" s="111"/>
      <c r="AD1118" s="111"/>
      <c r="AE1118" s="111"/>
      <c r="AF1118" s="111"/>
      <c r="AG1118" s="111"/>
      <c r="AH1118" s="40"/>
      <c r="AI1118" s="40"/>
    </row>
    <row r="1119" spans="1:35" s="44" customFormat="1" ht="28.5" customHeight="1" x14ac:dyDescent="0.25">
      <c r="A1119" s="88" t="e">
        <f t="shared" si="94"/>
        <v>#VALUE!</v>
      </c>
      <c r="B1119" s="87" t="s">
        <v>60</v>
      </c>
      <c r="C1119" s="28"/>
      <c r="D1119" s="37"/>
      <c r="E1119" s="38"/>
      <c r="F1119" s="89"/>
      <c r="G1119" s="96"/>
      <c r="H1119" s="39">
        <f t="shared" si="95"/>
        <v>0</v>
      </c>
      <c r="I1119" s="39"/>
      <c r="J1119" s="82"/>
      <c r="K1119" s="41">
        <f t="shared" si="96"/>
        <v>0</v>
      </c>
      <c r="L1119" s="42">
        <v>0</v>
      </c>
      <c r="M1119" s="269"/>
      <c r="N1119" s="268" t="str">
        <f t="shared" si="98"/>
        <v>xxx</v>
      </c>
      <c r="O1119" s="267"/>
      <c r="P1119" s="268"/>
      <c r="Q1119" s="300">
        <v>0</v>
      </c>
      <c r="R1119" s="104">
        <f t="shared" si="97"/>
        <v>0</v>
      </c>
      <c r="S1119" s="43"/>
      <c r="T1119" s="111"/>
      <c r="U1119" s="111"/>
      <c r="V1119" s="111"/>
      <c r="W1119" s="111"/>
      <c r="X1119" s="111"/>
      <c r="Y1119" s="111"/>
      <c r="Z1119" s="111"/>
      <c r="AA1119" s="111"/>
      <c r="AB1119" s="111"/>
      <c r="AC1119" s="111"/>
      <c r="AD1119" s="111"/>
      <c r="AE1119" s="111"/>
      <c r="AF1119" s="111"/>
      <c r="AG1119" s="111"/>
      <c r="AH1119" s="40"/>
      <c r="AI1119" s="40"/>
    </row>
    <row r="1120" spans="1:35" s="44" customFormat="1" ht="28.5" customHeight="1" x14ac:dyDescent="0.25">
      <c r="A1120" s="88" t="e">
        <f t="shared" si="94"/>
        <v>#VALUE!</v>
      </c>
      <c r="B1120" s="87" t="s">
        <v>60</v>
      </c>
      <c r="C1120" s="28"/>
      <c r="D1120" s="37"/>
      <c r="E1120" s="38"/>
      <c r="F1120" s="89"/>
      <c r="G1120" s="96"/>
      <c r="H1120" s="39">
        <f t="shared" si="95"/>
        <v>0</v>
      </c>
      <c r="I1120" s="39"/>
      <c r="J1120" s="82"/>
      <c r="K1120" s="41">
        <f t="shared" si="96"/>
        <v>0</v>
      </c>
      <c r="L1120" s="42">
        <v>0</v>
      </c>
      <c r="M1120" s="269"/>
      <c r="N1120" s="268" t="str">
        <f t="shared" si="98"/>
        <v>xxx</v>
      </c>
      <c r="O1120" s="267"/>
      <c r="P1120" s="268"/>
      <c r="Q1120" s="300">
        <v>0</v>
      </c>
      <c r="R1120" s="104">
        <f t="shared" si="97"/>
        <v>0</v>
      </c>
      <c r="S1120" s="43"/>
      <c r="T1120" s="111"/>
      <c r="U1120" s="111"/>
      <c r="V1120" s="111"/>
      <c r="W1120" s="111"/>
      <c r="X1120" s="111"/>
      <c r="Y1120" s="111"/>
      <c r="Z1120" s="111"/>
      <c r="AA1120" s="111"/>
      <c r="AB1120" s="111"/>
      <c r="AC1120" s="111"/>
      <c r="AD1120" s="111"/>
      <c r="AE1120" s="111"/>
      <c r="AF1120" s="111"/>
      <c r="AG1120" s="111"/>
      <c r="AH1120" s="40"/>
      <c r="AI1120" s="40"/>
    </row>
    <row r="1121" spans="1:35" s="44" customFormat="1" ht="28.5" customHeight="1" x14ac:dyDescent="0.25">
      <c r="A1121" s="88" t="e">
        <f t="shared" si="94"/>
        <v>#VALUE!</v>
      </c>
      <c r="B1121" s="87" t="s">
        <v>60</v>
      </c>
      <c r="C1121" s="28"/>
      <c r="D1121" s="37"/>
      <c r="E1121" s="38"/>
      <c r="F1121" s="89"/>
      <c r="G1121" s="96"/>
      <c r="H1121" s="39">
        <f t="shared" si="95"/>
        <v>0</v>
      </c>
      <c r="I1121" s="39"/>
      <c r="J1121" s="82"/>
      <c r="K1121" s="41">
        <f t="shared" si="96"/>
        <v>0</v>
      </c>
      <c r="L1121" s="42">
        <v>0</v>
      </c>
      <c r="M1121" s="269"/>
      <c r="N1121" s="268" t="str">
        <f t="shared" si="98"/>
        <v>xxx</v>
      </c>
      <c r="O1121" s="267"/>
      <c r="P1121" s="268"/>
      <c r="Q1121" s="300">
        <v>0</v>
      </c>
      <c r="R1121" s="104">
        <f t="shared" si="97"/>
        <v>0</v>
      </c>
      <c r="S1121" s="43"/>
      <c r="T1121" s="111"/>
      <c r="U1121" s="111"/>
      <c r="V1121" s="111"/>
      <c r="W1121" s="111"/>
      <c r="X1121" s="111"/>
      <c r="Y1121" s="111"/>
      <c r="Z1121" s="111"/>
      <c r="AA1121" s="111"/>
      <c r="AB1121" s="111"/>
      <c r="AC1121" s="111"/>
      <c r="AD1121" s="111"/>
      <c r="AE1121" s="111"/>
      <c r="AF1121" s="111"/>
      <c r="AG1121" s="111"/>
      <c r="AH1121" s="40"/>
      <c r="AI1121" s="40"/>
    </row>
    <row r="1122" spans="1:35" s="44" customFormat="1" ht="28.5" customHeight="1" x14ac:dyDescent="0.25">
      <c r="A1122" s="88" t="e">
        <f t="shared" si="94"/>
        <v>#VALUE!</v>
      </c>
      <c r="B1122" s="87" t="s">
        <v>60</v>
      </c>
      <c r="C1122" s="28"/>
      <c r="D1122" s="37"/>
      <c r="E1122" s="38"/>
      <c r="F1122" s="89"/>
      <c r="G1122" s="96"/>
      <c r="H1122" s="39">
        <f t="shared" si="95"/>
        <v>0</v>
      </c>
      <c r="I1122" s="39"/>
      <c r="J1122" s="82"/>
      <c r="K1122" s="41">
        <f t="shared" si="96"/>
        <v>0</v>
      </c>
      <c r="L1122" s="42">
        <v>0</v>
      </c>
      <c r="M1122" s="269"/>
      <c r="N1122" s="268" t="str">
        <f t="shared" si="98"/>
        <v>xxx</v>
      </c>
      <c r="O1122" s="267"/>
      <c r="P1122" s="268"/>
      <c r="Q1122" s="300">
        <v>0</v>
      </c>
      <c r="R1122" s="104">
        <f t="shared" si="97"/>
        <v>0</v>
      </c>
      <c r="S1122" s="43"/>
      <c r="T1122" s="111"/>
      <c r="U1122" s="111"/>
      <c r="V1122" s="111"/>
      <c r="W1122" s="111"/>
      <c r="X1122" s="111"/>
      <c r="Y1122" s="111"/>
      <c r="Z1122" s="111"/>
      <c r="AA1122" s="111"/>
      <c r="AB1122" s="111"/>
      <c r="AC1122" s="111"/>
      <c r="AD1122" s="111"/>
      <c r="AE1122" s="111"/>
      <c r="AF1122" s="111"/>
      <c r="AG1122" s="111"/>
      <c r="AH1122" s="40"/>
      <c r="AI1122" s="40"/>
    </row>
    <row r="1123" spans="1:35" s="44" customFormat="1" ht="28.5" customHeight="1" x14ac:dyDescent="0.25">
      <c r="A1123" s="88" t="e">
        <f t="shared" si="94"/>
        <v>#VALUE!</v>
      </c>
      <c r="B1123" s="87" t="s">
        <v>60</v>
      </c>
      <c r="C1123" s="28"/>
      <c r="D1123" s="37"/>
      <c r="E1123" s="38"/>
      <c r="F1123" s="89"/>
      <c r="G1123" s="96"/>
      <c r="H1123" s="39">
        <f t="shared" si="95"/>
        <v>0</v>
      </c>
      <c r="I1123" s="39"/>
      <c r="J1123" s="82"/>
      <c r="K1123" s="41">
        <f t="shared" si="96"/>
        <v>0</v>
      </c>
      <c r="L1123" s="42">
        <v>0</v>
      </c>
      <c r="M1123" s="269"/>
      <c r="N1123" s="268" t="str">
        <f t="shared" si="98"/>
        <v>xxx</v>
      </c>
      <c r="O1123" s="267"/>
      <c r="P1123" s="268"/>
      <c r="Q1123" s="300">
        <v>0</v>
      </c>
      <c r="R1123" s="104">
        <f t="shared" si="97"/>
        <v>0</v>
      </c>
      <c r="S1123" s="43"/>
      <c r="T1123" s="111"/>
      <c r="U1123" s="111"/>
      <c r="V1123" s="111"/>
      <c r="W1123" s="111"/>
      <c r="X1123" s="111"/>
      <c r="Y1123" s="111"/>
      <c r="Z1123" s="111"/>
      <c r="AA1123" s="111"/>
      <c r="AB1123" s="111"/>
      <c r="AC1123" s="111"/>
      <c r="AD1123" s="111"/>
      <c r="AE1123" s="111"/>
      <c r="AF1123" s="111"/>
      <c r="AG1123" s="111"/>
      <c r="AH1123" s="40"/>
      <c r="AI1123" s="40"/>
    </row>
    <row r="1124" spans="1:35" s="44" customFormat="1" ht="28.5" customHeight="1" x14ac:dyDescent="0.25">
      <c r="A1124" s="88" t="e">
        <f t="shared" si="94"/>
        <v>#VALUE!</v>
      </c>
      <c r="B1124" s="87" t="s">
        <v>60</v>
      </c>
      <c r="C1124" s="28"/>
      <c r="D1124" s="37"/>
      <c r="E1124" s="38"/>
      <c r="F1124" s="89"/>
      <c r="G1124" s="96"/>
      <c r="H1124" s="39">
        <f t="shared" si="95"/>
        <v>0</v>
      </c>
      <c r="I1124" s="39"/>
      <c r="J1124" s="82"/>
      <c r="K1124" s="41">
        <f t="shared" si="96"/>
        <v>0</v>
      </c>
      <c r="L1124" s="42">
        <v>0</v>
      </c>
      <c r="M1124" s="269"/>
      <c r="N1124" s="268" t="str">
        <f t="shared" si="98"/>
        <v>xxx</v>
      </c>
      <c r="O1124" s="267"/>
      <c r="P1124" s="268"/>
      <c r="Q1124" s="300">
        <v>0</v>
      </c>
      <c r="R1124" s="104">
        <f t="shared" si="97"/>
        <v>0</v>
      </c>
      <c r="S1124" s="43"/>
      <c r="T1124" s="111"/>
      <c r="U1124" s="111"/>
      <c r="V1124" s="111"/>
      <c r="W1124" s="111"/>
      <c r="X1124" s="111"/>
      <c r="Y1124" s="111"/>
      <c r="Z1124" s="111"/>
      <c r="AA1124" s="111"/>
      <c r="AB1124" s="111"/>
      <c r="AC1124" s="111"/>
      <c r="AD1124" s="111"/>
      <c r="AE1124" s="111"/>
      <c r="AF1124" s="111"/>
      <c r="AG1124" s="111"/>
      <c r="AH1124" s="40"/>
      <c r="AI1124" s="40"/>
    </row>
    <row r="1125" spans="1:35" s="44" customFormat="1" ht="28.5" customHeight="1" x14ac:dyDescent="0.25">
      <c r="A1125" s="88" t="e">
        <f t="shared" si="94"/>
        <v>#VALUE!</v>
      </c>
      <c r="B1125" s="87" t="s">
        <v>60</v>
      </c>
      <c r="C1125" s="28"/>
      <c r="D1125" s="37"/>
      <c r="E1125" s="38"/>
      <c r="F1125" s="89"/>
      <c r="G1125" s="96"/>
      <c r="H1125" s="39">
        <f t="shared" si="95"/>
        <v>0</v>
      </c>
      <c r="I1125" s="39"/>
      <c r="J1125" s="82"/>
      <c r="K1125" s="41">
        <f t="shared" si="96"/>
        <v>0</v>
      </c>
      <c r="L1125" s="42">
        <v>0</v>
      </c>
      <c r="M1125" s="269"/>
      <c r="N1125" s="268" t="str">
        <f t="shared" si="98"/>
        <v>xxx</v>
      </c>
      <c r="O1125" s="267"/>
      <c r="P1125" s="268"/>
      <c r="Q1125" s="300">
        <v>0</v>
      </c>
      <c r="R1125" s="104">
        <f t="shared" si="97"/>
        <v>0</v>
      </c>
      <c r="S1125" s="43"/>
      <c r="T1125" s="111"/>
      <c r="U1125" s="111"/>
      <c r="V1125" s="111"/>
      <c r="W1125" s="111"/>
      <c r="X1125" s="111"/>
      <c r="Y1125" s="111"/>
      <c r="Z1125" s="111"/>
      <c r="AA1125" s="111"/>
      <c r="AB1125" s="111"/>
      <c r="AC1125" s="111"/>
      <c r="AD1125" s="111"/>
      <c r="AE1125" s="111"/>
      <c r="AF1125" s="111"/>
      <c r="AG1125" s="111"/>
      <c r="AH1125" s="40"/>
      <c r="AI1125" s="40"/>
    </row>
    <row r="1126" spans="1:35" s="44" customFormat="1" ht="28.5" customHeight="1" x14ac:dyDescent="0.25">
      <c r="A1126" s="88" t="e">
        <f t="shared" si="94"/>
        <v>#VALUE!</v>
      </c>
      <c r="B1126" s="87" t="s">
        <v>60</v>
      </c>
      <c r="C1126" s="28"/>
      <c r="D1126" s="37"/>
      <c r="E1126" s="38"/>
      <c r="F1126" s="89"/>
      <c r="G1126" s="96"/>
      <c r="H1126" s="39">
        <f t="shared" si="95"/>
        <v>0</v>
      </c>
      <c r="I1126" s="39"/>
      <c r="J1126" s="82"/>
      <c r="K1126" s="41">
        <f t="shared" si="96"/>
        <v>0</v>
      </c>
      <c r="L1126" s="42">
        <v>0</v>
      </c>
      <c r="M1126" s="269"/>
      <c r="N1126" s="268" t="str">
        <f t="shared" si="98"/>
        <v>xxx</v>
      </c>
      <c r="O1126" s="267"/>
      <c r="P1126" s="268"/>
      <c r="Q1126" s="300">
        <v>0</v>
      </c>
      <c r="R1126" s="104">
        <f t="shared" si="97"/>
        <v>0</v>
      </c>
      <c r="S1126" s="43"/>
      <c r="T1126" s="111"/>
      <c r="U1126" s="111"/>
      <c r="V1126" s="111"/>
      <c r="W1126" s="111"/>
      <c r="X1126" s="111"/>
      <c r="Y1126" s="111"/>
      <c r="Z1126" s="111"/>
      <c r="AA1126" s="111"/>
      <c r="AB1126" s="111"/>
      <c r="AC1126" s="111"/>
      <c r="AD1126" s="111"/>
      <c r="AE1126" s="111"/>
      <c r="AF1126" s="111"/>
      <c r="AG1126" s="111"/>
      <c r="AH1126" s="40"/>
      <c r="AI1126" s="40"/>
    </row>
    <row r="1127" spans="1:35" s="44" customFormat="1" ht="28.5" customHeight="1" x14ac:dyDescent="0.25">
      <c r="A1127" s="88" t="e">
        <f t="shared" si="94"/>
        <v>#VALUE!</v>
      </c>
      <c r="B1127" s="87" t="s">
        <v>60</v>
      </c>
      <c r="C1127" s="28"/>
      <c r="D1127" s="37"/>
      <c r="E1127" s="38"/>
      <c r="F1127" s="89"/>
      <c r="G1127" s="96"/>
      <c r="H1127" s="39">
        <f t="shared" si="95"/>
        <v>0</v>
      </c>
      <c r="I1127" s="39"/>
      <c r="J1127" s="82"/>
      <c r="K1127" s="41">
        <f t="shared" si="96"/>
        <v>0</v>
      </c>
      <c r="L1127" s="42">
        <v>0</v>
      </c>
      <c r="M1127" s="269"/>
      <c r="N1127" s="268" t="str">
        <f t="shared" si="98"/>
        <v>xxx</v>
      </c>
      <c r="O1127" s="267"/>
      <c r="P1127" s="268"/>
      <c r="Q1127" s="300">
        <v>0</v>
      </c>
      <c r="R1127" s="104">
        <f t="shared" si="97"/>
        <v>0</v>
      </c>
      <c r="S1127" s="43"/>
      <c r="T1127" s="111"/>
      <c r="U1127" s="111"/>
      <c r="V1127" s="111"/>
      <c r="W1127" s="111"/>
      <c r="X1127" s="111"/>
      <c r="Y1127" s="111"/>
      <c r="Z1127" s="111"/>
      <c r="AA1127" s="111"/>
      <c r="AB1127" s="111"/>
      <c r="AC1127" s="111"/>
      <c r="AD1127" s="111"/>
      <c r="AE1127" s="111"/>
      <c r="AF1127" s="111"/>
      <c r="AG1127" s="111"/>
      <c r="AH1127" s="40"/>
      <c r="AI1127" s="40"/>
    </row>
    <row r="1128" spans="1:35" s="44" customFormat="1" ht="28.5" customHeight="1" x14ac:dyDescent="0.25">
      <c r="A1128" s="88" t="e">
        <f t="shared" si="94"/>
        <v>#VALUE!</v>
      </c>
      <c r="B1128" s="87" t="s">
        <v>60</v>
      </c>
      <c r="C1128" s="28"/>
      <c r="D1128" s="37"/>
      <c r="E1128" s="38"/>
      <c r="F1128" s="89"/>
      <c r="G1128" s="96"/>
      <c r="H1128" s="39">
        <f t="shared" si="95"/>
        <v>0</v>
      </c>
      <c r="I1128" s="39"/>
      <c r="J1128" s="82"/>
      <c r="K1128" s="41">
        <f t="shared" si="96"/>
        <v>0</v>
      </c>
      <c r="L1128" s="42">
        <v>0</v>
      </c>
      <c r="M1128" s="269"/>
      <c r="N1128" s="268" t="str">
        <f t="shared" si="98"/>
        <v>xxx</v>
      </c>
      <c r="O1128" s="267"/>
      <c r="P1128" s="268"/>
      <c r="Q1128" s="300">
        <v>0</v>
      </c>
      <c r="R1128" s="104">
        <f t="shared" si="97"/>
        <v>0</v>
      </c>
      <c r="S1128" s="43"/>
      <c r="T1128" s="111"/>
      <c r="U1128" s="111"/>
      <c r="V1128" s="111"/>
      <c r="W1128" s="111"/>
      <c r="X1128" s="111"/>
      <c r="Y1128" s="111"/>
      <c r="Z1128" s="111"/>
      <c r="AA1128" s="111"/>
      <c r="AB1128" s="111"/>
      <c r="AC1128" s="111"/>
      <c r="AD1128" s="111"/>
      <c r="AE1128" s="111"/>
      <c r="AF1128" s="111"/>
      <c r="AG1128" s="111"/>
      <c r="AH1128" s="40"/>
      <c r="AI1128" s="40"/>
    </row>
    <row r="1129" spans="1:35" s="44" customFormat="1" ht="28.5" customHeight="1" x14ac:dyDescent="0.25">
      <c r="A1129" s="88" t="e">
        <f t="shared" si="94"/>
        <v>#VALUE!</v>
      </c>
      <c r="B1129" s="87" t="s">
        <v>60</v>
      </c>
      <c r="C1129" s="28"/>
      <c r="D1129" s="37"/>
      <c r="E1129" s="38"/>
      <c r="F1129" s="89"/>
      <c r="G1129" s="96"/>
      <c r="H1129" s="39">
        <f t="shared" si="95"/>
        <v>0</v>
      </c>
      <c r="I1129" s="39"/>
      <c r="J1129" s="82"/>
      <c r="K1129" s="41">
        <f t="shared" si="96"/>
        <v>0</v>
      </c>
      <c r="L1129" s="42">
        <v>0</v>
      </c>
      <c r="M1129" s="269"/>
      <c r="N1129" s="268" t="str">
        <f t="shared" si="98"/>
        <v>xxx</v>
      </c>
      <c r="O1129" s="267"/>
      <c r="P1129" s="268"/>
      <c r="Q1129" s="300">
        <v>0</v>
      </c>
      <c r="R1129" s="104">
        <f t="shared" si="97"/>
        <v>0</v>
      </c>
      <c r="S1129" s="43"/>
      <c r="T1129" s="111"/>
      <c r="U1129" s="111"/>
      <c r="V1129" s="111"/>
      <c r="W1129" s="111"/>
      <c r="X1129" s="111"/>
      <c r="Y1129" s="111"/>
      <c r="Z1129" s="111"/>
      <c r="AA1129" s="111"/>
      <c r="AB1129" s="111"/>
      <c r="AC1129" s="111"/>
      <c r="AD1129" s="111"/>
      <c r="AE1129" s="111"/>
      <c r="AF1129" s="111"/>
      <c r="AG1129" s="111"/>
      <c r="AH1129" s="40"/>
      <c r="AI1129" s="40"/>
    </row>
    <row r="1130" spans="1:35" s="44" customFormat="1" ht="28.5" customHeight="1" x14ac:dyDescent="0.25">
      <c r="A1130" s="88" t="e">
        <f t="shared" ref="A1130:A1193" si="99">N1130+14</f>
        <v>#VALUE!</v>
      </c>
      <c r="B1130" s="87" t="s">
        <v>60</v>
      </c>
      <c r="C1130" s="28"/>
      <c r="D1130" s="37"/>
      <c r="E1130" s="38"/>
      <c r="F1130" s="89"/>
      <c r="G1130" s="96"/>
      <c r="H1130" s="39">
        <f t="shared" ref="H1130:H1193" si="100">G1130-F1130</f>
        <v>0</v>
      </c>
      <c r="I1130" s="39"/>
      <c r="J1130" s="82"/>
      <c r="K1130" s="41">
        <f t="shared" ref="K1130:K1193" si="101">L1130/1.1</f>
        <v>0</v>
      </c>
      <c r="L1130" s="42">
        <v>0</v>
      </c>
      <c r="M1130" s="269"/>
      <c r="N1130" s="268" t="str">
        <f t="shared" si="98"/>
        <v>xxx</v>
      </c>
      <c r="O1130" s="267"/>
      <c r="P1130" s="268"/>
      <c r="Q1130" s="300">
        <v>0</v>
      </c>
      <c r="R1130" s="104">
        <f t="shared" ref="R1130:R1193" si="102">L1130-Q1130</f>
        <v>0</v>
      </c>
      <c r="S1130" s="43"/>
      <c r="T1130" s="111"/>
      <c r="U1130" s="111"/>
      <c r="V1130" s="111"/>
      <c r="W1130" s="111"/>
      <c r="X1130" s="111"/>
      <c r="Y1130" s="111"/>
      <c r="Z1130" s="111"/>
      <c r="AA1130" s="111"/>
      <c r="AB1130" s="111"/>
      <c r="AC1130" s="111"/>
      <c r="AD1130" s="111"/>
      <c r="AE1130" s="111"/>
      <c r="AF1130" s="111"/>
      <c r="AG1130" s="111"/>
      <c r="AH1130" s="40"/>
      <c r="AI1130" s="40"/>
    </row>
    <row r="1131" spans="1:35" s="44" customFormat="1" ht="28.5" customHeight="1" x14ac:dyDescent="0.25">
      <c r="A1131" s="88" t="e">
        <f t="shared" si="99"/>
        <v>#VALUE!</v>
      </c>
      <c r="B1131" s="87" t="s">
        <v>60</v>
      </c>
      <c r="C1131" s="28"/>
      <c r="D1131" s="37"/>
      <c r="E1131" s="38"/>
      <c r="F1131" s="89"/>
      <c r="G1131" s="96"/>
      <c r="H1131" s="39">
        <f t="shared" si="100"/>
        <v>0</v>
      </c>
      <c r="I1131" s="39"/>
      <c r="J1131" s="82"/>
      <c r="K1131" s="41">
        <f t="shared" si="101"/>
        <v>0</v>
      </c>
      <c r="L1131" s="42">
        <v>0</v>
      </c>
      <c r="M1131" s="269"/>
      <c r="N1131" s="268" t="str">
        <f t="shared" si="98"/>
        <v>xxx</v>
      </c>
      <c r="O1131" s="267"/>
      <c r="P1131" s="268"/>
      <c r="Q1131" s="300">
        <v>0</v>
      </c>
      <c r="R1131" s="104">
        <f t="shared" si="102"/>
        <v>0</v>
      </c>
      <c r="S1131" s="43"/>
      <c r="T1131" s="111"/>
      <c r="U1131" s="111"/>
      <c r="V1131" s="111"/>
      <c r="W1131" s="111"/>
      <c r="X1131" s="111"/>
      <c r="Y1131" s="111"/>
      <c r="Z1131" s="111"/>
      <c r="AA1131" s="111"/>
      <c r="AB1131" s="111"/>
      <c r="AC1131" s="111"/>
      <c r="AD1131" s="111"/>
      <c r="AE1131" s="111"/>
      <c r="AF1131" s="111"/>
      <c r="AG1131" s="111"/>
      <c r="AH1131" s="40"/>
      <c r="AI1131" s="40"/>
    </row>
    <row r="1132" spans="1:35" s="44" customFormat="1" ht="28.5" customHeight="1" x14ac:dyDescent="0.25">
      <c r="A1132" s="88" t="e">
        <f t="shared" si="99"/>
        <v>#VALUE!</v>
      </c>
      <c r="B1132" s="87" t="s">
        <v>60</v>
      </c>
      <c r="C1132" s="28"/>
      <c r="D1132" s="37"/>
      <c r="E1132" s="38"/>
      <c r="F1132" s="89"/>
      <c r="G1132" s="96"/>
      <c r="H1132" s="39">
        <f t="shared" si="100"/>
        <v>0</v>
      </c>
      <c r="I1132" s="39"/>
      <c r="J1132" s="82"/>
      <c r="K1132" s="41">
        <f t="shared" si="101"/>
        <v>0</v>
      </c>
      <c r="L1132" s="42">
        <v>0</v>
      </c>
      <c r="M1132" s="269"/>
      <c r="N1132" s="268" t="str">
        <f t="shared" si="98"/>
        <v>xxx</v>
      </c>
      <c r="O1132" s="267"/>
      <c r="P1132" s="268"/>
      <c r="Q1132" s="300">
        <v>0</v>
      </c>
      <c r="R1132" s="104">
        <f t="shared" si="102"/>
        <v>0</v>
      </c>
      <c r="S1132" s="43"/>
      <c r="T1132" s="111"/>
      <c r="U1132" s="111"/>
      <c r="V1132" s="111"/>
      <c r="W1132" s="111"/>
      <c r="X1132" s="111"/>
      <c r="Y1132" s="111"/>
      <c r="Z1132" s="111"/>
      <c r="AA1132" s="111"/>
      <c r="AB1132" s="111"/>
      <c r="AC1132" s="111"/>
      <c r="AD1132" s="111"/>
      <c r="AE1132" s="111"/>
      <c r="AF1132" s="111"/>
      <c r="AG1132" s="111"/>
      <c r="AH1132" s="40"/>
      <c r="AI1132" s="40"/>
    </row>
    <row r="1133" spans="1:35" s="44" customFormat="1" ht="28.5" customHeight="1" x14ac:dyDescent="0.25">
      <c r="A1133" s="88" t="e">
        <f t="shared" si="99"/>
        <v>#VALUE!</v>
      </c>
      <c r="B1133" s="87" t="s">
        <v>60</v>
      </c>
      <c r="C1133" s="28"/>
      <c r="D1133" s="37"/>
      <c r="E1133" s="38"/>
      <c r="F1133" s="89"/>
      <c r="G1133" s="96"/>
      <c r="H1133" s="39">
        <f t="shared" si="100"/>
        <v>0</v>
      </c>
      <c r="I1133" s="39"/>
      <c r="J1133" s="82"/>
      <c r="K1133" s="41">
        <f t="shared" si="101"/>
        <v>0</v>
      </c>
      <c r="L1133" s="42">
        <v>0</v>
      </c>
      <c r="M1133" s="269"/>
      <c r="N1133" s="268" t="str">
        <f t="shared" si="98"/>
        <v>xxx</v>
      </c>
      <c r="O1133" s="267"/>
      <c r="P1133" s="268"/>
      <c r="Q1133" s="300">
        <v>0</v>
      </c>
      <c r="R1133" s="104">
        <f t="shared" si="102"/>
        <v>0</v>
      </c>
      <c r="S1133" s="43"/>
      <c r="T1133" s="111"/>
      <c r="U1133" s="111"/>
      <c r="V1133" s="111"/>
      <c r="W1133" s="111"/>
      <c r="X1133" s="111"/>
      <c r="Y1133" s="111"/>
      <c r="Z1133" s="111"/>
      <c r="AA1133" s="111"/>
      <c r="AB1133" s="111"/>
      <c r="AC1133" s="111"/>
      <c r="AD1133" s="111"/>
      <c r="AE1133" s="111"/>
      <c r="AF1133" s="111"/>
      <c r="AG1133" s="111"/>
      <c r="AH1133" s="40"/>
      <c r="AI1133" s="40"/>
    </row>
    <row r="1134" spans="1:35" s="44" customFormat="1" ht="28.5" customHeight="1" x14ac:dyDescent="0.25">
      <c r="A1134" s="88" t="e">
        <f t="shared" si="99"/>
        <v>#VALUE!</v>
      </c>
      <c r="B1134" s="87" t="s">
        <v>60</v>
      </c>
      <c r="C1134" s="28"/>
      <c r="D1134" s="37"/>
      <c r="E1134" s="38"/>
      <c r="F1134" s="89"/>
      <c r="G1134" s="96"/>
      <c r="H1134" s="39">
        <f t="shared" si="100"/>
        <v>0</v>
      </c>
      <c r="I1134" s="39"/>
      <c r="J1134" s="82"/>
      <c r="K1134" s="41">
        <f t="shared" si="101"/>
        <v>0</v>
      </c>
      <c r="L1134" s="42">
        <v>0</v>
      </c>
      <c r="M1134" s="269"/>
      <c r="N1134" s="268" t="str">
        <f t="shared" si="98"/>
        <v>xxx</v>
      </c>
      <c r="O1134" s="267"/>
      <c r="P1134" s="268"/>
      <c r="Q1134" s="300">
        <v>0</v>
      </c>
      <c r="R1134" s="104">
        <f t="shared" si="102"/>
        <v>0</v>
      </c>
      <c r="S1134" s="43"/>
      <c r="T1134" s="111"/>
      <c r="U1134" s="111"/>
      <c r="V1134" s="111"/>
      <c r="W1134" s="111"/>
      <c r="X1134" s="111"/>
      <c r="Y1134" s="111"/>
      <c r="Z1134" s="111"/>
      <c r="AA1134" s="111"/>
      <c r="AB1134" s="111"/>
      <c r="AC1134" s="111"/>
      <c r="AD1134" s="111"/>
      <c r="AE1134" s="111"/>
      <c r="AF1134" s="111"/>
      <c r="AG1134" s="111"/>
      <c r="AH1134" s="40"/>
      <c r="AI1134" s="40"/>
    </row>
    <row r="1135" spans="1:35" s="44" customFormat="1" ht="28.5" customHeight="1" x14ac:dyDescent="0.25">
      <c r="A1135" s="88" t="e">
        <f t="shared" si="99"/>
        <v>#VALUE!</v>
      </c>
      <c r="B1135" s="87" t="s">
        <v>60</v>
      </c>
      <c r="C1135" s="28"/>
      <c r="D1135" s="37"/>
      <c r="E1135" s="38"/>
      <c r="F1135" s="89"/>
      <c r="G1135" s="96"/>
      <c r="H1135" s="39">
        <f t="shared" si="100"/>
        <v>0</v>
      </c>
      <c r="I1135" s="39"/>
      <c r="J1135" s="82"/>
      <c r="K1135" s="41">
        <f t="shared" si="101"/>
        <v>0</v>
      </c>
      <c r="L1135" s="42">
        <v>0</v>
      </c>
      <c r="M1135" s="269"/>
      <c r="N1135" s="268" t="str">
        <f t="shared" si="98"/>
        <v>xxx</v>
      </c>
      <c r="O1135" s="267"/>
      <c r="P1135" s="268"/>
      <c r="Q1135" s="300">
        <v>0</v>
      </c>
      <c r="R1135" s="104">
        <f t="shared" si="102"/>
        <v>0</v>
      </c>
      <c r="S1135" s="43"/>
      <c r="T1135" s="111"/>
      <c r="U1135" s="111"/>
      <c r="V1135" s="111"/>
      <c r="W1135" s="111"/>
      <c r="X1135" s="111"/>
      <c r="Y1135" s="111"/>
      <c r="Z1135" s="111"/>
      <c r="AA1135" s="111"/>
      <c r="AB1135" s="111"/>
      <c r="AC1135" s="111"/>
      <c r="AD1135" s="111"/>
      <c r="AE1135" s="111"/>
      <c r="AF1135" s="111"/>
      <c r="AG1135" s="111"/>
      <c r="AH1135" s="40"/>
      <c r="AI1135" s="40"/>
    </row>
    <row r="1136" spans="1:35" s="44" customFormat="1" ht="28.5" customHeight="1" x14ac:dyDescent="0.25">
      <c r="A1136" s="88" t="e">
        <f t="shared" si="99"/>
        <v>#VALUE!</v>
      </c>
      <c r="B1136" s="87" t="s">
        <v>60</v>
      </c>
      <c r="C1136" s="28"/>
      <c r="D1136" s="37"/>
      <c r="E1136" s="38"/>
      <c r="F1136" s="89"/>
      <c r="G1136" s="96"/>
      <c r="H1136" s="39">
        <f t="shared" si="100"/>
        <v>0</v>
      </c>
      <c r="I1136" s="39"/>
      <c r="J1136" s="82"/>
      <c r="K1136" s="41">
        <f t="shared" si="101"/>
        <v>0</v>
      </c>
      <c r="L1136" s="42">
        <v>0</v>
      </c>
      <c r="M1136" s="269"/>
      <c r="N1136" s="268" t="str">
        <f t="shared" si="98"/>
        <v>xxx</v>
      </c>
      <c r="O1136" s="267"/>
      <c r="P1136" s="268"/>
      <c r="Q1136" s="300">
        <v>0</v>
      </c>
      <c r="R1136" s="104">
        <f t="shared" si="102"/>
        <v>0</v>
      </c>
      <c r="S1136" s="43"/>
      <c r="T1136" s="111"/>
      <c r="U1136" s="111"/>
      <c r="V1136" s="111"/>
      <c r="W1136" s="111"/>
      <c r="X1136" s="111"/>
      <c r="Y1136" s="111"/>
      <c r="Z1136" s="111"/>
      <c r="AA1136" s="111"/>
      <c r="AB1136" s="111"/>
      <c r="AC1136" s="111"/>
      <c r="AD1136" s="111"/>
      <c r="AE1136" s="111"/>
      <c r="AF1136" s="111"/>
      <c r="AG1136" s="111"/>
      <c r="AH1136" s="40"/>
      <c r="AI1136" s="40"/>
    </row>
    <row r="1137" spans="1:35" s="44" customFormat="1" ht="28.5" customHeight="1" x14ac:dyDescent="0.25">
      <c r="A1137" s="88" t="e">
        <f t="shared" si="99"/>
        <v>#VALUE!</v>
      </c>
      <c r="B1137" s="87" t="s">
        <v>60</v>
      </c>
      <c r="C1137" s="28"/>
      <c r="D1137" s="37"/>
      <c r="E1137" s="38"/>
      <c r="F1137" s="89"/>
      <c r="G1137" s="96"/>
      <c r="H1137" s="39">
        <f t="shared" si="100"/>
        <v>0</v>
      </c>
      <c r="I1137" s="39"/>
      <c r="J1137" s="82"/>
      <c r="K1137" s="41">
        <f t="shared" si="101"/>
        <v>0</v>
      </c>
      <c r="L1137" s="42">
        <v>0</v>
      </c>
      <c r="M1137" s="269"/>
      <c r="N1137" s="268" t="str">
        <f t="shared" si="98"/>
        <v>xxx</v>
      </c>
      <c r="O1137" s="267"/>
      <c r="P1137" s="268"/>
      <c r="Q1137" s="300">
        <v>0</v>
      </c>
      <c r="R1137" s="104">
        <f t="shared" si="102"/>
        <v>0</v>
      </c>
      <c r="S1137" s="43"/>
      <c r="T1137" s="111"/>
      <c r="U1137" s="111"/>
      <c r="V1137" s="111"/>
      <c r="W1137" s="111"/>
      <c r="X1137" s="111"/>
      <c r="Y1137" s="111"/>
      <c r="Z1137" s="111"/>
      <c r="AA1137" s="111"/>
      <c r="AB1137" s="111"/>
      <c r="AC1137" s="111"/>
      <c r="AD1137" s="111"/>
      <c r="AE1137" s="111"/>
      <c r="AF1137" s="111"/>
      <c r="AG1137" s="111"/>
      <c r="AH1137" s="40"/>
      <c r="AI1137" s="40"/>
    </row>
    <row r="1138" spans="1:35" s="44" customFormat="1" ht="28.5" customHeight="1" x14ac:dyDescent="0.25">
      <c r="A1138" s="88" t="e">
        <f t="shared" si="99"/>
        <v>#VALUE!</v>
      </c>
      <c r="B1138" s="87" t="s">
        <v>60</v>
      </c>
      <c r="C1138" s="28"/>
      <c r="D1138" s="37"/>
      <c r="E1138" s="38"/>
      <c r="F1138" s="89"/>
      <c r="G1138" s="96"/>
      <c r="H1138" s="39">
        <f t="shared" si="100"/>
        <v>0</v>
      </c>
      <c r="I1138" s="39"/>
      <c r="J1138" s="82"/>
      <c r="K1138" s="41">
        <f t="shared" si="101"/>
        <v>0</v>
      </c>
      <c r="L1138" s="42">
        <v>0</v>
      </c>
      <c r="M1138" s="269"/>
      <c r="N1138" s="268" t="str">
        <f t="shared" si="98"/>
        <v>xxx</v>
      </c>
      <c r="O1138" s="267"/>
      <c r="P1138" s="268"/>
      <c r="Q1138" s="300">
        <v>0</v>
      </c>
      <c r="R1138" s="104">
        <f t="shared" si="102"/>
        <v>0</v>
      </c>
      <c r="S1138" s="43"/>
      <c r="T1138" s="111"/>
      <c r="U1138" s="111"/>
      <c r="V1138" s="111"/>
      <c r="W1138" s="111"/>
      <c r="X1138" s="111"/>
      <c r="Y1138" s="111"/>
      <c r="Z1138" s="111"/>
      <c r="AA1138" s="111"/>
      <c r="AB1138" s="111"/>
      <c r="AC1138" s="111"/>
      <c r="AD1138" s="111"/>
      <c r="AE1138" s="111"/>
      <c r="AF1138" s="111"/>
      <c r="AG1138" s="111"/>
      <c r="AH1138" s="40"/>
      <c r="AI1138" s="40"/>
    </row>
    <row r="1139" spans="1:35" s="44" customFormat="1" ht="28.5" customHeight="1" x14ac:dyDescent="0.25">
      <c r="A1139" s="88" t="e">
        <f t="shared" si="99"/>
        <v>#VALUE!</v>
      </c>
      <c r="B1139" s="87" t="s">
        <v>60</v>
      </c>
      <c r="C1139" s="28"/>
      <c r="D1139" s="37"/>
      <c r="E1139" s="38"/>
      <c r="F1139" s="89"/>
      <c r="G1139" s="96"/>
      <c r="H1139" s="39">
        <f t="shared" si="100"/>
        <v>0</v>
      </c>
      <c r="I1139" s="39"/>
      <c r="J1139" s="82"/>
      <c r="K1139" s="41">
        <f t="shared" si="101"/>
        <v>0</v>
      </c>
      <c r="L1139" s="42">
        <v>0</v>
      </c>
      <c r="M1139" s="269"/>
      <c r="N1139" s="268" t="str">
        <f t="shared" si="98"/>
        <v>xxx</v>
      </c>
      <c r="O1139" s="267"/>
      <c r="P1139" s="268"/>
      <c r="Q1139" s="300">
        <v>0</v>
      </c>
      <c r="R1139" s="104">
        <f t="shared" si="102"/>
        <v>0</v>
      </c>
      <c r="S1139" s="43"/>
      <c r="T1139" s="111"/>
      <c r="U1139" s="111"/>
      <c r="V1139" s="111"/>
      <c r="W1139" s="111"/>
      <c r="X1139" s="111"/>
      <c r="Y1139" s="111"/>
      <c r="Z1139" s="111"/>
      <c r="AA1139" s="111"/>
      <c r="AB1139" s="111"/>
      <c r="AC1139" s="111"/>
      <c r="AD1139" s="111"/>
      <c r="AE1139" s="111"/>
      <c r="AF1139" s="111"/>
      <c r="AG1139" s="111"/>
      <c r="AH1139" s="40"/>
      <c r="AI1139" s="40"/>
    </row>
    <row r="1140" spans="1:35" s="44" customFormat="1" ht="28.5" customHeight="1" x14ac:dyDescent="0.25">
      <c r="A1140" s="88" t="e">
        <f t="shared" si="99"/>
        <v>#VALUE!</v>
      </c>
      <c r="B1140" s="87" t="s">
        <v>60</v>
      </c>
      <c r="C1140" s="28"/>
      <c r="D1140" s="37"/>
      <c r="E1140" s="38"/>
      <c r="F1140" s="89"/>
      <c r="G1140" s="96"/>
      <c r="H1140" s="39">
        <f t="shared" si="100"/>
        <v>0</v>
      </c>
      <c r="I1140" s="39"/>
      <c r="J1140" s="82"/>
      <c r="K1140" s="41">
        <f t="shared" si="101"/>
        <v>0</v>
      </c>
      <c r="L1140" s="42">
        <v>0</v>
      </c>
      <c r="M1140" s="269"/>
      <c r="N1140" s="268" t="str">
        <f t="shared" si="98"/>
        <v>xxx</v>
      </c>
      <c r="O1140" s="267"/>
      <c r="P1140" s="268"/>
      <c r="Q1140" s="300">
        <v>0</v>
      </c>
      <c r="R1140" s="104">
        <f t="shared" si="102"/>
        <v>0</v>
      </c>
      <c r="S1140" s="43"/>
      <c r="T1140" s="111"/>
      <c r="U1140" s="111"/>
      <c r="V1140" s="111"/>
      <c r="W1140" s="111"/>
      <c r="X1140" s="111"/>
      <c r="Y1140" s="111"/>
      <c r="Z1140" s="111"/>
      <c r="AA1140" s="111"/>
      <c r="AB1140" s="111"/>
      <c r="AC1140" s="111"/>
      <c r="AD1140" s="111"/>
      <c r="AE1140" s="111"/>
      <c r="AF1140" s="111"/>
      <c r="AG1140" s="111"/>
      <c r="AH1140" s="40"/>
      <c r="AI1140" s="40"/>
    </row>
    <row r="1141" spans="1:35" s="44" customFormat="1" ht="28.5" customHeight="1" x14ac:dyDescent="0.25">
      <c r="A1141" s="88" t="e">
        <f t="shared" si="99"/>
        <v>#VALUE!</v>
      </c>
      <c r="B1141" s="87" t="s">
        <v>60</v>
      </c>
      <c r="C1141" s="28"/>
      <c r="D1141" s="37"/>
      <c r="E1141" s="38"/>
      <c r="F1141" s="89"/>
      <c r="G1141" s="96"/>
      <c r="H1141" s="39">
        <f t="shared" si="100"/>
        <v>0</v>
      </c>
      <c r="I1141" s="39"/>
      <c r="J1141" s="82"/>
      <c r="K1141" s="41">
        <f t="shared" si="101"/>
        <v>0</v>
      </c>
      <c r="L1141" s="42">
        <v>0</v>
      </c>
      <c r="M1141" s="269"/>
      <c r="N1141" s="268" t="str">
        <f t="shared" si="98"/>
        <v>xxx</v>
      </c>
      <c r="O1141" s="267"/>
      <c r="P1141" s="268"/>
      <c r="Q1141" s="300">
        <v>0</v>
      </c>
      <c r="R1141" s="104">
        <f t="shared" si="102"/>
        <v>0</v>
      </c>
      <c r="S1141" s="43"/>
      <c r="T1141" s="111"/>
      <c r="U1141" s="111"/>
      <c r="V1141" s="111"/>
      <c r="W1141" s="111"/>
      <c r="X1141" s="111"/>
      <c r="Y1141" s="111"/>
      <c r="Z1141" s="111"/>
      <c r="AA1141" s="111"/>
      <c r="AB1141" s="111"/>
      <c r="AC1141" s="111"/>
      <c r="AD1141" s="111"/>
      <c r="AE1141" s="111"/>
      <c r="AF1141" s="111"/>
      <c r="AG1141" s="111"/>
      <c r="AH1141" s="40"/>
      <c r="AI1141" s="40"/>
    </row>
    <row r="1142" spans="1:35" s="44" customFormat="1" ht="28.5" customHeight="1" x14ac:dyDescent="0.25">
      <c r="A1142" s="88" t="e">
        <f t="shared" si="99"/>
        <v>#VALUE!</v>
      </c>
      <c r="B1142" s="87" t="s">
        <v>60</v>
      </c>
      <c r="C1142" s="28"/>
      <c r="D1142" s="37"/>
      <c r="E1142" s="38"/>
      <c r="F1142" s="89"/>
      <c r="G1142" s="96"/>
      <c r="H1142" s="39">
        <f t="shared" si="100"/>
        <v>0</v>
      </c>
      <c r="I1142" s="39"/>
      <c r="J1142" s="82"/>
      <c r="K1142" s="41">
        <f t="shared" si="101"/>
        <v>0</v>
      </c>
      <c r="L1142" s="42">
        <v>0</v>
      </c>
      <c r="M1142" s="269"/>
      <c r="N1142" s="268" t="str">
        <f t="shared" si="98"/>
        <v>xxx</v>
      </c>
      <c r="O1142" s="267"/>
      <c r="P1142" s="268"/>
      <c r="Q1142" s="300">
        <v>0</v>
      </c>
      <c r="R1142" s="104">
        <f t="shared" si="102"/>
        <v>0</v>
      </c>
      <c r="S1142" s="43"/>
      <c r="T1142" s="111"/>
      <c r="U1142" s="111"/>
      <c r="V1142" s="111"/>
      <c r="W1142" s="111"/>
      <c r="X1142" s="111"/>
      <c r="Y1142" s="111"/>
      <c r="Z1142" s="111"/>
      <c r="AA1142" s="111"/>
      <c r="AB1142" s="111"/>
      <c r="AC1142" s="111"/>
      <c r="AD1142" s="111"/>
      <c r="AE1142" s="111"/>
      <c r="AF1142" s="111"/>
      <c r="AG1142" s="111"/>
      <c r="AH1142" s="40"/>
      <c r="AI1142" s="40"/>
    </row>
    <row r="1143" spans="1:35" s="44" customFormat="1" ht="28.5" customHeight="1" x14ac:dyDescent="0.25">
      <c r="A1143" s="88" t="e">
        <f t="shared" si="99"/>
        <v>#VALUE!</v>
      </c>
      <c r="B1143" s="87" t="s">
        <v>60</v>
      </c>
      <c r="C1143" s="28"/>
      <c r="D1143" s="37"/>
      <c r="E1143" s="38"/>
      <c r="F1143" s="89"/>
      <c r="G1143" s="96"/>
      <c r="H1143" s="39">
        <f t="shared" si="100"/>
        <v>0</v>
      </c>
      <c r="I1143" s="39"/>
      <c r="J1143" s="82"/>
      <c r="K1143" s="41">
        <f t="shared" si="101"/>
        <v>0</v>
      </c>
      <c r="L1143" s="42">
        <v>0</v>
      </c>
      <c r="M1143" s="269"/>
      <c r="N1143" s="268" t="str">
        <f t="shared" si="98"/>
        <v>xxx</v>
      </c>
      <c r="O1143" s="267"/>
      <c r="P1143" s="268"/>
      <c r="Q1143" s="300">
        <v>0</v>
      </c>
      <c r="R1143" s="104">
        <f t="shared" si="102"/>
        <v>0</v>
      </c>
      <c r="S1143" s="43"/>
      <c r="T1143" s="111"/>
      <c r="U1143" s="111"/>
      <c r="V1143" s="111"/>
      <c r="W1143" s="111"/>
      <c r="X1143" s="111"/>
      <c r="Y1143" s="111"/>
      <c r="Z1143" s="111"/>
      <c r="AA1143" s="111"/>
      <c r="AB1143" s="111"/>
      <c r="AC1143" s="111"/>
      <c r="AD1143" s="111"/>
      <c r="AE1143" s="111"/>
      <c r="AF1143" s="111"/>
      <c r="AG1143" s="111"/>
      <c r="AH1143" s="40"/>
      <c r="AI1143" s="40"/>
    </row>
    <row r="1144" spans="1:35" s="44" customFormat="1" ht="28.5" customHeight="1" x14ac:dyDescent="0.25">
      <c r="A1144" s="88" t="e">
        <f t="shared" si="99"/>
        <v>#VALUE!</v>
      </c>
      <c r="B1144" s="87" t="s">
        <v>60</v>
      </c>
      <c r="C1144" s="28"/>
      <c r="D1144" s="37"/>
      <c r="E1144" s="38"/>
      <c r="F1144" s="89"/>
      <c r="G1144" s="96"/>
      <c r="H1144" s="39">
        <f t="shared" si="100"/>
        <v>0</v>
      </c>
      <c r="I1144" s="39"/>
      <c r="J1144" s="82"/>
      <c r="K1144" s="41">
        <f t="shared" si="101"/>
        <v>0</v>
      </c>
      <c r="L1144" s="42">
        <v>0</v>
      </c>
      <c r="M1144" s="269"/>
      <c r="N1144" s="268" t="str">
        <f t="shared" si="98"/>
        <v>xxx</v>
      </c>
      <c r="O1144" s="267"/>
      <c r="P1144" s="268"/>
      <c r="Q1144" s="300">
        <v>0</v>
      </c>
      <c r="R1144" s="104">
        <f t="shared" si="102"/>
        <v>0</v>
      </c>
      <c r="S1144" s="43"/>
      <c r="T1144" s="111"/>
      <c r="U1144" s="111"/>
      <c r="V1144" s="111"/>
      <c r="W1144" s="111"/>
      <c r="X1144" s="111"/>
      <c r="Y1144" s="111"/>
      <c r="Z1144" s="111"/>
      <c r="AA1144" s="111"/>
      <c r="AB1144" s="111"/>
      <c r="AC1144" s="111"/>
      <c r="AD1144" s="111"/>
      <c r="AE1144" s="111"/>
      <c r="AF1144" s="111"/>
      <c r="AG1144" s="111"/>
      <c r="AH1144" s="40"/>
      <c r="AI1144" s="40"/>
    </row>
    <row r="1145" spans="1:35" s="44" customFormat="1" ht="28.5" customHeight="1" x14ac:dyDescent="0.25">
      <c r="A1145" s="88" t="e">
        <f t="shared" si="99"/>
        <v>#VALUE!</v>
      </c>
      <c r="B1145" s="87" t="s">
        <v>60</v>
      </c>
      <c r="C1145" s="28"/>
      <c r="D1145" s="37"/>
      <c r="E1145" s="38"/>
      <c r="F1145" s="89"/>
      <c r="G1145" s="96"/>
      <c r="H1145" s="39">
        <f t="shared" si="100"/>
        <v>0</v>
      </c>
      <c r="I1145" s="39"/>
      <c r="J1145" s="82"/>
      <c r="K1145" s="41">
        <f t="shared" si="101"/>
        <v>0</v>
      </c>
      <c r="L1145" s="42">
        <v>0</v>
      </c>
      <c r="M1145" s="269"/>
      <c r="N1145" s="268" t="str">
        <f t="shared" si="98"/>
        <v>xxx</v>
      </c>
      <c r="O1145" s="267"/>
      <c r="P1145" s="268"/>
      <c r="Q1145" s="300">
        <v>0</v>
      </c>
      <c r="R1145" s="104">
        <f t="shared" si="102"/>
        <v>0</v>
      </c>
      <c r="S1145" s="43"/>
      <c r="T1145" s="111"/>
      <c r="U1145" s="111"/>
      <c r="V1145" s="111"/>
      <c r="W1145" s="111"/>
      <c r="X1145" s="111"/>
      <c r="Y1145" s="111"/>
      <c r="Z1145" s="111"/>
      <c r="AA1145" s="111"/>
      <c r="AB1145" s="111"/>
      <c r="AC1145" s="111"/>
      <c r="AD1145" s="111"/>
      <c r="AE1145" s="111"/>
      <c r="AF1145" s="111"/>
      <c r="AG1145" s="111"/>
      <c r="AH1145" s="40"/>
      <c r="AI1145" s="40"/>
    </row>
    <row r="1146" spans="1:35" s="44" customFormat="1" ht="28.5" customHeight="1" x14ac:dyDescent="0.25">
      <c r="A1146" s="88" t="e">
        <f t="shared" si="99"/>
        <v>#VALUE!</v>
      </c>
      <c r="B1146" s="87" t="s">
        <v>60</v>
      </c>
      <c r="C1146" s="28"/>
      <c r="D1146" s="37"/>
      <c r="E1146" s="38"/>
      <c r="F1146" s="89"/>
      <c r="G1146" s="96"/>
      <c r="H1146" s="39">
        <f t="shared" si="100"/>
        <v>0</v>
      </c>
      <c r="I1146" s="39"/>
      <c r="J1146" s="82"/>
      <c r="K1146" s="41">
        <f t="shared" si="101"/>
        <v>0</v>
      </c>
      <c r="L1146" s="42">
        <v>0</v>
      </c>
      <c r="M1146" s="269"/>
      <c r="N1146" s="268" t="str">
        <f t="shared" si="98"/>
        <v>xxx</v>
      </c>
      <c r="O1146" s="267"/>
      <c r="P1146" s="268"/>
      <c r="Q1146" s="300">
        <v>0</v>
      </c>
      <c r="R1146" s="104">
        <f t="shared" si="102"/>
        <v>0</v>
      </c>
      <c r="S1146" s="43"/>
      <c r="T1146" s="111"/>
      <c r="U1146" s="111"/>
      <c r="V1146" s="111"/>
      <c r="W1146" s="111"/>
      <c r="X1146" s="111"/>
      <c r="Y1146" s="111"/>
      <c r="Z1146" s="111"/>
      <c r="AA1146" s="111"/>
      <c r="AB1146" s="111"/>
      <c r="AC1146" s="111"/>
      <c r="AD1146" s="111"/>
      <c r="AE1146" s="111"/>
      <c r="AF1146" s="111"/>
      <c r="AG1146" s="111"/>
      <c r="AH1146" s="40"/>
      <c r="AI1146" s="40"/>
    </row>
    <row r="1147" spans="1:35" s="44" customFormat="1" ht="28.5" customHeight="1" x14ac:dyDescent="0.25">
      <c r="A1147" s="88" t="e">
        <f t="shared" si="99"/>
        <v>#VALUE!</v>
      </c>
      <c r="B1147" s="87" t="s">
        <v>60</v>
      </c>
      <c r="C1147" s="28"/>
      <c r="D1147" s="37"/>
      <c r="E1147" s="38"/>
      <c r="F1147" s="89"/>
      <c r="G1147" s="96"/>
      <c r="H1147" s="39">
        <f t="shared" si="100"/>
        <v>0</v>
      </c>
      <c r="I1147" s="39"/>
      <c r="J1147" s="82"/>
      <c r="K1147" s="41">
        <f t="shared" si="101"/>
        <v>0</v>
      </c>
      <c r="L1147" s="42">
        <v>0</v>
      </c>
      <c r="M1147" s="269"/>
      <c r="N1147" s="268" t="str">
        <f t="shared" si="98"/>
        <v>xxx</v>
      </c>
      <c r="O1147" s="267"/>
      <c r="P1147" s="268"/>
      <c r="Q1147" s="300">
        <v>0</v>
      </c>
      <c r="R1147" s="104">
        <f t="shared" si="102"/>
        <v>0</v>
      </c>
      <c r="S1147" s="43"/>
      <c r="T1147" s="111"/>
      <c r="U1147" s="111"/>
      <c r="V1147" s="111"/>
      <c r="W1147" s="111"/>
      <c r="X1147" s="111"/>
      <c r="Y1147" s="111"/>
      <c r="Z1147" s="111"/>
      <c r="AA1147" s="111"/>
      <c r="AB1147" s="111"/>
      <c r="AC1147" s="111"/>
      <c r="AD1147" s="111"/>
      <c r="AE1147" s="111"/>
      <c r="AF1147" s="111"/>
      <c r="AG1147" s="111"/>
      <c r="AH1147" s="40"/>
      <c r="AI1147" s="40"/>
    </row>
    <row r="1148" spans="1:35" s="44" customFormat="1" ht="28.5" customHeight="1" x14ac:dyDescent="0.25">
      <c r="A1148" s="88" t="e">
        <f t="shared" si="99"/>
        <v>#VALUE!</v>
      </c>
      <c r="B1148" s="87" t="s">
        <v>60</v>
      </c>
      <c r="C1148" s="28"/>
      <c r="D1148" s="37"/>
      <c r="E1148" s="38"/>
      <c r="F1148" s="89"/>
      <c r="G1148" s="96"/>
      <c r="H1148" s="39">
        <f t="shared" si="100"/>
        <v>0</v>
      </c>
      <c r="I1148" s="39"/>
      <c r="J1148" s="82"/>
      <c r="K1148" s="41">
        <f t="shared" si="101"/>
        <v>0</v>
      </c>
      <c r="L1148" s="42">
        <v>0</v>
      </c>
      <c r="M1148" s="269"/>
      <c r="N1148" s="268" t="str">
        <f t="shared" si="98"/>
        <v>xxx</v>
      </c>
      <c r="O1148" s="267"/>
      <c r="P1148" s="268"/>
      <c r="Q1148" s="300">
        <v>0</v>
      </c>
      <c r="R1148" s="104">
        <f t="shared" si="102"/>
        <v>0</v>
      </c>
      <c r="S1148" s="43"/>
      <c r="T1148" s="111"/>
      <c r="U1148" s="111"/>
      <c r="V1148" s="111"/>
      <c r="W1148" s="111"/>
      <c r="X1148" s="111"/>
      <c r="Y1148" s="111"/>
      <c r="Z1148" s="111"/>
      <c r="AA1148" s="111"/>
      <c r="AB1148" s="111"/>
      <c r="AC1148" s="111"/>
      <c r="AD1148" s="111"/>
      <c r="AE1148" s="111"/>
      <c r="AF1148" s="111"/>
      <c r="AG1148" s="111"/>
      <c r="AH1148" s="40"/>
      <c r="AI1148" s="40"/>
    </row>
    <row r="1149" spans="1:35" s="44" customFormat="1" ht="28.5" customHeight="1" x14ac:dyDescent="0.25">
      <c r="A1149" s="88" t="e">
        <f t="shared" si="99"/>
        <v>#VALUE!</v>
      </c>
      <c r="B1149" s="87" t="s">
        <v>60</v>
      </c>
      <c r="C1149" s="28"/>
      <c r="D1149" s="37"/>
      <c r="E1149" s="38"/>
      <c r="F1149" s="89"/>
      <c r="G1149" s="96"/>
      <c r="H1149" s="39">
        <f t="shared" si="100"/>
        <v>0</v>
      </c>
      <c r="I1149" s="39"/>
      <c r="J1149" s="82"/>
      <c r="K1149" s="41">
        <f t="shared" si="101"/>
        <v>0</v>
      </c>
      <c r="L1149" s="42">
        <v>0</v>
      </c>
      <c r="M1149" s="269"/>
      <c r="N1149" s="268" t="str">
        <f t="shared" si="98"/>
        <v>xxx</v>
      </c>
      <c r="O1149" s="267"/>
      <c r="P1149" s="268"/>
      <c r="Q1149" s="300">
        <v>0</v>
      </c>
      <c r="R1149" s="104">
        <f t="shared" si="102"/>
        <v>0</v>
      </c>
      <c r="S1149" s="43"/>
      <c r="T1149" s="111"/>
      <c r="U1149" s="111"/>
      <c r="V1149" s="111"/>
      <c r="W1149" s="111"/>
      <c r="X1149" s="111"/>
      <c r="Y1149" s="111"/>
      <c r="Z1149" s="111"/>
      <c r="AA1149" s="111"/>
      <c r="AB1149" s="111"/>
      <c r="AC1149" s="111"/>
      <c r="AD1149" s="111"/>
      <c r="AE1149" s="111"/>
      <c r="AF1149" s="111"/>
      <c r="AG1149" s="111"/>
      <c r="AH1149" s="40"/>
      <c r="AI1149" s="40"/>
    </row>
    <row r="1150" spans="1:35" s="44" customFormat="1" ht="28.5" customHeight="1" x14ac:dyDescent="0.25">
      <c r="A1150" s="88" t="e">
        <f t="shared" si="99"/>
        <v>#VALUE!</v>
      </c>
      <c r="B1150" s="87" t="s">
        <v>60</v>
      </c>
      <c r="C1150" s="28"/>
      <c r="D1150" s="37"/>
      <c r="E1150" s="38"/>
      <c r="F1150" s="89"/>
      <c r="G1150" s="96"/>
      <c r="H1150" s="39">
        <f t="shared" si="100"/>
        <v>0</v>
      </c>
      <c r="I1150" s="39"/>
      <c r="J1150" s="82"/>
      <c r="K1150" s="41">
        <f t="shared" si="101"/>
        <v>0</v>
      </c>
      <c r="L1150" s="42">
        <v>0</v>
      </c>
      <c r="M1150" s="269"/>
      <c r="N1150" s="268" t="str">
        <f t="shared" si="98"/>
        <v>xxx</v>
      </c>
      <c r="O1150" s="267"/>
      <c r="P1150" s="268"/>
      <c r="Q1150" s="300">
        <v>0</v>
      </c>
      <c r="R1150" s="104">
        <f t="shared" si="102"/>
        <v>0</v>
      </c>
      <c r="S1150" s="43"/>
      <c r="T1150" s="111"/>
      <c r="U1150" s="111"/>
      <c r="V1150" s="111"/>
      <c r="W1150" s="111"/>
      <c r="X1150" s="111"/>
      <c r="Y1150" s="111"/>
      <c r="Z1150" s="111"/>
      <c r="AA1150" s="111"/>
      <c r="AB1150" s="111"/>
      <c r="AC1150" s="111"/>
      <c r="AD1150" s="111"/>
      <c r="AE1150" s="111"/>
      <c r="AF1150" s="111"/>
      <c r="AG1150" s="111"/>
      <c r="AH1150" s="40"/>
      <c r="AI1150" s="40"/>
    </row>
    <row r="1151" spans="1:35" s="44" customFormat="1" ht="28.5" customHeight="1" x14ac:dyDescent="0.25">
      <c r="A1151" s="88" t="e">
        <f t="shared" si="99"/>
        <v>#VALUE!</v>
      </c>
      <c r="B1151" s="87" t="s">
        <v>60</v>
      </c>
      <c r="C1151" s="28"/>
      <c r="D1151" s="37"/>
      <c r="E1151" s="38"/>
      <c r="F1151" s="89"/>
      <c r="G1151" s="96"/>
      <c r="H1151" s="39">
        <f t="shared" si="100"/>
        <v>0</v>
      </c>
      <c r="I1151" s="39"/>
      <c r="J1151" s="82"/>
      <c r="K1151" s="41">
        <f t="shared" si="101"/>
        <v>0</v>
      </c>
      <c r="L1151" s="42">
        <v>0</v>
      </c>
      <c r="M1151" s="269"/>
      <c r="N1151" s="268" t="str">
        <f t="shared" si="98"/>
        <v>xxx</v>
      </c>
      <c r="O1151" s="267"/>
      <c r="P1151" s="268"/>
      <c r="Q1151" s="300">
        <v>0</v>
      </c>
      <c r="R1151" s="104">
        <f t="shared" si="102"/>
        <v>0</v>
      </c>
      <c r="S1151" s="43"/>
      <c r="T1151" s="111"/>
      <c r="U1151" s="111"/>
      <c r="V1151" s="111"/>
      <c r="W1151" s="111"/>
      <c r="X1151" s="111"/>
      <c r="Y1151" s="111"/>
      <c r="Z1151" s="111"/>
      <c r="AA1151" s="111"/>
      <c r="AB1151" s="111"/>
      <c r="AC1151" s="111"/>
      <c r="AD1151" s="111"/>
      <c r="AE1151" s="111"/>
      <c r="AF1151" s="111"/>
      <c r="AG1151" s="111"/>
      <c r="AH1151" s="40"/>
      <c r="AI1151" s="40"/>
    </row>
    <row r="1152" spans="1:35" s="44" customFormat="1" ht="28.5" customHeight="1" x14ac:dyDescent="0.25">
      <c r="A1152" s="88" t="e">
        <f t="shared" si="99"/>
        <v>#VALUE!</v>
      </c>
      <c r="B1152" s="87" t="s">
        <v>60</v>
      </c>
      <c r="C1152" s="28"/>
      <c r="D1152" s="37"/>
      <c r="E1152" s="38"/>
      <c r="F1152" s="89"/>
      <c r="G1152" s="96"/>
      <c r="H1152" s="39">
        <f t="shared" si="100"/>
        <v>0</v>
      </c>
      <c r="I1152" s="39"/>
      <c r="J1152" s="82"/>
      <c r="K1152" s="41">
        <f t="shared" si="101"/>
        <v>0</v>
      </c>
      <c r="L1152" s="42">
        <v>0</v>
      </c>
      <c r="M1152" s="269"/>
      <c r="N1152" s="268" t="str">
        <f t="shared" si="98"/>
        <v>xxx</v>
      </c>
      <c r="O1152" s="267"/>
      <c r="P1152" s="268"/>
      <c r="Q1152" s="300">
        <v>0</v>
      </c>
      <c r="R1152" s="104">
        <f t="shared" si="102"/>
        <v>0</v>
      </c>
      <c r="S1152" s="43"/>
      <c r="T1152" s="111"/>
      <c r="U1152" s="111"/>
      <c r="V1152" s="111"/>
      <c r="W1152" s="111"/>
      <c r="X1152" s="111"/>
      <c r="Y1152" s="111"/>
      <c r="Z1152" s="111"/>
      <c r="AA1152" s="111"/>
      <c r="AB1152" s="111"/>
      <c r="AC1152" s="111"/>
      <c r="AD1152" s="111"/>
      <c r="AE1152" s="111"/>
      <c r="AF1152" s="111"/>
      <c r="AG1152" s="111"/>
      <c r="AH1152" s="40"/>
      <c r="AI1152" s="40"/>
    </row>
    <row r="1153" spans="1:35" s="44" customFormat="1" ht="28.5" customHeight="1" x14ac:dyDescent="0.25">
      <c r="A1153" s="88" t="e">
        <f t="shared" si="99"/>
        <v>#VALUE!</v>
      </c>
      <c r="B1153" s="87" t="s">
        <v>60</v>
      </c>
      <c r="C1153" s="28"/>
      <c r="D1153" s="37"/>
      <c r="E1153" s="38"/>
      <c r="F1153" s="89"/>
      <c r="G1153" s="96"/>
      <c r="H1153" s="39">
        <f t="shared" si="100"/>
        <v>0</v>
      </c>
      <c r="I1153" s="39"/>
      <c r="J1153" s="82"/>
      <c r="K1153" s="41">
        <f t="shared" si="101"/>
        <v>0</v>
      </c>
      <c r="L1153" s="42">
        <v>0</v>
      </c>
      <c r="M1153" s="269"/>
      <c r="N1153" s="268" t="str">
        <f t="shared" si="98"/>
        <v>xxx</v>
      </c>
      <c r="O1153" s="267"/>
      <c r="P1153" s="268"/>
      <c r="Q1153" s="300">
        <v>0</v>
      </c>
      <c r="R1153" s="104">
        <f t="shared" si="102"/>
        <v>0</v>
      </c>
      <c r="S1153" s="43"/>
      <c r="T1153" s="111"/>
      <c r="U1153" s="111"/>
      <c r="V1153" s="111"/>
      <c r="W1153" s="111"/>
      <c r="X1153" s="111"/>
      <c r="Y1153" s="111"/>
      <c r="Z1153" s="111"/>
      <c r="AA1153" s="111"/>
      <c r="AB1153" s="111"/>
      <c r="AC1153" s="111"/>
      <c r="AD1153" s="111"/>
      <c r="AE1153" s="111"/>
      <c r="AF1153" s="111"/>
      <c r="AG1153" s="111"/>
      <c r="AH1153" s="40"/>
      <c r="AI1153" s="40"/>
    </row>
    <row r="1154" spans="1:35" s="44" customFormat="1" ht="28.5" customHeight="1" x14ac:dyDescent="0.25">
      <c r="A1154" s="88" t="e">
        <f t="shared" si="99"/>
        <v>#VALUE!</v>
      </c>
      <c r="B1154" s="87" t="s">
        <v>60</v>
      </c>
      <c r="C1154" s="28"/>
      <c r="D1154" s="37"/>
      <c r="E1154" s="38"/>
      <c r="F1154" s="89"/>
      <c r="G1154" s="96"/>
      <c r="H1154" s="39">
        <f t="shared" si="100"/>
        <v>0</v>
      </c>
      <c r="I1154" s="39"/>
      <c r="J1154" s="82"/>
      <c r="K1154" s="41">
        <f t="shared" si="101"/>
        <v>0</v>
      </c>
      <c r="L1154" s="42">
        <v>0</v>
      </c>
      <c r="M1154" s="269"/>
      <c r="N1154" s="268" t="str">
        <f t="shared" si="98"/>
        <v>xxx</v>
      </c>
      <c r="O1154" s="267"/>
      <c r="P1154" s="268"/>
      <c r="Q1154" s="300">
        <v>0</v>
      </c>
      <c r="R1154" s="104">
        <f t="shared" si="102"/>
        <v>0</v>
      </c>
      <c r="S1154" s="43"/>
      <c r="T1154" s="111"/>
      <c r="U1154" s="111"/>
      <c r="V1154" s="111"/>
      <c r="W1154" s="111"/>
      <c r="X1154" s="111"/>
      <c r="Y1154" s="111"/>
      <c r="Z1154" s="111"/>
      <c r="AA1154" s="111"/>
      <c r="AB1154" s="111"/>
      <c r="AC1154" s="111"/>
      <c r="AD1154" s="111"/>
      <c r="AE1154" s="111"/>
      <c r="AF1154" s="111"/>
      <c r="AG1154" s="111"/>
      <c r="AH1154" s="40"/>
      <c r="AI1154" s="40"/>
    </row>
    <row r="1155" spans="1:35" s="44" customFormat="1" ht="28.5" customHeight="1" x14ac:dyDescent="0.25">
      <c r="A1155" s="88" t="e">
        <f t="shared" si="99"/>
        <v>#VALUE!</v>
      </c>
      <c r="B1155" s="87" t="s">
        <v>60</v>
      </c>
      <c r="C1155" s="28"/>
      <c r="D1155" s="37"/>
      <c r="E1155" s="38"/>
      <c r="F1155" s="89"/>
      <c r="G1155" s="96"/>
      <c r="H1155" s="39">
        <f t="shared" si="100"/>
        <v>0</v>
      </c>
      <c r="I1155" s="39"/>
      <c r="J1155" s="82"/>
      <c r="K1155" s="41">
        <f t="shared" si="101"/>
        <v>0</v>
      </c>
      <c r="L1155" s="42">
        <v>0</v>
      </c>
      <c r="M1155" s="269"/>
      <c r="N1155" s="268" t="str">
        <f t="shared" si="98"/>
        <v>xxx</v>
      </c>
      <c r="O1155" s="267"/>
      <c r="P1155" s="268"/>
      <c r="Q1155" s="300">
        <v>0</v>
      </c>
      <c r="R1155" s="104">
        <f t="shared" si="102"/>
        <v>0</v>
      </c>
      <c r="S1155" s="43"/>
      <c r="T1155" s="111"/>
      <c r="U1155" s="111"/>
      <c r="V1155" s="111"/>
      <c r="W1155" s="111"/>
      <c r="X1155" s="111"/>
      <c r="Y1155" s="111"/>
      <c r="Z1155" s="111"/>
      <c r="AA1155" s="111"/>
      <c r="AB1155" s="111"/>
      <c r="AC1155" s="111"/>
      <c r="AD1155" s="111"/>
      <c r="AE1155" s="111"/>
      <c r="AF1155" s="111"/>
      <c r="AG1155" s="111"/>
      <c r="AH1155" s="40"/>
      <c r="AI1155" s="40"/>
    </row>
    <row r="1156" spans="1:35" s="44" customFormat="1" ht="28.5" customHeight="1" x14ac:dyDescent="0.25">
      <c r="A1156" s="88" t="e">
        <f t="shared" si="99"/>
        <v>#VALUE!</v>
      </c>
      <c r="B1156" s="87" t="s">
        <v>60</v>
      </c>
      <c r="C1156" s="28"/>
      <c r="D1156" s="37"/>
      <c r="E1156" s="38"/>
      <c r="F1156" s="89"/>
      <c r="G1156" s="96"/>
      <c r="H1156" s="39">
        <f t="shared" si="100"/>
        <v>0</v>
      </c>
      <c r="I1156" s="39"/>
      <c r="J1156" s="82"/>
      <c r="K1156" s="41">
        <f t="shared" si="101"/>
        <v>0</v>
      </c>
      <c r="L1156" s="42">
        <v>0</v>
      </c>
      <c r="M1156" s="269"/>
      <c r="N1156" s="268" t="str">
        <f t="shared" si="98"/>
        <v>xxx</v>
      </c>
      <c r="O1156" s="267"/>
      <c r="P1156" s="268"/>
      <c r="Q1156" s="300">
        <v>0</v>
      </c>
      <c r="R1156" s="104">
        <f t="shared" si="102"/>
        <v>0</v>
      </c>
      <c r="S1156" s="43"/>
      <c r="T1156" s="111"/>
      <c r="U1156" s="111"/>
      <c r="V1156" s="111"/>
      <c r="W1156" s="111"/>
      <c r="X1156" s="111"/>
      <c r="Y1156" s="111"/>
      <c r="Z1156" s="111"/>
      <c r="AA1156" s="111"/>
      <c r="AB1156" s="111"/>
      <c r="AC1156" s="111"/>
      <c r="AD1156" s="111"/>
      <c r="AE1156" s="111"/>
      <c r="AF1156" s="111"/>
      <c r="AG1156" s="111"/>
      <c r="AH1156" s="40"/>
      <c r="AI1156" s="40"/>
    </row>
    <row r="1157" spans="1:35" s="44" customFormat="1" ht="28.5" customHeight="1" x14ac:dyDescent="0.25">
      <c r="A1157" s="88" t="e">
        <f t="shared" si="99"/>
        <v>#VALUE!</v>
      </c>
      <c r="B1157" s="87" t="s">
        <v>60</v>
      </c>
      <c r="C1157" s="28"/>
      <c r="D1157" s="37"/>
      <c r="E1157" s="38"/>
      <c r="F1157" s="89"/>
      <c r="G1157" s="96"/>
      <c r="H1157" s="39">
        <f t="shared" si="100"/>
        <v>0</v>
      </c>
      <c r="I1157" s="39"/>
      <c r="J1157" s="82"/>
      <c r="K1157" s="41">
        <f t="shared" si="101"/>
        <v>0</v>
      </c>
      <c r="L1157" s="42">
        <v>0</v>
      </c>
      <c r="M1157" s="269"/>
      <c r="N1157" s="268" t="str">
        <f t="shared" si="98"/>
        <v>xxx</v>
      </c>
      <c r="O1157" s="267"/>
      <c r="P1157" s="268"/>
      <c r="Q1157" s="300">
        <v>0</v>
      </c>
      <c r="R1157" s="104">
        <f t="shared" si="102"/>
        <v>0</v>
      </c>
      <c r="S1157" s="43"/>
      <c r="T1157" s="111"/>
      <c r="U1157" s="111"/>
      <c r="V1157" s="111"/>
      <c r="W1157" s="111"/>
      <c r="X1157" s="111"/>
      <c r="Y1157" s="111"/>
      <c r="Z1157" s="111"/>
      <c r="AA1157" s="111"/>
      <c r="AB1157" s="111"/>
      <c r="AC1157" s="111"/>
      <c r="AD1157" s="111"/>
      <c r="AE1157" s="111"/>
      <c r="AF1157" s="111"/>
      <c r="AG1157" s="111"/>
      <c r="AH1157" s="40"/>
      <c r="AI1157" s="40"/>
    </row>
    <row r="1158" spans="1:35" s="44" customFormat="1" ht="28.5" customHeight="1" x14ac:dyDescent="0.25">
      <c r="A1158" s="88" t="e">
        <f t="shared" si="99"/>
        <v>#VALUE!</v>
      </c>
      <c r="B1158" s="87" t="s">
        <v>60</v>
      </c>
      <c r="C1158" s="28"/>
      <c r="D1158" s="37"/>
      <c r="E1158" s="38"/>
      <c r="F1158" s="89"/>
      <c r="G1158" s="96"/>
      <c r="H1158" s="39">
        <f t="shared" si="100"/>
        <v>0</v>
      </c>
      <c r="I1158" s="39"/>
      <c r="J1158" s="82"/>
      <c r="K1158" s="41">
        <f t="shared" si="101"/>
        <v>0</v>
      </c>
      <c r="L1158" s="42">
        <v>0</v>
      </c>
      <c r="M1158" s="269"/>
      <c r="N1158" s="268" t="str">
        <f t="shared" si="98"/>
        <v>xxx</v>
      </c>
      <c r="O1158" s="267"/>
      <c r="P1158" s="268"/>
      <c r="Q1158" s="300">
        <v>0</v>
      </c>
      <c r="R1158" s="104">
        <f t="shared" si="102"/>
        <v>0</v>
      </c>
      <c r="S1158" s="43"/>
      <c r="T1158" s="111"/>
      <c r="U1158" s="111"/>
      <c r="V1158" s="111"/>
      <c r="W1158" s="111"/>
      <c r="X1158" s="111"/>
      <c r="Y1158" s="111"/>
      <c r="Z1158" s="111"/>
      <c r="AA1158" s="111"/>
      <c r="AB1158" s="111"/>
      <c r="AC1158" s="111"/>
      <c r="AD1158" s="111"/>
      <c r="AE1158" s="111"/>
      <c r="AF1158" s="111"/>
      <c r="AG1158" s="111"/>
      <c r="AH1158" s="40"/>
      <c r="AI1158" s="40"/>
    </row>
    <row r="1159" spans="1:35" s="44" customFormat="1" ht="28.5" customHeight="1" x14ac:dyDescent="0.25">
      <c r="A1159" s="88" t="e">
        <f t="shared" si="99"/>
        <v>#VALUE!</v>
      </c>
      <c r="B1159" s="87" t="s">
        <v>60</v>
      </c>
      <c r="C1159" s="28"/>
      <c r="D1159" s="37"/>
      <c r="E1159" s="38"/>
      <c r="F1159" s="89"/>
      <c r="G1159" s="96"/>
      <c r="H1159" s="39">
        <f t="shared" si="100"/>
        <v>0</v>
      </c>
      <c r="I1159" s="39"/>
      <c r="J1159" s="82"/>
      <c r="K1159" s="41">
        <f t="shared" si="101"/>
        <v>0</v>
      </c>
      <c r="L1159" s="42">
        <v>0</v>
      </c>
      <c r="M1159" s="269"/>
      <c r="N1159" s="268" t="str">
        <f t="shared" si="98"/>
        <v>xxx</v>
      </c>
      <c r="O1159" s="267"/>
      <c r="P1159" s="268"/>
      <c r="Q1159" s="300">
        <v>0</v>
      </c>
      <c r="R1159" s="104">
        <f t="shared" si="102"/>
        <v>0</v>
      </c>
      <c r="S1159" s="43"/>
      <c r="T1159" s="111"/>
      <c r="U1159" s="111"/>
      <c r="V1159" s="111"/>
      <c r="W1159" s="111"/>
      <c r="X1159" s="111"/>
      <c r="Y1159" s="111"/>
      <c r="Z1159" s="111"/>
      <c r="AA1159" s="111"/>
      <c r="AB1159" s="111"/>
      <c r="AC1159" s="111"/>
      <c r="AD1159" s="111"/>
      <c r="AE1159" s="111"/>
      <c r="AF1159" s="111"/>
      <c r="AG1159" s="111"/>
      <c r="AH1159" s="40"/>
      <c r="AI1159" s="40"/>
    </row>
    <row r="1160" spans="1:35" s="44" customFormat="1" ht="28.5" customHeight="1" x14ac:dyDescent="0.25">
      <c r="A1160" s="88" t="e">
        <f t="shared" si="99"/>
        <v>#VALUE!</v>
      </c>
      <c r="B1160" s="87" t="s">
        <v>60</v>
      </c>
      <c r="C1160" s="28"/>
      <c r="D1160" s="37"/>
      <c r="E1160" s="38"/>
      <c r="F1160" s="89"/>
      <c r="G1160" s="96"/>
      <c r="H1160" s="39">
        <f t="shared" si="100"/>
        <v>0</v>
      </c>
      <c r="I1160" s="39"/>
      <c r="J1160" s="82"/>
      <c r="K1160" s="41">
        <f t="shared" si="101"/>
        <v>0</v>
      </c>
      <c r="L1160" s="42">
        <v>0</v>
      </c>
      <c r="M1160" s="269"/>
      <c r="N1160" s="268" t="str">
        <f t="shared" si="98"/>
        <v>xxx</v>
      </c>
      <c r="O1160" s="267"/>
      <c r="P1160" s="268"/>
      <c r="Q1160" s="300">
        <v>0</v>
      </c>
      <c r="R1160" s="104">
        <f t="shared" si="102"/>
        <v>0</v>
      </c>
      <c r="S1160" s="43"/>
      <c r="T1160" s="111"/>
      <c r="U1160" s="111"/>
      <c r="V1160" s="111"/>
      <c r="W1160" s="111"/>
      <c r="X1160" s="111"/>
      <c r="Y1160" s="111"/>
      <c r="Z1160" s="111"/>
      <c r="AA1160" s="111"/>
      <c r="AB1160" s="111"/>
      <c r="AC1160" s="111"/>
      <c r="AD1160" s="111"/>
      <c r="AE1160" s="111"/>
      <c r="AF1160" s="111"/>
      <c r="AG1160" s="111"/>
      <c r="AH1160" s="40"/>
      <c r="AI1160" s="40"/>
    </row>
    <row r="1161" spans="1:35" s="44" customFormat="1" ht="28.5" customHeight="1" x14ac:dyDescent="0.25">
      <c r="A1161" s="88" t="e">
        <f t="shared" si="99"/>
        <v>#VALUE!</v>
      </c>
      <c r="B1161" s="87" t="s">
        <v>60</v>
      </c>
      <c r="C1161" s="28"/>
      <c r="D1161" s="37"/>
      <c r="E1161" s="38"/>
      <c r="F1161" s="89"/>
      <c r="G1161" s="96"/>
      <c r="H1161" s="39">
        <f t="shared" si="100"/>
        <v>0</v>
      </c>
      <c r="I1161" s="39"/>
      <c r="J1161" s="82"/>
      <c r="K1161" s="41">
        <f t="shared" si="101"/>
        <v>0</v>
      </c>
      <c r="L1161" s="42">
        <v>0</v>
      </c>
      <c r="M1161" s="269"/>
      <c r="N1161" s="268" t="str">
        <f t="shared" si="98"/>
        <v>xxx</v>
      </c>
      <c r="O1161" s="267"/>
      <c r="P1161" s="268"/>
      <c r="Q1161" s="300">
        <v>0</v>
      </c>
      <c r="R1161" s="104">
        <f t="shared" si="102"/>
        <v>0</v>
      </c>
      <c r="S1161" s="43"/>
      <c r="T1161" s="111"/>
      <c r="U1161" s="111"/>
      <c r="V1161" s="111"/>
      <c r="W1161" s="111"/>
      <c r="X1161" s="111"/>
      <c r="Y1161" s="111"/>
      <c r="Z1161" s="111"/>
      <c r="AA1161" s="111"/>
      <c r="AB1161" s="111"/>
      <c r="AC1161" s="111"/>
      <c r="AD1161" s="111"/>
      <c r="AE1161" s="111"/>
      <c r="AF1161" s="111"/>
      <c r="AG1161" s="111"/>
      <c r="AH1161" s="40"/>
      <c r="AI1161" s="40"/>
    </row>
    <row r="1162" spans="1:35" s="44" customFormat="1" ht="28.5" customHeight="1" x14ac:dyDescent="0.25">
      <c r="A1162" s="88" t="e">
        <f t="shared" si="99"/>
        <v>#VALUE!</v>
      </c>
      <c r="B1162" s="87" t="s">
        <v>60</v>
      </c>
      <c r="C1162" s="28"/>
      <c r="D1162" s="37"/>
      <c r="E1162" s="38"/>
      <c r="F1162" s="89"/>
      <c r="G1162" s="96"/>
      <c r="H1162" s="39">
        <f t="shared" si="100"/>
        <v>0</v>
      </c>
      <c r="I1162" s="39"/>
      <c r="J1162" s="82"/>
      <c r="K1162" s="41">
        <f t="shared" si="101"/>
        <v>0</v>
      </c>
      <c r="L1162" s="42">
        <v>0</v>
      </c>
      <c r="M1162" s="269"/>
      <c r="N1162" s="268" t="str">
        <f t="shared" ref="N1162:N1225" si="103">B1162</f>
        <v>xxx</v>
      </c>
      <c r="O1162" s="267"/>
      <c r="P1162" s="268"/>
      <c r="Q1162" s="300">
        <v>0</v>
      </c>
      <c r="R1162" s="104">
        <f t="shared" si="102"/>
        <v>0</v>
      </c>
      <c r="S1162" s="43"/>
      <c r="T1162" s="111"/>
      <c r="U1162" s="111"/>
      <c r="V1162" s="111"/>
      <c r="W1162" s="111"/>
      <c r="X1162" s="111"/>
      <c r="Y1162" s="111"/>
      <c r="Z1162" s="111"/>
      <c r="AA1162" s="111"/>
      <c r="AB1162" s="111"/>
      <c r="AC1162" s="111"/>
      <c r="AD1162" s="111"/>
      <c r="AE1162" s="111"/>
      <c r="AF1162" s="111"/>
      <c r="AG1162" s="111"/>
      <c r="AH1162" s="40"/>
      <c r="AI1162" s="40"/>
    </row>
    <row r="1163" spans="1:35" s="44" customFormat="1" ht="28.5" customHeight="1" x14ac:dyDescent="0.25">
      <c r="A1163" s="88" t="e">
        <f t="shared" si="99"/>
        <v>#VALUE!</v>
      </c>
      <c r="B1163" s="87" t="s">
        <v>60</v>
      </c>
      <c r="C1163" s="28"/>
      <c r="D1163" s="37"/>
      <c r="E1163" s="38"/>
      <c r="F1163" s="89"/>
      <c r="G1163" s="96"/>
      <c r="H1163" s="39">
        <f t="shared" si="100"/>
        <v>0</v>
      </c>
      <c r="I1163" s="39"/>
      <c r="J1163" s="82"/>
      <c r="K1163" s="41">
        <f t="shared" si="101"/>
        <v>0</v>
      </c>
      <c r="L1163" s="42">
        <v>0</v>
      </c>
      <c r="M1163" s="269"/>
      <c r="N1163" s="268" t="str">
        <f t="shared" si="103"/>
        <v>xxx</v>
      </c>
      <c r="O1163" s="267"/>
      <c r="P1163" s="268"/>
      <c r="Q1163" s="300">
        <v>0</v>
      </c>
      <c r="R1163" s="104">
        <f t="shared" si="102"/>
        <v>0</v>
      </c>
      <c r="S1163" s="43"/>
      <c r="T1163" s="111"/>
      <c r="U1163" s="111"/>
      <c r="V1163" s="111"/>
      <c r="W1163" s="111"/>
      <c r="X1163" s="111"/>
      <c r="Y1163" s="111"/>
      <c r="Z1163" s="111"/>
      <c r="AA1163" s="111"/>
      <c r="AB1163" s="111"/>
      <c r="AC1163" s="111"/>
      <c r="AD1163" s="111"/>
      <c r="AE1163" s="111"/>
      <c r="AF1163" s="111"/>
      <c r="AG1163" s="111"/>
      <c r="AH1163" s="40"/>
      <c r="AI1163" s="40"/>
    </row>
    <row r="1164" spans="1:35" s="44" customFormat="1" ht="28.5" customHeight="1" x14ac:dyDescent="0.25">
      <c r="A1164" s="88" t="e">
        <f t="shared" si="99"/>
        <v>#VALUE!</v>
      </c>
      <c r="B1164" s="87" t="s">
        <v>60</v>
      </c>
      <c r="C1164" s="28"/>
      <c r="D1164" s="37"/>
      <c r="E1164" s="38"/>
      <c r="F1164" s="89"/>
      <c r="G1164" s="96"/>
      <c r="H1164" s="39">
        <f t="shared" si="100"/>
        <v>0</v>
      </c>
      <c r="I1164" s="39"/>
      <c r="J1164" s="82"/>
      <c r="K1164" s="41">
        <f t="shared" si="101"/>
        <v>0</v>
      </c>
      <c r="L1164" s="42">
        <v>0</v>
      </c>
      <c r="M1164" s="269"/>
      <c r="N1164" s="268" t="str">
        <f t="shared" si="103"/>
        <v>xxx</v>
      </c>
      <c r="O1164" s="267"/>
      <c r="P1164" s="268"/>
      <c r="Q1164" s="300">
        <v>0</v>
      </c>
      <c r="R1164" s="104">
        <f t="shared" si="102"/>
        <v>0</v>
      </c>
      <c r="S1164" s="43"/>
      <c r="T1164" s="111"/>
      <c r="U1164" s="111"/>
      <c r="V1164" s="111"/>
      <c r="W1164" s="111"/>
      <c r="X1164" s="111"/>
      <c r="Y1164" s="111"/>
      <c r="Z1164" s="111"/>
      <c r="AA1164" s="111"/>
      <c r="AB1164" s="111"/>
      <c r="AC1164" s="111"/>
      <c r="AD1164" s="111"/>
      <c r="AE1164" s="111"/>
      <c r="AF1164" s="111"/>
      <c r="AG1164" s="111"/>
      <c r="AH1164" s="40"/>
      <c r="AI1164" s="40"/>
    </row>
    <row r="1165" spans="1:35" s="44" customFormat="1" ht="28.5" customHeight="1" x14ac:dyDescent="0.25">
      <c r="A1165" s="88" t="e">
        <f t="shared" si="99"/>
        <v>#VALUE!</v>
      </c>
      <c r="B1165" s="87" t="s">
        <v>60</v>
      </c>
      <c r="C1165" s="28"/>
      <c r="D1165" s="37"/>
      <c r="E1165" s="38"/>
      <c r="F1165" s="89"/>
      <c r="G1165" s="96"/>
      <c r="H1165" s="39">
        <f t="shared" si="100"/>
        <v>0</v>
      </c>
      <c r="I1165" s="39"/>
      <c r="J1165" s="82"/>
      <c r="K1165" s="41">
        <f t="shared" si="101"/>
        <v>0</v>
      </c>
      <c r="L1165" s="42">
        <v>0</v>
      </c>
      <c r="M1165" s="269"/>
      <c r="N1165" s="268" t="str">
        <f t="shared" si="103"/>
        <v>xxx</v>
      </c>
      <c r="O1165" s="267"/>
      <c r="P1165" s="268"/>
      <c r="Q1165" s="300">
        <v>0</v>
      </c>
      <c r="R1165" s="104">
        <f t="shared" si="102"/>
        <v>0</v>
      </c>
      <c r="S1165" s="43"/>
      <c r="T1165" s="111"/>
      <c r="U1165" s="111"/>
      <c r="V1165" s="111"/>
      <c r="W1165" s="111"/>
      <c r="X1165" s="111"/>
      <c r="Y1165" s="111"/>
      <c r="Z1165" s="111"/>
      <c r="AA1165" s="111"/>
      <c r="AB1165" s="111"/>
      <c r="AC1165" s="111"/>
      <c r="AD1165" s="111"/>
      <c r="AE1165" s="111"/>
      <c r="AF1165" s="111"/>
      <c r="AG1165" s="111"/>
      <c r="AH1165" s="40"/>
      <c r="AI1165" s="40"/>
    </row>
    <row r="1166" spans="1:35" s="44" customFormat="1" ht="28.5" customHeight="1" x14ac:dyDescent="0.25">
      <c r="A1166" s="88" t="e">
        <f t="shared" si="99"/>
        <v>#VALUE!</v>
      </c>
      <c r="B1166" s="87" t="s">
        <v>60</v>
      </c>
      <c r="C1166" s="28"/>
      <c r="D1166" s="37"/>
      <c r="E1166" s="38"/>
      <c r="F1166" s="89"/>
      <c r="G1166" s="96"/>
      <c r="H1166" s="39">
        <f t="shared" si="100"/>
        <v>0</v>
      </c>
      <c r="I1166" s="39"/>
      <c r="J1166" s="82"/>
      <c r="K1166" s="41">
        <f t="shared" si="101"/>
        <v>0</v>
      </c>
      <c r="L1166" s="42">
        <v>0</v>
      </c>
      <c r="M1166" s="269"/>
      <c r="N1166" s="268" t="str">
        <f t="shared" si="103"/>
        <v>xxx</v>
      </c>
      <c r="O1166" s="267"/>
      <c r="P1166" s="268"/>
      <c r="Q1166" s="300">
        <v>0</v>
      </c>
      <c r="R1166" s="104">
        <f t="shared" si="102"/>
        <v>0</v>
      </c>
      <c r="S1166" s="43"/>
      <c r="T1166" s="111"/>
      <c r="U1166" s="111"/>
      <c r="V1166" s="111"/>
      <c r="W1166" s="111"/>
      <c r="X1166" s="111"/>
      <c r="Y1166" s="111"/>
      <c r="Z1166" s="111"/>
      <c r="AA1166" s="111"/>
      <c r="AB1166" s="111"/>
      <c r="AC1166" s="111"/>
      <c r="AD1166" s="111"/>
      <c r="AE1166" s="111"/>
      <c r="AF1166" s="111"/>
      <c r="AG1166" s="111"/>
      <c r="AH1166" s="40"/>
      <c r="AI1166" s="40"/>
    </row>
    <row r="1167" spans="1:35" s="44" customFormat="1" ht="28.5" customHeight="1" x14ac:dyDescent="0.25">
      <c r="A1167" s="88" t="e">
        <f t="shared" si="99"/>
        <v>#VALUE!</v>
      </c>
      <c r="B1167" s="87" t="s">
        <v>60</v>
      </c>
      <c r="C1167" s="28"/>
      <c r="D1167" s="37"/>
      <c r="E1167" s="38"/>
      <c r="F1167" s="89"/>
      <c r="G1167" s="96"/>
      <c r="H1167" s="39">
        <f t="shared" si="100"/>
        <v>0</v>
      </c>
      <c r="I1167" s="39"/>
      <c r="J1167" s="82"/>
      <c r="K1167" s="41">
        <f t="shared" si="101"/>
        <v>0</v>
      </c>
      <c r="L1167" s="42">
        <v>0</v>
      </c>
      <c r="M1167" s="269"/>
      <c r="N1167" s="268" t="str">
        <f t="shared" si="103"/>
        <v>xxx</v>
      </c>
      <c r="O1167" s="267"/>
      <c r="P1167" s="268"/>
      <c r="Q1167" s="300">
        <v>0</v>
      </c>
      <c r="R1167" s="104">
        <f t="shared" si="102"/>
        <v>0</v>
      </c>
      <c r="S1167" s="43"/>
      <c r="T1167" s="111"/>
      <c r="U1167" s="111"/>
      <c r="V1167" s="111"/>
      <c r="W1167" s="111"/>
      <c r="X1167" s="111"/>
      <c r="Y1167" s="111"/>
      <c r="Z1167" s="111"/>
      <c r="AA1167" s="111"/>
      <c r="AB1167" s="111"/>
      <c r="AC1167" s="111"/>
      <c r="AD1167" s="111"/>
      <c r="AE1167" s="111"/>
      <c r="AF1167" s="111"/>
      <c r="AG1167" s="111"/>
      <c r="AH1167" s="40"/>
      <c r="AI1167" s="40"/>
    </row>
    <row r="1168" spans="1:35" s="44" customFormat="1" ht="28.5" customHeight="1" x14ac:dyDescent="0.25">
      <c r="A1168" s="88" t="e">
        <f t="shared" si="99"/>
        <v>#VALUE!</v>
      </c>
      <c r="B1168" s="87" t="s">
        <v>60</v>
      </c>
      <c r="C1168" s="28"/>
      <c r="D1168" s="37"/>
      <c r="E1168" s="38"/>
      <c r="F1168" s="89"/>
      <c r="G1168" s="96"/>
      <c r="H1168" s="39">
        <f t="shared" si="100"/>
        <v>0</v>
      </c>
      <c r="I1168" s="39"/>
      <c r="J1168" s="82"/>
      <c r="K1168" s="41">
        <f t="shared" si="101"/>
        <v>0</v>
      </c>
      <c r="L1168" s="42">
        <v>0</v>
      </c>
      <c r="M1168" s="269"/>
      <c r="N1168" s="268" t="str">
        <f t="shared" si="103"/>
        <v>xxx</v>
      </c>
      <c r="O1168" s="267"/>
      <c r="P1168" s="268"/>
      <c r="Q1168" s="300">
        <v>0</v>
      </c>
      <c r="R1168" s="104">
        <f t="shared" si="102"/>
        <v>0</v>
      </c>
      <c r="S1168" s="43"/>
      <c r="T1168" s="111"/>
      <c r="U1168" s="111"/>
      <c r="V1168" s="111"/>
      <c r="W1168" s="111"/>
      <c r="X1168" s="111"/>
      <c r="Y1168" s="111"/>
      <c r="Z1168" s="111"/>
      <c r="AA1168" s="111"/>
      <c r="AB1168" s="111"/>
      <c r="AC1168" s="111"/>
      <c r="AD1168" s="111"/>
      <c r="AE1168" s="111"/>
      <c r="AF1168" s="111"/>
      <c r="AG1168" s="111"/>
      <c r="AH1168" s="40"/>
      <c r="AI1168" s="40"/>
    </row>
    <row r="1169" spans="1:35" s="44" customFormat="1" ht="28.5" customHeight="1" x14ac:dyDescent="0.25">
      <c r="A1169" s="88" t="e">
        <f t="shared" si="99"/>
        <v>#VALUE!</v>
      </c>
      <c r="B1169" s="87" t="s">
        <v>60</v>
      </c>
      <c r="C1169" s="28"/>
      <c r="D1169" s="37"/>
      <c r="E1169" s="38"/>
      <c r="F1169" s="89"/>
      <c r="G1169" s="96"/>
      <c r="H1169" s="39">
        <f t="shared" si="100"/>
        <v>0</v>
      </c>
      <c r="I1169" s="39"/>
      <c r="J1169" s="82"/>
      <c r="K1169" s="41">
        <f t="shared" si="101"/>
        <v>0</v>
      </c>
      <c r="L1169" s="42">
        <v>0</v>
      </c>
      <c r="M1169" s="269"/>
      <c r="N1169" s="268" t="str">
        <f t="shared" si="103"/>
        <v>xxx</v>
      </c>
      <c r="O1169" s="267"/>
      <c r="P1169" s="268"/>
      <c r="Q1169" s="300">
        <v>0</v>
      </c>
      <c r="R1169" s="104">
        <f t="shared" si="102"/>
        <v>0</v>
      </c>
      <c r="S1169" s="43"/>
      <c r="T1169" s="111"/>
      <c r="U1169" s="111"/>
      <c r="V1169" s="111"/>
      <c r="W1169" s="111"/>
      <c r="X1169" s="111"/>
      <c r="Y1169" s="111"/>
      <c r="Z1169" s="111"/>
      <c r="AA1169" s="111"/>
      <c r="AB1169" s="111"/>
      <c r="AC1169" s="111"/>
      <c r="AD1169" s="111"/>
      <c r="AE1169" s="111"/>
      <c r="AF1169" s="111"/>
      <c r="AG1169" s="111"/>
      <c r="AH1169" s="40"/>
      <c r="AI1169" s="40"/>
    </row>
    <row r="1170" spans="1:35" s="44" customFormat="1" ht="28.5" customHeight="1" x14ac:dyDescent="0.25">
      <c r="A1170" s="88" t="e">
        <f t="shared" si="99"/>
        <v>#VALUE!</v>
      </c>
      <c r="B1170" s="87" t="s">
        <v>60</v>
      </c>
      <c r="C1170" s="28"/>
      <c r="D1170" s="37"/>
      <c r="E1170" s="38"/>
      <c r="F1170" s="89"/>
      <c r="G1170" s="96"/>
      <c r="H1170" s="39">
        <f t="shared" si="100"/>
        <v>0</v>
      </c>
      <c r="I1170" s="39"/>
      <c r="J1170" s="82"/>
      <c r="K1170" s="41">
        <f t="shared" si="101"/>
        <v>0</v>
      </c>
      <c r="L1170" s="42">
        <v>0</v>
      </c>
      <c r="M1170" s="269"/>
      <c r="N1170" s="268" t="str">
        <f t="shared" si="103"/>
        <v>xxx</v>
      </c>
      <c r="O1170" s="267"/>
      <c r="P1170" s="268"/>
      <c r="Q1170" s="300">
        <v>0</v>
      </c>
      <c r="R1170" s="104">
        <f t="shared" si="102"/>
        <v>0</v>
      </c>
      <c r="S1170" s="43"/>
      <c r="T1170" s="111"/>
      <c r="U1170" s="111"/>
      <c r="V1170" s="111"/>
      <c r="W1170" s="111"/>
      <c r="X1170" s="111"/>
      <c r="Y1170" s="111"/>
      <c r="Z1170" s="111"/>
      <c r="AA1170" s="111"/>
      <c r="AB1170" s="111"/>
      <c r="AC1170" s="111"/>
      <c r="AD1170" s="111"/>
      <c r="AE1170" s="111"/>
      <c r="AF1170" s="111"/>
      <c r="AG1170" s="111"/>
      <c r="AH1170" s="40"/>
      <c r="AI1170" s="40"/>
    </row>
    <row r="1171" spans="1:35" s="44" customFormat="1" ht="28.5" customHeight="1" x14ac:dyDescent="0.25">
      <c r="A1171" s="88" t="e">
        <f t="shared" si="99"/>
        <v>#VALUE!</v>
      </c>
      <c r="B1171" s="87" t="s">
        <v>60</v>
      </c>
      <c r="C1171" s="28"/>
      <c r="D1171" s="37"/>
      <c r="E1171" s="38"/>
      <c r="F1171" s="89"/>
      <c r="G1171" s="96"/>
      <c r="H1171" s="39">
        <f t="shared" si="100"/>
        <v>0</v>
      </c>
      <c r="I1171" s="39"/>
      <c r="J1171" s="82"/>
      <c r="K1171" s="41">
        <f t="shared" si="101"/>
        <v>0</v>
      </c>
      <c r="L1171" s="42">
        <v>0</v>
      </c>
      <c r="M1171" s="269"/>
      <c r="N1171" s="268" t="str">
        <f t="shared" si="103"/>
        <v>xxx</v>
      </c>
      <c r="O1171" s="267"/>
      <c r="P1171" s="268"/>
      <c r="Q1171" s="300">
        <v>0</v>
      </c>
      <c r="R1171" s="104">
        <f t="shared" si="102"/>
        <v>0</v>
      </c>
      <c r="S1171" s="43"/>
      <c r="T1171" s="111"/>
      <c r="U1171" s="111"/>
      <c r="V1171" s="111"/>
      <c r="W1171" s="111"/>
      <c r="X1171" s="111"/>
      <c r="Y1171" s="111"/>
      <c r="Z1171" s="111"/>
      <c r="AA1171" s="111"/>
      <c r="AB1171" s="111"/>
      <c r="AC1171" s="111"/>
      <c r="AD1171" s="111"/>
      <c r="AE1171" s="111"/>
      <c r="AF1171" s="111"/>
      <c r="AG1171" s="111"/>
      <c r="AH1171" s="40"/>
      <c r="AI1171" s="40"/>
    </row>
    <row r="1172" spans="1:35" s="44" customFormat="1" ht="28.5" customHeight="1" x14ac:dyDescent="0.25">
      <c r="A1172" s="88" t="e">
        <f t="shared" si="99"/>
        <v>#VALUE!</v>
      </c>
      <c r="B1172" s="87" t="s">
        <v>60</v>
      </c>
      <c r="C1172" s="28"/>
      <c r="D1172" s="37"/>
      <c r="E1172" s="38"/>
      <c r="F1172" s="89"/>
      <c r="G1172" s="96"/>
      <c r="H1172" s="39">
        <f t="shared" si="100"/>
        <v>0</v>
      </c>
      <c r="I1172" s="39"/>
      <c r="J1172" s="82"/>
      <c r="K1172" s="41">
        <f t="shared" si="101"/>
        <v>0</v>
      </c>
      <c r="L1172" s="42">
        <v>0</v>
      </c>
      <c r="M1172" s="269"/>
      <c r="N1172" s="268" t="str">
        <f t="shared" si="103"/>
        <v>xxx</v>
      </c>
      <c r="O1172" s="267"/>
      <c r="P1172" s="268"/>
      <c r="Q1172" s="300">
        <v>0</v>
      </c>
      <c r="R1172" s="104">
        <f t="shared" si="102"/>
        <v>0</v>
      </c>
      <c r="S1172" s="43"/>
      <c r="T1172" s="111"/>
      <c r="U1172" s="111"/>
      <c r="V1172" s="111"/>
      <c r="W1172" s="111"/>
      <c r="X1172" s="111"/>
      <c r="Y1172" s="111"/>
      <c r="Z1172" s="111"/>
      <c r="AA1172" s="111"/>
      <c r="AB1172" s="111"/>
      <c r="AC1172" s="111"/>
      <c r="AD1172" s="111"/>
      <c r="AE1172" s="111"/>
      <c r="AF1172" s="111"/>
      <c r="AG1172" s="111"/>
      <c r="AH1172" s="40"/>
      <c r="AI1172" s="40"/>
    </row>
    <row r="1173" spans="1:35" s="44" customFormat="1" ht="28.5" customHeight="1" x14ac:dyDescent="0.25">
      <c r="A1173" s="88" t="e">
        <f t="shared" si="99"/>
        <v>#VALUE!</v>
      </c>
      <c r="B1173" s="87" t="s">
        <v>60</v>
      </c>
      <c r="C1173" s="28"/>
      <c r="D1173" s="37"/>
      <c r="E1173" s="38"/>
      <c r="F1173" s="89"/>
      <c r="G1173" s="96"/>
      <c r="H1173" s="39">
        <f t="shared" si="100"/>
        <v>0</v>
      </c>
      <c r="I1173" s="39"/>
      <c r="J1173" s="82"/>
      <c r="K1173" s="41">
        <f t="shared" si="101"/>
        <v>0</v>
      </c>
      <c r="L1173" s="42">
        <v>0</v>
      </c>
      <c r="M1173" s="269"/>
      <c r="N1173" s="268" t="str">
        <f t="shared" si="103"/>
        <v>xxx</v>
      </c>
      <c r="O1173" s="267"/>
      <c r="P1173" s="268"/>
      <c r="Q1173" s="300">
        <v>0</v>
      </c>
      <c r="R1173" s="104">
        <f t="shared" si="102"/>
        <v>0</v>
      </c>
      <c r="S1173" s="43"/>
      <c r="T1173" s="111"/>
      <c r="U1173" s="111"/>
      <c r="V1173" s="111"/>
      <c r="W1173" s="111"/>
      <c r="X1173" s="111"/>
      <c r="Y1173" s="111"/>
      <c r="Z1173" s="111"/>
      <c r="AA1173" s="111"/>
      <c r="AB1173" s="111"/>
      <c r="AC1173" s="111"/>
      <c r="AD1173" s="111"/>
      <c r="AE1173" s="111"/>
      <c r="AF1173" s="111"/>
      <c r="AG1173" s="111"/>
      <c r="AH1173" s="40"/>
      <c r="AI1173" s="40"/>
    </row>
    <row r="1174" spans="1:35" s="44" customFormat="1" ht="28.5" customHeight="1" x14ac:dyDescent="0.25">
      <c r="A1174" s="88" t="e">
        <f t="shared" si="99"/>
        <v>#VALUE!</v>
      </c>
      <c r="B1174" s="87" t="s">
        <v>60</v>
      </c>
      <c r="C1174" s="28"/>
      <c r="D1174" s="37"/>
      <c r="E1174" s="38"/>
      <c r="F1174" s="89"/>
      <c r="G1174" s="96"/>
      <c r="H1174" s="39">
        <f t="shared" si="100"/>
        <v>0</v>
      </c>
      <c r="I1174" s="39"/>
      <c r="J1174" s="82"/>
      <c r="K1174" s="41">
        <f t="shared" si="101"/>
        <v>0</v>
      </c>
      <c r="L1174" s="42">
        <v>0</v>
      </c>
      <c r="M1174" s="269"/>
      <c r="N1174" s="268" t="str">
        <f t="shared" si="103"/>
        <v>xxx</v>
      </c>
      <c r="O1174" s="267"/>
      <c r="P1174" s="268"/>
      <c r="Q1174" s="300">
        <v>0</v>
      </c>
      <c r="R1174" s="104">
        <f t="shared" si="102"/>
        <v>0</v>
      </c>
      <c r="S1174" s="43"/>
      <c r="T1174" s="111"/>
      <c r="U1174" s="111"/>
      <c r="V1174" s="111"/>
      <c r="W1174" s="111"/>
      <c r="X1174" s="111"/>
      <c r="Y1174" s="111"/>
      <c r="Z1174" s="111"/>
      <c r="AA1174" s="111"/>
      <c r="AB1174" s="111"/>
      <c r="AC1174" s="111"/>
      <c r="AD1174" s="111"/>
      <c r="AE1174" s="111"/>
      <c r="AF1174" s="111"/>
      <c r="AG1174" s="111"/>
      <c r="AH1174" s="40"/>
      <c r="AI1174" s="40"/>
    </row>
    <row r="1175" spans="1:35" s="44" customFormat="1" ht="28.5" customHeight="1" x14ac:dyDescent="0.25">
      <c r="A1175" s="88" t="e">
        <f t="shared" si="99"/>
        <v>#VALUE!</v>
      </c>
      <c r="B1175" s="87" t="s">
        <v>60</v>
      </c>
      <c r="C1175" s="28"/>
      <c r="D1175" s="37"/>
      <c r="E1175" s="38"/>
      <c r="F1175" s="89"/>
      <c r="G1175" s="96"/>
      <c r="H1175" s="39">
        <f t="shared" si="100"/>
        <v>0</v>
      </c>
      <c r="I1175" s="39"/>
      <c r="J1175" s="82"/>
      <c r="K1175" s="41">
        <f t="shared" si="101"/>
        <v>0</v>
      </c>
      <c r="L1175" s="42">
        <v>0</v>
      </c>
      <c r="M1175" s="269"/>
      <c r="N1175" s="268" t="str">
        <f t="shared" si="103"/>
        <v>xxx</v>
      </c>
      <c r="O1175" s="267"/>
      <c r="P1175" s="268"/>
      <c r="Q1175" s="300">
        <v>0</v>
      </c>
      <c r="R1175" s="104">
        <f t="shared" si="102"/>
        <v>0</v>
      </c>
      <c r="S1175" s="43"/>
      <c r="T1175" s="111"/>
      <c r="U1175" s="111"/>
      <c r="V1175" s="111"/>
      <c r="W1175" s="111"/>
      <c r="X1175" s="111"/>
      <c r="Y1175" s="111"/>
      <c r="Z1175" s="111"/>
      <c r="AA1175" s="111"/>
      <c r="AB1175" s="111"/>
      <c r="AC1175" s="111"/>
      <c r="AD1175" s="111"/>
      <c r="AE1175" s="111"/>
      <c r="AF1175" s="111"/>
      <c r="AG1175" s="111"/>
      <c r="AH1175" s="40"/>
      <c r="AI1175" s="40"/>
    </row>
    <row r="1176" spans="1:35" s="44" customFormat="1" ht="28.5" customHeight="1" x14ac:dyDescent="0.25">
      <c r="A1176" s="88" t="e">
        <f t="shared" si="99"/>
        <v>#VALUE!</v>
      </c>
      <c r="B1176" s="87" t="s">
        <v>60</v>
      </c>
      <c r="C1176" s="28"/>
      <c r="D1176" s="37"/>
      <c r="E1176" s="38"/>
      <c r="F1176" s="89"/>
      <c r="G1176" s="96"/>
      <c r="H1176" s="39">
        <f t="shared" si="100"/>
        <v>0</v>
      </c>
      <c r="I1176" s="39"/>
      <c r="J1176" s="82"/>
      <c r="K1176" s="41">
        <f t="shared" si="101"/>
        <v>0</v>
      </c>
      <c r="L1176" s="42">
        <v>0</v>
      </c>
      <c r="M1176" s="269"/>
      <c r="N1176" s="268" t="str">
        <f t="shared" si="103"/>
        <v>xxx</v>
      </c>
      <c r="O1176" s="267"/>
      <c r="P1176" s="268"/>
      <c r="Q1176" s="300">
        <v>0</v>
      </c>
      <c r="R1176" s="104">
        <f t="shared" si="102"/>
        <v>0</v>
      </c>
      <c r="S1176" s="43"/>
      <c r="T1176" s="111"/>
      <c r="U1176" s="111"/>
      <c r="V1176" s="111"/>
      <c r="W1176" s="111"/>
      <c r="X1176" s="111"/>
      <c r="Y1176" s="111"/>
      <c r="Z1176" s="111"/>
      <c r="AA1176" s="111"/>
      <c r="AB1176" s="111"/>
      <c r="AC1176" s="111"/>
      <c r="AD1176" s="111"/>
      <c r="AE1176" s="111"/>
      <c r="AF1176" s="111"/>
      <c r="AG1176" s="111"/>
      <c r="AH1176" s="40"/>
      <c r="AI1176" s="40"/>
    </row>
    <row r="1177" spans="1:35" s="44" customFormat="1" ht="28.5" customHeight="1" x14ac:dyDescent="0.25">
      <c r="A1177" s="88" t="e">
        <f t="shared" si="99"/>
        <v>#VALUE!</v>
      </c>
      <c r="B1177" s="87" t="s">
        <v>60</v>
      </c>
      <c r="C1177" s="28"/>
      <c r="D1177" s="37"/>
      <c r="E1177" s="38"/>
      <c r="F1177" s="89"/>
      <c r="G1177" s="96"/>
      <c r="H1177" s="39">
        <f t="shared" si="100"/>
        <v>0</v>
      </c>
      <c r="I1177" s="39"/>
      <c r="J1177" s="82"/>
      <c r="K1177" s="41">
        <f t="shared" si="101"/>
        <v>0</v>
      </c>
      <c r="L1177" s="42">
        <v>0</v>
      </c>
      <c r="M1177" s="269"/>
      <c r="N1177" s="268" t="str">
        <f t="shared" si="103"/>
        <v>xxx</v>
      </c>
      <c r="O1177" s="267"/>
      <c r="P1177" s="268"/>
      <c r="Q1177" s="300">
        <v>0</v>
      </c>
      <c r="R1177" s="104">
        <f t="shared" si="102"/>
        <v>0</v>
      </c>
      <c r="S1177" s="43"/>
      <c r="T1177" s="111"/>
      <c r="U1177" s="111"/>
      <c r="V1177" s="111"/>
      <c r="W1177" s="111"/>
      <c r="X1177" s="111"/>
      <c r="Y1177" s="111"/>
      <c r="Z1177" s="111"/>
      <c r="AA1177" s="111"/>
      <c r="AB1177" s="111"/>
      <c r="AC1177" s="111"/>
      <c r="AD1177" s="111"/>
      <c r="AE1177" s="111"/>
      <c r="AF1177" s="111"/>
      <c r="AG1177" s="111"/>
      <c r="AH1177" s="40"/>
      <c r="AI1177" s="40"/>
    </row>
    <row r="1178" spans="1:35" s="44" customFormat="1" ht="28.5" customHeight="1" x14ac:dyDescent="0.25">
      <c r="A1178" s="88" t="e">
        <f t="shared" si="99"/>
        <v>#VALUE!</v>
      </c>
      <c r="B1178" s="87" t="s">
        <v>60</v>
      </c>
      <c r="C1178" s="28"/>
      <c r="D1178" s="37"/>
      <c r="E1178" s="38"/>
      <c r="F1178" s="89"/>
      <c r="G1178" s="96"/>
      <c r="H1178" s="39">
        <f t="shared" si="100"/>
        <v>0</v>
      </c>
      <c r="I1178" s="39"/>
      <c r="J1178" s="82"/>
      <c r="K1178" s="41">
        <f t="shared" si="101"/>
        <v>0</v>
      </c>
      <c r="L1178" s="42">
        <v>0</v>
      </c>
      <c r="M1178" s="269"/>
      <c r="N1178" s="268" t="str">
        <f t="shared" si="103"/>
        <v>xxx</v>
      </c>
      <c r="O1178" s="267"/>
      <c r="P1178" s="268"/>
      <c r="Q1178" s="300">
        <v>0</v>
      </c>
      <c r="R1178" s="104">
        <f t="shared" si="102"/>
        <v>0</v>
      </c>
      <c r="S1178" s="43"/>
      <c r="T1178" s="111"/>
      <c r="U1178" s="111"/>
      <c r="V1178" s="111"/>
      <c r="W1178" s="111"/>
      <c r="X1178" s="111"/>
      <c r="Y1178" s="111"/>
      <c r="Z1178" s="111"/>
      <c r="AA1178" s="111"/>
      <c r="AB1178" s="111"/>
      <c r="AC1178" s="111"/>
      <c r="AD1178" s="111"/>
      <c r="AE1178" s="111"/>
      <c r="AF1178" s="111"/>
      <c r="AG1178" s="111"/>
      <c r="AH1178" s="40"/>
      <c r="AI1178" s="40"/>
    </row>
    <row r="1179" spans="1:35" s="44" customFormat="1" ht="28.5" customHeight="1" x14ac:dyDescent="0.25">
      <c r="A1179" s="88" t="e">
        <f t="shared" si="99"/>
        <v>#VALUE!</v>
      </c>
      <c r="B1179" s="87" t="s">
        <v>60</v>
      </c>
      <c r="C1179" s="28"/>
      <c r="D1179" s="37"/>
      <c r="E1179" s="38"/>
      <c r="F1179" s="89"/>
      <c r="G1179" s="96"/>
      <c r="H1179" s="39">
        <f t="shared" si="100"/>
        <v>0</v>
      </c>
      <c r="I1179" s="39"/>
      <c r="J1179" s="82"/>
      <c r="K1179" s="41">
        <f t="shared" si="101"/>
        <v>0</v>
      </c>
      <c r="L1179" s="42">
        <v>0</v>
      </c>
      <c r="M1179" s="269"/>
      <c r="N1179" s="268" t="str">
        <f t="shared" si="103"/>
        <v>xxx</v>
      </c>
      <c r="O1179" s="267"/>
      <c r="P1179" s="268"/>
      <c r="Q1179" s="300">
        <v>0</v>
      </c>
      <c r="R1179" s="104">
        <f t="shared" si="102"/>
        <v>0</v>
      </c>
      <c r="S1179" s="43"/>
      <c r="T1179" s="111"/>
      <c r="U1179" s="111"/>
      <c r="V1179" s="111"/>
      <c r="W1179" s="111"/>
      <c r="X1179" s="111"/>
      <c r="Y1179" s="111"/>
      <c r="Z1179" s="111"/>
      <c r="AA1179" s="111"/>
      <c r="AB1179" s="111"/>
      <c r="AC1179" s="111"/>
      <c r="AD1179" s="111"/>
      <c r="AE1179" s="111"/>
      <c r="AF1179" s="111"/>
      <c r="AG1179" s="111"/>
      <c r="AH1179" s="40"/>
      <c r="AI1179" s="40"/>
    </row>
    <row r="1180" spans="1:35" s="44" customFormat="1" ht="28.5" customHeight="1" x14ac:dyDescent="0.25">
      <c r="A1180" s="88" t="e">
        <f t="shared" si="99"/>
        <v>#VALUE!</v>
      </c>
      <c r="B1180" s="87" t="s">
        <v>60</v>
      </c>
      <c r="C1180" s="28"/>
      <c r="D1180" s="37"/>
      <c r="E1180" s="38"/>
      <c r="F1180" s="89"/>
      <c r="G1180" s="96"/>
      <c r="H1180" s="39">
        <f t="shared" si="100"/>
        <v>0</v>
      </c>
      <c r="I1180" s="39"/>
      <c r="J1180" s="82"/>
      <c r="K1180" s="41">
        <f t="shared" si="101"/>
        <v>0</v>
      </c>
      <c r="L1180" s="42">
        <v>0</v>
      </c>
      <c r="M1180" s="269"/>
      <c r="N1180" s="268" t="str">
        <f t="shared" si="103"/>
        <v>xxx</v>
      </c>
      <c r="O1180" s="267"/>
      <c r="P1180" s="268"/>
      <c r="Q1180" s="300">
        <v>0</v>
      </c>
      <c r="R1180" s="104">
        <f t="shared" si="102"/>
        <v>0</v>
      </c>
      <c r="S1180" s="43"/>
      <c r="T1180" s="111"/>
      <c r="U1180" s="111"/>
      <c r="V1180" s="111"/>
      <c r="W1180" s="111"/>
      <c r="X1180" s="111"/>
      <c r="Y1180" s="111"/>
      <c r="Z1180" s="111"/>
      <c r="AA1180" s="111"/>
      <c r="AB1180" s="111"/>
      <c r="AC1180" s="111"/>
      <c r="AD1180" s="111"/>
      <c r="AE1180" s="111"/>
      <c r="AF1180" s="111"/>
      <c r="AG1180" s="111"/>
      <c r="AH1180" s="40"/>
      <c r="AI1180" s="40"/>
    </row>
    <row r="1181" spans="1:35" s="44" customFormat="1" ht="28.5" customHeight="1" x14ac:dyDescent="0.25">
      <c r="A1181" s="88" t="e">
        <f t="shared" si="99"/>
        <v>#VALUE!</v>
      </c>
      <c r="B1181" s="87" t="s">
        <v>60</v>
      </c>
      <c r="C1181" s="28"/>
      <c r="D1181" s="37"/>
      <c r="E1181" s="38"/>
      <c r="F1181" s="89"/>
      <c r="G1181" s="96"/>
      <c r="H1181" s="39">
        <f t="shared" si="100"/>
        <v>0</v>
      </c>
      <c r="I1181" s="39"/>
      <c r="J1181" s="82"/>
      <c r="K1181" s="41">
        <f t="shared" si="101"/>
        <v>0</v>
      </c>
      <c r="L1181" s="42">
        <v>0</v>
      </c>
      <c r="M1181" s="269"/>
      <c r="N1181" s="268" t="str">
        <f t="shared" si="103"/>
        <v>xxx</v>
      </c>
      <c r="O1181" s="267"/>
      <c r="P1181" s="268"/>
      <c r="Q1181" s="300">
        <v>0</v>
      </c>
      <c r="R1181" s="104">
        <f t="shared" si="102"/>
        <v>0</v>
      </c>
      <c r="S1181" s="43"/>
      <c r="T1181" s="111"/>
      <c r="U1181" s="111"/>
      <c r="V1181" s="111"/>
      <c r="W1181" s="111"/>
      <c r="X1181" s="111"/>
      <c r="Y1181" s="111"/>
      <c r="Z1181" s="111"/>
      <c r="AA1181" s="111"/>
      <c r="AB1181" s="111"/>
      <c r="AC1181" s="111"/>
      <c r="AD1181" s="111"/>
      <c r="AE1181" s="111"/>
      <c r="AF1181" s="111"/>
      <c r="AG1181" s="111"/>
      <c r="AH1181" s="40"/>
      <c r="AI1181" s="40"/>
    </row>
    <row r="1182" spans="1:35" s="44" customFormat="1" ht="28.5" customHeight="1" x14ac:dyDescent="0.25">
      <c r="A1182" s="88" t="e">
        <f t="shared" si="99"/>
        <v>#VALUE!</v>
      </c>
      <c r="B1182" s="87" t="s">
        <v>60</v>
      </c>
      <c r="C1182" s="28"/>
      <c r="D1182" s="37"/>
      <c r="E1182" s="38"/>
      <c r="F1182" s="89"/>
      <c r="G1182" s="96"/>
      <c r="H1182" s="39">
        <f t="shared" si="100"/>
        <v>0</v>
      </c>
      <c r="I1182" s="39"/>
      <c r="J1182" s="82"/>
      <c r="K1182" s="41">
        <f t="shared" si="101"/>
        <v>0</v>
      </c>
      <c r="L1182" s="42">
        <v>0</v>
      </c>
      <c r="M1182" s="269"/>
      <c r="N1182" s="268" t="str">
        <f t="shared" si="103"/>
        <v>xxx</v>
      </c>
      <c r="O1182" s="267"/>
      <c r="P1182" s="268"/>
      <c r="Q1182" s="300">
        <v>0</v>
      </c>
      <c r="R1182" s="104">
        <f t="shared" si="102"/>
        <v>0</v>
      </c>
      <c r="S1182" s="43"/>
      <c r="T1182" s="111"/>
      <c r="U1182" s="111"/>
      <c r="V1182" s="111"/>
      <c r="W1182" s="111"/>
      <c r="X1182" s="111"/>
      <c r="Y1182" s="111"/>
      <c r="Z1182" s="111"/>
      <c r="AA1182" s="111"/>
      <c r="AB1182" s="111"/>
      <c r="AC1182" s="111"/>
      <c r="AD1182" s="111"/>
      <c r="AE1182" s="111"/>
      <c r="AF1182" s="111"/>
      <c r="AG1182" s="111"/>
      <c r="AH1182" s="40"/>
      <c r="AI1182" s="40"/>
    </row>
    <row r="1183" spans="1:35" s="44" customFormat="1" ht="28.5" customHeight="1" x14ac:dyDescent="0.25">
      <c r="A1183" s="88" t="e">
        <f t="shared" si="99"/>
        <v>#VALUE!</v>
      </c>
      <c r="B1183" s="87" t="s">
        <v>60</v>
      </c>
      <c r="C1183" s="28"/>
      <c r="D1183" s="37"/>
      <c r="E1183" s="38"/>
      <c r="F1183" s="89"/>
      <c r="G1183" s="96"/>
      <c r="H1183" s="39">
        <f t="shared" si="100"/>
        <v>0</v>
      </c>
      <c r="I1183" s="39"/>
      <c r="J1183" s="82"/>
      <c r="K1183" s="41">
        <f t="shared" si="101"/>
        <v>0</v>
      </c>
      <c r="L1183" s="42">
        <v>0</v>
      </c>
      <c r="M1183" s="269"/>
      <c r="N1183" s="268" t="str">
        <f t="shared" si="103"/>
        <v>xxx</v>
      </c>
      <c r="O1183" s="267"/>
      <c r="P1183" s="268"/>
      <c r="Q1183" s="300">
        <v>0</v>
      </c>
      <c r="R1183" s="104">
        <f t="shared" si="102"/>
        <v>0</v>
      </c>
      <c r="S1183" s="43"/>
      <c r="T1183" s="111"/>
      <c r="U1183" s="111"/>
      <c r="V1183" s="111"/>
      <c r="W1183" s="111"/>
      <c r="X1183" s="111"/>
      <c r="Y1183" s="111"/>
      <c r="Z1183" s="111"/>
      <c r="AA1183" s="111"/>
      <c r="AB1183" s="111"/>
      <c r="AC1183" s="111"/>
      <c r="AD1183" s="111"/>
      <c r="AE1183" s="111"/>
      <c r="AF1183" s="111"/>
      <c r="AG1183" s="111"/>
      <c r="AH1183" s="40"/>
      <c r="AI1183" s="40"/>
    </row>
    <row r="1184" spans="1:35" s="44" customFormat="1" ht="28.5" customHeight="1" x14ac:dyDescent="0.25">
      <c r="A1184" s="88" t="e">
        <f t="shared" si="99"/>
        <v>#VALUE!</v>
      </c>
      <c r="B1184" s="87" t="s">
        <v>60</v>
      </c>
      <c r="C1184" s="28"/>
      <c r="D1184" s="37"/>
      <c r="E1184" s="38"/>
      <c r="F1184" s="89"/>
      <c r="G1184" s="96"/>
      <c r="H1184" s="39">
        <f t="shared" si="100"/>
        <v>0</v>
      </c>
      <c r="I1184" s="39"/>
      <c r="J1184" s="82"/>
      <c r="K1184" s="41">
        <f t="shared" si="101"/>
        <v>0</v>
      </c>
      <c r="L1184" s="42">
        <v>0</v>
      </c>
      <c r="M1184" s="269"/>
      <c r="N1184" s="268" t="str">
        <f t="shared" si="103"/>
        <v>xxx</v>
      </c>
      <c r="O1184" s="267"/>
      <c r="P1184" s="268"/>
      <c r="Q1184" s="300">
        <v>0</v>
      </c>
      <c r="R1184" s="104">
        <f t="shared" si="102"/>
        <v>0</v>
      </c>
      <c r="S1184" s="43"/>
      <c r="T1184" s="111"/>
      <c r="U1184" s="111"/>
      <c r="V1184" s="111"/>
      <c r="W1184" s="111"/>
      <c r="X1184" s="111"/>
      <c r="Y1184" s="111"/>
      <c r="Z1184" s="111"/>
      <c r="AA1184" s="111"/>
      <c r="AB1184" s="111"/>
      <c r="AC1184" s="111"/>
      <c r="AD1184" s="111"/>
      <c r="AE1184" s="111"/>
      <c r="AF1184" s="111"/>
      <c r="AG1184" s="111"/>
      <c r="AH1184" s="40"/>
      <c r="AI1184" s="40"/>
    </row>
    <row r="1185" spans="1:35" s="44" customFormat="1" ht="28.5" customHeight="1" x14ac:dyDescent="0.25">
      <c r="A1185" s="88" t="e">
        <f t="shared" si="99"/>
        <v>#VALUE!</v>
      </c>
      <c r="B1185" s="87" t="s">
        <v>60</v>
      </c>
      <c r="C1185" s="28"/>
      <c r="D1185" s="37"/>
      <c r="E1185" s="38"/>
      <c r="F1185" s="89"/>
      <c r="G1185" s="96"/>
      <c r="H1185" s="39">
        <f t="shared" si="100"/>
        <v>0</v>
      </c>
      <c r="I1185" s="39"/>
      <c r="J1185" s="82"/>
      <c r="K1185" s="41">
        <f t="shared" si="101"/>
        <v>0</v>
      </c>
      <c r="L1185" s="42">
        <v>0</v>
      </c>
      <c r="M1185" s="269"/>
      <c r="N1185" s="268" t="str">
        <f t="shared" si="103"/>
        <v>xxx</v>
      </c>
      <c r="O1185" s="267"/>
      <c r="P1185" s="268"/>
      <c r="Q1185" s="300">
        <v>0</v>
      </c>
      <c r="R1185" s="104">
        <f t="shared" si="102"/>
        <v>0</v>
      </c>
      <c r="S1185" s="43"/>
      <c r="T1185" s="111"/>
      <c r="U1185" s="111"/>
      <c r="V1185" s="111"/>
      <c r="W1185" s="111"/>
      <c r="X1185" s="111"/>
      <c r="Y1185" s="111"/>
      <c r="Z1185" s="111"/>
      <c r="AA1185" s="111"/>
      <c r="AB1185" s="111"/>
      <c r="AC1185" s="111"/>
      <c r="AD1185" s="111"/>
      <c r="AE1185" s="111"/>
      <c r="AF1185" s="111"/>
      <c r="AG1185" s="111"/>
      <c r="AH1185" s="40"/>
      <c r="AI1185" s="40"/>
    </row>
    <row r="1186" spans="1:35" s="44" customFormat="1" ht="28.5" customHeight="1" x14ac:dyDescent="0.25">
      <c r="A1186" s="88" t="e">
        <f t="shared" si="99"/>
        <v>#VALUE!</v>
      </c>
      <c r="B1186" s="87" t="s">
        <v>60</v>
      </c>
      <c r="C1186" s="28"/>
      <c r="D1186" s="37"/>
      <c r="E1186" s="38"/>
      <c r="F1186" s="89"/>
      <c r="G1186" s="96"/>
      <c r="H1186" s="39">
        <f t="shared" si="100"/>
        <v>0</v>
      </c>
      <c r="I1186" s="39"/>
      <c r="J1186" s="82"/>
      <c r="K1186" s="41">
        <f t="shared" si="101"/>
        <v>0</v>
      </c>
      <c r="L1186" s="42">
        <v>0</v>
      </c>
      <c r="M1186" s="269"/>
      <c r="N1186" s="268" t="str">
        <f t="shared" si="103"/>
        <v>xxx</v>
      </c>
      <c r="O1186" s="267"/>
      <c r="P1186" s="268"/>
      <c r="Q1186" s="300">
        <v>0</v>
      </c>
      <c r="R1186" s="104">
        <f t="shared" si="102"/>
        <v>0</v>
      </c>
      <c r="S1186" s="43"/>
      <c r="T1186" s="111"/>
      <c r="U1186" s="111"/>
      <c r="V1186" s="111"/>
      <c r="W1186" s="111"/>
      <c r="X1186" s="111"/>
      <c r="Y1186" s="111"/>
      <c r="Z1186" s="111"/>
      <c r="AA1186" s="111"/>
      <c r="AB1186" s="111"/>
      <c r="AC1186" s="111"/>
      <c r="AD1186" s="111"/>
      <c r="AE1186" s="111"/>
      <c r="AF1186" s="111"/>
      <c r="AG1186" s="111"/>
      <c r="AH1186" s="40"/>
      <c r="AI1186" s="40"/>
    </row>
    <row r="1187" spans="1:35" s="44" customFormat="1" ht="28.5" customHeight="1" x14ac:dyDescent="0.25">
      <c r="A1187" s="88" t="e">
        <f t="shared" si="99"/>
        <v>#VALUE!</v>
      </c>
      <c r="B1187" s="87" t="s">
        <v>60</v>
      </c>
      <c r="C1187" s="28"/>
      <c r="D1187" s="37"/>
      <c r="E1187" s="38"/>
      <c r="F1187" s="89"/>
      <c r="G1187" s="96"/>
      <c r="H1187" s="39">
        <f t="shared" si="100"/>
        <v>0</v>
      </c>
      <c r="I1187" s="39"/>
      <c r="J1187" s="82"/>
      <c r="K1187" s="41">
        <f t="shared" si="101"/>
        <v>0</v>
      </c>
      <c r="L1187" s="42">
        <v>0</v>
      </c>
      <c r="M1187" s="269"/>
      <c r="N1187" s="268" t="str">
        <f t="shared" si="103"/>
        <v>xxx</v>
      </c>
      <c r="O1187" s="267"/>
      <c r="P1187" s="268"/>
      <c r="Q1187" s="300">
        <v>0</v>
      </c>
      <c r="R1187" s="104">
        <f t="shared" si="102"/>
        <v>0</v>
      </c>
      <c r="S1187" s="43"/>
      <c r="T1187" s="111"/>
      <c r="U1187" s="111"/>
      <c r="V1187" s="111"/>
      <c r="W1187" s="111"/>
      <c r="X1187" s="111"/>
      <c r="Y1187" s="111"/>
      <c r="Z1187" s="111"/>
      <c r="AA1187" s="111"/>
      <c r="AB1187" s="111"/>
      <c r="AC1187" s="111"/>
      <c r="AD1187" s="111"/>
      <c r="AE1187" s="111"/>
      <c r="AF1187" s="111"/>
      <c r="AG1187" s="111"/>
      <c r="AH1187" s="40"/>
      <c r="AI1187" s="40"/>
    </row>
    <row r="1188" spans="1:35" s="44" customFormat="1" ht="28.5" customHeight="1" x14ac:dyDescent="0.25">
      <c r="A1188" s="88" t="e">
        <f t="shared" si="99"/>
        <v>#VALUE!</v>
      </c>
      <c r="B1188" s="87" t="s">
        <v>60</v>
      </c>
      <c r="C1188" s="28"/>
      <c r="D1188" s="37"/>
      <c r="E1188" s="38"/>
      <c r="F1188" s="89"/>
      <c r="G1188" s="96"/>
      <c r="H1188" s="39">
        <f t="shared" si="100"/>
        <v>0</v>
      </c>
      <c r="I1188" s="39"/>
      <c r="J1188" s="82"/>
      <c r="K1188" s="41">
        <f t="shared" si="101"/>
        <v>0</v>
      </c>
      <c r="L1188" s="42">
        <v>0</v>
      </c>
      <c r="M1188" s="269"/>
      <c r="N1188" s="268" t="str">
        <f t="shared" si="103"/>
        <v>xxx</v>
      </c>
      <c r="O1188" s="267"/>
      <c r="P1188" s="268"/>
      <c r="Q1188" s="300">
        <v>0</v>
      </c>
      <c r="R1188" s="104">
        <f t="shared" si="102"/>
        <v>0</v>
      </c>
      <c r="S1188" s="43"/>
      <c r="T1188" s="111"/>
      <c r="U1188" s="111"/>
      <c r="V1188" s="111"/>
      <c r="W1188" s="111"/>
      <c r="X1188" s="111"/>
      <c r="Y1188" s="111"/>
      <c r="Z1188" s="111"/>
      <c r="AA1188" s="111"/>
      <c r="AB1188" s="111"/>
      <c r="AC1188" s="111"/>
      <c r="AD1188" s="111"/>
      <c r="AE1188" s="111"/>
      <c r="AF1188" s="111"/>
      <c r="AG1188" s="111"/>
      <c r="AH1188" s="40"/>
      <c r="AI1188" s="40"/>
    </row>
    <row r="1189" spans="1:35" s="44" customFormat="1" ht="28.5" customHeight="1" x14ac:dyDescent="0.25">
      <c r="A1189" s="88" t="e">
        <f t="shared" si="99"/>
        <v>#VALUE!</v>
      </c>
      <c r="B1189" s="87" t="s">
        <v>60</v>
      </c>
      <c r="C1189" s="28"/>
      <c r="D1189" s="37"/>
      <c r="E1189" s="38"/>
      <c r="F1189" s="89"/>
      <c r="G1189" s="96"/>
      <c r="H1189" s="39">
        <f t="shared" si="100"/>
        <v>0</v>
      </c>
      <c r="I1189" s="39"/>
      <c r="J1189" s="82"/>
      <c r="K1189" s="41">
        <f t="shared" si="101"/>
        <v>0</v>
      </c>
      <c r="L1189" s="42">
        <v>0</v>
      </c>
      <c r="M1189" s="269"/>
      <c r="N1189" s="268" t="str">
        <f t="shared" si="103"/>
        <v>xxx</v>
      </c>
      <c r="O1189" s="267"/>
      <c r="P1189" s="268"/>
      <c r="Q1189" s="300">
        <v>0</v>
      </c>
      <c r="R1189" s="104">
        <f t="shared" si="102"/>
        <v>0</v>
      </c>
      <c r="S1189" s="43"/>
      <c r="T1189" s="111"/>
      <c r="U1189" s="111"/>
      <c r="V1189" s="111"/>
      <c r="W1189" s="111"/>
      <c r="X1189" s="111"/>
      <c r="Y1189" s="111"/>
      <c r="Z1189" s="111"/>
      <c r="AA1189" s="111"/>
      <c r="AB1189" s="111"/>
      <c r="AC1189" s="111"/>
      <c r="AD1189" s="111"/>
      <c r="AE1189" s="111"/>
      <c r="AF1189" s="111"/>
      <c r="AG1189" s="111"/>
      <c r="AH1189" s="40"/>
      <c r="AI1189" s="40"/>
    </row>
    <row r="1190" spans="1:35" s="44" customFormat="1" ht="28.5" customHeight="1" x14ac:dyDescent="0.25">
      <c r="A1190" s="88" t="e">
        <f t="shared" si="99"/>
        <v>#VALUE!</v>
      </c>
      <c r="B1190" s="87" t="s">
        <v>60</v>
      </c>
      <c r="C1190" s="28"/>
      <c r="D1190" s="37"/>
      <c r="E1190" s="38"/>
      <c r="F1190" s="89"/>
      <c r="G1190" s="96"/>
      <c r="H1190" s="39">
        <f t="shared" si="100"/>
        <v>0</v>
      </c>
      <c r="I1190" s="39"/>
      <c r="J1190" s="82"/>
      <c r="K1190" s="41">
        <f t="shared" si="101"/>
        <v>0</v>
      </c>
      <c r="L1190" s="42">
        <v>0</v>
      </c>
      <c r="M1190" s="269"/>
      <c r="N1190" s="268" t="str">
        <f t="shared" si="103"/>
        <v>xxx</v>
      </c>
      <c r="O1190" s="267"/>
      <c r="P1190" s="268"/>
      <c r="Q1190" s="300">
        <v>0</v>
      </c>
      <c r="R1190" s="104">
        <f t="shared" si="102"/>
        <v>0</v>
      </c>
      <c r="S1190" s="43"/>
      <c r="T1190" s="111"/>
      <c r="U1190" s="111"/>
      <c r="V1190" s="111"/>
      <c r="W1190" s="111"/>
      <c r="X1190" s="111"/>
      <c r="Y1190" s="111"/>
      <c r="Z1190" s="111"/>
      <c r="AA1190" s="111"/>
      <c r="AB1190" s="111"/>
      <c r="AC1190" s="111"/>
      <c r="AD1190" s="111"/>
      <c r="AE1190" s="111"/>
      <c r="AF1190" s="111"/>
      <c r="AG1190" s="111"/>
      <c r="AH1190" s="40"/>
      <c r="AI1190" s="40"/>
    </row>
    <row r="1191" spans="1:35" s="44" customFormat="1" ht="28.5" customHeight="1" x14ac:dyDescent="0.25">
      <c r="A1191" s="88" t="e">
        <f t="shared" si="99"/>
        <v>#VALUE!</v>
      </c>
      <c r="B1191" s="87" t="s">
        <v>60</v>
      </c>
      <c r="C1191" s="28"/>
      <c r="D1191" s="37"/>
      <c r="E1191" s="38"/>
      <c r="F1191" s="89"/>
      <c r="G1191" s="96"/>
      <c r="H1191" s="39">
        <f t="shared" si="100"/>
        <v>0</v>
      </c>
      <c r="I1191" s="39"/>
      <c r="J1191" s="82"/>
      <c r="K1191" s="41">
        <f t="shared" si="101"/>
        <v>0</v>
      </c>
      <c r="L1191" s="42">
        <v>0</v>
      </c>
      <c r="M1191" s="269"/>
      <c r="N1191" s="268" t="str">
        <f t="shared" si="103"/>
        <v>xxx</v>
      </c>
      <c r="O1191" s="267"/>
      <c r="P1191" s="268"/>
      <c r="Q1191" s="300">
        <v>0</v>
      </c>
      <c r="R1191" s="104">
        <f t="shared" si="102"/>
        <v>0</v>
      </c>
      <c r="S1191" s="43"/>
      <c r="T1191" s="111"/>
      <c r="U1191" s="111"/>
      <c r="V1191" s="111"/>
      <c r="W1191" s="111"/>
      <c r="X1191" s="111"/>
      <c r="Y1191" s="111"/>
      <c r="Z1191" s="111"/>
      <c r="AA1191" s="111"/>
      <c r="AB1191" s="111"/>
      <c r="AC1191" s="111"/>
      <c r="AD1191" s="111"/>
      <c r="AE1191" s="111"/>
      <c r="AF1191" s="111"/>
      <c r="AG1191" s="111"/>
      <c r="AH1191" s="40"/>
      <c r="AI1191" s="40"/>
    </row>
    <row r="1192" spans="1:35" s="44" customFormat="1" ht="28.5" customHeight="1" x14ac:dyDescent="0.25">
      <c r="A1192" s="88" t="e">
        <f t="shared" si="99"/>
        <v>#VALUE!</v>
      </c>
      <c r="B1192" s="87" t="s">
        <v>60</v>
      </c>
      <c r="C1192" s="28"/>
      <c r="D1192" s="37"/>
      <c r="E1192" s="38"/>
      <c r="F1192" s="89"/>
      <c r="G1192" s="96"/>
      <c r="H1192" s="39">
        <f t="shared" si="100"/>
        <v>0</v>
      </c>
      <c r="I1192" s="39"/>
      <c r="J1192" s="82"/>
      <c r="K1192" s="41">
        <f t="shared" si="101"/>
        <v>0</v>
      </c>
      <c r="L1192" s="42">
        <v>0</v>
      </c>
      <c r="M1192" s="269"/>
      <c r="N1192" s="268" t="str">
        <f t="shared" si="103"/>
        <v>xxx</v>
      </c>
      <c r="O1192" s="267"/>
      <c r="P1192" s="268"/>
      <c r="Q1192" s="300">
        <v>0</v>
      </c>
      <c r="R1192" s="104">
        <f t="shared" si="102"/>
        <v>0</v>
      </c>
      <c r="S1192" s="43"/>
      <c r="T1192" s="111"/>
      <c r="U1192" s="111"/>
      <c r="V1192" s="111"/>
      <c r="W1192" s="111"/>
      <c r="X1192" s="111"/>
      <c r="Y1192" s="111"/>
      <c r="Z1192" s="111"/>
      <c r="AA1192" s="111"/>
      <c r="AB1192" s="111"/>
      <c r="AC1192" s="111"/>
      <c r="AD1192" s="111"/>
      <c r="AE1192" s="111"/>
      <c r="AF1192" s="111"/>
      <c r="AG1192" s="111"/>
      <c r="AH1192" s="40"/>
      <c r="AI1192" s="40"/>
    </row>
    <row r="1193" spans="1:35" s="44" customFormat="1" ht="28.5" customHeight="1" x14ac:dyDescent="0.25">
      <c r="A1193" s="88" t="e">
        <f t="shared" si="99"/>
        <v>#VALUE!</v>
      </c>
      <c r="B1193" s="87" t="s">
        <v>60</v>
      </c>
      <c r="C1193" s="28"/>
      <c r="D1193" s="37"/>
      <c r="E1193" s="38"/>
      <c r="F1193" s="89"/>
      <c r="G1193" s="96"/>
      <c r="H1193" s="39">
        <f t="shared" si="100"/>
        <v>0</v>
      </c>
      <c r="I1193" s="39"/>
      <c r="J1193" s="82"/>
      <c r="K1193" s="41">
        <f t="shared" si="101"/>
        <v>0</v>
      </c>
      <c r="L1193" s="42">
        <v>0</v>
      </c>
      <c r="M1193" s="269"/>
      <c r="N1193" s="268" t="str">
        <f t="shared" si="103"/>
        <v>xxx</v>
      </c>
      <c r="O1193" s="267"/>
      <c r="P1193" s="268"/>
      <c r="Q1193" s="300">
        <v>0</v>
      </c>
      <c r="R1193" s="104">
        <f t="shared" si="102"/>
        <v>0</v>
      </c>
      <c r="S1193" s="43"/>
      <c r="T1193" s="111"/>
      <c r="U1193" s="111"/>
      <c r="V1193" s="111"/>
      <c r="W1193" s="111"/>
      <c r="X1193" s="111"/>
      <c r="Y1193" s="111"/>
      <c r="Z1193" s="111"/>
      <c r="AA1193" s="111"/>
      <c r="AB1193" s="111"/>
      <c r="AC1193" s="111"/>
      <c r="AD1193" s="111"/>
      <c r="AE1193" s="111"/>
      <c r="AF1193" s="111"/>
      <c r="AG1193" s="111"/>
      <c r="AH1193" s="40"/>
      <c r="AI1193" s="40"/>
    </row>
    <row r="1194" spans="1:35" s="44" customFormat="1" ht="28.5" customHeight="1" x14ac:dyDescent="0.25">
      <c r="A1194" s="88" t="e">
        <f t="shared" ref="A1194:A1257" si="104">N1194+14</f>
        <v>#VALUE!</v>
      </c>
      <c r="B1194" s="87" t="s">
        <v>60</v>
      </c>
      <c r="C1194" s="28"/>
      <c r="D1194" s="37"/>
      <c r="E1194" s="38"/>
      <c r="F1194" s="89"/>
      <c r="G1194" s="96"/>
      <c r="H1194" s="39">
        <f t="shared" ref="H1194:H1257" si="105">G1194-F1194</f>
        <v>0</v>
      </c>
      <c r="I1194" s="39"/>
      <c r="J1194" s="82"/>
      <c r="K1194" s="41">
        <f t="shared" ref="K1194:K1257" si="106">L1194/1.1</f>
        <v>0</v>
      </c>
      <c r="L1194" s="42">
        <v>0</v>
      </c>
      <c r="M1194" s="269"/>
      <c r="N1194" s="268" t="str">
        <f t="shared" si="103"/>
        <v>xxx</v>
      </c>
      <c r="O1194" s="267"/>
      <c r="P1194" s="268"/>
      <c r="Q1194" s="300">
        <v>0</v>
      </c>
      <c r="R1194" s="104">
        <f t="shared" ref="R1194:R1257" si="107">L1194-Q1194</f>
        <v>0</v>
      </c>
      <c r="S1194" s="43"/>
      <c r="T1194" s="111"/>
      <c r="U1194" s="111"/>
      <c r="V1194" s="111"/>
      <c r="W1194" s="111"/>
      <c r="X1194" s="111"/>
      <c r="Y1194" s="111"/>
      <c r="Z1194" s="111"/>
      <c r="AA1194" s="111"/>
      <c r="AB1194" s="111"/>
      <c r="AC1194" s="111"/>
      <c r="AD1194" s="111"/>
      <c r="AE1194" s="111"/>
      <c r="AF1194" s="111"/>
      <c r="AG1194" s="111"/>
      <c r="AH1194" s="40"/>
      <c r="AI1194" s="40"/>
    </row>
    <row r="1195" spans="1:35" s="44" customFormat="1" ht="28.5" customHeight="1" x14ac:dyDescent="0.25">
      <c r="A1195" s="88" t="e">
        <f t="shared" si="104"/>
        <v>#VALUE!</v>
      </c>
      <c r="B1195" s="87" t="s">
        <v>60</v>
      </c>
      <c r="C1195" s="28"/>
      <c r="D1195" s="37"/>
      <c r="E1195" s="38"/>
      <c r="F1195" s="89"/>
      <c r="G1195" s="96"/>
      <c r="H1195" s="39">
        <f t="shared" si="105"/>
        <v>0</v>
      </c>
      <c r="I1195" s="39"/>
      <c r="J1195" s="82"/>
      <c r="K1195" s="41">
        <f t="shared" si="106"/>
        <v>0</v>
      </c>
      <c r="L1195" s="42">
        <v>0</v>
      </c>
      <c r="M1195" s="269"/>
      <c r="N1195" s="268" t="str">
        <f t="shared" si="103"/>
        <v>xxx</v>
      </c>
      <c r="O1195" s="267"/>
      <c r="P1195" s="268"/>
      <c r="Q1195" s="300">
        <v>0</v>
      </c>
      <c r="R1195" s="104">
        <f t="shared" si="107"/>
        <v>0</v>
      </c>
      <c r="S1195" s="43"/>
      <c r="T1195" s="111"/>
      <c r="U1195" s="111"/>
      <c r="V1195" s="111"/>
      <c r="W1195" s="111"/>
      <c r="X1195" s="111"/>
      <c r="Y1195" s="111"/>
      <c r="Z1195" s="111"/>
      <c r="AA1195" s="111"/>
      <c r="AB1195" s="111"/>
      <c r="AC1195" s="111"/>
      <c r="AD1195" s="111"/>
      <c r="AE1195" s="111"/>
      <c r="AF1195" s="111"/>
      <c r="AG1195" s="111"/>
      <c r="AH1195" s="40"/>
      <c r="AI1195" s="40"/>
    </row>
    <row r="1196" spans="1:35" s="44" customFormat="1" ht="28.5" customHeight="1" x14ac:dyDescent="0.25">
      <c r="A1196" s="88" t="e">
        <f t="shared" si="104"/>
        <v>#VALUE!</v>
      </c>
      <c r="B1196" s="87" t="s">
        <v>60</v>
      </c>
      <c r="C1196" s="28"/>
      <c r="D1196" s="37"/>
      <c r="E1196" s="38"/>
      <c r="F1196" s="89"/>
      <c r="G1196" s="96"/>
      <c r="H1196" s="39">
        <f t="shared" si="105"/>
        <v>0</v>
      </c>
      <c r="I1196" s="39"/>
      <c r="J1196" s="82"/>
      <c r="K1196" s="41">
        <f t="shared" si="106"/>
        <v>0</v>
      </c>
      <c r="L1196" s="42">
        <v>0</v>
      </c>
      <c r="M1196" s="269"/>
      <c r="N1196" s="268" t="str">
        <f t="shared" si="103"/>
        <v>xxx</v>
      </c>
      <c r="O1196" s="267"/>
      <c r="P1196" s="268"/>
      <c r="Q1196" s="300">
        <v>0</v>
      </c>
      <c r="R1196" s="104">
        <f t="shared" si="107"/>
        <v>0</v>
      </c>
      <c r="S1196" s="43"/>
      <c r="T1196" s="111"/>
      <c r="U1196" s="111"/>
      <c r="V1196" s="111"/>
      <c r="W1196" s="111"/>
      <c r="X1196" s="111"/>
      <c r="Y1196" s="111"/>
      <c r="Z1196" s="111"/>
      <c r="AA1196" s="111"/>
      <c r="AB1196" s="111"/>
      <c r="AC1196" s="111"/>
      <c r="AD1196" s="111"/>
      <c r="AE1196" s="111"/>
      <c r="AF1196" s="111"/>
      <c r="AG1196" s="111"/>
      <c r="AH1196" s="40"/>
      <c r="AI1196" s="40"/>
    </row>
    <row r="1197" spans="1:35" s="44" customFormat="1" ht="28.5" customHeight="1" x14ac:dyDescent="0.25">
      <c r="A1197" s="88" t="e">
        <f t="shared" si="104"/>
        <v>#VALUE!</v>
      </c>
      <c r="B1197" s="87" t="s">
        <v>60</v>
      </c>
      <c r="C1197" s="28"/>
      <c r="D1197" s="37"/>
      <c r="E1197" s="38"/>
      <c r="F1197" s="89"/>
      <c r="G1197" s="96"/>
      <c r="H1197" s="39">
        <f t="shared" si="105"/>
        <v>0</v>
      </c>
      <c r="I1197" s="39"/>
      <c r="J1197" s="82"/>
      <c r="K1197" s="41">
        <f t="shared" si="106"/>
        <v>0</v>
      </c>
      <c r="L1197" s="42">
        <v>0</v>
      </c>
      <c r="M1197" s="269"/>
      <c r="N1197" s="268" t="str">
        <f t="shared" si="103"/>
        <v>xxx</v>
      </c>
      <c r="O1197" s="267"/>
      <c r="P1197" s="268"/>
      <c r="Q1197" s="300">
        <v>0</v>
      </c>
      <c r="R1197" s="104">
        <f t="shared" si="107"/>
        <v>0</v>
      </c>
      <c r="S1197" s="43"/>
      <c r="T1197" s="111"/>
      <c r="U1197" s="111"/>
      <c r="V1197" s="111"/>
      <c r="W1197" s="111"/>
      <c r="X1197" s="111"/>
      <c r="Y1197" s="111"/>
      <c r="Z1197" s="111"/>
      <c r="AA1197" s="111"/>
      <c r="AB1197" s="111"/>
      <c r="AC1197" s="111"/>
      <c r="AD1197" s="111"/>
      <c r="AE1197" s="111"/>
      <c r="AF1197" s="111"/>
      <c r="AG1197" s="111"/>
      <c r="AH1197" s="40"/>
      <c r="AI1197" s="40"/>
    </row>
    <row r="1198" spans="1:35" s="44" customFormat="1" ht="28.5" customHeight="1" x14ac:dyDescent="0.25">
      <c r="A1198" s="88" t="e">
        <f t="shared" si="104"/>
        <v>#VALUE!</v>
      </c>
      <c r="B1198" s="87" t="s">
        <v>60</v>
      </c>
      <c r="C1198" s="28"/>
      <c r="D1198" s="37"/>
      <c r="E1198" s="38"/>
      <c r="F1198" s="89"/>
      <c r="G1198" s="96"/>
      <c r="H1198" s="39">
        <f t="shared" si="105"/>
        <v>0</v>
      </c>
      <c r="I1198" s="39"/>
      <c r="J1198" s="82"/>
      <c r="K1198" s="41">
        <f t="shared" si="106"/>
        <v>0</v>
      </c>
      <c r="L1198" s="42">
        <v>0</v>
      </c>
      <c r="M1198" s="269"/>
      <c r="N1198" s="268" t="str">
        <f t="shared" si="103"/>
        <v>xxx</v>
      </c>
      <c r="O1198" s="267"/>
      <c r="P1198" s="268"/>
      <c r="Q1198" s="300">
        <v>0</v>
      </c>
      <c r="R1198" s="104">
        <f t="shared" si="107"/>
        <v>0</v>
      </c>
      <c r="S1198" s="43"/>
      <c r="T1198" s="111"/>
      <c r="U1198" s="111"/>
      <c r="V1198" s="111"/>
      <c r="W1198" s="111"/>
      <c r="X1198" s="111"/>
      <c r="Y1198" s="111"/>
      <c r="Z1198" s="111"/>
      <c r="AA1198" s="111"/>
      <c r="AB1198" s="111"/>
      <c r="AC1198" s="111"/>
      <c r="AD1198" s="111"/>
      <c r="AE1198" s="111"/>
      <c r="AF1198" s="111"/>
      <c r="AG1198" s="111"/>
      <c r="AH1198" s="40"/>
      <c r="AI1198" s="40"/>
    </row>
    <row r="1199" spans="1:35" s="44" customFormat="1" ht="28.5" customHeight="1" x14ac:dyDescent="0.25">
      <c r="A1199" s="88" t="e">
        <f t="shared" si="104"/>
        <v>#VALUE!</v>
      </c>
      <c r="B1199" s="87" t="s">
        <v>60</v>
      </c>
      <c r="C1199" s="28"/>
      <c r="D1199" s="37"/>
      <c r="E1199" s="38"/>
      <c r="F1199" s="89"/>
      <c r="G1199" s="96"/>
      <c r="H1199" s="39">
        <f t="shared" si="105"/>
        <v>0</v>
      </c>
      <c r="I1199" s="39"/>
      <c r="J1199" s="82"/>
      <c r="K1199" s="41">
        <f t="shared" si="106"/>
        <v>0</v>
      </c>
      <c r="L1199" s="42">
        <v>0</v>
      </c>
      <c r="M1199" s="269"/>
      <c r="N1199" s="268" t="str">
        <f t="shared" si="103"/>
        <v>xxx</v>
      </c>
      <c r="O1199" s="267"/>
      <c r="P1199" s="268"/>
      <c r="Q1199" s="300">
        <v>0</v>
      </c>
      <c r="R1199" s="104">
        <f t="shared" si="107"/>
        <v>0</v>
      </c>
      <c r="S1199" s="43"/>
      <c r="T1199" s="111"/>
      <c r="U1199" s="111"/>
      <c r="V1199" s="111"/>
      <c r="W1199" s="111"/>
      <c r="X1199" s="111"/>
      <c r="Y1199" s="111"/>
      <c r="Z1199" s="111"/>
      <c r="AA1199" s="111"/>
      <c r="AB1199" s="111"/>
      <c r="AC1199" s="111"/>
      <c r="AD1199" s="111"/>
      <c r="AE1199" s="111"/>
      <c r="AF1199" s="111"/>
      <c r="AG1199" s="111"/>
      <c r="AH1199" s="40"/>
      <c r="AI1199" s="40"/>
    </row>
    <row r="1200" spans="1:35" s="44" customFormat="1" ht="28.5" customHeight="1" x14ac:dyDescent="0.25">
      <c r="A1200" s="88" t="e">
        <f t="shared" si="104"/>
        <v>#VALUE!</v>
      </c>
      <c r="B1200" s="87" t="s">
        <v>60</v>
      </c>
      <c r="C1200" s="28"/>
      <c r="D1200" s="37"/>
      <c r="E1200" s="38"/>
      <c r="F1200" s="89"/>
      <c r="G1200" s="96"/>
      <c r="H1200" s="39">
        <f t="shared" si="105"/>
        <v>0</v>
      </c>
      <c r="I1200" s="39"/>
      <c r="J1200" s="82"/>
      <c r="K1200" s="41">
        <f t="shared" si="106"/>
        <v>0</v>
      </c>
      <c r="L1200" s="42">
        <v>0</v>
      </c>
      <c r="M1200" s="269"/>
      <c r="N1200" s="268" t="str">
        <f t="shared" si="103"/>
        <v>xxx</v>
      </c>
      <c r="O1200" s="267"/>
      <c r="P1200" s="268"/>
      <c r="Q1200" s="300">
        <v>0</v>
      </c>
      <c r="R1200" s="104">
        <f t="shared" si="107"/>
        <v>0</v>
      </c>
      <c r="S1200" s="43"/>
      <c r="T1200" s="111"/>
      <c r="U1200" s="111"/>
      <c r="V1200" s="111"/>
      <c r="W1200" s="111"/>
      <c r="X1200" s="111"/>
      <c r="Y1200" s="111"/>
      <c r="Z1200" s="111"/>
      <c r="AA1200" s="111"/>
      <c r="AB1200" s="111"/>
      <c r="AC1200" s="111"/>
      <c r="AD1200" s="111"/>
      <c r="AE1200" s="111"/>
      <c r="AF1200" s="111"/>
      <c r="AG1200" s="111"/>
      <c r="AH1200" s="40"/>
      <c r="AI1200" s="40"/>
    </row>
    <row r="1201" spans="1:35" s="44" customFormat="1" ht="28.5" customHeight="1" x14ac:dyDescent="0.25">
      <c r="A1201" s="88" t="e">
        <f t="shared" si="104"/>
        <v>#VALUE!</v>
      </c>
      <c r="B1201" s="87" t="s">
        <v>60</v>
      </c>
      <c r="C1201" s="28"/>
      <c r="D1201" s="37"/>
      <c r="E1201" s="38"/>
      <c r="F1201" s="89"/>
      <c r="G1201" s="96"/>
      <c r="H1201" s="39">
        <f t="shared" si="105"/>
        <v>0</v>
      </c>
      <c r="I1201" s="39"/>
      <c r="J1201" s="82"/>
      <c r="K1201" s="41">
        <f t="shared" si="106"/>
        <v>0</v>
      </c>
      <c r="L1201" s="42">
        <v>0</v>
      </c>
      <c r="M1201" s="269"/>
      <c r="N1201" s="268" t="str">
        <f t="shared" si="103"/>
        <v>xxx</v>
      </c>
      <c r="O1201" s="267"/>
      <c r="P1201" s="268"/>
      <c r="Q1201" s="300">
        <v>0</v>
      </c>
      <c r="R1201" s="104">
        <f t="shared" si="107"/>
        <v>0</v>
      </c>
      <c r="S1201" s="43"/>
      <c r="T1201" s="111"/>
      <c r="U1201" s="111"/>
      <c r="V1201" s="111"/>
      <c r="W1201" s="111"/>
      <c r="X1201" s="111"/>
      <c r="Y1201" s="111"/>
      <c r="Z1201" s="111"/>
      <c r="AA1201" s="111"/>
      <c r="AB1201" s="111"/>
      <c r="AC1201" s="111"/>
      <c r="AD1201" s="111"/>
      <c r="AE1201" s="111"/>
      <c r="AF1201" s="111"/>
      <c r="AG1201" s="111"/>
      <c r="AH1201" s="40"/>
      <c r="AI1201" s="40"/>
    </row>
    <row r="1202" spans="1:35" s="44" customFormat="1" ht="28.5" customHeight="1" x14ac:dyDescent="0.25">
      <c r="A1202" s="88" t="e">
        <f t="shared" si="104"/>
        <v>#VALUE!</v>
      </c>
      <c r="B1202" s="87" t="s">
        <v>60</v>
      </c>
      <c r="C1202" s="28"/>
      <c r="D1202" s="37"/>
      <c r="E1202" s="38"/>
      <c r="F1202" s="89"/>
      <c r="G1202" s="96"/>
      <c r="H1202" s="39">
        <f t="shared" si="105"/>
        <v>0</v>
      </c>
      <c r="I1202" s="39"/>
      <c r="J1202" s="82"/>
      <c r="K1202" s="41">
        <f t="shared" si="106"/>
        <v>0</v>
      </c>
      <c r="L1202" s="42">
        <v>0</v>
      </c>
      <c r="M1202" s="269"/>
      <c r="N1202" s="268" t="str">
        <f t="shared" si="103"/>
        <v>xxx</v>
      </c>
      <c r="O1202" s="267"/>
      <c r="P1202" s="268"/>
      <c r="Q1202" s="300">
        <v>0</v>
      </c>
      <c r="R1202" s="104">
        <f t="shared" si="107"/>
        <v>0</v>
      </c>
      <c r="S1202" s="43"/>
      <c r="T1202" s="111"/>
      <c r="U1202" s="111"/>
      <c r="V1202" s="111"/>
      <c r="W1202" s="111"/>
      <c r="X1202" s="111"/>
      <c r="Y1202" s="111"/>
      <c r="Z1202" s="111"/>
      <c r="AA1202" s="111"/>
      <c r="AB1202" s="111"/>
      <c r="AC1202" s="111"/>
      <c r="AD1202" s="111"/>
      <c r="AE1202" s="111"/>
      <c r="AF1202" s="111"/>
      <c r="AG1202" s="111"/>
      <c r="AH1202" s="40"/>
      <c r="AI1202" s="40"/>
    </row>
    <row r="1203" spans="1:35" s="44" customFormat="1" ht="28.5" customHeight="1" x14ac:dyDescent="0.25">
      <c r="A1203" s="88" t="e">
        <f t="shared" si="104"/>
        <v>#VALUE!</v>
      </c>
      <c r="B1203" s="87" t="s">
        <v>60</v>
      </c>
      <c r="C1203" s="28"/>
      <c r="D1203" s="37"/>
      <c r="E1203" s="38"/>
      <c r="F1203" s="89"/>
      <c r="G1203" s="96"/>
      <c r="H1203" s="39">
        <f t="shared" si="105"/>
        <v>0</v>
      </c>
      <c r="I1203" s="39"/>
      <c r="J1203" s="82"/>
      <c r="K1203" s="41">
        <f t="shared" si="106"/>
        <v>0</v>
      </c>
      <c r="L1203" s="42">
        <v>0</v>
      </c>
      <c r="M1203" s="269"/>
      <c r="N1203" s="268" t="str">
        <f t="shared" si="103"/>
        <v>xxx</v>
      </c>
      <c r="O1203" s="267"/>
      <c r="P1203" s="268"/>
      <c r="Q1203" s="300">
        <v>0</v>
      </c>
      <c r="R1203" s="104">
        <f t="shared" si="107"/>
        <v>0</v>
      </c>
      <c r="S1203" s="43"/>
      <c r="T1203" s="111"/>
      <c r="U1203" s="111"/>
      <c r="V1203" s="111"/>
      <c r="W1203" s="111"/>
      <c r="X1203" s="111"/>
      <c r="Y1203" s="111"/>
      <c r="Z1203" s="111"/>
      <c r="AA1203" s="111"/>
      <c r="AB1203" s="111"/>
      <c r="AC1203" s="111"/>
      <c r="AD1203" s="111"/>
      <c r="AE1203" s="111"/>
      <c r="AF1203" s="111"/>
      <c r="AG1203" s="111"/>
      <c r="AH1203" s="40"/>
      <c r="AI1203" s="40"/>
    </row>
    <row r="1204" spans="1:35" s="44" customFormat="1" ht="28.5" customHeight="1" x14ac:dyDescent="0.25">
      <c r="A1204" s="88" t="e">
        <f t="shared" si="104"/>
        <v>#VALUE!</v>
      </c>
      <c r="B1204" s="87" t="s">
        <v>60</v>
      </c>
      <c r="C1204" s="28"/>
      <c r="D1204" s="37"/>
      <c r="E1204" s="38"/>
      <c r="F1204" s="89"/>
      <c r="G1204" s="96"/>
      <c r="H1204" s="39">
        <f t="shared" si="105"/>
        <v>0</v>
      </c>
      <c r="I1204" s="39"/>
      <c r="J1204" s="82"/>
      <c r="K1204" s="41">
        <f t="shared" si="106"/>
        <v>0</v>
      </c>
      <c r="L1204" s="42">
        <v>0</v>
      </c>
      <c r="M1204" s="269"/>
      <c r="N1204" s="268" t="str">
        <f t="shared" si="103"/>
        <v>xxx</v>
      </c>
      <c r="O1204" s="267"/>
      <c r="P1204" s="268"/>
      <c r="Q1204" s="300">
        <v>0</v>
      </c>
      <c r="R1204" s="104">
        <f t="shared" si="107"/>
        <v>0</v>
      </c>
      <c r="S1204" s="43"/>
      <c r="T1204" s="111"/>
      <c r="U1204" s="111"/>
      <c r="V1204" s="111"/>
      <c r="W1204" s="111"/>
      <c r="X1204" s="111"/>
      <c r="Y1204" s="111"/>
      <c r="Z1204" s="111"/>
      <c r="AA1204" s="111"/>
      <c r="AB1204" s="111"/>
      <c r="AC1204" s="111"/>
      <c r="AD1204" s="111"/>
      <c r="AE1204" s="111"/>
      <c r="AF1204" s="111"/>
      <c r="AG1204" s="111"/>
      <c r="AH1204" s="40"/>
      <c r="AI1204" s="40"/>
    </row>
    <row r="1205" spans="1:35" s="44" customFormat="1" ht="28.5" customHeight="1" x14ac:dyDescent="0.25">
      <c r="A1205" s="88" t="e">
        <f t="shared" si="104"/>
        <v>#VALUE!</v>
      </c>
      <c r="B1205" s="87" t="s">
        <v>60</v>
      </c>
      <c r="C1205" s="28"/>
      <c r="D1205" s="37"/>
      <c r="E1205" s="38"/>
      <c r="F1205" s="89"/>
      <c r="G1205" s="96"/>
      <c r="H1205" s="39">
        <f t="shared" si="105"/>
        <v>0</v>
      </c>
      <c r="I1205" s="39"/>
      <c r="J1205" s="82"/>
      <c r="K1205" s="41">
        <f t="shared" si="106"/>
        <v>0</v>
      </c>
      <c r="L1205" s="42">
        <v>0</v>
      </c>
      <c r="M1205" s="269"/>
      <c r="N1205" s="268" t="str">
        <f t="shared" si="103"/>
        <v>xxx</v>
      </c>
      <c r="O1205" s="267"/>
      <c r="P1205" s="268"/>
      <c r="Q1205" s="300">
        <v>0</v>
      </c>
      <c r="R1205" s="104">
        <f t="shared" si="107"/>
        <v>0</v>
      </c>
      <c r="S1205" s="43"/>
      <c r="T1205" s="111"/>
      <c r="U1205" s="111"/>
      <c r="V1205" s="111"/>
      <c r="W1205" s="111"/>
      <c r="X1205" s="111"/>
      <c r="Y1205" s="111"/>
      <c r="Z1205" s="111"/>
      <c r="AA1205" s="111"/>
      <c r="AB1205" s="111"/>
      <c r="AC1205" s="111"/>
      <c r="AD1205" s="111"/>
      <c r="AE1205" s="111"/>
      <c r="AF1205" s="111"/>
      <c r="AG1205" s="111"/>
      <c r="AH1205" s="40"/>
      <c r="AI1205" s="40"/>
    </row>
    <row r="1206" spans="1:35" s="44" customFormat="1" ht="28.5" customHeight="1" x14ac:dyDescent="0.25">
      <c r="A1206" s="88" t="e">
        <f t="shared" si="104"/>
        <v>#VALUE!</v>
      </c>
      <c r="B1206" s="87" t="s">
        <v>60</v>
      </c>
      <c r="C1206" s="28"/>
      <c r="D1206" s="37"/>
      <c r="E1206" s="38"/>
      <c r="F1206" s="89"/>
      <c r="G1206" s="96"/>
      <c r="H1206" s="39">
        <f t="shared" si="105"/>
        <v>0</v>
      </c>
      <c r="I1206" s="39"/>
      <c r="J1206" s="82"/>
      <c r="K1206" s="41">
        <f t="shared" si="106"/>
        <v>0</v>
      </c>
      <c r="L1206" s="42">
        <v>0</v>
      </c>
      <c r="M1206" s="269"/>
      <c r="N1206" s="268" t="str">
        <f t="shared" si="103"/>
        <v>xxx</v>
      </c>
      <c r="O1206" s="267"/>
      <c r="P1206" s="268"/>
      <c r="Q1206" s="300">
        <v>0</v>
      </c>
      <c r="R1206" s="104">
        <f t="shared" si="107"/>
        <v>0</v>
      </c>
      <c r="S1206" s="43"/>
      <c r="T1206" s="111"/>
      <c r="U1206" s="111"/>
      <c r="V1206" s="111"/>
      <c r="W1206" s="111"/>
      <c r="X1206" s="111"/>
      <c r="Y1206" s="111"/>
      <c r="Z1206" s="111"/>
      <c r="AA1206" s="111"/>
      <c r="AB1206" s="111"/>
      <c r="AC1206" s="111"/>
      <c r="AD1206" s="111"/>
      <c r="AE1206" s="111"/>
      <c r="AF1206" s="111"/>
      <c r="AG1206" s="111"/>
      <c r="AH1206" s="40"/>
      <c r="AI1206" s="40"/>
    </row>
    <row r="1207" spans="1:35" s="44" customFormat="1" ht="28.5" customHeight="1" x14ac:dyDescent="0.25">
      <c r="A1207" s="88" t="e">
        <f t="shared" si="104"/>
        <v>#VALUE!</v>
      </c>
      <c r="B1207" s="87" t="s">
        <v>60</v>
      </c>
      <c r="C1207" s="28"/>
      <c r="D1207" s="37"/>
      <c r="E1207" s="38"/>
      <c r="F1207" s="89"/>
      <c r="G1207" s="96"/>
      <c r="H1207" s="39">
        <f t="shared" si="105"/>
        <v>0</v>
      </c>
      <c r="I1207" s="39"/>
      <c r="J1207" s="82"/>
      <c r="K1207" s="41">
        <f t="shared" si="106"/>
        <v>0</v>
      </c>
      <c r="L1207" s="42">
        <v>0</v>
      </c>
      <c r="M1207" s="269"/>
      <c r="N1207" s="268" t="str">
        <f t="shared" si="103"/>
        <v>xxx</v>
      </c>
      <c r="O1207" s="267"/>
      <c r="P1207" s="268"/>
      <c r="Q1207" s="300">
        <v>0</v>
      </c>
      <c r="R1207" s="104">
        <f t="shared" si="107"/>
        <v>0</v>
      </c>
      <c r="S1207" s="43"/>
      <c r="T1207" s="111"/>
      <c r="U1207" s="111"/>
      <c r="V1207" s="111"/>
      <c r="W1207" s="111"/>
      <c r="X1207" s="111"/>
      <c r="Y1207" s="111"/>
      <c r="Z1207" s="111"/>
      <c r="AA1207" s="111"/>
      <c r="AB1207" s="111"/>
      <c r="AC1207" s="111"/>
      <c r="AD1207" s="111"/>
      <c r="AE1207" s="111"/>
      <c r="AF1207" s="111"/>
      <c r="AG1207" s="111"/>
      <c r="AH1207" s="40"/>
      <c r="AI1207" s="40"/>
    </row>
    <row r="1208" spans="1:35" s="44" customFormat="1" ht="28.5" customHeight="1" x14ac:dyDescent="0.25">
      <c r="A1208" s="88" t="e">
        <f t="shared" si="104"/>
        <v>#VALUE!</v>
      </c>
      <c r="B1208" s="87" t="s">
        <v>60</v>
      </c>
      <c r="C1208" s="28"/>
      <c r="D1208" s="37"/>
      <c r="E1208" s="38"/>
      <c r="F1208" s="89"/>
      <c r="G1208" s="96"/>
      <c r="H1208" s="39">
        <f t="shared" si="105"/>
        <v>0</v>
      </c>
      <c r="I1208" s="39"/>
      <c r="J1208" s="82"/>
      <c r="K1208" s="41">
        <f t="shared" si="106"/>
        <v>0</v>
      </c>
      <c r="L1208" s="42">
        <v>0</v>
      </c>
      <c r="M1208" s="269"/>
      <c r="N1208" s="268" t="str">
        <f t="shared" si="103"/>
        <v>xxx</v>
      </c>
      <c r="O1208" s="267"/>
      <c r="P1208" s="268"/>
      <c r="Q1208" s="300">
        <v>0</v>
      </c>
      <c r="R1208" s="104">
        <f t="shared" si="107"/>
        <v>0</v>
      </c>
      <c r="S1208" s="43"/>
      <c r="T1208" s="111"/>
      <c r="U1208" s="111"/>
      <c r="V1208" s="111"/>
      <c r="W1208" s="111"/>
      <c r="X1208" s="111"/>
      <c r="Y1208" s="111"/>
      <c r="Z1208" s="111"/>
      <c r="AA1208" s="111"/>
      <c r="AB1208" s="111"/>
      <c r="AC1208" s="111"/>
      <c r="AD1208" s="111"/>
      <c r="AE1208" s="111"/>
      <c r="AF1208" s="111"/>
      <c r="AG1208" s="111"/>
      <c r="AH1208" s="40"/>
      <c r="AI1208" s="40"/>
    </row>
    <row r="1209" spans="1:35" s="44" customFormat="1" ht="28.5" customHeight="1" x14ac:dyDescent="0.25">
      <c r="A1209" s="88" t="e">
        <f t="shared" si="104"/>
        <v>#VALUE!</v>
      </c>
      <c r="B1209" s="87" t="s">
        <v>60</v>
      </c>
      <c r="C1209" s="28"/>
      <c r="D1209" s="37"/>
      <c r="E1209" s="38"/>
      <c r="F1209" s="89"/>
      <c r="G1209" s="96"/>
      <c r="H1209" s="39">
        <f t="shared" si="105"/>
        <v>0</v>
      </c>
      <c r="I1209" s="39"/>
      <c r="J1209" s="82"/>
      <c r="K1209" s="41">
        <f t="shared" si="106"/>
        <v>0</v>
      </c>
      <c r="L1209" s="42">
        <v>0</v>
      </c>
      <c r="M1209" s="269"/>
      <c r="N1209" s="268" t="str">
        <f t="shared" si="103"/>
        <v>xxx</v>
      </c>
      <c r="O1209" s="267"/>
      <c r="P1209" s="268"/>
      <c r="Q1209" s="300">
        <v>0</v>
      </c>
      <c r="R1209" s="104">
        <f t="shared" si="107"/>
        <v>0</v>
      </c>
      <c r="S1209" s="43"/>
      <c r="T1209" s="111"/>
      <c r="U1209" s="111"/>
      <c r="V1209" s="111"/>
      <c r="W1209" s="111"/>
      <c r="X1209" s="111"/>
      <c r="Y1209" s="111"/>
      <c r="Z1209" s="111"/>
      <c r="AA1209" s="111"/>
      <c r="AB1209" s="111"/>
      <c r="AC1209" s="111"/>
      <c r="AD1209" s="111"/>
      <c r="AE1209" s="111"/>
      <c r="AF1209" s="111"/>
      <c r="AG1209" s="111"/>
      <c r="AH1209" s="40"/>
      <c r="AI1209" s="40"/>
    </row>
    <row r="1210" spans="1:35" s="44" customFormat="1" ht="28.5" customHeight="1" x14ac:dyDescent="0.25">
      <c r="A1210" s="88" t="e">
        <f t="shared" si="104"/>
        <v>#VALUE!</v>
      </c>
      <c r="B1210" s="87" t="s">
        <v>60</v>
      </c>
      <c r="C1210" s="28"/>
      <c r="D1210" s="37"/>
      <c r="E1210" s="38"/>
      <c r="F1210" s="89"/>
      <c r="G1210" s="96"/>
      <c r="H1210" s="39">
        <f t="shared" si="105"/>
        <v>0</v>
      </c>
      <c r="I1210" s="39"/>
      <c r="J1210" s="82"/>
      <c r="K1210" s="41">
        <f t="shared" si="106"/>
        <v>0</v>
      </c>
      <c r="L1210" s="42">
        <v>0</v>
      </c>
      <c r="M1210" s="269"/>
      <c r="N1210" s="268" t="str">
        <f t="shared" si="103"/>
        <v>xxx</v>
      </c>
      <c r="O1210" s="267"/>
      <c r="P1210" s="268"/>
      <c r="Q1210" s="300">
        <v>0</v>
      </c>
      <c r="R1210" s="104">
        <f t="shared" si="107"/>
        <v>0</v>
      </c>
      <c r="S1210" s="43"/>
      <c r="T1210" s="111"/>
      <c r="U1210" s="111"/>
      <c r="V1210" s="111"/>
      <c r="W1210" s="111"/>
      <c r="X1210" s="111"/>
      <c r="Y1210" s="111"/>
      <c r="Z1210" s="111"/>
      <c r="AA1210" s="111"/>
      <c r="AB1210" s="111"/>
      <c r="AC1210" s="111"/>
      <c r="AD1210" s="111"/>
      <c r="AE1210" s="111"/>
      <c r="AF1210" s="111"/>
      <c r="AG1210" s="111"/>
      <c r="AH1210" s="40"/>
      <c r="AI1210" s="40"/>
    </row>
    <row r="1211" spans="1:35" s="44" customFormat="1" ht="28.5" customHeight="1" x14ac:dyDescent="0.25">
      <c r="A1211" s="88" t="e">
        <f t="shared" si="104"/>
        <v>#VALUE!</v>
      </c>
      <c r="B1211" s="87" t="s">
        <v>60</v>
      </c>
      <c r="C1211" s="28"/>
      <c r="D1211" s="37"/>
      <c r="E1211" s="38"/>
      <c r="F1211" s="89"/>
      <c r="G1211" s="96"/>
      <c r="H1211" s="39">
        <f t="shared" si="105"/>
        <v>0</v>
      </c>
      <c r="I1211" s="39"/>
      <c r="J1211" s="82"/>
      <c r="K1211" s="41">
        <f t="shared" si="106"/>
        <v>0</v>
      </c>
      <c r="L1211" s="42">
        <v>0</v>
      </c>
      <c r="M1211" s="269"/>
      <c r="N1211" s="268" t="str">
        <f t="shared" si="103"/>
        <v>xxx</v>
      </c>
      <c r="O1211" s="267"/>
      <c r="P1211" s="268"/>
      <c r="Q1211" s="300">
        <v>0</v>
      </c>
      <c r="R1211" s="104">
        <f t="shared" si="107"/>
        <v>0</v>
      </c>
      <c r="S1211" s="43"/>
      <c r="T1211" s="111"/>
      <c r="U1211" s="111"/>
      <c r="V1211" s="111"/>
      <c r="W1211" s="111"/>
      <c r="X1211" s="111"/>
      <c r="Y1211" s="111"/>
      <c r="Z1211" s="111"/>
      <c r="AA1211" s="111"/>
      <c r="AB1211" s="111"/>
      <c r="AC1211" s="111"/>
      <c r="AD1211" s="111"/>
      <c r="AE1211" s="111"/>
      <c r="AF1211" s="111"/>
      <c r="AG1211" s="111"/>
      <c r="AH1211" s="40"/>
      <c r="AI1211" s="40"/>
    </row>
    <row r="1212" spans="1:35" s="44" customFormat="1" ht="28.5" customHeight="1" x14ac:dyDescent="0.25">
      <c r="A1212" s="88" t="e">
        <f t="shared" si="104"/>
        <v>#VALUE!</v>
      </c>
      <c r="B1212" s="87" t="s">
        <v>60</v>
      </c>
      <c r="C1212" s="28"/>
      <c r="D1212" s="37"/>
      <c r="E1212" s="38"/>
      <c r="F1212" s="89"/>
      <c r="G1212" s="96"/>
      <c r="H1212" s="39">
        <f t="shared" si="105"/>
        <v>0</v>
      </c>
      <c r="I1212" s="39"/>
      <c r="J1212" s="82"/>
      <c r="K1212" s="41">
        <f t="shared" si="106"/>
        <v>0</v>
      </c>
      <c r="L1212" s="42">
        <v>0</v>
      </c>
      <c r="M1212" s="269"/>
      <c r="N1212" s="268" t="str">
        <f t="shared" si="103"/>
        <v>xxx</v>
      </c>
      <c r="O1212" s="267"/>
      <c r="P1212" s="268"/>
      <c r="Q1212" s="300">
        <v>0</v>
      </c>
      <c r="R1212" s="104">
        <f t="shared" si="107"/>
        <v>0</v>
      </c>
      <c r="S1212" s="43"/>
      <c r="T1212" s="111"/>
      <c r="U1212" s="111"/>
      <c r="V1212" s="111"/>
      <c r="W1212" s="111"/>
      <c r="X1212" s="111"/>
      <c r="Y1212" s="111"/>
      <c r="Z1212" s="111"/>
      <c r="AA1212" s="111"/>
      <c r="AB1212" s="111"/>
      <c r="AC1212" s="111"/>
      <c r="AD1212" s="111"/>
      <c r="AE1212" s="111"/>
      <c r="AF1212" s="111"/>
      <c r="AG1212" s="111"/>
      <c r="AH1212" s="40"/>
      <c r="AI1212" s="40"/>
    </row>
    <row r="1213" spans="1:35" s="44" customFormat="1" ht="28.5" customHeight="1" x14ac:dyDescent="0.25">
      <c r="A1213" s="88" t="e">
        <f t="shared" si="104"/>
        <v>#VALUE!</v>
      </c>
      <c r="B1213" s="87" t="s">
        <v>60</v>
      </c>
      <c r="C1213" s="28"/>
      <c r="D1213" s="37"/>
      <c r="E1213" s="38"/>
      <c r="F1213" s="89"/>
      <c r="G1213" s="96"/>
      <c r="H1213" s="39">
        <f t="shared" si="105"/>
        <v>0</v>
      </c>
      <c r="I1213" s="39"/>
      <c r="J1213" s="82"/>
      <c r="K1213" s="41">
        <f t="shared" si="106"/>
        <v>0</v>
      </c>
      <c r="L1213" s="42">
        <v>0</v>
      </c>
      <c r="M1213" s="269"/>
      <c r="N1213" s="268" t="str">
        <f t="shared" si="103"/>
        <v>xxx</v>
      </c>
      <c r="O1213" s="267"/>
      <c r="P1213" s="268"/>
      <c r="Q1213" s="300">
        <v>0</v>
      </c>
      <c r="R1213" s="104">
        <f t="shared" si="107"/>
        <v>0</v>
      </c>
      <c r="S1213" s="43"/>
      <c r="T1213" s="111"/>
      <c r="U1213" s="111"/>
      <c r="V1213" s="111"/>
      <c r="W1213" s="111"/>
      <c r="X1213" s="111"/>
      <c r="Y1213" s="111"/>
      <c r="Z1213" s="111"/>
      <c r="AA1213" s="111"/>
      <c r="AB1213" s="111"/>
      <c r="AC1213" s="111"/>
      <c r="AD1213" s="111"/>
      <c r="AE1213" s="111"/>
      <c r="AF1213" s="111"/>
      <c r="AG1213" s="111"/>
      <c r="AH1213" s="40"/>
      <c r="AI1213" s="40"/>
    </row>
    <row r="1214" spans="1:35" s="44" customFormat="1" ht="28.5" customHeight="1" x14ac:dyDescent="0.25">
      <c r="A1214" s="88" t="e">
        <f t="shared" si="104"/>
        <v>#VALUE!</v>
      </c>
      <c r="B1214" s="87" t="s">
        <v>60</v>
      </c>
      <c r="C1214" s="28"/>
      <c r="D1214" s="37"/>
      <c r="E1214" s="38"/>
      <c r="F1214" s="89"/>
      <c r="G1214" s="96"/>
      <c r="H1214" s="39">
        <f t="shared" si="105"/>
        <v>0</v>
      </c>
      <c r="I1214" s="39"/>
      <c r="J1214" s="82"/>
      <c r="K1214" s="41">
        <f t="shared" si="106"/>
        <v>0</v>
      </c>
      <c r="L1214" s="42">
        <v>0</v>
      </c>
      <c r="M1214" s="269"/>
      <c r="N1214" s="268" t="str">
        <f t="shared" si="103"/>
        <v>xxx</v>
      </c>
      <c r="O1214" s="267"/>
      <c r="P1214" s="268"/>
      <c r="Q1214" s="300">
        <v>0</v>
      </c>
      <c r="R1214" s="104">
        <f t="shared" si="107"/>
        <v>0</v>
      </c>
      <c r="S1214" s="43"/>
      <c r="T1214" s="111"/>
      <c r="U1214" s="111"/>
      <c r="V1214" s="111"/>
      <c r="W1214" s="111"/>
      <c r="X1214" s="111"/>
      <c r="Y1214" s="111"/>
      <c r="Z1214" s="111"/>
      <c r="AA1214" s="111"/>
      <c r="AB1214" s="111"/>
      <c r="AC1214" s="111"/>
      <c r="AD1214" s="111"/>
      <c r="AE1214" s="111"/>
      <c r="AF1214" s="111"/>
      <c r="AG1214" s="111"/>
      <c r="AH1214" s="40"/>
      <c r="AI1214" s="40"/>
    </row>
    <row r="1215" spans="1:35" s="44" customFormat="1" ht="28.5" customHeight="1" x14ac:dyDescent="0.25">
      <c r="A1215" s="88" t="e">
        <f t="shared" si="104"/>
        <v>#VALUE!</v>
      </c>
      <c r="B1215" s="87" t="s">
        <v>60</v>
      </c>
      <c r="C1215" s="28"/>
      <c r="D1215" s="37"/>
      <c r="E1215" s="38"/>
      <c r="F1215" s="89"/>
      <c r="G1215" s="96"/>
      <c r="H1215" s="39">
        <f t="shared" si="105"/>
        <v>0</v>
      </c>
      <c r="I1215" s="39"/>
      <c r="J1215" s="82"/>
      <c r="K1215" s="41">
        <f t="shared" si="106"/>
        <v>0</v>
      </c>
      <c r="L1215" s="42">
        <v>0</v>
      </c>
      <c r="M1215" s="269"/>
      <c r="N1215" s="268" t="str">
        <f t="shared" si="103"/>
        <v>xxx</v>
      </c>
      <c r="O1215" s="267"/>
      <c r="P1215" s="268"/>
      <c r="Q1215" s="300">
        <v>0</v>
      </c>
      <c r="R1215" s="104">
        <f t="shared" si="107"/>
        <v>0</v>
      </c>
      <c r="S1215" s="43"/>
      <c r="T1215" s="111"/>
      <c r="U1215" s="111"/>
      <c r="V1215" s="111"/>
      <c r="W1215" s="111"/>
      <c r="X1215" s="111"/>
      <c r="Y1215" s="111"/>
      <c r="Z1215" s="111"/>
      <c r="AA1215" s="111"/>
      <c r="AB1215" s="111"/>
      <c r="AC1215" s="111"/>
      <c r="AD1215" s="111"/>
      <c r="AE1215" s="111"/>
      <c r="AF1215" s="111"/>
      <c r="AG1215" s="111"/>
      <c r="AH1215" s="40"/>
      <c r="AI1215" s="40"/>
    </row>
    <row r="1216" spans="1:35" s="44" customFormat="1" ht="28.5" customHeight="1" x14ac:dyDescent="0.25">
      <c r="A1216" s="88" t="e">
        <f t="shared" si="104"/>
        <v>#VALUE!</v>
      </c>
      <c r="B1216" s="87" t="s">
        <v>60</v>
      </c>
      <c r="C1216" s="28"/>
      <c r="D1216" s="37"/>
      <c r="E1216" s="38"/>
      <c r="F1216" s="89"/>
      <c r="G1216" s="96"/>
      <c r="H1216" s="39">
        <f t="shared" si="105"/>
        <v>0</v>
      </c>
      <c r="I1216" s="39"/>
      <c r="J1216" s="82"/>
      <c r="K1216" s="41">
        <f t="shared" si="106"/>
        <v>0</v>
      </c>
      <c r="L1216" s="42">
        <v>0</v>
      </c>
      <c r="M1216" s="269"/>
      <c r="N1216" s="268" t="str">
        <f t="shared" si="103"/>
        <v>xxx</v>
      </c>
      <c r="O1216" s="267"/>
      <c r="P1216" s="268"/>
      <c r="Q1216" s="300">
        <v>0</v>
      </c>
      <c r="R1216" s="104">
        <f t="shared" si="107"/>
        <v>0</v>
      </c>
      <c r="S1216" s="43"/>
      <c r="T1216" s="111"/>
      <c r="U1216" s="111"/>
      <c r="V1216" s="111"/>
      <c r="W1216" s="111"/>
      <c r="X1216" s="111"/>
      <c r="Y1216" s="111"/>
      <c r="Z1216" s="111"/>
      <c r="AA1216" s="111"/>
      <c r="AB1216" s="111"/>
      <c r="AC1216" s="111"/>
      <c r="AD1216" s="111"/>
      <c r="AE1216" s="111"/>
      <c r="AF1216" s="111"/>
      <c r="AG1216" s="111"/>
      <c r="AH1216" s="40"/>
      <c r="AI1216" s="40"/>
    </row>
    <row r="1217" spans="1:35" s="44" customFormat="1" ht="28.5" customHeight="1" x14ac:dyDescent="0.25">
      <c r="A1217" s="88" t="e">
        <f t="shared" si="104"/>
        <v>#VALUE!</v>
      </c>
      <c r="B1217" s="87" t="s">
        <v>60</v>
      </c>
      <c r="C1217" s="28"/>
      <c r="D1217" s="37"/>
      <c r="E1217" s="38"/>
      <c r="F1217" s="89"/>
      <c r="G1217" s="96"/>
      <c r="H1217" s="39">
        <f t="shared" si="105"/>
        <v>0</v>
      </c>
      <c r="I1217" s="39"/>
      <c r="J1217" s="82"/>
      <c r="K1217" s="41">
        <f t="shared" si="106"/>
        <v>0</v>
      </c>
      <c r="L1217" s="42">
        <v>0</v>
      </c>
      <c r="M1217" s="269"/>
      <c r="N1217" s="268" t="str">
        <f t="shared" si="103"/>
        <v>xxx</v>
      </c>
      <c r="O1217" s="267"/>
      <c r="P1217" s="268"/>
      <c r="Q1217" s="300">
        <v>0</v>
      </c>
      <c r="R1217" s="104">
        <f t="shared" si="107"/>
        <v>0</v>
      </c>
      <c r="S1217" s="43"/>
      <c r="T1217" s="111"/>
      <c r="U1217" s="111"/>
      <c r="V1217" s="111"/>
      <c r="W1217" s="111"/>
      <c r="X1217" s="111"/>
      <c r="Y1217" s="111"/>
      <c r="Z1217" s="111"/>
      <c r="AA1217" s="111"/>
      <c r="AB1217" s="111"/>
      <c r="AC1217" s="111"/>
      <c r="AD1217" s="111"/>
      <c r="AE1217" s="111"/>
      <c r="AF1217" s="111"/>
      <c r="AG1217" s="111"/>
      <c r="AH1217" s="40"/>
      <c r="AI1217" s="40"/>
    </row>
    <row r="1218" spans="1:35" s="44" customFormat="1" ht="28.5" customHeight="1" x14ac:dyDescent="0.25">
      <c r="A1218" s="88" t="e">
        <f t="shared" si="104"/>
        <v>#VALUE!</v>
      </c>
      <c r="B1218" s="87" t="s">
        <v>60</v>
      </c>
      <c r="C1218" s="28"/>
      <c r="D1218" s="37"/>
      <c r="E1218" s="38"/>
      <c r="F1218" s="89"/>
      <c r="G1218" s="96"/>
      <c r="H1218" s="39">
        <f t="shared" si="105"/>
        <v>0</v>
      </c>
      <c r="I1218" s="39"/>
      <c r="J1218" s="82"/>
      <c r="K1218" s="41">
        <f t="shared" si="106"/>
        <v>0</v>
      </c>
      <c r="L1218" s="42">
        <v>0</v>
      </c>
      <c r="M1218" s="269"/>
      <c r="N1218" s="268" t="str">
        <f t="shared" si="103"/>
        <v>xxx</v>
      </c>
      <c r="O1218" s="267"/>
      <c r="P1218" s="268"/>
      <c r="Q1218" s="300">
        <v>0</v>
      </c>
      <c r="R1218" s="104">
        <f t="shared" si="107"/>
        <v>0</v>
      </c>
      <c r="S1218" s="43"/>
      <c r="T1218" s="111"/>
      <c r="U1218" s="111"/>
      <c r="V1218" s="111"/>
      <c r="W1218" s="111"/>
      <c r="X1218" s="111"/>
      <c r="Y1218" s="111"/>
      <c r="Z1218" s="111"/>
      <c r="AA1218" s="111"/>
      <c r="AB1218" s="111"/>
      <c r="AC1218" s="111"/>
      <c r="AD1218" s="111"/>
      <c r="AE1218" s="111"/>
      <c r="AF1218" s="111"/>
      <c r="AG1218" s="111"/>
      <c r="AH1218" s="40"/>
      <c r="AI1218" s="40"/>
    </row>
    <row r="1219" spans="1:35" s="44" customFormat="1" ht="28.5" customHeight="1" x14ac:dyDescent="0.25">
      <c r="A1219" s="88" t="e">
        <f t="shared" si="104"/>
        <v>#VALUE!</v>
      </c>
      <c r="B1219" s="87" t="s">
        <v>60</v>
      </c>
      <c r="C1219" s="28"/>
      <c r="D1219" s="37"/>
      <c r="E1219" s="38"/>
      <c r="F1219" s="89"/>
      <c r="G1219" s="96"/>
      <c r="H1219" s="39">
        <f t="shared" si="105"/>
        <v>0</v>
      </c>
      <c r="I1219" s="39"/>
      <c r="J1219" s="82"/>
      <c r="K1219" s="41">
        <f t="shared" si="106"/>
        <v>0</v>
      </c>
      <c r="L1219" s="42">
        <v>0</v>
      </c>
      <c r="M1219" s="269"/>
      <c r="N1219" s="268" t="str">
        <f t="shared" si="103"/>
        <v>xxx</v>
      </c>
      <c r="O1219" s="267"/>
      <c r="P1219" s="268"/>
      <c r="Q1219" s="300">
        <v>0</v>
      </c>
      <c r="R1219" s="104">
        <f t="shared" si="107"/>
        <v>0</v>
      </c>
      <c r="S1219" s="43"/>
      <c r="T1219" s="111"/>
      <c r="U1219" s="111"/>
      <c r="V1219" s="111"/>
      <c r="W1219" s="111"/>
      <c r="X1219" s="111"/>
      <c r="Y1219" s="111"/>
      <c r="Z1219" s="111"/>
      <c r="AA1219" s="111"/>
      <c r="AB1219" s="111"/>
      <c r="AC1219" s="111"/>
      <c r="AD1219" s="111"/>
      <c r="AE1219" s="111"/>
      <c r="AF1219" s="111"/>
      <c r="AG1219" s="111"/>
      <c r="AH1219" s="40"/>
      <c r="AI1219" s="40"/>
    </row>
    <row r="1220" spans="1:35" s="44" customFormat="1" ht="28.5" customHeight="1" x14ac:dyDescent="0.25">
      <c r="A1220" s="88" t="e">
        <f t="shared" si="104"/>
        <v>#VALUE!</v>
      </c>
      <c r="B1220" s="87" t="s">
        <v>60</v>
      </c>
      <c r="C1220" s="28"/>
      <c r="D1220" s="37"/>
      <c r="E1220" s="38"/>
      <c r="F1220" s="89"/>
      <c r="G1220" s="96"/>
      <c r="H1220" s="39">
        <f t="shared" si="105"/>
        <v>0</v>
      </c>
      <c r="I1220" s="39"/>
      <c r="J1220" s="82"/>
      <c r="K1220" s="41">
        <f t="shared" si="106"/>
        <v>0</v>
      </c>
      <c r="L1220" s="42">
        <v>0</v>
      </c>
      <c r="M1220" s="269"/>
      <c r="N1220" s="268" t="str">
        <f t="shared" si="103"/>
        <v>xxx</v>
      </c>
      <c r="O1220" s="267"/>
      <c r="P1220" s="268"/>
      <c r="Q1220" s="300">
        <v>0</v>
      </c>
      <c r="R1220" s="104">
        <f t="shared" si="107"/>
        <v>0</v>
      </c>
      <c r="S1220" s="43"/>
      <c r="T1220" s="111"/>
      <c r="U1220" s="111"/>
      <c r="V1220" s="111"/>
      <c r="W1220" s="111"/>
      <c r="X1220" s="111"/>
      <c r="Y1220" s="111"/>
      <c r="Z1220" s="111"/>
      <c r="AA1220" s="111"/>
      <c r="AB1220" s="111"/>
      <c r="AC1220" s="111"/>
      <c r="AD1220" s="111"/>
      <c r="AE1220" s="111"/>
      <c r="AF1220" s="111"/>
      <c r="AG1220" s="111"/>
      <c r="AH1220" s="40"/>
      <c r="AI1220" s="40"/>
    </row>
    <row r="1221" spans="1:35" s="44" customFormat="1" ht="28.5" customHeight="1" x14ac:dyDescent="0.25">
      <c r="A1221" s="88" t="e">
        <f t="shared" si="104"/>
        <v>#VALUE!</v>
      </c>
      <c r="B1221" s="87" t="s">
        <v>60</v>
      </c>
      <c r="C1221" s="28"/>
      <c r="D1221" s="37"/>
      <c r="E1221" s="38"/>
      <c r="F1221" s="89"/>
      <c r="G1221" s="96"/>
      <c r="H1221" s="39">
        <f t="shared" si="105"/>
        <v>0</v>
      </c>
      <c r="I1221" s="39"/>
      <c r="J1221" s="82"/>
      <c r="K1221" s="41">
        <f t="shared" si="106"/>
        <v>0</v>
      </c>
      <c r="L1221" s="42">
        <v>0</v>
      </c>
      <c r="M1221" s="269"/>
      <c r="N1221" s="268" t="str">
        <f t="shared" si="103"/>
        <v>xxx</v>
      </c>
      <c r="O1221" s="267"/>
      <c r="P1221" s="268"/>
      <c r="Q1221" s="300">
        <v>0</v>
      </c>
      <c r="R1221" s="104">
        <f t="shared" si="107"/>
        <v>0</v>
      </c>
      <c r="S1221" s="43"/>
      <c r="T1221" s="111"/>
      <c r="U1221" s="111"/>
      <c r="V1221" s="111"/>
      <c r="W1221" s="111"/>
      <c r="X1221" s="111"/>
      <c r="Y1221" s="111"/>
      <c r="Z1221" s="111"/>
      <c r="AA1221" s="111"/>
      <c r="AB1221" s="111"/>
      <c r="AC1221" s="111"/>
      <c r="AD1221" s="111"/>
      <c r="AE1221" s="111"/>
      <c r="AF1221" s="111"/>
      <c r="AG1221" s="111"/>
      <c r="AH1221" s="40"/>
      <c r="AI1221" s="40"/>
    </row>
    <row r="1222" spans="1:35" s="44" customFormat="1" ht="28.5" customHeight="1" x14ac:dyDescent="0.25">
      <c r="A1222" s="88" t="e">
        <f t="shared" si="104"/>
        <v>#VALUE!</v>
      </c>
      <c r="B1222" s="87" t="s">
        <v>60</v>
      </c>
      <c r="C1222" s="28"/>
      <c r="D1222" s="37"/>
      <c r="E1222" s="38"/>
      <c r="F1222" s="89"/>
      <c r="G1222" s="96"/>
      <c r="H1222" s="39">
        <f t="shared" si="105"/>
        <v>0</v>
      </c>
      <c r="I1222" s="39"/>
      <c r="J1222" s="82"/>
      <c r="K1222" s="41">
        <f t="shared" si="106"/>
        <v>0</v>
      </c>
      <c r="L1222" s="42">
        <v>0</v>
      </c>
      <c r="M1222" s="269"/>
      <c r="N1222" s="268" t="str">
        <f t="shared" si="103"/>
        <v>xxx</v>
      </c>
      <c r="O1222" s="267"/>
      <c r="P1222" s="268"/>
      <c r="Q1222" s="300">
        <v>0</v>
      </c>
      <c r="R1222" s="104">
        <f t="shared" si="107"/>
        <v>0</v>
      </c>
      <c r="S1222" s="43"/>
      <c r="T1222" s="111"/>
      <c r="U1222" s="111"/>
      <c r="V1222" s="111"/>
      <c r="W1222" s="111"/>
      <c r="X1222" s="111"/>
      <c r="Y1222" s="111"/>
      <c r="Z1222" s="111"/>
      <c r="AA1222" s="111"/>
      <c r="AB1222" s="111"/>
      <c r="AC1222" s="111"/>
      <c r="AD1222" s="111"/>
      <c r="AE1222" s="111"/>
      <c r="AF1222" s="111"/>
      <c r="AG1222" s="111"/>
      <c r="AH1222" s="40"/>
      <c r="AI1222" s="40"/>
    </row>
    <row r="1223" spans="1:35" s="44" customFormat="1" ht="28.5" customHeight="1" x14ac:dyDescent="0.25">
      <c r="A1223" s="88" t="e">
        <f t="shared" si="104"/>
        <v>#VALUE!</v>
      </c>
      <c r="B1223" s="87" t="s">
        <v>60</v>
      </c>
      <c r="C1223" s="28"/>
      <c r="D1223" s="37"/>
      <c r="E1223" s="38"/>
      <c r="F1223" s="89"/>
      <c r="G1223" s="96"/>
      <c r="H1223" s="39">
        <f t="shared" si="105"/>
        <v>0</v>
      </c>
      <c r="I1223" s="39"/>
      <c r="J1223" s="82"/>
      <c r="K1223" s="41">
        <f t="shared" si="106"/>
        <v>0</v>
      </c>
      <c r="L1223" s="42">
        <v>0</v>
      </c>
      <c r="M1223" s="269"/>
      <c r="N1223" s="268" t="str">
        <f t="shared" si="103"/>
        <v>xxx</v>
      </c>
      <c r="O1223" s="267"/>
      <c r="P1223" s="268"/>
      <c r="Q1223" s="300">
        <v>0</v>
      </c>
      <c r="R1223" s="104">
        <f t="shared" si="107"/>
        <v>0</v>
      </c>
      <c r="S1223" s="43"/>
      <c r="T1223" s="111"/>
      <c r="U1223" s="111"/>
      <c r="V1223" s="111"/>
      <c r="W1223" s="111"/>
      <c r="X1223" s="111"/>
      <c r="Y1223" s="111"/>
      <c r="Z1223" s="111"/>
      <c r="AA1223" s="111"/>
      <c r="AB1223" s="111"/>
      <c r="AC1223" s="111"/>
      <c r="AD1223" s="111"/>
      <c r="AE1223" s="111"/>
      <c r="AF1223" s="111"/>
      <c r="AG1223" s="111"/>
      <c r="AH1223" s="40"/>
      <c r="AI1223" s="40"/>
    </row>
    <row r="1224" spans="1:35" s="44" customFormat="1" ht="28.5" customHeight="1" x14ac:dyDescent="0.25">
      <c r="A1224" s="88" t="e">
        <f t="shared" si="104"/>
        <v>#VALUE!</v>
      </c>
      <c r="B1224" s="87" t="s">
        <v>60</v>
      </c>
      <c r="C1224" s="28"/>
      <c r="D1224" s="37"/>
      <c r="E1224" s="38"/>
      <c r="F1224" s="89"/>
      <c r="G1224" s="96"/>
      <c r="H1224" s="39">
        <f t="shared" si="105"/>
        <v>0</v>
      </c>
      <c r="I1224" s="39"/>
      <c r="J1224" s="82"/>
      <c r="K1224" s="41">
        <f t="shared" si="106"/>
        <v>0</v>
      </c>
      <c r="L1224" s="42">
        <v>0</v>
      </c>
      <c r="M1224" s="269"/>
      <c r="N1224" s="268" t="str">
        <f t="shared" si="103"/>
        <v>xxx</v>
      </c>
      <c r="O1224" s="267"/>
      <c r="P1224" s="268"/>
      <c r="Q1224" s="300">
        <v>0</v>
      </c>
      <c r="R1224" s="104">
        <f t="shared" si="107"/>
        <v>0</v>
      </c>
      <c r="S1224" s="43"/>
      <c r="T1224" s="111"/>
      <c r="U1224" s="111"/>
      <c r="V1224" s="111"/>
      <c r="W1224" s="111"/>
      <c r="X1224" s="111"/>
      <c r="Y1224" s="111"/>
      <c r="Z1224" s="111"/>
      <c r="AA1224" s="111"/>
      <c r="AB1224" s="111"/>
      <c r="AC1224" s="111"/>
      <c r="AD1224" s="111"/>
      <c r="AE1224" s="111"/>
      <c r="AF1224" s="111"/>
      <c r="AG1224" s="111"/>
      <c r="AH1224" s="40"/>
      <c r="AI1224" s="40"/>
    </row>
    <row r="1225" spans="1:35" s="44" customFormat="1" ht="28.5" customHeight="1" x14ac:dyDescent="0.25">
      <c r="A1225" s="88" t="e">
        <f t="shared" si="104"/>
        <v>#VALUE!</v>
      </c>
      <c r="B1225" s="87" t="s">
        <v>60</v>
      </c>
      <c r="C1225" s="28"/>
      <c r="D1225" s="37"/>
      <c r="E1225" s="38"/>
      <c r="F1225" s="89"/>
      <c r="G1225" s="96"/>
      <c r="H1225" s="39">
        <f t="shared" si="105"/>
        <v>0</v>
      </c>
      <c r="I1225" s="39"/>
      <c r="J1225" s="82"/>
      <c r="K1225" s="41">
        <f t="shared" si="106"/>
        <v>0</v>
      </c>
      <c r="L1225" s="42">
        <v>0</v>
      </c>
      <c r="M1225" s="269"/>
      <c r="N1225" s="268" t="str">
        <f t="shared" si="103"/>
        <v>xxx</v>
      </c>
      <c r="O1225" s="267"/>
      <c r="P1225" s="268"/>
      <c r="Q1225" s="300">
        <v>0</v>
      </c>
      <c r="R1225" s="104">
        <f t="shared" si="107"/>
        <v>0</v>
      </c>
      <c r="S1225" s="43"/>
      <c r="T1225" s="111"/>
      <c r="U1225" s="111"/>
      <c r="V1225" s="111"/>
      <c r="W1225" s="111"/>
      <c r="X1225" s="111"/>
      <c r="Y1225" s="111"/>
      <c r="Z1225" s="111"/>
      <c r="AA1225" s="111"/>
      <c r="AB1225" s="111"/>
      <c r="AC1225" s="111"/>
      <c r="AD1225" s="111"/>
      <c r="AE1225" s="111"/>
      <c r="AF1225" s="111"/>
      <c r="AG1225" s="111"/>
      <c r="AH1225" s="40"/>
      <c r="AI1225" s="40"/>
    </row>
    <row r="1226" spans="1:35" s="44" customFormat="1" ht="28.5" customHeight="1" x14ac:dyDescent="0.25">
      <c r="A1226" s="88" t="e">
        <f t="shared" si="104"/>
        <v>#VALUE!</v>
      </c>
      <c r="B1226" s="87" t="s">
        <v>60</v>
      </c>
      <c r="C1226" s="28"/>
      <c r="D1226" s="37"/>
      <c r="E1226" s="38"/>
      <c r="F1226" s="89"/>
      <c r="G1226" s="96"/>
      <c r="H1226" s="39">
        <f t="shared" si="105"/>
        <v>0</v>
      </c>
      <c r="I1226" s="39"/>
      <c r="J1226" s="82"/>
      <c r="K1226" s="41">
        <f t="shared" si="106"/>
        <v>0</v>
      </c>
      <c r="L1226" s="42">
        <v>0</v>
      </c>
      <c r="M1226" s="269"/>
      <c r="N1226" s="268" t="str">
        <f t="shared" ref="N1226:N1289" si="108">B1226</f>
        <v>xxx</v>
      </c>
      <c r="O1226" s="267"/>
      <c r="P1226" s="268"/>
      <c r="Q1226" s="300">
        <v>0</v>
      </c>
      <c r="R1226" s="104">
        <f t="shared" si="107"/>
        <v>0</v>
      </c>
      <c r="S1226" s="43"/>
      <c r="T1226" s="111"/>
      <c r="U1226" s="111"/>
      <c r="V1226" s="111"/>
      <c r="W1226" s="111"/>
      <c r="X1226" s="111"/>
      <c r="Y1226" s="111"/>
      <c r="Z1226" s="111"/>
      <c r="AA1226" s="111"/>
      <c r="AB1226" s="111"/>
      <c r="AC1226" s="111"/>
      <c r="AD1226" s="111"/>
      <c r="AE1226" s="111"/>
      <c r="AF1226" s="111"/>
      <c r="AG1226" s="111"/>
      <c r="AH1226" s="40"/>
      <c r="AI1226" s="40"/>
    </row>
    <row r="1227" spans="1:35" s="44" customFormat="1" ht="28.5" customHeight="1" x14ac:dyDescent="0.25">
      <c r="A1227" s="88" t="e">
        <f t="shared" si="104"/>
        <v>#VALUE!</v>
      </c>
      <c r="B1227" s="87" t="s">
        <v>60</v>
      </c>
      <c r="C1227" s="28"/>
      <c r="D1227" s="37"/>
      <c r="E1227" s="38"/>
      <c r="F1227" s="89"/>
      <c r="G1227" s="96"/>
      <c r="H1227" s="39">
        <f t="shared" si="105"/>
        <v>0</v>
      </c>
      <c r="I1227" s="39"/>
      <c r="J1227" s="82"/>
      <c r="K1227" s="41">
        <f t="shared" si="106"/>
        <v>0</v>
      </c>
      <c r="L1227" s="42">
        <v>0</v>
      </c>
      <c r="M1227" s="269"/>
      <c r="N1227" s="268" t="str">
        <f t="shared" si="108"/>
        <v>xxx</v>
      </c>
      <c r="O1227" s="267"/>
      <c r="P1227" s="268"/>
      <c r="Q1227" s="300">
        <v>0</v>
      </c>
      <c r="R1227" s="104">
        <f t="shared" si="107"/>
        <v>0</v>
      </c>
      <c r="S1227" s="43"/>
      <c r="T1227" s="111"/>
      <c r="U1227" s="111"/>
      <c r="V1227" s="111"/>
      <c r="W1227" s="111"/>
      <c r="X1227" s="111"/>
      <c r="Y1227" s="111"/>
      <c r="Z1227" s="111"/>
      <c r="AA1227" s="111"/>
      <c r="AB1227" s="111"/>
      <c r="AC1227" s="111"/>
      <c r="AD1227" s="111"/>
      <c r="AE1227" s="111"/>
      <c r="AF1227" s="111"/>
      <c r="AG1227" s="111"/>
      <c r="AH1227" s="40"/>
      <c r="AI1227" s="40"/>
    </row>
    <row r="1228" spans="1:35" s="44" customFormat="1" ht="28.5" customHeight="1" x14ac:dyDescent="0.25">
      <c r="A1228" s="88" t="e">
        <f t="shared" si="104"/>
        <v>#VALUE!</v>
      </c>
      <c r="B1228" s="87" t="s">
        <v>60</v>
      </c>
      <c r="C1228" s="28"/>
      <c r="D1228" s="37"/>
      <c r="E1228" s="38"/>
      <c r="F1228" s="89"/>
      <c r="G1228" s="96"/>
      <c r="H1228" s="39">
        <f t="shared" si="105"/>
        <v>0</v>
      </c>
      <c r="I1228" s="39"/>
      <c r="J1228" s="82"/>
      <c r="K1228" s="41">
        <f t="shared" si="106"/>
        <v>0</v>
      </c>
      <c r="L1228" s="42">
        <v>0</v>
      </c>
      <c r="M1228" s="269"/>
      <c r="N1228" s="268" t="str">
        <f t="shared" si="108"/>
        <v>xxx</v>
      </c>
      <c r="O1228" s="267"/>
      <c r="P1228" s="268"/>
      <c r="Q1228" s="300">
        <v>0</v>
      </c>
      <c r="R1228" s="104">
        <f t="shared" si="107"/>
        <v>0</v>
      </c>
      <c r="S1228" s="43"/>
      <c r="T1228" s="111"/>
      <c r="U1228" s="111"/>
      <c r="V1228" s="111"/>
      <c r="W1228" s="111"/>
      <c r="X1228" s="111"/>
      <c r="Y1228" s="111"/>
      <c r="Z1228" s="111"/>
      <c r="AA1228" s="111"/>
      <c r="AB1228" s="111"/>
      <c r="AC1228" s="111"/>
      <c r="AD1228" s="111"/>
      <c r="AE1228" s="111"/>
      <c r="AF1228" s="111"/>
      <c r="AG1228" s="111"/>
      <c r="AH1228" s="40"/>
      <c r="AI1228" s="40"/>
    </row>
    <row r="1229" spans="1:35" s="44" customFormat="1" ht="28.5" customHeight="1" x14ac:dyDescent="0.25">
      <c r="A1229" s="88" t="e">
        <f t="shared" si="104"/>
        <v>#VALUE!</v>
      </c>
      <c r="B1229" s="87" t="s">
        <v>60</v>
      </c>
      <c r="C1229" s="28"/>
      <c r="D1229" s="37"/>
      <c r="E1229" s="38"/>
      <c r="F1229" s="89"/>
      <c r="G1229" s="96"/>
      <c r="H1229" s="39">
        <f t="shared" si="105"/>
        <v>0</v>
      </c>
      <c r="I1229" s="39"/>
      <c r="J1229" s="82"/>
      <c r="K1229" s="41">
        <f t="shared" si="106"/>
        <v>0</v>
      </c>
      <c r="L1229" s="42">
        <v>0</v>
      </c>
      <c r="M1229" s="269"/>
      <c r="N1229" s="268" t="str">
        <f t="shared" si="108"/>
        <v>xxx</v>
      </c>
      <c r="O1229" s="267"/>
      <c r="P1229" s="268"/>
      <c r="Q1229" s="300">
        <v>0</v>
      </c>
      <c r="R1229" s="104">
        <f t="shared" si="107"/>
        <v>0</v>
      </c>
      <c r="S1229" s="43"/>
      <c r="T1229" s="111"/>
      <c r="U1229" s="111"/>
      <c r="V1229" s="111"/>
      <c r="W1229" s="111"/>
      <c r="X1229" s="111"/>
      <c r="Y1229" s="111"/>
      <c r="Z1229" s="111"/>
      <c r="AA1229" s="111"/>
      <c r="AB1229" s="111"/>
      <c r="AC1229" s="111"/>
      <c r="AD1229" s="111"/>
      <c r="AE1229" s="111"/>
      <c r="AF1229" s="111"/>
      <c r="AG1229" s="111"/>
      <c r="AH1229" s="40"/>
      <c r="AI1229" s="40"/>
    </row>
    <row r="1230" spans="1:35" s="44" customFormat="1" ht="28.5" customHeight="1" x14ac:dyDescent="0.25">
      <c r="A1230" s="88" t="e">
        <f t="shared" si="104"/>
        <v>#VALUE!</v>
      </c>
      <c r="B1230" s="87" t="s">
        <v>60</v>
      </c>
      <c r="C1230" s="28"/>
      <c r="D1230" s="37"/>
      <c r="E1230" s="38"/>
      <c r="F1230" s="89"/>
      <c r="G1230" s="96"/>
      <c r="H1230" s="39">
        <f t="shared" si="105"/>
        <v>0</v>
      </c>
      <c r="I1230" s="39"/>
      <c r="J1230" s="82"/>
      <c r="K1230" s="41">
        <f t="shared" si="106"/>
        <v>0</v>
      </c>
      <c r="L1230" s="42">
        <v>0</v>
      </c>
      <c r="M1230" s="269"/>
      <c r="N1230" s="268" t="str">
        <f t="shared" si="108"/>
        <v>xxx</v>
      </c>
      <c r="O1230" s="267"/>
      <c r="P1230" s="268"/>
      <c r="Q1230" s="300">
        <v>0</v>
      </c>
      <c r="R1230" s="104">
        <f t="shared" si="107"/>
        <v>0</v>
      </c>
      <c r="S1230" s="43"/>
      <c r="T1230" s="111"/>
      <c r="U1230" s="111"/>
      <c r="V1230" s="111"/>
      <c r="W1230" s="111"/>
      <c r="X1230" s="111"/>
      <c r="Y1230" s="111"/>
      <c r="Z1230" s="111"/>
      <c r="AA1230" s="111"/>
      <c r="AB1230" s="111"/>
      <c r="AC1230" s="111"/>
      <c r="AD1230" s="111"/>
      <c r="AE1230" s="111"/>
      <c r="AF1230" s="111"/>
      <c r="AG1230" s="111"/>
      <c r="AH1230" s="40"/>
      <c r="AI1230" s="40"/>
    </row>
    <row r="1231" spans="1:35" s="44" customFormat="1" ht="28.5" customHeight="1" x14ac:dyDescent="0.25">
      <c r="A1231" s="88" t="e">
        <f t="shared" si="104"/>
        <v>#VALUE!</v>
      </c>
      <c r="B1231" s="87" t="s">
        <v>60</v>
      </c>
      <c r="C1231" s="28"/>
      <c r="D1231" s="37"/>
      <c r="E1231" s="38"/>
      <c r="F1231" s="89"/>
      <c r="G1231" s="96"/>
      <c r="H1231" s="39">
        <f t="shared" si="105"/>
        <v>0</v>
      </c>
      <c r="I1231" s="39"/>
      <c r="J1231" s="82"/>
      <c r="K1231" s="41">
        <f t="shared" si="106"/>
        <v>0</v>
      </c>
      <c r="L1231" s="42">
        <v>0</v>
      </c>
      <c r="M1231" s="269"/>
      <c r="N1231" s="268" t="str">
        <f t="shared" si="108"/>
        <v>xxx</v>
      </c>
      <c r="O1231" s="267"/>
      <c r="P1231" s="268"/>
      <c r="Q1231" s="300">
        <v>0</v>
      </c>
      <c r="R1231" s="104">
        <f t="shared" si="107"/>
        <v>0</v>
      </c>
      <c r="S1231" s="43"/>
      <c r="T1231" s="111"/>
      <c r="U1231" s="111"/>
      <c r="V1231" s="111"/>
      <c r="W1231" s="111"/>
      <c r="X1231" s="111"/>
      <c r="Y1231" s="111"/>
      <c r="Z1231" s="111"/>
      <c r="AA1231" s="111"/>
      <c r="AB1231" s="111"/>
      <c r="AC1231" s="111"/>
      <c r="AD1231" s="111"/>
      <c r="AE1231" s="111"/>
      <c r="AF1231" s="111"/>
      <c r="AG1231" s="111"/>
      <c r="AH1231" s="40"/>
      <c r="AI1231" s="40"/>
    </row>
    <row r="1232" spans="1:35" s="44" customFormat="1" ht="28.5" customHeight="1" x14ac:dyDescent="0.25">
      <c r="A1232" s="88" t="e">
        <f t="shared" si="104"/>
        <v>#VALUE!</v>
      </c>
      <c r="B1232" s="87" t="s">
        <v>60</v>
      </c>
      <c r="C1232" s="28"/>
      <c r="D1232" s="37"/>
      <c r="E1232" s="38"/>
      <c r="F1232" s="89"/>
      <c r="G1232" s="96"/>
      <c r="H1232" s="39">
        <f t="shared" si="105"/>
        <v>0</v>
      </c>
      <c r="I1232" s="39"/>
      <c r="J1232" s="82"/>
      <c r="K1232" s="41">
        <f t="shared" si="106"/>
        <v>0</v>
      </c>
      <c r="L1232" s="42">
        <v>0</v>
      </c>
      <c r="M1232" s="269"/>
      <c r="N1232" s="268" t="str">
        <f t="shared" si="108"/>
        <v>xxx</v>
      </c>
      <c r="O1232" s="267"/>
      <c r="P1232" s="268"/>
      <c r="Q1232" s="300">
        <v>0</v>
      </c>
      <c r="R1232" s="104">
        <f t="shared" si="107"/>
        <v>0</v>
      </c>
      <c r="S1232" s="43"/>
      <c r="T1232" s="111"/>
      <c r="U1232" s="111"/>
      <c r="V1232" s="111"/>
      <c r="W1232" s="111"/>
      <c r="X1232" s="111"/>
      <c r="Y1232" s="111"/>
      <c r="Z1232" s="111"/>
      <c r="AA1232" s="111"/>
      <c r="AB1232" s="111"/>
      <c r="AC1232" s="111"/>
      <c r="AD1232" s="111"/>
      <c r="AE1232" s="111"/>
      <c r="AF1232" s="111"/>
      <c r="AG1232" s="111"/>
      <c r="AH1232" s="40"/>
      <c r="AI1232" s="40"/>
    </row>
    <row r="1233" spans="1:35" s="44" customFormat="1" ht="28.5" customHeight="1" x14ac:dyDescent="0.25">
      <c r="A1233" s="88" t="e">
        <f t="shared" si="104"/>
        <v>#VALUE!</v>
      </c>
      <c r="B1233" s="87" t="s">
        <v>60</v>
      </c>
      <c r="C1233" s="28"/>
      <c r="D1233" s="37"/>
      <c r="E1233" s="38"/>
      <c r="F1233" s="89"/>
      <c r="G1233" s="96"/>
      <c r="H1233" s="39">
        <f t="shared" si="105"/>
        <v>0</v>
      </c>
      <c r="I1233" s="39"/>
      <c r="J1233" s="82"/>
      <c r="K1233" s="41">
        <f t="shared" si="106"/>
        <v>0</v>
      </c>
      <c r="L1233" s="42">
        <v>0</v>
      </c>
      <c r="M1233" s="269"/>
      <c r="N1233" s="268" t="str">
        <f t="shared" si="108"/>
        <v>xxx</v>
      </c>
      <c r="O1233" s="267"/>
      <c r="P1233" s="268"/>
      <c r="Q1233" s="300">
        <v>0</v>
      </c>
      <c r="R1233" s="104">
        <f t="shared" si="107"/>
        <v>0</v>
      </c>
      <c r="S1233" s="43"/>
      <c r="T1233" s="111"/>
      <c r="U1233" s="111"/>
      <c r="V1233" s="111"/>
      <c r="W1233" s="111"/>
      <c r="X1233" s="111"/>
      <c r="Y1233" s="111"/>
      <c r="Z1233" s="111"/>
      <c r="AA1233" s="111"/>
      <c r="AB1233" s="111"/>
      <c r="AC1233" s="111"/>
      <c r="AD1233" s="111"/>
      <c r="AE1233" s="111"/>
      <c r="AF1233" s="111"/>
      <c r="AG1233" s="111"/>
      <c r="AH1233" s="40"/>
      <c r="AI1233" s="40"/>
    </row>
    <row r="1234" spans="1:35" s="44" customFormat="1" ht="28.5" customHeight="1" x14ac:dyDescent="0.25">
      <c r="A1234" s="88" t="e">
        <f t="shared" si="104"/>
        <v>#VALUE!</v>
      </c>
      <c r="B1234" s="87" t="s">
        <v>60</v>
      </c>
      <c r="C1234" s="28"/>
      <c r="D1234" s="37"/>
      <c r="E1234" s="38"/>
      <c r="F1234" s="89"/>
      <c r="G1234" s="96"/>
      <c r="H1234" s="39">
        <f t="shared" si="105"/>
        <v>0</v>
      </c>
      <c r="I1234" s="39"/>
      <c r="J1234" s="82"/>
      <c r="K1234" s="41">
        <f t="shared" si="106"/>
        <v>0</v>
      </c>
      <c r="L1234" s="42">
        <v>0</v>
      </c>
      <c r="M1234" s="269"/>
      <c r="N1234" s="268" t="str">
        <f t="shared" si="108"/>
        <v>xxx</v>
      </c>
      <c r="O1234" s="267"/>
      <c r="P1234" s="268"/>
      <c r="Q1234" s="300">
        <v>0</v>
      </c>
      <c r="R1234" s="104">
        <f t="shared" si="107"/>
        <v>0</v>
      </c>
      <c r="S1234" s="43"/>
      <c r="T1234" s="111"/>
      <c r="U1234" s="111"/>
      <c r="V1234" s="111"/>
      <c r="W1234" s="111"/>
      <c r="X1234" s="111"/>
      <c r="Y1234" s="111"/>
      <c r="Z1234" s="111"/>
      <c r="AA1234" s="111"/>
      <c r="AB1234" s="111"/>
      <c r="AC1234" s="111"/>
      <c r="AD1234" s="111"/>
      <c r="AE1234" s="111"/>
      <c r="AF1234" s="111"/>
      <c r="AG1234" s="111"/>
      <c r="AH1234" s="40"/>
      <c r="AI1234" s="40"/>
    </row>
    <row r="1235" spans="1:35" s="44" customFormat="1" ht="28.5" customHeight="1" x14ac:dyDescent="0.25">
      <c r="A1235" s="88" t="e">
        <f t="shared" si="104"/>
        <v>#VALUE!</v>
      </c>
      <c r="B1235" s="87" t="s">
        <v>60</v>
      </c>
      <c r="C1235" s="28"/>
      <c r="D1235" s="37"/>
      <c r="E1235" s="38"/>
      <c r="F1235" s="89"/>
      <c r="G1235" s="96"/>
      <c r="H1235" s="39">
        <f t="shared" si="105"/>
        <v>0</v>
      </c>
      <c r="I1235" s="39"/>
      <c r="J1235" s="82"/>
      <c r="K1235" s="41">
        <f t="shared" si="106"/>
        <v>0</v>
      </c>
      <c r="L1235" s="42">
        <v>0</v>
      </c>
      <c r="M1235" s="269"/>
      <c r="N1235" s="268" t="str">
        <f t="shared" si="108"/>
        <v>xxx</v>
      </c>
      <c r="O1235" s="267"/>
      <c r="P1235" s="268"/>
      <c r="Q1235" s="300">
        <v>0</v>
      </c>
      <c r="R1235" s="104">
        <f t="shared" si="107"/>
        <v>0</v>
      </c>
      <c r="S1235" s="43"/>
      <c r="T1235" s="111"/>
      <c r="U1235" s="111"/>
      <c r="V1235" s="111"/>
      <c r="W1235" s="111"/>
      <c r="X1235" s="111"/>
      <c r="Y1235" s="111"/>
      <c r="Z1235" s="111"/>
      <c r="AA1235" s="111"/>
      <c r="AB1235" s="111"/>
      <c r="AC1235" s="111"/>
      <c r="AD1235" s="111"/>
      <c r="AE1235" s="111"/>
      <c r="AF1235" s="111"/>
      <c r="AG1235" s="111"/>
      <c r="AH1235" s="40"/>
      <c r="AI1235" s="40"/>
    </row>
    <row r="1236" spans="1:35" s="44" customFormat="1" ht="28.5" customHeight="1" x14ac:dyDescent="0.25">
      <c r="A1236" s="88" t="e">
        <f t="shared" si="104"/>
        <v>#VALUE!</v>
      </c>
      <c r="B1236" s="87" t="s">
        <v>60</v>
      </c>
      <c r="C1236" s="28"/>
      <c r="D1236" s="37"/>
      <c r="E1236" s="38"/>
      <c r="F1236" s="89"/>
      <c r="G1236" s="96"/>
      <c r="H1236" s="39">
        <f t="shared" si="105"/>
        <v>0</v>
      </c>
      <c r="I1236" s="39"/>
      <c r="J1236" s="82"/>
      <c r="K1236" s="41">
        <f t="shared" si="106"/>
        <v>0</v>
      </c>
      <c r="L1236" s="42">
        <v>0</v>
      </c>
      <c r="M1236" s="269"/>
      <c r="N1236" s="268" t="str">
        <f t="shared" si="108"/>
        <v>xxx</v>
      </c>
      <c r="O1236" s="267"/>
      <c r="P1236" s="268"/>
      <c r="Q1236" s="300">
        <v>0</v>
      </c>
      <c r="R1236" s="104">
        <f t="shared" si="107"/>
        <v>0</v>
      </c>
      <c r="S1236" s="43"/>
      <c r="T1236" s="111"/>
      <c r="U1236" s="111"/>
      <c r="V1236" s="111"/>
      <c r="W1236" s="111"/>
      <c r="X1236" s="111"/>
      <c r="Y1236" s="111"/>
      <c r="Z1236" s="111"/>
      <c r="AA1236" s="111"/>
      <c r="AB1236" s="111"/>
      <c r="AC1236" s="111"/>
      <c r="AD1236" s="111"/>
      <c r="AE1236" s="111"/>
      <c r="AF1236" s="111"/>
      <c r="AG1236" s="111"/>
      <c r="AH1236" s="40"/>
      <c r="AI1236" s="40"/>
    </row>
    <row r="1237" spans="1:35" s="44" customFormat="1" ht="28.5" customHeight="1" x14ac:dyDescent="0.25">
      <c r="A1237" s="88" t="e">
        <f t="shared" si="104"/>
        <v>#VALUE!</v>
      </c>
      <c r="B1237" s="87" t="s">
        <v>60</v>
      </c>
      <c r="C1237" s="28"/>
      <c r="D1237" s="37"/>
      <c r="E1237" s="38"/>
      <c r="F1237" s="89"/>
      <c r="G1237" s="96"/>
      <c r="H1237" s="39">
        <f t="shared" si="105"/>
        <v>0</v>
      </c>
      <c r="I1237" s="39"/>
      <c r="J1237" s="82"/>
      <c r="K1237" s="41">
        <f t="shared" si="106"/>
        <v>0</v>
      </c>
      <c r="L1237" s="42">
        <v>0</v>
      </c>
      <c r="M1237" s="269"/>
      <c r="N1237" s="268" t="str">
        <f t="shared" si="108"/>
        <v>xxx</v>
      </c>
      <c r="O1237" s="267"/>
      <c r="P1237" s="268"/>
      <c r="Q1237" s="300">
        <v>0</v>
      </c>
      <c r="R1237" s="104">
        <f t="shared" si="107"/>
        <v>0</v>
      </c>
      <c r="S1237" s="43"/>
      <c r="T1237" s="111"/>
      <c r="U1237" s="111"/>
      <c r="V1237" s="111"/>
      <c r="W1237" s="111"/>
      <c r="X1237" s="111"/>
      <c r="Y1237" s="111"/>
      <c r="Z1237" s="111"/>
      <c r="AA1237" s="111"/>
      <c r="AB1237" s="111"/>
      <c r="AC1237" s="111"/>
      <c r="AD1237" s="111"/>
      <c r="AE1237" s="111"/>
      <c r="AF1237" s="111"/>
      <c r="AG1237" s="111"/>
      <c r="AH1237" s="40"/>
      <c r="AI1237" s="40"/>
    </row>
    <row r="1238" spans="1:35" s="44" customFormat="1" ht="28.5" customHeight="1" x14ac:dyDescent="0.25">
      <c r="A1238" s="88" t="e">
        <f t="shared" si="104"/>
        <v>#VALUE!</v>
      </c>
      <c r="B1238" s="87" t="s">
        <v>60</v>
      </c>
      <c r="C1238" s="28"/>
      <c r="D1238" s="37"/>
      <c r="E1238" s="38"/>
      <c r="F1238" s="89"/>
      <c r="G1238" s="96"/>
      <c r="H1238" s="39">
        <f t="shared" si="105"/>
        <v>0</v>
      </c>
      <c r="I1238" s="39"/>
      <c r="J1238" s="82"/>
      <c r="K1238" s="41">
        <f t="shared" si="106"/>
        <v>0</v>
      </c>
      <c r="L1238" s="42">
        <v>0</v>
      </c>
      <c r="M1238" s="269"/>
      <c r="N1238" s="268" t="str">
        <f t="shared" si="108"/>
        <v>xxx</v>
      </c>
      <c r="O1238" s="267"/>
      <c r="P1238" s="268"/>
      <c r="Q1238" s="300">
        <v>0</v>
      </c>
      <c r="R1238" s="104">
        <f t="shared" si="107"/>
        <v>0</v>
      </c>
      <c r="S1238" s="43"/>
      <c r="T1238" s="111"/>
      <c r="U1238" s="111"/>
      <c r="V1238" s="111"/>
      <c r="W1238" s="111"/>
      <c r="X1238" s="111"/>
      <c r="Y1238" s="111"/>
      <c r="Z1238" s="111"/>
      <c r="AA1238" s="111"/>
      <c r="AB1238" s="111"/>
      <c r="AC1238" s="111"/>
      <c r="AD1238" s="111"/>
      <c r="AE1238" s="111"/>
      <c r="AF1238" s="111"/>
      <c r="AG1238" s="111"/>
      <c r="AH1238" s="40"/>
      <c r="AI1238" s="40"/>
    </row>
    <row r="1239" spans="1:35" s="44" customFormat="1" ht="28.5" customHeight="1" x14ac:dyDescent="0.25">
      <c r="A1239" s="88" t="e">
        <f t="shared" si="104"/>
        <v>#VALUE!</v>
      </c>
      <c r="B1239" s="87" t="s">
        <v>60</v>
      </c>
      <c r="C1239" s="28"/>
      <c r="D1239" s="37"/>
      <c r="E1239" s="38"/>
      <c r="F1239" s="89"/>
      <c r="G1239" s="96"/>
      <c r="H1239" s="39">
        <f t="shared" si="105"/>
        <v>0</v>
      </c>
      <c r="I1239" s="39"/>
      <c r="J1239" s="82"/>
      <c r="K1239" s="41">
        <f t="shared" si="106"/>
        <v>0</v>
      </c>
      <c r="L1239" s="42">
        <v>0</v>
      </c>
      <c r="M1239" s="269"/>
      <c r="N1239" s="268" t="str">
        <f t="shared" si="108"/>
        <v>xxx</v>
      </c>
      <c r="O1239" s="267"/>
      <c r="P1239" s="268"/>
      <c r="Q1239" s="300">
        <v>0</v>
      </c>
      <c r="R1239" s="104">
        <f t="shared" si="107"/>
        <v>0</v>
      </c>
      <c r="S1239" s="43"/>
      <c r="T1239" s="111"/>
      <c r="U1239" s="111"/>
      <c r="V1239" s="111"/>
      <c r="W1239" s="111"/>
      <c r="X1239" s="111"/>
      <c r="Y1239" s="111"/>
      <c r="Z1239" s="111"/>
      <c r="AA1239" s="111"/>
      <c r="AB1239" s="111"/>
      <c r="AC1239" s="111"/>
      <c r="AD1239" s="111"/>
      <c r="AE1239" s="111"/>
      <c r="AF1239" s="111"/>
      <c r="AG1239" s="111"/>
      <c r="AH1239" s="40"/>
      <c r="AI1239" s="40"/>
    </row>
    <row r="1240" spans="1:35" s="44" customFormat="1" ht="28.5" customHeight="1" x14ac:dyDescent="0.25">
      <c r="A1240" s="88" t="e">
        <f t="shared" si="104"/>
        <v>#VALUE!</v>
      </c>
      <c r="B1240" s="87" t="s">
        <v>60</v>
      </c>
      <c r="C1240" s="28"/>
      <c r="D1240" s="37"/>
      <c r="E1240" s="38"/>
      <c r="F1240" s="89"/>
      <c r="G1240" s="96"/>
      <c r="H1240" s="39">
        <f t="shared" si="105"/>
        <v>0</v>
      </c>
      <c r="I1240" s="39"/>
      <c r="J1240" s="82"/>
      <c r="K1240" s="41">
        <f t="shared" si="106"/>
        <v>0</v>
      </c>
      <c r="L1240" s="42">
        <v>0</v>
      </c>
      <c r="M1240" s="269"/>
      <c r="N1240" s="268" t="str">
        <f t="shared" si="108"/>
        <v>xxx</v>
      </c>
      <c r="O1240" s="267"/>
      <c r="P1240" s="268"/>
      <c r="Q1240" s="300">
        <v>0</v>
      </c>
      <c r="R1240" s="104">
        <f t="shared" si="107"/>
        <v>0</v>
      </c>
      <c r="S1240" s="43"/>
      <c r="T1240" s="111"/>
      <c r="U1240" s="111"/>
      <c r="V1240" s="111"/>
      <c r="W1240" s="111"/>
      <c r="X1240" s="111"/>
      <c r="Y1240" s="111"/>
      <c r="Z1240" s="111"/>
      <c r="AA1240" s="111"/>
      <c r="AB1240" s="111"/>
      <c r="AC1240" s="111"/>
      <c r="AD1240" s="111"/>
      <c r="AE1240" s="111"/>
      <c r="AF1240" s="111"/>
      <c r="AG1240" s="111"/>
      <c r="AH1240" s="40"/>
      <c r="AI1240" s="40"/>
    </row>
    <row r="1241" spans="1:35" s="44" customFormat="1" ht="28.5" customHeight="1" x14ac:dyDescent="0.25">
      <c r="A1241" s="88" t="e">
        <f t="shared" si="104"/>
        <v>#VALUE!</v>
      </c>
      <c r="B1241" s="87" t="s">
        <v>60</v>
      </c>
      <c r="C1241" s="28"/>
      <c r="D1241" s="37"/>
      <c r="E1241" s="38"/>
      <c r="F1241" s="89"/>
      <c r="G1241" s="96"/>
      <c r="H1241" s="39">
        <f t="shared" si="105"/>
        <v>0</v>
      </c>
      <c r="I1241" s="39"/>
      <c r="J1241" s="82"/>
      <c r="K1241" s="41">
        <f t="shared" si="106"/>
        <v>0</v>
      </c>
      <c r="L1241" s="42">
        <v>0</v>
      </c>
      <c r="M1241" s="269"/>
      <c r="N1241" s="268" t="str">
        <f t="shared" si="108"/>
        <v>xxx</v>
      </c>
      <c r="O1241" s="267"/>
      <c r="P1241" s="268"/>
      <c r="Q1241" s="300">
        <v>0</v>
      </c>
      <c r="R1241" s="104">
        <f t="shared" si="107"/>
        <v>0</v>
      </c>
      <c r="S1241" s="43"/>
      <c r="T1241" s="111"/>
      <c r="U1241" s="111"/>
      <c r="V1241" s="111"/>
      <c r="W1241" s="111"/>
      <c r="X1241" s="111"/>
      <c r="Y1241" s="111"/>
      <c r="Z1241" s="111"/>
      <c r="AA1241" s="111"/>
      <c r="AB1241" s="111"/>
      <c r="AC1241" s="111"/>
      <c r="AD1241" s="111"/>
      <c r="AE1241" s="111"/>
      <c r="AF1241" s="111"/>
      <c r="AG1241" s="111"/>
      <c r="AH1241" s="40"/>
      <c r="AI1241" s="40"/>
    </row>
    <row r="1242" spans="1:35" s="44" customFormat="1" ht="28.5" customHeight="1" x14ac:dyDescent="0.25">
      <c r="A1242" s="88" t="e">
        <f t="shared" si="104"/>
        <v>#VALUE!</v>
      </c>
      <c r="B1242" s="87" t="s">
        <v>60</v>
      </c>
      <c r="C1242" s="28"/>
      <c r="D1242" s="37"/>
      <c r="E1242" s="38"/>
      <c r="F1242" s="89"/>
      <c r="G1242" s="96"/>
      <c r="H1242" s="39">
        <f t="shared" si="105"/>
        <v>0</v>
      </c>
      <c r="I1242" s="39"/>
      <c r="J1242" s="82"/>
      <c r="K1242" s="41">
        <f t="shared" si="106"/>
        <v>0</v>
      </c>
      <c r="L1242" s="42">
        <v>0</v>
      </c>
      <c r="M1242" s="269"/>
      <c r="N1242" s="268" t="str">
        <f t="shared" si="108"/>
        <v>xxx</v>
      </c>
      <c r="O1242" s="267"/>
      <c r="P1242" s="268"/>
      <c r="Q1242" s="300">
        <v>0</v>
      </c>
      <c r="R1242" s="104">
        <f t="shared" si="107"/>
        <v>0</v>
      </c>
      <c r="S1242" s="43"/>
      <c r="T1242" s="111"/>
      <c r="U1242" s="111"/>
      <c r="V1242" s="111"/>
      <c r="W1242" s="111"/>
      <c r="X1242" s="111"/>
      <c r="Y1242" s="111"/>
      <c r="Z1242" s="111"/>
      <c r="AA1242" s="111"/>
      <c r="AB1242" s="111"/>
      <c r="AC1242" s="111"/>
      <c r="AD1242" s="111"/>
      <c r="AE1242" s="111"/>
      <c r="AF1242" s="111"/>
      <c r="AG1242" s="111"/>
      <c r="AH1242" s="40"/>
      <c r="AI1242" s="40"/>
    </row>
    <row r="1243" spans="1:35" s="44" customFormat="1" ht="28.5" customHeight="1" x14ac:dyDescent="0.25">
      <c r="A1243" s="88" t="e">
        <f t="shared" si="104"/>
        <v>#VALUE!</v>
      </c>
      <c r="B1243" s="87" t="s">
        <v>60</v>
      </c>
      <c r="C1243" s="28"/>
      <c r="D1243" s="37"/>
      <c r="E1243" s="38"/>
      <c r="F1243" s="89"/>
      <c r="G1243" s="96"/>
      <c r="H1243" s="39">
        <f t="shared" si="105"/>
        <v>0</v>
      </c>
      <c r="I1243" s="39"/>
      <c r="J1243" s="82"/>
      <c r="K1243" s="41">
        <f t="shared" si="106"/>
        <v>0</v>
      </c>
      <c r="L1243" s="42">
        <v>0</v>
      </c>
      <c r="M1243" s="269"/>
      <c r="N1243" s="268" t="str">
        <f t="shared" si="108"/>
        <v>xxx</v>
      </c>
      <c r="O1243" s="267"/>
      <c r="P1243" s="268"/>
      <c r="Q1243" s="300">
        <v>0</v>
      </c>
      <c r="R1243" s="104">
        <f t="shared" si="107"/>
        <v>0</v>
      </c>
      <c r="S1243" s="43"/>
      <c r="T1243" s="111"/>
      <c r="U1243" s="111"/>
      <c r="V1243" s="111"/>
      <c r="W1243" s="111"/>
      <c r="X1243" s="111"/>
      <c r="Y1243" s="111"/>
      <c r="Z1243" s="111"/>
      <c r="AA1243" s="111"/>
      <c r="AB1243" s="111"/>
      <c r="AC1243" s="111"/>
      <c r="AD1243" s="111"/>
      <c r="AE1243" s="111"/>
      <c r="AF1243" s="111"/>
      <c r="AG1243" s="111"/>
      <c r="AH1243" s="40"/>
      <c r="AI1243" s="40"/>
    </row>
    <row r="1244" spans="1:35" s="44" customFormat="1" ht="28.5" customHeight="1" x14ac:dyDescent="0.25">
      <c r="A1244" s="88" t="e">
        <f t="shared" si="104"/>
        <v>#VALUE!</v>
      </c>
      <c r="B1244" s="87" t="s">
        <v>60</v>
      </c>
      <c r="C1244" s="28"/>
      <c r="D1244" s="37"/>
      <c r="E1244" s="38"/>
      <c r="F1244" s="89"/>
      <c r="G1244" s="96"/>
      <c r="H1244" s="39">
        <f t="shared" si="105"/>
        <v>0</v>
      </c>
      <c r="I1244" s="39"/>
      <c r="J1244" s="82"/>
      <c r="K1244" s="41">
        <f t="shared" si="106"/>
        <v>0</v>
      </c>
      <c r="L1244" s="42">
        <v>0</v>
      </c>
      <c r="M1244" s="269"/>
      <c r="N1244" s="268" t="str">
        <f t="shared" si="108"/>
        <v>xxx</v>
      </c>
      <c r="O1244" s="267"/>
      <c r="P1244" s="268"/>
      <c r="Q1244" s="300">
        <v>0</v>
      </c>
      <c r="R1244" s="104">
        <f t="shared" si="107"/>
        <v>0</v>
      </c>
      <c r="S1244" s="43"/>
      <c r="T1244" s="111"/>
      <c r="U1244" s="111"/>
      <c r="V1244" s="111"/>
      <c r="W1244" s="111"/>
      <c r="X1244" s="111"/>
      <c r="Y1244" s="111"/>
      <c r="Z1244" s="111"/>
      <c r="AA1244" s="111"/>
      <c r="AB1244" s="111"/>
      <c r="AC1244" s="111"/>
      <c r="AD1244" s="111"/>
      <c r="AE1244" s="111"/>
      <c r="AF1244" s="111"/>
      <c r="AG1244" s="111"/>
      <c r="AH1244" s="40"/>
      <c r="AI1244" s="40"/>
    </row>
    <row r="1245" spans="1:35" s="44" customFormat="1" ht="28.5" customHeight="1" x14ac:dyDescent="0.25">
      <c r="A1245" s="88" t="e">
        <f t="shared" si="104"/>
        <v>#VALUE!</v>
      </c>
      <c r="B1245" s="87" t="s">
        <v>60</v>
      </c>
      <c r="C1245" s="28"/>
      <c r="D1245" s="37"/>
      <c r="E1245" s="38"/>
      <c r="F1245" s="89"/>
      <c r="G1245" s="96"/>
      <c r="H1245" s="39">
        <f t="shared" si="105"/>
        <v>0</v>
      </c>
      <c r="I1245" s="39"/>
      <c r="J1245" s="82"/>
      <c r="K1245" s="41">
        <f t="shared" si="106"/>
        <v>0</v>
      </c>
      <c r="L1245" s="42">
        <v>0</v>
      </c>
      <c r="M1245" s="269"/>
      <c r="N1245" s="268" t="str">
        <f t="shared" si="108"/>
        <v>xxx</v>
      </c>
      <c r="O1245" s="267"/>
      <c r="P1245" s="268"/>
      <c r="Q1245" s="300">
        <v>0</v>
      </c>
      <c r="R1245" s="104">
        <f t="shared" si="107"/>
        <v>0</v>
      </c>
      <c r="S1245" s="43"/>
      <c r="T1245" s="111"/>
      <c r="U1245" s="111"/>
      <c r="V1245" s="111"/>
      <c r="W1245" s="111"/>
      <c r="X1245" s="111"/>
      <c r="Y1245" s="111"/>
      <c r="Z1245" s="111"/>
      <c r="AA1245" s="111"/>
      <c r="AB1245" s="111"/>
      <c r="AC1245" s="111"/>
      <c r="AD1245" s="111"/>
      <c r="AE1245" s="111"/>
      <c r="AF1245" s="111"/>
      <c r="AG1245" s="111"/>
      <c r="AH1245" s="40"/>
      <c r="AI1245" s="40"/>
    </row>
    <row r="1246" spans="1:35" s="44" customFormat="1" ht="28.5" customHeight="1" x14ac:dyDescent="0.25">
      <c r="A1246" s="88" t="e">
        <f t="shared" si="104"/>
        <v>#VALUE!</v>
      </c>
      <c r="B1246" s="87" t="s">
        <v>60</v>
      </c>
      <c r="C1246" s="28"/>
      <c r="D1246" s="37"/>
      <c r="E1246" s="38"/>
      <c r="F1246" s="89"/>
      <c r="G1246" s="96"/>
      <c r="H1246" s="39">
        <f t="shared" si="105"/>
        <v>0</v>
      </c>
      <c r="I1246" s="39"/>
      <c r="J1246" s="82"/>
      <c r="K1246" s="41">
        <f t="shared" si="106"/>
        <v>0</v>
      </c>
      <c r="L1246" s="42">
        <v>0</v>
      </c>
      <c r="M1246" s="269"/>
      <c r="N1246" s="268" t="str">
        <f t="shared" si="108"/>
        <v>xxx</v>
      </c>
      <c r="O1246" s="267"/>
      <c r="P1246" s="268"/>
      <c r="Q1246" s="300">
        <v>0</v>
      </c>
      <c r="R1246" s="104">
        <f t="shared" si="107"/>
        <v>0</v>
      </c>
      <c r="S1246" s="43"/>
      <c r="T1246" s="111"/>
      <c r="U1246" s="111"/>
      <c r="V1246" s="111"/>
      <c r="W1246" s="111"/>
      <c r="X1246" s="111"/>
      <c r="Y1246" s="111"/>
      <c r="Z1246" s="111"/>
      <c r="AA1246" s="111"/>
      <c r="AB1246" s="111"/>
      <c r="AC1246" s="111"/>
      <c r="AD1246" s="111"/>
      <c r="AE1246" s="111"/>
      <c r="AF1246" s="111"/>
      <c r="AG1246" s="111"/>
      <c r="AH1246" s="40"/>
      <c r="AI1246" s="40"/>
    </row>
    <row r="1247" spans="1:35" s="44" customFormat="1" ht="28.5" customHeight="1" x14ac:dyDescent="0.25">
      <c r="A1247" s="88" t="e">
        <f t="shared" si="104"/>
        <v>#VALUE!</v>
      </c>
      <c r="B1247" s="87" t="s">
        <v>60</v>
      </c>
      <c r="C1247" s="28"/>
      <c r="D1247" s="37"/>
      <c r="E1247" s="38"/>
      <c r="F1247" s="89"/>
      <c r="G1247" s="96"/>
      <c r="H1247" s="39">
        <f t="shared" si="105"/>
        <v>0</v>
      </c>
      <c r="I1247" s="39"/>
      <c r="J1247" s="82"/>
      <c r="K1247" s="41">
        <f t="shared" si="106"/>
        <v>0</v>
      </c>
      <c r="L1247" s="42">
        <v>0</v>
      </c>
      <c r="M1247" s="269"/>
      <c r="N1247" s="268" t="str">
        <f t="shared" si="108"/>
        <v>xxx</v>
      </c>
      <c r="O1247" s="267"/>
      <c r="P1247" s="268"/>
      <c r="Q1247" s="300">
        <v>0</v>
      </c>
      <c r="R1247" s="104">
        <f t="shared" si="107"/>
        <v>0</v>
      </c>
      <c r="S1247" s="43"/>
      <c r="T1247" s="111"/>
      <c r="U1247" s="111"/>
      <c r="V1247" s="111"/>
      <c r="W1247" s="111"/>
      <c r="X1247" s="111"/>
      <c r="Y1247" s="111"/>
      <c r="Z1247" s="111"/>
      <c r="AA1247" s="111"/>
      <c r="AB1247" s="111"/>
      <c r="AC1247" s="111"/>
      <c r="AD1247" s="111"/>
      <c r="AE1247" s="111"/>
      <c r="AF1247" s="111"/>
      <c r="AG1247" s="111"/>
      <c r="AH1247" s="40"/>
      <c r="AI1247" s="40"/>
    </row>
    <row r="1248" spans="1:35" s="44" customFormat="1" ht="28.5" customHeight="1" x14ac:dyDescent="0.25">
      <c r="A1248" s="88" t="e">
        <f t="shared" si="104"/>
        <v>#VALUE!</v>
      </c>
      <c r="B1248" s="87" t="s">
        <v>60</v>
      </c>
      <c r="C1248" s="28"/>
      <c r="D1248" s="37"/>
      <c r="E1248" s="38"/>
      <c r="F1248" s="89"/>
      <c r="G1248" s="96"/>
      <c r="H1248" s="39">
        <f t="shared" si="105"/>
        <v>0</v>
      </c>
      <c r="I1248" s="39"/>
      <c r="J1248" s="82"/>
      <c r="K1248" s="41">
        <f t="shared" si="106"/>
        <v>0</v>
      </c>
      <c r="L1248" s="42">
        <v>0</v>
      </c>
      <c r="M1248" s="269"/>
      <c r="N1248" s="268" t="str">
        <f t="shared" si="108"/>
        <v>xxx</v>
      </c>
      <c r="O1248" s="267"/>
      <c r="P1248" s="268"/>
      <c r="Q1248" s="300">
        <v>0</v>
      </c>
      <c r="R1248" s="104">
        <f t="shared" si="107"/>
        <v>0</v>
      </c>
      <c r="S1248" s="43"/>
      <c r="T1248" s="111"/>
      <c r="U1248" s="111"/>
      <c r="V1248" s="111"/>
      <c r="W1248" s="111"/>
      <c r="X1248" s="111"/>
      <c r="Y1248" s="111"/>
      <c r="Z1248" s="111"/>
      <c r="AA1248" s="111"/>
      <c r="AB1248" s="111"/>
      <c r="AC1248" s="111"/>
      <c r="AD1248" s="111"/>
      <c r="AE1248" s="111"/>
      <c r="AF1248" s="111"/>
      <c r="AG1248" s="111"/>
      <c r="AH1248" s="40"/>
      <c r="AI1248" s="40"/>
    </row>
    <row r="1249" spans="1:35" s="44" customFormat="1" ht="28.5" customHeight="1" x14ac:dyDescent="0.25">
      <c r="A1249" s="88" t="e">
        <f t="shared" si="104"/>
        <v>#VALUE!</v>
      </c>
      <c r="B1249" s="87" t="s">
        <v>60</v>
      </c>
      <c r="C1249" s="28"/>
      <c r="D1249" s="37"/>
      <c r="E1249" s="38"/>
      <c r="F1249" s="89"/>
      <c r="G1249" s="96"/>
      <c r="H1249" s="39">
        <f t="shared" si="105"/>
        <v>0</v>
      </c>
      <c r="I1249" s="39"/>
      <c r="J1249" s="82"/>
      <c r="K1249" s="41">
        <f t="shared" si="106"/>
        <v>0</v>
      </c>
      <c r="L1249" s="42">
        <v>0</v>
      </c>
      <c r="M1249" s="269"/>
      <c r="N1249" s="268" t="str">
        <f t="shared" si="108"/>
        <v>xxx</v>
      </c>
      <c r="O1249" s="267"/>
      <c r="P1249" s="268"/>
      <c r="Q1249" s="300">
        <v>0</v>
      </c>
      <c r="R1249" s="104">
        <f t="shared" si="107"/>
        <v>0</v>
      </c>
      <c r="S1249" s="43"/>
      <c r="T1249" s="111"/>
      <c r="U1249" s="111"/>
      <c r="V1249" s="111"/>
      <c r="W1249" s="111"/>
      <c r="X1249" s="111"/>
      <c r="Y1249" s="111"/>
      <c r="Z1249" s="111"/>
      <c r="AA1249" s="111"/>
      <c r="AB1249" s="111"/>
      <c r="AC1249" s="111"/>
      <c r="AD1249" s="111"/>
      <c r="AE1249" s="111"/>
      <c r="AF1249" s="111"/>
      <c r="AG1249" s="111"/>
      <c r="AH1249" s="40"/>
      <c r="AI1249" s="40"/>
    </row>
    <row r="1250" spans="1:35" s="44" customFormat="1" ht="28.5" customHeight="1" x14ac:dyDescent="0.25">
      <c r="A1250" s="88" t="e">
        <f t="shared" si="104"/>
        <v>#VALUE!</v>
      </c>
      <c r="B1250" s="87" t="s">
        <v>60</v>
      </c>
      <c r="C1250" s="28"/>
      <c r="D1250" s="37"/>
      <c r="E1250" s="38"/>
      <c r="F1250" s="89"/>
      <c r="G1250" s="96"/>
      <c r="H1250" s="39">
        <f t="shared" si="105"/>
        <v>0</v>
      </c>
      <c r="I1250" s="39"/>
      <c r="J1250" s="82"/>
      <c r="K1250" s="41">
        <f t="shared" si="106"/>
        <v>0</v>
      </c>
      <c r="L1250" s="42">
        <v>0</v>
      </c>
      <c r="M1250" s="269"/>
      <c r="N1250" s="268" t="str">
        <f t="shared" si="108"/>
        <v>xxx</v>
      </c>
      <c r="O1250" s="267"/>
      <c r="P1250" s="268"/>
      <c r="Q1250" s="300">
        <v>0</v>
      </c>
      <c r="R1250" s="104">
        <f t="shared" si="107"/>
        <v>0</v>
      </c>
      <c r="S1250" s="43"/>
      <c r="T1250" s="111"/>
      <c r="U1250" s="111"/>
      <c r="V1250" s="111"/>
      <c r="W1250" s="111"/>
      <c r="X1250" s="111"/>
      <c r="Y1250" s="111"/>
      <c r="Z1250" s="111"/>
      <c r="AA1250" s="111"/>
      <c r="AB1250" s="111"/>
      <c r="AC1250" s="111"/>
      <c r="AD1250" s="111"/>
      <c r="AE1250" s="111"/>
      <c r="AF1250" s="111"/>
      <c r="AG1250" s="111"/>
      <c r="AH1250" s="40"/>
      <c r="AI1250" s="40"/>
    </row>
    <row r="1251" spans="1:35" s="44" customFormat="1" ht="28.5" customHeight="1" x14ac:dyDescent="0.25">
      <c r="A1251" s="88" t="e">
        <f t="shared" si="104"/>
        <v>#VALUE!</v>
      </c>
      <c r="B1251" s="87" t="s">
        <v>60</v>
      </c>
      <c r="C1251" s="28"/>
      <c r="D1251" s="37"/>
      <c r="E1251" s="38"/>
      <c r="F1251" s="89"/>
      <c r="G1251" s="96"/>
      <c r="H1251" s="39">
        <f t="shared" si="105"/>
        <v>0</v>
      </c>
      <c r="I1251" s="39"/>
      <c r="J1251" s="82"/>
      <c r="K1251" s="41">
        <f t="shared" si="106"/>
        <v>0</v>
      </c>
      <c r="L1251" s="42">
        <v>0</v>
      </c>
      <c r="M1251" s="269"/>
      <c r="N1251" s="268" t="str">
        <f t="shared" si="108"/>
        <v>xxx</v>
      </c>
      <c r="O1251" s="267"/>
      <c r="P1251" s="268"/>
      <c r="Q1251" s="300">
        <v>0</v>
      </c>
      <c r="R1251" s="104">
        <f t="shared" si="107"/>
        <v>0</v>
      </c>
      <c r="S1251" s="43"/>
      <c r="T1251" s="111"/>
      <c r="U1251" s="111"/>
      <c r="V1251" s="111"/>
      <c r="W1251" s="111"/>
      <c r="X1251" s="111"/>
      <c r="Y1251" s="111"/>
      <c r="Z1251" s="111"/>
      <c r="AA1251" s="111"/>
      <c r="AB1251" s="111"/>
      <c r="AC1251" s="111"/>
      <c r="AD1251" s="111"/>
      <c r="AE1251" s="111"/>
      <c r="AF1251" s="111"/>
      <c r="AG1251" s="111"/>
      <c r="AH1251" s="40"/>
      <c r="AI1251" s="40"/>
    </row>
    <row r="1252" spans="1:35" s="44" customFormat="1" ht="28.5" customHeight="1" x14ac:dyDescent="0.25">
      <c r="A1252" s="88" t="e">
        <f t="shared" si="104"/>
        <v>#VALUE!</v>
      </c>
      <c r="B1252" s="87" t="s">
        <v>60</v>
      </c>
      <c r="C1252" s="28"/>
      <c r="D1252" s="37"/>
      <c r="E1252" s="38"/>
      <c r="F1252" s="89"/>
      <c r="G1252" s="96"/>
      <c r="H1252" s="39">
        <f t="shared" si="105"/>
        <v>0</v>
      </c>
      <c r="I1252" s="39"/>
      <c r="J1252" s="82"/>
      <c r="K1252" s="41">
        <f t="shared" si="106"/>
        <v>0</v>
      </c>
      <c r="L1252" s="42">
        <v>0</v>
      </c>
      <c r="M1252" s="269"/>
      <c r="N1252" s="268" t="str">
        <f t="shared" si="108"/>
        <v>xxx</v>
      </c>
      <c r="O1252" s="267"/>
      <c r="P1252" s="268"/>
      <c r="Q1252" s="300">
        <v>0</v>
      </c>
      <c r="R1252" s="104">
        <f t="shared" si="107"/>
        <v>0</v>
      </c>
      <c r="S1252" s="43"/>
      <c r="T1252" s="111"/>
      <c r="U1252" s="111"/>
      <c r="V1252" s="111"/>
      <c r="W1252" s="111"/>
      <c r="X1252" s="111"/>
      <c r="Y1252" s="111"/>
      <c r="Z1252" s="111"/>
      <c r="AA1252" s="111"/>
      <c r="AB1252" s="111"/>
      <c r="AC1252" s="111"/>
      <c r="AD1252" s="111"/>
      <c r="AE1252" s="111"/>
      <c r="AF1252" s="111"/>
      <c r="AG1252" s="111"/>
      <c r="AH1252" s="40"/>
      <c r="AI1252" s="40"/>
    </row>
    <row r="1253" spans="1:35" s="44" customFormat="1" ht="28.5" customHeight="1" x14ac:dyDescent="0.25">
      <c r="A1253" s="88" t="e">
        <f t="shared" si="104"/>
        <v>#VALUE!</v>
      </c>
      <c r="B1253" s="87" t="s">
        <v>60</v>
      </c>
      <c r="C1253" s="28"/>
      <c r="D1253" s="37"/>
      <c r="E1253" s="38"/>
      <c r="F1253" s="89"/>
      <c r="G1253" s="96"/>
      <c r="H1253" s="39">
        <f t="shared" si="105"/>
        <v>0</v>
      </c>
      <c r="I1253" s="39"/>
      <c r="J1253" s="82"/>
      <c r="K1253" s="41">
        <f t="shared" si="106"/>
        <v>0</v>
      </c>
      <c r="L1253" s="42">
        <v>0</v>
      </c>
      <c r="M1253" s="269"/>
      <c r="N1253" s="268" t="str">
        <f t="shared" si="108"/>
        <v>xxx</v>
      </c>
      <c r="O1253" s="267"/>
      <c r="P1253" s="268"/>
      <c r="Q1253" s="300">
        <v>0</v>
      </c>
      <c r="R1253" s="104">
        <f t="shared" si="107"/>
        <v>0</v>
      </c>
      <c r="S1253" s="43"/>
      <c r="T1253" s="111"/>
      <c r="U1253" s="111"/>
      <c r="V1253" s="111"/>
      <c r="W1253" s="111"/>
      <c r="X1253" s="111"/>
      <c r="Y1253" s="111"/>
      <c r="Z1253" s="111"/>
      <c r="AA1253" s="111"/>
      <c r="AB1253" s="111"/>
      <c r="AC1253" s="111"/>
      <c r="AD1253" s="111"/>
      <c r="AE1253" s="111"/>
      <c r="AF1253" s="111"/>
      <c r="AG1253" s="111"/>
      <c r="AH1253" s="40"/>
      <c r="AI1253" s="40"/>
    </row>
    <row r="1254" spans="1:35" s="44" customFormat="1" ht="28.5" customHeight="1" x14ac:dyDescent="0.25">
      <c r="A1254" s="88" t="e">
        <f t="shared" si="104"/>
        <v>#VALUE!</v>
      </c>
      <c r="B1254" s="87" t="s">
        <v>60</v>
      </c>
      <c r="C1254" s="28"/>
      <c r="D1254" s="37"/>
      <c r="E1254" s="38"/>
      <c r="F1254" s="89"/>
      <c r="G1254" s="96"/>
      <c r="H1254" s="39">
        <f t="shared" si="105"/>
        <v>0</v>
      </c>
      <c r="I1254" s="39"/>
      <c r="J1254" s="82"/>
      <c r="K1254" s="41">
        <f t="shared" si="106"/>
        <v>0</v>
      </c>
      <c r="L1254" s="42">
        <v>0</v>
      </c>
      <c r="M1254" s="269"/>
      <c r="N1254" s="268" t="str">
        <f t="shared" si="108"/>
        <v>xxx</v>
      </c>
      <c r="O1254" s="267"/>
      <c r="P1254" s="268"/>
      <c r="Q1254" s="300">
        <v>0</v>
      </c>
      <c r="R1254" s="104">
        <f t="shared" si="107"/>
        <v>0</v>
      </c>
      <c r="S1254" s="43"/>
      <c r="T1254" s="111"/>
      <c r="U1254" s="111"/>
      <c r="V1254" s="111"/>
      <c r="W1254" s="111"/>
      <c r="X1254" s="111"/>
      <c r="Y1254" s="111"/>
      <c r="Z1254" s="111"/>
      <c r="AA1254" s="111"/>
      <c r="AB1254" s="111"/>
      <c r="AC1254" s="111"/>
      <c r="AD1254" s="111"/>
      <c r="AE1254" s="111"/>
      <c r="AF1254" s="111"/>
      <c r="AG1254" s="111"/>
      <c r="AH1254" s="40"/>
      <c r="AI1254" s="40"/>
    </row>
    <row r="1255" spans="1:35" s="44" customFormat="1" ht="28.5" customHeight="1" x14ac:dyDescent="0.25">
      <c r="A1255" s="88" t="e">
        <f t="shared" si="104"/>
        <v>#VALUE!</v>
      </c>
      <c r="B1255" s="87" t="s">
        <v>60</v>
      </c>
      <c r="C1255" s="28"/>
      <c r="D1255" s="37"/>
      <c r="E1255" s="38"/>
      <c r="F1255" s="89"/>
      <c r="G1255" s="96"/>
      <c r="H1255" s="39">
        <f t="shared" si="105"/>
        <v>0</v>
      </c>
      <c r="I1255" s="39"/>
      <c r="J1255" s="82"/>
      <c r="K1255" s="41">
        <f t="shared" si="106"/>
        <v>0</v>
      </c>
      <c r="L1255" s="42">
        <v>0</v>
      </c>
      <c r="M1255" s="269"/>
      <c r="N1255" s="268" t="str">
        <f t="shared" si="108"/>
        <v>xxx</v>
      </c>
      <c r="O1255" s="267"/>
      <c r="P1255" s="268"/>
      <c r="Q1255" s="300">
        <v>0</v>
      </c>
      <c r="R1255" s="104">
        <f t="shared" si="107"/>
        <v>0</v>
      </c>
      <c r="S1255" s="43"/>
      <c r="T1255" s="111"/>
      <c r="U1255" s="111"/>
      <c r="V1255" s="111"/>
      <c r="W1255" s="111"/>
      <c r="X1255" s="111"/>
      <c r="Y1255" s="111"/>
      <c r="Z1255" s="111"/>
      <c r="AA1255" s="111"/>
      <c r="AB1255" s="111"/>
      <c r="AC1255" s="111"/>
      <c r="AD1255" s="111"/>
      <c r="AE1255" s="111"/>
      <c r="AF1255" s="111"/>
      <c r="AG1255" s="111"/>
      <c r="AH1255" s="40"/>
      <c r="AI1255" s="40"/>
    </row>
    <row r="1256" spans="1:35" s="44" customFormat="1" ht="28.5" customHeight="1" x14ac:dyDescent="0.25">
      <c r="A1256" s="88" t="e">
        <f t="shared" si="104"/>
        <v>#VALUE!</v>
      </c>
      <c r="B1256" s="87" t="s">
        <v>60</v>
      </c>
      <c r="C1256" s="28"/>
      <c r="D1256" s="37"/>
      <c r="E1256" s="38"/>
      <c r="F1256" s="89"/>
      <c r="G1256" s="96"/>
      <c r="H1256" s="39">
        <f t="shared" si="105"/>
        <v>0</v>
      </c>
      <c r="I1256" s="39"/>
      <c r="J1256" s="82"/>
      <c r="K1256" s="41">
        <f t="shared" si="106"/>
        <v>0</v>
      </c>
      <c r="L1256" s="42">
        <v>0</v>
      </c>
      <c r="M1256" s="269"/>
      <c r="N1256" s="268" t="str">
        <f t="shared" si="108"/>
        <v>xxx</v>
      </c>
      <c r="O1256" s="267"/>
      <c r="P1256" s="268"/>
      <c r="Q1256" s="300">
        <v>0</v>
      </c>
      <c r="R1256" s="104">
        <f t="shared" si="107"/>
        <v>0</v>
      </c>
      <c r="S1256" s="43"/>
      <c r="T1256" s="111"/>
      <c r="U1256" s="111"/>
      <c r="V1256" s="111"/>
      <c r="W1256" s="111"/>
      <c r="X1256" s="111"/>
      <c r="Y1256" s="111"/>
      <c r="Z1256" s="111"/>
      <c r="AA1256" s="111"/>
      <c r="AB1256" s="111"/>
      <c r="AC1256" s="111"/>
      <c r="AD1256" s="111"/>
      <c r="AE1256" s="111"/>
      <c r="AF1256" s="111"/>
      <c r="AG1256" s="111"/>
      <c r="AH1256" s="40"/>
      <c r="AI1256" s="40"/>
    </row>
    <row r="1257" spans="1:35" s="44" customFormat="1" ht="28.5" customHeight="1" x14ac:dyDescent="0.25">
      <c r="A1257" s="88" t="e">
        <f t="shared" si="104"/>
        <v>#VALUE!</v>
      </c>
      <c r="B1257" s="87" t="s">
        <v>60</v>
      </c>
      <c r="C1257" s="28"/>
      <c r="D1257" s="37"/>
      <c r="E1257" s="38"/>
      <c r="F1257" s="89"/>
      <c r="G1257" s="96"/>
      <c r="H1257" s="39">
        <f t="shared" si="105"/>
        <v>0</v>
      </c>
      <c r="I1257" s="39"/>
      <c r="J1257" s="82"/>
      <c r="K1257" s="41">
        <f t="shared" si="106"/>
        <v>0</v>
      </c>
      <c r="L1257" s="42">
        <v>0</v>
      </c>
      <c r="M1257" s="269"/>
      <c r="N1257" s="268" t="str">
        <f t="shared" si="108"/>
        <v>xxx</v>
      </c>
      <c r="O1257" s="267"/>
      <c r="P1257" s="268"/>
      <c r="Q1257" s="300">
        <v>0</v>
      </c>
      <c r="R1257" s="104">
        <f t="shared" si="107"/>
        <v>0</v>
      </c>
      <c r="S1257" s="43"/>
      <c r="T1257" s="111"/>
      <c r="U1257" s="111"/>
      <c r="V1257" s="111"/>
      <c r="W1257" s="111"/>
      <c r="X1257" s="111"/>
      <c r="Y1257" s="111"/>
      <c r="Z1257" s="111"/>
      <c r="AA1257" s="111"/>
      <c r="AB1257" s="111"/>
      <c r="AC1257" s="111"/>
      <c r="AD1257" s="111"/>
      <c r="AE1257" s="111"/>
      <c r="AF1257" s="111"/>
      <c r="AG1257" s="111"/>
      <c r="AH1257" s="40"/>
      <c r="AI1257" s="40"/>
    </row>
    <row r="1258" spans="1:35" s="44" customFormat="1" ht="28.5" customHeight="1" x14ac:dyDescent="0.25">
      <c r="A1258" s="88" t="e">
        <f t="shared" ref="A1258:A1321" si="109">N1258+14</f>
        <v>#VALUE!</v>
      </c>
      <c r="B1258" s="87" t="s">
        <v>60</v>
      </c>
      <c r="C1258" s="28"/>
      <c r="D1258" s="37"/>
      <c r="E1258" s="38"/>
      <c r="F1258" s="89"/>
      <c r="G1258" s="96"/>
      <c r="H1258" s="39">
        <f t="shared" ref="H1258:H1321" si="110">G1258-F1258</f>
        <v>0</v>
      </c>
      <c r="I1258" s="39"/>
      <c r="J1258" s="82"/>
      <c r="K1258" s="41">
        <f t="shared" ref="K1258:K1321" si="111">L1258/1.1</f>
        <v>0</v>
      </c>
      <c r="L1258" s="42">
        <v>0</v>
      </c>
      <c r="M1258" s="269"/>
      <c r="N1258" s="268" t="str">
        <f t="shared" si="108"/>
        <v>xxx</v>
      </c>
      <c r="O1258" s="267"/>
      <c r="P1258" s="268"/>
      <c r="Q1258" s="300">
        <v>0</v>
      </c>
      <c r="R1258" s="104">
        <f t="shared" ref="R1258:R1321" si="112">L1258-Q1258</f>
        <v>0</v>
      </c>
      <c r="S1258" s="43"/>
      <c r="T1258" s="111"/>
      <c r="U1258" s="111"/>
      <c r="V1258" s="111"/>
      <c r="W1258" s="111"/>
      <c r="X1258" s="111"/>
      <c r="Y1258" s="111"/>
      <c r="Z1258" s="111"/>
      <c r="AA1258" s="111"/>
      <c r="AB1258" s="111"/>
      <c r="AC1258" s="111"/>
      <c r="AD1258" s="111"/>
      <c r="AE1258" s="111"/>
      <c r="AF1258" s="111"/>
      <c r="AG1258" s="111"/>
      <c r="AH1258" s="40"/>
      <c r="AI1258" s="40"/>
    </row>
    <row r="1259" spans="1:35" s="44" customFormat="1" ht="28.5" customHeight="1" x14ac:dyDescent="0.25">
      <c r="A1259" s="88" t="e">
        <f t="shared" si="109"/>
        <v>#VALUE!</v>
      </c>
      <c r="B1259" s="87" t="s">
        <v>60</v>
      </c>
      <c r="C1259" s="28"/>
      <c r="D1259" s="37"/>
      <c r="E1259" s="38"/>
      <c r="F1259" s="89"/>
      <c r="G1259" s="96"/>
      <c r="H1259" s="39">
        <f t="shared" si="110"/>
        <v>0</v>
      </c>
      <c r="I1259" s="39"/>
      <c r="J1259" s="82"/>
      <c r="K1259" s="41">
        <f t="shared" si="111"/>
        <v>0</v>
      </c>
      <c r="L1259" s="42">
        <v>0</v>
      </c>
      <c r="M1259" s="269"/>
      <c r="N1259" s="268" t="str">
        <f t="shared" si="108"/>
        <v>xxx</v>
      </c>
      <c r="O1259" s="267"/>
      <c r="P1259" s="268"/>
      <c r="Q1259" s="300">
        <v>0</v>
      </c>
      <c r="R1259" s="104">
        <f t="shared" si="112"/>
        <v>0</v>
      </c>
      <c r="S1259" s="43"/>
      <c r="T1259" s="111"/>
      <c r="U1259" s="111"/>
      <c r="V1259" s="111"/>
      <c r="W1259" s="111"/>
      <c r="X1259" s="111"/>
      <c r="Y1259" s="111"/>
      <c r="Z1259" s="111"/>
      <c r="AA1259" s="111"/>
      <c r="AB1259" s="111"/>
      <c r="AC1259" s="111"/>
      <c r="AD1259" s="111"/>
      <c r="AE1259" s="111"/>
      <c r="AF1259" s="111"/>
      <c r="AG1259" s="111"/>
      <c r="AH1259" s="40"/>
      <c r="AI1259" s="40"/>
    </row>
    <row r="1260" spans="1:35" s="44" customFormat="1" ht="28.5" customHeight="1" x14ac:dyDescent="0.25">
      <c r="A1260" s="88" t="e">
        <f t="shared" si="109"/>
        <v>#VALUE!</v>
      </c>
      <c r="B1260" s="87" t="s">
        <v>60</v>
      </c>
      <c r="C1260" s="28"/>
      <c r="D1260" s="37"/>
      <c r="E1260" s="38"/>
      <c r="F1260" s="89"/>
      <c r="G1260" s="96"/>
      <c r="H1260" s="39">
        <f t="shared" si="110"/>
        <v>0</v>
      </c>
      <c r="I1260" s="39"/>
      <c r="J1260" s="82"/>
      <c r="K1260" s="41">
        <f t="shared" si="111"/>
        <v>0</v>
      </c>
      <c r="L1260" s="42">
        <v>0</v>
      </c>
      <c r="M1260" s="269"/>
      <c r="N1260" s="268" t="str">
        <f t="shared" si="108"/>
        <v>xxx</v>
      </c>
      <c r="O1260" s="267"/>
      <c r="P1260" s="268"/>
      <c r="Q1260" s="300">
        <v>0</v>
      </c>
      <c r="R1260" s="104">
        <f t="shared" si="112"/>
        <v>0</v>
      </c>
      <c r="S1260" s="43"/>
      <c r="T1260" s="111"/>
      <c r="U1260" s="111"/>
      <c r="V1260" s="111"/>
      <c r="W1260" s="111"/>
      <c r="X1260" s="111"/>
      <c r="Y1260" s="111"/>
      <c r="Z1260" s="111"/>
      <c r="AA1260" s="111"/>
      <c r="AB1260" s="111"/>
      <c r="AC1260" s="111"/>
      <c r="AD1260" s="111"/>
      <c r="AE1260" s="111"/>
      <c r="AF1260" s="111"/>
      <c r="AG1260" s="111"/>
      <c r="AH1260" s="40"/>
      <c r="AI1260" s="40"/>
    </row>
    <row r="1261" spans="1:35" s="44" customFormat="1" ht="28.5" customHeight="1" x14ac:dyDescent="0.25">
      <c r="A1261" s="88" t="e">
        <f t="shared" si="109"/>
        <v>#VALUE!</v>
      </c>
      <c r="B1261" s="87" t="s">
        <v>60</v>
      </c>
      <c r="C1261" s="28"/>
      <c r="D1261" s="37"/>
      <c r="E1261" s="38"/>
      <c r="F1261" s="89"/>
      <c r="G1261" s="96"/>
      <c r="H1261" s="39">
        <f t="shared" si="110"/>
        <v>0</v>
      </c>
      <c r="I1261" s="39"/>
      <c r="J1261" s="82"/>
      <c r="K1261" s="41">
        <f t="shared" si="111"/>
        <v>0</v>
      </c>
      <c r="L1261" s="42">
        <v>0</v>
      </c>
      <c r="M1261" s="269"/>
      <c r="N1261" s="268" t="str">
        <f t="shared" si="108"/>
        <v>xxx</v>
      </c>
      <c r="O1261" s="267"/>
      <c r="P1261" s="268"/>
      <c r="Q1261" s="300">
        <v>0</v>
      </c>
      <c r="R1261" s="104">
        <f t="shared" si="112"/>
        <v>0</v>
      </c>
      <c r="S1261" s="43"/>
      <c r="T1261" s="111"/>
      <c r="U1261" s="111"/>
      <c r="V1261" s="111"/>
      <c r="W1261" s="111"/>
      <c r="X1261" s="111"/>
      <c r="Y1261" s="111"/>
      <c r="Z1261" s="111"/>
      <c r="AA1261" s="111"/>
      <c r="AB1261" s="111"/>
      <c r="AC1261" s="111"/>
      <c r="AD1261" s="111"/>
      <c r="AE1261" s="111"/>
      <c r="AF1261" s="111"/>
      <c r="AG1261" s="111"/>
      <c r="AH1261" s="40"/>
      <c r="AI1261" s="40"/>
    </row>
    <row r="1262" spans="1:35" s="44" customFormat="1" ht="28.5" customHeight="1" x14ac:dyDescent="0.25">
      <c r="A1262" s="88" t="e">
        <f t="shared" si="109"/>
        <v>#VALUE!</v>
      </c>
      <c r="B1262" s="87" t="s">
        <v>60</v>
      </c>
      <c r="C1262" s="28"/>
      <c r="D1262" s="37"/>
      <c r="E1262" s="38"/>
      <c r="F1262" s="89"/>
      <c r="G1262" s="96"/>
      <c r="H1262" s="39">
        <f t="shared" si="110"/>
        <v>0</v>
      </c>
      <c r="I1262" s="39"/>
      <c r="J1262" s="82"/>
      <c r="K1262" s="41">
        <f t="shared" si="111"/>
        <v>0</v>
      </c>
      <c r="L1262" s="42">
        <v>0</v>
      </c>
      <c r="M1262" s="269"/>
      <c r="N1262" s="268" t="str">
        <f t="shared" si="108"/>
        <v>xxx</v>
      </c>
      <c r="O1262" s="267"/>
      <c r="P1262" s="268"/>
      <c r="Q1262" s="300">
        <v>0</v>
      </c>
      <c r="R1262" s="104">
        <f t="shared" si="112"/>
        <v>0</v>
      </c>
      <c r="S1262" s="43"/>
      <c r="T1262" s="111"/>
      <c r="U1262" s="111"/>
      <c r="V1262" s="111"/>
      <c r="W1262" s="111"/>
      <c r="X1262" s="111"/>
      <c r="Y1262" s="111"/>
      <c r="Z1262" s="111"/>
      <c r="AA1262" s="111"/>
      <c r="AB1262" s="111"/>
      <c r="AC1262" s="111"/>
      <c r="AD1262" s="111"/>
      <c r="AE1262" s="111"/>
      <c r="AF1262" s="111"/>
      <c r="AG1262" s="111"/>
      <c r="AH1262" s="40"/>
      <c r="AI1262" s="40"/>
    </row>
    <row r="1263" spans="1:35" s="44" customFormat="1" ht="28.5" customHeight="1" x14ac:dyDescent="0.25">
      <c r="A1263" s="88" t="e">
        <f t="shared" si="109"/>
        <v>#VALUE!</v>
      </c>
      <c r="B1263" s="87" t="s">
        <v>60</v>
      </c>
      <c r="C1263" s="28"/>
      <c r="D1263" s="37"/>
      <c r="E1263" s="38"/>
      <c r="F1263" s="89"/>
      <c r="G1263" s="96"/>
      <c r="H1263" s="39">
        <f t="shared" si="110"/>
        <v>0</v>
      </c>
      <c r="I1263" s="39"/>
      <c r="J1263" s="82"/>
      <c r="K1263" s="41">
        <f t="shared" si="111"/>
        <v>0</v>
      </c>
      <c r="L1263" s="42">
        <v>0</v>
      </c>
      <c r="M1263" s="269"/>
      <c r="N1263" s="268" t="str">
        <f t="shared" si="108"/>
        <v>xxx</v>
      </c>
      <c r="O1263" s="267"/>
      <c r="P1263" s="268"/>
      <c r="Q1263" s="300">
        <v>0</v>
      </c>
      <c r="R1263" s="104">
        <f t="shared" si="112"/>
        <v>0</v>
      </c>
      <c r="S1263" s="43"/>
      <c r="T1263" s="111"/>
      <c r="U1263" s="111"/>
      <c r="V1263" s="111"/>
      <c r="W1263" s="111"/>
      <c r="X1263" s="111"/>
      <c r="Y1263" s="111"/>
      <c r="Z1263" s="111"/>
      <c r="AA1263" s="111"/>
      <c r="AB1263" s="111"/>
      <c r="AC1263" s="111"/>
      <c r="AD1263" s="111"/>
      <c r="AE1263" s="111"/>
      <c r="AF1263" s="111"/>
      <c r="AG1263" s="111"/>
      <c r="AH1263" s="40"/>
      <c r="AI1263" s="40"/>
    </row>
    <row r="1264" spans="1:35" s="44" customFormat="1" ht="28.5" customHeight="1" x14ac:dyDescent="0.25">
      <c r="A1264" s="88" t="e">
        <f t="shared" si="109"/>
        <v>#VALUE!</v>
      </c>
      <c r="B1264" s="87" t="s">
        <v>60</v>
      </c>
      <c r="C1264" s="28"/>
      <c r="D1264" s="37"/>
      <c r="E1264" s="38"/>
      <c r="F1264" s="89"/>
      <c r="G1264" s="96"/>
      <c r="H1264" s="39">
        <f t="shared" si="110"/>
        <v>0</v>
      </c>
      <c r="I1264" s="39"/>
      <c r="J1264" s="82"/>
      <c r="K1264" s="41">
        <f t="shared" si="111"/>
        <v>0</v>
      </c>
      <c r="L1264" s="42">
        <v>0</v>
      </c>
      <c r="M1264" s="269"/>
      <c r="N1264" s="268" t="str">
        <f t="shared" si="108"/>
        <v>xxx</v>
      </c>
      <c r="O1264" s="267"/>
      <c r="P1264" s="268"/>
      <c r="Q1264" s="300">
        <v>0</v>
      </c>
      <c r="R1264" s="104">
        <f t="shared" si="112"/>
        <v>0</v>
      </c>
      <c r="S1264" s="43"/>
      <c r="T1264" s="111"/>
      <c r="U1264" s="111"/>
      <c r="V1264" s="111"/>
      <c r="W1264" s="111"/>
      <c r="X1264" s="111"/>
      <c r="Y1264" s="111"/>
      <c r="Z1264" s="111"/>
      <c r="AA1264" s="111"/>
      <c r="AB1264" s="111"/>
      <c r="AC1264" s="111"/>
      <c r="AD1264" s="111"/>
      <c r="AE1264" s="111"/>
      <c r="AF1264" s="111"/>
      <c r="AG1264" s="111"/>
      <c r="AH1264" s="40"/>
      <c r="AI1264" s="40"/>
    </row>
    <row r="1265" spans="1:35" s="44" customFormat="1" ht="28.5" customHeight="1" x14ac:dyDescent="0.25">
      <c r="A1265" s="88" t="e">
        <f t="shared" si="109"/>
        <v>#VALUE!</v>
      </c>
      <c r="B1265" s="87" t="s">
        <v>60</v>
      </c>
      <c r="C1265" s="28"/>
      <c r="D1265" s="37"/>
      <c r="E1265" s="38"/>
      <c r="F1265" s="89"/>
      <c r="G1265" s="96"/>
      <c r="H1265" s="39">
        <f t="shared" si="110"/>
        <v>0</v>
      </c>
      <c r="I1265" s="39"/>
      <c r="J1265" s="82"/>
      <c r="K1265" s="41">
        <f t="shared" si="111"/>
        <v>0</v>
      </c>
      <c r="L1265" s="42">
        <v>0</v>
      </c>
      <c r="M1265" s="269"/>
      <c r="N1265" s="268" t="str">
        <f t="shared" si="108"/>
        <v>xxx</v>
      </c>
      <c r="O1265" s="267"/>
      <c r="P1265" s="268"/>
      <c r="Q1265" s="300">
        <v>0</v>
      </c>
      <c r="R1265" s="104">
        <f t="shared" si="112"/>
        <v>0</v>
      </c>
      <c r="S1265" s="43"/>
      <c r="T1265" s="111"/>
      <c r="U1265" s="111"/>
      <c r="V1265" s="111"/>
      <c r="W1265" s="111"/>
      <c r="X1265" s="111"/>
      <c r="Y1265" s="111"/>
      <c r="Z1265" s="111"/>
      <c r="AA1265" s="111"/>
      <c r="AB1265" s="111"/>
      <c r="AC1265" s="111"/>
      <c r="AD1265" s="111"/>
      <c r="AE1265" s="111"/>
      <c r="AF1265" s="111"/>
      <c r="AG1265" s="111"/>
      <c r="AH1265" s="40"/>
      <c r="AI1265" s="40"/>
    </row>
    <row r="1266" spans="1:35" s="44" customFormat="1" ht="28.5" customHeight="1" x14ac:dyDescent="0.25">
      <c r="A1266" s="88" t="e">
        <f t="shared" si="109"/>
        <v>#VALUE!</v>
      </c>
      <c r="B1266" s="87" t="s">
        <v>60</v>
      </c>
      <c r="C1266" s="28"/>
      <c r="D1266" s="37"/>
      <c r="E1266" s="38"/>
      <c r="F1266" s="89"/>
      <c r="G1266" s="96"/>
      <c r="H1266" s="39">
        <f t="shared" si="110"/>
        <v>0</v>
      </c>
      <c r="I1266" s="39"/>
      <c r="J1266" s="82"/>
      <c r="K1266" s="41">
        <f t="shared" si="111"/>
        <v>0</v>
      </c>
      <c r="L1266" s="42">
        <v>0</v>
      </c>
      <c r="M1266" s="269"/>
      <c r="N1266" s="268" t="str">
        <f t="shared" si="108"/>
        <v>xxx</v>
      </c>
      <c r="O1266" s="267"/>
      <c r="P1266" s="268"/>
      <c r="Q1266" s="300">
        <v>0</v>
      </c>
      <c r="R1266" s="104">
        <f t="shared" si="112"/>
        <v>0</v>
      </c>
      <c r="S1266" s="43"/>
      <c r="T1266" s="111"/>
      <c r="U1266" s="111"/>
      <c r="V1266" s="111"/>
      <c r="W1266" s="111"/>
      <c r="X1266" s="111"/>
      <c r="Y1266" s="111"/>
      <c r="Z1266" s="111"/>
      <c r="AA1266" s="111"/>
      <c r="AB1266" s="111"/>
      <c r="AC1266" s="111"/>
      <c r="AD1266" s="111"/>
      <c r="AE1266" s="111"/>
      <c r="AF1266" s="111"/>
      <c r="AG1266" s="111"/>
      <c r="AH1266" s="40"/>
      <c r="AI1266" s="40"/>
    </row>
    <row r="1267" spans="1:35" s="44" customFormat="1" ht="28.5" customHeight="1" x14ac:dyDescent="0.25">
      <c r="A1267" s="88" t="e">
        <f t="shared" si="109"/>
        <v>#VALUE!</v>
      </c>
      <c r="B1267" s="87" t="s">
        <v>60</v>
      </c>
      <c r="C1267" s="28"/>
      <c r="D1267" s="37"/>
      <c r="E1267" s="38"/>
      <c r="F1267" s="89"/>
      <c r="G1267" s="96"/>
      <c r="H1267" s="39">
        <f t="shared" si="110"/>
        <v>0</v>
      </c>
      <c r="I1267" s="39"/>
      <c r="J1267" s="82"/>
      <c r="K1267" s="41">
        <f t="shared" si="111"/>
        <v>0</v>
      </c>
      <c r="L1267" s="42">
        <v>0</v>
      </c>
      <c r="M1267" s="269"/>
      <c r="N1267" s="268" t="str">
        <f t="shared" si="108"/>
        <v>xxx</v>
      </c>
      <c r="O1267" s="267"/>
      <c r="P1267" s="268"/>
      <c r="Q1267" s="300">
        <v>0</v>
      </c>
      <c r="R1267" s="104">
        <f t="shared" si="112"/>
        <v>0</v>
      </c>
      <c r="S1267" s="43"/>
      <c r="T1267" s="111"/>
      <c r="U1267" s="111"/>
      <c r="V1267" s="111"/>
      <c r="W1267" s="111"/>
      <c r="X1267" s="111"/>
      <c r="Y1267" s="111"/>
      <c r="Z1267" s="111"/>
      <c r="AA1267" s="111"/>
      <c r="AB1267" s="111"/>
      <c r="AC1267" s="111"/>
      <c r="AD1267" s="111"/>
      <c r="AE1267" s="111"/>
      <c r="AF1267" s="111"/>
      <c r="AG1267" s="111"/>
      <c r="AH1267" s="40"/>
      <c r="AI1267" s="40"/>
    </row>
    <row r="1268" spans="1:35" s="44" customFormat="1" ht="28.5" customHeight="1" x14ac:dyDescent="0.25">
      <c r="A1268" s="88" t="e">
        <f t="shared" si="109"/>
        <v>#VALUE!</v>
      </c>
      <c r="B1268" s="87" t="s">
        <v>60</v>
      </c>
      <c r="C1268" s="28"/>
      <c r="D1268" s="37"/>
      <c r="E1268" s="38"/>
      <c r="F1268" s="89"/>
      <c r="G1268" s="96"/>
      <c r="H1268" s="39">
        <f t="shared" si="110"/>
        <v>0</v>
      </c>
      <c r="I1268" s="39"/>
      <c r="J1268" s="82"/>
      <c r="K1268" s="41">
        <f t="shared" si="111"/>
        <v>0</v>
      </c>
      <c r="L1268" s="42">
        <v>0</v>
      </c>
      <c r="M1268" s="269"/>
      <c r="N1268" s="268" t="str">
        <f t="shared" si="108"/>
        <v>xxx</v>
      </c>
      <c r="O1268" s="267"/>
      <c r="P1268" s="268"/>
      <c r="Q1268" s="300">
        <v>0</v>
      </c>
      <c r="R1268" s="104">
        <f t="shared" si="112"/>
        <v>0</v>
      </c>
      <c r="S1268" s="43"/>
      <c r="T1268" s="111"/>
      <c r="U1268" s="111"/>
      <c r="V1268" s="111"/>
      <c r="W1268" s="111"/>
      <c r="X1268" s="111"/>
      <c r="Y1268" s="111"/>
      <c r="Z1268" s="111"/>
      <c r="AA1268" s="111"/>
      <c r="AB1268" s="111"/>
      <c r="AC1268" s="111"/>
      <c r="AD1268" s="111"/>
      <c r="AE1268" s="111"/>
      <c r="AF1268" s="111"/>
      <c r="AG1268" s="111"/>
      <c r="AH1268" s="40"/>
      <c r="AI1268" s="40"/>
    </row>
    <row r="1269" spans="1:35" s="44" customFormat="1" ht="28.5" customHeight="1" x14ac:dyDescent="0.25">
      <c r="A1269" s="88" t="e">
        <f t="shared" si="109"/>
        <v>#VALUE!</v>
      </c>
      <c r="B1269" s="87" t="s">
        <v>60</v>
      </c>
      <c r="C1269" s="28"/>
      <c r="D1269" s="37"/>
      <c r="E1269" s="38"/>
      <c r="F1269" s="89"/>
      <c r="G1269" s="96"/>
      <c r="H1269" s="39">
        <f t="shared" si="110"/>
        <v>0</v>
      </c>
      <c r="I1269" s="39"/>
      <c r="J1269" s="82"/>
      <c r="K1269" s="41">
        <f t="shared" si="111"/>
        <v>0</v>
      </c>
      <c r="L1269" s="42">
        <v>0</v>
      </c>
      <c r="M1269" s="269"/>
      <c r="N1269" s="268" t="str">
        <f t="shared" si="108"/>
        <v>xxx</v>
      </c>
      <c r="O1269" s="267"/>
      <c r="P1269" s="268"/>
      <c r="Q1269" s="300">
        <v>0</v>
      </c>
      <c r="R1269" s="104">
        <f t="shared" si="112"/>
        <v>0</v>
      </c>
      <c r="S1269" s="43"/>
      <c r="T1269" s="111"/>
      <c r="U1269" s="111"/>
      <c r="V1269" s="111"/>
      <c r="W1269" s="111"/>
      <c r="X1269" s="111"/>
      <c r="Y1269" s="111"/>
      <c r="Z1269" s="111"/>
      <c r="AA1269" s="111"/>
      <c r="AB1269" s="111"/>
      <c r="AC1269" s="111"/>
      <c r="AD1269" s="111"/>
      <c r="AE1269" s="111"/>
      <c r="AF1269" s="111"/>
      <c r="AG1269" s="111"/>
      <c r="AH1269" s="40"/>
      <c r="AI1269" s="40"/>
    </row>
    <row r="1270" spans="1:35" s="44" customFormat="1" ht="28.5" customHeight="1" x14ac:dyDescent="0.25">
      <c r="A1270" s="88" t="e">
        <f t="shared" si="109"/>
        <v>#VALUE!</v>
      </c>
      <c r="B1270" s="87" t="s">
        <v>60</v>
      </c>
      <c r="C1270" s="28"/>
      <c r="D1270" s="37"/>
      <c r="E1270" s="38"/>
      <c r="F1270" s="89"/>
      <c r="G1270" s="96"/>
      <c r="H1270" s="39">
        <f t="shared" si="110"/>
        <v>0</v>
      </c>
      <c r="I1270" s="39"/>
      <c r="J1270" s="82"/>
      <c r="K1270" s="41">
        <f t="shared" si="111"/>
        <v>0</v>
      </c>
      <c r="L1270" s="42">
        <v>0</v>
      </c>
      <c r="M1270" s="269"/>
      <c r="N1270" s="268" t="str">
        <f t="shared" si="108"/>
        <v>xxx</v>
      </c>
      <c r="O1270" s="267"/>
      <c r="P1270" s="268"/>
      <c r="Q1270" s="300">
        <v>0</v>
      </c>
      <c r="R1270" s="104">
        <f t="shared" si="112"/>
        <v>0</v>
      </c>
      <c r="S1270" s="43"/>
      <c r="T1270" s="111"/>
      <c r="U1270" s="111"/>
      <c r="V1270" s="111"/>
      <c r="W1270" s="111"/>
      <c r="X1270" s="111"/>
      <c r="Y1270" s="111"/>
      <c r="Z1270" s="111"/>
      <c r="AA1270" s="111"/>
      <c r="AB1270" s="111"/>
      <c r="AC1270" s="111"/>
      <c r="AD1270" s="111"/>
      <c r="AE1270" s="111"/>
      <c r="AF1270" s="111"/>
      <c r="AG1270" s="111"/>
      <c r="AH1270" s="40"/>
      <c r="AI1270" s="40"/>
    </row>
    <row r="1271" spans="1:35" s="44" customFormat="1" ht="28.5" customHeight="1" x14ac:dyDescent="0.25">
      <c r="A1271" s="88" t="e">
        <f t="shared" si="109"/>
        <v>#VALUE!</v>
      </c>
      <c r="B1271" s="87" t="s">
        <v>60</v>
      </c>
      <c r="C1271" s="28"/>
      <c r="D1271" s="37"/>
      <c r="E1271" s="38"/>
      <c r="F1271" s="89"/>
      <c r="G1271" s="96"/>
      <c r="H1271" s="39">
        <f t="shared" si="110"/>
        <v>0</v>
      </c>
      <c r="I1271" s="39"/>
      <c r="J1271" s="82"/>
      <c r="K1271" s="41">
        <f t="shared" si="111"/>
        <v>0</v>
      </c>
      <c r="L1271" s="42">
        <v>0</v>
      </c>
      <c r="M1271" s="269"/>
      <c r="N1271" s="268" t="str">
        <f t="shared" si="108"/>
        <v>xxx</v>
      </c>
      <c r="O1271" s="267"/>
      <c r="P1271" s="268"/>
      <c r="Q1271" s="300">
        <v>0</v>
      </c>
      <c r="R1271" s="104">
        <f t="shared" si="112"/>
        <v>0</v>
      </c>
      <c r="S1271" s="43"/>
      <c r="T1271" s="111"/>
      <c r="U1271" s="111"/>
      <c r="V1271" s="111"/>
      <c r="W1271" s="111"/>
      <c r="X1271" s="111"/>
      <c r="Y1271" s="111"/>
      <c r="Z1271" s="111"/>
      <c r="AA1271" s="111"/>
      <c r="AB1271" s="111"/>
      <c r="AC1271" s="111"/>
      <c r="AD1271" s="111"/>
      <c r="AE1271" s="111"/>
      <c r="AF1271" s="111"/>
      <c r="AG1271" s="111"/>
      <c r="AH1271" s="40"/>
      <c r="AI1271" s="40"/>
    </row>
    <row r="1272" spans="1:35" s="44" customFormat="1" ht="28.5" customHeight="1" x14ac:dyDescent="0.25">
      <c r="A1272" s="88" t="e">
        <f t="shared" si="109"/>
        <v>#VALUE!</v>
      </c>
      <c r="B1272" s="87" t="s">
        <v>60</v>
      </c>
      <c r="C1272" s="28"/>
      <c r="D1272" s="37"/>
      <c r="E1272" s="38"/>
      <c r="F1272" s="89"/>
      <c r="G1272" s="96"/>
      <c r="H1272" s="39">
        <f t="shared" si="110"/>
        <v>0</v>
      </c>
      <c r="I1272" s="39"/>
      <c r="J1272" s="82"/>
      <c r="K1272" s="41">
        <f t="shared" si="111"/>
        <v>0</v>
      </c>
      <c r="L1272" s="42">
        <v>0</v>
      </c>
      <c r="M1272" s="269"/>
      <c r="N1272" s="268" t="str">
        <f t="shared" si="108"/>
        <v>xxx</v>
      </c>
      <c r="O1272" s="267"/>
      <c r="P1272" s="268"/>
      <c r="Q1272" s="300">
        <v>0</v>
      </c>
      <c r="R1272" s="104">
        <f t="shared" si="112"/>
        <v>0</v>
      </c>
      <c r="S1272" s="43"/>
      <c r="T1272" s="111"/>
      <c r="U1272" s="111"/>
      <c r="V1272" s="111"/>
      <c r="W1272" s="111"/>
      <c r="X1272" s="111"/>
      <c r="Y1272" s="111"/>
      <c r="Z1272" s="111"/>
      <c r="AA1272" s="111"/>
      <c r="AB1272" s="111"/>
      <c r="AC1272" s="111"/>
      <c r="AD1272" s="111"/>
      <c r="AE1272" s="111"/>
      <c r="AF1272" s="111"/>
      <c r="AG1272" s="111"/>
      <c r="AH1272" s="40"/>
      <c r="AI1272" s="40"/>
    </row>
    <row r="1273" spans="1:35" s="44" customFormat="1" ht="28.5" customHeight="1" x14ac:dyDescent="0.25">
      <c r="A1273" s="88" t="e">
        <f t="shared" si="109"/>
        <v>#VALUE!</v>
      </c>
      <c r="B1273" s="87" t="s">
        <v>60</v>
      </c>
      <c r="C1273" s="28"/>
      <c r="D1273" s="37"/>
      <c r="E1273" s="38"/>
      <c r="F1273" s="89"/>
      <c r="G1273" s="96"/>
      <c r="H1273" s="39">
        <f t="shared" si="110"/>
        <v>0</v>
      </c>
      <c r="I1273" s="39"/>
      <c r="J1273" s="82"/>
      <c r="K1273" s="41">
        <f t="shared" si="111"/>
        <v>0</v>
      </c>
      <c r="L1273" s="42">
        <v>0</v>
      </c>
      <c r="M1273" s="269"/>
      <c r="N1273" s="268" t="str">
        <f t="shared" si="108"/>
        <v>xxx</v>
      </c>
      <c r="O1273" s="267"/>
      <c r="P1273" s="268"/>
      <c r="Q1273" s="300">
        <v>0</v>
      </c>
      <c r="R1273" s="104">
        <f t="shared" si="112"/>
        <v>0</v>
      </c>
      <c r="S1273" s="43"/>
      <c r="T1273" s="111"/>
      <c r="U1273" s="111"/>
      <c r="V1273" s="111"/>
      <c r="W1273" s="111"/>
      <c r="X1273" s="111"/>
      <c r="Y1273" s="111"/>
      <c r="Z1273" s="111"/>
      <c r="AA1273" s="111"/>
      <c r="AB1273" s="111"/>
      <c r="AC1273" s="111"/>
      <c r="AD1273" s="111"/>
      <c r="AE1273" s="111"/>
      <c r="AF1273" s="111"/>
      <c r="AG1273" s="111"/>
      <c r="AH1273" s="40"/>
      <c r="AI1273" s="40"/>
    </row>
    <row r="1274" spans="1:35" s="44" customFormat="1" ht="28.5" customHeight="1" x14ac:dyDescent="0.25">
      <c r="A1274" s="88" t="e">
        <f t="shared" si="109"/>
        <v>#VALUE!</v>
      </c>
      <c r="B1274" s="87" t="s">
        <v>60</v>
      </c>
      <c r="C1274" s="28"/>
      <c r="D1274" s="37"/>
      <c r="E1274" s="38"/>
      <c r="F1274" s="89"/>
      <c r="G1274" s="96"/>
      <c r="H1274" s="39">
        <f t="shared" si="110"/>
        <v>0</v>
      </c>
      <c r="I1274" s="39"/>
      <c r="J1274" s="82"/>
      <c r="K1274" s="41">
        <f t="shared" si="111"/>
        <v>0</v>
      </c>
      <c r="L1274" s="42">
        <v>0</v>
      </c>
      <c r="M1274" s="269"/>
      <c r="N1274" s="268" t="str">
        <f t="shared" si="108"/>
        <v>xxx</v>
      </c>
      <c r="O1274" s="267"/>
      <c r="P1274" s="268"/>
      <c r="Q1274" s="300">
        <v>0</v>
      </c>
      <c r="R1274" s="104">
        <f t="shared" si="112"/>
        <v>0</v>
      </c>
      <c r="S1274" s="43"/>
      <c r="T1274" s="111"/>
      <c r="U1274" s="111"/>
      <c r="V1274" s="111"/>
      <c r="W1274" s="111"/>
      <c r="X1274" s="111"/>
      <c r="Y1274" s="111"/>
      <c r="Z1274" s="111"/>
      <c r="AA1274" s="111"/>
      <c r="AB1274" s="111"/>
      <c r="AC1274" s="111"/>
      <c r="AD1274" s="111"/>
      <c r="AE1274" s="111"/>
      <c r="AF1274" s="111"/>
      <c r="AG1274" s="111"/>
      <c r="AH1274" s="40"/>
      <c r="AI1274" s="40"/>
    </row>
    <row r="1275" spans="1:35" s="44" customFormat="1" ht="28.5" customHeight="1" x14ac:dyDescent="0.25">
      <c r="A1275" s="88" t="e">
        <f t="shared" si="109"/>
        <v>#VALUE!</v>
      </c>
      <c r="B1275" s="87" t="s">
        <v>60</v>
      </c>
      <c r="C1275" s="28"/>
      <c r="D1275" s="37"/>
      <c r="E1275" s="38"/>
      <c r="F1275" s="89"/>
      <c r="G1275" s="96"/>
      <c r="H1275" s="39">
        <f t="shared" si="110"/>
        <v>0</v>
      </c>
      <c r="I1275" s="39"/>
      <c r="J1275" s="82"/>
      <c r="K1275" s="41">
        <f t="shared" si="111"/>
        <v>0</v>
      </c>
      <c r="L1275" s="42">
        <v>0</v>
      </c>
      <c r="M1275" s="269"/>
      <c r="N1275" s="268" t="str">
        <f t="shared" si="108"/>
        <v>xxx</v>
      </c>
      <c r="O1275" s="267"/>
      <c r="P1275" s="268"/>
      <c r="Q1275" s="300">
        <v>0</v>
      </c>
      <c r="R1275" s="104">
        <f t="shared" si="112"/>
        <v>0</v>
      </c>
      <c r="S1275" s="43"/>
      <c r="T1275" s="111"/>
      <c r="U1275" s="111"/>
      <c r="V1275" s="111"/>
      <c r="W1275" s="111"/>
      <c r="X1275" s="111"/>
      <c r="Y1275" s="111"/>
      <c r="Z1275" s="111"/>
      <c r="AA1275" s="111"/>
      <c r="AB1275" s="111"/>
      <c r="AC1275" s="111"/>
      <c r="AD1275" s="111"/>
      <c r="AE1275" s="111"/>
      <c r="AF1275" s="111"/>
      <c r="AG1275" s="111"/>
      <c r="AH1275" s="40"/>
      <c r="AI1275" s="40"/>
    </row>
    <row r="1276" spans="1:35" s="44" customFormat="1" ht="28.5" customHeight="1" x14ac:dyDescent="0.25">
      <c r="A1276" s="88" t="e">
        <f t="shared" si="109"/>
        <v>#VALUE!</v>
      </c>
      <c r="B1276" s="87" t="s">
        <v>60</v>
      </c>
      <c r="C1276" s="28"/>
      <c r="D1276" s="37"/>
      <c r="E1276" s="38"/>
      <c r="F1276" s="89"/>
      <c r="G1276" s="96"/>
      <c r="H1276" s="39">
        <f t="shared" si="110"/>
        <v>0</v>
      </c>
      <c r="I1276" s="39"/>
      <c r="J1276" s="82"/>
      <c r="K1276" s="41">
        <f t="shared" si="111"/>
        <v>0</v>
      </c>
      <c r="L1276" s="42">
        <v>0</v>
      </c>
      <c r="M1276" s="269"/>
      <c r="N1276" s="268" t="str">
        <f t="shared" si="108"/>
        <v>xxx</v>
      </c>
      <c r="O1276" s="267"/>
      <c r="P1276" s="268"/>
      <c r="Q1276" s="300">
        <v>0</v>
      </c>
      <c r="R1276" s="104">
        <f t="shared" si="112"/>
        <v>0</v>
      </c>
      <c r="S1276" s="43"/>
      <c r="T1276" s="111"/>
      <c r="U1276" s="111"/>
      <c r="V1276" s="111"/>
      <c r="W1276" s="111"/>
      <c r="X1276" s="111"/>
      <c r="Y1276" s="111"/>
      <c r="Z1276" s="111"/>
      <c r="AA1276" s="111"/>
      <c r="AB1276" s="111"/>
      <c r="AC1276" s="111"/>
      <c r="AD1276" s="111"/>
      <c r="AE1276" s="111"/>
      <c r="AF1276" s="111"/>
      <c r="AG1276" s="111"/>
      <c r="AH1276" s="40"/>
      <c r="AI1276" s="40"/>
    </row>
    <row r="1277" spans="1:35" s="44" customFormat="1" ht="28.5" customHeight="1" x14ac:dyDescent="0.25">
      <c r="A1277" s="88" t="e">
        <f t="shared" si="109"/>
        <v>#VALUE!</v>
      </c>
      <c r="B1277" s="87" t="s">
        <v>60</v>
      </c>
      <c r="C1277" s="28"/>
      <c r="D1277" s="37"/>
      <c r="E1277" s="38"/>
      <c r="F1277" s="89"/>
      <c r="G1277" s="96"/>
      <c r="H1277" s="39">
        <f t="shared" si="110"/>
        <v>0</v>
      </c>
      <c r="I1277" s="39"/>
      <c r="J1277" s="82"/>
      <c r="K1277" s="41">
        <f t="shared" si="111"/>
        <v>0</v>
      </c>
      <c r="L1277" s="42">
        <v>0</v>
      </c>
      <c r="M1277" s="269"/>
      <c r="N1277" s="268" t="str">
        <f t="shared" si="108"/>
        <v>xxx</v>
      </c>
      <c r="O1277" s="267"/>
      <c r="P1277" s="268"/>
      <c r="Q1277" s="300">
        <v>0</v>
      </c>
      <c r="R1277" s="104">
        <f t="shared" si="112"/>
        <v>0</v>
      </c>
      <c r="S1277" s="43"/>
      <c r="T1277" s="111"/>
      <c r="U1277" s="111"/>
      <c r="V1277" s="111"/>
      <c r="W1277" s="111"/>
      <c r="X1277" s="111"/>
      <c r="Y1277" s="111"/>
      <c r="Z1277" s="111"/>
      <c r="AA1277" s="111"/>
      <c r="AB1277" s="111"/>
      <c r="AC1277" s="111"/>
      <c r="AD1277" s="111"/>
      <c r="AE1277" s="111"/>
      <c r="AF1277" s="111"/>
      <c r="AG1277" s="111"/>
      <c r="AH1277" s="40"/>
      <c r="AI1277" s="40"/>
    </row>
    <row r="1278" spans="1:35" s="44" customFormat="1" ht="28.5" customHeight="1" x14ac:dyDescent="0.25">
      <c r="A1278" s="88" t="e">
        <f t="shared" si="109"/>
        <v>#VALUE!</v>
      </c>
      <c r="B1278" s="87" t="s">
        <v>60</v>
      </c>
      <c r="C1278" s="28"/>
      <c r="D1278" s="37"/>
      <c r="E1278" s="38"/>
      <c r="F1278" s="89"/>
      <c r="G1278" s="96"/>
      <c r="H1278" s="39">
        <f t="shared" si="110"/>
        <v>0</v>
      </c>
      <c r="I1278" s="39"/>
      <c r="J1278" s="82"/>
      <c r="K1278" s="41">
        <f t="shared" si="111"/>
        <v>0</v>
      </c>
      <c r="L1278" s="42">
        <v>0</v>
      </c>
      <c r="M1278" s="269"/>
      <c r="N1278" s="268" t="str">
        <f t="shared" si="108"/>
        <v>xxx</v>
      </c>
      <c r="O1278" s="267"/>
      <c r="P1278" s="268"/>
      <c r="Q1278" s="300">
        <v>0</v>
      </c>
      <c r="R1278" s="104">
        <f t="shared" si="112"/>
        <v>0</v>
      </c>
      <c r="S1278" s="43"/>
      <c r="T1278" s="111"/>
      <c r="U1278" s="111"/>
      <c r="V1278" s="111"/>
      <c r="W1278" s="111"/>
      <c r="X1278" s="111"/>
      <c r="Y1278" s="111"/>
      <c r="Z1278" s="111"/>
      <c r="AA1278" s="111"/>
      <c r="AB1278" s="111"/>
      <c r="AC1278" s="111"/>
      <c r="AD1278" s="111"/>
      <c r="AE1278" s="111"/>
      <c r="AF1278" s="111"/>
      <c r="AG1278" s="111"/>
      <c r="AH1278" s="40"/>
      <c r="AI1278" s="40"/>
    </row>
    <row r="1279" spans="1:35" s="44" customFormat="1" ht="28.5" customHeight="1" x14ac:dyDescent="0.25">
      <c r="A1279" s="88" t="e">
        <f t="shared" si="109"/>
        <v>#VALUE!</v>
      </c>
      <c r="B1279" s="87" t="s">
        <v>60</v>
      </c>
      <c r="C1279" s="28"/>
      <c r="D1279" s="37"/>
      <c r="E1279" s="38"/>
      <c r="F1279" s="89"/>
      <c r="G1279" s="96"/>
      <c r="H1279" s="39">
        <f t="shared" si="110"/>
        <v>0</v>
      </c>
      <c r="I1279" s="39"/>
      <c r="J1279" s="82"/>
      <c r="K1279" s="41">
        <f t="shared" si="111"/>
        <v>0</v>
      </c>
      <c r="L1279" s="42">
        <v>0</v>
      </c>
      <c r="M1279" s="269"/>
      <c r="N1279" s="268" t="str">
        <f t="shared" si="108"/>
        <v>xxx</v>
      </c>
      <c r="O1279" s="267"/>
      <c r="P1279" s="268"/>
      <c r="Q1279" s="300">
        <v>0</v>
      </c>
      <c r="R1279" s="104">
        <f t="shared" si="112"/>
        <v>0</v>
      </c>
      <c r="S1279" s="43"/>
      <c r="T1279" s="111"/>
      <c r="U1279" s="111"/>
      <c r="V1279" s="111"/>
      <c r="W1279" s="111"/>
      <c r="X1279" s="111"/>
      <c r="Y1279" s="111"/>
      <c r="Z1279" s="111"/>
      <c r="AA1279" s="111"/>
      <c r="AB1279" s="111"/>
      <c r="AC1279" s="111"/>
      <c r="AD1279" s="111"/>
      <c r="AE1279" s="111"/>
      <c r="AF1279" s="111"/>
      <c r="AG1279" s="111"/>
      <c r="AH1279" s="40"/>
      <c r="AI1279" s="40"/>
    </row>
    <row r="1280" spans="1:35" s="44" customFormat="1" ht="28.5" customHeight="1" x14ac:dyDescent="0.25">
      <c r="A1280" s="88" t="e">
        <f t="shared" si="109"/>
        <v>#VALUE!</v>
      </c>
      <c r="B1280" s="87" t="s">
        <v>60</v>
      </c>
      <c r="C1280" s="28"/>
      <c r="D1280" s="37"/>
      <c r="E1280" s="38"/>
      <c r="F1280" s="89"/>
      <c r="G1280" s="96"/>
      <c r="H1280" s="39">
        <f t="shared" si="110"/>
        <v>0</v>
      </c>
      <c r="I1280" s="39"/>
      <c r="J1280" s="82"/>
      <c r="K1280" s="41">
        <f t="shared" si="111"/>
        <v>0</v>
      </c>
      <c r="L1280" s="42">
        <v>0</v>
      </c>
      <c r="M1280" s="269"/>
      <c r="N1280" s="268" t="str">
        <f t="shared" si="108"/>
        <v>xxx</v>
      </c>
      <c r="O1280" s="267"/>
      <c r="P1280" s="268"/>
      <c r="Q1280" s="300">
        <v>0</v>
      </c>
      <c r="R1280" s="104">
        <f t="shared" si="112"/>
        <v>0</v>
      </c>
      <c r="S1280" s="43"/>
      <c r="T1280" s="111"/>
      <c r="U1280" s="111"/>
      <c r="V1280" s="111"/>
      <c r="W1280" s="111"/>
      <c r="X1280" s="111"/>
      <c r="Y1280" s="111"/>
      <c r="Z1280" s="111"/>
      <c r="AA1280" s="111"/>
      <c r="AB1280" s="111"/>
      <c r="AC1280" s="111"/>
      <c r="AD1280" s="111"/>
      <c r="AE1280" s="111"/>
      <c r="AF1280" s="111"/>
      <c r="AG1280" s="111"/>
      <c r="AH1280" s="40"/>
      <c r="AI1280" s="40"/>
    </row>
    <row r="1281" spans="1:35" s="44" customFormat="1" ht="28.5" customHeight="1" x14ac:dyDescent="0.25">
      <c r="A1281" s="88" t="e">
        <f t="shared" si="109"/>
        <v>#VALUE!</v>
      </c>
      <c r="B1281" s="87" t="s">
        <v>60</v>
      </c>
      <c r="C1281" s="28"/>
      <c r="D1281" s="37"/>
      <c r="E1281" s="38"/>
      <c r="F1281" s="89"/>
      <c r="G1281" s="96"/>
      <c r="H1281" s="39">
        <f t="shared" si="110"/>
        <v>0</v>
      </c>
      <c r="I1281" s="39"/>
      <c r="J1281" s="82"/>
      <c r="K1281" s="41">
        <f t="shared" si="111"/>
        <v>0</v>
      </c>
      <c r="L1281" s="42">
        <v>0</v>
      </c>
      <c r="M1281" s="269"/>
      <c r="N1281" s="268" t="str">
        <f t="shared" si="108"/>
        <v>xxx</v>
      </c>
      <c r="O1281" s="267"/>
      <c r="P1281" s="268"/>
      <c r="Q1281" s="300">
        <v>0</v>
      </c>
      <c r="R1281" s="104">
        <f t="shared" si="112"/>
        <v>0</v>
      </c>
      <c r="S1281" s="43"/>
      <c r="T1281" s="111"/>
      <c r="U1281" s="111"/>
      <c r="V1281" s="111"/>
      <c r="W1281" s="111"/>
      <c r="X1281" s="111"/>
      <c r="Y1281" s="111"/>
      <c r="Z1281" s="111"/>
      <c r="AA1281" s="111"/>
      <c r="AB1281" s="111"/>
      <c r="AC1281" s="111"/>
      <c r="AD1281" s="111"/>
      <c r="AE1281" s="111"/>
      <c r="AF1281" s="111"/>
      <c r="AG1281" s="111"/>
      <c r="AH1281" s="40"/>
      <c r="AI1281" s="40"/>
    </row>
    <row r="1282" spans="1:35" s="44" customFormat="1" ht="28.5" customHeight="1" x14ac:dyDescent="0.25">
      <c r="A1282" s="88" t="e">
        <f t="shared" si="109"/>
        <v>#VALUE!</v>
      </c>
      <c r="B1282" s="87" t="s">
        <v>60</v>
      </c>
      <c r="C1282" s="28"/>
      <c r="D1282" s="37"/>
      <c r="E1282" s="38"/>
      <c r="F1282" s="89"/>
      <c r="G1282" s="96"/>
      <c r="H1282" s="39">
        <f t="shared" si="110"/>
        <v>0</v>
      </c>
      <c r="I1282" s="39"/>
      <c r="J1282" s="82"/>
      <c r="K1282" s="41">
        <f t="shared" si="111"/>
        <v>0</v>
      </c>
      <c r="L1282" s="42">
        <v>0</v>
      </c>
      <c r="M1282" s="269"/>
      <c r="N1282" s="268" t="str">
        <f t="shared" si="108"/>
        <v>xxx</v>
      </c>
      <c r="O1282" s="267"/>
      <c r="P1282" s="268"/>
      <c r="Q1282" s="300">
        <v>0</v>
      </c>
      <c r="R1282" s="104">
        <f t="shared" si="112"/>
        <v>0</v>
      </c>
      <c r="S1282" s="43"/>
      <c r="T1282" s="111"/>
      <c r="U1282" s="111"/>
      <c r="V1282" s="111"/>
      <c r="W1282" s="111"/>
      <c r="X1282" s="111"/>
      <c r="Y1282" s="111"/>
      <c r="Z1282" s="111"/>
      <c r="AA1282" s="111"/>
      <c r="AB1282" s="111"/>
      <c r="AC1282" s="111"/>
      <c r="AD1282" s="111"/>
      <c r="AE1282" s="111"/>
      <c r="AF1282" s="111"/>
      <c r="AG1282" s="111"/>
      <c r="AH1282" s="40"/>
      <c r="AI1282" s="40"/>
    </row>
    <row r="1283" spans="1:35" s="44" customFormat="1" ht="28.5" customHeight="1" x14ac:dyDescent="0.25">
      <c r="A1283" s="88" t="e">
        <f t="shared" si="109"/>
        <v>#VALUE!</v>
      </c>
      <c r="B1283" s="87" t="s">
        <v>60</v>
      </c>
      <c r="C1283" s="28"/>
      <c r="D1283" s="37"/>
      <c r="E1283" s="38"/>
      <c r="F1283" s="89"/>
      <c r="G1283" s="96"/>
      <c r="H1283" s="39">
        <f t="shared" si="110"/>
        <v>0</v>
      </c>
      <c r="I1283" s="39"/>
      <c r="J1283" s="82"/>
      <c r="K1283" s="41">
        <f t="shared" si="111"/>
        <v>0</v>
      </c>
      <c r="L1283" s="42">
        <v>0</v>
      </c>
      <c r="M1283" s="269"/>
      <c r="N1283" s="268" t="str">
        <f t="shared" si="108"/>
        <v>xxx</v>
      </c>
      <c r="O1283" s="267"/>
      <c r="P1283" s="268"/>
      <c r="Q1283" s="300">
        <v>0</v>
      </c>
      <c r="R1283" s="104">
        <f t="shared" si="112"/>
        <v>0</v>
      </c>
      <c r="S1283" s="43"/>
      <c r="T1283" s="111"/>
      <c r="U1283" s="111"/>
      <c r="V1283" s="111"/>
      <c r="W1283" s="111"/>
      <c r="X1283" s="111"/>
      <c r="Y1283" s="111"/>
      <c r="Z1283" s="111"/>
      <c r="AA1283" s="111"/>
      <c r="AB1283" s="111"/>
      <c r="AC1283" s="111"/>
      <c r="AD1283" s="111"/>
      <c r="AE1283" s="111"/>
      <c r="AF1283" s="111"/>
      <c r="AG1283" s="111"/>
      <c r="AH1283" s="40"/>
      <c r="AI1283" s="40"/>
    </row>
    <row r="1284" spans="1:35" s="44" customFormat="1" ht="28.5" customHeight="1" x14ac:dyDescent="0.25">
      <c r="A1284" s="88" t="e">
        <f t="shared" si="109"/>
        <v>#VALUE!</v>
      </c>
      <c r="B1284" s="87" t="s">
        <v>60</v>
      </c>
      <c r="C1284" s="28"/>
      <c r="D1284" s="37"/>
      <c r="E1284" s="38"/>
      <c r="F1284" s="89"/>
      <c r="G1284" s="96"/>
      <c r="H1284" s="39">
        <f t="shared" si="110"/>
        <v>0</v>
      </c>
      <c r="I1284" s="39"/>
      <c r="J1284" s="82"/>
      <c r="K1284" s="41">
        <f t="shared" si="111"/>
        <v>0</v>
      </c>
      <c r="L1284" s="42">
        <v>0</v>
      </c>
      <c r="M1284" s="269"/>
      <c r="N1284" s="268" t="str">
        <f t="shared" si="108"/>
        <v>xxx</v>
      </c>
      <c r="O1284" s="267"/>
      <c r="P1284" s="268"/>
      <c r="Q1284" s="300">
        <v>0</v>
      </c>
      <c r="R1284" s="104">
        <f t="shared" si="112"/>
        <v>0</v>
      </c>
      <c r="S1284" s="43"/>
      <c r="T1284" s="111"/>
      <c r="U1284" s="111"/>
      <c r="V1284" s="111"/>
      <c r="W1284" s="111"/>
      <c r="X1284" s="111"/>
      <c r="Y1284" s="111"/>
      <c r="Z1284" s="111"/>
      <c r="AA1284" s="111"/>
      <c r="AB1284" s="111"/>
      <c r="AC1284" s="111"/>
      <c r="AD1284" s="111"/>
      <c r="AE1284" s="111"/>
      <c r="AF1284" s="111"/>
      <c r="AG1284" s="111"/>
      <c r="AH1284" s="40"/>
      <c r="AI1284" s="40"/>
    </row>
    <row r="1285" spans="1:35" s="44" customFormat="1" ht="28.5" customHeight="1" x14ac:dyDescent="0.25">
      <c r="A1285" s="88" t="e">
        <f t="shared" si="109"/>
        <v>#VALUE!</v>
      </c>
      <c r="B1285" s="87" t="s">
        <v>60</v>
      </c>
      <c r="C1285" s="28"/>
      <c r="D1285" s="37"/>
      <c r="E1285" s="38"/>
      <c r="F1285" s="89"/>
      <c r="G1285" s="96"/>
      <c r="H1285" s="39">
        <f t="shared" si="110"/>
        <v>0</v>
      </c>
      <c r="I1285" s="39"/>
      <c r="J1285" s="82"/>
      <c r="K1285" s="41">
        <f t="shared" si="111"/>
        <v>0</v>
      </c>
      <c r="L1285" s="42">
        <v>0</v>
      </c>
      <c r="M1285" s="269"/>
      <c r="N1285" s="268" t="str">
        <f t="shared" si="108"/>
        <v>xxx</v>
      </c>
      <c r="O1285" s="267"/>
      <c r="P1285" s="268"/>
      <c r="Q1285" s="300">
        <v>0</v>
      </c>
      <c r="R1285" s="104">
        <f t="shared" si="112"/>
        <v>0</v>
      </c>
      <c r="S1285" s="43"/>
      <c r="T1285" s="111"/>
      <c r="U1285" s="111"/>
      <c r="V1285" s="111"/>
      <c r="W1285" s="111"/>
      <c r="X1285" s="111"/>
      <c r="Y1285" s="111"/>
      <c r="Z1285" s="111"/>
      <c r="AA1285" s="111"/>
      <c r="AB1285" s="111"/>
      <c r="AC1285" s="111"/>
      <c r="AD1285" s="111"/>
      <c r="AE1285" s="111"/>
      <c r="AF1285" s="111"/>
      <c r="AG1285" s="111"/>
      <c r="AH1285" s="40"/>
      <c r="AI1285" s="40"/>
    </row>
    <row r="1286" spans="1:35" s="44" customFormat="1" ht="28.5" customHeight="1" x14ac:dyDescent="0.25">
      <c r="A1286" s="88" t="e">
        <f t="shared" si="109"/>
        <v>#VALUE!</v>
      </c>
      <c r="B1286" s="87" t="s">
        <v>60</v>
      </c>
      <c r="C1286" s="28"/>
      <c r="D1286" s="37"/>
      <c r="E1286" s="38"/>
      <c r="F1286" s="89"/>
      <c r="G1286" s="96"/>
      <c r="H1286" s="39">
        <f t="shared" si="110"/>
        <v>0</v>
      </c>
      <c r="I1286" s="39"/>
      <c r="J1286" s="82"/>
      <c r="K1286" s="41">
        <f t="shared" si="111"/>
        <v>0</v>
      </c>
      <c r="L1286" s="42">
        <v>0</v>
      </c>
      <c r="M1286" s="269"/>
      <c r="N1286" s="268" t="str">
        <f t="shared" si="108"/>
        <v>xxx</v>
      </c>
      <c r="O1286" s="267"/>
      <c r="P1286" s="268"/>
      <c r="Q1286" s="300">
        <v>0</v>
      </c>
      <c r="R1286" s="104">
        <f t="shared" si="112"/>
        <v>0</v>
      </c>
      <c r="S1286" s="43"/>
      <c r="T1286" s="111"/>
      <c r="U1286" s="111"/>
      <c r="V1286" s="111"/>
      <c r="W1286" s="111"/>
      <c r="X1286" s="111"/>
      <c r="Y1286" s="111"/>
      <c r="Z1286" s="111"/>
      <c r="AA1286" s="111"/>
      <c r="AB1286" s="111"/>
      <c r="AC1286" s="111"/>
      <c r="AD1286" s="111"/>
      <c r="AE1286" s="111"/>
      <c r="AF1286" s="111"/>
      <c r="AG1286" s="111"/>
      <c r="AH1286" s="40"/>
      <c r="AI1286" s="40"/>
    </row>
    <row r="1287" spans="1:35" s="44" customFormat="1" ht="28.5" customHeight="1" x14ac:dyDescent="0.25">
      <c r="A1287" s="88" t="e">
        <f t="shared" si="109"/>
        <v>#VALUE!</v>
      </c>
      <c r="B1287" s="87" t="s">
        <v>60</v>
      </c>
      <c r="C1287" s="28"/>
      <c r="D1287" s="37"/>
      <c r="E1287" s="38"/>
      <c r="F1287" s="89"/>
      <c r="G1287" s="96"/>
      <c r="H1287" s="39">
        <f t="shared" si="110"/>
        <v>0</v>
      </c>
      <c r="I1287" s="39"/>
      <c r="J1287" s="82"/>
      <c r="K1287" s="41">
        <f t="shared" si="111"/>
        <v>0</v>
      </c>
      <c r="L1287" s="42">
        <v>0</v>
      </c>
      <c r="M1287" s="269"/>
      <c r="N1287" s="268" t="str">
        <f t="shared" si="108"/>
        <v>xxx</v>
      </c>
      <c r="O1287" s="267"/>
      <c r="P1287" s="268"/>
      <c r="Q1287" s="300">
        <v>0</v>
      </c>
      <c r="R1287" s="104">
        <f t="shared" si="112"/>
        <v>0</v>
      </c>
      <c r="S1287" s="43"/>
      <c r="T1287" s="111"/>
      <c r="U1287" s="111"/>
      <c r="V1287" s="111"/>
      <c r="W1287" s="111"/>
      <c r="X1287" s="111"/>
      <c r="Y1287" s="111"/>
      <c r="Z1287" s="111"/>
      <c r="AA1287" s="111"/>
      <c r="AB1287" s="111"/>
      <c r="AC1287" s="111"/>
      <c r="AD1287" s="111"/>
      <c r="AE1287" s="111"/>
      <c r="AF1287" s="111"/>
      <c r="AG1287" s="111"/>
      <c r="AH1287" s="40"/>
      <c r="AI1287" s="40"/>
    </row>
    <row r="1288" spans="1:35" s="44" customFormat="1" ht="28.5" customHeight="1" x14ac:dyDescent="0.25">
      <c r="A1288" s="88" t="e">
        <f t="shared" si="109"/>
        <v>#VALUE!</v>
      </c>
      <c r="B1288" s="87" t="s">
        <v>60</v>
      </c>
      <c r="C1288" s="28"/>
      <c r="D1288" s="37"/>
      <c r="E1288" s="38"/>
      <c r="F1288" s="89"/>
      <c r="G1288" s="96"/>
      <c r="H1288" s="39">
        <f t="shared" si="110"/>
        <v>0</v>
      </c>
      <c r="I1288" s="39"/>
      <c r="J1288" s="82"/>
      <c r="K1288" s="41">
        <f t="shared" si="111"/>
        <v>0</v>
      </c>
      <c r="L1288" s="42">
        <v>0</v>
      </c>
      <c r="M1288" s="269"/>
      <c r="N1288" s="268" t="str">
        <f t="shared" si="108"/>
        <v>xxx</v>
      </c>
      <c r="O1288" s="267"/>
      <c r="P1288" s="268"/>
      <c r="Q1288" s="300">
        <v>0</v>
      </c>
      <c r="R1288" s="104">
        <f t="shared" si="112"/>
        <v>0</v>
      </c>
      <c r="S1288" s="43"/>
      <c r="T1288" s="111"/>
      <c r="U1288" s="111"/>
      <c r="V1288" s="111"/>
      <c r="W1288" s="111"/>
      <c r="X1288" s="111"/>
      <c r="Y1288" s="111"/>
      <c r="Z1288" s="111"/>
      <c r="AA1288" s="111"/>
      <c r="AB1288" s="111"/>
      <c r="AC1288" s="111"/>
      <c r="AD1288" s="111"/>
      <c r="AE1288" s="111"/>
      <c r="AF1288" s="111"/>
      <c r="AG1288" s="111"/>
      <c r="AH1288" s="40"/>
      <c r="AI1288" s="40"/>
    </row>
    <row r="1289" spans="1:35" s="44" customFormat="1" ht="28.5" customHeight="1" x14ac:dyDescent="0.25">
      <c r="A1289" s="88" t="e">
        <f t="shared" si="109"/>
        <v>#VALUE!</v>
      </c>
      <c r="B1289" s="87" t="s">
        <v>60</v>
      </c>
      <c r="C1289" s="28"/>
      <c r="D1289" s="37"/>
      <c r="E1289" s="38"/>
      <c r="F1289" s="89"/>
      <c r="G1289" s="96"/>
      <c r="H1289" s="39">
        <f t="shared" si="110"/>
        <v>0</v>
      </c>
      <c r="I1289" s="39"/>
      <c r="J1289" s="82"/>
      <c r="K1289" s="41">
        <f t="shared" si="111"/>
        <v>0</v>
      </c>
      <c r="L1289" s="42">
        <v>0</v>
      </c>
      <c r="M1289" s="269"/>
      <c r="N1289" s="268" t="str">
        <f t="shared" si="108"/>
        <v>xxx</v>
      </c>
      <c r="O1289" s="267"/>
      <c r="P1289" s="268"/>
      <c r="Q1289" s="300">
        <v>0</v>
      </c>
      <c r="R1289" s="104">
        <f t="shared" si="112"/>
        <v>0</v>
      </c>
      <c r="S1289" s="43"/>
      <c r="T1289" s="111"/>
      <c r="U1289" s="111"/>
      <c r="V1289" s="111"/>
      <c r="W1289" s="111"/>
      <c r="X1289" s="111"/>
      <c r="Y1289" s="111"/>
      <c r="Z1289" s="111"/>
      <c r="AA1289" s="111"/>
      <c r="AB1289" s="111"/>
      <c r="AC1289" s="111"/>
      <c r="AD1289" s="111"/>
      <c r="AE1289" s="111"/>
      <c r="AF1289" s="111"/>
      <c r="AG1289" s="111"/>
      <c r="AH1289" s="40"/>
      <c r="AI1289" s="40"/>
    </row>
    <row r="1290" spans="1:35" s="44" customFormat="1" ht="28.5" customHeight="1" x14ac:dyDescent="0.25">
      <c r="A1290" s="88" t="e">
        <f t="shared" si="109"/>
        <v>#VALUE!</v>
      </c>
      <c r="B1290" s="87" t="s">
        <v>60</v>
      </c>
      <c r="C1290" s="28"/>
      <c r="D1290" s="37"/>
      <c r="E1290" s="38"/>
      <c r="F1290" s="89"/>
      <c r="G1290" s="96"/>
      <c r="H1290" s="39">
        <f t="shared" si="110"/>
        <v>0</v>
      </c>
      <c r="I1290" s="39"/>
      <c r="J1290" s="82"/>
      <c r="K1290" s="41">
        <f t="shared" si="111"/>
        <v>0</v>
      </c>
      <c r="L1290" s="42">
        <v>0</v>
      </c>
      <c r="M1290" s="269"/>
      <c r="N1290" s="268" t="str">
        <f t="shared" ref="N1290:N1353" si="113">B1290</f>
        <v>xxx</v>
      </c>
      <c r="O1290" s="267"/>
      <c r="P1290" s="268"/>
      <c r="Q1290" s="300">
        <v>0</v>
      </c>
      <c r="R1290" s="104">
        <f t="shared" si="112"/>
        <v>0</v>
      </c>
      <c r="S1290" s="43"/>
      <c r="T1290" s="111"/>
      <c r="U1290" s="111"/>
      <c r="V1290" s="111"/>
      <c r="W1290" s="111"/>
      <c r="X1290" s="111"/>
      <c r="Y1290" s="111"/>
      <c r="Z1290" s="111"/>
      <c r="AA1290" s="111"/>
      <c r="AB1290" s="111"/>
      <c r="AC1290" s="111"/>
      <c r="AD1290" s="111"/>
      <c r="AE1290" s="111"/>
      <c r="AF1290" s="111"/>
      <c r="AG1290" s="111"/>
      <c r="AH1290" s="40"/>
      <c r="AI1290" s="40"/>
    </row>
    <row r="1291" spans="1:35" s="44" customFormat="1" ht="28.5" customHeight="1" x14ac:dyDescent="0.25">
      <c r="A1291" s="88" t="e">
        <f t="shared" si="109"/>
        <v>#VALUE!</v>
      </c>
      <c r="B1291" s="87" t="s">
        <v>60</v>
      </c>
      <c r="C1291" s="28"/>
      <c r="D1291" s="37"/>
      <c r="E1291" s="38"/>
      <c r="F1291" s="89"/>
      <c r="G1291" s="96"/>
      <c r="H1291" s="39">
        <f t="shared" si="110"/>
        <v>0</v>
      </c>
      <c r="I1291" s="39"/>
      <c r="J1291" s="82"/>
      <c r="K1291" s="41">
        <f t="shared" si="111"/>
        <v>0</v>
      </c>
      <c r="L1291" s="42">
        <v>0</v>
      </c>
      <c r="M1291" s="269"/>
      <c r="N1291" s="268" t="str">
        <f t="shared" si="113"/>
        <v>xxx</v>
      </c>
      <c r="O1291" s="267"/>
      <c r="P1291" s="268"/>
      <c r="Q1291" s="300">
        <v>0</v>
      </c>
      <c r="R1291" s="104">
        <f t="shared" si="112"/>
        <v>0</v>
      </c>
      <c r="S1291" s="43"/>
      <c r="T1291" s="111"/>
      <c r="U1291" s="111"/>
      <c r="V1291" s="111"/>
      <c r="W1291" s="111"/>
      <c r="X1291" s="111"/>
      <c r="Y1291" s="111"/>
      <c r="Z1291" s="111"/>
      <c r="AA1291" s="111"/>
      <c r="AB1291" s="111"/>
      <c r="AC1291" s="111"/>
      <c r="AD1291" s="111"/>
      <c r="AE1291" s="111"/>
      <c r="AF1291" s="111"/>
      <c r="AG1291" s="111"/>
      <c r="AH1291" s="40"/>
      <c r="AI1291" s="40"/>
    </row>
    <row r="1292" spans="1:35" s="44" customFormat="1" ht="28.5" customHeight="1" x14ac:dyDescent="0.25">
      <c r="A1292" s="88" t="e">
        <f t="shared" si="109"/>
        <v>#VALUE!</v>
      </c>
      <c r="B1292" s="87" t="s">
        <v>60</v>
      </c>
      <c r="C1292" s="28"/>
      <c r="D1292" s="37"/>
      <c r="E1292" s="38"/>
      <c r="F1292" s="89"/>
      <c r="G1292" s="96"/>
      <c r="H1292" s="39">
        <f t="shared" si="110"/>
        <v>0</v>
      </c>
      <c r="I1292" s="39"/>
      <c r="J1292" s="82"/>
      <c r="K1292" s="41">
        <f t="shared" si="111"/>
        <v>0</v>
      </c>
      <c r="L1292" s="42">
        <v>0</v>
      </c>
      <c r="M1292" s="269"/>
      <c r="N1292" s="268" t="str">
        <f t="shared" si="113"/>
        <v>xxx</v>
      </c>
      <c r="O1292" s="267"/>
      <c r="P1292" s="268"/>
      <c r="Q1292" s="300">
        <v>0</v>
      </c>
      <c r="R1292" s="104">
        <f t="shared" si="112"/>
        <v>0</v>
      </c>
      <c r="S1292" s="43"/>
      <c r="T1292" s="111"/>
      <c r="U1292" s="111"/>
      <c r="V1292" s="111"/>
      <c r="W1292" s="111"/>
      <c r="X1292" s="111"/>
      <c r="Y1292" s="111"/>
      <c r="Z1292" s="111"/>
      <c r="AA1292" s="111"/>
      <c r="AB1292" s="111"/>
      <c r="AC1292" s="111"/>
      <c r="AD1292" s="111"/>
      <c r="AE1292" s="111"/>
      <c r="AF1292" s="111"/>
      <c r="AG1292" s="111"/>
      <c r="AH1292" s="40"/>
      <c r="AI1292" s="40"/>
    </row>
    <row r="1293" spans="1:35" s="44" customFormat="1" ht="28.5" customHeight="1" x14ac:dyDescent="0.25">
      <c r="A1293" s="88" t="e">
        <f t="shared" si="109"/>
        <v>#VALUE!</v>
      </c>
      <c r="B1293" s="87" t="s">
        <v>60</v>
      </c>
      <c r="C1293" s="28"/>
      <c r="D1293" s="37"/>
      <c r="E1293" s="38"/>
      <c r="F1293" s="89"/>
      <c r="G1293" s="96"/>
      <c r="H1293" s="39">
        <f t="shared" si="110"/>
        <v>0</v>
      </c>
      <c r="I1293" s="39"/>
      <c r="J1293" s="82"/>
      <c r="K1293" s="41">
        <f t="shared" si="111"/>
        <v>0</v>
      </c>
      <c r="L1293" s="42">
        <v>0</v>
      </c>
      <c r="M1293" s="269"/>
      <c r="N1293" s="268" t="str">
        <f t="shared" si="113"/>
        <v>xxx</v>
      </c>
      <c r="O1293" s="267"/>
      <c r="P1293" s="268"/>
      <c r="Q1293" s="300">
        <v>0</v>
      </c>
      <c r="R1293" s="104">
        <f t="shared" si="112"/>
        <v>0</v>
      </c>
      <c r="S1293" s="43"/>
      <c r="T1293" s="111"/>
      <c r="U1293" s="111"/>
      <c r="V1293" s="111"/>
      <c r="W1293" s="111"/>
      <c r="X1293" s="111"/>
      <c r="Y1293" s="111"/>
      <c r="Z1293" s="111"/>
      <c r="AA1293" s="111"/>
      <c r="AB1293" s="111"/>
      <c r="AC1293" s="111"/>
      <c r="AD1293" s="111"/>
      <c r="AE1293" s="111"/>
      <c r="AF1293" s="111"/>
      <c r="AG1293" s="111"/>
      <c r="AH1293" s="40"/>
      <c r="AI1293" s="40"/>
    </row>
    <row r="1294" spans="1:35" s="44" customFormat="1" ht="28.5" customHeight="1" x14ac:dyDescent="0.25">
      <c r="A1294" s="88" t="e">
        <f t="shared" si="109"/>
        <v>#VALUE!</v>
      </c>
      <c r="B1294" s="87" t="s">
        <v>60</v>
      </c>
      <c r="C1294" s="28"/>
      <c r="D1294" s="37"/>
      <c r="E1294" s="38"/>
      <c r="F1294" s="89"/>
      <c r="G1294" s="96"/>
      <c r="H1294" s="39">
        <f t="shared" si="110"/>
        <v>0</v>
      </c>
      <c r="I1294" s="39"/>
      <c r="J1294" s="82"/>
      <c r="K1294" s="41">
        <f t="shared" si="111"/>
        <v>0</v>
      </c>
      <c r="L1294" s="42">
        <v>0</v>
      </c>
      <c r="M1294" s="269"/>
      <c r="N1294" s="268" t="str">
        <f t="shared" si="113"/>
        <v>xxx</v>
      </c>
      <c r="O1294" s="267"/>
      <c r="P1294" s="268"/>
      <c r="Q1294" s="300">
        <v>0</v>
      </c>
      <c r="R1294" s="104">
        <f t="shared" si="112"/>
        <v>0</v>
      </c>
      <c r="S1294" s="43"/>
      <c r="T1294" s="111"/>
      <c r="U1294" s="111"/>
      <c r="V1294" s="111"/>
      <c r="W1294" s="111"/>
      <c r="X1294" s="111"/>
      <c r="Y1294" s="111"/>
      <c r="Z1294" s="111"/>
      <c r="AA1294" s="111"/>
      <c r="AB1294" s="111"/>
      <c r="AC1294" s="111"/>
      <c r="AD1294" s="111"/>
      <c r="AE1294" s="111"/>
      <c r="AF1294" s="111"/>
      <c r="AG1294" s="111"/>
      <c r="AH1294" s="40"/>
      <c r="AI1294" s="40"/>
    </row>
    <row r="1295" spans="1:35" s="44" customFormat="1" ht="28.5" customHeight="1" x14ac:dyDescent="0.25">
      <c r="A1295" s="88" t="e">
        <f t="shared" si="109"/>
        <v>#VALUE!</v>
      </c>
      <c r="B1295" s="87" t="s">
        <v>60</v>
      </c>
      <c r="C1295" s="28"/>
      <c r="D1295" s="37"/>
      <c r="E1295" s="38"/>
      <c r="F1295" s="89"/>
      <c r="G1295" s="96"/>
      <c r="H1295" s="39">
        <f t="shared" si="110"/>
        <v>0</v>
      </c>
      <c r="I1295" s="39"/>
      <c r="J1295" s="82"/>
      <c r="K1295" s="41">
        <f t="shared" si="111"/>
        <v>0</v>
      </c>
      <c r="L1295" s="42">
        <v>0</v>
      </c>
      <c r="M1295" s="269"/>
      <c r="N1295" s="268" t="str">
        <f t="shared" si="113"/>
        <v>xxx</v>
      </c>
      <c r="O1295" s="267"/>
      <c r="P1295" s="268"/>
      <c r="Q1295" s="300">
        <v>0</v>
      </c>
      <c r="R1295" s="104">
        <f t="shared" si="112"/>
        <v>0</v>
      </c>
      <c r="S1295" s="43"/>
      <c r="T1295" s="111"/>
      <c r="U1295" s="111"/>
      <c r="V1295" s="111"/>
      <c r="W1295" s="111"/>
      <c r="X1295" s="111"/>
      <c r="Y1295" s="111"/>
      <c r="Z1295" s="111"/>
      <c r="AA1295" s="111"/>
      <c r="AB1295" s="111"/>
      <c r="AC1295" s="111"/>
      <c r="AD1295" s="111"/>
      <c r="AE1295" s="111"/>
      <c r="AF1295" s="111"/>
      <c r="AG1295" s="111"/>
      <c r="AH1295" s="40"/>
      <c r="AI1295" s="40"/>
    </row>
    <row r="1296" spans="1:35" s="44" customFormat="1" ht="28.5" customHeight="1" x14ac:dyDescent="0.25">
      <c r="A1296" s="88" t="e">
        <f t="shared" si="109"/>
        <v>#VALUE!</v>
      </c>
      <c r="B1296" s="87" t="s">
        <v>60</v>
      </c>
      <c r="C1296" s="28"/>
      <c r="D1296" s="37"/>
      <c r="E1296" s="38"/>
      <c r="F1296" s="89"/>
      <c r="G1296" s="96"/>
      <c r="H1296" s="39">
        <f t="shared" si="110"/>
        <v>0</v>
      </c>
      <c r="I1296" s="39"/>
      <c r="J1296" s="82"/>
      <c r="K1296" s="41">
        <f t="shared" si="111"/>
        <v>0</v>
      </c>
      <c r="L1296" s="42">
        <v>0</v>
      </c>
      <c r="M1296" s="269"/>
      <c r="N1296" s="268" t="str">
        <f t="shared" si="113"/>
        <v>xxx</v>
      </c>
      <c r="O1296" s="267"/>
      <c r="P1296" s="268"/>
      <c r="Q1296" s="300">
        <v>0</v>
      </c>
      <c r="R1296" s="104">
        <f t="shared" si="112"/>
        <v>0</v>
      </c>
      <c r="S1296" s="43"/>
      <c r="T1296" s="111"/>
      <c r="U1296" s="111"/>
      <c r="V1296" s="111"/>
      <c r="W1296" s="111"/>
      <c r="X1296" s="111"/>
      <c r="Y1296" s="111"/>
      <c r="Z1296" s="111"/>
      <c r="AA1296" s="111"/>
      <c r="AB1296" s="111"/>
      <c r="AC1296" s="111"/>
      <c r="AD1296" s="111"/>
      <c r="AE1296" s="111"/>
      <c r="AF1296" s="111"/>
      <c r="AG1296" s="111"/>
      <c r="AH1296" s="40"/>
      <c r="AI1296" s="40"/>
    </row>
    <row r="1297" spans="1:35" s="44" customFormat="1" ht="28.5" customHeight="1" x14ac:dyDescent="0.25">
      <c r="A1297" s="88" t="e">
        <f t="shared" si="109"/>
        <v>#VALUE!</v>
      </c>
      <c r="B1297" s="87" t="s">
        <v>60</v>
      </c>
      <c r="C1297" s="28"/>
      <c r="D1297" s="37"/>
      <c r="E1297" s="38"/>
      <c r="F1297" s="89"/>
      <c r="G1297" s="96"/>
      <c r="H1297" s="39">
        <f t="shared" si="110"/>
        <v>0</v>
      </c>
      <c r="I1297" s="39"/>
      <c r="J1297" s="82"/>
      <c r="K1297" s="41">
        <f t="shared" si="111"/>
        <v>0</v>
      </c>
      <c r="L1297" s="42">
        <v>0</v>
      </c>
      <c r="M1297" s="269"/>
      <c r="N1297" s="268" t="str">
        <f t="shared" si="113"/>
        <v>xxx</v>
      </c>
      <c r="O1297" s="267"/>
      <c r="P1297" s="268"/>
      <c r="Q1297" s="300">
        <v>0</v>
      </c>
      <c r="R1297" s="104">
        <f t="shared" si="112"/>
        <v>0</v>
      </c>
      <c r="S1297" s="43"/>
      <c r="T1297" s="111"/>
      <c r="U1297" s="111"/>
      <c r="V1297" s="111"/>
      <c r="W1297" s="111"/>
      <c r="X1297" s="111"/>
      <c r="Y1297" s="111"/>
      <c r="Z1297" s="111"/>
      <c r="AA1297" s="111"/>
      <c r="AB1297" s="111"/>
      <c r="AC1297" s="111"/>
      <c r="AD1297" s="111"/>
      <c r="AE1297" s="111"/>
      <c r="AF1297" s="111"/>
      <c r="AG1297" s="111"/>
      <c r="AH1297" s="40"/>
      <c r="AI1297" s="40"/>
    </row>
    <row r="1298" spans="1:35" s="44" customFormat="1" ht="28.5" customHeight="1" x14ac:dyDescent="0.25">
      <c r="A1298" s="88" t="e">
        <f t="shared" si="109"/>
        <v>#VALUE!</v>
      </c>
      <c r="B1298" s="87" t="s">
        <v>60</v>
      </c>
      <c r="C1298" s="28"/>
      <c r="D1298" s="37"/>
      <c r="E1298" s="38"/>
      <c r="F1298" s="89"/>
      <c r="G1298" s="96"/>
      <c r="H1298" s="39">
        <f t="shared" si="110"/>
        <v>0</v>
      </c>
      <c r="I1298" s="39"/>
      <c r="J1298" s="82"/>
      <c r="K1298" s="41">
        <f t="shared" si="111"/>
        <v>0</v>
      </c>
      <c r="L1298" s="42">
        <v>0</v>
      </c>
      <c r="M1298" s="269"/>
      <c r="N1298" s="268" t="str">
        <f t="shared" si="113"/>
        <v>xxx</v>
      </c>
      <c r="O1298" s="267"/>
      <c r="P1298" s="268"/>
      <c r="Q1298" s="300">
        <v>0</v>
      </c>
      <c r="R1298" s="104">
        <f t="shared" si="112"/>
        <v>0</v>
      </c>
      <c r="S1298" s="43"/>
      <c r="T1298" s="111"/>
      <c r="U1298" s="111"/>
      <c r="V1298" s="111"/>
      <c r="W1298" s="111"/>
      <c r="X1298" s="111"/>
      <c r="Y1298" s="111"/>
      <c r="Z1298" s="111"/>
      <c r="AA1298" s="111"/>
      <c r="AB1298" s="111"/>
      <c r="AC1298" s="111"/>
      <c r="AD1298" s="111"/>
      <c r="AE1298" s="111"/>
      <c r="AF1298" s="111"/>
      <c r="AG1298" s="111"/>
      <c r="AH1298" s="40"/>
      <c r="AI1298" s="40"/>
    </row>
    <row r="1299" spans="1:35" s="44" customFormat="1" ht="28.5" customHeight="1" x14ac:dyDescent="0.25">
      <c r="A1299" s="88" t="e">
        <f t="shared" si="109"/>
        <v>#VALUE!</v>
      </c>
      <c r="B1299" s="87" t="s">
        <v>60</v>
      </c>
      <c r="C1299" s="28"/>
      <c r="D1299" s="37"/>
      <c r="E1299" s="38"/>
      <c r="F1299" s="89"/>
      <c r="G1299" s="96"/>
      <c r="H1299" s="39">
        <f t="shared" si="110"/>
        <v>0</v>
      </c>
      <c r="I1299" s="39"/>
      <c r="J1299" s="82"/>
      <c r="K1299" s="41">
        <f t="shared" si="111"/>
        <v>0</v>
      </c>
      <c r="L1299" s="42">
        <v>0</v>
      </c>
      <c r="M1299" s="269"/>
      <c r="N1299" s="268" t="str">
        <f t="shared" si="113"/>
        <v>xxx</v>
      </c>
      <c r="O1299" s="267"/>
      <c r="P1299" s="268"/>
      <c r="Q1299" s="300">
        <v>0</v>
      </c>
      <c r="R1299" s="104">
        <f t="shared" si="112"/>
        <v>0</v>
      </c>
      <c r="S1299" s="43"/>
      <c r="T1299" s="111"/>
      <c r="U1299" s="111"/>
      <c r="V1299" s="111"/>
      <c r="W1299" s="111"/>
      <c r="X1299" s="111"/>
      <c r="Y1299" s="111"/>
      <c r="Z1299" s="111"/>
      <c r="AA1299" s="111"/>
      <c r="AB1299" s="111"/>
      <c r="AC1299" s="111"/>
      <c r="AD1299" s="111"/>
      <c r="AE1299" s="111"/>
      <c r="AF1299" s="111"/>
      <c r="AG1299" s="111"/>
      <c r="AH1299" s="40"/>
      <c r="AI1299" s="40"/>
    </row>
    <row r="1300" spans="1:35" s="44" customFormat="1" ht="28.5" customHeight="1" x14ac:dyDescent="0.25">
      <c r="A1300" s="88" t="e">
        <f t="shared" si="109"/>
        <v>#VALUE!</v>
      </c>
      <c r="B1300" s="87" t="s">
        <v>60</v>
      </c>
      <c r="C1300" s="28"/>
      <c r="D1300" s="37"/>
      <c r="E1300" s="38"/>
      <c r="F1300" s="89"/>
      <c r="G1300" s="96"/>
      <c r="H1300" s="39">
        <f t="shared" si="110"/>
        <v>0</v>
      </c>
      <c r="I1300" s="39"/>
      <c r="J1300" s="82"/>
      <c r="K1300" s="41">
        <f t="shared" si="111"/>
        <v>0</v>
      </c>
      <c r="L1300" s="42">
        <v>0</v>
      </c>
      <c r="M1300" s="269"/>
      <c r="N1300" s="268" t="str">
        <f t="shared" si="113"/>
        <v>xxx</v>
      </c>
      <c r="O1300" s="267"/>
      <c r="P1300" s="268"/>
      <c r="Q1300" s="300">
        <v>0</v>
      </c>
      <c r="R1300" s="104">
        <f t="shared" si="112"/>
        <v>0</v>
      </c>
      <c r="S1300" s="43"/>
      <c r="T1300" s="111"/>
      <c r="U1300" s="111"/>
      <c r="V1300" s="111"/>
      <c r="W1300" s="111"/>
      <c r="X1300" s="111"/>
      <c r="Y1300" s="111"/>
      <c r="Z1300" s="111"/>
      <c r="AA1300" s="111"/>
      <c r="AB1300" s="111"/>
      <c r="AC1300" s="111"/>
      <c r="AD1300" s="111"/>
      <c r="AE1300" s="111"/>
      <c r="AF1300" s="111"/>
      <c r="AG1300" s="111"/>
      <c r="AH1300" s="40"/>
      <c r="AI1300" s="40"/>
    </row>
    <row r="1301" spans="1:35" s="44" customFormat="1" ht="28.5" customHeight="1" x14ac:dyDescent="0.25">
      <c r="A1301" s="88" t="e">
        <f t="shared" si="109"/>
        <v>#VALUE!</v>
      </c>
      <c r="B1301" s="87" t="s">
        <v>60</v>
      </c>
      <c r="C1301" s="28"/>
      <c r="D1301" s="37"/>
      <c r="E1301" s="38"/>
      <c r="F1301" s="89"/>
      <c r="G1301" s="96"/>
      <c r="H1301" s="39">
        <f t="shared" si="110"/>
        <v>0</v>
      </c>
      <c r="I1301" s="39"/>
      <c r="J1301" s="82"/>
      <c r="K1301" s="41">
        <f t="shared" si="111"/>
        <v>0</v>
      </c>
      <c r="L1301" s="42">
        <v>0</v>
      </c>
      <c r="M1301" s="269"/>
      <c r="N1301" s="268" t="str">
        <f t="shared" si="113"/>
        <v>xxx</v>
      </c>
      <c r="O1301" s="267"/>
      <c r="P1301" s="268"/>
      <c r="Q1301" s="300">
        <v>0</v>
      </c>
      <c r="R1301" s="104">
        <f t="shared" si="112"/>
        <v>0</v>
      </c>
      <c r="S1301" s="43"/>
      <c r="T1301" s="111"/>
      <c r="U1301" s="111"/>
      <c r="V1301" s="111"/>
      <c r="W1301" s="111"/>
      <c r="X1301" s="111"/>
      <c r="Y1301" s="111"/>
      <c r="Z1301" s="111"/>
      <c r="AA1301" s="111"/>
      <c r="AB1301" s="111"/>
      <c r="AC1301" s="111"/>
      <c r="AD1301" s="111"/>
      <c r="AE1301" s="111"/>
      <c r="AF1301" s="111"/>
      <c r="AG1301" s="111"/>
      <c r="AH1301" s="40"/>
      <c r="AI1301" s="40"/>
    </row>
    <row r="1302" spans="1:35" s="44" customFormat="1" ht="28.5" customHeight="1" x14ac:dyDescent="0.25">
      <c r="A1302" s="88" t="e">
        <f t="shared" si="109"/>
        <v>#VALUE!</v>
      </c>
      <c r="B1302" s="87" t="s">
        <v>60</v>
      </c>
      <c r="C1302" s="28"/>
      <c r="D1302" s="37"/>
      <c r="E1302" s="38"/>
      <c r="F1302" s="89"/>
      <c r="G1302" s="96"/>
      <c r="H1302" s="39">
        <f t="shared" si="110"/>
        <v>0</v>
      </c>
      <c r="I1302" s="39"/>
      <c r="J1302" s="82"/>
      <c r="K1302" s="41">
        <f t="shared" si="111"/>
        <v>0</v>
      </c>
      <c r="L1302" s="42">
        <v>0</v>
      </c>
      <c r="M1302" s="269"/>
      <c r="N1302" s="268" t="str">
        <f t="shared" si="113"/>
        <v>xxx</v>
      </c>
      <c r="O1302" s="267"/>
      <c r="P1302" s="268"/>
      <c r="Q1302" s="300">
        <v>0</v>
      </c>
      <c r="R1302" s="104">
        <f t="shared" si="112"/>
        <v>0</v>
      </c>
      <c r="S1302" s="43"/>
      <c r="T1302" s="111"/>
      <c r="U1302" s="111"/>
      <c r="V1302" s="111"/>
      <c r="W1302" s="111"/>
      <c r="X1302" s="111"/>
      <c r="Y1302" s="111"/>
      <c r="Z1302" s="111"/>
      <c r="AA1302" s="111"/>
      <c r="AB1302" s="111"/>
      <c r="AC1302" s="111"/>
      <c r="AD1302" s="111"/>
      <c r="AE1302" s="111"/>
      <c r="AF1302" s="111"/>
      <c r="AG1302" s="111"/>
      <c r="AH1302" s="40"/>
      <c r="AI1302" s="40"/>
    </row>
    <row r="1303" spans="1:35" s="44" customFormat="1" ht="28.5" customHeight="1" x14ac:dyDescent="0.25">
      <c r="A1303" s="88" t="e">
        <f t="shared" si="109"/>
        <v>#VALUE!</v>
      </c>
      <c r="B1303" s="87" t="s">
        <v>60</v>
      </c>
      <c r="C1303" s="28"/>
      <c r="D1303" s="37"/>
      <c r="E1303" s="38"/>
      <c r="F1303" s="89"/>
      <c r="G1303" s="96"/>
      <c r="H1303" s="39">
        <f t="shared" si="110"/>
        <v>0</v>
      </c>
      <c r="I1303" s="39"/>
      <c r="J1303" s="82"/>
      <c r="K1303" s="41">
        <f t="shared" si="111"/>
        <v>0</v>
      </c>
      <c r="L1303" s="42">
        <v>0</v>
      </c>
      <c r="M1303" s="269"/>
      <c r="N1303" s="268" t="str">
        <f t="shared" si="113"/>
        <v>xxx</v>
      </c>
      <c r="O1303" s="267"/>
      <c r="P1303" s="268"/>
      <c r="Q1303" s="300">
        <v>0</v>
      </c>
      <c r="R1303" s="104">
        <f t="shared" si="112"/>
        <v>0</v>
      </c>
      <c r="S1303" s="43"/>
      <c r="T1303" s="111"/>
      <c r="U1303" s="111"/>
      <c r="V1303" s="111"/>
      <c r="W1303" s="111"/>
      <c r="X1303" s="111"/>
      <c r="Y1303" s="111"/>
      <c r="Z1303" s="111"/>
      <c r="AA1303" s="111"/>
      <c r="AB1303" s="111"/>
      <c r="AC1303" s="111"/>
      <c r="AD1303" s="111"/>
      <c r="AE1303" s="111"/>
      <c r="AF1303" s="111"/>
      <c r="AG1303" s="111"/>
      <c r="AH1303" s="40"/>
      <c r="AI1303" s="40"/>
    </row>
    <row r="1304" spans="1:35" s="44" customFormat="1" ht="28.5" customHeight="1" x14ac:dyDescent="0.25">
      <c r="A1304" s="88" t="e">
        <f t="shared" si="109"/>
        <v>#VALUE!</v>
      </c>
      <c r="B1304" s="87" t="s">
        <v>60</v>
      </c>
      <c r="C1304" s="28"/>
      <c r="D1304" s="37"/>
      <c r="E1304" s="38"/>
      <c r="F1304" s="89"/>
      <c r="G1304" s="96"/>
      <c r="H1304" s="39">
        <f t="shared" si="110"/>
        <v>0</v>
      </c>
      <c r="I1304" s="39"/>
      <c r="J1304" s="82"/>
      <c r="K1304" s="41">
        <f t="shared" si="111"/>
        <v>0</v>
      </c>
      <c r="L1304" s="42">
        <v>0</v>
      </c>
      <c r="M1304" s="269"/>
      <c r="N1304" s="268" t="str">
        <f t="shared" si="113"/>
        <v>xxx</v>
      </c>
      <c r="O1304" s="267"/>
      <c r="P1304" s="268"/>
      <c r="Q1304" s="300">
        <v>0</v>
      </c>
      <c r="R1304" s="104">
        <f t="shared" si="112"/>
        <v>0</v>
      </c>
      <c r="S1304" s="43"/>
      <c r="T1304" s="111"/>
      <c r="U1304" s="111"/>
      <c r="V1304" s="111"/>
      <c r="W1304" s="111"/>
      <c r="X1304" s="111"/>
      <c r="Y1304" s="111"/>
      <c r="Z1304" s="111"/>
      <c r="AA1304" s="111"/>
      <c r="AB1304" s="111"/>
      <c r="AC1304" s="111"/>
      <c r="AD1304" s="111"/>
      <c r="AE1304" s="111"/>
      <c r="AF1304" s="111"/>
      <c r="AG1304" s="111"/>
      <c r="AH1304" s="40"/>
      <c r="AI1304" s="40"/>
    </row>
    <row r="1305" spans="1:35" s="44" customFormat="1" ht="28.5" customHeight="1" x14ac:dyDescent="0.25">
      <c r="A1305" s="88" t="e">
        <f t="shared" si="109"/>
        <v>#VALUE!</v>
      </c>
      <c r="B1305" s="87" t="s">
        <v>60</v>
      </c>
      <c r="C1305" s="28"/>
      <c r="D1305" s="37"/>
      <c r="E1305" s="38"/>
      <c r="F1305" s="89"/>
      <c r="G1305" s="96"/>
      <c r="H1305" s="39">
        <f t="shared" si="110"/>
        <v>0</v>
      </c>
      <c r="I1305" s="39"/>
      <c r="J1305" s="82"/>
      <c r="K1305" s="41">
        <f t="shared" si="111"/>
        <v>0</v>
      </c>
      <c r="L1305" s="42">
        <v>0</v>
      </c>
      <c r="M1305" s="269"/>
      <c r="N1305" s="268" t="str">
        <f t="shared" si="113"/>
        <v>xxx</v>
      </c>
      <c r="O1305" s="267"/>
      <c r="P1305" s="268"/>
      <c r="Q1305" s="300">
        <v>0</v>
      </c>
      <c r="R1305" s="104">
        <f t="shared" si="112"/>
        <v>0</v>
      </c>
      <c r="S1305" s="43"/>
      <c r="T1305" s="111"/>
      <c r="U1305" s="111"/>
      <c r="V1305" s="111"/>
      <c r="W1305" s="111"/>
      <c r="X1305" s="111"/>
      <c r="Y1305" s="111"/>
      <c r="Z1305" s="111"/>
      <c r="AA1305" s="111"/>
      <c r="AB1305" s="111"/>
      <c r="AC1305" s="111"/>
      <c r="AD1305" s="111"/>
      <c r="AE1305" s="111"/>
      <c r="AF1305" s="111"/>
      <c r="AG1305" s="111"/>
      <c r="AH1305" s="40"/>
      <c r="AI1305" s="40"/>
    </row>
    <row r="1306" spans="1:35" s="44" customFormat="1" ht="28.5" customHeight="1" x14ac:dyDescent="0.25">
      <c r="A1306" s="88" t="e">
        <f t="shared" si="109"/>
        <v>#VALUE!</v>
      </c>
      <c r="B1306" s="87" t="s">
        <v>60</v>
      </c>
      <c r="C1306" s="28"/>
      <c r="D1306" s="37"/>
      <c r="E1306" s="38"/>
      <c r="F1306" s="89"/>
      <c r="G1306" s="96"/>
      <c r="H1306" s="39">
        <f t="shared" si="110"/>
        <v>0</v>
      </c>
      <c r="I1306" s="39"/>
      <c r="J1306" s="82"/>
      <c r="K1306" s="41">
        <f t="shared" si="111"/>
        <v>0</v>
      </c>
      <c r="L1306" s="42">
        <v>0</v>
      </c>
      <c r="M1306" s="269"/>
      <c r="N1306" s="268" t="str">
        <f t="shared" si="113"/>
        <v>xxx</v>
      </c>
      <c r="O1306" s="267"/>
      <c r="P1306" s="268"/>
      <c r="Q1306" s="300">
        <v>0</v>
      </c>
      <c r="R1306" s="104">
        <f t="shared" si="112"/>
        <v>0</v>
      </c>
      <c r="S1306" s="43"/>
      <c r="T1306" s="111"/>
      <c r="U1306" s="111"/>
      <c r="V1306" s="111"/>
      <c r="W1306" s="111"/>
      <c r="X1306" s="111"/>
      <c r="Y1306" s="111"/>
      <c r="Z1306" s="111"/>
      <c r="AA1306" s="111"/>
      <c r="AB1306" s="111"/>
      <c r="AC1306" s="111"/>
      <c r="AD1306" s="111"/>
      <c r="AE1306" s="111"/>
      <c r="AF1306" s="111"/>
      <c r="AG1306" s="111"/>
      <c r="AH1306" s="40"/>
      <c r="AI1306" s="40"/>
    </row>
    <row r="1307" spans="1:35" s="44" customFormat="1" ht="28.5" customHeight="1" x14ac:dyDescent="0.25">
      <c r="A1307" s="88" t="e">
        <f t="shared" si="109"/>
        <v>#VALUE!</v>
      </c>
      <c r="B1307" s="87" t="s">
        <v>60</v>
      </c>
      <c r="C1307" s="28"/>
      <c r="D1307" s="37"/>
      <c r="E1307" s="38"/>
      <c r="F1307" s="89"/>
      <c r="G1307" s="96"/>
      <c r="H1307" s="39">
        <f t="shared" si="110"/>
        <v>0</v>
      </c>
      <c r="I1307" s="39"/>
      <c r="J1307" s="82"/>
      <c r="K1307" s="41">
        <f t="shared" si="111"/>
        <v>0</v>
      </c>
      <c r="L1307" s="42">
        <v>0</v>
      </c>
      <c r="M1307" s="269"/>
      <c r="N1307" s="268" t="str">
        <f t="shared" si="113"/>
        <v>xxx</v>
      </c>
      <c r="O1307" s="267"/>
      <c r="P1307" s="268"/>
      <c r="Q1307" s="300">
        <v>0</v>
      </c>
      <c r="R1307" s="104">
        <f t="shared" si="112"/>
        <v>0</v>
      </c>
      <c r="S1307" s="43"/>
      <c r="T1307" s="111"/>
      <c r="U1307" s="111"/>
      <c r="V1307" s="111"/>
      <c r="W1307" s="111"/>
      <c r="X1307" s="111"/>
      <c r="Y1307" s="111"/>
      <c r="Z1307" s="111"/>
      <c r="AA1307" s="111"/>
      <c r="AB1307" s="111"/>
      <c r="AC1307" s="111"/>
      <c r="AD1307" s="111"/>
      <c r="AE1307" s="111"/>
      <c r="AF1307" s="111"/>
      <c r="AG1307" s="111"/>
      <c r="AH1307" s="40"/>
      <c r="AI1307" s="40"/>
    </row>
    <row r="1308" spans="1:35" s="44" customFormat="1" ht="28.5" customHeight="1" x14ac:dyDescent="0.25">
      <c r="A1308" s="88" t="e">
        <f t="shared" si="109"/>
        <v>#VALUE!</v>
      </c>
      <c r="B1308" s="87" t="s">
        <v>60</v>
      </c>
      <c r="C1308" s="28"/>
      <c r="D1308" s="37"/>
      <c r="E1308" s="38"/>
      <c r="F1308" s="89"/>
      <c r="G1308" s="96"/>
      <c r="H1308" s="39">
        <f t="shared" si="110"/>
        <v>0</v>
      </c>
      <c r="I1308" s="39"/>
      <c r="J1308" s="82"/>
      <c r="K1308" s="41">
        <f t="shared" si="111"/>
        <v>0</v>
      </c>
      <c r="L1308" s="42">
        <v>0</v>
      </c>
      <c r="M1308" s="269"/>
      <c r="N1308" s="268" t="str">
        <f t="shared" si="113"/>
        <v>xxx</v>
      </c>
      <c r="O1308" s="267"/>
      <c r="P1308" s="268"/>
      <c r="Q1308" s="300">
        <v>0</v>
      </c>
      <c r="R1308" s="104">
        <f t="shared" si="112"/>
        <v>0</v>
      </c>
      <c r="S1308" s="43"/>
      <c r="T1308" s="111"/>
      <c r="U1308" s="111"/>
      <c r="V1308" s="111"/>
      <c r="W1308" s="111"/>
      <c r="X1308" s="111"/>
      <c r="Y1308" s="111"/>
      <c r="Z1308" s="111"/>
      <c r="AA1308" s="111"/>
      <c r="AB1308" s="111"/>
      <c r="AC1308" s="111"/>
      <c r="AD1308" s="111"/>
      <c r="AE1308" s="111"/>
      <c r="AF1308" s="111"/>
      <c r="AG1308" s="111"/>
      <c r="AH1308" s="40"/>
      <c r="AI1308" s="40"/>
    </row>
    <row r="1309" spans="1:35" s="44" customFormat="1" ht="28.5" customHeight="1" x14ac:dyDescent="0.25">
      <c r="A1309" s="88" t="e">
        <f t="shared" si="109"/>
        <v>#VALUE!</v>
      </c>
      <c r="B1309" s="87" t="s">
        <v>60</v>
      </c>
      <c r="C1309" s="28"/>
      <c r="D1309" s="37"/>
      <c r="E1309" s="38"/>
      <c r="F1309" s="89"/>
      <c r="G1309" s="96"/>
      <c r="H1309" s="39">
        <f t="shared" si="110"/>
        <v>0</v>
      </c>
      <c r="I1309" s="39"/>
      <c r="J1309" s="82"/>
      <c r="K1309" s="41">
        <f t="shared" si="111"/>
        <v>0</v>
      </c>
      <c r="L1309" s="42">
        <v>0</v>
      </c>
      <c r="M1309" s="269"/>
      <c r="N1309" s="268" t="str">
        <f t="shared" si="113"/>
        <v>xxx</v>
      </c>
      <c r="O1309" s="267"/>
      <c r="P1309" s="268"/>
      <c r="Q1309" s="300">
        <v>0</v>
      </c>
      <c r="R1309" s="104">
        <f t="shared" si="112"/>
        <v>0</v>
      </c>
      <c r="S1309" s="43"/>
      <c r="T1309" s="111"/>
      <c r="U1309" s="111"/>
      <c r="V1309" s="111"/>
      <c r="W1309" s="111"/>
      <c r="X1309" s="111"/>
      <c r="Y1309" s="111"/>
      <c r="Z1309" s="111"/>
      <c r="AA1309" s="111"/>
      <c r="AB1309" s="111"/>
      <c r="AC1309" s="111"/>
      <c r="AD1309" s="111"/>
      <c r="AE1309" s="111"/>
      <c r="AF1309" s="111"/>
      <c r="AG1309" s="111"/>
      <c r="AH1309" s="40"/>
      <c r="AI1309" s="40"/>
    </row>
    <row r="1310" spans="1:35" s="44" customFormat="1" ht="28.5" customHeight="1" x14ac:dyDescent="0.25">
      <c r="A1310" s="88" t="e">
        <f t="shared" si="109"/>
        <v>#VALUE!</v>
      </c>
      <c r="B1310" s="87" t="s">
        <v>60</v>
      </c>
      <c r="C1310" s="28"/>
      <c r="D1310" s="37"/>
      <c r="E1310" s="38"/>
      <c r="F1310" s="89"/>
      <c r="G1310" s="96"/>
      <c r="H1310" s="39">
        <f t="shared" si="110"/>
        <v>0</v>
      </c>
      <c r="I1310" s="39"/>
      <c r="J1310" s="82"/>
      <c r="K1310" s="41">
        <f t="shared" si="111"/>
        <v>0</v>
      </c>
      <c r="L1310" s="42">
        <v>0</v>
      </c>
      <c r="M1310" s="269"/>
      <c r="N1310" s="268" t="str">
        <f t="shared" si="113"/>
        <v>xxx</v>
      </c>
      <c r="O1310" s="267"/>
      <c r="P1310" s="268"/>
      <c r="Q1310" s="300">
        <v>0</v>
      </c>
      <c r="R1310" s="104">
        <f t="shared" si="112"/>
        <v>0</v>
      </c>
      <c r="S1310" s="43"/>
      <c r="T1310" s="111"/>
      <c r="U1310" s="111"/>
      <c r="V1310" s="111"/>
      <c r="W1310" s="111"/>
      <c r="X1310" s="111"/>
      <c r="Y1310" s="111"/>
      <c r="Z1310" s="111"/>
      <c r="AA1310" s="111"/>
      <c r="AB1310" s="111"/>
      <c r="AC1310" s="111"/>
      <c r="AD1310" s="111"/>
      <c r="AE1310" s="111"/>
      <c r="AF1310" s="111"/>
      <c r="AG1310" s="111"/>
      <c r="AH1310" s="40"/>
      <c r="AI1310" s="40"/>
    </row>
    <row r="1311" spans="1:35" s="44" customFormat="1" ht="28.5" customHeight="1" x14ac:dyDescent="0.25">
      <c r="A1311" s="88" t="e">
        <f t="shared" si="109"/>
        <v>#VALUE!</v>
      </c>
      <c r="B1311" s="87" t="s">
        <v>60</v>
      </c>
      <c r="C1311" s="28"/>
      <c r="D1311" s="37"/>
      <c r="E1311" s="38"/>
      <c r="F1311" s="89"/>
      <c r="G1311" s="96"/>
      <c r="H1311" s="39">
        <f t="shared" si="110"/>
        <v>0</v>
      </c>
      <c r="I1311" s="39"/>
      <c r="J1311" s="82"/>
      <c r="K1311" s="41">
        <f t="shared" si="111"/>
        <v>0</v>
      </c>
      <c r="L1311" s="42">
        <v>0</v>
      </c>
      <c r="M1311" s="269"/>
      <c r="N1311" s="268" t="str">
        <f t="shared" si="113"/>
        <v>xxx</v>
      </c>
      <c r="O1311" s="267"/>
      <c r="P1311" s="268"/>
      <c r="Q1311" s="300">
        <v>0</v>
      </c>
      <c r="R1311" s="104">
        <f t="shared" si="112"/>
        <v>0</v>
      </c>
      <c r="S1311" s="43"/>
      <c r="T1311" s="111"/>
      <c r="U1311" s="111"/>
      <c r="V1311" s="111"/>
      <c r="W1311" s="111"/>
      <c r="X1311" s="111"/>
      <c r="Y1311" s="111"/>
      <c r="Z1311" s="111"/>
      <c r="AA1311" s="111"/>
      <c r="AB1311" s="111"/>
      <c r="AC1311" s="111"/>
      <c r="AD1311" s="111"/>
      <c r="AE1311" s="111"/>
      <c r="AF1311" s="111"/>
      <c r="AG1311" s="111"/>
      <c r="AH1311" s="40"/>
      <c r="AI1311" s="40"/>
    </row>
    <row r="1312" spans="1:35" s="44" customFormat="1" ht="28.5" customHeight="1" x14ac:dyDescent="0.25">
      <c r="A1312" s="88" t="e">
        <f t="shared" si="109"/>
        <v>#VALUE!</v>
      </c>
      <c r="B1312" s="87" t="s">
        <v>60</v>
      </c>
      <c r="C1312" s="28"/>
      <c r="D1312" s="37"/>
      <c r="E1312" s="38"/>
      <c r="F1312" s="89"/>
      <c r="G1312" s="96"/>
      <c r="H1312" s="39">
        <f t="shared" si="110"/>
        <v>0</v>
      </c>
      <c r="I1312" s="39"/>
      <c r="J1312" s="82"/>
      <c r="K1312" s="41">
        <f t="shared" si="111"/>
        <v>0</v>
      </c>
      <c r="L1312" s="42">
        <v>0</v>
      </c>
      <c r="M1312" s="269"/>
      <c r="N1312" s="268" t="str">
        <f t="shared" si="113"/>
        <v>xxx</v>
      </c>
      <c r="O1312" s="267"/>
      <c r="P1312" s="268"/>
      <c r="Q1312" s="300">
        <v>0</v>
      </c>
      <c r="R1312" s="104">
        <f t="shared" si="112"/>
        <v>0</v>
      </c>
      <c r="S1312" s="43"/>
      <c r="T1312" s="111"/>
      <c r="U1312" s="111"/>
      <c r="V1312" s="111"/>
      <c r="W1312" s="111"/>
      <c r="X1312" s="111"/>
      <c r="Y1312" s="111"/>
      <c r="Z1312" s="111"/>
      <c r="AA1312" s="111"/>
      <c r="AB1312" s="111"/>
      <c r="AC1312" s="111"/>
      <c r="AD1312" s="111"/>
      <c r="AE1312" s="111"/>
      <c r="AF1312" s="111"/>
      <c r="AG1312" s="111"/>
      <c r="AH1312" s="40"/>
      <c r="AI1312" s="40"/>
    </row>
    <row r="1313" spans="1:35" s="44" customFormat="1" ht="28.5" customHeight="1" x14ac:dyDescent="0.25">
      <c r="A1313" s="88" t="e">
        <f t="shared" si="109"/>
        <v>#VALUE!</v>
      </c>
      <c r="B1313" s="87" t="s">
        <v>60</v>
      </c>
      <c r="C1313" s="28"/>
      <c r="D1313" s="37"/>
      <c r="E1313" s="38"/>
      <c r="F1313" s="89"/>
      <c r="G1313" s="96"/>
      <c r="H1313" s="39">
        <f t="shared" si="110"/>
        <v>0</v>
      </c>
      <c r="I1313" s="39"/>
      <c r="J1313" s="82"/>
      <c r="K1313" s="41">
        <f t="shared" si="111"/>
        <v>0</v>
      </c>
      <c r="L1313" s="42">
        <v>0</v>
      </c>
      <c r="M1313" s="269"/>
      <c r="N1313" s="268" t="str">
        <f t="shared" si="113"/>
        <v>xxx</v>
      </c>
      <c r="O1313" s="267"/>
      <c r="P1313" s="268"/>
      <c r="Q1313" s="300">
        <v>0</v>
      </c>
      <c r="R1313" s="104">
        <f t="shared" si="112"/>
        <v>0</v>
      </c>
      <c r="S1313" s="43"/>
      <c r="T1313" s="111"/>
      <c r="U1313" s="111"/>
      <c r="V1313" s="111"/>
      <c r="W1313" s="111"/>
      <c r="X1313" s="111"/>
      <c r="Y1313" s="111"/>
      <c r="Z1313" s="111"/>
      <c r="AA1313" s="111"/>
      <c r="AB1313" s="111"/>
      <c r="AC1313" s="111"/>
      <c r="AD1313" s="111"/>
      <c r="AE1313" s="111"/>
      <c r="AF1313" s="111"/>
      <c r="AG1313" s="111"/>
      <c r="AH1313" s="40"/>
      <c r="AI1313" s="40"/>
    </row>
    <row r="1314" spans="1:35" s="44" customFormat="1" ht="28.5" customHeight="1" x14ac:dyDescent="0.25">
      <c r="A1314" s="88" t="e">
        <f t="shared" si="109"/>
        <v>#VALUE!</v>
      </c>
      <c r="B1314" s="87" t="s">
        <v>60</v>
      </c>
      <c r="C1314" s="28"/>
      <c r="D1314" s="37"/>
      <c r="E1314" s="38"/>
      <c r="F1314" s="89"/>
      <c r="G1314" s="96"/>
      <c r="H1314" s="39">
        <f t="shared" si="110"/>
        <v>0</v>
      </c>
      <c r="I1314" s="39"/>
      <c r="J1314" s="82"/>
      <c r="K1314" s="41">
        <f t="shared" si="111"/>
        <v>0</v>
      </c>
      <c r="L1314" s="42">
        <v>0</v>
      </c>
      <c r="M1314" s="269"/>
      <c r="N1314" s="268" t="str">
        <f t="shared" si="113"/>
        <v>xxx</v>
      </c>
      <c r="O1314" s="267"/>
      <c r="P1314" s="268"/>
      <c r="Q1314" s="300">
        <v>0</v>
      </c>
      <c r="R1314" s="104">
        <f t="shared" si="112"/>
        <v>0</v>
      </c>
      <c r="S1314" s="43"/>
      <c r="T1314" s="111"/>
      <c r="U1314" s="111"/>
      <c r="V1314" s="111"/>
      <c r="W1314" s="111"/>
      <c r="X1314" s="111"/>
      <c r="Y1314" s="111"/>
      <c r="Z1314" s="111"/>
      <c r="AA1314" s="111"/>
      <c r="AB1314" s="111"/>
      <c r="AC1314" s="111"/>
      <c r="AD1314" s="111"/>
      <c r="AE1314" s="111"/>
      <c r="AF1314" s="111"/>
      <c r="AG1314" s="111"/>
      <c r="AH1314" s="40"/>
      <c r="AI1314" s="40"/>
    </row>
    <row r="1315" spans="1:35" s="44" customFormat="1" ht="28.5" customHeight="1" x14ac:dyDescent="0.25">
      <c r="A1315" s="88" t="e">
        <f t="shared" si="109"/>
        <v>#VALUE!</v>
      </c>
      <c r="B1315" s="87" t="s">
        <v>60</v>
      </c>
      <c r="C1315" s="28"/>
      <c r="D1315" s="37"/>
      <c r="E1315" s="38"/>
      <c r="F1315" s="89"/>
      <c r="G1315" s="96"/>
      <c r="H1315" s="39">
        <f t="shared" si="110"/>
        <v>0</v>
      </c>
      <c r="I1315" s="39"/>
      <c r="J1315" s="82"/>
      <c r="K1315" s="41">
        <f t="shared" si="111"/>
        <v>0</v>
      </c>
      <c r="L1315" s="42">
        <v>0</v>
      </c>
      <c r="M1315" s="269"/>
      <c r="N1315" s="268" t="str">
        <f t="shared" si="113"/>
        <v>xxx</v>
      </c>
      <c r="O1315" s="267"/>
      <c r="P1315" s="268"/>
      <c r="Q1315" s="300">
        <v>0</v>
      </c>
      <c r="R1315" s="104">
        <f t="shared" si="112"/>
        <v>0</v>
      </c>
      <c r="S1315" s="43"/>
      <c r="T1315" s="111"/>
      <c r="U1315" s="111"/>
      <c r="V1315" s="111"/>
      <c r="W1315" s="111"/>
      <c r="X1315" s="111"/>
      <c r="Y1315" s="111"/>
      <c r="Z1315" s="111"/>
      <c r="AA1315" s="111"/>
      <c r="AB1315" s="111"/>
      <c r="AC1315" s="111"/>
      <c r="AD1315" s="111"/>
      <c r="AE1315" s="111"/>
      <c r="AF1315" s="111"/>
      <c r="AG1315" s="111"/>
      <c r="AH1315" s="40"/>
      <c r="AI1315" s="40"/>
    </row>
    <row r="1316" spans="1:35" s="44" customFormat="1" ht="28.5" customHeight="1" x14ac:dyDescent="0.25">
      <c r="A1316" s="88" t="e">
        <f t="shared" si="109"/>
        <v>#VALUE!</v>
      </c>
      <c r="B1316" s="87" t="s">
        <v>60</v>
      </c>
      <c r="C1316" s="28"/>
      <c r="D1316" s="37"/>
      <c r="E1316" s="38"/>
      <c r="F1316" s="89"/>
      <c r="G1316" s="96"/>
      <c r="H1316" s="39">
        <f t="shared" si="110"/>
        <v>0</v>
      </c>
      <c r="I1316" s="39"/>
      <c r="J1316" s="82"/>
      <c r="K1316" s="41">
        <f t="shared" si="111"/>
        <v>0</v>
      </c>
      <c r="L1316" s="42">
        <v>0</v>
      </c>
      <c r="M1316" s="269"/>
      <c r="N1316" s="268" t="str">
        <f t="shared" si="113"/>
        <v>xxx</v>
      </c>
      <c r="O1316" s="267"/>
      <c r="P1316" s="268"/>
      <c r="Q1316" s="300">
        <v>0</v>
      </c>
      <c r="R1316" s="104">
        <f t="shared" si="112"/>
        <v>0</v>
      </c>
      <c r="S1316" s="43"/>
      <c r="T1316" s="111"/>
      <c r="U1316" s="111"/>
      <c r="V1316" s="111"/>
      <c r="W1316" s="111"/>
      <c r="X1316" s="111"/>
      <c r="Y1316" s="111"/>
      <c r="Z1316" s="111"/>
      <c r="AA1316" s="111"/>
      <c r="AB1316" s="111"/>
      <c r="AC1316" s="111"/>
      <c r="AD1316" s="111"/>
      <c r="AE1316" s="111"/>
      <c r="AF1316" s="111"/>
      <c r="AG1316" s="111"/>
      <c r="AH1316" s="40"/>
      <c r="AI1316" s="40"/>
    </row>
    <row r="1317" spans="1:35" s="44" customFormat="1" ht="28.5" customHeight="1" x14ac:dyDescent="0.25">
      <c r="A1317" s="88" t="e">
        <f t="shared" si="109"/>
        <v>#VALUE!</v>
      </c>
      <c r="B1317" s="87" t="s">
        <v>60</v>
      </c>
      <c r="C1317" s="28"/>
      <c r="D1317" s="37"/>
      <c r="E1317" s="38"/>
      <c r="F1317" s="89"/>
      <c r="G1317" s="96"/>
      <c r="H1317" s="39">
        <f t="shared" si="110"/>
        <v>0</v>
      </c>
      <c r="I1317" s="39"/>
      <c r="J1317" s="82"/>
      <c r="K1317" s="41">
        <f t="shared" si="111"/>
        <v>0</v>
      </c>
      <c r="L1317" s="42">
        <v>0</v>
      </c>
      <c r="M1317" s="269"/>
      <c r="N1317" s="268" t="str">
        <f t="shared" si="113"/>
        <v>xxx</v>
      </c>
      <c r="O1317" s="267"/>
      <c r="P1317" s="268"/>
      <c r="Q1317" s="300">
        <v>0</v>
      </c>
      <c r="R1317" s="104">
        <f t="shared" si="112"/>
        <v>0</v>
      </c>
      <c r="S1317" s="43"/>
      <c r="T1317" s="111"/>
      <c r="U1317" s="111"/>
      <c r="V1317" s="111"/>
      <c r="W1317" s="111"/>
      <c r="X1317" s="111"/>
      <c r="Y1317" s="111"/>
      <c r="Z1317" s="111"/>
      <c r="AA1317" s="111"/>
      <c r="AB1317" s="111"/>
      <c r="AC1317" s="111"/>
      <c r="AD1317" s="111"/>
      <c r="AE1317" s="111"/>
      <c r="AF1317" s="111"/>
      <c r="AG1317" s="111"/>
      <c r="AH1317" s="40"/>
      <c r="AI1317" s="40"/>
    </row>
    <row r="1318" spans="1:35" s="44" customFormat="1" ht="28.5" customHeight="1" x14ac:dyDescent="0.25">
      <c r="A1318" s="88" t="e">
        <f t="shared" si="109"/>
        <v>#VALUE!</v>
      </c>
      <c r="B1318" s="87" t="s">
        <v>60</v>
      </c>
      <c r="C1318" s="28"/>
      <c r="D1318" s="37"/>
      <c r="E1318" s="38"/>
      <c r="F1318" s="89"/>
      <c r="G1318" s="96"/>
      <c r="H1318" s="39">
        <f t="shared" si="110"/>
        <v>0</v>
      </c>
      <c r="I1318" s="39"/>
      <c r="J1318" s="82"/>
      <c r="K1318" s="41">
        <f t="shared" si="111"/>
        <v>0</v>
      </c>
      <c r="L1318" s="42">
        <v>0</v>
      </c>
      <c r="M1318" s="269"/>
      <c r="N1318" s="268" t="str">
        <f t="shared" si="113"/>
        <v>xxx</v>
      </c>
      <c r="O1318" s="267"/>
      <c r="P1318" s="268"/>
      <c r="Q1318" s="300">
        <v>0</v>
      </c>
      <c r="R1318" s="104">
        <f t="shared" si="112"/>
        <v>0</v>
      </c>
      <c r="S1318" s="43"/>
      <c r="T1318" s="111"/>
      <c r="U1318" s="111"/>
      <c r="V1318" s="111"/>
      <c r="W1318" s="111"/>
      <c r="X1318" s="111"/>
      <c r="Y1318" s="111"/>
      <c r="Z1318" s="111"/>
      <c r="AA1318" s="111"/>
      <c r="AB1318" s="111"/>
      <c r="AC1318" s="111"/>
      <c r="AD1318" s="111"/>
      <c r="AE1318" s="111"/>
      <c r="AF1318" s="111"/>
      <c r="AG1318" s="111"/>
      <c r="AH1318" s="40"/>
      <c r="AI1318" s="40"/>
    </row>
    <row r="1319" spans="1:35" s="44" customFormat="1" ht="28.5" customHeight="1" x14ac:dyDescent="0.25">
      <c r="A1319" s="88" t="e">
        <f t="shared" si="109"/>
        <v>#VALUE!</v>
      </c>
      <c r="B1319" s="87" t="s">
        <v>60</v>
      </c>
      <c r="C1319" s="28"/>
      <c r="D1319" s="37"/>
      <c r="E1319" s="38"/>
      <c r="F1319" s="89"/>
      <c r="G1319" s="96"/>
      <c r="H1319" s="39">
        <f t="shared" si="110"/>
        <v>0</v>
      </c>
      <c r="I1319" s="39"/>
      <c r="J1319" s="82"/>
      <c r="K1319" s="41">
        <f t="shared" si="111"/>
        <v>0</v>
      </c>
      <c r="L1319" s="42">
        <v>0</v>
      </c>
      <c r="M1319" s="269"/>
      <c r="N1319" s="268" t="str">
        <f t="shared" si="113"/>
        <v>xxx</v>
      </c>
      <c r="O1319" s="267"/>
      <c r="P1319" s="268"/>
      <c r="Q1319" s="300">
        <v>0</v>
      </c>
      <c r="R1319" s="104">
        <f t="shared" si="112"/>
        <v>0</v>
      </c>
      <c r="S1319" s="43"/>
      <c r="T1319" s="111"/>
      <c r="U1319" s="111"/>
      <c r="V1319" s="111"/>
      <c r="W1319" s="111"/>
      <c r="X1319" s="111"/>
      <c r="Y1319" s="111"/>
      <c r="Z1319" s="111"/>
      <c r="AA1319" s="111"/>
      <c r="AB1319" s="111"/>
      <c r="AC1319" s="111"/>
      <c r="AD1319" s="111"/>
      <c r="AE1319" s="111"/>
      <c r="AF1319" s="111"/>
      <c r="AG1319" s="111"/>
      <c r="AH1319" s="40"/>
      <c r="AI1319" s="40"/>
    </row>
    <row r="1320" spans="1:35" s="44" customFormat="1" ht="28.5" customHeight="1" x14ac:dyDescent="0.25">
      <c r="A1320" s="88" t="e">
        <f t="shared" si="109"/>
        <v>#VALUE!</v>
      </c>
      <c r="B1320" s="87" t="s">
        <v>60</v>
      </c>
      <c r="C1320" s="28"/>
      <c r="D1320" s="37"/>
      <c r="E1320" s="38"/>
      <c r="F1320" s="89"/>
      <c r="G1320" s="96"/>
      <c r="H1320" s="39">
        <f t="shared" si="110"/>
        <v>0</v>
      </c>
      <c r="I1320" s="39"/>
      <c r="J1320" s="82"/>
      <c r="K1320" s="41">
        <f t="shared" si="111"/>
        <v>0</v>
      </c>
      <c r="L1320" s="42">
        <v>0</v>
      </c>
      <c r="M1320" s="269"/>
      <c r="N1320" s="268" t="str">
        <f t="shared" si="113"/>
        <v>xxx</v>
      </c>
      <c r="O1320" s="267"/>
      <c r="P1320" s="268"/>
      <c r="Q1320" s="300">
        <v>0</v>
      </c>
      <c r="R1320" s="104">
        <f t="shared" si="112"/>
        <v>0</v>
      </c>
      <c r="S1320" s="43"/>
      <c r="T1320" s="111"/>
      <c r="U1320" s="111"/>
      <c r="V1320" s="111"/>
      <c r="W1320" s="111"/>
      <c r="X1320" s="111"/>
      <c r="Y1320" s="111"/>
      <c r="Z1320" s="111"/>
      <c r="AA1320" s="111"/>
      <c r="AB1320" s="111"/>
      <c r="AC1320" s="111"/>
      <c r="AD1320" s="111"/>
      <c r="AE1320" s="111"/>
      <c r="AF1320" s="111"/>
      <c r="AG1320" s="111"/>
      <c r="AH1320" s="40"/>
      <c r="AI1320" s="40"/>
    </row>
    <row r="1321" spans="1:35" s="44" customFormat="1" ht="28.5" customHeight="1" x14ac:dyDescent="0.25">
      <c r="A1321" s="88" t="e">
        <f t="shared" si="109"/>
        <v>#VALUE!</v>
      </c>
      <c r="B1321" s="87" t="s">
        <v>60</v>
      </c>
      <c r="C1321" s="28"/>
      <c r="D1321" s="37"/>
      <c r="E1321" s="38"/>
      <c r="F1321" s="89"/>
      <c r="G1321" s="96"/>
      <c r="H1321" s="39">
        <f t="shared" si="110"/>
        <v>0</v>
      </c>
      <c r="I1321" s="39"/>
      <c r="J1321" s="82"/>
      <c r="K1321" s="41">
        <f t="shared" si="111"/>
        <v>0</v>
      </c>
      <c r="L1321" s="42">
        <v>0</v>
      </c>
      <c r="M1321" s="269"/>
      <c r="N1321" s="268" t="str">
        <f t="shared" si="113"/>
        <v>xxx</v>
      </c>
      <c r="O1321" s="267"/>
      <c r="P1321" s="268"/>
      <c r="Q1321" s="300">
        <v>0</v>
      </c>
      <c r="R1321" s="104">
        <f t="shared" si="112"/>
        <v>0</v>
      </c>
      <c r="S1321" s="43"/>
      <c r="T1321" s="111"/>
      <c r="U1321" s="111"/>
      <c r="V1321" s="111"/>
      <c r="W1321" s="111"/>
      <c r="X1321" s="111"/>
      <c r="Y1321" s="111"/>
      <c r="Z1321" s="111"/>
      <c r="AA1321" s="111"/>
      <c r="AB1321" s="111"/>
      <c r="AC1321" s="111"/>
      <c r="AD1321" s="111"/>
      <c r="AE1321" s="111"/>
      <c r="AF1321" s="111"/>
      <c r="AG1321" s="111"/>
      <c r="AH1321" s="40"/>
      <c r="AI1321" s="40"/>
    </row>
    <row r="1322" spans="1:35" s="44" customFormat="1" ht="28.5" customHeight="1" x14ac:dyDescent="0.25">
      <c r="A1322" s="88" t="e">
        <f t="shared" ref="A1322:A1385" si="114">N1322+14</f>
        <v>#VALUE!</v>
      </c>
      <c r="B1322" s="87" t="s">
        <v>60</v>
      </c>
      <c r="C1322" s="28"/>
      <c r="D1322" s="37"/>
      <c r="E1322" s="38"/>
      <c r="F1322" s="89"/>
      <c r="G1322" s="96"/>
      <c r="H1322" s="39">
        <f t="shared" ref="H1322:H1385" si="115">G1322-F1322</f>
        <v>0</v>
      </c>
      <c r="I1322" s="39"/>
      <c r="J1322" s="82"/>
      <c r="K1322" s="41">
        <f t="shared" ref="K1322:K1385" si="116">L1322/1.1</f>
        <v>0</v>
      </c>
      <c r="L1322" s="42">
        <v>0</v>
      </c>
      <c r="M1322" s="269"/>
      <c r="N1322" s="268" t="str">
        <f t="shared" si="113"/>
        <v>xxx</v>
      </c>
      <c r="O1322" s="267"/>
      <c r="P1322" s="268"/>
      <c r="Q1322" s="300">
        <v>0</v>
      </c>
      <c r="R1322" s="104">
        <f t="shared" ref="R1322:R1385" si="117">L1322-Q1322</f>
        <v>0</v>
      </c>
      <c r="S1322" s="43"/>
      <c r="T1322" s="111"/>
      <c r="U1322" s="111"/>
      <c r="V1322" s="111"/>
      <c r="W1322" s="111"/>
      <c r="X1322" s="111"/>
      <c r="Y1322" s="111"/>
      <c r="Z1322" s="111"/>
      <c r="AA1322" s="111"/>
      <c r="AB1322" s="111"/>
      <c r="AC1322" s="111"/>
      <c r="AD1322" s="111"/>
      <c r="AE1322" s="111"/>
      <c r="AF1322" s="111"/>
      <c r="AG1322" s="111"/>
      <c r="AH1322" s="40"/>
      <c r="AI1322" s="40"/>
    </row>
    <row r="1323" spans="1:35" s="44" customFormat="1" ht="28.5" customHeight="1" x14ac:dyDescent="0.25">
      <c r="A1323" s="88" t="e">
        <f t="shared" si="114"/>
        <v>#VALUE!</v>
      </c>
      <c r="B1323" s="87" t="s">
        <v>60</v>
      </c>
      <c r="C1323" s="28"/>
      <c r="D1323" s="37"/>
      <c r="E1323" s="38"/>
      <c r="F1323" s="89"/>
      <c r="G1323" s="96"/>
      <c r="H1323" s="39">
        <f t="shared" si="115"/>
        <v>0</v>
      </c>
      <c r="I1323" s="39"/>
      <c r="J1323" s="82"/>
      <c r="K1323" s="41">
        <f t="shared" si="116"/>
        <v>0</v>
      </c>
      <c r="L1323" s="42">
        <v>0</v>
      </c>
      <c r="M1323" s="269"/>
      <c r="N1323" s="268" t="str">
        <f t="shared" si="113"/>
        <v>xxx</v>
      </c>
      <c r="O1323" s="267"/>
      <c r="P1323" s="268"/>
      <c r="Q1323" s="300">
        <v>0</v>
      </c>
      <c r="R1323" s="104">
        <f t="shared" si="117"/>
        <v>0</v>
      </c>
      <c r="S1323" s="43"/>
      <c r="T1323" s="111"/>
      <c r="U1323" s="111"/>
      <c r="V1323" s="111"/>
      <c r="W1323" s="111"/>
      <c r="X1323" s="111"/>
      <c r="Y1323" s="111"/>
      <c r="Z1323" s="111"/>
      <c r="AA1323" s="111"/>
      <c r="AB1323" s="111"/>
      <c r="AC1323" s="111"/>
      <c r="AD1323" s="111"/>
      <c r="AE1323" s="111"/>
      <c r="AF1323" s="111"/>
      <c r="AG1323" s="111"/>
      <c r="AH1323" s="40"/>
      <c r="AI1323" s="40"/>
    </row>
    <row r="1324" spans="1:35" s="44" customFormat="1" ht="28.5" customHeight="1" x14ac:dyDescent="0.25">
      <c r="A1324" s="88" t="e">
        <f t="shared" si="114"/>
        <v>#VALUE!</v>
      </c>
      <c r="B1324" s="87" t="s">
        <v>60</v>
      </c>
      <c r="C1324" s="28"/>
      <c r="D1324" s="37"/>
      <c r="E1324" s="38"/>
      <c r="F1324" s="89"/>
      <c r="G1324" s="96"/>
      <c r="H1324" s="39">
        <f t="shared" si="115"/>
        <v>0</v>
      </c>
      <c r="I1324" s="39"/>
      <c r="J1324" s="82"/>
      <c r="K1324" s="41">
        <f t="shared" si="116"/>
        <v>0</v>
      </c>
      <c r="L1324" s="42">
        <v>0</v>
      </c>
      <c r="M1324" s="269"/>
      <c r="N1324" s="268" t="str">
        <f t="shared" si="113"/>
        <v>xxx</v>
      </c>
      <c r="O1324" s="267"/>
      <c r="P1324" s="268"/>
      <c r="Q1324" s="300">
        <v>0</v>
      </c>
      <c r="R1324" s="104">
        <f t="shared" si="117"/>
        <v>0</v>
      </c>
      <c r="S1324" s="43"/>
      <c r="T1324" s="111"/>
      <c r="U1324" s="111"/>
      <c r="V1324" s="111"/>
      <c r="W1324" s="111"/>
      <c r="X1324" s="111"/>
      <c r="Y1324" s="111"/>
      <c r="Z1324" s="111"/>
      <c r="AA1324" s="111"/>
      <c r="AB1324" s="111"/>
      <c r="AC1324" s="111"/>
      <c r="AD1324" s="111"/>
      <c r="AE1324" s="111"/>
      <c r="AF1324" s="111"/>
      <c r="AG1324" s="111"/>
      <c r="AH1324" s="40"/>
      <c r="AI1324" s="40"/>
    </row>
    <row r="1325" spans="1:35" s="44" customFormat="1" ht="28.5" customHeight="1" x14ac:dyDescent="0.25">
      <c r="A1325" s="88" t="e">
        <f t="shared" si="114"/>
        <v>#VALUE!</v>
      </c>
      <c r="B1325" s="87" t="s">
        <v>60</v>
      </c>
      <c r="C1325" s="28"/>
      <c r="D1325" s="37"/>
      <c r="E1325" s="38"/>
      <c r="F1325" s="89"/>
      <c r="G1325" s="96"/>
      <c r="H1325" s="39">
        <f t="shared" si="115"/>
        <v>0</v>
      </c>
      <c r="I1325" s="39"/>
      <c r="J1325" s="82"/>
      <c r="K1325" s="41">
        <f t="shared" si="116"/>
        <v>0</v>
      </c>
      <c r="L1325" s="42">
        <v>0</v>
      </c>
      <c r="M1325" s="269"/>
      <c r="N1325" s="268" t="str">
        <f t="shared" si="113"/>
        <v>xxx</v>
      </c>
      <c r="O1325" s="267"/>
      <c r="P1325" s="268"/>
      <c r="Q1325" s="300">
        <v>0</v>
      </c>
      <c r="R1325" s="104">
        <f t="shared" si="117"/>
        <v>0</v>
      </c>
      <c r="S1325" s="43"/>
      <c r="T1325" s="111"/>
      <c r="U1325" s="111"/>
      <c r="V1325" s="111"/>
      <c r="W1325" s="111"/>
      <c r="X1325" s="111"/>
      <c r="Y1325" s="111"/>
      <c r="Z1325" s="111"/>
      <c r="AA1325" s="111"/>
      <c r="AB1325" s="111"/>
      <c r="AC1325" s="111"/>
      <c r="AD1325" s="111"/>
      <c r="AE1325" s="111"/>
      <c r="AF1325" s="111"/>
      <c r="AG1325" s="111"/>
      <c r="AH1325" s="40"/>
      <c r="AI1325" s="40"/>
    </row>
    <row r="1326" spans="1:35" s="44" customFormat="1" ht="28.5" customHeight="1" x14ac:dyDescent="0.25">
      <c r="A1326" s="88" t="e">
        <f t="shared" si="114"/>
        <v>#VALUE!</v>
      </c>
      <c r="B1326" s="87" t="s">
        <v>60</v>
      </c>
      <c r="C1326" s="28"/>
      <c r="D1326" s="37"/>
      <c r="E1326" s="38"/>
      <c r="F1326" s="89"/>
      <c r="G1326" s="96"/>
      <c r="H1326" s="39">
        <f t="shared" si="115"/>
        <v>0</v>
      </c>
      <c r="I1326" s="39"/>
      <c r="J1326" s="82"/>
      <c r="K1326" s="41">
        <f t="shared" si="116"/>
        <v>0</v>
      </c>
      <c r="L1326" s="42">
        <v>0</v>
      </c>
      <c r="M1326" s="269"/>
      <c r="N1326" s="268" t="str">
        <f t="shared" si="113"/>
        <v>xxx</v>
      </c>
      <c r="O1326" s="267"/>
      <c r="P1326" s="268"/>
      <c r="Q1326" s="300">
        <v>0</v>
      </c>
      <c r="R1326" s="104">
        <f t="shared" si="117"/>
        <v>0</v>
      </c>
      <c r="S1326" s="43"/>
      <c r="T1326" s="111"/>
      <c r="U1326" s="111"/>
      <c r="V1326" s="111"/>
      <c r="W1326" s="111"/>
      <c r="X1326" s="111"/>
      <c r="Y1326" s="111"/>
      <c r="Z1326" s="111"/>
      <c r="AA1326" s="111"/>
      <c r="AB1326" s="111"/>
      <c r="AC1326" s="111"/>
      <c r="AD1326" s="111"/>
      <c r="AE1326" s="111"/>
      <c r="AF1326" s="111"/>
      <c r="AG1326" s="111"/>
      <c r="AH1326" s="40"/>
      <c r="AI1326" s="40"/>
    </row>
    <row r="1327" spans="1:35" s="44" customFormat="1" ht="28.5" customHeight="1" x14ac:dyDescent="0.25">
      <c r="A1327" s="88" t="e">
        <f t="shared" si="114"/>
        <v>#VALUE!</v>
      </c>
      <c r="B1327" s="87" t="s">
        <v>60</v>
      </c>
      <c r="C1327" s="28"/>
      <c r="D1327" s="37"/>
      <c r="E1327" s="38"/>
      <c r="F1327" s="89"/>
      <c r="G1327" s="96"/>
      <c r="H1327" s="39">
        <f t="shared" si="115"/>
        <v>0</v>
      </c>
      <c r="I1327" s="39"/>
      <c r="J1327" s="82"/>
      <c r="K1327" s="41">
        <f t="shared" si="116"/>
        <v>0</v>
      </c>
      <c r="L1327" s="42">
        <v>0</v>
      </c>
      <c r="M1327" s="269"/>
      <c r="N1327" s="268" t="str">
        <f t="shared" si="113"/>
        <v>xxx</v>
      </c>
      <c r="O1327" s="267"/>
      <c r="P1327" s="268"/>
      <c r="Q1327" s="300">
        <v>0</v>
      </c>
      <c r="R1327" s="104">
        <f t="shared" si="117"/>
        <v>0</v>
      </c>
      <c r="S1327" s="43"/>
      <c r="T1327" s="111"/>
      <c r="U1327" s="111"/>
      <c r="V1327" s="111"/>
      <c r="W1327" s="111"/>
      <c r="X1327" s="111"/>
      <c r="Y1327" s="111"/>
      <c r="Z1327" s="111"/>
      <c r="AA1327" s="111"/>
      <c r="AB1327" s="111"/>
      <c r="AC1327" s="111"/>
      <c r="AD1327" s="111"/>
      <c r="AE1327" s="111"/>
      <c r="AF1327" s="111"/>
      <c r="AG1327" s="111"/>
      <c r="AH1327" s="40"/>
      <c r="AI1327" s="40"/>
    </row>
    <row r="1328" spans="1:35" s="44" customFormat="1" ht="28.5" customHeight="1" x14ac:dyDescent="0.25">
      <c r="A1328" s="88" t="e">
        <f t="shared" si="114"/>
        <v>#VALUE!</v>
      </c>
      <c r="B1328" s="87" t="s">
        <v>60</v>
      </c>
      <c r="C1328" s="28"/>
      <c r="D1328" s="37"/>
      <c r="E1328" s="38"/>
      <c r="F1328" s="89"/>
      <c r="G1328" s="96"/>
      <c r="H1328" s="39">
        <f t="shared" si="115"/>
        <v>0</v>
      </c>
      <c r="I1328" s="39"/>
      <c r="J1328" s="82"/>
      <c r="K1328" s="41">
        <f t="shared" si="116"/>
        <v>0</v>
      </c>
      <c r="L1328" s="42">
        <v>0</v>
      </c>
      <c r="M1328" s="269"/>
      <c r="N1328" s="268" t="str">
        <f t="shared" si="113"/>
        <v>xxx</v>
      </c>
      <c r="O1328" s="267"/>
      <c r="P1328" s="268"/>
      <c r="Q1328" s="300">
        <v>0</v>
      </c>
      <c r="R1328" s="104">
        <f t="shared" si="117"/>
        <v>0</v>
      </c>
      <c r="S1328" s="43"/>
      <c r="T1328" s="111"/>
      <c r="U1328" s="111"/>
      <c r="V1328" s="111"/>
      <c r="W1328" s="111"/>
      <c r="X1328" s="111"/>
      <c r="Y1328" s="111"/>
      <c r="Z1328" s="111"/>
      <c r="AA1328" s="111"/>
      <c r="AB1328" s="111"/>
      <c r="AC1328" s="111"/>
      <c r="AD1328" s="111"/>
      <c r="AE1328" s="111"/>
      <c r="AF1328" s="111"/>
      <c r="AG1328" s="111"/>
      <c r="AH1328" s="40"/>
      <c r="AI1328" s="40"/>
    </row>
    <row r="1329" spans="1:35" s="44" customFormat="1" ht="28.5" customHeight="1" x14ac:dyDescent="0.25">
      <c r="A1329" s="88" t="e">
        <f t="shared" si="114"/>
        <v>#VALUE!</v>
      </c>
      <c r="B1329" s="87" t="s">
        <v>60</v>
      </c>
      <c r="C1329" s="28"/>
      <c r="D1329" s="37"/>
      <c r="E1329" s="38"/>
      <c r="F1329" s="89"/>
      <c r="G1329" s="96"/>
      <c r="H1329" s="39">
        <f t="shared" si="115"/>
        <v>0</v>
      </c>
      <c r="I1329" s="39"/>
      <c r="J1329" s="82"/>
      <c r="K1329" s="41">
        <f t="shared" si="116"/>
        <v>0</v>
      </c>
      <c r="L1329" s="42">
        <v>0</v>
      </c>
      <c r="M1329" s="269"/>
      <c r="N1329" s="268" t="str">
        <f t="shared" si="113"/>
        <v>xxx</v>
      </c>
      <c r="O1329" s="267"/>
      <c r="P1329" s="268"/>
      <c r="Q1329" s="300">
        <v>0</v>
      </c>
      <c r="R1329" s="104">
        <f t="shared" si="117"/>
        <v>0</v>
      </c>
      <c r="S1329" s="43"/>
      <c r="T1329" s="111"/>
      <c r="U1329" s="111"/>
      <c r="V1329" s="111"/>
      <c r="W1329" s="111"/>
      <c r="X1329" s="111"/>
      <c r="Y1329" s="111"/>
      <c r="Z1329" s="111"/>
      <c r="AA1329" s="111"/>
      <c r="AB1329" s="111"/>
      <c r="AC1329" s="111"/>
      <c r="AD1329" s="111"/>
      <c r="AE1329" s="111"/>
      <c r="AF1329" s="111"/>
      <c r="AG1329" s="111"/>
      <c r="AH1329" s="40"/>
      <c r="AI1329" s="40"/>
    </row>
    <row r="1330" spans="1:35" s="44" customFormat="1" ht="28.5" customHeight="1" x14ac:dyDescent="0.25">
      <c r="A1330" s="88" t="e">
        <f t="shared" si="114"/>
        <v>#VALUE!</v>
      </c>
      <c r="B1330" s="87" t="s">
        <v>60</v>
      </c>
      <c r="C1330" s="28"/>
      <c r="D1330" s="37"/>
      <c r="E1330" s="38"/>
      <c r="F1330" s="89"/>
      <c r="G1330" s="96"/>
      <c r="H1330" s="39">
        <f t="shared" si="115"/>
        <v>0</v>
      </c>
      <c r="I1330" s="39"/>
      <c r="J1330" s="82"/>
      <c r="K1330" s="41">
        <f t="shared" si="116"/>
        <v>0</v>
      </c>
      <c r="L1330" s="42">
        <v>0</v>
      </c>
      <c r="M1330" s="269"/>
      <c r="N1330" s="268" t="str">
        <f t="shared" si="113"/>
        <v>xxx</v>
      </c>
      <c r="O1330" s="267"/>
      <c r="P1330" s="268"/>
      <c r="Q1330" s="300">
        <v>0</v>
      </c>
      <c r="R1330" s="104">
        <f t="shared" si="117"/>
        <v>0</v>
      </c>
      <c r="S1330" s="43"/>
      <c r="T1330" s="111"/>
      <c r="U1330" s="111"/>
      <c r="V1330" s="111"/>
      <c r="W1330" s="111"/>
      <c r="X1330" s="111"/>
      <c r="Y1330" s="111"/>
      <c r="Z1330" s="111"/>
      <c r="AA1330" s="111"/>
      <c r="AB1330" s="111"/>
      <c r="AC1330" s="111"/>
      <c r="AD1330" s="111"/>
      <c r="AE1330" s="111"/>
      <c r="AF1330" s="111"/>
      <c r="AG1330" s="111"/>
      <c r="AH1330" s="40"/>
      <c r="AI1330" s="40"/>
    </row>
    <row r="1331" spans="1:35" s="44" customFormat="1" ht="28.5" customHeight="1" x14ac:dyDescent="0.25">
      <c r="A1331" s="88" t="e">
        <f t="shared" si="114"/>
        <v>#VALUE!</v>
      </c>
      <c r="B1331" s="87" t="s">
        <v>60</v>
      </c>
      <c r="C1331" s="28"/>
      <c r="D1331" s="37"/>
      <c r="E1331" s="38"/>
      <c r="F1331" s="89"/>
      <c r="G1331" s="96"/>
      <c r="H1331" s="39">
        <f t="shared" si="115"/>
        <v>0</v>
      </c>
      <c r="I1331" s="39"/>
      <c r="J1331" s="82"/>
      <c r="K1331" s="41">
        <f t="shared" si="116"/>
        <v>0</v>
      </c>
      <c r="L1331" s="42">
        <v>0</v>
      </c>
      <c r="M1331" s="269"/>
      <c r="N1331" s="268" t="str">
        <f t="shared" si="113"/>
        <v>xxx</v>
      </c>
      <c r="O1331" s="267"/>
      <c r="P1331" s="268"/>
      <c r="Q1331" s="300">
        <v>0</v>
      </c>
      <c r="R1331" s="104">
        <f t="shared" si="117"/>
        <v>0</v>
      </c>
      <c r="S1331" s="43"/>
      <c r="T1331" s="111"/>
      <c r="U1331" s="111"/>
      <c r="V1331" s="111"/>
      <c r="W1331" s="111"/>
      <c r="X1331" s="111"/>
      <c r="Y1331" s="111"/>
      <c r="Z1331" s="111"/>
      <c r="AA1331" s="111"/>
      <c r="AB1331" s="111"/>
      <c r="AC1331" s="111"/>
      <c r="AD1331" s="111"/>
      <c r="AE1331" s="111"/>
      <c r="AF1331" s="111"/>
      <c r="AG1331" s="111"/>
      <c r="AH1331" s="40"/>
      <c r="AI1331" s="40"/>
    </row>
    <row r="1332" spans="1:35" s="44" customFormat="1" ht="28.5" customHeight="1" x14ac:dyDescent="0.25">
      <c r="A1332" s="88" t="e">
        <f t="shared" si="114"/>
        <v>#VALUE!</v>
      </c>
      <c r="B1332" s="87" t="s">
        <v>60</v>
      </c>
      <c r="C1332" s="28"/>
      <c r="D1332" s="37"/>
      <c r="E1332" s="38"/>
      <c r="F1332" s="89"/>
      <c r="G1332" s="96"/>
      <c r="H1332" s="39">
        <f t="shared" si="115"/>
        <v>0</v>
      </c>
      <c r="I1332" s="39"/>
      <c r="J1332" s="82"/>
      <c r="K1332" s="41">
        <f t="shared" si="116"/>
        <v>0</v>
      </c>
      <c r="L1332" s="42">
        <v>0</v>
      </c>
      <c r="M1332" s="269"/>
      <c r="N1332" s="268" t="str">
        <f t="shared" si="113"/>
        <v>xxx</v>
      </c>
      <c r="O1332" s="267"/>
      <c r="P1332" s="268"/>
      <c r="Q1332" s="300">
        <v>0</v>
      </c>
      <c r="R1332" s="104">
        <f t="shared" si="117"/>
        <v>0</v>
      </c>
      <c r="S1332" s="43"/>
      <c r="T1332" s="111"/>
      <c r="U1332" s="111"/>
      <c r="V1332" s="111"/>
      <c r="W1332" s="111"/>
      <c r="X1332" s="111"/>
      <c r="Y1332" s="111"/>
      <c r="Z1332" s="111"/>
      <c r="AA1332" s="111"/>
      <c r="AB1332" s="111"/>
      <c r="AC1332" s="111"/>
      <c r="AD1332" s="111"/>
      <c r="AE1332" s="111"/>
      <c r="AF1332" s="111"/>
      <c r="AG1332" s="111"/>
      <c r="AH1332" s="40"/>
      <c r="AI1332" s="40"/>
    </row>
    <row r="1333" spans="1:35" s="44" customFormat="1" ht="28.5" customHeight="1" x14ac:dyDescent="0.25">
      <c r="A1333" s="88" t="e">
        <f t="shared" si="114"/>
        <v>#VALUE!</v>
      </c>
      <c r="B1333" s="87" t="s">
        <v>60</v>
      </c>
      <c r="C1333" s="28"/>
      <c r="D1333" s="37"/>
      <c r="E1333" s="38"/>
      <c r="F1333" s="89"/>
      <c r="G1333" s="96"/>
      <c r="H1333" s="39">
        <f t="shared" si="115"/>
        <v>0</v>
      </c>
      <c r="I1333" s="39"/>
      <c r="J1333" s="82"/>
      <c r="K1333" s="41">
        <f t="shared" si="116"/>
        <v>0</v>
      </c>
      <c r="L1333" s="42">
        <v>0</v>
      </c>
      <c r="M1333" s="269"/>
      <c r="N1333" s="268" t="str">
        <f t="shared" si="113"/>
        <v>xxx</v>
      </c>
      <c r="O1333" s="267"/>
      <c r="P1333" s="268"/>
      <c r="Q1333" s="300">
        <v>0</v>
      </c>
      <c r="R1333" s="104">
        <f t="shared" si="117"/>
        <v>0</v>
      </c>
      <c r="S1333" s="43"/>
      <c r="T1333" s="111"/>
      <c r="U1333" s="111"/>
      <c r="V1333" s="111"/>
      <c r="W1333" s="111"/>
      <c r="X1333" s="111"/>
      <c r="Y1333" s="111"/>
      <c r="Z1333" s="111"/>
      <c r="AA1333" s="111"/>
      <c r="AB1333" s="111"/>
      <c r="AC1333" s="111"/>
      <c r="AD1333" s="111"/>
      <c r="AE1333" s="111"/>
      <c r="AF1333" s="111"/>
      <c r="AG1333" s="111"/>
      <c r="AH1333" s="40"/>
      <c r="AI1333" s="40"/>
    </row>
    <row r="1334" spans="1:35" s="44" customFormat="1" ht="28.5" customHeight="1" x14ac:dyDescent="0.25">
      <c r="A1334" s="88" t="e">
        <f t="shared" si="114"/>
        <v>#VALUE!</v>
      </c>
      <c r="B1334" s="87" t="s">
        <v>60</v>
      </c>
      <c r="C1334" s="28"/>
      <c r="D1334" s="37"/>
      <c r="E1334" s="38"/>
      <c r="F1334" s="89"/>
      <c r="G1334" s="96"/>
      <c r="H1334" s="39">
        <f t="shared" si="115"/>
        <v>0</v>
      </c>
      <c r="I1334" s="39"/>
      <c r="J1334" s="82"/>
      <c r="K1334" s="41">
        <f t="shared" si="116"/>
        <v>0</v>
      </c>
      <c r="L1334" s="42">
        <v>0</v>
      </c>
      <c r="M1334" s="269"/>
      <c r="N1334" s="268" t="str">
        <f t="shared" si="113"/>
        <v>xxx</v>
      </c>
      <c r="O1334" s="267"/>
      <c r="P1334" s="268"/>
      <c r="Q1334" s="300">
        <v>0</v>
      </c>
      <c r="R1334" s="104">
        <f t="shared" si="117"/>
        <v>0</v>
      </c>
      <c r="S1334" s="43"/>
      <c r="T1334" s="111"/>
      <c r="U1334" s="111"/>
      <c r="V1334" s="111"/>
      <c r="W1334" s="111"/>
      <c r="X1334" s="111"/>
      <c r="Y1334" s="111"/>
      <c r="Z1334" s="111"/>
      <c r="AA1334" s="111"/>
      <c r="AB1334" s="111"/>
      <c r="AC1334" s="111"/>
      <c r="AD1334" s="111"/>
      <c r="AE1334" s="111"/>
      <c r="AF1334" s="111"/>
      <c r="AG1334" s="111"/>
      <c r="AH1334" s="40"/>
      <c r="AI1334" s="40"/>
    </row>
    <row r="1335" spans="1:35" s="44" customFormat="1" ht="28.5" customHeight="1" x14ac:dyDescent="0.25">
      <c r="A1335" s="88" t="e">
        <f t="shared" si="114"/>
        <v>#VALUE!</v>
      </c>
      <c r="B1335" s="87" t="s">
        <v>60</v>
      </c>
      <c r="C1335" s="28"/>
      <c r="D1335" s="37"/>
      <c r="E1335" s="38"/>
      <c r="F1335" s="89"/>
      <c r="G1335" s="96"/>
      <c r="H1335" s="39">
        <f t="shared" si="115"/>
        <v>0</v>
      </c>
      <c r="I1335" s="39"/>
      <c r="J1335" s="82"/>
      <c r="K1335" s="41">
        <f t="shared" si="116"/>
        <v>0</v>
      </c>
      <c r="L1335" s="42">
        <v>0</v>
      </c>
      <c r="M1335" s="269"/>
      <c r="N1335" s="268" t="str">
        <f t="shared" si="113"/>
        <v>xxx</v>
      </c>
      <c r="O1335" s="267"/>
      <c r="P1335" s="268"/>
      <c r="Q1335" s="300">
        <v>0</v>
      </c>
      <c r="R1335" s="104">
        <f t="shared" si="117"/>
        <v>0</v>
      </c>
      <c r="S1335" s="43"/>
      <c r="T1335" s="111"/>
      <c r="U1335" s="111"/>
      <c r="V1335" s="111"/>
      <c r="W1335" s="111"/>
      <c r="X1335" s="111"/>
      <c r="Y1335" s="111"/>
      <c r="Z1335" s="111"/>
      <c r="AA1335" s="111"/>
      <c r="AB1335" s="111"/>
      <c r="AC1335" s="111"/>
      <c r="AD1335" s="111"/>
      <c r="AE1335" s="111"/>
      <c r="AF1335" s="111"/>
      <c r="AG1335" s="111"/>
      <c r="AH1335" s="40"/>
      <c r="AI1335" s="40"/>
    </row>
    <row r="1336" spans="1:35" s="44" customFormat="1" ht="28.5" customHeight="1" x14ac:dyDescent="0.25">
      <c r="A1336" s="88" t="e">
        <f t="shared" si="114"/>
        <v>#VALUE!</v>
      </c>
      <c r="B1336" s="87" t="s">
        <v>60</v>
      </c>
      <c r="C1336" s="28"/>
      <c r="D1336" s="37"/>
      <c r="E1336" s="38"/>
      <c r="F1336" s="89"/>
      <c r="G1336" s="96"/>
      <c r="H1336" s="39">
        <f t="shared" si="115"/>
        <v>0</v>
      </c>
      <c r="I1336" s="39"/>
      <c r="J1336" s="82"/>
      <c r="K1336" s="41">
        <f t="shared" si="116"/>
        <v>0</v>
      </c>
      <c r="L1336" s="42">
        <v>0</v>
      </c>
      <c r="M1336" s="269"/>
      <c r="N1336" s="268" t="str">
        <f t="shared" si="113"/>
        <v>xxx</v>
      </c>
      <c r="O1336" s="267"/>
      <c r="P1336" s="268"/>
      <c r="Q1336" s="300">
        <v>0</v>
      </c>
      <c r="R1336" s="104">
        <f t="shared" si="117"/>
        <v>0</v>
      </c>
      <c r="S1336" s="43"/>
      <c r="T1336" s="111"/>
      <c r="U1336" s="111"/>
      <c r="V1336" s="111"/>
      <c r="W1336" s="111"/>
      <c r="X1336" s="111"/>
      <c r="Y1336" s="111"/>
      <c r="Z1336" s="111"/>
      <c r="AA1336" s="111"/>
      <c r="AB1336" s="111"/>
      <c r="AC1336" s="111"/>
      <c r="AD1336" s="111"/>
      <c r="AE1336" s="111"/>
      <c r="AF1336" s="111"/>
      <c r="AG1336" s="111"/>
      <c r="AH1336" s="40"/>
      <c r="AI1336" s="40"/>
    </row>
    <row r="1337" spans="1:35" s="44" customFormat="1" ht="28.5" customHeight="1" x14ac:dyDescent="0.25">
      <c r="A1337" s="88" t="e">
        <f t="shared" si="114"/>
        <v>#VALUE!</v>
      </c>
      <c r="B1337" s="87" t="s">
        <v>60</v>
      </c>
      <c r="C1337" s="28"/>
      <c r="D1337" s="37"/>
      <c r="E1337" s="38"/>
      <c r="F1337" s="89"/>
      <c r="G1337" s="96"/>
      <c r="H1337" s="39">
        <f t="shared" si="115"/>
        <v>0</v>
      </c>
      <c r="I1337" s="39"/>
      <c r="J1337" s="82"/>
      <c r="K1337" s="41">
        <f t="shared" si="116"/>
        <v>0</v>
      </c>
      <c r="L1337" s="42">
        <v>0</v>
      </c>
      <c r="M1337" s="269"/>
      <c r="N1337" s="268" t="str">
        <f t="shared" si="113"/>
        <v>xxx</v>
      </c>
      <c r="O1337" s="267"/>
      <c r="P1337" s="268"/>
      <c r="Q1337" s="300">
        <v>0</v>
      </c>
      <c r="R1337" s="104">
        <f t="shared" si="117"/>
        <v>0</v>
      </c>
      <c r="S1337" s="43"/>
      <c r="T1337" s="111"/>
      <c r="U1337" s="111"/>
      <c r="V1337" s="111"/>
      <c r="W1337" s="111"/>
      <c r="X1337" s="111"/>
      <c r="Y1337" s="111"/>
      <c r="Z1337" s="111"/>
      <c r="AA1337" s="111"/>
      <c r="AB1337" s="111"/>
      <c r="AC1337" s="111"/>
      <c r="AD1337" s="111"/>
      <c r="AE1337" s="111"/>
      <c r="AF1337" s="111"/>
      <c r="AG1337" s="111"/>
      <c r="AH1337" s="40"/>
      <c r="AI1337" s="40"/>
    </row>
    <row r="1338" spans="1:35" s="44" customFormat="1" ht="28.5" customHeight="1" x14ac:dyDescent="0.25">
      <c r="A1338" s="88" t="e">
        <f t="shared" si="114"/>
        <v>#VALUE!</v>
      </c>
      <c r="B1338" s="87" t="s">
        <v>60</v>
      </c>
      <c r="C1338" s="28"/>
      <c r="D1338" s="37"/>
      <c r="E1338" s="38"/>
      <c r="F1338" s="89"/>
      <c r="G1338" s="96"/>
      <c r="H1338" s="39">
        <f t="shared" si="115"/>
        <v>0</v>
      </c>
      <c r="I1338" s="39"/>
      <c r="J1338" s="82"/>
      <c r="K1338" s="41">
        <f t="shared" si="116"/>
        <v>0</v>
      </c>
      <c r="L1338" s="42">
        <v>0</v>
      </c>
      <c r="M1338" s="269"/>
      <c r="N1338" s="268" t="str">
        <f t="shared" si="113"/>
        <v>xxx</v>
      </c>
      <c r="O1338" s="267"/>
      <c r="P1338" s="268"/>
      <c r="Q1338" s="300">
        <v>0</v>
      </c>
      <c r="R1338" s="104">
        <f t="shared" si="117"/>
        <v>0</v>
      </c>
      <c r="S1338" s="43"/>
      <c r="T1338" s="111"/>
      <c r="U1338" s="111"/>
      <c r="V1338" s="111"/>
      <c r="W1338" s="111"/>
      <c r="X1338" s="111"/>
      <c r="Y1338" s="111"/>
      <c r="Z1338" s="111"/>
      <c r="AA1338" s="111"/>
      <c r="AB1338" s="111"/>
      <c r="AC1338" s="111"/>
      <c r="AD1338" s="111"/>
      <c r="AE1338" s="111"/>
      <c r="AF1338" s="111"/>
      <c r="AG1338" s="111"/>
      <c r="AH1338" s="40"/>
      <c r="AI1338" s="40"/>
    </row>
    <row r="1339" spans="1:35" s="44" customFormat="1" ht="28.5" customHeight="1" x14ac:dyDescent="0.25">
      <c r="A1339" s="88" t="e">
        <f t="shared" si="114"/>
        <v>#VALUE!</v>
      </c>
      <c r="B1339" s="87" t="s">
        <v>60</v>
      </c>
      <c r="C1339" s="28"/>
      <c r="D1339" s="37"/>
      <c r="E1339" s="38"/>
      <c r="F1339" s="89"/>
      <c r="G1339" s="96"/>
      <c r="H1339" s="39">
        <f t="shared" si="115"/>
        <v>0</v>
      </c>
      <c r="I1339" s="39"/>
      <c r="J1339" s="82"/>
      <c r="K1339" s="41">
        <f t="shared" si="116"/>
        <v>0</v>
      </c>
      <c r="L1339" s="42">
        <v>0</v>
      </c>
      <c r="M1339" s="269"/>
      <c r="N1339" s="268" t="str">
        <f t="shared" si="113"/>
        <v>xxx</v>
      </c>
      <c r="O1339" s="267"/>
      <c r="P1339" s="268"/>
      <c r="Q1339" s="300">
        <v>0</v>
      </c>
      <c r="R1339" s="104">
        <f t="shared" si="117"/>
        <v>0</v>
      </c>
      <c r="S1339" s="43"/>
      <c r="T1339" s="111"/>
      <c r="U1339" s="111"/>
      <c r="V1339" s="111"/>
      <c r="W1339" s="111"/>
      <c r="X1339" s="111"/>
      <c r="Y1339" s="111"/>
      <c r="Z1339" s="111"/>
      <c r="AA1339" s="111"/>
      <c r="AB1339" s="111"/>
      <c r="AC1339" s="111"/>
      <c r="AD1339" s="111"/>
      <c r="AE1339" s="111"/>
      <c r="AF1339" s="111"/>
      <c r="AG1339" s="111"/>
      <c r="AH1339" s="40"/>
      <c r="AI1339" s="40"/>
    </row>
    <row r="1340" spans="1:35" s="44" customFormat="1" ht="28.5" customHeight="1" x14ac:dyDescent="0.25">
      <c r="A1340" s="88" t="e">
        <f t="shared" si="114"/>
        <v>#VALUE!</v>
      </c>
      <c r="B1340" s="87" t="s">
        <v>60</v>
      </c>
      <c r="C1340" s="28"/>
      <c r="D1340" s="37"/>
      <c r="E1340" s="38"/>
      <c r="F1340" s="89"/>
      <c r="G1340" s="96"/>
      <c r="H1340" s="39">
        <f t="shared" si="115"/>
        <v>0</v>
      </c>
      <c r="I1340" s="39"/>
      <c r="J1340" s="82"/>
      <c r="K1340" s="41">
        <f t="shared" si="116"/>
        <v>0</v>
      </c>
      <c r="L1340" s="42">
        <v>0</v>
      </c>
      <c r="M1340" s="269"/>
      <c r="N1340" s="268" t="str">
        <f t="shared" si="113"/>
        <v>xxx</v>
      </c>
      <c r="O1340" s="267"/>
      <c r="P1340" s="268"/>
      <c r="Q1340" s="300">
        <v>0</v>
      </c>
      <c r="R1340" s="104">
        <f t="shared" si="117"/>
        <v>0</v>
      </c>
      <c r="S1340" s="43"/>
      <c r="T1340" s="111"/>
      <c r="U1340" s="111"/>
      <c r="V1340" s="111"/>
      <c r="W1340" s="111"/>
      <c r="X1340" s="111"/>
      <c r="Y1340" s="111"/>
      <c r="Z1340" s="111"/>
      <c r="AA1340" s="111"/>
      <c r="AB1340" s="111"/>
      <c r="AC1340" s="111"/>
      <c r="AD1340" s="111"/>
      <c r="AE1340" s="111"/>
      <c r="AF1340" s="111"/>
      <c r="AG1340" s="111"/>
      <c r="AH1340" s="40"/>
      <c r="AI1340" s="40"/>
    </row>
    <row r="1341" spans="1:35" s="44" customFormat="1" ht="28.5" customHeight="1" x14ac:dyDescent="0.25">
      <c r="A1341" s="88" t="e">
        <f t="shared" si="114"/>
        <v>#VALUE!</v>
      </c>
      <c r="B1341" s="87" t="s">
        <v>60</v>
      </c>
      <c r="C1341" s="28"/>
      <c r="D1341" s="37"/>
      <c r="E1341" s="38"/>
      <c r="F1341" s="89"/>
      <c r="G1341" s="96"/>
      <c r="H1341" s="39">
        <f t="shared" si="115"/>
        <v>0</v>
      </c>
      <c r="I1341" s="39"/>
      <c r="J1341" s="82"/>
      <c r="K1341" s="41">
        <f t="shared" si="116"/>
        <v>0</v>
      </c>
      <c r="L1341" s="42">
        <v>0</v>
      </c>
      <c r="M1341" s="269"/>
      <c r="N1341" s="268" t="str">
        <f t="shared" si="113"/>
        <v>xxx</v>
      </c>
      <c r="O1341" s="267"/>
      <c r="P1341" s="268"/>
      <c r="Q1341" s="300">
        <v>0</v>
      </c>
      <c r="R1341" s="104">
        <f t="shared" si="117"/>
        <v>0</v>
      </c>
      <c r="S1341" s="43"/>
      <c r="T1341" s="111"/>
      <c r="U1341" s="111"/>
      <c r="V1341" s="111"/>
      <c r="W1341" s="111"/>
      <c r="X1341" s="111"/>
      <c r="Y1341" s="111"/>
      <c r="Z1341" s="111"/>
      <c r="AA1341" s="111"/>
      <c r="AB1341" s="111"/>
      <c r="AC1341" s="111"/>
      <c r="AD1341" s="111"/>
      <c r="AE1341" s="111"/>
      <c r="AF1341" s="111"/>
      <c r="AG1341" s="111"/>
      <c r="AH1341" s="40"/>
      <c r="AI1341" s="40"/>
    </row>
    <row r="1342" spans="1:35" s="44" customFormat="1" ht="28.5" customHeight="1" x14ac:dyDescent="0.25">
      <c r="A1342" s="88" t="e">
        <f t="shared" si="114"/>
        <v>#VALUE!</v>
      </c>
      <c r="B1342" s="87" t="s">
        <v>60</v>
      </c>
      <c r="C1342" s="28"/>
      <c r="D1342" s="37"/>
      <c r="E1342" s="38"/>
      <c r="F1342" s="89"/>
      <c r="G1342" s="96"/>
      <c r="H1342" s="39">
        <f t="shared" si="115"/>
        <v>0</v>
      </c>
      <c r="I1342" s="39"/>
      <c r="J1342" s="82"/>
      <c r="K1342" s="41">
        <f t="shared" si="116"/>
        <v>0</v>
      </c>
      <c r="L1342" s="42">
        <v>0</v>
      </c>
      <c r="M1342" s="269"/>
      <c r="N1342" s="268" t="str">
        <f t="shared" si="113"/>
        <v>xxx</v>
      </c>
      <c r="O1342" s="267"/>
      <c r="P1342" s="268"/>
      <c r="Q1342" s="300">
        <v>0</v>
      </c>
      <c r="R1342" s="104">
        <f t="shared" si="117"/>
        <v>0</v>
      </c>
      <c r="S1342" s="43"/>
      <c r="T1342" s="111"/>
      <c r="U1342" s="111"/>
      <c r="V1342" s="111"/>
      <c r="W1342" s="111"/>
      <c r="X1342" s="111"/>
      <c r="Y1342" s="111"/>
      <c r="Z1342" s="111"/>
      <c r="AA1342" s="111"/>
      <c r="AB1342" s="111"/>
      <c r="AC1342" s="111"/>
      <c r="AD1342" s="111"/>
      <c r="AE1342" s="111"/>
      <c r="AF1342" s="111"/>
      <c r="AG1342" s="111"/>
      <c r="AH1342" s="40"/>
      <c r="AI1342" s="40"/>
    </row>
    <row r="1343" spans="1:35" s="44" customFormat="1" ht="28.5" customHeight="1" x14ac:dyDescent="0.25">
      <c r="A1343" s="88" t="e">
        <f t="shared" si="114"/>
        <v>#VALUE!</v>
      </c>
      <c r="B1343" s="87" t="s">
        <v>60</v>
      </c>
      <c r="C1343" s="28"/>
      <c r="D1343" s="37"/>
      <c r="E1343" s="38"/>
      <c r="F1343" s="89"/>
      <c r="G1343" s="96"/>
      <c r="H1343" s="39">
        <f t="shared" si="115"/>
        <v>0</v>
      </c>
      <c r="I1343" s="39"/>
      <c r="J1343" s="82"/>
      <c r="K1343" s="41">
        <f t="shared" si="116"/>
        <v>0</v>
      </c>
      <c r="L1343" s="42">
        <v>0</v>
      </c>
      <c r="M1343" s="269"/>
      <c r="N1343" s="268" t="str">
        <f t="shared" si="113"/>
        <v>xxx</v>
      </c>
      <c r="O1343" s="267"/>
      <c r="P1343" s="268"/>
      <c r="Q1343" s="300">
        <v>0</v>
      </c>
      <c r="R1343" s="104">
        <f t="shared" si="117"/>
        <v>0</v>
      </c>
      <c r="S1343" s="43"/>
      <c r="T1343" s="111"/>
      <c r="U1343" s="111"/>
      <c r="V1343" s="111"/>
      <c r="W1343" s="111"/>
      <c r="X1343" s="111"/>
      <c r="Y1343" s="111"/>
      <c r="Z1343" s="111"/>
      <c r="AA1343" s="111"/>
      <c r="AB1343" s="111"/>
      <c r="AC1343" s="111"/>
      <c r="AD1343" s="111"/>
      <c r="AE1343" s="111"/>
      <c r="AF1343" s="111"/>
      <c r="AG1343" s="111"/>
      <c r="AH1343" s="40"/>
      <c r="AI1343" s="40"/>
    </row>
    <row r="1344" spans="1:35" s="44" customFormat="1" ht="28.5" customHeight="1" x14ac:dyDescent="0.25">
      <c r="A1344" s="88" t="e">
        <f t="shared" si="114"/>
        <v>#VALUE!</v>
      </c>
      <c r="B1344" s="87" t="s">
        <v>60</v>
      </c>
      <c r="C1344" s="28"/>
      <c r="D1344" s="37"/>
      <c r="E1344" s="38"/>
      <c r="F1344" s="89"/>
      <c r="G1344" s="96"/>
      <c r="H1344" s="39">
        <f t="shared" si="115"/>
        <v>0</v>
      </c>
      <c r="I1344" s="39"/>
      <c r="J1344" s="82"/>
      <c r="K1344" s="41">
        <f t="shared" si="116"/>
        <v>0</v>
      </c>
      <c r="L1344" s="42">
        <v>0</v>
      </c>
      <c r="M1344" s="269"/>
      <c r="N1344" s="268" t="str">
        <f t="shared" si="113"/>
        <v>xxx</v>
      </c>
      <c r="O1344" s="267"/>
      <c r="P1344" s="268"/>
      <c r="Q1344" s="300">
        <v>0</v>
      </c>
      <c r="R1344" s="104">
        <f t="shared" si="117"/>
        <v>0</v>
      </c>
      <c r="S1344" s="43"/>
      <c r="T1344" s="111"/>
      <c r="U1344" s="111"/>
      <c r="V1344" s="111"/>
      <c r="W1344" s="111"/>
      <c r="X1344" s="111"/>
      <c r="Y1344" s="111"/>
      <c r="Z1344" s="111"/>
      <c r="AA1344" s="111"/>
      <c r="AB1344" s="111"/>
      <c r="AC1344" s="111"/>
      <c r="AD1344" s="111"/>
      <c r="AE1344" s="111"/>
      <c r="AF1344" s="111"/>
      <c r="AG1344" s="111"/>
      <c r="AH1344" s="40"/>
      <c r="AI1344" s="40"/>
    </row>
    <row r="1345" spans="1:35" s="44" customFormat="1" ht="28.5" customHeight="1" x14ac:dyDescent="0.25">
      <c r="A1345" s="88" t="e">
        <f t="shared" si="114"/>
        <v>#VALUE!</v>
      </c>
      <c r="B1345" s="87" t="s">
        <v>60</v>
      </c>
      <c r="C1345" s="28"/>
      <c r="D1345" s="37"/>
      <c r="E1345" s="38"/>
      <c r="F1345" s="89"/>
      <c r="G1345" s="96"/>
      <c r="H1345" s="39">
        <f t="shared" si="115"/>
        <v>0</v>
      </c>
      <c r="I1345" s="39"/>
      <c r="J1345" s="82"/>
      <c r="K1345" s="41">
        <f t="shared" si="116"/>
        <v>0</v>
      </c>
      <c r="L1345" s="42">
        <v>0</v>
      </c>
      <c r="M1345" s="269"/>
      <c r="N1345" s="268" t="str">
        <f t="shared" si="113"/>
        <v>xxx</v>
      </c>
      <c r="O1345" s="267"/>
      <c r="P1345" s="268"/>
      <c r="Q1345" s="300">
        <v>0</v>
      </c>
      <c r="R1345" s="104">
        <f t="shared" si="117"/>
        <v>0</v>
      </c>
      <c r="S1345" s="43"/>
      <c r="T1345" s="111"/>
      <c r="U1345" s="111"/>
      <c r="V1345" s="111"/>
      <c r="W1345" s="111"/>
      <c r="X1345" s="111"/>
      <c r="Y1345" s="111"/>
      <c r="Z1345" s="111"/>
      <c r="AA1345" s="111"/>
      <c r="AB1345" s="111"/>
      <c r="AC1345" s="111"/>
      <c r="AD1345" s="111"/>
      <c r="AE1345" s="111"/>
      <c r="AF1345" s="111"/>
      <c r="AG1345" s="111"/>
      <c r="AH1345" s="40"/>
      <c r="AI1345" s="40"/>
    </row>
    <row r="1346" spans="1:35" s="44" customFormat="1" ht="28.5" customHeight="1" x14ac:dyDescent="0.25">
      <c r="A1346" s="88" t="e">
        <f t="shared" si="114"/>
        <v>#VALUE!</v>
      </c>
      <c r="B1346" s="87" t="s">
        <v>60</v>
      </c>
      <c r="C1346" s="28"/>
      <c r="D1346" s="37"/>
      <c r="E1346" s="38"/>
      <c r="F1346" s="89"/>
      <c r="G1346" s="96"/>
      <c r="H1346" s="39">
        <f t="shared" si="115"/>
        <v>0</v>
      </c>
      <c r="I1346" s="39"/>
      <c r="J1346" s="82"/>
      <c r="K1346" s="41">
        <f t="shared" si="116"/>
        <v>0</v>
      </c>
      <c r="L1346" s="42">
        <v>0</v>
      </c>
      <c r="M1346" s="269"/>
      <c r="N1346" s="268" t="str">
        <f t="shared" si="113"/>
        <v>xxx</v>
      </c>
      <c r="O1346" s="267"/>
      <c r="P1346" s="268"/>
      <c r="Q1346" s="300">
        <v>0</v>
      </c>
      <c r="R1346" s="104">
        <f t="shared" si="117"/>
        <v>0</v>
      </c>
      <c r="S1346" s="43"/>
      <c r="T1346" s="111"/>
      <c r="U1346" s="111"/>
      <c r="V1346" s="111"/>
      <c r="W1346" s="111"/>
      <c r="X1346" s="111"/>
      <c r="Y1346" s="111"/>
      <c r="Z1346" s="111"/>
      <c r="AA1346" s="111"/>
      <c r="AB1346" s="111"/>
      <c r="AC1346" s="111"/>
      <c r="AD1346" s="111"/>
      <c r="AE1346" s="111"/>
      <c r="AF1346" s="111"/>
      <c r="AG1346" s="111"/>
      <c r="AH1346" s="40"/>
      <c r="AI1346" s="40"/>
    </row>
    <row r="1347" spans="1:35" s="44" customFormat="1" ht="28.5" customHeight="1" x14ac:dyDescent="0.25">
      <c r="A1347" s="88" t="e">
        <f t="shared" si="114"/>
        <v>#VALUE!</v>
      </c>
      <c r="B1347" s="87" t="s">
        <v>60</v>
      </c>
      <c r="C1347" s="28"/>
      <c r="D1347" s="37"/>
      <c r="E1347" s="38"/>
      <c r="F1347" s="89"/>
      <c r="G1347" s="96"/>
      <c r="H1347" s="39">
        <f t="shared" si="115"/>
        <v>0</v>
      </c>
      <c r="I1347" s="39"/>
      <c r="J1347" s="82"/>
      <c r="K1347" s="41">
        <f t="shared" si="116"/>
        <v>0</v>
      </c>
      <c r="L1347" s="42">
        <v>0</v>
      </c>
      <c r="M1347" s="269"/>
      <c r="N1347" s="268" t="str">
        <f t="shared" si="113"/>
        <v>xxx</v>
      </c>
      <c r="O1347" s="267"/>
      <c r="P1347" s="268"/>
      <c r="Q1347" s="300">
        <v>0</v>
      </c>
      <c r="R1347" s="104">
        <f t="shared" si="117"/>
        <v>0</v>
      </c>
      <c r="S1347" s="43"/>
      <c r="T1347" s="111"/>
      <c r="U1347" s="111"/>
      <c r="V1347" s="111"/>
      <c r="W1347" s="111"/>
      <c r="X1347" s="111"/>
      <c r="Y1347" s="111"/>
      <c r="Z1347" s="111"/>
      <c r="AA1347" s="111"/>
      <c r="AB1347" s="111"/>
      <c r="AC1347" s="111"/>
      <c r="AD1347" s="111"/>
      <c r="AE1347" s="111"/>
      <c r="AF1347" s="111"/>
      <c r="AG1347" s="111"/>
      <c r="AH1347" s="40"/>
      <c r="AI1347" s="40"/>
    </row>
    <row r="1348" spans="1:35" s="44" customFormat="1" ht="28.5" customHeight="1" x14ac:dyDescent="0.25">
      <c r="A1348" s="88" t="e">
        <f t="shared" si="114"/>
        <v>#VALUE!</v>
      </c>
      <c r="B1348" s="87" t="s">
        <v>60</v>
      </c>
      <c r="C1348" s="28"/>
      <c r="D1348" s="37"/>
      <c r="E1348" s="38"/>
      <c r="F1348" s="89"/>
      <c r="G1348" s="96"/>
      <c r="H1348" s="39">
        <f t="shared" si="115"/>
        <v>0</v>
      </c>
      <c r="I1348" s="39"/>
      <c r="J1348" s="82"/>
      <c r="K1348" s="41">
        <f t="shared" si="116"/>
        <v>0</v>
      </c>
      <c r="L1348" s="42">
        <v>0</v>
      </c>
      <c r="M1348" s="269"/>
      <c r="N1348" s="268" t="str">
        <f t="shared" si="113"/>
        <v>xxx</v>
      </c>
      <c r="O1348" s="267"/>
      <c r="P1348" s="268"/>
      <c r="Q1348" s="300">
        <v>0</v>
      </c>
      <c r="R1348" s="104">
        <f t="shared" si="117"/>
        <v>0</v>
      </c>
      <c r="S1348" s="43"/>
      <c r="T1348" s="111"/>
      <c r="U1348" s="111"/>
      <c r="V1348" s="111"/>
      <c r="W1348" s="111"/>
      <c r="X1348" s="111"/>
      <c r="Y1348" s="111"/>
      <c r="Z1348" s="111"/>
      <c r="AA1348" s="111"/>
      <c r="AB1348" s="111"/>
      <c r="AC1348" s="111"/>
      <c r="AD1348" s="111"/>
      <c r="AE1348" s="111"/>
      <c r="AF1348" s="111"/>
      <c r="AG1348" s="111"/>
      <c r="AH1348" s="40"/>
      <c r="AI1348" s="40"/>
    </row>
    <row r="1349" spans="1:35" s="44" customFormat="1" ht="28.5" customHeight="1" x14ac:dyDescent="0.25">
      <c r="A1349" s="88" t="e">
        <f t="shared" si="114"/>
        <v>#VALUE!</v>
      </c>
      <c r="B1349" s="87" t="s">
        <v>60</v>
      </c>
      <c r="C1349" s="28"/>
      <c r="D1349" s="37"/>
      <c r="E1349" s="38"/>
      <c r="F1349" s="89"/>
      <c r="G1349" s="96"/>
      <c r="H1349" s="39">
        <f t="shared" si="115"/>
        <v>0</v>
      </c>
      <c r="I1349" s="39"/>
      <c r="J1349" s="82"/>
      <c r="K1349" s="41">
        <f t="shared" si="116"/>
        <v>0</v>
      </c>
      <c r="L1349" s="42">
        <v>0</v>
      </c>
      <c r="M1349" s="269"/>
      <c r="N1349" s="268" t="str">
        <f t="shared" si="113"/>
        <v>xxx</v>
      </c>
      <c r="O1349" s="267"/>
      <c r="P1349" s="268"/>
      <c r="Q1349" s="300">
        <v>0</v>
      </c>
      <c r="R1349" s="104">
        <f t="shared" si="117"/>
        <v>0</v>
      </c>
      <c r="S1349" s="43"/>
      <c r="T1349" s="111"/>
      <c r="U1349" s="111"/>
      <c r="V1349" s="111"/>
      <c r="W1349" s="111"/>
      <c r="X1349" s="111"/>
      <c r="Y1349" s="111"/>
      <c r="Z1349" s="111"/>
      <c r="AA1349" s="111"/>
      <c r="AB1349" s="111"/>
      <c r="AC1349" s="111"/>
      <c r="AD1349" s="111"/>
      <c r="AE1349" s="111"/>
      <c r="AF1349" s="111"/>
      <c r="AG1349" s="111"/>
      <c r="AH1349" s="40"/>
      <c r="AI1349" s="40"/>
    </row>
    <row r="1350" spans="1:35" s="44" customFormat="1" ht="28.5" customHeight="1" x14ac:dyDescent="0.25">
      <c r="A1350" s="88" t="e">
        <f t="shared" si="114"/>
        <v>#VALUE!</v>
      </c>
      <c r="B1350" s="87" t="s">
        <v>60</v>
      </c>
      <c r="C1350" s="28"/>
      <c r="D1350" s="37"/>
      <c r="E1350" s="38"/>
      <c r="F1350" s="89"/>
      <c r="G1350" s="96"/>
      <c r="H1350" s="39">
        <f t="shared" si="115"/>
        <v>0</v>
      </c>
      <c r="I1350" s="39"/>
      <c r="J1350" s="82"/>
      <c r="K1350" s="41">
        <f t="shared" si="116"/>
        <v>0</v>
      </c>
      <c r="L1350" s="42">
        <v>0</v>
      </c>
      <c r="M1350" s="269"/>
      <c r="N1350" s="268" t="str">
        <f t="shared" si="113"/>
        <v>xxx</v>
      </c>
      <c r="O1350" s="267"/>
      <c r="P1350" s="268"/>
      <c r="Q1350" s="300">
        <v>0</v>
      </c>
      <c r="R1350" s="104">
        <f t="shared" si="117"/>
        <v>0</v>
      </c>
      <c r="S1350" s="43"/>
      <c r="T1350" s="111"/>
      <c r="U1350" s="111"/>
      <c r="V1350" s="111"/>
      <c r="W1350" s="111"/>
      <c r="X1350" s="111"/>
      <c r="Y1350" s="111"/>
      <c r="Z1350" s="111"/>
      <c r="AA1350" s="111"/>
      <c r="AB1350" s="111"/>
      <c r="AC1350" s="111"/>
      <c r="AD1350" s="111"/>
      <c r="AE1350" s="111"/>
      <c r="AF1350" s="111"/>
      <c r="AG1350" s="111"/>
      <c r="AH1350" s="40"/>
      <c r="AI1350" s="40"/>
    </row>
    <row r="1351" spans="1:35" s="44" customFormat="1" ht="28.5" customHeight="1" x14ac:dyDescent="0.25">
      <c r="A1351" s="88" t="e">
        <f t="shared" si="114"/>
        <v>#VALUE!</v>
      </c>
      <c r="B1351" s="87" t="s">
        <v>60</v>
      </c>
      <c r="C1351" s="28"/>
      <c r="D1351" s="37"/>
      <c r="E1351" s="38"/>
      <c r="F1351" s="89"/>
      <c r="G1351" s="96"/>
      <c r="H1351" s="39">
        <f t="shared" si="115"/>
        <v>0</v>
      </c>
      <c r="I1351" s="39"/>
      <c r="J1351" s="82"/>
      <c r="K1351" s="41">
        <f t="shared" si="116"/>
        <v>0</v>
      </c>
      <c r="L1351" s="42">
        <v>0</v>
      </c>
      <c r="M1351" s="269"/>
      <c r="N1351" s="268" t="str">
        <f t="shared" si="113"/>
        <v>xxx</v>
      </c>
      <c r="O1351" s="267"/>
      <c r="P1351" s="268"/>
      <c r="Q1351" s="300">
        <v>0</v>
      </c>
      <c r="R1351" s="104">
        <f t="shared" si="117"/>
        <v>0</v>
      </c>
      <c r="S1351" s="43"/>
      <c r="T1351" s="111"/>
      <c r="U1351" s="111"/>
      <c r="V1351" s="111"/>
      <c r="W1351" s="111"/>
      <c r="X1351" s="111"/>
      <c r="Y1351" s="111"/>
      <c r="Z1351" s="111"/>
      <c r="AA1351" s="111"/>
      <c r="AB1351" s="111"/>
      <c r="AC1351" s="111"/>
      <c r="AD1351" s="111"/>
      <c r="AE1351" s="111"/>
      <c r="AF1351" s="111"/>
      <c r="AG1351" s="111"/>
      <c r="AH1351" s="40"/>
      <c r="AI1351" s="40"/>
    </row>
    <row r="1352" spans="1:35" s="44" customFormat="1" ht="28.5" customHeight="1" x14ac:dyDescent="0.25">
      <c r="A1352" s="88" t="e">
        <f t="shared" si="114"/>
        <v>#VALUE!</v>
      </c>
      <c r="B1352" s="87" t="s">
        <v>60</v>
      </c>
      <c r="C1352" s="28"/>
      <c r="D1352" s="37"/>
      <c r="E1352" s="38"/>
      <c r="F1352" s="89"/>
      <c r="G1352" s="96"/>
      <c r="H1352" s="39">
        <f t="shared" si="115"/>
        <v>0</v>
      </c>
      <c r="I1352" s="39"/>
      <c r="J1352" s="82"/>
      <c r="K1352" s="41">
        <f t="shared" si="116"/>
        <v>0</v>
      </c>
      <c r="L1352" s="42">
        <v>0</v>
      </c>
      <c r="M1352" s="269"/>
      <c r="N1352" s="268" t="str">
        <f t="shared" si="113"/>
        <v>xxx</v>
      </c>
      <c r="O1352" s="267"/>
      <c r="P1352" s="268"/>
      <c r="Q1352" s="300">
        <v>0</v>
      </c>
      <c r="R1352" s="104">
        <f t="shared" si="117"/>
        <v>0</v>
      </c>
      <c r="S1352" s="43"/>
      <c r="T1352" s="111"/>
      <c r="U1352" s="111"/>
      <c r="V1352" s="111"/>
      <c r="W1352" s="111"/>
      <c r="X1352" s="111"/>
      <c r="Y1352" s="111"/>
      <c r="Z1352" s="111"/>
      <c r="AA1352" s="111"/>
      <c r="AB1352" s="111"/>
      <c r="AC1352" s="111"/>
      <c r="AD1352" s="111"/>
      <c r="AE1352" s="111"/>
      <c r="AF1352" s="111"/>
      <c r="AG1352" s="111"/>
      <c r="AH1352" s="40"/>
      <c r="AI1352" s="40"/>
    </row>
    <row r="1353" spans="1:35" s="44" customFormat="1" ht="28.5" customHeight="1" x14ac:dyDescent="0.25">
      <c r="A1353" s="88" t="e">
        <f t="shared" si="114"/>
        <v>#VALUE!</v>
      </c>
      <c r="B1353" s="87" t="s">
        <v>60</v>
      </c>
      <c r="C1353" s="28"/>
      <c r="D1353" s="37"/>
      <c r="E1353" s="38"/>
      <c r="F1353" s="89"/>
      <c r="G1353" s="96"/>
      <c r="H1353" s="39">
        <f t="shared" si="115"/>
        <v>0</v>
      </c>
      <c r="I1353" s="39"/>
      <c r="J1353" s="82"/>
      <c r="K1353" s="41">
        <f t="shared" si="116"/>
        <v>0</v>
      </c>
      <c r="L1353" s="42">
        <v>0</v>
      </c>
      <c r="M1353" s="269"/>
      <c r="N1353" s="268" t="str">
        <f t="shared" si="113"/>
        <v>xxx</v>
      </c>
      <c r="O1353" s="267"/>
      <c r="P1353" s="268"/>
      <c r="Q1353" s="300">
        <v>0</v>
      </c>
      <c r="R1353" s="104">
        <f t="shared" si="117"/>
        <v>0</v>
      </c>
      <c r="S1353" s="43"/>
      <c r="T1353" s="111"/>
      <c r="U1353" s="111"/>
      <c r="V1353" s="111"/>
      <c r="W1353" s="111"/>
      <c r="X1353" s="111"/>
      <c r="Y1353" s="111"/>
      <c r="Z1353" s="111"/>
      <c r="AA1353" s="111"/>
      <c r="AB1353" s="111"/>
      <c r="AC1353" s="111"/>
      <c r="AD1353" s="111"/>
      <c r="AE1353" s="111"/>
      <c r="AF1353" s="111"/>
      <c r="AG1353" s="111"/>
      <c r="AH1353" s="40"/>
      <c r="AI1353" s="40"/>
    </row>
    <row r="1354" spans="1:35" s="44" customFormat="1" ht="28.5" customHeight="1" x14ac:dyDescent="0.25">
      <c r="A1354" s="88" t="e">
        <f t="shared" si="114"/>
        <v>#VALUE!</v>
      </c>
      <c r="B1354" s="87" t="s">
        <v>60</v>
      </c>
      <c r="C1354" s="28"/>
      <c r="D1354" s="37"/>
      <c r="E1354" s="38"/>
      <c r="F1354" s="89"/>
      <c r="G1354" s="96"/>
      <c r="H1354" s="39">
        <f t="shared" si="115"/>
        <v>0</v>
      </c>
      <c r="I1354" s="39"/>
      <c r="J1354" s="82"/>
      <c r="K1354" s="41">
        <f t="shared" si="116"/>
        <v>0</v>
      </c>
      <c r="L1354" s="42">
        <v>0</v>
      </c>
      <c r="M1354" s="269"/>
      <c r="N1354" s="268" t="str">
        <f t="shared" ref="N1354:N1417" si="118">B1354</f>
        <v>xxx</v>
      </c>
      <c r="O1354" s="267"/>
      <c r="P1354" s="268"/>
      <c r="Q1354" s="300">
        <v>0</v>
      </c>
      <c r="R1354" s="104">
        <f t="shared" si="117"/>
        <v>0</v>
      </c>
      <c r="S1354" s="43"/>
      <c r="T1354" s="111"/>
      <c r="U1354" s="111"/>
      <c r="V1354" s="111"/>
      <c r="W1354" s="111"/>
      <c r="X1354" s="111"/>
      <c r="Y1354" s="111"/>
      <c r="Z1354" s="111"/>
      <c r="AA1354" s="111"/>
      <c r="AB1354" s="111"/>
      <c r="AC1354" s="111"/>
      <c r="AD1354" s="111"/>
      <c r="AE1354" s="111"/>
      <c r="AF1354" s="111"/>
      <c r="AG1354" s="111"/>
      <c r="AH1354" s="40"/>
      <c r="AI1354" s="40"/>
    </row>
    <row r="1355" spans="1:35" s="44" customFormat="1" ht="28.5" customHeight="1" x14ac:dyDescent="0.25">
      <c r="A1355" s="88" t="e">
        <f t="shared" si="114"/>
        <v>#VALUE!</v>
      </c>
      <c r="B1355" s="87" t="s">
        <v>60</v>
      </c>
      <c r="C1355" s="28"/>
      <c r="D1355" s="37"/>
      <c r="E1355" s="38"/>
      <c r="F1355" s="89"/>
      <c r="G1355" s="96"/>
      <c r="H1355" s="39">
        <f t="shared" si="115"/>
        <v>0</v>
      </c>
      <c r="I1355" s="39"/>
      <c r="J1355" s="82"/>
      <c r="K1355" s="41">
        <f t="shared" si="116"/>
        <v>0</v>
      </c>
      <c r="L1355" s="42">
        <v>0</v>
      </c>
      <c r="M1355" s="269"/>
      <c r="N1355" s="268" t="str">
        <f t="shared" si="118"/>
        <v>xxx</v>
      </c>
      <c r="O1355" s="267"/>
      <c r="P1355" s="268"/>
      <c r="Q1355" s="300">
        <v>0</v>
      </c>
      <c r="R1355" s="104">
        <f t="shared" si="117"/>
        <v>0</v>
      </c>
      <c r="S1355" s="43"/>
      <c r="T1355" s="111"/>
      <c r="U1355" s="111"/>
      <c r="V1355" s="111"/>
      <c r="W1355" s="111"/>
      <c r="X1355" s="111"/>
      <c r="Y1355" s="111"/>
      <c r="Z1355" s="111"/>
      <c r="AA1355" s="111"/>
      <c r="AB1355" s="111"/>
      <c r="AC1355" s="111"/>
      <c r="AD1355" s="111"/>
      <c r="AE1355" s="111"/>
      <c r="AF1355" s="111"/>
      <c r="AG1355" s="111"/>
      <c r="AH1355" s="40"/>
      <c r="AI1355" s="40"/>
    </row>
    <row r="1356" spans="1:35" s="44" customFormat="1" ht="28.5" customHeight="1" x14ac:dyDescent="0.25">
      <c r="A1356" s="88" t="e">
        <f t="shared" si="114"/>
        <v>#VALUE!</v>
      </c>
      <c r="B1356" s="87" t="s">
        <v>60</v>
      </c>
      <c r="C1356" s="28"/>
      <c r="D1356" s="37"/>
      <c r="E1356" s="38"/>
      <c r="F1356" s="89"/>
      <c r="G1356" s="96"/>
      <c r="H1356" s="39">
        <f t="shared" si="115"/>
        <v>0</v>
      </c>
      <c r="I1356" s="39"/>
      <c r="J1356" s="82"/>
      <c r="K1356" s="41">
        <f t="shared" si="116"/>
        <v>0</v>
      </c>
      <c r="L1356" s="42">
        <v>0</v>
      </c>
      <c r="M1356" s="269"/>
      <c r="N1356" s="268" t="str">
        <f t="shared" si="118"/>
        <v>xxx</v>
      </c>
      <c r="O1356" s="267"/>
      <c r="P1356" s="268"/>
      <c r="Q1356" s="300">
        <v>0</v>
      </c>
      <c r="R1356" s="104">
        <f t="shared" si="117"/>
        <v>0</v>
      </c>
      <c r="S1356" s="43"/>
      <c r="T1356" s="111"/>
      <c r="U1356" s="111"/>
      <c r="V1356" s="111"/>
      <c r="W1356" s="111"/>
      <c r="X1356" s="111"/>
      <c r="Y1356" s="111"/>
      <c r="Z1356" s="111"/>
      <c r="AA1356" s="111"/>
      <c r="AB1356" s="111"/>
      <c r="AC1356" s="111"/>
      <c r="AD1356" s="111"/>
      <c r="AE1356" s="111"/>
      <c r="AF1356" s="111"/>
      <c r="AG1356" s="111"/>
      <c r="AH1356" s="40"/>
      <c r="AI1356" s="40"/>
    </row>
    <row r="1357" spans="1:35" s="44" customFormat="1" ht="28.5" customHeight="1" x14ac:dyDescent="0.25">
      <c r="A1357" s="88" t="e">
        <f t="shared" si="114"/>
        <v>#VALUE!</v>
      </c>
      <c r="B1357" s="87" t="s">
        <v>60</v>
      </c>
      <c r="C1357" s="28"/>
      <c r="D1357" s="37"/>
      <c r="E1357" s="38"/>
      <c r="F1357" s="89"/>
      <c r="G1357" s="96"/>
      <c r="H1357" s="39">
        <f t="shared" si="115"/>
        <v>0</v>
      </c>
      <c r="I1357" s="39"/>
      <c r="J1357" s="82"/>
      <c r="K1357" s="41">
        <f t="shared" si="116"/>
        <v>0</v>
      </c>
      <c r="L1357" s="42">
        <v>0</v>
      </c>
      <c r="M1357" s="269"/>
      <c r="N1357" s="268" t="str">
        <f t="shared" si="118"/>
        <v>xxx</v>
      </c>
      <c r="O1357" s="267"/>
      <c r="P1357" s="268"/>
      <c r="Q1357" s="300">
        <v>0</v>
      </c>
      <c r="R1357" s="104">
        <f t="shared" si="117"/>
        <v>0</v>
      </c>
      <c r="S1357" s="43"/>
      <c r="T1357" s="111"/>
      <c r="U1357" s="111"/>
      <c r="V1357" s="111"/>
      <c r="W1357" s="111"/>
      <c r="X1357" s="111"/>
      <c r="Y1357" s="111"/>
      <c r="Z1357" s="111"/>
      <c r="AA1357" s="111"/>
      <c r="AB1357" s="111"/>
      <c r="AC1357" s="111"/>
      <c r="AD1357" s="111"/>
      <c r="AE1357" s="111"/>
      <c r="AF1357" s="111"/>
      <c r="AG1357" s="111"/>
      <c r="AH1357" s="40"/>
      <c r="AI1357" s="40"/>
    </row>
    <row r="1358" spans="1:35" s="44" customFormat="1" ht="28.5" customHeight="1" x14ac:dyDescent="0.25">
      <c r="A1358" s="88" t="e">
        <f t="shared" si="114"/>
        <v>#VALUE!</v>
      </c>
      <c r="B1358" s="87" t="s">
        <v>60</v>
      </c>
      <c r="C1358" s="28"/>
      <c r="D1358" s="37"/>
      <c r="E1358" s="38"/>
      <c r="F1358" s="89"/>
      <c r="G1358" s="96"/>
      <c r="H1358" s="39">
        <f t="shared" si="115"/>
        <v>0</v>
      </c>
      <c r="I1358" s="39"/>
      <c r="J1358" s="82"/>
      <c r="K1358" s="41">
        <f t="shared" si="116"/>
        <v>0</v>
      </c>
      <c r="L1358" s="42">
        <v>0</v>
      </c>
      <c r="M1358" s="269"/>
      <c r="N1358" s="268" t="str">
        <f t="shared" si="118"/>
        <v>xxx</v>
      </c>
      <c r="O1358" s="267"/>
      <c r="P1358" s="268"/>
      <c r="Q1358" s="300">
        <v>0</v>
      </c>
      <c r="R1358" s="104">
        <f t="shared" si="117"/>
        <v>0</v>
      </c>
      <c r="S1358" s="43"/>
      <c r="T1358" s="111"/>
      <c r="U1358" s="111"/>
      <c r="V1358" s="111"/>
      <c r="W1358" s="111"/>
      <c r="X1358" s="111"/>
      <c r="Y1358" s="111"/>
      <c r="Z1358" s="111"/>
      <c r="AA1358" s="111"/>
      <c r="AB1358" s="111"/>
      <c r="AC1358" s="111"/>
      <c r="AD1358" s="111"/>
      <c r="AE1358" s="111"/>
      <c r="AF1358" s="111"/>
      <c r="AG1358" s="111"/>
      <c r="AH1358" s="40"/>
      <c r="AI1358" s="40"/>
    </row>
    <row r="1359" spans="1:35" s="44" customFormat="1" ht="28.5" customHeight="1" x14ac:dyDescent="0.25">
      <c r="A1359" s="88" t="e">
        <f t="shared" si="114"/>
        <v>#VALUE!</v>
      </c>
      <c r="B1359" s="87" t="s">
        <v>60</v>
      </c>
      <c r="C1359" s="28"/>
      <c r="D1359" s="37"/>
      <c r="E1359" s="38"/>
      <c r="F1359" s="89"/>
      <c r="G1359" s="96"/>
      <c r="H1359" s="39">
        <f t="shared" si="115"/>
        <v>0</v>
      </c>
      <c r="I1359" s="39"/>
      <c r="J1359" s="82"/>
      <c r="K1359" s="41">
        <f t="shared" si="116"/>
        <v>0</v>
      </c>
      <c r="L1359" s="42">
        <v>0</v>
      </c>
      <c r="M1359" s="269"/>
      <c r="N1359" s="268" t="str">
        <f t="shared" si="118"/>
        <v>xxx</v>
      </c>
      <c r="O1359" s="267"/>
      <c r="P1359" s="268"/>
      <c r="Q1359" s="300">
        <v>0</v>
      </c>
      <c r="R1359" s="104">
        <f t="shared" si="117"/>
        <v>0</v>
      </c>
      <c r="S1359" s="43"/>
      <c r="T1359" s="111"/>
      <c r="U1359" s="111"/>
      <c r="V1359" s="111"/>
      <c r="W1359" s="111"/>
      <c r="X1359" s="111"/>
      <c r="Y1359" s="111"/>
      <c r="Z1359" s="111"/>
      <c r="AA1359" s="111"/>
      <c r="AB1359" s="111"/>
      <c r="AC1359" s="111"/>
      <c r="AD1359" s="111"/>
      <c r="AE1359" s="111"/>
      <c r="AF1359" s="111"/>
      <c r="AG1359" s="111"/>
      <c r="AH1359" s="40"/>
      <c r="AI1359" s="40"/>
    </row>
    <row r="1360" spans="1:35" s="44" customFormat="1" ht="28.5" customHeight="1" x14ac:dyDescent="0.25">
      <c r="A1360" s="88" t="e">
        <f t="shared" si="114"/>
        <v>#VALUE!</v>
      </c>
      <c r="B1360" s="87" t="s">
        <v>60</v>
      </c>
      <c r="C1360" s="28"/>
      <c r="D1360" s="37"/>
      <c r="E1360" s="38"/>
      <c r="F1360" s="89"/>
      <c r="G1360" s="96"/>
      <c r="H1360" s="39">
        <f t="shared" si="115"/>
        <v>0</v>
      </c>
      <c r="I1360" s="39"/>
      <c r="J1360" s="82"/>
      <c r="K1360" s="41">
        <f t="shared" si="116"/>
        <v>0</v>
      </c>
      <c r="L1360" s="42">
        <v>0</v>
      </c>
      <c r="M1360" s="269"/>
      <c r="N1360" s="268" t="str">
        <f t="shared" si="118"/>
        <v>xxx</v>
      </c>
      <c r="O1360" s="267"/>
      <c r="P1360" s="268"/>
      <c r="Q1360" s="300">
        <v>0</v>
      </c>
      <c r="R1360" s="104">
        <f t="shared" si="117"/>
        <v>0</v>
      </c>
      <c r="S1360" s="43"/>
      <c r="T1360" s="111"/>
      <c r="U1360" s="111"/>
      <c r="V1360" s="111"/>
      <c r="W1360" s="111"/>
      <c r="X1360" s="111"/>
      <c r="Y1360" s="111"/>
      <c r="Z1360" s="111"/>
      <c r="AA1360" s="111"/>
      <c r="AB1360" s="111"/>
      <c r="AC1360" s="111"/>
      <c r="AD1360" s="111"/>
      <c r="AE1360" s="111"/>
      <c r="AF1360" s="111"/>
      <c r="AG1360" s="111"/>
      <c r="AH1360" s="40"/>
      <c r="AI1360" s="40"/>
    </row>
    <row r="1361" spans="1:35" s="44" customFormat="1" ht="28.5" customHeight="1" x14ac:dyDescent="0.25">
      <c r="A1361" s="88" t="e">
        <f t="shared" si="114"/>
        <v>#VALUE!</v>
      </c>
      <c r="B1361" s="87" t="s">
        <v>60</v>
      </c>
      <c r="C1361" s="28"/>
      <c r="D1361" s="37"/>
      <c r="E1361" s="38"/>
      <c r="F1361" s="89"/>
      <c r="G1361" s="96"/>
      <c r="H1361" s="39">
        <f t="shared" si="115"/>
        <v>0</v>
      </c>
      <c r="I1361" s="39"/>
      <c r="J1361" s="82"/>
      <c r="K1361" s="41">
        <f t="shared" si="116"/>
        <v>0</v>
      </c>
      <c r="L1361" s="42">
        <v>0</v>
      </c>
      <c r="M1361" s="269"/>
      <c r="N1361" s="268" t="str">
        <f t="shared" si="118"/>
        <v>xxx</v>
      </c>
      <c r="O1361" s="267"/>
      <c r="P1361" s="268"/>
      <c r="Q1361" s="300">
        <v>0</v>
      </c>
      <c r="R1361" s="104">
        <f t="shared" si="117"/>
        <v>0</v>
      </c>
      <c r="S1361" s="43"/>
      <c r="T1361" s="111"/>
      <c r="U1361" s="111"/>
      <c r="V1361" s="111"/>
      <c r="W1361" s="111"/>
      <c r="X1361" s="111"/>
      <c r="Y1361" s="111"/>
      <c r="Z1361" s="111"/>
      <c r="AA1361" s="111"/>
      <c r="AB1361" s="111"/>
      <c r="AC1361" s="111"/>
      <c r="AD1361" s="111"/>
      <c r="AE1361" s="111"/>
      <c r="AF1361" s="111"/>
      <c r="AG1361" s="111"/>
      <c r="AH1361" s="40"/>
      <c r="AI1361" s="40"/>
    </row>
    <row r="1362" spans="1:35" s="44" customFormat="1" ht="28.5" customHeight="1" x14ac:dyDescent="0.25">
      <c r="A1362" s="88" t="e">
        <f t="shared" si="114"/>
        <v>#VALUE!</v>
      </c>
      <c r="B1362" s="87" t="s">
        <v>60</v>
      </c>
      <c r="C1362" s="28"/>
      <c r="D1362" s="37"/>
      <c r="E1362" s="38"/>
      <c r="F1362" s="89"/>
      <c r="G1362" s="96"/>
      <c r="H1362" s="39">
        <f t="shared" si="115"/>
        <v>0</v>
      </c>
      <c r="I1362" s="39"/>
      <c r="J1362" s="82"/>
      <c r="K1362" s="41">
        <f t="shared" si="116"/>
        <v>0</v>
      </c>
      <c r="L1362" s="42">
        <v>0</v>
      </c>
      <c r="M1362" s="269"/>
      <c r="N1362" s="268" t="str">
        <f t="shared" si="118"/>
        <v>xxx</v>
      </c>
      <c r="O1362" s="267"/>
      <c r="P1362" s="268"/>
      <c r="Q1362" s="300">
        <v>0</v>
      </c>
      <c r="R1362" s="104">
        <f t="shared" si="117"/>
        <v>0</v>
      </c>
      <c r="S1362" s="43"/>
      <c r="T1362" s="111"/>
      <c r="U1362" s="111"/>
      <c r="V1362" s="111"/>
      <c r="W1362" s="111"/>
      <c r="X1362" s="111"/>
      <c r="Y1362" s="111"/>
      <c r="Z1362" s="111"/>
      <c r="AA1362" s="111"/>
      <c r="AB1362" s="111"/>
      <c r="AC1362" s="111"/>
      <c r="AD1362" s="111"/>
      <c r="AE1362" s="111"/>
      <c r="AF1362" s="111"/>
      <c r="AG1362" s="111"/>
      <c r="AH1362" s="40"/>
      <c r="AI1362" s="40"/>
    </row>
    <row r="1363" spans="1:35" s="44" customFormat="1" ht="28.5" customHeight="1" x14ac:dyDescent="0.25">
      <c r="A1363" s="88" t="e">
        <f t="shared" si="114"/>
        <v>#VALUE!</v>
      </c>
      <c r="B1363" s="87" t="s">
        <v>60</v>
      </c>
      <c r="C1363" s="28"/>
      <c r="D1363" s="37"/>
      <c r="E1363" s="38"/>
      <c r="F1363" s="89"/>
      <c r="G1363" s="96"/>
      <c r="H1363" s="39">
        <f t="shared" si="115"/>
        <v>0</v>
      </c>
      <c r="I1363" s="39"/>
      <c r="J1363" s="82"/>
      <c r="K1363" s="41">
        <f t="shared" si="116"/>
        <v>0</v>
      </c>
      <c r="L1363" s="42">
        <v>0</v>
      </c>
      <c r="M1363" s="269"/>
      <c r="N1363" s="268" t="str">
        <f t="shared" si="118"/>
        <v>xxx</v>
      </c>
      <c r="O1363" s="267"/>
      <c r="P1363" s="268"/>
      <c r="Q1363" s="300">
        <v>0</v>
      </c>
      <c r="R1363" s="104">
        <f t="shared" si="117"/>
        <v>0</v>
      </c>
      <c r="S1363" s="43"/>
      <c r="T1363" s="111"/>
      <c r="U1363" s="111"/>
      <c r="V1363" s="111"/>
      <c r="W1363" s="111"/>
      <c r="X1363" s="111"/>
      <c r="Y1363" s="111"/>
      <c r="Z1363" s="111"/>
      <c r="AA1363" s="111"/>
      <c r="AB1363" s="111"/>
      <c r="AC1363" s="111"/>
      <c r="AD1363" s="111"/>
      <c r="AE1363" s="111"/>
      <c r="AF1363" s="111"/>
      <c r="AG1363" s="111"/>
      <c r="AH1363" s="40"/>
      <c r="AI1363" s="40"/>
    </row>
    <row r="1364" spans="1:35" s="44" customFormat="1" ht="28.5" customHeight="1" x14ac:dyDescent="0.25">
      <c r="A1364" s="88" t="e">
        <f t="shared" si="114"/>
        <v>#VALUE!</v>
      </c>
      <c r="B1364" s="87" t="s">
        <v>60</v>
      </c>
      <c r="C1364" s="28"/>
      <c r="D1364" s="37"/>
      <c r="E1364" s="38"/>
      <c r="F1364" s="89"/>
      <c r="G1364" s="96"/>
      <c r="H1364" s="39">
        <f t="shared" si="115"/>
        <v>0</v>
      </c>
      <c r="I1364" s="39"/>
      <c r="J1364" s="82"/>
      <c r="K1364" s="41">
        <f t="shared" si="116"/>
        <v>0</v>
      </c>
      <c r="L1364" s="42">
        <v>0</v>
      </c>
      <c r="M1364" s="269"/>
      <c r="N1364" s="268" t="str">
        <f t="shared" si="118"/>
        <v>xxx</v>
      </c>
      <c r="O1364" s="267"/>
      <c r="P1364" s="268"/>
      <c r="Q1364" s="300">
        <v>0</v>
      </c>
      <c r="R1364" s="104">
        <f t="shared" si="117"/>
        <v>0</v>
      </c>
      <c r="S1364" s="43"/>
      <c r="T1364" s="111"/>
      <c r="U1364" s="111"/>
      <c r="V1364" s="111"/>
      <c r="W1364" s="111"/>
      <c r="X1364" s="111"/>
      <c r="Y1364" s="111"/>
      <c r="Z1364" s="111"/>
      <c r="AA1364" s="111"/>
      <c r="AB1364" s="111"/>
      <c r="AC1364" s="111"/>
      <c r="AD1364" s="111"/>
      <c r="AE1364" s="111"/>
      <c r="AF1364" s="111"/>
      <c r="AG1364" s="111"/>
      <c r="AH1364" s="40"/>
      <c r="AI1364" s="40"/>
    </row>
    <row r="1365" spans="1:35" s="44" customFormat="1" ht="28.5" customHeight="1" x14ac:dyDescent="0.25">
      <c r="A1365" s="88" t="e">
        <f t="shared" si="114"/>
        <v>#VALUE!</v>
      </c>
      <c r="B1365" s="87" t="s">
        <v>60</v>
      </c>
      <c r="C1365" s="28"/>
      <c r="D1365" s="37"/>
      <c r="E1365" s="38"/>
      <c r="F1365" s="89"/>
      <c r="G1365" s="96"/>
      <c r="H1365" s="39">
        <f t="shared" si="115"/>
        <v>0</v>
      </c>
      <c r="I1365" s="39"/>
      <c r="J1365" s="82"/>
      <c r="K1365" s="41">
        <f t="shared" si="116"/>
        <v>0</v>
      </c>
      <c r="L1365" s="42">
        <v>0</v>
      </c>
      <c r="M1365" s="269"/>
      <c r="N1365" s="268" t="str">
        <f t="shared" si="118"/>
        <v>xxx</v>
      </c>
      <c r="O1365" s="267"/>
      <c r="P1365" s="268"/>
      <c r="Q1365" s="300">
        <v>0</v>
      </c>
      <c r="R1365" s="104">
        <f t="shared" si="117"/>
        <v>0</v>
      </c>
      <c r="S1365" s="43"/>
      <c r="T1365" s="111"/>
      <c r="U1365" s="111"/>
      <c r="V1365" s="111"/>
      <c r="W1365" s="111"/>
      <c r="X1365" s="111"/>
      <c r="Y1365" s="111"/>
      <c r="Z1365" s="111"/>
      <c r="AA1365" s="111"/>
      <c r="AB1365" s="111"/>
      <c r="AC1365" s="111"/>
      <c r="AD1365" s="111"/>
      <c r="AE1365" s="111"/>
      <c r="AF1365" s="111"/>
      <c r="AG1365" s="111"/>
      <c r="AH1365" s="40"/>
      <c r="AI1365" s="40"/>
    </row>
    <row r="1366" spans="1:35" s="44" customFormat="1" ht="28.5" customHeight="1" x14ac:dyDescent="0.25">
      <c r="A1366" s="88" t="e">
        <f t="shared" si="114"/>
        <v>#VALUE!</v>
      </c>
      <c r="B1366" s="87" t="s">
        <v>60</v>
      </c>
      <c r="C1366" s="28"/>
      <c r="D1366" s="37"/>
      <c r="E1366" s="38"/>
      <c r="F1366" s="89"/>
      <c r="G1366" s="96"/>
      <c r="H1366" s="39">
        <f t="shared" si="115"/>
        <v>0</v>
      </c>
      <c r="I1366" s="39"/>
      <c r="J1366" s="82"/>
      <c r="K1366" s="41">
        <f t="shared" si="116"/>
        <v>0</v>
      </c>
      <c r="L1366" s="42">
        <v>0</v>
      </c>
      <c r="M1366" s="269"/>
      <c r="N1366" s="268" t="str">
        <f t="shared" si="118"/>
        <v>xxx</v>
      </c>
      <c r="O1366" s="267"/>
      <c r="P1366" s="268"/>
      <c r="Q1366" s="300">
        <v>0</v>
      </c>
      <c r="R1366" s="104">
        <f t="shared" si="117"/>
        <v>0</v>
      </c>
      <c r="S1366" s="43"/>
      <c r="T1366" s="111"/>
      <c r="U1366" s="111"/>
      <c r="V1366" s="111"/>
      <c r="W1366" s="111"/>
      <c r="X1366" s="111"/>
      <c r="Y1366" s="111"/>
      <c r="Z1366" s="111"/>
      <c r="AA1366" s="111"/>
      <c r="AB1366" s="111"/>
      <c r="AC1366" s="111"/>
      <c r="AD1366" s="111"/>
      <c r="AE1366" s="111"/>
      <c r="AF1366" s="111"/>
      <c r="AG1366" s="111"/>
      <c r="AH1366" s="40"/>
      <c r="AI1366" s="40"/>
    </row>
    <row r="1367" spans="1:35" s="44" customFormat="1" ht="28.5" customHeight="1" x14ac:dyDescent="0.25">
      <c r="A1367" s="88" t="e">
        <f t="shared" si="114"/>
        <v>#VALUE!</v>
      </c>
      <c r="B1367" s="87" t="s">
        <v>60</v>
      </c>
      <c r="C1367" s="28"/>
      <c r="D1367" s="37"/>
      <c r="E1367" s="38"/>
      <c r="F1367" s="89"/>
      <c r="G1367" s="96"/>
      <c r="H1367" s="39">
        <f t="shared" si="115"/>
        <v>0</v>
      </c>
      <c r="I1367" s="39"/>
      <c r="J1367" s="82"/>
      <c r="K1367" s="41">
        <f t="shared" si="116"/>
        <v>0</v>
      </c>
      <c r="L1367" s="42">
        <v>0</v>
      </c>
      <c r="M1367" s="269"/>
      <c r="N1367" s="268" t="str">
        <f t="shared" si="118"/>
        <v>xxx</v>
      </c>
      <c r="O1367" s="267"/>
      <c r="P1367" s="268"/>
      <c r="Q1367" s="300">
        <v>0</v>
      </c>
      <c r="R1367" s="104">
        <f t="shared" si="117"/>
        <v>0</v>
      </c>
      <c r="S1367" s="43"/>
      <c r="T1367" s="111"/>
      <c r="U1367" s="111"/>
      <c r="V1367" s="111"/>
      <c r="W1367" s="111"/>
      <c r="X1367" s="111"/>
      <c r="Y1367" s="111"/>
      <c r="Z1367" s="111"/>
      <c r="AA1367" s="111"/>
      <c r="AB1367" s="111"/>
      <c r="AC1367" s="111"/>
      <c r="AD1367" s="111"/>
      <c r="AE1367" s="111"/>
      <c r="AF1367" s="111"/>
      <c r="AG1367" s="111"/>
      <c r="AH1367" s="40"/>
      <c r="AI1367" s="40"/>
    </row>
    <row r="1368" spans="1:35" s="44" customFormat="1" ht="28.5" customHeight="1" x14ac:dyDescent="0.25">
      <c r="A1368" s="88" t="e">
        <f t="shared" si="114"/>
        <v>#VALUE!</v>
      </c>
      <c r="B1368" s="87" t="s">
        <v>60</v>
      </c>
      <c r="C1368" s="28"/>
      <c r="D1368" s="37"/>
      <c r="E1368" s="38"/>
      <c r="F1368" s="89"/>
      <c r="G1368" s="96"/>
      <c r="H1368" s="39">
        <f t="shared" si="115"/>
        <v>0</v>
      </c>
      <c r="I1368" s="39"/>
      <c r="J1368" s="82"/>
      <c r="K1368" s="41">
        <f t="shared" si="116"/>
        <v>0</v>
      </c>
      <c r="L1368" s="42">
        <v>0</v>
      </c>
      <c r="M1368" s="269"/>
      <c r="N1368" s="268" t="str">
        <f t="shared" si="118"/>
        <v>xxx</v>
      </c>
      <c r="O1368" s="267"/>
      <c r="P1368" s="268"/>
      <c r="Q1368" s="300">
        <v>0</v>
      </c>
      <c r="R1368" s="104">
        <f t="shared" si="117"/>
        <v>0</v>
      </c>
      <c r="S1368" s="43"/>
      <c r="T1368" s="111"/>
      <c r="U1368" s="111"/>
      <c r="V1368" s="111"/>
      <c r="W1368" s="111"/>
      <c r="X1368" s="111"/>
      <c r="Y1368" s="111"/>
      <c r="Z1368" s="111"/>
      <c r="AA1368" s="111"/>
      <c r="AB1368" s="111"/>
      <c r="AC1368" s="111"/>
      <c r="AD1368" s="111"/>
      <c r="AE1368" s="111"/>
      <c r="AF1368" s="111"/>
      <c r="AG1368" s="111"/>
      <c r="AH1368" s="40"/>
      <c r="AI1368" s="40"/>
    </row>
    <row r="1369" spans="1:35" s="44" customFormat="1" ht="28.5" customHeight="1" x14ac:dyDescent="0.25">
      <c r="A1369" s="88" t="e">
        <f t="shared" si="114"/>
        <v>#VALUE!</v>
      </c>
      <c r="B1369" s="87" t="s">
        <v>60</v>
      </c>
      <c r="C1369" s="28"/>
      <c r="D1369" s="37"/>
      <c r="E1369" s="38"/>
      <c r="F1369" s="89"/>
      <c r="G1369" s="96"/>
      <c r="H1369" s="39">
        <f t="shared" si="115"/>
        <v>0</v>
      </c>
      <c r="I1369" s="39"/>
      <c r="J1369" s="82"/>
      <c r="K1369" s="41">
        <f t="shared" si="116"/>
        <v>0</v>
      </c>
      <c r="L1369" s="42">
        <v>0</v>
      </c>
      <c r="M1369" s="269"/>
      <c r="N1369" s="268" t="str">
        <f t="shared" si="118"/>
        <v>xxx</v>
      </c>
      <c r="O1369" s="267"/>
      <c r="P1369" s="268"/>
      <c r="Q1369" s="300">
        <v>0</v>
      </c>
      <c r="R1369" s="104">
        <f t="shared" si="117"/>
        <v>0</v>
      </c>
      <c r="S1369" s="43"/>
      <c r="T1369" s="111"/>
      <c r="U1369" s="111"/>
      <c r="V1369" s="111"/>
      <c r="W1369" s="111"/>
      <c r="X1369" s="111"/>
      <c r="Y1369" s="111"/>
      <c r="Z1369" s="111"/>
      <c r="AA1369" s="111"/>
      <c r="AB1369" s="111"/>
      <c r="AC1369" s="111"/>
      <c r="AD1369" s="111"/>
      <c r="AE1369" s="111"/>
      <c r="AF1369" s="111"/>
      <c r="AG1369" s="111"/>
      <c r="AH1369" s="40"/>
      <c r="AI1369" s="40"/>
    </row>
    <row r="1370" spans="1:35" s="44" customFormat="1" ht="28.5" customHeight="1" x14ac:dyDescent="0.25">
      <c r="A1370" s="88" t="e">
        <f t="shared" si="114"/>
        <v>#VALUE!</v>
      </c>
      <c r="B1370" s="87" t="s">
        <v>60</v>
      </c>
      <c r="C1370" s="28"/>
      <c r="D1370" s="37"/>
      <c r="E1370" s="38"/>
      <c r="F1370" s="89"/>
      <c r="G1370" s="96"/>
      <c r="H1370" s="39">
        <f t="shared" si="115"/>
        <v>0</v>
      </c>
      <c r="I1370" s="39"/>
      <c r="J1370" s="82"/>
      <c r="K1370" s="41">
        <f t="shared" si="116"/>
        <v>0</v>
      </c>
      <c r="L1370" s="42">
        <v>0</v>
      </c>
      <c r="M1370" s="269"/>
      <c r="N1370" s="268" t="str">
        <f t="shared" si="118"/>
        <v>xxx</v>
      </c>
      <c r="O1370" s="267"/>
      <c r="P1370" s="268"/>
      <c r="Q1370" s="300">
        <v>0</v>
      </c>
      <c r="R1370" s="104">
        <f t="shared" si="117"/>
        <v>0</v>
      </c>
      <c r="S1370" s="43"/>
      <c r="T1370" s="111"/>
      <c r="U1370" s="111"/>
      <c r="V1370" s="111"/>
      <c r="W1370" s="111"/>
      <c r="X1370" s="111"/>
      <c r="Y1370" s="111"/>
      <c r="Z1370" s="111"/>
      <c r="AA1370" s="111"/>
      <c r="AB1370" s="111"/>
      <c r="AC1370" s="111"/>
      <c r="AD1370" s="111"/>
      <c r="AE1370" s="111"/>
      <c r="AF1370" s="111"/>
      <c r="AG1370" s="111"/>
      <c r="AH1370" s="40"/>
      <c r="AI1370" s="40"/>
    </row>
    <row r="1371" spans="1:35" s="44" customFormat="1" ht="28.5" customHeight="1" x14ac:dyDescent="0.25">
      <c r="A1371" s="88" t="e">
        <f t="shared" si="114"/>
        <v>#VALUE!</v>
      </c>
      <c r="B1371" s="87" t="s">
        <v>60</v>
      </c>
      <c r="C1371" s="28"/>
      <c r="D1371" s="37"/>
      <c r="E1371" s="38"/>
      <c r="F1371" s="89"/>
      <c r="G1371" s="96"/>
      <c r="H1371" s="39">
        <f t="shared" si="115"/>
        <v>0</v>
      </c>
      <c r="I1371" s="39"/>
      <c r="J1371" s="82"/>
      <c r="K1371" s="41">
        <f t="shared" si="116"/>
        <v>0</v>
      </c>
      <c r="L1371" s="42">
        <v>0</v>
      </c>
      <c r="M1371" s="269"/>
      <c r="N1371" s="268" t="str">
        <f t="shared" si="118"/>
        <v>xxx</v>
      </c>
      <c r="O1371" s="267"/>
      <c r="P1371" s="268"/>
      <c r="Q1371" s="300">
        <v>0</v>
      </c>
      <c r="R1371" s="104">
        <f t="shared" si="117"/>
        <v>0</v>
      </c>
      <c r="S1371" s="43"/>
      <c r="T1371" s="111"/>
      <c r="U1371" s="111"/>
      <c r="V1371" s="111"/>
      <c r="W1371" s="111"/>
      <c r="X1371" s="111"/>
      <c r="Y1371" s="111"/>
      <c r="Z1371" s="111"/>
      <c r="AA1371" s="111"/>
      <c r="AB1371" s="111"/>
      <c r="AC1371" s="111"/>
      <c r="AD1371" s="111"/>
      <c r="AE1371" s="111"/>
      <c r="AF1371" s="111"/>
      <c r="AG1371" s="111"/>
      <c r="AH1371" s="40"/>
      <c r="AI1371" s="40"/>
    </row>
    <row r="1372" spans="1:35" s="44" customFormat="1" ht="28.5" customHeight="1" x14ac:dyDescent="0.25">
      <c r="A1372" s="88" t="e">
        <f t="shared" si="114"/>
        <v>#VALUE!</v>
      </c>
      <c r="B1372" s="87" t="s">
        <v>60</v>
      </c>
      <c r="C1372" s="28"/>
      <c r="D1372" s="37"/>
      <c r="E1372" s="38"/>
      <c r="F1372" s="89"/>
      <c r="G1372" s="96"/>
      <c r="H1372" s="39">
        <f t="shared" si="115"/>
        <v>0</v>
      </c>
      <c r="I1372" s="39"/>
      <c r="J1372" s="82"/>
      <c r="K1372" s="41">
        <f t="shared" si="116"/>
        <v>0</v>
      </c>
      <c r="L1372" s="42">
        <v>0</v>
      </c>
      <c r="M1372" s="269"/>
      <c r="N1372" s="268" t="str">
        <f t="shared" si="118"/>
        <v>xxx</v>
      </c>
      <c r="O1372" s="267"/>
      <c r="P1372" s="268"/>
      <c r="Q1372" s="300">
        <v>0</v>
      </c>
      <c r="R1372" s="104">
        <f t="shared" si="117"/>
        <v>0</v>
      </c>
      <c r="S1372" s="43"/>
      <c r="T1372" s="111"/>
      <c r="U1372" s="111"/>
      <c r="V1372" s="111"/>
      <c r="W1372" s="111"/>
      <c r="X1372" s="111"/>
      <c r="Y1372" s="111"/>
      <c r="Z1372" s="111"/>
      <c r="AA1372" s="111"/>
      <c r="AB1372" s="111"/>
      <c r="AC1372" s="111"/>
      <c r="AD1372" s="111"/>
      <c r="AE1372" s="111"/>
      <c r="AF1372" s="111"/>
      <c r="AG1372" s="111"/>
      <c r="AH1372" s="40"/>
      <c r="AI1372" s="40"/>
    </row>
    <row r="1373" spans="1:35" s="44" customFormat="1" ht="28.5" customHeight="1" x14ac:dyDescent="0.25">
      <c r="A1373" s="88" t="e">
        <f t="shared" si="114"/>
        <v>#VALUE!</v>
      </c>
      <c r="B1373" s="87" t="s">
        <v>60</v>
      </c>
      <c r="C1373" s="28"/>
      <c r="D1373" s="37"/>
      <c r="E1373" s="38"/>
      <c r="F1373" s="89"/>
      <c r="G1373" s="96"/>
      <c r="H1373" s="39">
        <f t="shared" si="115"/>
        <v>0</v>
      </c>
      <c r="I1373" s="39"/>
      <c r="J1373" s="82"/>
      <c r="K1373" s="41">
        <f t="shared" si="116"/>
        <v>0</v>
      </c>
      <c r="L1373" s="42">
        <v>0</v>
      </c>
      <c r="M1373" s="269"/>
      <c r="N1373" s="268" t="str">
        <f t="shared" si="118"/>
        <v>xxx</v>
      </c>
      <c r="O1373" s="267"/>
      <c r="P1373" s="268"/>
      <c r="Q1373" s="300">
        <v>0</v>
      </c>
      <c r="R1373" s="104">
        <f t="shared" si="117"/>
        <v>0</v>
      </c>
      <c r="S1373" s="43"/>
      <c r="T1373" s="111"/>
      <c r="U1373" s="111"/>
      <c r="V1373" s="111"/>
      <c r="W1373" s="111"/>
      <c r="X1373" s="111"/>
      <c r="Y1373" s="111"/>
      <c r="Z1373" s="111"/>
      <c r="AA1373" s="111"/>
      <c r="AB1373" s="111"/>
      <c r="AC1373" s="111"/>
      <c r="AD1373" s="111"/>
      <c r="AE1373" s="111"/>
      <c r="AF1373" s="111"/>
      <c r="AG1373" s="111"/>
      <c r="AH1373" s="40"/>
      <c r="AI1373" s="40"/>
    </row>
    <row r="1374" spans="1:35" s="44" customFormat="1" ht="28.5" customHeight="1" x14ac:dyDescent="0.25">
      <c r="A1374" s="88" t="e">
        <f t="shared" si="114"/>
        <v>#VALUE!</v>
      </c>
      <c r="B1374" s="87" t="s">
        <v>60</v>
      </c>
      <c r="C1374" s="28"/>
      <c r="D1374" s="37"/>
      <c r="E1374" s="38"/>
      <c r="F1374" s="89"/>
      <c r="G1374" s="96"/>
      <c r="H1374" s="39">
        <f t="shared" si="115"/>
        <v>0</v>
      </c>
      <c r="I1374" s="39"/>
      <c r="J1374" s="82"/>
      <c r="K1374" s="41">
        <f t="shared" si="116"/>
        <v>0</v>
      </c>
      <c r="L1374" s="42">
        <v>0</v>
      </c>
      <c r="M1374" s="269"/>
      <c r="N1374" s="268" t="str">
        <f t="shared" si="118"/>
        <v>xxx</v>
      </c>
      <c r="O1374" s="267"/>
      <c r="P1374" s="268"/>
      <c r="Q1374" s="300">
        <v>0</v>
      </c>
      <c r="R1374" s="104">
        <f t="shared" si="117"/>
        <v>0</v>
      </c>
      <c r="S1374" s="43"/>
      <c r="T1374" s="111"/>
      <c r="U1374" s="111"/>
      <c r="V1374" s="111"/>
      <c r="W1374" s="111"/>
      <c r="X1374" s="111"/>
      <c r="Y1374" s="111"/>
      <c r="Z1374" s="111"/>
      <c r="AA1374" s="111"/>
      <c r="AB1374" s="111"/>
      <c r="AC1374" s="111"/>
      <c r="AD1374" s="111"/>
      <c r="AE1374" s="111"/>
      <c r="AF1374" s="111"/>
      <c r="AG1374" s="111"/>
      <c r="AH1374" s="40"/>
      <c r="AI1374" s="40"/>
    </row>
    <row r="1375" spans="1:35" s="44" customFormat="1" ht="28.5" customHeight="1" x14ac:dyDescent="0.25">
      <c r="A1375" s="88" t="e">
        <f t="shared" si="114"/>
        <v>#VALUE!</v>
      </c>
      <c r="B1375" s="87" t="s">
        <v>60</v>
      </c>
      <c r="C1375" s="28"/>
      <c r="D1375" s="37"/>
      <c r="E1375" s="38"/>
      <c r="F1375" s="89"/>
      <c r="G1375" s="96"/>
      <c r="H1375" s="39">
        <f t="shared" si="115"/>
        <v>0</v>
      </c>
      <c r="I1375" s="39"/>
      <c r="J1375" s="82"/>
      <c r="K1375" s="41">
        <f t="shared" si="116"/>
        <v>0</v>
      </c>
      <c r="L1375" s="42">
        <v>0</v>
      </c>
      <c r="M1375" s="269"/>
      <c r="N1375" s="268" t="str">
        <f t="shared" si="118"/>
        <v>xxx</v>
      </c>
      <c r="O1375" s="267"/>
      <c r="P1375" s="268"/>
      <c r="Q1375" s="300">
        <v>0</v>
      </c>
      <c r="R1375" s="104">
        <f t="shared" si="117"/>
        <v>0</v>
      </c>
      <c r="S1375" s="43"/>
      <c r="T1375" s="111"/>
      <c r="U1375" s="111"/>
      <c r="V1375" s="111"/>
      <c r="W1375" s="111"/>
      <c r="X1375" s="111"/>
      <c r="Y1375" s="111"/>
      <c r="Z1375" s="111"/>
      <c r="AA1375" s="111"/>
      <c r="AB1375" s="111"/>
      <c r="AC1375" s="111"/>
      <c r="AD1375" s="111"/>
      <c r="AE1375" s="111"/>
      <c r="AF1375" s="111"/>
      <c r="AG1375" s="111"/>
      <c r="AH1375" s="40"/>
      <c r="AI1375" s="40"/>
    </row>
    <row r="1376" spans="1:35" s="44" customFormat="1" ht="28.5" customHeight="1" x14ac:dyDescent="0.25">
      <c r="A1376" s="88" t="e">
        <f t="shared" si="114"/>
        <v>#VALUE!</v>
      </c>
      <c r="B1376" s="87" t="s">
        <v>60</v>
      </c>
      <c r="C1376" s="28"/>
      <c r="D1376" s="37"/>
      <c r="E1376" s="38"/>
      <c r="F1376" s="89"/>
      <c r="G1376" s="96"/>
      <c r="H1376" s="39">
        <f t="shared" si="115"/>
        <v>0</v>
      </c>
      <c r="I1376" s="39"/>
      <c r="J1376" s="82"/>
      <c r="K1376" s="41">
        <f t="shared" si="116"/>
        <v>0</v>
      </c>
      <c r="L1376" s="42">
        <v>0</v>
      </c>
      <c r="M1376" s="269"/>
      <c r="N1376" s="268" t="str">
        <f t="shared" si="118"/>
        <v>xxx</v>
      </c>
      <c r="O1376" s="267"/>
      <c r="P1376" s="268"/>
      <c r="Q1376" s="300">
        <v>0</v>
      </c>
      <c r="R1376" s="104">
        <f t="shared" si="117"/>
        <v>0</v>
      </c>
      <c r="S1376" s="43"/>
      <c r="T1376" s="111"/>
      <c r="U1376" s="111"/>
      <c r="V1376" s="111"/>
      <c r="W1376" s="111"/>
      <c r="X1376" s="111"/>
      <c r="Y1376" s="111"/>
      <c r="Z1376" s="111"/>
      <c r="AA1376" s="111"/>
      <c r="AB1376" s="111"/>
      <c r="AC1376" s="111"/>
      <c r="AD1376" s="111"/>
      <c r="AE1376" s="111"/>
      <c r="AF1376" s="111"/>
      <c r="AG1376" s="111"/>
      <c r="AH1376" s="40"/>
      <c r="AI1376" s="40"/>
    </row>
    <row r="1377" spans="1:35" s="44" customFormat="1" ht="28.5" customHeight="1" x14ac:dyDescent="0.25">
      <c r="A1377" s="88" t="e">
        <f t="shared" si="114"/>
        <v>#VALUE!</v>
      </c>
      <c r="B1377" s="87" t="s">
        <v>60</v>
      </c>
      <c r="C1377" s="28"/>
      <c r="D1377" s="37"/>
      <c r="E1377" s="38"/>
      <c r="F1377" s="89"/>
      <c r="G1377" s="96"/>
      <c r="H1377" s="39">
        <f t="shared" si="115"/>
        <v>0</v>
      </c>
      <c r="I1377" s="39"/>
      <c r="J1377" s="82"/>
      <c r="K1377" s="41">
        <f t="shared" si="116"/>
        <v>0</v>
      </c>
      <c r="L1377" s="42">
        <v>0</v>
      </c>
      <c r="M1377" s="269"/>
      <c r="N1377" s="268" t="str">
        <f t="shared" si="118"/>
        <v>xxx</v>
      </c>
      <c r="O1377" s="267"/>
      <c r="P1377" s="268"/>
      <c r="Q1377" s="300">
        <v>0</v>
      </c>
      <c r="R1377" s="104">
        <f t="shared" si="117"/>
        <v>0</v>
      </c>
      <c r="S1377" s="43"/>
      <c r="T1377" s="111"/>
      <c r="U1377" s="111"/>
      <c r="V1377" s="111"/>
      <c r="W1377" s="111"/>
      <c r="X1377" s="111"/>
      <c r="Y1377" s="111"/>
      <c r="Z1377" s="111"/>
      <c r="AA1377" s="111"/>
      <c r="AB1377" s="111"/>
      <c r="AC1377" s="111"/>
      <c r="AD1377" s="111"/>
      <c r="AE1377" s="111"/>
      <c r="AF1377" s="111"/>
      <c r="AG1377" s="111"/>
      <c r="AH1377" s="40"/>
      <c r="AI1377" s="40"/>
    </row>
    <row r="1378" spans="1:35" s="44" customFormat="1" ht="28.5" customHeight="1" x14ac:dyDescent="0.25">
      <c r="A1378" s="88" t="e">
        <f t="shared" si="114"/>
        <v>#VALUE!</v>
      </c>
      <c r="B1378" s="87" t="s">
        <v>60</v>
      </c>
      <c r="C1378" s="28"/>
      <c r="D1378" s="37"/>
      <c r="E1378" s="38"/>
      <c r="F1378" s="89"/>
      <c r="G1378" s="96"/>
      <c r="H1378" s="39">
        <f t="shared" si="115"/>
        <v>0</v>
      </c>
      <c r="I1378" s="39"/>
      <c r="J1378" s="82"/>
      <c r="K1378" s="41">
        <f t="shared" si="116"/>
        <v>0</v>
      </c>
      <c r="L1378" s="42">
        <v>0</v>
      </c>
      <c r="M1378" s="269"/>
      <c r="N1378" s="268" t="str">
        <f t="shared" si="118"/>
        <v>xxx</v>
      </c>
      <c r="O1378" s="267"/>
      <c r="P1378" s="268"/>
      <c r="Q1378" s="300">
        <v>0</v>
      </c>
      <c r="R1378" s="104">
        <f t="shared" si="117"/>
        <v>0</v>
      </c>
      <c r="S1378" s="43"/>
      <c r="T1378" s="111"/>
      <c r="U1378" s="111"/>
      <c r="V1378" s="111"/>
      <c r="W1378" s="111"/>
      <c r="X1378" s="111"/>
      <c r="Y1378" s="111"/>
      <c r="Z1378" s="111"/>
      <c r="AA1378" s="111"/>
      <c r="AB1378" s="111"/>
      <c r="AC1378" s="111"/>
      <c r="AD1378" s="111"/>
      <c r="AE1378" s="111"/>
      <c r="AF1378" s="111"/>
      <c r="AG1378" s="111"/>
      <c r="AH1378" s="40"/>
      <c r="AI1378" s="40"/>
    </row>
    <row r="1379" spans="1:35" s="44" customFormat="1" ht="28.5" customHeight="1" x14ac:dyDescent="0.25">
      <c r="A1379" s="88" t="e">
        <f t="shared" si="114"/>
        <v>#VALUE!</v>
      </c>
      <c r="B1379" s="87" t="s">
        <v>60</v>
      </c>
      <c r="C1379" s="28"/>
      <c r="D1379" s="37"/>
      <c r="E1379" s="38"/>
      <c r="F1379" s="89"/>
      <c r="G1379" s="96"/>
      <c r="H1379" s="39">
        <f t="shared" si="115"/>
        <v>0</v>
      </c>
      <c r="I1379" s="39"/>
      <c r="J1379" s="82"/>
      <c r="K1379" s="41">
        <f t="shared" si="116"/>
        <v>0</v>
      </c>
      <c r="L1379" s="42">
        <v>0</v>
      </c>
      <c r="M1379" s="269"/>
      <c r="N1379" s="268" t="str">
        <f t="shared" si="118"/>
        <v>xxx</v>
      </c>
      <c r="O1379" s="267"/>
      <c r="P1379" s="268"/>
      <c r="Q1379" s="300">
        <v>0</v>
      </c>
      <c r="R1379" s="104">
        <f t="shared" si="117"/>
        <v>0</v>
      </c>
      <c r="S1379" s="43"/>
      <c r="T1379" s="111"/>
      <c r="U1379" s="111"/>
      <c r="V1379" s="111"/>
      <c r="W1379" s="111"/>
      <c r="X1379" s="111"/>
      <c r="Y1379" s="111"/>
      <c r="Z1379" s="111"/>
      <c r="AA1379" s="111"/>
      <c r="AB1379" s="111"/>
      <c r="AC1379" s="111"/>
      <c r="AD1379" s="111"/>
      <c r="AE1379" s="111"/>
      <c r="AF1379" s="111"/>
      <c r="AG1379" s="111"/>
      <c r="AH1379" s="40"/>
      <c r="AI1379" s="40"/>
    </row>
    <row r="1380" spans="1:35" s="44" customFormat="1" ht="28.5" customHeight="1" x14ac:dyDescent="0.25">
      <c r="A1380" s="88" t="e">
        <f t="shared" si="114"/>
        <v>#VALUE!</v>
      </c>
      <c r="B1380" s="87" t="s">
        <v>60</v>
      </c>
      <c r="C1380" s="28"/>
      <c r="D1380" s="37"/>
      <c r="E1380" s="38"/>
      <c r="F1380" s="89"/>
      <c r="G1380" s="96"/>
      <c r="H1380" s="39">
        <f t="shared" si="115"/>
        <v>0</v>
      </c>
      <c r="I1380" s="39"/>
      <c r="J1380" s="82"/>
      <c r="K1380" s="41">
        <f t="shared" si="116"/>
        <v>0</v>
      </c>
      <c r="L1380" s="42">
        <v>0</v>
      </c>
      <c r="M1380" s="269"/>
      <c r="N1380" s="268" t="str">
        <f t="shared" si="118"/>
        <v>xxx</v>
      </c>
      <c r="O1380" s="267"/>
      <c r="P1380" s="268"/>
      <c r="Q1380" s="300">
        <v>0</v>
      </c>
      <c r="R1380" s="104">
        <f t="shared" si="117"/>
        <v>0</v>
      </c>
      <c r="S1380" s="43"/>
      <c r="T1380" s="111"/>
      <c r="U1380" s="111"/>
      <c r="V1380" s="111"/>
      <c r="W1380" s="111"/>
      <c r="X1380" s="111"/>
      <c r="Y1380" s="111"/>
      <c r="Z1380" s="111"/>
      <c r="AA1380" s="111"/>
      <c r="AB1380" s="111"/>
      <c r="AC1380" s="111"/>
      <c r="AD1380" s="111"/>
      <c r="AE1380" s="111"/>
      <c r="AF1380" s="111"/>
      <c r="AG1380" s="111"/>
      <c r="AH1380" s="40"/>
      <c r="AI1380" s="40"/>
    </row>
    <row r="1381" spans="1:35" s="44" customFormat="1" ht="28.5" customHeight="1" x14ac:dyDescent="0.25">
      <c r="A1381" s="88" t="e">
        <f t="shared" si="114"/>
        <v>#VALUE!</v>
      </c>
      <c r="B1381" s="87" t="s">
        <v>60</v>
      </c>
      <c r="C1381" s="28"/>
      <c r="D1381" s="37"/>
      <c r="E1381" s="38"/>
      <c r="F1381" s="89"/>
      <c r="G1381" s="96"/>
      <c r="H1381" s="39">
        <f t="shared" si="115"/>
        <v>0</v>
      </c>
      <c r="I1381" s="39"/>
      <c r="J1381" s="82"/>
      <c r="K1381" s="41">
        <f t="shared" si="116"/>
        <v>0</v>
      </c>
      <c r="L1381" s="42">
        <v>0</v>
      </c>
      <c r="M1381" s="269"/>
      <c r="N1381" s="268" t="str">
        <f t="shared" si="118"/>
        <v>xxx</v>
      </c>
      <c r="O1381" s="267"/>
      <c r="P1381" s="268"/>
      <c r="Q1381" s="300">
        <v>0</v>
      </c>
      <c r="R1381" s="104">
        <f t="shared" si="117"/>
        <v>0</v>
      </c>
      <c r="S1381" s="43"/>
      <c r="T1381" s="111"/>
      <c r="U1381" s="111"/>
      <c r="V1381" s="111"/>
      <c r="W1381" s="111"/>
      <c r="X1381" s="111"/>
      <c r="Y1381" s="111"/>
      <c r="Z1381" s="111"/>
      <c r="AA1381" s="111"/>
      <c r="AB1381" s="111"/>
      <c r="AC1381" s="111"/>
      <c r="AD1381" s="111"/>
      <c r="AE1381" s="111"/>
      <c r="AF1381" s="111"/>
      <c r="AG1381" s="111"/>
      <c r="AH1381" s="40"/>
      <c r="AI1381" s="40"/>
    </row>
    <row r="1382" spans="1:35" s="44" customFormat="1" ht="28.5" customHeight="1" x14ac:dyDescent="0.25">
      <c r="A1382" s="88" t="e">
        <f t="shared" si="114"/>
        <v>#VALUE!</v>
      </c>
      <c r="B1382" s="87" t="s">
        <v>60</v>
      </c>
      <c r="C1382" s="28"/>
      <c r="D1382" s="37"/>
      <c r="E1382" s="38"/>
      <c r="F1382" s="89"/>
      <c r="G1382" s="96"/>
      <c r="H1382" s="39">
        <f t="shared" si="115"/>
        <v>0</v>
      </c>
      <c r="I1382" s="39"/>
      <c r="J1382" s="82"/>
      <c r="K1382" s="41">
        <f t="shared" si="116"/>
        <v>0</v>
      </c>
      <c r="L1382" s="42">
        <v>0</v>
      </c>
      <c r="M1382" s="269"/>
      <c r="N1382" s="268" t="str">
        <f t="shared" si="118"/>
        <v>xxx</v>
      </c>
      <c r="O1382" s="267"/>
      <c r="P1382" s="268"/>
      <c r="Q1382" s="300">
        <v>0</v>
      </c>
      <c r="R1382" s="104">
        <f t="shared" si="117"/>
        <v>0</v>
      </c>
      <c r="S1382" s="43"/>
      <c r="T1382" s="111"/>
      <c r="U1382" s="111"/>
      <c r="V1382" s="111"/>
      <c r="W1382" s="111"/>
      <c r="X1382" s="111"/>
      <c r="Y1382" s="111"/>
      <c r="Z1382" s="111"/>
      <c r="AA1382" s="111"/>
      <c r="AB1382" s="111"/>
      <c r="AC1382" s="111"/>
      <c r="AD1382" s="111"/>
      <c r="AE1382" s="111"/>
      <c r="AF1382" s="111"/>
      <c r="AG1382" s="111"/>
      <c r="AH1382" s="40"/>
      <c r="AI1382" s="40"/>
    </row>
    <row r="1383" spans="1:35" s="44" customFormat="1" ht="28.5" customHeight="1" x14ac:dyDescent="0.25">
      <c r="A1383" s="88" t="e">
        <f t="shared" si="114"/>
        <v>#VALUE!</v>
      </c>
      <c r="B1383" s="87" t="s">
        <v>60</v>
      </c>
      <c r="C1383" s="28"/>
      <c r="D1383" s="37"/>
      <c r="E1383" s="38"/>
      <c r="F1383" s="89"/>
      <c r="G1383" s="96"/>
      <c r="H1383" s="39">
        <f t="shared" si="115"/>
        <v>0</v>
      </c>
      <c r="I1383" s="39"/>
      <c r="J1383" s="82"/>
      <c r="K1383" s="41">
        <f t="shared" si="116"/>
        <v>0</v>
      </c>
      <c r="L1383" s="42">
        <v>0</v>
      </c>
      <c r="M1383" s="269"/>
      <c r="N1383" s="268" t="str">
        <f t="shared" si="118"/>
        <v>xxx</v>
      </c>
      <c r="O1383" s="267"/>
      <c r="P1383" s="268"/>
      <c r="Q1383" s="300">
        <v>0</v>
      </c>
      <c r="R1383" s="104">
        <f t="shared" si="117"/>
        <v>0</v>
      </c>
      <c r="S1383" s="43"/>
      <c r="T1383" s="111"/>
      <c r="U1383" s="111"/>
      <c r="V1383" s="111"/>
      <c r="W1383" s="111"/>
      <c r="X1383" s="111"/>
      <c r="Y1383" s="111"/>
      <c r="Z1383" s="111"/>
      <c r="AA1383" s="111"/>
      <c r="AB1383" s="111"/>
      <c r="AC1383" s="111"/>
      <c r="AD1383" s="111"/>
      <c r="AE1383" s="111"/>
      <c r="AF1383" s="111"/>
      <c r="AG1383" s="111"/>
      <c r="AH1383" s="40"/>
      <c r="AI1383" s="40"/>
    </row>
    <row r="1384" spans="1:35" s="44" customFormat="1" ht="28.5" customHeight="1" x14ac:dyDescent="0.25">
      <c r="A1384" s="88" t="e">
        <f t="shared" si="114"/>
        <v>#VALUE!</v>
      </c>
      <c r="B1384" s="87" t="s">
        <v>60</v>
      </c>
      <c r="C1384" s="28"/>
      <c r="D1384" s="37"/>
      <c r="E1384" s="38"/>
      <c r="F1384" s="89"/>
      <c r="G1384" s="96"/>
      <c r="H1384" s="39">
        <f t="shared" si="115"/>
        <v>0</v>
      </c>
      <c r="I1384" s="39"/>
      <c r="J1384" s="82"/>
      <c r="K1384" s="41">
        <f t="shared" si="116"/>
        <v>0</v>
      </c>
      <c r="L1384" s="42">
        <v>0</v>
      </c>
      <c r="M1384" s="269"/>
      <c r="N1384" s="268" t="str">
        <f t="shared" si="118"/>
        <v>xxx</v>
      </c>
      <c r="O1384" s="267"/>
      <c r="P1384" s="268"/>
      <c r="Q1384" s="300">
        <v>0</v>
      </c>
      <c r="R1384" s="104">
        <f t="shared" si="117"/>
        <v>0</v>
      </c>
      <c r="S1384" s="43"/>
      <c r="T1384" s="111"/>
      <c r="U1384" s="111"/>
      <c r="V1384" s="111"/>
      <c r="W1384" s="111"/>
      <c r="X1384" s="111"/>
      <c r="Y1384" s="111"/>
      <c r="Z1384" s="111"/>
      <c r="AA1384" s="111"/>
      <c r="AB1384" s="111"/>
      <c r="AC1384" s="111"/>
      <c r="AD1384" s="111"/>
      <c r="AE1384" s="111"/>
      <c r="AF1384" s="111"/>
      <c r="AG1384" s="111"/>
      <c r="AH1384" s="40"/>
      <c r="AI1384" s="40"/>
    </row>
    <row r="1385" spans="1:35" s="44" customFormat="1" ht="28.5" customHeight="1" x14ac:dyDescent="0.25">
      <c r="A1385" s="88" t="e">
        <f t="shared" si="114"/>
        <v>#VALUE!</v>
      </c>
      <c r="B1385" s="87" t="s">
        <v>60</v>
      </c>
      <c r="C1385" s="28"/>
      <c r="D1385" s="37"/>
      <c r="E1385" s="38"/>
      <c r="F1385" s="89"/>
      <c r="G1385" s="96"/>
      <c r="H1385" s="39">
        <f t="shared" si="115"/>
        <v>0</v>
      </c>
      <c r="I1385" s="39"/>
      <c r="J1385" s="82"/>
      <c r="K1385" s="41">
        <f t="shared" si="116"/>
        <v>0</v>
      </c>
      <c r="L1385" s="42">
        <v>0</v>
      </c>
      <c r="M1385" s="269"/>
      <c r="N1385" s="268" t="str">
        <f t="shared" si="118"/>
        <v>xxx</v>
      </c>
      <c r="O1385" s="267"/>
      <c r="P1385" s="268"/>
      <c r="Q1385" s="300">
        <v>0</v>
      </c>
      <c r="R1385" s="104">
        <f t="shared" si="117"/>
        <v>0</v>
      </c>
      <c r="S1385" s="43"/>
      <c r="T1385" s="111"/>
      <c r="U1385" s="111"/>
      <c r="V1385" s="111"/>
      <c r="W1385" s="111"/>
      <c r="X1385" s="111"/>
      <c r="Y1385" s="111"/>
      <c r="Z1385" s="111"/>
      <c r="AA1385" s="111"/>
      <c r="AB1385" s="111"/>
      <c r="AC1385" s="111"/>
      <c r="AD1385" s="111"/>
      <c r="AE1385" s="111"/>
      <c r="AF1385" s="111"/>
      <c r="AG1385" s="111"/>
      <c r="AH1385" s="40"/>
      <c r="AI1385" s="40"/>
    </row>
    <row r="1386" spans="1:35" s="44" customFormat="1" ht="28.5" customHeight="1" x14ac:dyDescent="0.25">
      <c r="A1386" s="88" t="e">
        <f t="shared" ref="A1386:A1449" si="119">N1386+14</f>
        <v>#VALUE!</v>
      </c>
      <c r="B1386" s="87" t="s">
        <v>60</v>
      </c>
      <c r="C1386" s="28"/>
      <c r="D1386" s="37"/>
      <c r="E1386" s="38"/>
      <c r="F1386" s="89"/>
      <c r="G1386" s="96"/>
      <c r="H1386" s="39">
        <f t="shared" ref="H1386:H1449" si="120">G1386-F1386</f>
        <v>0</v>
      </c>
      <c r="I1386" s="39"/>
      <c r="J1386" s="82"/>
      <c r="K1386" s="41">
        <f t="shared" ref="K1386:K1449" si="121">L1386/1.1</f>
        <v>0</v>
      </c>
      <c r="L1386" s="42">
        <v>0</v>
      </c>
      <c r="M1386" s="269"/>
      <c r="N1386" s="268" t="str">
        <f t="shared" si="118"/>
        <v>xxx</v>
      </c>
      <c r="O1386" s="267"/>
      <c r="P1386" s="268"/>
      <c r="Q1386" s="300">
        <v>0</v>
      </c>
      <c r="R1386" s="104">
        <f t="shared" ref="R1386:R1449" si="122">L1386-Q1386</f>
        <v>0</v>
      </c>
      <c r="S1386" s="43"/>
      <c r="T1386" s="111"/>
      <c r="U1386" s="111"/>
      <c r="V1386" s="111"/>
      <c r="W1386" s="111"/>
      <c r="X1386" s="111"/>
      <c r="Y1386" s="111"/>
      <c r="Z1386" s="111"/>
      <c r="AA1386" s="111"/>
      <c r="AB1386" s="111"/>
      <c r="AC1386" s="111"/>
      <c r="AD1386" s="111"/>
      <c r="AE1386" s="111"/>
      <c r="AF1386" s="111"/>
      <c r="AG1386" s="111"/>
      <c r="AH1386" s="40"/>
      <c r="AI1386" s="40"/>
    </row>
    <row r="1387" spans="1:35" s="44" customFormat="1" ht="28.5" customHeight="1" x14ac:dyDescent="0.25">
      <c r="A1387" s="88" t="e">
        <f t="shared" si="119"/>
        <v>#VALUE!</v>
      </c>
      <c r="B1387" s="87" t="s">
        <v>60</v>
      </c>
      <c r="C1387" s="28"/>
      <c r="D1387" s="37"/>
      <c r="E1387" s="38"/>
      <c r="F1387" s="89"/>
      <c r="G1387" s="96"/>
      <c r="H1387" s="39">
        <f t="shared" si="120"/>
        <v>0</v>
      </c>
      <c r="I1387" s="39"/>
      <c r="J1387" s="82"/>
      <c r="K1387" s="41">
        <f t="shared" si="121"/>
        <v>0</v>
      </c>
      <c r="L1387" s="42">
        <v>0</v>
      </c>
      <c r="M1387" s="269"/>
      <c r="N1387" s="268" t="str">
        <f t="shared" si="118"/>
        <v>xxx</v>
      </c>
      <c r="O1387" s="267"/>
      <c r="P1387" s="268"/>
      <c r="Q1387" s="300">
        <v>0</v>
      </c>
      <c r="R1387" s="104">
        <f t="shared" si="122"/>
        <v>0</v>
      </c>
      <c r="S1387" s="43"/>
      <c r="T1387" s="111"/>
      <c r="U1387" s="111"/>
      <c r="V1387" s="111"/>
      <c r="W1387" s="111"/>
      <c r="X1387" s="111"/>
      <c r="Y1387" s="111"/>
      <c r="Z1387" s="111"/>
      <c r="AA1387" s="111"/>
      <c r="AB1387" s="111"/>
      <c r="AC1387" s="111"/>
      <c r="AD1387" s="111"/>
      <c r="AE1387" s="111"/>
      <c r="AF1387" s="111"/>
      <c r="AG1387" s="111"/>
      <c r="AH1387" s="40"/>
      <c r="AI1387" s="40"/>
    </row>
    <row r="1388" spans="1:35" s="44" customFormat="1" ht="28.5" customHeight="1" x14ac:dyDescent="0.25">
      <c r="A1388" s="88" t="e">
        <f t="shared" si="119"/>
        <v>#VALUE!</v>
      </c>
      <c r="B1388" s="87" t="s">
        <v>60</v>
      </c>
      <c r="C1388" s="28"/>
      <c r="D1388" s="37"/>
      <c r="E1388" s="38"/>
      <c r="F1388" s="89"/>
      <c r="G1388" s="96"/>
      <c r="H1388" s="39">
        <f t="shared" si="120"/>
        <v>0</v>
      </c>
      <c r="I1388" s="39"/>
      <c r="J1388" s="82"/>
      <c r="K1388" s="41">
        <f t="shared" si="121"/>
        <v>0</v>
      </c>
      <c r="L1388" s="42">
        <v>0</v>
      </c>
      <c r="M1388" s="269"/>
      <c r="N1388" s="268" t="str">
        <f t="shared" si="118"/>
        <v>xxx</v>
      </c>
      <c r="O1388" s="267"/>
      <c r="P1388" s="268"/>
      <c r="Q1388" s="300">
        <v>0</v>
      </c>
      <c r="R1388" s="104">
        <f t="shared" si="122"/>
        <v>0</v>
      </c>
      <c r="S1388" s="43"/>
      <c r="T1388" s="111"/>
      <c r="U1388" s="111"/>
      <c r="V1388" s="111"/>
      <c r="W1388" s="111"/>
      <c r="X1388" s="111"/>
      <c r="Y1388" s="111"/>
      <c r="Z1388" s="111"/>
      <c r="AA1388" s="111"/>
      <c r="AB1388" s="111"/>
      <c r="AC1388" s="111"/>
      <c r="AD1388" s="111"/>
      <c r="AE1388" s="111"/>
      <c r="AF1388" s="111"/>
      <c r="AG1388" s="111"/>
      <c r="AH1388" s="40"/>
      <c r="AI1388" s="40"/>
    </row>
    <row r="1389" spans="1:35" s="44" customFormat="1" ht="28.5" customHeight="1" x14ac:dyDescent="0.25">
      <c r="A1389" s="88" t="e">
        <f t="shared" si="119"/>
        <v>#VALUE!</v>
      </c>
      <c r="B1389" s="87" t="s">
        <v>60</v>
      </c>
      <c r="C1389" s="28"/>
      <c r="D1389" s="37"/>
      <c r="E1389" s="38"/>
      <c r="F1389" s="89"/>
      <c r="G1389" s="96"/>
      <c r="H1389" s="39">
        <f t="shared" si="120"/>
        <v>0</v>
      </c>
      <c r="I1389" s="39"/>
      <c r="J1389" s="82"/>
      <c r="K1389" s="41">
        <f t="shared" si="121"/>
        <v>0</v>
      </c>
      <c r="L1389" s="42">
        <v>0</v>
      </c>
      <c r="M1389" s="269"/>
      <c r="N1389" s="268" t="str">
        <f t="shared" si="118"/>
        <v>xxx</v>
      </c>
      <c r="O1389" s="267"/>
      <c r="P1389" s="268"/>
      <c r="Q1389" s="300">
        <v>0</v>
      </c>
      <c r="R1389" s="104">
        <f t="shared" si="122"/>
        <v>0</v>
      </c>
      <c r="S1389" s="43"/>
      <c r="T1389" s="111"/>
      <c r="U1389" s="111"/>
      <c r="V1389" s="111"/>
      <c r="W1389" s="111"/>
      <c r="X1389" s="111"/>
      <c r="Y1389" s="111"/>
      <c r="Z1389" s="111"/>
      <c r="AA1389" s="111"/>
      <c r="AB1389" s="111"/>
      <c r="AC1389" s="111"/>
      <c r="AD1389" s="111"/>
      <c r="AE1389" s="111"/>
      <c r="AF1389" s="111"/>
      <c r="AG1389" s="111"/>
      <c r="AH1389" s="40"/>
      <c r="AI1389" s="40"/>
    </row>
    <row r="1390" spans="1:35" s="44" customFormat="1" ht="28.5" customHeight="1" x14ac:dyDescent="0.25">
      <c r="A1390" s="88" t="e">
        <f t="shared" si="119"/>
        <v>#VALUE!</v>
      </c>
      <c r="B1390" s="87" t="s">
        <v>60</v>
      </c>
      <c r="C1390" s="28"/>
      <c r="D1390" s="37"/>
      <c r="E1390" s="38"/>
      <c r="F1390" s="89"/>
      <c r="G1390" s="96"/>
      <c r="H1390" s="39">
        <f t="shared" si="120"/>
        <v>0</v>
      </c>
      <c r="I1390" s="39"/>
      <c r="J1390" s="82"/>
      <c r="K1390" s="41">
        <f t="shared" si="121"/>
        <v>0</v>
      </c>
      <c r="L1390" s="42">
        <v>0</v>
      </c>
      <c r="M1390" s="269"/>
      <c r="N1390" s="268" t="str">
        <f t="shared" si="118"/>
        <v>xxx</v>
      </c>
      <c r="O1390" s="267"/>
      <c r="P1390" s="268"/>
      <c r="Q1390" s="300">
        <v>0</v>
      </c>
      <c r="R1390" s="104">
        <f t="shared" si="122"/>
        <v>0</v>
      </c>
      <c r="S1390" s="43"/>
      <c r="T1390" s="111"/>
      <c r="U1390" s="111"/>
      <c r="V1390" s="111"/>
      <c r="W1390" s="111"/>
      <c r="X1390" s="111"/>
      <c r="Y1390" s="111"/>
      <c r="Z1390" s="111"/>
      <c r="AA1390" s="111"/>
      <c r="AB1390" s="111"/>
      <c r="AC1390" s="111"/>
      <c r="AD1390" s="111"/>
      <c r="AE1390" s="111"/>
      <c r="AF1390" s="111"/>
      <c r="AG1390" s="111"/>
      <c r="AH1390" s="40"/>
      <c r="AI1390" s="40"/>
    </row>
    <row r="1391" spans="1:35" s="44" customFormat="1" ht="28.5" customHeight="1" x14ac:dyDescent="0.25">
      <c r="A1391" s="88" t="e">
        <f t="shared" si="119"/>
        <v>#VALUE!</v>
      </c>
      <c r="B1391" s="87" t="s">
        <v>60</v>
      </c>
      <c r="C1391" s="28"/>
      <c r="D1391" s="37"/>
      <c r="E1391" s="38"/>
      <c r="F1391" s="89"/>
      <c r="G1391" s="96"/>
      <c r="H1391" s="39">
        <f t="shared" si="120"/>
        <v>0</v>
      </c>
      <c r="I1391" s="39"/>
      <c r="J1391" s="82"/>
      <c r="K1391" s="41">
        <f t="shared" si="121"/>
        <v>0</v>
      </c>
      <c r="L1391" s="42">
        <v>0</v>
      </c>
      <c r="M1391" s="269"/>
      <c r="N1391" s="268" t="str">
        <f t="shared" si="118"/>
        <v>xxx</v>
      </c>
      <c r="O1391" s="267"/>
      <c r="P1391" s="268"/>
      <c r="Q1391" s="300">
        <v>0</v>
      </c>
      <c r="R1391" s="104">
        <f t="shared" si="122"/>
        <v>0</v>
      </c>
      <c r="S1391" s="43"/>
      <c r="T1391" s="111"/>
      <c r="U1391" s="111"/>
      <c r="V1391" s="111"/>
      <c r="W1391" s="111"/>
      <c r="X1391" s="111"/>
      <c r="Y1391" s="111"/>
      <c r="Z1391" s="111"/>
      <c r="AA1391" s="111"/>
      <c r="AB1391" s="111"/>
      <c r="AC1391" s="111"/>
      <c r="AD1391" s="111"/>
      <c r="AE1391" s="111"/>
      <c r="AF1391" s="111"/>
      <c r="AG1391" s="111"/>
      <c r="AH1391" s="40"/>
      <c r="AI1391" s="40"/>
    </row>
    <row r="1392" spans="1:35" s="44" customFormat="1" ht="28.5" customHeight="1" x14ac:dyDescent="0.25">
      <c r="A1392" s="88" t="e">
        <f t="shared" si="119"/>
        <v>#VALUE!</v>
      </c>
      <c r="B1392" s="87" t="s">
        <v>60</v>
      </c>
      <c r="C1392" s="28"/>
      <c r="D1392" s="37"/>
      <c r="E1392" s="38"/>
      <c r="F1392" s="89"/>
      <c r="G1392" s="96"/>
      <c r="H1392" s="39">
        <f t="shared" si="120"/>
        <v>0</v>
      </c>
      <c r="I1392" s="39"/>
      <c r="J1392" s="82"/>
      <c r="K1392" s="41">
        <f t="shared" si="121"/>
        <v>0</v>
      </c>
      <c r="L1392" s="42">
        <v>0</v>
      </c>
      <c r="M1392" s="269"/>
      <c r="N1392" s="268" t="str">
        <f t="shared" si="118"/>
        <v>xxx</v>
      </c>
      <c r="O1392" s="267"/>
      <c r="P1392" s="268"/>
      <c r="Q1392" s="300">
        <v>0</v>
      </c>
      <c r="R1392" s="104">
        <f t="shared" si="122"/>
        <v>0</v>
      </c>
      <c r="S1392" s="43"/>
      <c r="T1392" s="111"/>
      <c r="U1392" s="111"/>
      <c r="V1392" s="111"/>
      <c r="W1392" s="111"/>
      <c r="X1392" s="111"/>
      <c r="Y1392" s="111"/>
      <c r="Z1392" s="111"/>
      <c r="AA1392" s="111"/>
      <c r="AB1392" s="111"/>
      <c r="AC1392" s="111"/>
      <c r="AD1392" s="111"/>
      <c r="AE1392" s="111"/>
      <c r="AF1392" s="111"/>
      <c r="AG1392" s="111"/>
      <c r="AH1392" s="40"/>
      <c r="AI1392" s="40"/>
    </row>
    <row r="1393" spans="1:35" s="44" customFormat="1" ht="28.5" customHeight="1" x14ac:dyDescent="0.25">
      <c r="A1393" s="88" t="e">
        <f t="shared" si="119"/>
        <v>#VALUE!</v>
      </c>
      <c r="B1393" s="87" t="s">
        <v>60</v>
      </c>
      <c r="C1393" s="28"/>
      <c r="D1393" s="37"/>
      <c r="E1393" s="38"/>
      <c r="F1393" s="89"/>
      <c r="G1393" s="96"/>
      <c r="H1393" s="39">
        <f t="shared" si="120"/>
        <v>0</v>
      </c>
      <c r="I1393" s="39"/>
      <c r="J1393" s="82"/>
      <c r="K1393" s="41">
        <f t="shared" si="121"/>
        <v>0</v>
      </c>
      <c r="L1393" s="42">
        <v>0</v>
      </c>
      <c r="M1393" s="269"/>
      <c r="N1393" s="268" t="str">
        <f t="shared" si="118"/>
        <v>xxx</v>
      </c>
      <c r="O1393" s="267"/>
      <c r="P1393" s="268"/>
      <c r="Q1393" s="300">
        <v>0</v>
      </c>
      <c r="R1393" s="104">
        <f t="shared" si="122"/>
        <v>0</v>
      </c>
      <c r="S1393" s="43"/>
      <c r="T1393" s="111"/>
      <c r="U1393" s="111"/>
      <c r="V1393" s="111"/>
      <c r="W1393" s="111"/>
      <c r="X1393" s="111"/>
      <c r="Y1393" s="111"/>
      <c r="Z1393" s="111"/>
      <c r="AA1393" s="111"/>
      <c r="AB1393" s="111"/>
      <c r="AC1393" s="111"/>
      <c r="AD1393" s="111"/>
      <c r="AE1393" s="111"/>
      <c r="AF1393" s="111"/>
      <c r="AG1393" s="111"/>
      <c r="AH1393" s="40"/>
      <c r="AI1393" s="40"/>
    </row>
    <row r="1394" spans="1:35" s="44" customFormat="1" ht="28.5" customHeight="1" x14ac:dyDescent="0.25">
      <c r="A1394" s="88" t="e">
        <f t="shared" si="119"/>
        <v>#VALUE!</v>
      </c>
      <c r="B1394" s="87" t="s">
        <v>60</v>
      </c>
      <c r="C1394" s="28"/>
      <c r="D1394" s="37"/>
      <c r="E1394" s="38"/>
      <c r="F1394" s="89"/>
      <c r="G1394" s="96"/>
      <c r="H1394" s="39">
        <f t="shared" si="120"/>
        <v>0</v>
      </c>
      <c r="I1394" s="39"/>
      <c r="J1394" s="82"/>
      <c r="K1394" s="41">
        <f t="shared" si="121"/>
        <v>0</v>
      </c>
      <c r="L1394" s="42">
        <v>0</v>
      </c>
      <c r="M1394" s="269"/>
      <c r="N1394" s="268" t="str">
        <f t="shared" si="118"/>
        <v>xxx</v>
      </c>
      <c r="O1394" s="267"/>
      <c r="P1394" s="268"/>
      <c r="Q1394" s="300">
        <v>0</v>
      </c>
      <c r="R1394" s="104">
        <f t="shared" si="122"/>
        <v>0</v>
      </c>
      <c r="S1394" s="43"/>
      <c r="T1394" s="111"/>
      <c r="U1394" s="111"/>
      <c r="V1394" s="111"/>
      <c r="W1394" s="111"/>
      <c r="X1394" s="111"/>
      <c r="Y1394" s="111"/>
      <c r="Z1394" s="111"/>
      <c r="AA1394" s="111"/>
      <c r="AB1394" s="111"/>
      <c r="AC1394" s="111"/>
      <c r="AD1394" s="111"/>
      <c r="AE1394" s="111"/>
      <c r="AF1394" s="111"/>
      <c r="AG1394" s="111"/>
      <c r="AH1394" s="40"/>
      <c r="AI1394" s="40"/>
    </row>
    <row r="1395" spans="1:35" s="44" customFormat="1" ht="28.5" customHeight="1" x14ac:dyDescent="0.25">
      <c r="A1395" s="88" t="e">
        <f t="shared" si="119"/>
        <v>#VALUE!</v>
      </c>
      <c r="B1395" s="87" t="s">
        <v>60</v>
      </c>
      <c r="C1395" s="28"/>
      <c r="D1395" s="37"/>
      <c r="E1395" s="38"/>
      <c r="F1395" s="89"/>
      <c r="G1395" s="96"/>
      <c r="H1395" s="39">
        <f t="shared" si="120"/>
        <v>0</v>
      </c>
      <c r="I1395" s="39"/>
      <c r="J1395" s="82"/>
      <c r="K1395" s="41">
        <f t="shared" si="121"/>
        <v>0</v>
      </c>
      <c r="L1395" s="42">
        <v>0</v>
      </c>
      <c r="M1395" s="269"/>
      <c r="N1395" s="268" t="str">
        <f t="shared" si="118"/>
        <v>xxx</v>
      </c>
      <c r="O1395" s="267"/>
      <c r="P1395" s="268"/>
      <c r="Q1395" s="300">
        <v>0</v>
      </c>
      <c r="R1395" s="104">
        <f t="shared" si="122"/>
        <v>0</v>
      </c>
      <c r="S1395" s="43"/>
      <c r="T1395" s="111"/>
      <c r="U1395" s="111"/>
      <c r="V1395" s="111"/>
      <c r="W1395" s="111"/>
      <c r="X1395" s="111"/>
      <c r="Y1395" s="111"/>
      <c r="Z1395" s="111"/>
      <c r="AA1395" s="111"/>
      <c r="AB1395" s="111"/>
      <c r="AC1395" s="111"/>
      <c r="AD1395" s="111"/>
      <c r="AE1395" s="111"/>
      <c r="AF1395" s="111"/>
      <c r="AG1395" s="111"/>
      <c r="AH1395" s="40"/>
      <c r="AI1395" s="40"/>
    </row>
    <row r="1396" spans="1:35" s="44" customFormat="1" ht="28.5" customHeight="1" x14ac:dyDescent="0.25">
      <c r="A1396" s="88" t="e">
        <f t="shared" si="119"/>
        <v>#VALUE!</v>
      </c>
      <c r="B1396" s="87" t="s">
        <v>60</v>
      </c>
      <c r="C1396" s="28"/>
      <c r="D1396" s="37"/>
      <c r="E1396" s="38"/>
      <c r="F1396" s="89"/>
      <c r="G1396" s="96"/>
      <c r="H1396" s="39">
        <f t="shared" si="120"/>
        <v>0</v>
      </c>
      <c r="I1396" s="39"/>
      <c r="J1396" s="82"/>
      <c r="K1396" s="41">
        <f t="shared" si="121"/>
        <v>0</v>
      </c>
      <c r="L1396" s="42">
        <v>0</v>
      </c>
      <c r="M1396" s="269"/>
      <c r="N1396" s="268" t="str">
        <f t="shared" si="118"/>
        <v>xxx</v>
      </c>
      <c r="O1396" s="267"/>
      <c r="P1396" s="268"/>
      <c r="Q1396" s="300">
        <v>0</v>
      </c>
      <c r="R1396" s="104">
        <f t="shared" si="122"/>
        <v>0</v>
      </c>
      <c r="S1396" s="43"/>
      <c r="T1396" s="111"/>
      <c r="U1396" s="111"/>
      <c r="V1396" s="111"/>
      <c r="W1396" s="111"/>
      <c r="X1396" s="111"/>
      <c r="Y1396" s="111"/>
      <c r="Z1396" s="111"/>
      <c r="AA1396" s="111"/>
      <c r="AB1396" s="111"/>
      <c r="AC1396" s="111"/>
      <c r="AD1396" s="111"/>
      <c r="AE1396" s="111"/>
      <c r="AF1396" s="111"/>
      <c r="AG1396" s="111"/>
      <c r="AH1396" s="40"/>
      <c r="AI1396" s="40"/>
    </row>
    <row r="1397" spans="1:35" s="44" customFormat="1" ht="28.5" customHeight="1" x14ac:dyDescent="0.25">
      <c r="A1397" s="88" t="e">
        <f t="shared" si="119"/>
        <v>#VALUE!</v>
      </c>
      <c r="B1397" s="87" t="s">
        <v>60</v>
      </c>
      <c r="C1397" s="28"/>
      <c r="D1397" s="37"/>
      <c r="E1397" s="38"/>
      <c r="F1397" s="89"/>
      <c r="G1397" s="96"/>
      <c r="H1397" s="39">
        <f t="shared" si="120"/>
        <v>0</v>
      </c>
      <c r="I1397" s="39"/>
      <c r="J1397" s="82"/>
      <c r="K1397" s="41">
        <f t="shared" si="121"/>
        <v>0</v>
      </c>
      <c r="L1397" s="42">
        <v>0</v>
      </c>
      <c r="M1397" s="269"/>
      <c r="N1397" s="268" t="str">
        <f t="shared" si="118"/>
        <v>xxx</v>
      </c>
      <c r="O1397" s="267"/>
      <c r="P1397" s="268"/>
      <c r="Q1397" s="300">
        <v>0</v>
      </c>
      <c r="R1397" s="104">
        <f t="shared" si="122"/>
        <v>0</v>
      </c>
      <c r="S1397" s="43"/>
      <c r="T1397" s="111"/>
      <c r="U1397" s="111"/>
      <c r="V1397" s="111"/>
      <c r="W1397" s="111"/>
      <c r="X1397" s="111"/>
      <c r="Y1397" s="111"/>
      <c r="Z1397" s="111"/>
      <c r="AA1397" s="111"/>
      <c r="AB1397" s="111"/>
      <c r="AC1397" s="111"/>
      <c r="AD1397" s="111"/>
      <c r="AE1397" s="111"/>
      <c r="AF1397" s="111"/>
      <c r="AG1397" s="111"/>
      <c r="AH1397" s="40"/>
      <c r="AI1397" s="40"/>
    </row>
    <row r="1398" spans="1:35" s="44" customFormat="1" ht="28.5" customHeight="1" x14ac:dyDescent="0.25">
      <c r="A1398" s="88" t="e">
        <f t="shared" si="119"/>
        <v>#VALUE!</v>
      </c>
      <c r="B1398" s="87" t="s">
        <v>60</v>
      </c>
      <c r="C1398" s="28"/>
      <c r="D1398" s="37"/>
      <c r="E1398" s="38"/>
      <c r="F1398" s="89"/>
      <c r="G1398" s="96"/>
      <c r="H1398" s="39">
        <f t="shared" si="120"/>
        <v>0</v>
      </c>
      <c r="I1398" s="39"/>
      <c r="J1398" s="82"/>
      <c r="K1398" s="41">
        <f t="shared" si="121"/>
        <v>0</v>
      </c>
      <c r="L1398" s="42">
        <v>0</v>
      </c>
      <c r="M1398" s="269"/>
      <c r="N1398" s="268" t="str">
        <f t="shared" si="118"/>
        <v>xxx</v>
      </c>
      <c r="O1398" s="267"/>
      <c r="P1398" s="268"/>
      <c r="Q1398" s="300">
        <v>0</v>
      </c>
      <c r="R1398" s="104">
        <f t="shared" si="122"/>
        <v>0</v>
      </c>
      <c r="S1398" s="43"/>
      <c r="T1398" s="111"/>
      <c r="U1398" s="111"/>
      <c r="V1398" s="111"/>
      <c r="W1398" s="111"/>
      <c r="X1398" s="111"/>
      <c r="Y1398" s="111"/>
      <c r="Z1398" s="111"/>
      <c r="AA1398" s="111"/>
      <c r="AB1398" s="111"/>
      <c r="AC1398" s="111"/>
      <c r="AD1398" s="111"/>
      <c r="AE1398" s="111"/>
      <c r="AF1398" s="111"/>
      <c r="AG1398" s="111"/>
      <c r="AH1398" s="40"/>
      <c r="AI1398" s="40"/>
    </row>
    <row r="1399" spans="1:35" s="44" customFormat="1" ht="28.5" customHeight="1" x14ac:dyDescent="0.25">
      <c r="A1399" s="88" t="e">
        <f t="shared" si="119"/>
        <v>#VALUE!</v>
      </c>
      <c r="B1399" s="87" t="s">
        <v>60</v>
      </c>
      <c r="C1399" s="28"/>
      <c r="D1399" s="37"/>
      <c r="E1399" s="38"/>
      <c r="F1399" s="89"/>
      <c r="G1399" s="96"/>
      <c r="H1399" s="39">
        <f t="shared" si="120"/>
        <v>0</v>
      </c>
      <c r="I1399" s="39"/>
      <c r="J1399" s="82"/>
      <c r="K1399" s="41">
        <f t="shared" si="121"/>
        <v>0</v>
      </c>
      <c r="L1399" s="42">
        <v>0</v>
      </c>
      <c r="M1399" s="269"/>
      <c r="N1399" s="268" t="str">
        <f t="shared" si="118"/>
        <v>xxx</v>
      </c>
      <c r="O1399" s="267"/>
      <c r="P1399" s="268"/>
      <c r="Q1399" s="300">
        <v>0</v>
      </c>
      <c r="R1399" s="104">
        <f t="shared" si="122"/>
        <v>0</v>
      </c>
      <c r="S1399" s="43"/>
      <c r="T1399" s="111"/>
      <c r="U1399" s="111"/>
      <c r="V1399" s="111"/>
      <c r="W1399" s="111"/>
      <c r="X1399" s="111"/>
      <c r="Y1399" s="111"/>
      <c r="Z1399" s="111"/>
      <c r="AA1399" s="111"/>
      <c r="AB1399" s="111"/>
      <c r="AC1399" s="111"/>
      <c r="AD1399" s="111"/>
      <c r="AE1399" s="111"/>
      <c r="AF1399" s="111"/>
      <c r="AG1399" s="111"/>
      <c r="AH1399" s="40"/>
      <c r="AI1399" s="40"/>
    </row>
    <row r="1400" spans="1:35" s="44" customFormat="1" ht="28.5" customHeight="1" x14ac:dyDescent="0.25">
      <c r="A1400" s="88" t="e">
        <f t="shared" si="119"/>
        <v>#VALUE!</v>
      </c>
      <c r="B1400" s="87" t="s">
        <v>60</v>
      </c>
      <c r="C1400" s="28"/>
      <c r="D1400" s="37"/>
      <c r="E1400" s="38"/>
      <c r="F1400" s="89"/>
      <c r="G1400" s="96"/>
      <c r="H1400" s="39">
        <f t="shared" si="120"/>
        <v>0</v>
      </c>
      <c r="I1400" s="39"/>
      <c r="J1400" s="82"/>
      <c r="K1400" s="41">
        <f t="shared" si="121"/>
        <v>0</v>
      </c>
      <c r="L1400" s="42">
        <v>0</v>
      </c>
      <c r="M1400" s="269"/>
      <c r="N1400" s="268" t="str">
        <f t="shared" si="118"/>
        <v>xxx</v>
      </c>
      <c r="O1400" s="267"/>
      <c r="P1400" s="268"/>
      <c r="Q1400" s="300">
        <v>0</v>
      </c>
      <c r="R1400" s="104">
        <f t="shared" si="122"/>
        <v>0</v>
      </c>
      <c r="S1400" s="43"/>
      <c r="T1400" s="111"/>
      <c r="U1400" s="111"/>
      <c r="V1400" s="111"/>
      <c r="W1400" s="111"/>
      <c r="X1400" s="111"/>
      <c r="Y1400" s="111"/>
      <c r="Z1400" s="111"/>
      <c r="AA1400" s="111"/>
      <c r="AB1400" s="111"/>
      <c r="AC1400" s="111"/>
      <c r="AD1400" s="111"/>
      <c r="AE1400" s="111"/>
      <c r="AF1400" s="111"/>
      <c r="AG1400" s="111"/>
      <c r="AH1400" s="40"/>
      <c r="AI1400" s="40"/>
    </row>
    <row r="1401" spans="1:35" s="44" customFormat="1" ht="28.5" customHeight="1" x14ac:dyDescent="0.25">
      <c r="A1401" s="88" t="e">
        <f t="shared" si="119"/>
        <v>#VALUE!</v>
      </c>
      <c r="B1401" s="87" t="s">
        <v>60</v>
      </c>
      <c r="C1401" s="28"/>
      <c r="D1401" s="37"/>
      <c r="E1401" s="38"/>
      <c r="F1401" s="89"/>
      <c r="G1401" s="96"/>
      <c r="H1401" s="39">
        <f t="shared" si="120"/>
        <v>0</v>
      </c>
      <c r="I1401" s="39"/>
      <c r="J1401" s="82"/>
      <c r="K1401" s="41">
        <f t="shared" si="121"/>
        <v>0</v>
      </c>
      <c r="L1401" s="42">
        <v>0</v>
      </c>
      <c r="M1401" s="269"/>
      <c r="N1401" s="268" t="str">
        <f t="shared" si="118"/>
        <v>xxx</v>
      </c>
      <c r="O1401" s="267"/>
      <c r="P1401" s="268"/>
      <c r="Q1401" s="300">
        <v>0</v>
      </c>
      <c r="R1401" s="104">
        <f t="shared" si="122"/>
        <v>0</v>
      </c>
      <c r="S1401" s="43"/>
      <c r="T1401" s="111"/>
      <c r="U1401" s="111"/>
      <c r="V1401" s="111"/>
      <c r="W1401" s="111"/>
      <c r="X1401" s="111"/>
      <c r="Y1401" s="111"/>
      <c r="Z1401" s="111"/>
      <c r="AA1401" s="111"/>
      <c r="AB1401" s="111"/>
      <c r="AC1401" s="111"/>
      <c r="AD1401" s="111"/>
      <c r="AE1401" s="111"/>
      <c r="AF1401" s="111"/>
      <c r="AG1401" s="111"/>
      <c r="AH1401" s="40"/>
      <c r="AI1401" s="40"/>
    </row>
    <row r="1402" spans="1:35" s="44" customFormat="1" ht="28.5" customHeight="1" x14ac:dyDescent="0.25">
      <c r="A1402" s="88" t="e">
        <f t="shared" si="119"/>
        <v>#VALUE!</v>
      </c>
      <c r="B1402" s="87" t="s">
        <v>60</v>
      </c>
      <c r="C1402" s="28"/>
      <c r="D1402" s="37"/>
      <c r="E1402" s="38"/>
      <c r="F1402" s="89"/>
      <c r="G1402" s="96"/>
      <c r="H1402" s="39">
        <f t="shared" si="120"/>
        <v>0</v>
      </c>
      <c r="I1402" s="39"/>
      <c r="J1402" s="82"/>
      <c r="K1402" s="41">
        <f t="shared" si="121"/>
        <v>0</v>
      </c>
      <c r="L1402" s="42">
        <v>0</v>
      </c>
      <c r="M1402" s="269"/>
      <c r="N1402" s="268" t="str">
        <f t="shared" si="118"/>
        <v>xxx</v>
      </c>
      <c r="O1402" s="267"/>
      <c r="P1402" s="268"/>
      <c r="Q1402" s="300">
        <v>0</v>
      </c>
      <c r="R1402" s="104">
        <f t="shared" si="122"/>
        <v>0</v>
      </c>
      <c r="S1402" s="43"/>
      <c r="T1402" s="111"/>
      <c r="U1402" s="111"/>
      <c r="V1402" s="111"/>
      <c r="W1402" s="111"/>
      <c r="X1402" s="111"/>
      <c r="Y1402" s="111"/>
      <c r="Z1402" s="111"/>
      <c r="AA1402" s="111"/>
      <c r="AB1402" s="111"/>
      <c r="AC1402" s="111"/>
      <c r="AD1402" s="111"/>
      <c r="AE1402" s="111"/>
      <c r="AF1402" s="111"/>
      <c r="AG1402" s="111"/>
      <c r="AH1402" s="40"/>
      <c r="AI1402" s="40"/>
    </row>
    <row r="1403" spans="1:35" s="44" customFormat="1" ht="28.5" customHeight="1" x14ac:dyDescent="0.25">
      <c r="A1403" s="88" t="e">
        <f t="shared" si="119"/>
        <v>#VALUE!</v>
      </c>
      <c r="B1403" s="87" t="s">
        <v>60</v>
      </c>
      <c r="C1403" s="28"/>
      <c r="D1403" s="37"/>
      <c r="E1403" s="38"/>
      <c r="F1403" s="89"/>
      <c r="G1403" s="96"/>
      <c r="H1403" s="39">
        <f t="shared" si="120"/>
        <v>0</v>
      </c>
      <c r="I1403" s="39"/>
      <c r="J1403" s="82"/>
      <c r="K1403" s="41">
        <f t="shared" si="121"/>
        <v>0</v>
      </c>
      <c r="L1403" s="42">
        <v>0</v>
      </c>
      <c r="M1403" s="269"/>
      <c r="N1403" s="268" t="str">
        <f t="shared" si="118"/>
        <v>xxx</v>
      </c>
      <c r="O1403" s="267"/>
      <c r="P1403" s="268"/>
      <c r="Q1403" s="300">
        <v>0</v>
      </c>
      <c r="R1403" s="104">
        <f t="shared" si="122"/>
        <v>0</v>
      </c>
      <c r="S1403" s="43"/>
      <c r="T1403" s="111"/>
      <c r="U1403" s="111"/>
      <c r="V1403" s="111"/>
      <c r="W1403" s="111"/>
      <c r="X1403" s="111"/>
      <c r="Y1403" s="111"/>
      <c r="Z1403" s="111"/>
      <c r="AA1403" s="111"/>
      <c r="AB1403" s="111"/>
      <c r="AC1403" s="111"/>
      <c r="AD1403" s="111"/>
      <c r="AE1403" s="111"/>
      <c r="AF1403" s="111"/>
      <c r="AG1403" s="111"/>
      <c r="AH1403" s="40"/>
      <c r="AI1403" s="40"/>
    </row>
    <row r="1404" spans="1:35" s="44" customFormat="1" ht="28.5" customHeight="1" x14ac:dyDescent="0.25">
      <c r="A1404" s="88" t="e">
        <f t="shared" si="119"/>
        <v>#VALUE!</v>
      </c>
      <c r="B1404" s="87" t="s">
        <v>60</v>
      </c>
      <c r="C1404" s="28"/>
      <c r="D1404" s="37"/>
      <c r="E1404" s="38"/>
      <c r="F1404" s="89"/>
      <c r="G1404" s="96"/>
      <c r="H1404" s="39">
        <f t="shared" si="120"/>
        <v>0</v>
      </c>
      <c r="I1404" s="39"/>
      <c r="J1404" s="82"/>
      <c r="K1404" s="41">
        <f t="shared" si="121"/>
        <v>0</v>
      </c>
      <c r="L1404" s="42">
        <v>0</v>
      </c>
      <c r="M1404" s="269"/>
      <c r="N1404" s="268" t="str">
        <f t="shared" si="118"/>
        <v>xxx</v>
      </c>
      <c r="O1404" s="267"/>
      <c r="P1404" s="268"/>
      <c r="Q1404" s="300">
        <v>0</v>
      </c>
      <c r="R1404" s="104">
        <f t="shared" si="122"/>
        <v>0</v>
      </c>
      <c r="S1404" s="43"/>
      <c r="T1404" s="111"/>
      <c r="U1404" s="111"/>
      <c r="V1404" s="111"/>
      <c r="W1404" s="111"/>
      <c r="X1404" s="111"/>
      <c r="Y1404" s="111"/>
      <c r="Z1404" s="111"/>
      <c r="AA1404" s="111"/>
      <c r="AB1404" s="111"/>
      <c r="AC1404" s="111"/>
      <c r="AD1404" s="111"/>
      <c r="AE1404" s="111"/>
      <c r="AF1404" s="111"/>
      <c r="AG1404" s="111"/>
      <c r="AH1404" s="40"/>
      <c r="AI1404" s="40"/>
    </row>
    <row r="1405" spans="1:35" s="44" customFormat="1" ht="28.5" customHeight="1" x14ac:dyDescent="0.25">
      <c r="A1405" s="88" t="e">
        <f t="shared" si="119"/>
        <v>#VALUE!</v>
      </c>
      <c r="B1405" s="87" t="s">
        <v>60</v>
      </c>
      <c r="C1405" s="28"/>
      <c r="D1405" s="37"/>
      <c r="E1405" s="38"/>
      <c r="F1405" s="89"/>
      <c r="G1405" s="96"/>
      <c r="H1405" s="39">
        <f t="shared" si="120"/>
        <v>0</v>
      </c>
      <c r="I1405" s="39"/>
      <c r="J1405" s="82"/>
      <c r="K1405" s="41">
        <f t="shared" si="121"/>
        <v>0</v>
      </c>
      <c r="L1405" s="42">
        <v>0</v>
      </c>
      <c r="M1405" s="269"/>
      <c r="N1405" s="268" t="str">
        <f t="shared" si="118"/>
        <v>xxx</v>
      </c>
      <c r="O1405" s="267"/>
      <c r="P1405" s="268"/>
      <c r="Q1405" s="300">
        <v>0</v>
      </c>
      <c r="R1405" s="104">
        <f t="shared" si="122"/>
        <v>0</v>
      </c>
      <c r="S1405" s="43"/>
      <c r="T1405" s="111"/>
      <c r="U1405" s="111"/>
      <c r="V1405" s="111"/>
      <c r="W1405" s="111"/>
      <c r="X1405" s="111"/>
      <c r="Y1405" s="111"/>
      <c r="Z1405" s="111"/>
      <c r="AA1405" s="111"/>
      <c r="AB1405" s="111"/>
      <c r="AC1405" s="111"/>
      <c r="AD1405" s="111"/>
      <c r="AE1405" s="111"/>
      <c r="AF1405" s="111"/>
      <c r="AG1405" s="111"/>
      <c r="AH1405" s="40"/>
      <c r="AI1405" s="40"/>
    </row>
    <row r="1406" spans="1:35" s="44" customFormat="1" ht="28.5" customHeight="1" x14ac:dyDescent="0.25">
      <c r="A1406" s="88" t="e">
        <f t="shared" si="119"/>
        <v>#VALUE!</v>
      </c>
      <c r="B1406" s="87" t="s">
        <v>60</v>
      </c>
      <c r="C1406" s="28"/>
      <c r="D1406" s="37"/>
      <c r="E1406" s="38"/>
      <c r="F1406" s="89"/>
      <c r="G1406" s="96"/>
      <c r="H1406" s="39">
        <f t="shared" si="120"/>
        <v>0</v>
      </c>
      <c r="I1406" s="39"/>
      <c r="J1406" s="82"/>
      <c r="K1406" s="41">
        <f t="shared" si="121"/>
        <v>0</v>
      </c>
      <c r="L1406" s="42">
        <v>0</v>
      </c>
      <c r="M1406" s="269"/>
      <c r="N1406" s="268" t="str">
        <f t="shared" si="118"/>
        <v>xxx</v>
      </c>
      <c r="O1406" s="267"/>
      <c r="P1406" s="268"/>
      <c r="Q1406" s="300">
        <v>0</v>
      </c>
      <c r="R1406" s="104">
        <f t="shared" si="122"/>
        <v>0</v>
      </c>
      <c r="S1406" s="43"/>
      <c r="T1406" s="111"/>
      <c r="U1406" s="111"/>
      <c r="V1406" s="111"/>
      <c r="W1406" s="111"/>
      <c r="X1406" s="111"/>
      <c r="Y1406" s="111"/>
      <c r="Z1406" s="111"/>
      <c r="AA1406" s="111"/>
      <c r="AB1406" s="111"/>
      <c r="AC1406" s="111"/>
      <c r="AD1406" s="111"/>
      <c r="AE1406" s="111"/>
      <c r="AF1406" s="111"/>
      <c r="AG1406" s="111"/>
      <c r="AH1406" s="40"/>
      <c r="AI1406" s="40"/>
    </row>
    <row r="1407" spans="1:35" s="44" customFormat="1" ht="28.5" customHeight="1" x14ac:dyDescent="0.25">
      <c r="A1407" s="88" t="e">
        <f t="shared" si="119"/>
        <v>#VALUE!</v>
      </c>
      <c r="B1407" s="87" t="s">
        <v>60</v>
      </c>
      <c r="C1407" s="28"/>
      <c r="D1407" s="37"/>
      <c r="E1407" s="38"/>
      <c r="F1407" s="89"/>
      <c r="G1407" s="96"/>
      <c r="H1407" s="39">
        <f t="shared" si="120"/>
        <v>0</v>
      </c>
      <c r="I1407" s="39"/>
      <c r="J1407" s="82"/>
      <c r="K1407" s="41">
        <f t="shared" si="121"/>
        <v>0</v>
      </c>
      <c r="L1407" s="42">
        <v>0</v>
      </c>
      <c r="M1407" s="269"/>
      <c r="N1407" s="268" t="str">
        <f t="shared" si="118"/>
        <v>xxx</v>
      </c>
      <c r="O1407" s="267"/>
      <c r="P1407" s="268"/>
      <c r="Q1407" s="300">
        <v>0</v>
      </c>
      <c r="R1407" s="104">
        <f t="shared" si="122"/>
        <v>0</v>
      </c>
      <c r="S1407" s="43"/>
      <c r="T1407" s="111"/>
      <c r="U1407" s="111"/>
      <c r="V1407" s="111"/>
      <c r="W1407" s="111"/>
      <c r="X1407" s="111"/>
      <c r="Y1407" s="111"/>
      <c r="Z1407" s="111"/>
      <c r="AA1407" s="111"/>
      <c r="AB1407" s="111"/>
      <c r="AC1407" s="111"/>
      <c r="AD1407" s="111"/>
      <c r="AE1407" s="111"/>
      <c r="AF1407" s="111"/>
      <c r="AG1407" s="111"/>
      <c r="AH1407" s="40"/>
      <c r="AI1407" s="40"/>
    </row>
    <row r="1408" spans="1:35" s="44" customFormat="1" ht="28.5" customHeight="1" x14ac:dyDescent="0.25">
      <c r="A1408" s="88" t="e">
        <f t="shared" si="119"/>
        <v>#VALUE!</v>
      </c>
      <c r="B1408" s="87" t="s">
        <v>60</v>
      </c>
      <c r="C1408" s="28"/>
      <c r="D1408" s="37"/>
      <c r="E1408" s="38"/>
      <c r="F1408" s="89"/>
      <c r="G1408" s="96"/>
      <c r="H1408" s="39">
        <f t="shared" si="120"/>
        <v>0</v>
      </c>
      <c r="I1408" s="39"/>
      <c r="J1408" s="82"/>
      <c r="K1408" s="41">
        <f t="shared" si="121"/>
        <v>0</v>
      </c>
      <c r="L1408" s="42">
        <v>0</v>
      </c>
      <c r="M1408" s="269"/>
      <c r="N1408" s="268" t="str">
        <f t="shared" si="118"/>
        <v>xxx</v>
      </c>
      <c r="O1408" s="267"/>
      <c r="P1408" s="268"/>
      <c r="Q1408" s="300">
        <v>0</v>
      </c>
      <c r="R1408" s="104">
        <f t="shared" si="122"/>
        <v>0</v>
      </c>
      <c r="S1408" s="43"/>
      <c r="T1408" s="111"/>
      <c r="U1408" s="111"/>
      <c r="V1408" s="111"/>
      <c r="W1408" s="111"/>
      <c r="X1408" s="111"/>
      <c r="Y1408" s="111"/>
      <c r="Z1408" s="111"/>
      <c r="AA1408" s="111"/>
      <c r="AB1408" s="111"/>
      <c r="AC1408" s="111"/>
      <c r="AD1408" s="111"/>
      <c r="AE1408" s="111"/>
      <c r="AF1408" s="111"/>
      <c r="AG1408" s="111"/>
      <c r="AH1408" s="40"/>
      <c r="AI1408" s="40"/>
    </row>
    <row r="1409" spans="1:35" s="44" customFormat="1" ht="28.5" customHeight="1" x14ac:dyDescent="0.25">
      <c r="A1409" s="88" t="e">
        <f t="shared" si="119"/>
        <v>#VALUE!</v>
      </c>
      <c r="B1409" s="87" t="s">
        <v>60</v>
      </c>
      <c r="C1409" s="28"/>
      <c r="D1409" s="37"/>
      <c r="E1409" s="38"/>
      <c r="F1409" s="89"/>
      <c r="G1409" s="96"/>
      <c r="H1409" s="39">
        <f t="shared" si="120"/>
        <v>0</v>
      </c>
      <c r="I1409" s="39"/>
      <c r="J1409" s="82"/>
      <c r="K1409" s="41">
        <f t="shared" si="121"/>
        <v>0</v>
      </c>
      <c r="L1409" s="42">
        <v>0</v>
      </c>
      <c r="M1409" s="269"/>
      <c r="N1409" s="268" t="str">
        <f t="shared" si="118"/>
        <v>xxx</v>
      </c>
      <c r="O1409" s="267"/>
      <c r="P1409" s="268"/>
      <c r="Q1409" s="300">
        <v>0</v>
      </c>
      <c r="R1409" s="104">
        <f t="shared" si="122"/>
        <v>0</v>
      </c>
      <c r="S1409" s="43"/>
      <c r="T1409" s="111"/>
      <c r="U1409" s="111"/>
      <c r="V1409" s="111"/>
      <c r="W1409" s="111"/>
      <c r="X1409" s="111"/>
      <c r="Y1409" s="111"/>
      <c r="Z1409" s="111"/>
      <c r="AA1409" s="111"/>
      <c r="AB1409" s="111"/>
      <c r="AC1409" s="111"/>
      <c r="AD1409" s="111"/>
      <c r="AE1409" s="111"/>
      <c r="AF1409" s="111"/>
      <c r="AG1409" s="111"/>
      <c r="AH1409" s="40"/>
      <c r="AI1409" s="40"/>
    </row>
    <row r="1410" spans="1:35" s="44" customFormat="1" ht="28.5" customHeight="1" x14ac:dyDescent="0.25">
      <c r="A1410" s="88" t="e">
        <f t="shared" si="119"/>
        <v>#VALUE!</v>
      </c>
      <c r="B1410" s="87" t="s">
        <v>60</v>
      </c>
      <c r="C1410" s="28"/>
      <c r="D1410" s="37"/>
      <c r="E1410" s="38"/>
      <c r="F1410" s="89"/>
      <c r="G1410" s="96"/>
      <c r="H1410" s="39">
        <f t="shared" si="120"/>
        <v>0</v>
      </c>
      <c r="I1410" s="39"/>
      <c r="J1410" s="82"/>
      <c r="K1410" s="41">
        <f t="shared" si="121"/>
        <v>0</v>
      </c>
      <c r="L1410" s="42">
        <v>0</v>
      </c>
      <c r="M1410" s="269"/>
      <c r="N1410" s="268" t="str">
        <f t="shared" si="118"/>
        <v>xxx</v>
      </c>
      <c r="O1410" s="267"/>
      <c r="P1410" s="268"/>
      <c r="Q1410" s="300">
        <v>0</v>
      </c>
      <c r="R1410" s="104">
        <f t="shared" si="122"/>
        <v>0</v>
      </c>
      <c r="S1410" s="43"/>
      <c r="T1410" s="111"/>
      <c r="U1410" s="111"/>
      <c r="V1410" s="111"/>
      <c r="W1410" s="111"/>
      <c r="X1410" s="111"/>
      <c r="Y1410" s="111"/>
      <c r="Z1410" s="111"/>
      <c r="AA1410" s="111"/>
      <c r="AB1410" s="111"/>
      <c r="AC1410" s="111"/>
      <c r="AD1410" s="111"/>
      <c r="AE1410" s="111"/>
      <c r="AF1410" s="111"/>
      <c r="AG1410" s="111"/>
      <c r="AH1410" s="40"/>
      <c r="AI1410" s="40"/>
    </row>
    <row r="1411" spans="1:35" s="44" customFormat="1" ht="28.5" customHeight="1" x14ac:dyDescent="0.25">
      <c r="A1411" s="88" t="e">
        <f t="shared" si="119"/>
        <v>#VALUE!</v>
      </c>
      <c r="B1411" s="87" t="s">
        <v>60</v>
      </c>
      <c r="C1411" s="28"/>
      <c r="D1411" s="37"/>
      <c r="E1411" s="38"/>
      <c r="F1411" s="89"/>
      <c r="G1411" s="96"/>
      <c r="H1411" s="39">
        <f t="shared" si="120"/>
        <v>0</v>
      </c>
      <c r="I1411" s="39"/>
      <c r="J1411" s="82"/>
      <c r="K1411" s="41">
        <f t="shared" si="121"/>
        <v>0</v>
      </c>
      <c r="L1411" s="42">
        <v>0</v>
      </c>
      <c r="M1411" s="269"/>
      <c r="N1411" s="268" t="str">
        <f t="shared" si="118"/>
        <v>xxx</v>
      </c>
      <c r="O1411" s="267"/>
      <c r="P1411" s="268"/>
      <c r="Q1411" s="300">
        <v>0</v>
      </c>
      <c r="R1411" s="104">
        <f t="shared" si="122"/>
        <v>0</v>
      </c>
      <c r="S1411" s="43"/>
      <c r="T1411" s="111"/>
      <c r="U1411" s="111"/>
      <c r="V1411" s="111"/>
      <c r="W1411" s="111"/>
      <c r="X1411" s="111"/>
      <c r="Y1411" s="111"/>
      <c r="Z1411" s="111"/>
      <c r="AA1411" s="111"/>
      <c r="AB1411" s="111"/>
      <c r="AC1411" s="111"/>
      <c r="AD1411" s="111"/>
      <c r="AE1411" s="111"/>
      <c r="AF1411" s="111"/>
      <c r="AG1411" s="111"/>
      <c r="AH1411" s="40"/>
      <c r="AI1411" s="40"/>
    </row>
    <row r="1412" spans="1:35" s="44" customFormat="1" ht="28.5" customHeight="1" x14ac:dyDescent="0.25">
      <c r="A1412" s="88" t="e">
        <f t="shared" si="119"/>
        <v>#VALUE!</v>
      </c>
      <c r="B1412" s="87" t="s">
        <v>60</v>
      </c>
      <c r="C1412" s="28"/>
      <c r="D1412" s="37"/>
      <c r="E1412" s="38"/>
      <c r="F1412" s="89"/>
      <c r="G1412" s="96"/>
      <c r="H1412" s="39">
        <f t="shared" si="120"/>
        <v>0</v>
      </c>
      <c r="I1412" s="39"/>
      <c r="J1412" s="82"/>
      <c r="K1412" s="41">
        <f t="shared" si="121"/>
        <v>0</v>
      </c>
      <c r="L1412" s="42">
        <v>0</v>
      </c>
      <c r="M1412" s="269"/>
      <c r="N1412" s="268" t="str">
        <f t="shared" si="118"/>
        <v>xxx</v>
      </c>
      <c r="O1412" s="267"/>
      <c r="P1412" s="268"/>
      <c r="Q1412" s="300">
        <v>0</v>
      </c>
      <c r="R1412" s="104">
        <f t="shared" si="122"/>
        <v>0</v>
      </c>
      <c r="S1412" s="43"/>
      <c r="T1412" s="111"/>
      <c r="U1412" s="111"/>
      <c r="V1412" s="111"/>
      <c r="W1412" s="111"/>
      <c r="X1412" s="111"/>
      <c r="Y1412" s="111"/>
      <c r="Z1412" s="111"/>
      <c r="AA1412" s="111"/>
      <c r="AB1412" s="111"/>
      <c r="AC1412" s="111"/>
      <c r="AD1412" s="111"/>
      <c r="AE1412" s="111"/>
      <c r="AF1412" s="111"/>
      <c r="AG1412" s="111"/>
      <c r="AH1412" s="40"/>
      <c r="AI1412" s="40"/>
    </row>
    <row r="1413" spans="1:35" s="44" customFormat="1" ht="28.5" customHeight="1" x14ac:dyDescent="0.25">
      <c r="A1413" s="88" t="e">
        <f t="shared" si="119"/>
        <v>#VALUE!</v>
      </c>
      <c r="B1413" s="87" t="s">
        <v>60</v>
      </c>
      <c r="C1413" s="28"/>
      <c r="D1413" s="37"/>
      <c r="E1413" s="38"/>
      <c r="F1413" s="89"/>
      <c r="G1413" s="96"/>
      <c r="H1413" s="39">
        <f t="shared" si="120"/>
        <v>0</v>
      </c>
      <c r="I1413" s="39"/>
      <c r="J1413" s="82"/>
      <c r="K1413" s="41">
        <f t="shared" si="121"/>
        <v>0</v>
      </c>
      <c r="L1413" s="42">
        <v>0</v>
      </c>
      <c r="M1413" s="269"/>
      <c r="N1413" s="268" t="str">
        <f t="shared" si="118"/>
        <v>xxx</v>
      </c>
      <c r="O1413" s="267"/>
      <c r="P1413" s="268"/>
      <c r="Q1413" s="300">
        <v>0</v>
      </c>
      <c r="R1413" s="104">
        <f t="shared" si="122"/>
        <v>0</v>
      </c>
      <c r="S1413" s="43"/>
      <c r="T1413" s="111"/>
      <c r="U1413" s="111"/>
      <c r="V1413" s="111"/>
      <c r="W1413" s="111"/>
      <c r="X1413" s="111"/>
      <c r="Y1413" s="111"/>
      <c r="Z1413" s="111"/>
      <c r="AA1413" s="111"/>
      <c r="AB1413" s="111"/>
      <c r="AC1413" s="111"/>
      <c r="AD1413" s="111"/>
      <c r="AE1413" s="111"/>
      <c r="AF1413" s="111"/>
      <c r="AG1413" s="111"/>
      <c r="AH1413" s="40"/>
      <c r="AI1413" s="40"/>
    </row>
    <row r="1414" spans="1:35" s="44" customFormat="1" ht="28.5" customHeight="1" x14ac:dyDescent="0.25">
      <c r="A1414" s="88" t="e">
        <f t="shared" si="119"/>
        <v>#VALUE!</v>
      </c>
      <c r="B1414" s="87" t="s">
        <v>60</v>
      </c>
      <c r="C1414" s="28"/>
      <c r="D1414" s="37"/>
      <c r="E1414" s="38"/>
      <c r="F1414" s="89"/>
      <c r="G1414" s="96"/>
      <c r="H1414" s="39">
        <f t="shared" si="120"/>
        <v>0</v>
      </c>
      <c r="I1414" s="39"/>
      <c r="J1414" s="82"/>
      <c r="K1414" s="41">
        <f t="shared" si="121"/>
        <v>0</v>
      </c>
      <c r="L1414" s="42">
        <v>0</v>
      </c>
      <c r="M1414" s="269"/>
      <c r="N1414" s="268" t="str">
        <f t="shared" si="118"/>
        <v>xxx</v>
      </c>
      <c r="O1414" s="267"/>
      <c r="P1414" s="268"/>
      <c r="Q1414" s="300">
        <v>0</v>
      </c>
      <c r="R1414" s="104">
        <f t="shared" si="122"/>
        <v>0</v>
      </c>
      <c r="S1414" s="43"/>
      <c r="T1414" s="111"/>
      <c r="U1414" s="111"/>
      <c r="V1414" s="111"/>
      <c r="W1414" s="111"/>
      <c r="X1414" s="111"/>
      <c r="Y1414" s="111"/>
      <c r="Z1414" s="111"/>
      <c r="AA1414" s="111"/>
      <c r="AB1414" s="111"/>
      <c r="AC1414" s="111"/>
      <c r="AD1414" s="111"/>
      <c r="AE1414" s="111"/>
      <c r="AF1414" s="111"/>
      <c r="AG1414" s="111"/>
      <c r="AH1414" s="40"/>
      <c r="AI1414" s="40"/>
    </row>
    <row r="1415" spans="1:35" s="44" customFormat="1" ht="28.5" customHeight="1" x14ac:dyDescent="0.25">
      <c r="A1415" s="88" t="e">
        <f t="shared" si="119"/>
        <v>#VALUE!</v>
      </c>
      <c r="B1415" s="87" t="s">
        <v>60</v>
      </c>
      <c r="C1415" s="28"/>
      <c r="D1415" s="37"/>
      <c r="E1415" s="38"/>
      <c r="F1415" s="89"/>
      <c r="G1415" s="96"/>
      <c r="H1415" s="39">
        <f t="shared" si="120"/>
        <v>0</v>
      </c>
      <c r="I1415" s="39"/>
      <c r="J1415" s="82"/>
      <c r="K1415" s="41">
        <f t="shared" si="121"/>
        <v>0</v>
      </c>
      <c r="L1415" s="42">
        <v>0</v>
      </c>
      <c r="M1415" s="269"/>
      <c r="N1415" s="268" t="str">
        <f t="shared" si="118"/>
        <v>xxx</v>
      </c>
      <c r="O1415" s="267"/>
      <c r="P1415" s="268"/>
      <c r="Q1415" s="300">
        <v>0</v>
      </c>
      <c r="R1415" s="104">
        <f t="shared" si="122"/>
        <v>0</v>
      </c>
      <c r="S1415" s="43"/>
      <c r="T1415" s="111"/>
      <c r="U1415" s="111"/>
      <c r="V1415" s="111"/>
      <c r="W1415" s="111"/>
      <c r="X1415" s="111"/>
      <c r="Y1415" s="111"/>
      <c r="Z1415" s="111"/>
      <c r="AA1415" s="111"/>
      <c r="AB1415" s="111"/>
      <c r="AC1415" s="111"/>
      <c r="AD1415" s="111"/>
      <c r="AE1415" s="111"/>
      <c r="AF1415" s="111"/>
      <c r="AG1415" s="111"/>
      <c r="AH1415" s="40"/>
      <c r="AI1415" s="40"/>
    </row>
    <row r="1416" spans="1:35" s="44" customFormat="1" ht="28.5" customHeight="1" x14ac:dyDescent="0.25">
      <c r="A1416" s="88" t="e">
        <f t="shared" si="119"/>
        <v>#VALUE!</v>
      </c>
      <c r="B1416" s="87" t="s">
        <v>60</v>
      </c>
      <c r="C1416" s="28"/>
      <c r="D1416" s="37"/>
      <c r="E1416" s="38"/>
      <c r="F1416" s="89"/>
      <c r="G1416" s="96"/>
      <c r="H1416" s="39">
        <f t="shared" si="120"/>
        <v>0</v>
      </c>
      <c r="I1416" s="39"/>
      <c r="J1416" s="82"/>
      <c r="K1416" s="41">
        <f t="shared" si="121"/>
        <v>0</v>
      </c>
      <c r="L1416" s="42">
        <v>0</v>
      </c>
      <c r="M1416" s="269"/>
      <c r="N1416" s="268" t="str">
        <f t="shared" si="118"/>
        <v>xxx</v>
      </c>
      <c r="O1416" s="267"/>
      <c r="P1416" s="268"/>
      <c r="Q1416" s="300">
        <v>0</v>
      </c>
      <c r="R1416" s="104">
        <f t="shared" si="122"/>
        <v>0</v>
      </c>
      <c r="S1416" s="43"/>
      <c r="T1416" s="111"/>
      <c r="U1416" s="111"/>
      <c r="V1416" s="111"/>
      <c r="W1416" s="111"/>
      <c r="X1416" s="111"/>
      <c r="Y1416" s="111"/>
      <c r="Z1416" s="111"/>
      <c r="AA1416" s="111"/>
      <c r="AB1416" s="111"/>
      <c r="AC1416" s="111"/>
      <c r="AD1416" s="111"/>
      <c r="AE1416" s="111"/>
      <c r="AF1416" s="111"/>
      <c r="AG1416" s="111"/>
      <c r="AH1416" s="40"/>
      <c r="AI1416" s="40"/>
    </row>
    <row r="1417" spans="1:35" s="44" customFormat="1" ht="28.5" customHeight="1" x14ac:dyDescent="0.25">
      <c r="A1417" s="88" t="e">
        <f t="shared" si="119"/>
        <v>#VALUE!</v>
      </c>
      <c r="B1417" s="87" t="s">
        <v>60</v>
      </c>
      <c r="C1417" s="28"/>
      <c r="D1417" s="37"/>
      <c r="E1417" s="38"/>
      <c r="F1417" s="89"/>
      <c r="G1417" s="96"/>
      <c r="H1417" s="39">
        <f t="shared" si="120"/>
        <v>0</v>
      </c>
      <c r="I1417" s="39"/>
      <c r="J1417" s="82"/>
      <c r="K1417" s="41">
        <f t="shared" si="121"/>
        <v>0</v>
      </c>
      <c r="L1417" s="42">
        <v>0</v>
      </c>
      <c r="M1417" s="269"/>
      <c r="N1417" s="268" t="str">
        <f t="shared" si="118"/>
        <v>xxx</v>
      </c>
      <c r="O1417" s="267"/>
      <c r="P1417" s="268"/>
      <c r="Q1417" s="300">
        <v>0</v>
      </c>
      <c r="R1417" s="104">
        <f t="shared" si="122"/>
        <v>0</v>
      </c>
      <c r="S1417" s="43"/>
      <c r="T1417" s="111"/>
      <c r="U1417" s="111"/>
      <c r="V1417" s="111"/>
      <c r="W1417" s="111"/>
      <c r="X1417" s="111"/>
      <c r="Y1417" s="111"/>
      <c r="Z1417" s="111"/>
      <c r="AA1417" s="111"/>
      <c r="AB1417" s="111"/>
      <c r="AC1417" s="111"/>
      <c r="AD1417" s="111"/>
      <c r="AE1417" s="111"/>
      <c r="AF1417" s="111"/>
      <c r="AG1417" s="111"/>
      <c r="AH1417" s="40"/>
      <c r="AI1417" s="40"/>
    </row>
    <row r="1418" spans="1:35" s="44" customFormat="1" ht="28.5" customHeight="1" x14ac:dyDescent="0.25">
      <c r="A1418" s="88" t="e">
        <f t="shared" si="119"/>
        <v>#VALUE!</v>
      </c>
      <c r="B1418" s="87" t="s">
        <v>60</v>
      </c>
      <c r="C1418" s="28"/>
      <c r="D1418" s="37"/>
      <c r="E1418" s="38"/>
      <c r="F1418" s="89"/>
      <c r="G1418" s="96"/>
      <c r="H1418" s="39">
        <f t="shared" si="120"/>
        <v>0</v>
      </c>
      <c r="I1418" s="39"/>
      <c r="J1418" s="82"/>
      <c r="K1418" s="41">
        <f t="shared" si="121"/>
        <v>0</v>
      </c>
      <c r="L1418" s="42">
        <v>0</v>
      </c>
      <c r="M1418" s="269"/>
      <c r="N1418" s="268" t="str">
        <f t="shared" ref="N1418:N1481" si="123">B1418</f>
        <v>xxx</v>
      </c>
      <c r="O1418" s="267"/>
      <c r="P1418" s="268"/>
      <c r="Q1418" s="300">
        <v>0</v>
      </c>
      <c r="R1418" s="104">
        <f t="shared" si="122"/>
        <v>0</v>
      </c>
      <c r="S1418" s="43"/>
      <c r="T1418" s="111"/>
      <c r="U1418" s="111"/>
      <c r="V1418" s="111"/>
      <c r="W1418" s="111"/>
      <c r="X1418" s="111"/>
      <c r="Y1418" s="111"/>
      <c r="Z1418" s="111"/>
      <c r="AA1418" s="111"/>
      <c r="AB1418" s="111"/>
      <c r="AC1418" s="111"/>
      <c r="AD1418" s="111"/>
      <c r="AE1418" s="111"/>
      <c r="AF1418" s="111"/>
      <c r="AG1418" s="111"/>
      <c r="AH1418" s="40"/>
      <c r="AI1418" s="40"/>
    </row>
    <row r="1419" spans="1:35" s="44" customFormat="1" ht="28.5" customHeight="1" x14ac:dyDescent="0.25">
      <c r="A1419" s="88" t="e">
        <f t="shared" si="119"/>
        <v>#VALUE!</v>
      </c>
      <c r="B1419" s="87" t="s">
        <v>60</v>
      </c>
      <c r="C1419" s="28"/>
      <c r="D1419" s="37"/>
      <c r="E1419" s="38"/>
      <c r="F1419" s="89"/>
      <c r="G1419" s="96"/>
      <c r="H1419" s="39">
        <f t="shared" si="120"/>
        <v>0</v>
      </c>
      <c r="I1419" s="39"/>
      <c r="J1419" s="82"/>
      <c r="K1419" s="41">
        <f t="shared" si="121"/>
        <v>0</v>
      </c>
      <c r="L1419" s="42">
        <v>0</v>
      </c>
      <c r="M1419" s="269"/>
      <c r="N1419" s="268" t="str">
        <f t="shared" si="123"/>
        <v>xxx</v>
      </c>
      <c r="O1419" s="267"/>
      <c r="P1419" s="268"/>
      <c r="Q1419" s="300">
        <v>0</v>
      </c>
      <c r="R1419" s="104">
        <f t="shared" si="122"/>
        <v>0</v>
      </c>
      <c r="S1419" s="43"/>
      <c r="T1419" s="111"/>
      <c r="U1419" s="111"/>
      <c r="V1419" s="111"/>
      <c r="W1419" s="111"/>
      <c r="X1419" s="111"/>
      <c r="Y1419" s="111"/>
      <c r="Z1419" s="111"/>
      <c r="AA1419" s="111"/>
      <c r="AB1419" s="111"/>
      <c r="AC1419" s="111"/>
      <c r="AD1419" s="111"/>
      <c r="AE1419" s="111"/>
      <c r="AF1419" s="111"/>
      <c r="AG1419" s="111"/>
      <c r="AH1419" s="40"/>
      <c r="AI1419" s="40"/>
    </row>
    <row r="1420" spans="1:35" s="44" customFormat="1" ht="28.5" customHeight="1" x14ac:dyDescent="0.25">
      <c r="A1420" s="88" t="e">
        <f t="shared" si="119"/>
        <v>#VALUE!</v>
      </c>
      <c r="B1420" s="87" t="s">
        <v>60</v>
      </c>
      <c r="C1420" s="28"/>
      <c r="D1420" s="37"/>
      <c r="E1420" s="38"/>
      <c r="F1420" s="89"/>
      <c r="G1420" s="96"/>
      <c r="H1420" s="39">
        <f t="shared" si="120"/>
        <v>0</v>
      </c>
      <c r="I1420" s="39"/>
      <c r="J1420" s="82"/>
      <c r="K1420" s="41">
        <f t="shared" si="121"/>
        <v>0</v>
      </c>
      <c r="L1420" s="42">
        <v>0</v>
      </c>
      <c r="M1420" s="269"/>
      <c r="N1420" s="268" t="str">
        <f t="shared" si="123"/>
        <v>xxx</v>
      </c>
      <c r="O1420" s="267"/>
      <c r="P1420" s="268"/>
      <c r="Q1420" s="300">
        <v>0</v>
      </c>
      <c r="R1420" s="104">
        <f t="shared" si="122"/>
        <v>0</v>
      </c>
      <c r="S1420" s="43"/>
      <c r="T1420" s="111"/>
      <c r="U1420" s="111"/>
      <c r="V1420" s="111"/>
      <c r="W1420" s="111"/>
      <c r="X1420" s="111"/>
      <c r="Y1420" s="111"/>
      <c r="Z1420" s="111"/>
      <c r="AA1420" s="111"/>
      <c r="AB1420" s="111"/>
      <c r="AC1420" s="111"/>
      <c r="AD1420" s="111"/>
      <c r="AE1420" s="111"/>
      <c r="AF1420" s="111"/>
      <c r="AG1420" s="111"/>
      <c r="AH1420" s="40"/>
      <c r="AI1420" s="40"/>
    </row>
    <row r="1421" spans="1:35" s="44" customFormat="1" ht="28.5" customHeight="1" x14ac:dyDescent="0.25">
      <c r="A1421" s="88" t="e">
        <f t="shared" si="119"/>
        <v>#VALUE!</v>
      </c>
      <c r="B1421" s="87" t="s">
        <v>60</v>
      </c>
      <c r="C1421" s="28"/>
      <c r="D1421" s="37"/>
      <c r="E1421" s="38"/>
      <c r="F1421" s="89"/>
      <c r="G1421" s="96"/>
      <c r="H1421" s="39">
        <f t="shared" si="120"/>
        <v>0</v>
      </c>
      <c r="I1421" s="39"/>
      <c r="J1421" s="82"/>
      <c r="K1421" s="41">
        <f t="shared" si="121"/>
        <v>0</v>
      </c>
      <c r="L1421" s="42">
        <v>0</v>
      </c>
      <c r="M1421" s="269"/>
      <c r="N1421" s="268" t="str">
        <f t="shared" si="123"/>
        <v>xxx</v>
      </c>
      <c r="O1421" s="267"/>
      <c r="P1421" s="268"/>
      <c r="Q1421" s="300">
        <v>0</v>
      </c>
      <c r="R1421" s="104">
        <f t="shared" si="122"/>
        <v>0</v>
      </c>
      <c r="S1421" s="43"/>
      <c r="T1421" s="111"/>
      <c r="U1421" s="111"/>
      <c r="V1421" s="111"/>
      <c r="W1421" s="111"/>
      <c r="X1421" s="111"/>
      <c r="Y1421" s="111"/>
      <c r="Z1421" s="111"/>
      <c r="AA1421" s="111"/>
      <c r="AB1421" s="111"/>
      <c r="AC1421" s="111"/>
      <c r="AD1421" s="111"/>
      <c r="AE1421" s="111"/>
      <c r="AF1421" s="111"/>
      <c r="AG1421" s="111"/>
      <c r="AH1421" s="40"/>
      <c r="AI1421" s="40"/>
    </row>
    <row r="1422" spans="1:35" s="44" customFormat="1" ht="28.5" customHeight="1" x14ac:dyDescent="0.25">
      <c r="A1422" s="88" t="e">
        <f t="shared" si="119"/>
        <v>#VALUE!</v>
      </c>
      <c r="B1422" s="87" t="s">
        <v>60</v>
      </c>
      <c r="C1422" s="28"/>
      <c r="D1422" s="37"/>
      <c r="E1422" s="38"/>
      <c r="F1422" s="89"/>
      <c r="G1422" s="96"/>
      <c r="H1422" s="39">
        <f t="shared" si="120"/>
        <v>0</v>
      </c>
      <c r="I1422" s="39"/>
      <c r="J1422" s="82"/>
      <c r="K1422" s="41">
        <f t="shared" si="121"/>
        <v>0</v>
      </c>
      <c r="L1422" s="42">
        <v>0</v>
      </c>
      <c r="M1422" s="269"/>
      <c r="N1422" s="268" t="str">
        <f t="shared" si="123"/>
        <v>xxx</v>
      </c>
      <c r="O1422" s="267"/>
      <c r="P1422" s="268"/>
      <c r="Q1422" s="300">
        <v>0</v>
      </c>
      <c r="R1422" s="104">
        <f t="shared" si="122"/>
        <v>0</v>
      </c>
      <c r="S1422" s="43"/>
      <c r="T1422" s="111"/>
      <c r="U1422" s="111"/>
      <c r="V1422" s="111"/>
      <c r="W1422" s="111"/>
      <c r="X1422" s="111"/>
      <c r="Y1422" s="111"/>
      <c r="Z1422" s="111"/>
      <c r="AA1422" s="111"/>
      <c r="AB1422" s="111"/>
      <c r="AC1422" s="111"/>
      <c r="AD1422" s="111"/>
      <c r="AE1422" s="111"/>
      <c r="AF1422" s="111"/>
      <c r="AG1422" s="111"/>
      <c r="AH1422" s="40"/>
      <c r="AI1422" s="40"/>
    </row>
    <row r="1423" spans="1:35" s="44" customFormat="1" ht="28.5" customHeight="1" x14ac:dyDescent="0.25">
      <c r="A1423" s="88" t="e">
        <f t="shared" si="119"/>
        <v>#VALUE!</v>
      </c>
      <c r="B1423" s="87" t="s">
        <v>60</v>
      </c>
      <c r="C1423" s="28"/>
      <c r="D1423" s="37"/>
      <c r="E1423" s="38"/>
      <c r="F1423" s="89"/>
      <c r="G1423" s="96"/>
      <c r="H1423" s="39">
        <f t="shared" si="120"/>
        <v>0</v>
      </c>
      <c r="I1423" s="39"/>
      <c r="J1423" s="82"/>
      <c r="K1423" s="41">
        <f t="shared" si="121"/>
        <v>0</v>
      </c>
      <c r="L1423" s="42">
        <v>0</v>
      </c>
      <c r="M1423" s="269"/>
      <c r="N1423" s="268" t="str">
        <f t="shared" si="123"/>
        <v>xxx</v>
      </c>
      <c r="O1423" s="267"/>
      <c r="P1423" s="268"/>
      <c r="Q1423" s="300">
        <v>0</v>
      </c>
      <c r="R1423" s="104">
        <f t="shared" si="122"/>
        <v>0</v>
      </c>
      <c r="S1423" s="43"/>
      <c r="T1423" s="111"/>
      <c r="U1423" s="111"/>
      <c r="V1423" s="111"/>
      <c r="W1423" s="111"/>
      <c r="X1423" s="111"/>
      <c r="Y1423" s="111"/>
      <c r="Z1423" s="111"/>
      <c r="AA1423" s="111"/>
      <c r="AB1423" s="111"/>
      <c r="AC1423" s="111"/>
      <c r="AD1423" s="111"/>
      <c r="AE1423" s="111"/>
      <c r="AF1423" s="111"/>
      <c r="AG1423" s="111"/>
      <c r="AH1423" s="40"/>
      <c r="AI1423" s="40"/>
    </row>
    <row r="1424" spans="1:35" s="44" customFormat="1" ht="28.5" customHeight="1" x14ac:dyDescent="0.25">
      <c r="A1424" s="88" t="e">
        <f t="shared" si="119"/>
        <v>#VALUE!</v>
      </c>
      <c r="B1424" s="87" t="s">
        <v>60</v>
      </c>
      <c r="C1424" s="28"/>
      <c r="D1424" s="37"/>
      <c r="E1424" s="38"/>
      <c r="F1424" s="89"/>
      <c r="G1424" s="96"/>
      <c r="H1424" s="39">
        <f t="shared" si="120"/>
        <v>0</v>
      </c>
      <c r="I1424" s="39"/>
      <c r="J1424" s="82"/>
      <c r="K1424" s="41">
        <f t="shared" si="121"/>
        <v>0</v>
      </c>
      <c r="L1424" s="42">
        <v>0</v>
      </c>
      <c r="M1424" s="269"/>
      <c r="N1424" s="268" t="str">
        <f t="shared" si="123"/>
        <v>xxx</v>
      </c>
      <c r="O1424" s="267"/>
      <c r="P1424" s="268"/>
      <c r="Q1424" s="300">
        <v>0</v>
      </c>
      <c r="R1424" s="104">
        <f t="shared" si="122"/>
        <v>0</v>
      </c>
      <c r="S1424" s="43"/>
      <c r="T1424" s="111"/>
      <c r="U1424" s="111"/>
      <c r="V1424" s="111"/>
      <c r="W1424" s="111"/>
      <c r="X1424" s="111"/>
      <c r="Y1424" s="111"/>
      <c r="Z1424" s="111"/>
      <c r="AA1424" s="111"/>
      <c r="AB1424" s="111"/>
      <c r="AC1424" s="111"/>
      <c r="AD1424" s="111"/>
      <c r="AE1424" s="111"/>
      <c r="AF1424" s="111"/>
      <c r="AG1424" s="111"/>
      <c r="AH1424" s="40"/>
      <c r="AI1424" s="40"/>
    </row>
    <row r="1425" spans="1:35" s="44" customFormat="1" ht="28.5" customHeight="1" x14ac:dyDescent="0.25">
      <c r="A1425" s="88" t="e">
        <f t="shared" si="119"/>
        <v>#VALUE!</v>
      </c>
      <c r="B1425" s="87" t="s">
        <v>60</v>
      </c>
      <c r="C1425" s="28"/>
      <c r="D1425" s="37"/>
      <c r="E1425" s="38"/>
      <c r="F1425" s="89"/>
      <c r="G1425" s="96"/>
      <c r="H1425" s="39">
        <f t="shared" si="120"/>
        <v>0</v>
      </c>
      <c r="I1425" s="39"/>
      <c r="J1425" s="82"/>
      <c r="K1425" s="41">
        <f t="shared" si="121"/>
        <v>0</v>
      </c>
      <c r="L1425" s="42">
        <v>0</v>
      </c>
      <c r="M1425" s="269"/>
      <c r="N1425" s="268" t="str">
        <f t="shared" si="123"/>
        <v>xxx</v>
      </c>
      <c r="O1425" s="267"/>
      <c r="P1425" s="268"/>
      <c r="Q1425" s="300">
        <v>0</v>
      </c>
      <c r="R1425" s="104">
        <f t="shared" si="122"/>
        <v>0</v>
      </c>
      <c r="S1425" s="43"/>
      <c r="T1425" s="111"/>
      <c r="U1425" s="111"/>
      <c r="V1425" s="111"/>
      <c r="W1425" s="111"/>
      <c r="X1425" s="111"/>
      <c r="Y1425" s="111"/>
      <c r="Z1425" s="111"/>
      <c r="AA1425" s="111"/>
      <c r="AB1425" s="111"/>
      <c r="AC1425" s="111"/>
      <c r="AD1425" s="111"/>
      <c r="AE1425" s="111"/>
      <c r="AF1425" s="111"/>
      <c r="AG1425" s="111"/>
      <c r="AH1425" s="40"/>
      <c r="AI1425" s="40"/>
    </row>
    <row r="1426" spans="1:35" s="44" customFormat="1" ht="28.5" customHeight="1" x14ac:dyDescent="0.25">
      <c r="A1426" s="88" t="e">
        <f t="shared" si="119"/>
        <v>#VALUE!</v>
      </c>
      <c r="B1426" s="87" t="s">
        <v>60</v>
      </c>
      <c r="C1426" s="28"/>
      <c r="D1426" s="37"/>
      <c r="E1426" s="38"/>
      <c r="F1426" s="89"/>
      <c r="G1426" s="96"/>
      <c r="H1426" s="39">
        <f t="shared" si="120"/>
        <v>0</v>
      </c>
      <c r="I1426" s="39"/>
      <c r="J1426" s="82"/>
      <c r="K1426" s="41">
        <f t="shared" si="121"/>
        <v>0</v>
      </c>
      <c r="L1426" s="42">
        <v>0</v>
      </c>
      <c r="M1426" s="269"/>
      <c r="N1426" s="268" t="str">
        <f t="shared" si="123"/>
        <v>xxx</v>
      </c>
      <c r="O1426" s="267"/>
      <c r="P1426" s="268"/>
      <c r="Q1426" s="300">
        <v>0</v>
      </c>
      <c r="R1426" s="104">
        <f t="shared" si="122"/>
        <v>0</v>
      </c>
      <c r="S1426" s="43"/>
      <c r="T1426" s="111"/>
      <c r="U1426" s="111"/>
      <c r="V1426" s="111"/>
      <c r="W1426" s="111"/>
      <c r="X1426" s="111"/>
      <c r="Y1426" s="111"/>
      <c r="Z1426" s="111"/>
      <c r="AA1426" s="111"/>
      <c r="AB1426" s="111"/>
      <c r="AC1426" s="111"/>
      <c r="AD1426" s="111"/>
      <c r="AE1426" s="111"/>
      <c r="AF1426" s="111"/>
      <c r="AG1426" s="111"/>
      <c r="AH1426" s="40"/>
      <c r="AI1426" s="40"/>
    </row>
    <row r="1427" spans="1:35" s="44" customFormat="1" ht="28.5" customHeight="1" x14ac:dyDescent="0.25">
      <c r="A1427" s="88" t="e">
        <f t="shared" si="119"/>
        <v>#VALUE!</v>
      </c>
      <c r="B1427" s="87" t="s">
        <v>60</v>
      </c>
      <c r="C1427" s="28"/>
      <c r="D1427" s="37"/>
      <c r="E1427" s="38"/>
      <c r="F1427" s="89"/>
      <c r="G1427" s="96"/>
      <c r="H1427" s="39">
        <f t="shared" si="120"/>
        <v>0</v>
      </c>
      <c r="I1427" s="39"/>
      <c r="J1427" s="82"/>
      <c r="K1427" s="41">
        <f t="shared" si="121"/>
        <v>0</v>
      </c>
      <c r="L1427" s="42">
        <v>0</v>
      </c>
      <c r="M1427" s="269"/>
      <c r="N1427" s="268" t="str">
        <f t="shared" si="123"/>
        <v>xxx</v>
      </c>
      <c r="O1427" s="267"/>
      <c r="P1427" s="268"/>
      <c r="Q1427" s="300">
        <v>0</v>
      </c>
      <c r="R1427" s="104">
        <f t="shared" si="122"/>
        <v>0</v>
      </c>
      <c r="S1427" s="43"/>
      <c r="T1427" s="111"/>
      <c r="U1427" s="111"/>
      <c r="V1427" s="111"/>
      <c r="W1427" s="111"/>
      <c r="X1427" s="111"/>
      <c r="Y1427" s="111"/>
      <c r="Z1427" s="111"/>
      <c r="AA1427" s="111"/>
      <c r="AB1427" s="111"/>
      <c r="AC1427" s="111"/>
      <c r="AD1427" s="111"/>
      <c r="AE1427" s="111"/>
      <c r="AF1427" s="111"/>
      <c r="AG1427" s="111"/>
      <c r="AH1427" s="40"/>
      <c r="AI1427" s="40"/>
    </row>
    <row r="1428" spans="1:35" s="44" customFormat="1" ht="28.5" customHeight="1" x14ac:dyDescent="0.25">
      <c r="A1428" s="88" t="e">
        <f t="shared" si="119"/>
        <v>#VALUE!</v>
      </c>
      <c r="B1428" s="87" t="s">
        <v>60</v>
      </c>
      <c r="C1428" s="28"/>
      <c r="D1428" s="37"/>
      <c r="E1428" s="38"/>
      <c r="F1428" s="89"/>
      <c r="G1428" s="96"/>
      <c r="H1428" s="39">
        <f t="shared" si="120"/>
        <v>0</v>
      </c>
      <c r="I1428" s="39"/>
      <c r="J1428" s="82"/>
      <c r="K1428" s="41">
        <f t="shared" si="121"/>
        <v>0</v>
      </c>
      <c r="L1428" s="42">
        <v>0</v>
      </c>
      <c r="M1428" s="269"/>
      <c r="N1428" s="268" t="str">
        <f t="shared" si="123"/>
        <v>xxx</v>
      </c>
      <c r="O1428" s="267"/>
      <c r="P1428" s="268"/>
      <c r="Q1428" s="300">
        <v>0</v>
      </c>
      <c r="R1428" s="104">
        <f t="shared" si="122"/>
        <v>0</v>
      </c>
      <c r="S1428" s="43"/>
      <c r="T1428" s="111"/>
      <c r="U1428" s="111"/>
      <c r="V1428" s="111"/>
      <c r="W1428" s="111"/>
      <c r="X1428" s="111"/>
      <c r="Y1428" s="111"/>
      <c r="Z1428" s="111"/>
      <c r="AA1428" s="111"/>
      <c r="AB1428" s="111"/>
      <c r="AC1428" s="111"/>
      <c r="AD1428" s="111"/>
      <c r="AE1428" s="111"/>
      <c r="AF1428" s="111"/>
      <c r="AG1428" s="111"/>
      <c r="AH1428" s="40"/>
      <c r="AI1428" s="40"/>
    </row>
    <row r="1429" spans="1:35" s="44" customFormat="1" ht="28.5" customHeight="1" x14ac:dyDescent="0.25">
      <c r="A1429" s="88" t="e">
        <f t="shared" si="119"/>
        <v>#VALUE!</v>
      </c>
      <c r="B1429" s="87" t="s">
        <v>60</v>
      </c>
      <c r="C1429" s="28"/>
      <c r="D1429" s="37"/>
      <c r="E1429" s="38"/>
      <c r="F1429" s="89"/>
      <c r="G1429" s="96"/>
      <c r="H1429" s="39">
        <f t="shared" si="120"/>
        <v>0</v>
      </c>
      <c r="I1429" s="39"/>
      <c r="J1429" s="82"/>
      <c r="K1429" s="41">
        <f t="shared" si="121"/>
        <v>0</v>
      </c>
      <c r="L1429" s="42">
        <v>0</v>
      </c>
      <c r="M1429" s="269"/>
      <c r="N1429" s="268" t="str">
        <f t="shared" si="123"/>
        <v>xxx</v>
      </c>
      <c r="O1429" s="267"/>
      <c r="P1429" s="268"/>
      <c r="Q1429" s="300">
        <v>0</v>
      </c>
      <c r="R1429" s="104">
        <f t="shared" si="122"/>
        <v>0</v>
      </c>
      <c r="S1429" s="43"/>
      <c r="T1429" s="111"/>
      <c r="U1429" s="111"/>
      <c r="V1429" s="111"/>
      <c r="W1429" s="111"/>
      <c r="X1429" s="111"/>
      <c r="Y1429" s="111"/>
      <c r="Z1429" s="111"/>
      <c r="AA1429" s="111"/>
      <c r="AB1429" s="111"/>
      <c r="AC1429" s="111"/>
      <c r="AD1429" s="111"/>
      <c r="AE1429" s="111"/>
      <c r="AF1429" s="111"/>
      <c r="AG1429" s="111"/>
      <c r="AH1429" s="40"/>
      <c r="AI1429" s="40"/>
    </row>
    <row r="1430" spans="1:35" s="44" customFormat="1" ht="28.5" customHeight="1" x14ac:dyDescent="0.25">
      <c r="A1430" s="88" t="e">
        <f t="shared" si="119"/>
        <v>#VALUE!</v>
      </c>
      <c r="B1430" s="87" t="s">
        <v>60</v>
      </c>
      <c r="C1430" s="28"/>
      <c r="D1430" s="37"/>
      <c r="E1430" s="38"/>
      <c r="F1430" s="89"/>
      <c r="G1430" s="96"/>
      <c r="H1430" s="39">
        <f t="shared" si="120"/>
        <v>0</v>
      </c>
      <c r="I1430" s="39"/>
      <c r="J1430" s="82"/>
      <c r="K1430" s="41">
        <f t="shared" si="121"/>
        <v>0</v>
      </c>
      <c r="L1430" s="42">
        <v>0</v>
      </c>
      <c r="M1430" s="269"/>
      <c r="N1430" s="268" t="str">
        <f t="shared" si="123"/>
        <v>xxx</v>
      </c>
      <c r="O1430" s="267"/>
      <c r="P1430" s="268"/>
      <c r="Q1430" s="300">
        <v>0</v>
      </c>
      <c r="R1430" s="104">
        <f t="shared" si="122"/>
        <v>0</v>
      </c>
      <c r="S1430" s="43"/>
      <c r="T1430" s="111"/>
      <c r="U1430" s="111"/>
      <c r="V1430" s="111"/>
      <c r="W1430" s="111"/>
      <c r="X1430" s="111"/>
      <c r="Y1430" s="111"/>
      <c r="Z1430" s="111"/>
      <c r="AA1430" s="111"/>
      <c r="AB1430" s="111"/>
      <c r="AC1430" s="111"/>
      <c r="AD1430" s="111"/>
      <c r="AE1430" s="111"/>
      <c r="AF1430" s="111"/>
      <c r="AG1430" s="111"/>
      <c r="AH1430" s="40"/>
      <c r="AI1430" s="40"/>
    </row>
    <row r="1431" spans="1:35" s="44" customFormat="1" ht="28.5" customHeight="1" x14ac:dyDescent="0.25">
      <c r="A1431" s="88" t="e">
        <f t="shared" si="119"/>
        <v>#VALUE!</v>
      </c>
      <c r="B1431" s="87" t="s">
        <v>60</v>
      </c>
      <c r="C1431" s="28"/>
      <c r="D1431" s="37"/>
      <c r="E1431" s="38"/>
      <c r="F1431" s="89"/>
      <c r="G1431" s="96"/>
      <c r="H1431" s="39">
        <f t="shared" si="120"/>
        <v>0</v>
      </c>
      <c r="I1431" s="39"/>
      <c r="J1431" s="82"/>
      <c r="K1431" s="41">
        <f t="shared" si="121"/>
        <v>0</v>
      </c>
      <c r="L1431" s="42">
        <v>0</v>
      </c>
      <c r="M1431" s="269"/>
      <c r="N1431" s="268" t="str">
        <f t="shared" si="123"/>
        <v>xxx</v>
      </c>
      <c r="O1431" s="267"/>
      <c r="P1431" s="268"/>
      <c r="Q1431" s="300">
        <v>0</v>
      </c>
      <c r="R1431" s="104">
        <f t="shared" si="122"/>
        <v>0</v>
      </c>
      <c r="S1431" s="43"/>
      <c r="T1431" s="111"/>
      <c r="U1431" s="111"/>
      <c r="V1431" s="111"/>
      <c r="W1431" s="111"/>
      <c r="X1431" s="111"/>
      <c r="Y1431" s="111"/>
      <c r="Z1431" s="111"/>
      <c r="AA1431" s="111"/>
      <c r="AB1431" s="111"/>
      <c r="AC1431" s="111"/>
      <c r="AD1431" s="111"/>
      <c r="AE1431" s="111"/>
      <c r="AF1431" s="111"/>
      <c r="AG1431" s="111"/>
      <c r="AH1431" s="40"/>
      <c r="AI1431" s="40"/>
    </row>
    <row r="1432" spans="1:35" s="44" customFormat="1" ht="28.5" customHeight="1" x14ac:dyDescent="0.25">
      <c r="A1432" s="88" t="e">
        <f t="shared" si="119"/>
        <v>#VALUE!</v>
      </c>
      <c r="B1432" s="87" t="s">
        <v>60</v>
      </c>
      <c r="C1432" s="28"/>
      <c r="D1432" s="37"/>
      <c r="E1432" s="38"/>
      <c r="F1432" s="89"/>
      <c r="G1432" s="96"/>
      <c r="H1432" s="39">
        <f t="shared" si="120"/>
        <v>0</v>
      </c>
      <c r="I1432" s="39"/>
      <c r="J1432" s="82"/>
      <c r="K1432" s="41">
        <f t="shared" si="121"/>
        <v>0</v>
      </c>
      <c r="L1432" s="42">
        <v>0</v>
      </c>
      <c r="M1432" s="269"/>
      <c r="N1432" s="268" t="str">
        <f t="shared" si="123"/>
        <v>xxx</v>
      </c>
      <c r="O1432" s="267"/>
      <c r="P1432" s="268"/>
      <c r="Q1432" s="300">
        <v>0</v>
      </c>
      <c r="R1432" s="104">
        <f t="shared" si="122"/>
        <v>0</v>
      </c>
      <c r="S1432" s="43"/>
      <c r="T1432" s="111"/>
      <c r="U1432" s="111"/>
      <c r="V1432" s="111"/>
      <c r="W1432" s="111"/>
      <c r="X1432" s="111"/>
      <c r="Y1432" s="111"/>
      <c r="Z1432" s="111"/>
      <c r="AA1432" s="111"/>
      <c r="AB1432" s="111"/>
      <c r="AC1432" s="111"/>
      <c r="AD1432" s="111"/>
      <c r="AE1432" s="111"/>
      <c r="AF1432" s="111"/>
      <c r="AG1432" s="111"/>
      <c r="AH1432" s="40"/>
      <c r="AI1432" s="40"/>
    </row>
    <row r="1433" spans="1:35" s="44" customFormat="1" ht="28.5" customHeight="1" x14ac:dyDescent="0.25">
      <c r="A1433" s="88" t="e">
        <f t="shared" si="119"/>
        <v>#VALUE!</v>
      </c>
      <c r="B1433" s="87" t="s">
        <v>60</v>
      </c>
      <c r="C1433" s="28"/>
      <c r="D1433" s="37"/>
      <c r="E1433" s="38"/>
      <c r="F1433" s="89"/>
      <c r="G1433" s="96"/>
      <c r="H1433" s="39">
        <f t="shared" si="120"/>
        <v>0</v>
      </c>
      <c r="I1433" s="39"/>
      <c r="J1433" s="82"/>
      <c r="K1433" s="41">
        <f t="shared" si="121"/>
        <v>0</v>
      </c>
      <c r="L1433" s="42">
        <v>0</v>
      </c>
      <c r="M1433" s="269"/>
      <c r="N1433" s="268" t="str">
        <f t="shared" si="123"/>
        <v>xxx</v>
      </c>
      <c r="O1433" s="267"/>
      <c r="P1433" s="268"/>
      <c r="Q1433" s="300">
        <v>0</v>
      </c>
      <c r="R1433" s="104">
        <f t="shared" si="122"/>
        <v>0</v>
      </c>
      <c r="S1433" s="43"/>
      <c r="T1433" s="111"/>
      <c r="U1433" s="111"/>
      <c r="V1433" s="111"/>
      <c r="W1433" s="111"/>
      <c r="X1433" s="111"/>
      <c r="Y1433" s="111"/>
      <c r="Z1433" s="111"/>
      <c r="AA1433" s="111"/>
      <c r="AB1433" s="111"/>
      <c r="AC1433" s="111"/>
      <c r="AD1433" s="111"/>
      <c r="AE1433" s="111"/>
      <c r="AF1433" s="111"/>
      <c r="AG1433" s="111"/>
      <c r="AH1433" s="40"/>
      <c r="AI1433" s="40"/>
    </row>
    <row r="1434" spans="1:35" s="44" customFormat="1" ht="28.5" customHeight="1" x14ac:dyDescent="0.25">
      <c r="A1434" s="88" t="e">
        <f t="shared" si="119"/>
        <v>#VALUE!</v>
      </c>
      <c r="B1434" s="87" t="s">
        <v>60</v>
      </c>
      <c r="C1434" s="28"/>
      <c r="D1434" s="37"/>
      <c r="E1434" s="38"/>
      <c r="F1434" s="89"/>
      <c r="G1434" s="96"/>
      <c r="H1434" s="39">
        <f t="shared" si="120"/>
        <v>0</v>
      </c>
      <c r="I1434" s="39"/>
      <c r="J1434" s="82"/>
      <c r="K1434" s="41">
        <f t="shared" si="121"/>
        <v>0</v>
      </c>
      <c r="L1434" s="42">
        <v>0</v>
      </c>
      <c r="M1434" s="269"/>
      <c r="N1434" s="268" t="str">
        <f t="shared" si="123"/>
        <v>xxx</v>
      </c>
      <c r="O1434" s="267"/>
      <c r="P1434" s="268"/>
      <c r="Q1434" s="300">
        <v>0</v>
      </c>
      <c r="R1434" s="104">
        <f t="shared" si="122"/>
        <v>0</v>
      </c>
      <c r="S1434" s="43"/>
      <c r="T1434" s="111"/>
      <c r="U1434" s="111"/>
      <c r="V1434" s="111"/>
      <c r="W1434" s="111"/>
      <c r="X1434" s="111"/>
      <c r="Y1434" s="111"/>
      <c r="Z1434" s="111"/>
      <c r="AA1434" s="111"/>
      <c r="AB1434" s="111"/>
      <c r="AC1434" s="111"/>
      <c r="AD1434" s="111"/>
      <c r="AE1434" s="111"/>
      <c r="AF1434" s="111"/>
      <c r="AG1434" s="111"/>
      <c r="AH1434" s="40"/>
      <c r="AI1434" s="40"/>
    </row>
    <row r="1435" spans="1:35" s="44" customFormat="1" ht="28.5" customHeight="1" x14ac:dyDescent="0.25">
      <c r="A1435" s="88" t="e">
        <f t="shared" si="119"/>
        <v>#VALUE!</v>
      </c>
      <c r="B1435" s="87" t="s">
        <v>60</v>
      </c>
      <c r="C1435" s="28"/>
      <c r="D1435" s="37"/>
      <c r="E1435" s="38"/>
      <c r="F1435" s="89"/>
      <c r="G1435" s="96"/>
      <c r="H1435" s="39">
        <f t="shared" si="120"/>
        <v>0</v>
      </c>
      <c r="I1435" s="39"/>
      <c r="J1435" s="82"/>
      <c r="K1435" s="41">
        <f t="shared" si="121"/>
        <v>0</v>
      </c>
      <c r="L1435" s="42">
        <v>0</v>
      </c>
      <c r="M1435" s="269"/>
      <c r="N1435" s="268" t="str">
        <f t="shared" si="123"/>
        <v>xxx</v>
      </c>
      <c r="O1435" s="267"/>
      <c r="P1435" s="268"/>
      <c r="Q1435" s="300">
        <v>0</v>
      </c>
      <c r="R1435" s="104">
        <f t="shared" si="122"/>
        <v>0</v>
      </c>
      <c r="S1435" s="43"/>
      <c r="T1435" s="111"/>
      <c r="U1435" s="111"/>
      <c r="V1435" s="111"/>
      <c r="W1435" s="111"/>
      <c r="X1435" s="111"/>
      <c r="Y1435" s="111"/>
      <c r="Z1435" s="111"/>
      <c r="AA1435" s="111"/>
      <c r="AB1435" s="111"/>
      <c r="AC1435" s="111"/>
      <c r="AD1435" s="111"/>
      <c r="AE1435" s="111"/>
      <c r="AF1435" s="111"/>
      <c r="AG1435" s="111"/>
      <c r="AH1435" s="40"/>
      <c r="AI1435" s="40"/>
    </row>
    <row r="1436" spans="1:35" s="44" customFormat="1" ht="28.5" customHeight="1" x14ac:dyDescent="0.25">
      <c r="A1436" s="88" t="e">
        <f t="shared" si="119"/>
        <v>#VALUE!</v>
      </c>
      <c r="B1436" s="87" t="s">
        <v>60</v>
      </c>
      <c r="C1436" s="28"/>
      <c r="D1436" s="37"/>
      <c r="E1436" s="38"/>
      <c r="F1436" s="89"/>
      <c r="G1436" s="96"/>
      <c r="H1436" s="39">
        <f t="shared" si="120"/>
        <v>0</v>
      </c>
      <c r="I1436" s="39"/>
      <c r="J1436" s="82"/>
      <c r="K1436" s="41">
        <f t="shared" si="121"/>
        <v>0</v>
      </c>
      <c r="L1436" s="42">
        <v>0</v>
      </c>
      <c r="M1436" s="269"/>
      <c r="N1436" s="268" t="str">
        <f t="shared" si="123"/>
        <v>xxx</v>
      </c>
      <c r="O1436" s="267"/>
      <c r="P1436" s="268"/>
      <c r="Q1436" s="300">
        <v>0</v>
      </c>
      <c r="R1436" s="104">
        <f t="shared" si="122"/>
        <v>0</v>
      </c>
      <c r="S1436" s="43"/>
      <c r="T1436" s="111"/>
      <c r="U1436" s="111"/>
      <c r="V1436" s="111"/>
      <c r="W1436" s="111"/>
      <c r="X1436" s="111"/>
      <c r="Y1436" s="111"/>
      <c r="Z1436" s="111"/>
      <c r="AA1436" s="111"/>
      <c r="AB1436" s="111"/>
      <c r="AC1436" s="111"/>
      <c r="AD1436" s="111"/>
      <c r="AE1436" s="111"/>
      <c r="AF1436" s="111"/>
      <c r="AG1436" s="111"/>
      <c r="AH1436" s="40"/>
      <c r="AI1436" s="40"/>
    </row>
    <row r="1437" spans="1:35" s="44" customFormat="1" ht="28.5" customHeight="1" x14ac:dyDescent="0.25">
      <c r="A1437" s="88" t="e">
        <f t="shared" si="119"/>
        <v>#VALUE!</v>
      </c>
      <c r="B1437" s="87" t="s">
        <v>60</v>
      </c>
      <c r="C1437" s="28"/>
      <c r="D1437" s="37"/>
      <c r="E1437" s="38"/>
      <c r="F1437" s="89"/>
      <c r="G1437" s="96"/>
      <c r="H1437" s="39">
        <f t="shared" si="120"/>
        <v>0</v>
      </c>
      <c r="I1437" s="39"/>
      <c r="J1437" s="82"/>
      <c r="K1437" s="41">
        <f t="shared" si="121"/>
        <v>0</v>
      </c>
      <c r="L1437" s="42">
        <v>0</v>
      </c>
      <c r="M1437" s="269"/>
      <c r="N1437" s="268" t="str">
        <f t="shared" si="123"/>
        <v>xxx</v>
      </c>
      <c r="O1437" s="267"/>
      <c r="P1437" s="268"/>
      <c r="Q1437" s="300">
        <v>0</v>
      </c>
      <c r="R1437" s="104">
        <f t="shared" si="122"/>
        <v>0</v>
      </c>
      <c r="S1437" s="43"/>
      <c r="T1437" s="111"/>
      <c r="U1437" s="111"/>
      <c r="V1437" s="111"/>
      <c r="W1437" s="111"/>
      <c r="X1437" s="111"/>
      <c r="Y1437" s="111"/>
      <c r="Z1437" s="111"/>
      <c r="AA1437" s="111"/>
      <c r="AB1437" s="111"/>
      <c r="AC1437" s="111"/>
      <c r="AD1437" s="111"/>
      <c r="AE1437" s="111"/>
      <c r="AF1437" s="111"/>
      <c r="AG1437" s="111"/>
      <c r="AH1437" s="40"/>
      <c r="AI1437" s="40"/>
    </row>
    <row r="1438" spans="1:35" s="44" customFormat="1" ht="28.5" customHeight="1" x14ac:dyDescent="0.25">
      <c r="A1438" s="88" t="e">
        <f t="shared" si="119"/>
        <v>#VALUE!</v>
      </c>
      <c r="B1438" s="87" t="s">
        <v>60</v>
      </c>
      <c r="C1438" s="28"/>
      <c r="D1438" s="37"/>
      <c r="E1438" s="38"/>
      <c r="F1438" s="89"/>
      <c r="G1438" s="96"/>
      <c r="H1438" s="39">
        <f t="shared" si="120"/>
        <v>0</v>
      </c>
      <c r="I1438" s="39"/>
      <c r="J1438" s="82"/>
      <c r="K1438" s="41">
        <f t="shared" si="121"/>
        <v>0</v>
      </c>
      <c r="L1438" s="42">
        <v>0</v>
      </c>
      <c r="M1438" s="269"/>
      <c r="N1438" s="268" t="str">
        <f t="shared" si="123"/>
        <v>xxx</v>
      </c>
      <c r="O1438" s="267"/>
      <c r="P1438" s="268"/>
      <c r="Q1438" s="300">
        <v>0</v>
      </c>
      <c r="R1438" s="104">
        <f t="shared" si="122"/>
        <v>0</v>
      </c>
      <c r="S1438" s="43"/>
      <c r="T1438" s="111"/>
      <c r="U1438" s="111"/>
      <c r="V1438" s="111"/>
      <c r="W1438" s="111"/>
      <c r="X1438" s="111"/>
      <c r="Y1438" s="111"/>
      <c r="Z1438" s="111"/>
      <c r="AA1438" s="111"/>
      <c r="AB1438" s="111"/>
      <c r="AC1438" s="111"/>
      <c r="AD1438" s="111"/>
      <c r="AE1438" s="111"/>
      <c r="AF1438" s="111"/>
      <c r="AG1438" s="111"/>
      <c r="AH1438" s="40"/>
      <c r="AI1438" s="40"/>
    </row>
    <row r="1439" spans="1:35" s="44" customFormat="1" ht="28.5" customHeight="1" x14ac:dyDescent="0.25">
      <c r="A1439" s="88" t="e">
        <f t="shared" si="119"/>
        <v>#VALUE!</v>
      </c>
      <c r="B1439" s="87" t="s">
        <v>60</v>
      </c>
      <c r="C1439" s="28"/>
      <c r="D1439" s="37"/>
      <c r="E1439" s="38"/>
      <c r="F1439" s="89"/>
      <c r="G1439" s="96"/>
      <c r="H1439" s="39">
        <f t="shared" si="120"/>
        <v>0</v>
      </c>
      <c r="I1439" s="39"/>
      <c r="J1439" s="82"/>
      <c r="K1439" s="41">
        <f t="shared" si="121"/>
        <v>0</v>
      </c>
      <c r="L1439" s="42">
        <v>0</v>
      </c>
      <c r="M1439" s="269"/>
      <c r="N1439" s="268" t="str">
        <f t="shared" si="123"/>
        <v>xxx</v>
      </c>
      <c r="O1439" s="267"/>
      <c r="P1439" s="268"/>
      <c r="Q1439" s="300">
        <v>0</v>
      </c>
      <c r="R1439" s="104">
        <f t="shared" si="122"/>
        <v>0</v>
      </c>
      <c r="S1439" s="43"/>
      <c r="T1439" s="111"/>
      <c r="U1439" s="111"/>
      <c r="V1439" s="111"/>
      <c r="W1439" s="111"/>
      <c r="X1439" s="111"/>
      <c r="Y1439" s="111"/>
      <c r="Z1439" s="111"/>
      <c r="AA1439" s="111"/>
      <c r="AB1439" s="111"/>
      <c r="AC1439" s="111"/>
      <c r="AD1439" s="111"/>
      <c r="AE1439" s="111"/>
      <c r="AF1439" s="111"/>
      <c r="AG1439" s="111"/>
      <c r="AH1439" s="40"/>
      <c r="AI1439" s="40"/>
    </row>
    <row r="1440" spans="1:35" s="44" customFormat="1" ht="28.5" customHeight="1" x14ac:dyDescent="0.25">
      <c r="A1440" s="88" t="e">
        <f t="shared" si="119"/>
        <v>#VALUE!</v>
      </c>
      <c r="B1440" s="87" t="s">
        <v>60</v>
      </c>
      <c r="C1440" s="28"/>
      <c r="D1440" s="37"/>
      <c r="E1440" s="38"/>
      <c r="F1440" s="89"/>
      <c r="G1440" s="96"/>
      <c r="H1440" s="39">
        <f t="shared" si="120"/>
        <v>0</v>
      </c>
      <c r="I1440" s="39"/>
      <c r="J1440" s="82"/>
      <c r="K1440" s="41">
        <f t="shared" si="121"/>
        <v>0</v>
      </c>
      <c r="L1440" s="42">
        <v>0</v>
      </c>
      <c r="M1440" s="269"/>
      <c r="N1440" s="268" t="str">
        <f t="shared" si="123"/>
        <v>xxx</v>
      </c>
      <c r="O1440" s="267"/>
      <c r="P1440" s="268"/>
      <c r="Q1440" s="300">
        <v>0</v>
      </c>
      <c r="R1440" s="104">
        <f t="shared" si="122"/>
        <v>0</v>
      </c>
      <c r="S1440" s="43"/>
      <c r="T1440" s="111"/>
      <c r="U1440" s="111"/>
      <c r="V1440" s="111"/>
      <c r="W1440" s="111"/>
      <c r="X1440" s="111"/>
      <c r="Y1440" s="111"/>
      <c r="Z1440" s="111"/>
      <c r="AA1440" s="111"/>
      <c r="AB1440" s="111"/>
      <c r="AC1440" s="111"/>
      <c r="AD1440" s="111"/>
      <c r="AE1440" s="111"/>
      <c r="AF1440" s="111"/>
      <c r="AG1440" s="111"/>
      <c r="AH1440" s="40"/>
      <c r="AI1440" s="40"/>
    </row>
    <row r="1441" spans="1:35" s="44" customFormat="1" ht="28.5" customHeight="1" x14ac:dyDescent="0.25">
      <c r="A1441" s="88" t="e">
        <f t="shared" si="119"/>
        <v>#VALUE!</v>
      </c>
      <c r="B1441" s="87" t="s">
        <v>60</v>
      </c>
      <c r="C1441" s="28"/>
      <c r="D1441" s="37"/>
      <c r="E1441" s="38"/>
      <c r="F1441" s="89"/>
      <c r="G1441" s="96"/>
      <c r="H1441" s="39">
        <f t="shared" si="120"/>
        <v>0</v>
      </c>
      <c r="I1441" s="39"/>
      <c r="J1441" s="82"/>
      <c r="K1441" s="41">
        <f t="shared" si="121"/>
        <v>0</v>
      </c>
      <c r="L1441" s="42">
        <v>0</v>
      </c>
      <c r="M1441" s="269"/>
      <c r="N1441" s="268" t="str">
        <f t="shared" si="123"/>
        <v>xxx</v>
      </c>
      <c r="O1441" s="267"/>
      <c r="P1441" s="268"/>
      <c r="Q1441" s="300">
        <v>0</v>
      </c>
      <c r="R1441" s="104">
        <f t="shared" si="122"/>
        <v>0</v>
      </c>
      <c r="S1441" s="43"/>
      <c r="T1441" s="111"/>
      <c r="U1441" s="111"/>
      <c r="V1441" s="111"/>
      <c r="W1441" s="111"/>
      <c r="X1441" s="111"/>
      <c r="Y1441" s="111"/>
      <c r="Z1441" s="111"/>
      <c r="AA1441" s="111"/>
      <c r="AB1441" s="111"/>
      <c r="AC1441" s="111"/>
      <c r="AD1441" s="111"/>
      <c r="AE1441" s="111"/>
      <c r="AF1441" s="111"/>
      <c r="AG1441" s="111"/>
      <c r="AH1441" s="40"/>
      <c r="AI1441" s="40"/>
    </row>
    <row r="1442" spans="1:35" s="44" customFormat="1" ht="28.5" customHeight="1" x14ac:dyDescent="0.25">
      <c r="A1442" s="88" t="e">
        <f t="shared" si="119"/>
        <v>#VALUE!</v>
      </c>
      <c r="B1442" s="87" t="s">
        <v>60</v>
      </c>
      <c r="C1442" s="28"/>
      <c r="D1442" s="37"/>
      <c r="E1442" s="38"/>
      <c r="F1442" s="89"/>
      <c r="G1442" s="96"/>
      <c r="H1442" s="39">
        <f t="shared" si="120"/>
        <v>0</v>
      </c>
      <c r="I1442" s="39"/>
      <c r="J1442" s="82"/>
      <c r="K1442" s="41">
        <f t="shared" si="121"/>
        <v>0</v>
      </c>
      <c r="L1442" s="42">
        <v>0</v>
      </c>
      <c r="M1442" s="269"/>
      <c r="N1442" s="268" t="str">
        <f t="shared" si="123"/>
        <v>xxx</v>
      </c>
      <c r="O1442" s="267"/>
      <c r="P1442" s="268"/>
      <c r="Q1442" s="300">
        <v>0</v>
      </c>
      <c r="R1442" s="104">
        <f t="shared" si="122"/>
        <v>0</v>
      </c>
      <c r="S1442" s="43"/>
      <c r="T1442" s="111"/>
      <c r="U1442" s="111"/>
      <c r="V1442" s="111"/>
      <c r="W1442" s="111"/>
      <c r="X1442" s="111"/>
      <c r="Y1442" s="111"/>
      <c r="Z1442" s="111"/>
      <c r="AA1442" s="111"/>
      <c r="AB1442" s="111"/>
      <c r="AC1442" s="111"/>
      <c r="AD1442" s="111"/>
      <c r="AE1442" s="111"/>
      <c r="AF1442" s="111"/>
      <c r="AG1442" s="111"/>
      <c r="AH1442" s="40"/>
      <c r="AI1442" s="40"/>
    </row>
    <row r="1443" spans="1:35" s="44" customFormat="1" ht="28.5" customHeight="1" x14ac:dyDescent="0.25">
      <c r="A1443" s="88" t="e">
        <f t="shared" si="119"/>
        <v>#VALUE!</v>
      </c>
      <c r="B1443" s="87" t="s">
        <v>60</v>
      </c>
      <c r="C1443" s="28"/>
      <c r="D1443" s="37"/>
      <c r="E1443" s="38"/>
      <c r="F1443" s="89"/>
      <c r="G1443" s="96"/>
      <c r="H1443" s="39">
        <f t="shared" si="120"/>
        <v>0</v>
      </c>
      <c r="I1443" s="39"/>
      <c r="J1443" s="82"/>
      <c r="K1443" s="41">
        <f t="shared" si="121"/>
        <v>0</v>
      </c>
      <c r="L1443" s="42">
        <v>0</v>
      </c>
      <c r="M1443" s="269"/>
      <c r="N1443" s="268" t="str">
        <f t="shared" si="123"/>
        <v>xxx</v>
      </c>
      <c r="O1443" s="267"/>
      <c r="P1443" s="268"/>
      <c r="Q1443" s="300">
        <v>0</v>
      </c>
      <c r="R1443" s="104">
        <f t="shared" si="122"/>
        <v>0</v>
      </c>
      <c r="S1443" s="43"/>
      <c r="T1443" s="111"/>
      <c r="U1443" s="111"/>
      <c r="V1443" s="111"/>
      <c r="W1443" s="111"/>
      <c r="X1443" s="111"/>
      <c r="Y1443" s="111"/>
      <c r="Z1443" s="111"/>
      <c r="AA1443" s="111"/>
      <c r="AB1443" s="111"/>
      <c r="AC1443" s="111"/>
      <c r="AD1443" s="111"/>
      <c r="AE1443" s="111"/>
      <c r="AF1443" s="111"/>
      <c r="AG1443" s="111"/>
      <c r="AH1443" s="40"/>
      <c r="AI1443" s="40"/>
    </row>
    <row r="1444" spans="1:35" s="44" customFormat="1" ht="28.5" customHeight="1" x14ac:dyDescent="0.25">
      <c r="A1444" s="88" t="e">
        <f t="shared" si="119"/>
        <v>#VALUE!</v>
      </c>
      <c r="B1444" s="87" t="s">
        <v>60</v>
      </c>
      <c r="C1444" s="28"/>
      <c r="D1444" s="37"/>
      <c r="E1444" s="38"/>
      <c r="F1444" s="89"/>
      <c r="G1444" s="96"/>
      <c r="H1444" s="39">
        <f t="shared" si="120"/>
        <v>0</v>
      </c>
      <c r="I1444" s="39"/>
      <c r="J1444" s="82"/>
      <c r="K1444" s="41">
        <f t="shared" si="121"/>
        <v>0</v>
      </c>
      <c r="L1444" s="42">
        <v>0</v>
      </c>
      <c r="M1444" s="269"/>
      <c r="N1444" s="268" t="str">
        <f t="shared" si="123"/>
        <v>xxx</v>
      </c>
      <c r="O1444" s="267"/>
      <c r="P1444" s="268"/>
      <c r="Q1444" s="300">
        <v>0</v>
      </c>
      <c r="R1444" s="104">
        <f t="shared" si="122"/>
        <v>0</v>
      </c>
      <c r="S1444" s="43"/>
      <c r="T1444" s="111"/>
      <c r="U1444" s="111"/>
      <c r="V1444" s="111"/>
      <c r="W1444" s="111"/>
      <c r="X1444" s="111"/>
      <c r="Y1444" s="111"/>
      <c r="Z1444" s="111"/>
      <c r="AA1444" s="111"/>
      <c r="AB1444" s="111"/>
      <c r="AC1444" s="111"/>
      <c r="AD1444" s="111"/>
      <c r="AE1444" s="111"/>
      <c r="AF1444" s="111"/>
      <c r="AG1444" s="111"/>
      <c r="AH1444" s="40"/>
      <c r="AI1444" s="40"/>
    </row>
    <row r="1445" spans="1:35" s="44" customFormat="1" ht="28.5" customHeight="1" x14ac:dyDescent="0.25">
      <c r="A1445" s="88" t="e">
        <f t="shared" si="119"/>
        <v>#VALUE!</v>
      </c>
      <c r="B1445" s="87" t="s">
        <v>60</v>
      </c>
      <c r="C1445" s="28"/>
      <c r="D1445" s="37"/>
      <c r="E1445" s="38"/>
      <c r="F1445" s="89"/>
      <c r="G1445" s="96"/>
      <c r="H1445" s="39">
        <f t="shared" si="120"/>
        <v>0</v>
      </c>
      <c r="I1445" s="39"/>
      <c r="J1445" s="82"/>
      <c r="K1445" s="41">
        <f t="shared" si="121"/>
        <v>0</v>
      </c>
      <c r="L1445" s="42">
        <v>0</v>
      </c>
      <c r="M1445" s="269"/>
      <c r="N1445" s="268" t="str">
        <f t="shared" si="123"/>
        <v>xxx</v>
      </c>
      <c r="O1445" s="267"/>
      <c r="P1445" s="268"/>
      <c r="Q1445" s="300">
        <v>0</v>
      </c>
      <c r="R1445" s="104">
        <f t="shared" si="122"/>
        <v>0</v>
      </c>
      <c r="S1445" s="43"/>
      <c r="T1445" s="111"/>
      <c r="U1445" s="111"/>
      <c r="V1445" s="111"/>
      <c r="W1445" s="111"/>
      <c r="X1445" s="111"/>
      <c r="Y1445" s="111"/>
      <c r="Z1445" s="111"/>
      <c r="AA1445" s="111"/>
      <c r="AB1445" s="111"/>
      <c r="AC1445" s="111"/>
      <c r="AD1445" s="111"/>
      <c r="AE1445" s="111"/>
      <c r="AF1445" s="111"/>
      <c r="AG1445" s="111"/>
      <c r="AH1445" s="40"/>
      <c r="AI1445" s="40"/>
    </row>
    <row r="1446" spans="1:35" s="44" customFormat="1" ht="28.5" customHeight="1" x14ac:dyDescent="0.25">
      <c r="A1446" s="88" t="e">
        <f t="shared" si="119"/>
        <v>#VALUE!</v>
      </c>
      <c r="B1446" s="87" t="s">
        <v>60</v>
      </c>
      <c r="C1446" s="28"/>
      <c r="D1446" s="37"/>
      <c r="E1446" s="38"/>
      <c r="F1446" s="89"/>
      <c r="G1446" s="96"/>
      <c r="H1446" s="39">
        <f t="shared" si="120"/>
        <v>0</v>
      </c>
      <c r="I1446" s="39"/>
      <c r="J1446" s="82"/>
      <c r="K1446" s="41">
        <f t="shared" si="121"/>
        <v>0</v>
      </c>
      <c r="L1446" s="42">
        <v>0</v>
      </c>
      <c r="M1446" s="269"/>
      <c r="N1446" s="268" t="str">
        <f t="shared" si="123"/>
        <v>xxx</v>
      </c>
      <c r="O1446" s="267"/>
      <c r="P1446" s="268"/>
      <c r="Q1446" s="300">
        <v>0</v>
      </c>
      <c r="R1446" s="104">
        <f t="shared" si="122"/>
        <v>0</v>
      </c>
      <c r="S1446" s="43"/>
      <c r="T1446" s="111"/>
      <c r="U1446" s="111"/>
      <c r="V1446" s="111"/>
      <c r="W1446" s="111"/>
      <c r="X1446" s="111"/>
      <c r="Y1446" s="111"/>
      <c r="Z1446" s="111"/>
      <c r="AA1446" s="111"/>
      <c r="AB1446" s="111"/>
      <c r="AC1446" s="111"/>
      <c r="AD1446" s="111"/>
      <c r="AE1446" s="111"/>
      <c r="AF1446" s="111"/>
      <c r="AG1446" s="111"/>
      <c r="AH1446" s="40"/>
      <c r="AI1446" s="40"/>
    </row>
    <row r="1447" spans="1:35" s="44" customFormat="1" ht="28.5" customHeight="1" x14ac:dyDescent="0.25">
      <c r="A1447" s="88" t="e">
        <f t="shared" si="119"/>
        <v>#VALUE!</v>
      </c>
      <c r="B1447" s="87" t="s">
        <v>60</v>
      </c>
      <c r="C1447" s="28"/>
      <c r="D1447" s="37"/>
      <c r="E1447" s="38"/>
      <c r="F1447" s="89"/>
      <c r="G1447" s="96"/>
      <c r="H1447" s="39">
        <f t="shared" si="120"/>
        <v>0</v>
      </c>
      <c r="I1447" s="39"/>
      <c r="J1447" s="82"/>
      <c r="K1447" s="41">
        <f t="shared" si="121"/>
        <v>0</v>
      </c>
      <c r="L1447" s="42">
        <v>0</v>
      </c>
      <c r="M1447" s="269"/>
      <c r="N1447" s="268" t="str">
        <f t="shared" si="123"/>
        <v>xxx</v>
      </c>
      <c r="O1447" s="267"/>
      <c r="P1447" s="268"/>
      <c r="Q1447" s="300">
        <v>0</v>
      </c>
      <c r="R1447" s="104">
        <f t="shared" si="122"/>
        <v>0</v>
      </c>
      <c r="S1447" s="43"/>
      <c r="T1447" s="111"/>
      <c r="U1447" s="111"/>
      <c r="V1447" s="111"/>
      <c r="W1447" s="111"/>
      <c r="X1447" s="111"/>
      <c r="Y1447" s="111"/>
      <c r="Z1447" s="111"/>
      <c r="AA1447" s="111"/>
      <c r="AB1447" s="111"/>
      <c r="AC1447" s="111"/>
      <c r="AD1447" s="111"/>
      <c r="AE1447" s="111"/>
      <c r="AF1447" s="111"/>
      <c r="AG1447" s="111"/>
      <c r="AH1447" s="40"/>
      <c r="AI1447" s="40"/>
    </row>
    <row r="1448" spans="1:35" s="44" customFormat="1" ht="28.5" customHeight="1" x14ac:dyDescent="0.25">
      <c r="A1448" s="88" t="e">
        <f t="shared" si="119"/>
        <v>#VALUE!</v>
      </c>
      <c r="B1448" s="87" t="s">
        <v>60</v>
      </c>
      <c r="C1448" s="28"/>
      <c r="D1448" s="37"/>
      <c r="E1448" s="38"/>
      <c r="F1448" s="89"/>
      <c r="G1448" s="96"/>
      <c r="H1448" s="39">
        <f t="shared" si="120"/>
        <v>0</v>
      </c>
      <c r="I1448" s="39"/>
      <c r="J1448" s="82"/>
      <c r="K1448" s="41">
        <f t="shared" si="121"/>
        <v>0</v>
      </c>
      <c r="L1448" s="42">
        <v>0</v>
      </c>
      <c r="M1448" s="269"/>
      <c r="N1448" s="268" t="str">
        <f t="shared" si="123"/>
        <v>xxx</v>
      </c>
      <c r="O1448" s="267"/>
      <c r="P1448" s="268"/>
      <c r="Q1448" s="300">
        <v>0</v>
      </c>
      <c r="R1448" s="104">
        <f t="shared" si="122"/>
        <v>0</v>
      </c>
      <c r="S1448" s="43"/>
      <c r="T1448" s="111"/>
      <c r="U1448" s="111"/>
      <c r="V1448" s="111"/>
      <c r="W1448" s="111"/>
      <c r="X1448" s="111"/>
      <c r="Y1448" s="111"/>
      <c r="Z1448" s="111"/>
      <c r="AA1448" s="111"/>
      <c r="AB1448" s="111"/>
      <c r="AC1448" s="111"/>
      <c r="AD1448" s="111"/>
      <c r="AE1448" s="111"/>
      <c r="AF1448" s="111"/>
      <c r="AG1448" s="111"/>
      <c r="AH1448" s="40"/>
      <c r="AI1448" s="40"/>
    </row>
    <row r="1449" spans="1:35" s="44" customFormat="1" ht="28.5" customHeight="1" x14ac:dyDescent="0.25">
      <c r="A1449" s="88" t="e">
        <f t="shared" si="119"/>
        <v>#VALUE!</v>
      </c>
      <c r="B1449" s="87" t="s">
        <v>60</v>
      </c>
      <c r="C1449" s="28"/>
      <c r="D1449" s="37"/>
      <c r="E1449" s="38"/>
      <c r="F1449" s="89"/>
      <c r="G1449" s="96"/>
      <c r="H1449" s="39">
        <f t="shared" si="120"/>
        <v>0</v>
      </c>
      <c r="I1449" s="39"/>
      <c r="J1449" s="82"/>
      <c r="K1449" s="41">
        <f t="shared" si="121"/>
        <v>0</v>
      </c>
      <c r="L1449" s="42">
        <v>0</v>
      </c>
      <c r="M1449" s="269"/>
      <c r="N1449" s="268" t="str">
        <f t="shared" si="123"/>
        <v>xxx</v>
      </c>
      <c r="O1449" s="267"/>
      <c r="P1449" s="268"/>
      <c r="Q1449" s="300">
        <v>0</v>
      </c>
      <c r="R1449" s="104">
        <f t="shared" si="122"/>
        <v>0</v>
      </c>
      <c r="S1449" s="43"/>
      <c r="T1449" s="111"/>
      <c r="U1449" s="111"/>
      <c r="V1449" s="111"/>
      <c r="W1449" s="111"/>
      <c r="X1449" s="111"/>
      <c r="Y1449" s="111"/>
      <c r="Z1449" s="111"/>
      <c r="AA1449" s="111"/>
      <c r="AB1449" s="111"/>
      <c r="AC1449" s="111"/>
      <c r="AD1449" s="111"/>
      <c r="AE1449" s="111"/>
      <c r="AF1449" s="111"/>
      <c r="AG1449" s="111"/>
      <c r="AH1449" s="40"/>
      <c r="AI1449" s="40"/>
    </row>
    <row r="1450" spans="1:35" s="44" customFormat="1" ht="28.5" customHeight="1" x14ac:dyDescent="0.25">
      <c r="A1450" s="88" t="e">
        <f t="shared" ref="A1450:A1513" si="124">N1450+14</f>
        <v>#VALUE!</v>
      </c>
      <c r="B1450" s="87" t="s">
        <v>60</v>
      </c>
      <c r="C1450" s="28"/>
      <c r="D1450" s="37"/>
      <c r="E1450" s="38"/>
      <c r="F1450" s="89"/>
      <c r="G1450" s="96"/>
      <c r="H1450" s="39">
        <f t="shared" ref="H1450:H1513" si="125">G1450-F1450</f>
        <v>0</v>
      </c>
      <c r="I1450" s="39"/>
      <c r="J1450" s="82"/>
      <c r="K1450" s="41">
        <f t="shared" ref="K1450:K1513" si="126">L1450/1.1</f>
        <v>0</v>
      </c>
      <c r="L1450" s="42">
        <v>0</v>
      </c>
      <c r="M1450" s="269"/>
      <c r="N1450" s="268" t="str">
        <f t="shared" si="123"/>
        <v>xxx</v>
      </c>
      <c r="O1450" s="267"/>
      <c r="P1450" s="268"/>
      <c r="Q1450" s="300">
        <v>0</v>
      </c>
      <c r="R1450" s="104">
        <f t="shared" ref="R1450:R1513" si="127">L1450-Q1450</f>
        <v>0</v>
      </c>
      <c r="S1450" s="43"/>
      <c r="T1450" s="111"/>
      <c r="U1450" s="111"/>
      <c r="V1450" s="111"/>
      <c r="W1450" s="111"/>
      <c r="X1450" s="111"/>
      <c r="Y1450" s="111"/>
      <c r="Z1450" s="111"/>
      <c r="AA1450" s="111"/>
      <c r="AB1450" s="111"/>
      <c r="AC1450" s="111"/>
      <c r="AD1450" s="111"/>
      <c r="AE1450" s="111"/>
      <c r="AF1450" s="111"/>
      <c r="AG1450" s="111"/>
      <c r="AH1450" s="40"/>
      <c r="AI1450" s="40"/>
    </row>
    <row r="1451" spans="1:35" s="44" customFormat="1" ht="28.5" customHeight="1" x14ac:dyDescent="0.25">
      <c r="A1451" s="88" t="e">
        <f t="shared" si="124"/>
        <v>#VALUE!</v>
      </c>
      <c r="B1451" s="87" t="s">
        <v>60</v>
      </c>
      <c r="C1451" s="28"/>
      <c r="D1451" s="37"/>
      <c r="E1451" s="38"/>
      <c r="F1451" s="89"/>
      <c r="G1451" s="96"/>
      <c r="H1451" s="39">
        <f t="shared" si="125"/>
        <v>0</v>
      </c>
      <c r="I1451" s="39"/>
      <c r="J1451" s="82"/>
      <c r="K1451" s="41">
        <f t="shared" si="126"/>
        <v>0</v>
      </c>
      <c r="L1451" s="42">
        <v>0</v>
      </c>
      <c r="M1451" s="269"/>
      <c r="N1451" s="268" t="str">
        <f t="shared" si="123"/>
        <v>xxx</v>
      </c>
      <c r="O1451" s="267"/>
      <c r="P1451" s="268"/>
      <c r="Q1451" s="300">
        <v>0</v>
      </c>
      <c r="R1451" s="104">
        <f t="shared" si="127"/>
        <v>0</v>
      </c>
      <c r="S1451" s="43"/>
      <c r="T1451" s="111"/>
      <c r="U1451" s="111"/>
      <c r="V1451" s="111"/>
      <c r="W1451" s="111"/>
      <c r="X1451" s="111"/>
      <c r="Y1451" s="111"/>
      <c r="Z1451" s="111"/>
      <c r="AA1451" s="111"/>
      <c r="AB1451" s="111"/>
      <c r="AC1451" s="111"/>
      <c r="AD1451" s="111"/>
      <c r="AE1451" s="111"/>
      <c r="AF1451" s="111"/>
      <c r="AG1451" s="111"/>
      <c r="AH1451" s="40"/>
      <c r="AI1451" s="40"/>
    </row>
    <row r="1452" spans="1:35" s="44" customFormat="1" ht="28.5" customHeight="1" x14ac:dyDescent="0.25">
      <c r="A1452" s="88" t="e">
        <f t="shared" si="124"/>
        <v>#VALUE!</v>
      </c>
      <c r="B1452" s="87" t="s">
        <v>60</v>
      </c>
      <c r="C1452" s="28"/>
      <c r="D1452" s="37"/>
      <c r="E1452" s="38"/>
      <c r="F1452" s="89"/>
      <c r="G1452" s="96"/>
      <c r="H1452" s="39">
        <f t="shared" si="125"/>
        <v>0</v>
      </c>
      <c r="I1452" s="39"/>
      <c r="J1452" s="82"/>
      <c r="K1452" s="41">
        <f t="shared" si="126"/>
        <v>0</v>
      </c>
      <c r="L1452" s="42">
        <v>0</v>
      </c>
      <c r="M1452" s="269"/>
      <c r="N1452" s="268" t="str">
        <f t="shared" si="123"/>
        <v>xxx</v>
      </c>
      <c r="O1452" s="267"/>
      <c r="P1452" s="268"/>
      <c r="Q1452" s="300">
        <v>0</v>
      </c>
      <c r="R1452" s="104">
        <f t="shared" si="127"/>
        <v>0</v>
      </c>
      <c r="S1452" s="43"/>
      <c r="T1452" s="111"/>
      <c r="U1452" s="111"/>
      <c r="V1452" s="111"/>
      <c r="W1452" s="111"/>
      <c r="X1452" s="111"/>
      <c r="Y1452" s="111"/>
      <c r="Z1452" s="111"/>
      <c r="AA1452" s="111"/>
      <c r="AB1452" s="111"/>
      <c r="AC1452" s="111"/>
      <c r="AD1452" s="111"/>
      <c r="AE1452" s="111"/>
      <c r="AF1452" s="111"/>
      <c r="AG1452" s="111"/>
      <c r="AH1452" s="40"/>
      <c r="AI1452" s="40"/>
    </row>
    <row r="1453" spans="1:35" s="44" customFormat="1" ht="28.5" customHeight="1" x14ac:dyDescent="0.25">
      <c r="A1453" s="88" t="e">
        <f t="shared" si="124"/>
        <v>#VALUE!</v>
      </c>
      <c r="B1453" s="87" t="s">
        <v>60</v>
      </c>
      <c r="C1453" s="28"/>
      <c r="D1453" s="37"/>
      <c r="E1453" s="38"/>
      <c r="F1453" s="89"/>
      <c r="G1453" s="96"/>
      <c r="H1453" s="39">
        <f t="shared" si="125"/>
        <v>0</v>
      </c>
      <c r="I1453" s="39"/>
      <c r="J1453" s="82"/>
      <c r="K1453" s="41">
        <f t="shared" si="126"/>
        <v>0</v>
      </c>
      <c r="L1453" s="42">
        <v>0</v>
      </c>
      <c r="M1453" s="269"/>
      <c r="N1453" s="268" t="str">
        <f t="shared" si="123"/>
        <v>xxx</v>
      </c>
      <c r="O1453" s="267"/>
      <c r="P1453" s="268"/>
      <c r="Q1453" s="300">
        <v>0</v>
      </c>
      <c r="R1453" s="104">
        <f t="shared" si="127"/>
        <v>0</v>
      </c>
      <c r="S1453" s="43"/>
      <c r="T1453" s="111"/>
      <c r="U1453" s="111"/>
      <c r="V1453" s="111"/>
      <c r="W1453" s="111"/>
      <c r="X1453" s="111"/>
      <c r="Y1453" s="111"/>
      <c r="Z1453" s="111"/>
      <c r="AA1453" s="111"/>
      <c r="AB1453" s="111"/>
      <c r="AC1453" s="111"/>
      <c r="AD1453" s="111"/>
      <c r="AE1453" s="111"/>
      <c r="AF1453" s="111"/>
      <c r="AG1453" s="111"/>
      <c r="AH1453" s="40"/>
      <c r="AI1453" s="40"/>
    </row>
    <row r="1454" spans="1:35" s="44" customFormat="1" ht="28.5" customHeight="1" x14ac:dyDescent="0.25">
      <c r="A1454" s="88" t="e">
        <f t="shared" si="124"/>
        <v>#VALUE!</v>
      </c>
      <c r="B1454" s="87" t="s">
        <v>60</v>
      </c>
      <c r="C1454" s="28"/>
      <c r="D1454" s="37"/>
      <c r="E1454" s="38"/>
      <c r="F1454" s="89"/>
      <c r="G1454" s="96"/>
      <c r="H1454" s="39">
        <f t="shared" si="125"/>
        <v>0</v>
      </c>
      <c r="I1454" s="39"/>
      <c r="J1454" s="82"/>
      <c r="K1454" s="41">
        <f t="shared" si="126"/>
        <v>0</v>
      </c>
      <c r="L1454" s="42">
        <v>0</v>
      </c>
      <c r="M1454" s="269"/>
      <c r="N1454" s="268" t="str">
        <f t="shared" si="123"/>
        <v>xxx</v>
      </c>
      <c r="O1454" s="267"/>
      <c r="P1454" s="268"/>
      <c r="Q1454" s="300">
        <v>0</v>
      </c>
      <c r="R1454" s="104">
        <f t="shared" si="127"/>
        <v>0</v>
      </c>
      <c r="S1454" s="43"/>
      <c r="T1454" s="111"/>
      <c r="U1454" s="111"/>
      <c r="V1454" s="111"/>
      <c r="W1454" s="111"/>
      <c r="X1454" s="111"/>
      <c r="Y1454" s="111"/>
      <c r="Z1454" s="111"/>
      <c r="AA1454" s="111"/>
      <c r="AB1454" s="111"/>
      <c r="AC1454" s="111"/>
      <c r="AD1454" s="111"/>
      <c r="AE1454" s="111"/>
      <c r="AF1454" s="111"/>
      <c r="AG1454" s="111"/>
      <c r="AH1454" s="40"/>
      <c r="AI1454" s="40"/>
    </row>
    <row r="1455" spans="1:35" s="44" customFormat="1" ht="28.5" customHeight="1" x14ac:dyDescent="0.25">
      <c r="A1455" s="88" t="e">
        <f t="shared" si="124"/>
        <v>#VALUE!</v>
      </c>
      <c r="B1455" s="87" t="s">
        <v>60</v>
      </c>
      <c r="C1455" s="28"/>
      <c r="D1455" s="37"/>
      <c r="E1455" s="38"/>
      <c r="F1455" s="89"/>
      <c r="G1455" s="96"/>
      <c r="H1455" s="39">
        <f t="shared" si="125"/>
        <v>0</v>
      </c>
      <c r="I1455" s="39"/>
      <c r="J1455" s="82"/>
      <c r="K1455" s="41">
        <f t="shared" si="126"/>
        <v>0</v>
      </c>
      <c r="L1455" s="42">
        <v>0</v>
      </c>
      <c r="M1455" s="269"/>
      <c r="N1455" s="268" t="str">
        <f t="shared" si="123"/>
        <v>xxx</v>
      </c>
      <c r="O1455" s="267"/>
      <c r="P1455" s="268"/>
      <c r="Q1455" s="300">
        <v>0</v>
      </c>
      <c r="R1455" s="104">
        <f t="shared" si="127"/>
        <v>0</v>
      </c>
      <c r="S1455" s="43"/>
      <c r="T1455" s="111"/>
      <c r="U1455" s="111"/>
      <c r="V1455" s="111"/>
      <c r="W1455" s="111"/>
      <c r="X1455" s="111"/>
      <c r="Y1455" s="111"/>
      <c r="Z1455" s="111"/>
      <c r="AA1455" s="111"/>
      <c r="AB1455" s="111"/>
      <c r="AC1455" s="111"/>
      <c r="AD1455" s="111"/>
      <c r="AE1455" s="111"/>
      <c r="AF1455" s="111"/>
      <c r="AG1455" s="111"/>
      <c r="AH1455" s="40"/>
      <c r="AI1455" s="40"/>
    </row>
    <row r="1456" spans="1:35" s="44" customFormat="1" ht="28.5" customHeight="1" x14ac:dyDescent="0.25">
      <c r="A1456" s="88" t="e">
        <f t="shared" si="124"/>
        <v>#VALUE!</v>
      </c>
      <c r="B1456" s="87" t="s">
        <v>60</v>
      </c>
      <c r="C1456" s="28"/>
      <c r="D1456" s="37"/>
      <c r="E1456" s="38"/>
      <c r="F1456" s="89"/>
      <c r="G1456" s="96"/>
      <c r="H1456" s="39">
        <f t="shared" si="125"/>
        <v>0</v>
      </c>
      <c r="I1456" s="39"/>
      <c r="J1456" s="82"/>
      <c r="K1456" s="41">
        <f t="shared" si="126"/>
        <v>0</v>
      </c>
      <c r="L1456" s="42">
        <v>0</v>
      </c>
      <c r="M1456" s="269"/>
      <c r="N1456" s="268" t="str">
        <f t="shared" si="123"/>
        <v>xxx</v>
      </c>
      <c r="O1456" s="267"/>
      <c r="P1456" s="268"/>
      <c r="Q1456" s="300">
        <v>0</v>
      </c>
      <c r="R1456" s="104">
        <f t="shared" si="127"/>
        <v>0</v>
      </c>
      <c r="S1456" s="43"/>
      <c r="T1456" s="111"/>
      <c r="U1456" s="111"/>
      <c r="V1456" s="111"/>
      <c r="W1456" s="111"/>
      <c r="X1456" s="111"/>
      <c r="Y1456" s="111"/>
      <c r="Z1456" s="111"/>
      <c r="AA1456" s="111"/>
      <c r="AB1456" s="111"/>
      <c r="AC1456" s="111"/>
      <c r="AD1456" s="111"/>
      <c r="AE1456" s="111"/>
      <c r="AF1456" s="111"/>
      <c r="AG1456" s="111"/>
      <c r="AH1456" s="40"/>
      <c r="AI1456" s="40"/>
    </row>
    <row r="1457" spans="1:35" s="44" customFormat="1" ht="28.5" customHeight="1" x14ac:dyDescent="0.25">
      <c r="A1457" s="88" t="e">
        <f t="shared" si="124"/>
        <v>#VALUE!</v>
      </c>
      <c r="B1457" s="87" t="s">
        <v>60</v>
      </c>
      <c r="C1457" s="28"/>
      <c r="D1457" s="37"/>
      <c r="E1457" s="38"/>
      <c r="F1457" s="89"/>
      <c r="G1457" s="96"/>
      <c r="H1457" s="39">
        <f t="shared" si="125"/>
        <v>0</v>
      </c>
      <c r="I1457" s="39"/>
      <c r="J1457" s="82"/>
      <c r="K1457" s="41">
        <f t="shared" si="126"/>
        <v>0</v>
      </c>
      <c r="L1457" s="42">
        <v>0</v>
      </c>
      <c r="M1457" s="269"/>
      <c r="N1457" s="268" t="str">
        <f t="shared" si="123"/>
        <v>xxx</v>
      </c>
      <c r="O1457" s="267"/>
      <c r="P1457" s="268"/>
      <c r="Q1457" s="300">
        <v>0</v>
      </c>
      <c r="R1457" s="104">
        <f t="shared" si="127"/>
        <v>0</v>
      </c>
      <c r="S1457" s="43"/>
      <c r="T1457" s="111"/>
      <c r="U1457" s="111"/>
      <c r="V1457" s="111"/>
      <c r="W1457" s="111"/>
      <c r="X1457" s="111"/>
      <c r="Y1457" s="111"/>
      <c r="Z1457" s="111"/>
      <c r="AA1457" s="111"/>
      <c r="AB1457" s="111"/>
      <c r="AC1457" s="111"/>
      <c r="AD1457" s="111"/>
      <c r="AE1457" s="111"/>
      <c r="AF1457" s="111"/>
      <c r="AG1457" s="111"/>
      <c r="AH1457" s="40"/>
      <c r="AI1457" s="40"/>
    </row>
    <row r="1458" spans="1:35" s="44" customFormat="1" ht="28.5" customHeight="1" x14ac:dyDescent="0.25">
      <c r="A1458" s="88" t="e">
        <f t="shared" si="124"/>
        <v>#VALUE!</v>
      </c>
      <c r="B1458" s="87" t="s">
        <v>60</v>
      </c>
      <c r="C1458" s="28"/>
      <c r="D1458" s="37"/>
      <c r="E1458" s="38"/>
      <c r="F1458" s="89"/>
      <c r="G1458" s="96"/>
      <c r="H1458" s="39">
        <f t="shared" si="125"/>
        <v>0</v>
      </c>
      <c r="I1458" s="39"/>
      <c r="J1458" s="82"/>
      <c r="K1458" s="41">
        <f t="shared" si="126"/>
        <v>0</v>
      </c>
      <c r="L1458" s="42">
        <v>0</v>
      </c>
      <c r="M1458" s="269"/>
      <c r="N1458" s="268" t="str">
        <f t="shared" si="123"/>
        <v>xxx</v>
      </c>
      <c r="O1458" s="267"/>
      <c r="P1458" s="268"/>
      <c r="Q1458" s="300">
        <v>0</v>
      </c>
      <c r="R1458" s="104">
        <f t="shared" si="127"/>
        <v>0</v>
      </c>
      <c r="S1458" s="43"/>
      <c r="T1458" s="111"/>
      <c r="U1458" s="111"/>
      <c r="V1458" s="111"/>
      <c r="W1458" s="111"/>
      <c r="X1458" s="111"/>
      <c r="Y1458" s="111"/>
      <c r="Z1458" s="111"/>
      <c r="AA1458" s="111"/>
      <c r="AB1458" s="111"/>
      <c r="AC1458" s="111"/>
      <c r="AD1458" s="111"/>
      <c r="AE1458" s="111"/>
      <c r="AF1458" s="111"/>
      <c r="AG1458" s="111"/>
      <c r="AH1458" s="40"/>
      <c r="AI1458" s="40"/>
    </row>
    <row r="1459" spans="1:35" s="44" customFormat="1" ht="28.5" customHeight="1" x14ac:dyDescent="0.25">
      <c r="A1459" s="88" t="e">
        <f t="shared" si="124"/>
        <v>#VALUE!</v>
      </c>
      <c r="B1459" s="87" t="s">
        <v>60</v>
      </c>
      <c r="C1459" s="28"/>
      <c r="D1459" s="37"/>
      <c r="E1459" s="38"/>
      <c r="F1459" s="89"/>
      <c r="G1459" s="96"/>
      <c r="H1459" s="39">
        <f t="shared" si="125"/>
        <v>0</v>
      </c>
      <c r="I1459" s="39"/>
      <c r="J1459" s="82"/>
      <c r="K1459" s="41">
        <f t="shared" si="126"/>
        <v>0</v>
      </c>
      <c r="L1459" s="42">
        <v>0</v>
      </c>
      <c r="M1459" s="269"/>
      <c r="N1459" s="268" t="str">
        <f t="shared" si="123"/>
        <v>xxx</v>
      </c>
      <c r="O1459" s="267"/>
      <c r="P1459" s="268"/>
      <c r="Q1459" s="300">
        <v>0</v>
      </c>
      <c r="R1459" s="104">
        <f t="shared" si="127"/>
        <v>0</v>
      </c>
      <c r="S1459" s="43"/>
      <c r="T1459" s="111"/>
      <c r="U1459" s="111"/>
      <c r="V1459" s="111"/>
      <c r="W1459" s="111"/>
      <c r="X1459" s="111"/>
      <c r="Y1459" s="111"/>
      <c r="Z1459" s="111"/>
      <c r="AA1459" s="111"/>
      <c r="AB1459" s="111"/>
      <c r="AC1459" s="111"/>
      <c r="AD1459" s="111"/>
      <c r="AE1459" s="111"/>
      <c r="AF1459" s="111"/>
      <c r="AG1459" s="111"/>
      <c r="AH1459" s="40"/>
      <c r="AI1459" s="40"/>
    </row>
    <row r="1460" spans="1:35" s="44" customFormat="1" ht="28.5" customHeight="1" x14ac:dyDescent="0.25">
      <c r="A1460" s="88" t="e">
        <f t="shared" si="124"/>
        <v>#VALUE!</v>
      </c>
      <c r="B1460" s="87" t="s">
        <v>60</v>
      </c>
      <c r="C1460" s="28"/>
      <c r="D1460" s="37"/>
      <c r="E1460" s="38"/>
      <c r="F1460" s="89"/>
      <c r="G1460" s="96"/>
      <c r="H1460" s="39">
        <f t="shared" si="125"/>
        <v>0</v>
      </c>
      <c r="I1460" s="39"/>
      <c r="J1460" s="82"/>
      <c r="K1460" s="41">
        <f t="shared" si="126"/>
        <v>0</v>
      </c>
      <c r="L1460" s="42">
        <v>0</v>
      </c>
      <c r="M1460" s="269"/>
      <c r="N1460" s="268" t="str">
        <f t="shared" si="123"/>
        <v>xxx</v>
      </c>
      <c r="O1460" s="267"/>
      <c r="P1460" s="268"/>
      <c r="Q1460" s="300">
        <v>0</v>
      </c>
      <c r="R1460" s="104">
        <f t="shared" si="127"/>
        <v>0</v>
      </c>
      <c r="S1460" s="43"/>
      <c r="T1460" s="111"/>
      <c r="U1460" s="111"/>
      <c r="V1460" s="111"/>
      <c r="W1460" s="111"/>
      <c r="X1460" s="111"/>
      <c r="Y1460" s="111"/>
      <c r="Z1460" s="111"/>
      <c r="AA1460" s="111"/>
      <c r="AB1460" s="111"/>
      <c r="AC1460" s="111"/>
      <c r="AD1460" s="111"/>
      <c r="AE1460" s="111"/>
      <c r="AF1460" s="111"/>
      <c r="AG1460" s="111"/>
      <c r="AH1460" s="40"/>
      <c r="AI1460" s="40"/>
    </row>
    <row r="1461" spans="1:35" s="44" customFormat="1" ht="28.5" customHeight="1" x14ac:dyDescent="0.25">
      <c r="A1461" s="88" t="e">
        <f t="shared" si="124"/>
        <v>#VALUE!</v>
      </c>
      <c r="B1461" s="87" t="s">
        <v>60</v>
      </c>
      <c r="C1461" s="28"/>
      <c r="D1461" s="37"/>
      <c r="E1461" s="38"/>
      <c r="F1461" s="89"/>
      <c r="G1461" s="96"/>
      <c r="H1461" s="39">
        <f t="shared" si="125"/>
        <v>0</v>
      </c>
      <c r="I1461" s="39"/>
      <c r="J1461" s="82"/>
      <c r="K1461" s="41">
        <f t="shared" si="126"/>
        <v>0</v>
      </c>
      <c r="L1461" s="42">
        <v>0</v>
      </c>
      <c r="M1461" s="269"/>
      <c r="N1461" s="268" t="str">
        <f t="shared" si="123"/>
        <v>xxx</v>
      </c>
      <c r="O1461" s="267"/>
      <c r="P1461" s="268"/>
      <c r="Q1461" s="300">
        <v>0</v>
      </c>
      <c r="R1461" s="104">
        <f t="shared" si="127"/>
        <v>0</v>
      </c>
      <c r="S1461" s="43"/>
      <c r="T1461" s="111"/>
      <c r="U1461" s="111"/>
      <c r="V1461" s="111"/>
      <c r="W1461" s="111"/>
      <c r="X1461" s="111"/>
      <c r="Y1461" s="111"/>
      <c r="Z1461" s="111"/>
      <c r="AA1461" s="111"/>
      <c r="AB1461" s="111"/>
      <c r="AC1461" s="111"/>
      <c r="AD1461" s="111"/>
      <c r="AE1461" s="111"/>
      <c r="AF1461" s="111"/>
      <c r="AG1461" s="111"/>
      <c r="AH1461" s="40"/>
      <c r="AI1461" s="40"/>
    </row>
    <row r="1462" spans="1:35" s="44" customFormat="1" ht="28.5" customHeight="1" x14ac:dyDescent="0.25">
      <c r="A1462" s="88" t="e">
        <f t="shared" si="124"/>
        <v>#VALUE!</v>
      </c>
      <c r="B1462" s="87" t="s">
        <v>60</v>
      </c>
      <c r="C1462" s="28"/>
      <c r="D1462" s="37"/>
      <c r="E1462" s="38"/>
      <c r="F1462" s="89"/>
      <c r="G1462" s="96"/>
      <c r="H1462" s="39">
        <f t="shared" si="125"/>
        <v>0</v>
      </c>
      <c r="I1462" s="39"/>
      <c r="J1462" s="82"/>
      <c r="K1462" s="41">
        <f t="shared" si="126"/>
        <v>0</v>
      </c>
      <c r="L1462" s="42">
        <v>0</v>
      </c>
      <c r="M1462" s="269"/>
      <c r="N1462" s="268" t="str">
        <f t="shared" si="123"/>
        <v>xxx</v>
      </c>
      <c r="O1462" s="267"/>
      <c r="P1462" s="268"/>
      <c r="Q1462" s="300">
        <v>0</v>
      </c>
      <c r="R1462" s="104">
        <f t="shared" si="127"/>
        <v>0</v>
      </c>
      <c r="S1462" s="43"/>
      <c r="T1462" s="111"/>
      <c r="U1462" s="111"/>
      <c r="V1462" s="111"/>
      <c r="W1462" s="111"/>
      <c r="X1462" s="111"/>
      <c r="Y1462" s="111"/>
      <c r="Z1462" s="111"/>
      <c r="AA1462" s="111"/>
      <c r="AB1462" s="111"/>
      <c r="AC1462" s="111"/>
      <c r="AD1462" s="111"/>
      <c r="AE1462" s="111"/>
      <c r="AF1462" s="111"/>
      <c r="AG1462" s="111"/>
      <c r="AH1462" s="40"/>
      <c r="AI1462" s="40"/>
    </row>
    <row r="1463" spans="1:35" s="44" customFormat="1" ht="28.5" customHeight="1" x14ac:dyDescent="0.25">
      <c r="A1463" s="88" t="e">
        <f t="shared" si="124"/>
        <v>#VALUE!</v>
      </c>
      <c r="B1463" s="87" t="s">
        <v>60</v>
      </c>
      <c r="C1463" s="28"/>
      <c r="D1463" s="37"/>
      <c r="E1463" s="38"/>
      <c r="F1463" s="89"/>
      <c r="G1463" s="96"/>
      <c r="H1463" s="39">
        <f t="shared" si="125"/>
        <v>0</v>
      </c>
      <c r="I1463" s="39"/>
      <c r="J1463" s="82"/>
      <c r="K1463" s="41">
        <f t="shared" si="126"/>
        <v>0</v>
      </c>
      <c r="L1463" s="42">
        <v>0</v>
      </c>
      <c r="M1463" s="269"/>
      <c r="N1463" s="268" t="str">
        <f t="shared" si="123"/>
        <v>xxx</v>
      </c>
      <c r="O1463" s="267"/>
      <c r="P1463" s="268"/>
      <c r="Q1463" s="300">
        <v>0</v>
      </c>
      <c r="R1463" s="104">
        <f t="shared" si="127"/>
        <v>0</v>
      </c>
      <c r="S1463" s="43"/>
      <c r="T1463" s="111"/>
      <c r="U1463" s="111"/>
      <c r="V1463" s="111"/>
      <c r="W1463" s="111"/>
      <c r="X1463" s="111"/>
      <c r="Y1463" s="111"/>
      <c r="Z1463" s="111"/>
      <c r="AA1463" s="111"/>
      <c r="AB1463" s="111"/>
      <c r="AC1463" s="111"/>
      <c r="AD1463" s="111"/>
      <c r="AE1463" s="111"/>
      <c r="AF1463" s="111"/>
      <c r="AG1463" s="111"/>
      <c r="AH1463" s="40"/>
      <c r="AI1463" s="40"/>
    </row>
    <row r="1464" spans="1:35" s="44" customFormat="1" ht="28.5" customHeight="1" x14ac:dyDescent="0.25">
      <c r="A1464" s="88" t="e">
        <f t="shared" si="124"/>
        <v>#VALUE!</v>
      </c>
      <c r="B1464" s="87" t="s">
        <v>60</v>
      </c>
      <c r="C1464" s="28"/>
      <c r="D1464" s="37"/>
      <c r="E1464" s="38"/>
      <c r="F1464" s="89"/>
      <c r="G1464" s="96"/>
      <c r="H1464" s="39">
        <f t="shared" si="125"/>
        <v>0</v>
      </c>
      <c r="I1464" s="39"/>
      <c r="J1464" s="82"/>
      <c r="K1464" s="41">
        <f t="shared" si="126"/>
        <v>0</v>
      </c>
      <c r="L1464" s="42">
        <v>0</v>
      </c>
      <c r="M1464" s="269"/>
      <c r="N1464" s="268" t="str">
        <f t="shared" si="123"/>
        <v>xxx</v>
      </c>
      <c r="O1464" s="267"/>
      <c r="P1464" s="268"/>
      <c r="Q1464" s="300">
        <v>0</v>
      </c>
      <c r="R1464" s="104">
        <f t="shared" si="127"/>
        <v>0</v>
      </c>
      <c r="S1464" s="43"/>
      <c r="T1464" s="111"/>
      <c r="U1464" s="111"/>
      <c r="V1464" s="111"/>
      <c r="W1464" s="111"/>
      <c r="X1464" s="111"/>
      <c r="Y1464" s="111"/>
      <c r="Z1464" s="111"/>
      <c r="AA1464" s="111"/>
      <c r="AB1464" s="111"/>
      <c r="AC1464" s="111"/>
      <c r="AD1464" s="111"/>
      <c r="AE1464" s="111"/>
      <c r="AF1464" s="111"/>
      <c r="AG1464" s="111"/>
      <c r="AH1464" s="40"/>
      <c r="AI1464" s="40"/>
    </row>
    <row r="1465" spans="1:35" s="44" customFormat="1" ht="28.5" customHeight="1" x14ac:dyDescent="0.25">
      <c r="A1465" s="88" t="e">
        <f t="shared" si="124"/>
        <v>#VALUE!</v>
      </c>
      <c r="B1465" s="87" t="s">
        <v>60</v>
      </c>
      <c r="C1465" s="28"/>
      <c r="D1465" s="37"/>
      <c r="E1465" s="38"/>
      <c r="F1465" s="89"/>
      <c r="G1465" s="96"/>
      <c r="H1465" s="39">
        <f t="shared" si="125"/>
        <v>0</v>
      </c>
      <c r="I1465" s="39"/>
      <c r="J1465" s="82"/>
      <c r="K1465" s="41">
        <f t="shared" si="126"/>
        <v>0</v>
      </c>
      <c r="L1465" s="42">
        <v>0</v>
      </c>
      <c r="M1465" s="269"/>
      <c r="N1465" s="268" t="str">
        <f t="shared" si="123"/>
        <v>xxx</v>
      </c>
      <c r="O1465" s="267"/>
      <c r="P1465" s="268"/>
      <c r="Q1465" s="300">
        <v>0</v>
      </c>
      <c r="R1465" s="104">
        <f t="shared" si="127"/>
        <v>0</v>
      </c>
      <c r="S1465" s="43"/>
      <c r="T1465" s="111"/>
      <c r="U1465" s="111"/>
      <c r="V1465" s="111"/>
      <c r="W1465" s="111"/>
      <c r="X1465" s="111"/>
      <c r="Y1465" s="111"/>
      <c r="Z1465" s="111"/>
      <c r="AA1465" s="111"/>
      <c r="AB1465" s="111"/>
      <c r="AC1465" s="111"/>
      <c r="AD1465" s="111"/>
      <c r="AE1465" s="111"/>
      <c r="AF1465" s="111"/>
      <c r="AG1465" s="111"/>
      <c r="AH1465" s="40"/>
      <c r="AI1465" s="40"/>
    </row>
    <row r="1466" spans="1:35" s="44" customFormat="1" ht="28.5" customHeight="1" x14ac:dyDescent="0.25">
      <c r="A1466" s="88" t="e">
        <f t="shared" si="124"/>
        <v>#VALUE!</v>
      </c>
      <c r="B1466" s="87" t="s">
        <v>60</v>
      </c>
      <c r="C1466" s="28"/>
      <c r="D1466" s="37"/>
      <c r="E1466" s="38"/>
      <c r="F1466" s="89"/>
      <c r="G1466" s="96"/>
      <c r="H1466" s="39">
        <f t="shared" si="125"/>
        <v>0</v>
      </c>
      <c r="I1466" s="39"/>
      <c r="J1466" s="82"/>
      <c r="K1466" s="41">
        <f t="shared" si="126"/>
        <v>0</v>
      </c>
      <c r="L1466" s="42">
        <v>0</v>
      </c>
      <c r="M1466" s="269"/>
      <c r="N1466" s="268" t="str">
        <f t="shared" si="123"/>
        <v>xxx</v>
      </c>
      <c r="O1466" s="267"/>
      <c r="P1466" s="268"/>
      <c r="Q1466" s="300">
        <v>0</v>
      </c>
      <c r="R1466" s="104">
        <f t="shared" si="127"/>
        <v>0</v>
      </c>
      <c r="S1466" s="43"/>
      <c r="T1466" s="111"/>
      <c r="U1466" s="111"/>
      <c r="V1466" s="111"/>
      <c r="W1466" s="111"/>
      <c r="X1466" s="111"/>
      <c r="Y1466" s="111"/>
      <c r="Z1466" s="111"/>
      <c r="AA1466" s="111"/>
      <c r="AB1466" s="111"/>
      <c r="AC1466" s="111"/>
      <c r="AD1466" s="111"/>
      <c r="AE1466" s="111"/>
      <c r="AF1466" s="111"/>
      <c r="AG1466" s="111"/>
      <c r="AH1466" s="40"/>
      <c r="AI1466" s="40"/>
    </row>
    <row r="1467" spans="1:35" s="44" customFormat="1" ht="28.5" customHeight="1" x14ac:dyDescent="0.25">
      <c r="A1467" s="88" t="e">
        <f t="shared" si="124"/>
        <v>#VALUE!</v>
      </c>
      <c r="B1467" s="87" t="s">
        <v>60</v>
      </c>
      <c r="C1467" s="28"/>
      <c r="D1467" s="37"/>
      <c r="E1467" s="38"/>
      <c r="F1467" s="89"/>
      <c r="G1467" s="96"/>
      <c r="H1467" s="39">
        <f t="shared" si="125"/>
        <v>0</v>
      </c>
      <c r="I1467" s="39"/>
      <c r="J1467" s="82"/>
      <c r="K1467" s="41">
        <f t="shared" si="126"/>
        <v>0</v>
      </c>
      <c r="L1467" s="42">
        <v>0</v>
      </c>
      <c r="M1467" s="269"/>
      <c r="N1467" s="268" t="str">
        <f t="shared" si="123"/>
        <v>xxx</v>
      </c>
      <c r="O1467" s="267"/>
      <c r="P1467" s="268"/>
      <c r="Q1467" s="300">
        <v>0</v>
      </c>
      <c r="R1467" s="104">
        <f t="shared" si="127"/>
        <v>0</v>
      </c>
      <c r="S1467" s="43"/>
      <c r="T1467" s="111"/>
      <c r="U1467" s="111"/>
      <c r="V1467" s="111"/>
      <c r="W1467" s="111"/>
      <c r="X1467" s="111"/>
      <c r="Y1467" s="111"/>
      <c r="Z1467" s="111"/>
      <c r="AA1467" s="111"/>
      <c r="AB1467" s="111"/>
      <c r="AC1467" s="111"/>
      <c r="AD1467" s="111"/>
      <c r="AE1467" s="111"/>
      <c r="AF1467" s="111"/>
      <c r="AG1467" s="111"/>
      <c r="AH1467" s="40"/>
      <c r="AI1467" s="40"/>
    </row>
    <row r="1468" spans="1:35" s="44" customFormat="1" ht="28.5" customHeight="1" x14ac:dyDescent="0.25">
      <c r="A1468" s="88" t="e">
        <f t="shared" si="124"/>
        <v>#VALUE!</v>
      </c>
      <c r="B1468" s="87" t="s">
        <v>60</v>
      </c>
      <c r="C1468" s="28"/>
      <c r="D1468" s="37"/>
      <c r="E1468" s="38"/>
      <c r="F1468" s="89"/>
      <c r="G1468" s="96"/>
      <c r="H1468" s="39">
        <f t="shared" si="125"/>
        <v>0</v>
      </c>
      <c r="I1468" s="39"/>
      <c r="J1468" s="82"/>
      <c r="K1468" s="41">
        <f t="shared" si="126"/>
        <v>0</v>
      </c>
      <c r="L1468" s="42">
        <v>0</v>
      </c>
      <c r="M1468" s="269"/>
      <c r="N1468" s="268" t="str">
        <f t="shared" si="123"/>
        <v>xxx</v>
      </c>
      <c r="O1468" s="267"/>
      <c r="P1468" s="268"/>
      <c r="Q1468" s="300">
        <v>0</v>
      </c>
      <c r="R1468" s="104">
        <f t="shared" si="127"/>
        <v>0</v>
      </c>
      <c r="S1468" s="43"/>
      <c r="T1468" s="111"/>
      <c r="U1468" s="111"/>
      <c r="V1468" s="111"/>
      <c r="W1468" s="111"/>
      <c r="X1468" s="111"/>
      <c r="Y1468" s="111"/>
      <c r="Z1468" s="111"/>
      <c r="AA1468" s="111"/>
      <c r="AB1468" s="111"/>
      <c r="AC1468" s="111"/>
      <c r="AD1468" s="111"/>
      <c r="AE1468" s="111"/>
      <c r="AF1468" s="111"/>
      <c r="AG1468" s="111"/>
      <c r="AH1468" s="40"/>
      <c r="AI1468" s="40"/>
    </row>
    <row r="1469" spans="1:35" s="44" customFormat="1" ht="28.5" customHeight="1" x14ac:dyDescent="0.25">
      <c r="A1469" s="88" t="e">
        <f t="shared" si="124"/>
        <v>#VALUE!</v>
      </c>
      <c r="B1469" s="87" t="s">
        <v>60</v>
      </c>
      <c r="C1469" s="28"/>
      <c r="D1469" s="37"/>
      <c r="E1469" s="38"/>
      <c r="F1469" s="89"/>
      <c r="G1469" s="96"/>
      <c r="H1469" s="39">
        <f t="shared" si="125"/>
        <v>0</v>
      </c>
      <c r="I1469" s="39"/>
      <c r="J1469" s="82"/>
      <c r="K1469" s="41">
        <f t="shared" si="126"/>
        <v>0</v>
      </c>
      <c r="L1469" s="42">
        <v>0</v>
      </c>
      <c r="M1469" s="269"/>
      <c r="N1469" s="268" t="str">
        <f t="shared" si="123"/>
        <v>xxx</v>
      </c>
      <c r="O1469" s="267"/>
      <c r="P1469" s="268"/>
      <c r="Q1469" s="300">
        <v>0</v>
      </c>
      <c r="R1469" s="104">
        <f t="shared" si="127"/>
        <v>0</v>
      </c>
      <c r="S1469" s="43"/>
      <c r="T1469" s="111"/>
      <c r="U1469" s="111"/>
      <c r="V1469" s="111"/>
      <c r="W1469" s="111"/>
      <c r="X1469" s="111"/>
      <c r="Y1469" s="111"/>
      <c r="Z1469" s="111"/>
      <c r="AA1469" s="111"/>
      <c r="AB1469" s="111"/>
      <c r="AC1469" s="111"/>
      <c r="AD1469" s="111"/>
      <c r="AE1469" s="111"/>
      <c r="AF1469" s="111"/>
      <c r="AG1469" s="111"/>
      <c r="AH1469" s="40"/>
      <c r="AI1469" s="40"/>
    </row>
    <row r="1470" spans="1:35" s="44" customFormat="1" ht="28.5" customHeight="1" x14ac:dyDescent="0.25">
      <c r="A1470" s="88" t="e">
        <f t="shared" si="124"/>
        <v>#VALUE!</v>
      </c>
      <c r="B1470" s="87" t="s">
        <v>60</v>
      </c>
      <c r="C1470" s="28"/>
      <c r="D1470" s="37"/>
      <c r="E1470" s="38"/>
      <c r="F1470" s="89"/>
      <c r="G1470" s="96"/>
      <c r="H1470" s="39">
        <f t="shared" si="125"/>
        <v>0</v>
      </c>
      <c r="I1470" s="39"/>
      <c r="J1470" s="82"/>
      <c r="K1470" s="41">
        <f t="shared" si="126"/>
        <v>0</v>
      </c>
      <c r="L1470" s="42">
        <v>0</v>
      </c>
      <c r="M1470" s="269"/>
      <c r="N1470" s="268" t="str">
        <f t="shared" si="123"/>
        <v>xxx</v>
      </c>
      <c r="O1470" s="267"/>
      <c r="P1470" s="268"/>
      <c r="Q1470" s="300">
        <v>0</v>
      </c>
      <c r="R1470" s="104">
        <f t="shared" si="127"/>
        <v>0</v>
      </c>
      <c r="S1470" s="43"/>
      <c r="T1470" s="111"/>
      <c r="U1470" s="111"/>
      <c r="V1470" s="111"/>
      <c r="W1470" s="111"/>
      <c r="X1470" s="111"/>
      <c r="Y1470" s="111"/>
      <c r="Z1470" s="111"/>
      <c r="AA1470" s="111"/>
      <c r="AB1470" s="111"/>
      <c r="AC1470" s="111"/>
      <c r="AD1470" s="111"/>
      <c r="AE1470" s="111"/>
      <c r="AF1470" s="111"/>
      <c r="AG1470" s="111"/>
      <c r="AH1470" s="40"/>
      <c r="AI1470" s="40"/>
    </row>
    <row r="1471" spans="1:35" s="44" customFormat="1" ht="28.5" customHeight="1" x14ac:dyDescent="0.25">
      <c r="A1471" s="88" t="e">
        <f t="shared" si="124"/>
        <v>#VALUE!</v>
      </c>
      <c r="B1471" s="87" t="s">
        <v>60</v>
      </c>
      <c r="C1471" s="28"/>
      <c r="D1471" s="37"/>
      <c r="E1471" s="38"/>
      <c r="F1471" s="89"/>
      <c r="G1471" s="96"/>
      <c r="H1471" s="39">
        <f t="shared" si="125"/>
        <v>0</v>
      </c>
      <c r="I1471" s="39"/>
      <c r="J1471" s="82"/>
      <c r="K1471" s="41">
        <f t="shared" si="126"/>
        <v>0</v>
      </c>
      <c r="L1471" s="42">
        <v>0</v>
      </c>
      <c r="M1471" s="269"/>
      <c r="N1471" s="268" t="str">
        <f t="shared" si="123"/>
        <v>xxx</v>
      </c>
      <c r="O1471" s="267"/>
      <c r="P1471" s="268"/>
      <c r="Q1471" s="300">
        <v>0</v>
      </c>
      <c r="R1471" s="104">
        <f t="shared" si="127"/>
        <v>0</v>
      </c>
      <c r="S1471" s="43"/>
      <c r="T1471" s="111"/>
      <c r="U1471" s="111"/>
      <c r="V1471" s="111"/>
      <c r="W1471" s="111"/>
      <c r="X1471" s="111"/>
      <c r="Y1471" s="111"/>
      <c r="Z1471" s="111"/>
      <c r="AA1471" s="111"/>
      <c r="AB1471" s="111"/>
      <c r="AC1471" s="111"/>
      <c r="AD1471" s="111"/>
      <c r="AE1471" s="111"/>
      <c r="AF1471" s="111"/>
      <c r="AG1471" s="111"/>
      <c r="AH1471" s="40"/>
      <c r="AI1471" s="40"/>
    </row>
    <row r="1472" spans="1:35" s="44" customFormat="1" ht="28.5" customHeight="1" x14ac:dyDescent="0.25">
      <c r="A1472" s="88" t="e">
        <f t="shared" si="124"/>
        <v>#VALUE!</v>
      </c>
      <c r="B1472" s="87" t="s">
        <v>60</v>
      </c>
      <c r="C1472" s="28"/>
      <c r="D1472" s="37"/>
      <c r="E1472" s="38"/>
      <c r="F1472" s="89"/>
      <c r="G1472" s="96"/>
      <c r="H1472" s="39">
        <f t="shared" si="125"/>
        <v>0</v>
      </c>
      <c r="I1472" s="39"/>
      <c r="J1472" s="82"/>
      <c r="K1472" s="41">
        <f t="shared" si="126"/>
        <v>0</v>
      </c>
      <c r="L1472" s="42">
        <v>0</v>
      </c>
      <c r="M1472" s="269"/>
      <c r="N1472" s="268" t="str">
        <f t="shared" si="123"/>
        <v>xxx</v>
      </c>
      <c r="O1472" s="267"/>
      <c r="P1472" s="268"/>
      <c r="Q1472" s="300">
        <v>0</v>
      </c>
      <c r="R1472" s="104">
        <f t="shared" si="127"/>
        <v>0</v>
      </c>
      <c r="S1472" s="43"/>
      <c r="T1472" s="111"/>
      <c r="U1472" s="111"/>
      <c r="V1472" s="111"/>
      <c r="W1472" s="111"/>
      <c r="X1472" s="111"/>
      <c r="Y1472" s="111"/>
      <c r="Z1472" s="111"/>
      <c r="AA1472" s="111"/>
      <c r="AB1472" s="111"/>
      <c r="AC1472" s="111"/>
      <c r="AD1472" s="111"/>
      <c r="AE1472" s="111"/>
      <c r="AF1472" s="111"/>
      <c r="AG1472" s="111"/>
      <c r="AH1472" s="40"/>
      <c r="AI1472" s="40"/>
    </row>
    <row r="1473" spans="1:35" s="44" customFormat="1" ht="28.5" customHeight="1" x14ac:dyDescent="0.25">
      <c r="A1473" s="88" t="e">
        <f t="shared" si="124"/>
        <v>#VALUE!</v>
      </c>
      <c r="B1473" s="87" t="s">
        <v>60</v>
      </c>
      <c r="C1473" s="28"/>
      <c r="D1473" s="37"/>
      <c r="E1473" s="38"/>
      <c r="F1473" s="89"/>
      <c r="G1473" s="96"/>
      <c r="H1473" s="39">
        <f t="shared" si="125"/>
        <v>0</v>
      </c>
      <c r="I1473" s="39"/>
      <c r="J1473" s="82"/>
      <c r="K1473" s="41">
        <f t="shared" si="126"/>
        <v>0</v>
      </c>
      <c r="L1473" s="42">
        <v>0</v>
      </c>
      <c r="M1473" s="269"/>
      <c r="N1473" s="268" t="str">
        <f t="shared" si="123"/>
        <v>xxx</v>
      </c>
      <c r="O1473" s="267"/>
      <c r="P1473" s="268"/>
      <c r="Q1473" s="300">
        <v>0</v>
      </c>
      <c r="R1473" s="104">
        <f t="shared" si="127"/>
        <v>0</v>
      </c>
      <c r="S1473" s="43"/>
      <c r="T1473" s="111"/>
      <c r="U1473" s="111"/>
      <c r="V1473" s="111"/>
      <c r="W1473" s="111"/>
      <c r="X1473" s="111"/>
      <c r="Y1473" s="111"/>
      <c r="Z1473" s="111"/>
      <c r="AA1473" s="111"/>
      <c r="AB1473" s="111"/>
      <c r="AC1473" s="111"/>
      <c r="AD1473" s="111"/>
      <c r="AE1473" s="111"/>
      <c r="AF1473" s="111"/>
      <c r="AG1473" s="111"/>
      <c r="AH1473" s="40"/>
      <c r="AI1473" s="40"/>
    </row>
    <row r="1474" spans="1:35" s="44" customFormat="1" ht="28.5" customHeight="1" x14ac:dyDescent="0.25">
      <c r="A1474" s="88" t="e">
        <f t="shared" si="124"/>
        <v>#VALUE!</v>
      </c>
      <c r="B1474" s="87" t="s">
        <v>60</v>
      </c>
      <c r="C1474" s="28"/>
      <c r="D1474" s="37"/>
      <c r="E1474" s="38"/>
      <c r="F1474" s="89"/>
      <c r="G1474" s="96"/>
      <c r="H1474" s="39">
        <f t="shared" si="125"/>
        <v>0</v>
      </c>
      <c r="I1474" s="39"/>
      <c r="J1474" s="82"/>
      <c r="K1474" s="41">
        <f t="shared" si="126"/>
        <v>0</v>
      </c>
      <c r="L1474" s="42">
        <v>0</v>
      </c>
      <c r="M1474" s="269"/>
      <c r="N1474" s="268" t="str">
        <f t="shared" si="123"/>
        <v>xxx</v>
      </c>
      <c r="O1474" s="267"/>
      <c r="P1474" s="268"/>
      <c r="Q1474" s="300">
        <v>0</v>
      </c>
      <c r="R1474" s="104">
        <f t="shared" si="127"/>
        <v>0</v>
      </c>
      <c r="S1474" s="43"/>
      <c r="T1474" s="111"/>
      <c r="U1474" s="111"/>
      <c r="V1474" s="111"/>
      <c r="W1474" s="111"/>
      <c r="X1474" s="111"/>
      <c r="Y1474" s="111"/>
      <c r="Z1474" s="111"/>
      <c r="AA1474" s="111"/>
      <c r="AB1474" s="111"/>
      <c r="AC1474" s="111"/>
      <c r="AD1474" s="111"/>
      <c r="AE1474" s="111"/>
      <c r="AF1474" s="111"/>
      <c r="AG1474" s="111"/>
      <c r="AH1474" s="40"/>
      <c r="AI1474" s="40"/>
    </row>
    <row r="1475" spans="1:35" s="44" customFormat="1" ht="28.5" customHeight="1" x14ac:dyDescent="0.25">
      <c r="A1475" s="88" t="e">
        <f t="shared" si="124"/>
        <v>#VALUE!</v>
      </c>
      <c r="B1475" s="87" t="s">
        <v>60</v>
      </c>
      <c r="C1475" s="28"/>
      <c r="D1475" s="37"/>
      <c r="E1475" s="38"/>
      <c r="F1475" s="89"/>
      <c r="G1475" s="96"/>
      <c r="H1475" s="39">
        <f t="shared" si="125"/>
        <v>0</v>
      </c>
      <c r="I1475" s="39"/>
      <c r="J1475" s="82"/>
      <c r="K1475" s="41">
        <f t="shared" si="126"/>
        <v>0</v>
      </c>
      <c r="L1475" s="42">
        <v>0</v>
      </c>
      <c r="M1475" s="269"/>
      <c r="N1475" s="268" t="str">
        <f t="shared" si="123"/>
        <v>xxx</v>
      </c>
      <c r="O1475" s="267"/>
      <c r="P1475" s="268"/>
      <c r="Q1475" s="300">
        <v>0</v>
      </c>
      <c r="R1475" s="104">
        <f t="shared" si="127"/>
        <v>0</v>
      </c>
      <c r="S1475" s="43"/>
      <c r="T1475" s="111"/>
      <c r="U1475" s="111"/>
      <c r="V1475" s="111"/>
      <c r="W1475" s="111"/>
      <c r="X1475" s="111"/>
      <c r="Y1475" s="111"/>
      <c r="Z1475" s="111"/>
      <c r="AA1475" s="111"/>
      <c r="AB1475" s="111"/>
      <c r="AC1475" s="111"/>
      <c r="AD1475" s="111"/>
      <c r="AE1475" s="111"/>
      <c r="AF1475" s="111"/>
      <c r="AG1475" s="111"/>
      <c r="AH1475" s="40"/>
      <c r="AI1475" s="40"/>
    </row>
    <row r="1476" spans="1:35" s="44" customFormat="1" ht="28.5" customHeight="1" x14ac:dyDescent="0.25">
      <c r="A1476" s="88" t="e">
        <f t="shared" si="124"/>
        <v>#VALUE!</v>
      </c>
      <c r="B1476" s="87" t="s">
        <v>60</v>
      </c>
      <c r="C1476" s="28"/>
      <c r="D1476" s="37"/>
      <c r="E1476" s="38"/>
      <c r="F1476" s="89"/>
      <c r="G1476" s="96"/>
      <c r="H1476" s="39">
        <f t="shared" si="125"/>
        <v>0</v>
      </c>
      <c r="I1476" s="39"/>
      <c r="J1476" s="82"/>
      <c r="K1476" s="41">
        <f t="shared" si="126"/>
        <v>0</v>
      </c>
      <c r="L1476" s="42">
        <v>0</v>
      </c>
      <c r="M1476" s="269"/>
      <c r="N1476" s="268" t="str">
        <f t="shared" si="123"/>
        <v>xxx</v>
      </c>
      <c r="O1476" s="267"/>
      <c r="P1476" s="268"/>
      <c r="Q1476" s="300">
        <v>0</v>
      </c>
      <c r="R1476" s="104">
        <f t="shared" si="127"/>
        <v>0</v>
      </c>
      <c r="S1476" s="43"/>
      <c r="T1476" s="111"/>
      <c r="U1476" s="111"/>
      <c r="V1476" s="111"/>
      <c r="W1476" s="111"/>
      <c r="X1476" s="111"/>
      <c r="Y1476" s="111"/>
      <c r="Z1476" s="111"/>
      <c r="AA1476" s="111"/>
      <c r="AB1476" s="111"/>
      <c r="AC1476" s="111"/>
      <c r="AD1476" s="111"/>
      <c r="AE1476" s="111"/>
      <c r="AF1476" s="111"/>
      <c r="AG1476" s="111"/>
      <c r="AH1476" s="40"/>
      <c r="AI1476" s="40"/>
    </row>
    <row r="1477" spans="1:35" s="44" customFormat="1" ht="28.5" customHeight="1" x14ac:dyDescent="0.25">
      <c r="A1477" s="88" t="e">
        <f t="shared" si="124"/>
        <v>#VALUE!</v>
      </c>
      <c r="B1477" s="87" t="s">
        <v>60</v>
      </c>
      <c r="C1477" s="28"/>
      <c r="D1477" s="37"/>
      <c r="E1477" s="38"/>
      <c r="F1477" s="89"/>
      <c r="G1477" s="96"/>
      <c r="H1477" s="39">
        <f t="shared" si="125"/>
        <v>0</v>
      </c>
      <c r="I1477" s="39"/>
      <c r="J1477" s="82"/>
      <c r="K1477" s="41">
        <f t="shared" si="126"/>
        <v>0</v>
      </c>
      <c r="L1477" s="42">
        <v>0</v>
      </c>
      <c r="M1477" s="269"/>
      <c r="N1477" s="268" t="str">
        <f t="shared" si="123"/>
        <v>xxx</v>
      </c>
      <c r="O1477" s="267"/>
      <c r="P1477" s="268"/>
      <c r="Q1477" s="300">
        <v>0</v>
      </c>
      <c r="R1477" s="104">
        <f t="shared" si="127"/>
        <v>0</v>
      </c>
      <c r="S1477" s="43"/>
      <c r="T1477" s="111"/>
      <c r="U1477" s="111"/>
      <c r="V1477" s="111"/>
      <c r="W1477" s="111"/>
      <c r="X1477" s="111"/>
      <c r="Y1477" s="111"/>
      <c r="Z1477" s="111"/>
      <c r="AA1477" s="111"/>
      <c r="AB1477" s="111"/>
      <c r="AC1477" s="111"/>
      <c r="AD1477" s="111"/>
      <c r="AE1477" s="111"/>
      <c r="AF1477" s="111"/>
      <c r="AG1477" s="111"/>
      <c r="AH1477" s="40"/>
      <c r="AI1477" s="40"/>
    </row>
    <row r="1478" spans="1:35" s="44" customFormat="1" ht="28.5" customHeight="1" x14ac:dyDescent="0.25">
      <c r="A1478" s="88" t="e">
        <f t="shared" si="124"/>
        <v>#VALUE!</v>
      </c>
      <c r="B1478" s="87" t="s">
        <v>60</v>
      </c>
      <c r="C1478" s="28"/>
      <c r="D1478" s="37"/>
      <c r="E1478" s="38"/>
      <c r="F1478" s="89"/>
      <c r="G1478" s="96"/>
      <c r="H1478" s="39">
        <f t="shared" si="125"/>
        <v>0</v>
      </c>
      <c r="I1478" s="39"/>
      <c r="J1478" s="82"/>
      <c r="K1478" s="41">
        <f t="shared" si="126"/>
        <v>0</v>
      </c>
      <c r="L1478" s="42">
        <v>0</v>
      </c>
      <c r="M1478" s="269"/>
      <c r="N1478" s="268" t="str">
        <f t="shared" si="123"/>
        <v>xxx</v>
      </c>
      <c r="O1478" s="267"/>
      <c r="P1478" s="268"/>
      <c r="Q1478" s="300">
        <v>0</v>
      </c>
      <c r="R1478" s="104">
        <f t="shared" si="127"/>
        <v>0</v>
      </c>
      <c r="S1478" s="43"/>
      <c r="T1478" s="111"/>
      <c r="U1478" s="111"/>
      <c r="V1478" s="111"/>
      <c r="W1478" s="111"/>
      <c r="X1478" s="111"/>
      <c r="Y1478" s="111"/>
      <c r="Z1478" s="111"/>
      <c r="AA1478" s="111"/>
      <c r="AB1478" s="111"/>
      <c r="AC1478" s="111"/>
      <c r="AD1478" s="111"/>
      <c r="AE1478" s="111"/>
      <c r="AF1478" s="111"/>
      <c r="AG1478" s="111"/>
      <c r="AH1478" s="40"/>
      <c r="AI1478" s="40"/>
    </row>
    <row r="1479" spans="1:35" s="44" customFormat="1" ht="28.5" customHeight="1" x14ac:dyDescent="0.25">
      <c r="A1479" s="88" t="e">
        <f t="shared" si="124"/>
        <v>#VALUE!</v>
      </c>
      <c r="B1479" s="87" t="s">
        <v>60</v>
      </c>
      <c r="C1479" s="28"/>
      <c r="D1479" s="37"/>
      <c r="E1479" s="38"/>
      <c r="F1479" s="89"/>
      <c r="G1479" s="96"/>
      <c r="H1479" s="39">
        <f t="shared" si="125"/>
        <v>0</v>
      </c>
      <c r="I1479" s="39"/>
      <c r="J1479" s="82"/>
      <c r="K1479" s="41">
        <f t="shared" si="126"/>
        <v>0</v>
      </c>
      <c r="L1479" s="42">
        <v>0</v>
      </c>
      <c r="M1479" s="269"/>
      <c r="N1479" s="268" t="str">
        <f t="shared" si="123"/>
        <v>xxx</v>
      </c>
      <c r="O1479" s="267"/>
      <c r="P1479" s="268"/>
      <c r="Q1479" s="300">
        <v>0</v>
      </c>
      <c r="R1479" s="104">
        <f t="shared" si="127"/>
        <v>0</v>
      </c>
      <c r="S1479" s="43"/>
      <c r="T1479" s="111"/>
      <c r="U1479" s="111"/>
      <c r="V1479" s="111"/>
      <c r="W1479" s="111"/>
      <c r="X1479" s="111"/>
      <c r="Y1479" s="111"/>
      <c r="Z1479" s="111"/>
      <c r="AA1479" s="111"/>
      <c r="AB1479" s="111"/>
      <c r="AC1479" s="111"/>
      <c r="AD1479" s="111"/>
      <c r="AE1479" s="111"/>
      <c r="AF1479" s="111"/>
      <c r="AG1479" s="111"/>
      <c r="AH1479" s="40"/>
      <c r="AI1479" s="40"/>
    </row>
    <row r="1480" spans="1:35" s="44" customFormat="1" ht="28.5" customHeight="1" x14ac:dyDescent="0.25">
      <c r="A1480" s="88" t="e">
        <f t="shared" si="124"/>
        <v>#VALUE!</v>
      </c>
      <c r="B1480" s="87" t="s">
        <v>60</v>
      </c>
      <c r="C1480" s="28"/>
      <c r="D1480" s="37"/>
      <c r="E1480" s="38"/>
      <c r="F1480" s="89"/>
      <c r="G1480" s="96"/>
      <c r="H1480" s="39">
        <f t="shared" si="125"/>
        <v>0</v>
      </c>
      <c r="I1480" s="39"/>
      <c r="J1480" s="82"/>
      <c r="K1480" s="41">
        <f t="shared" si="126"/>
        <v>0</v>
      </c>
      <c r="L1480" s="42">
        <v>0</v>
      </c>
      <c r="M1480" s="269"/>
      <c r="N1480" s="268" t="str">
        <f t="shared" si="123"/>
        <v>xxx</v>
      </c>
      <c r="O1480" s="267"/>
      <c r="P1480" s="268"/>
      <c r="Q1480" s="300">
        <v>0</v>
      </c>
      <c r="R1480" s="104">
        <f t="shared" si="127"/>
        <v>0</v>
      </c>
      <c r="S1480" s="43"/>
      <c r="T1480" s="111"/>
      <c r="U1480" s="111"/>
      <c r="V1480" s="111"/>
      <c r="W1480" s="111"/>
      <c r="X1480" s="111"/>
      <c r="Y1480" s="111"/>
      <c r="Z1480" s="111"/>
      <c r="AA1480" s="111"/>
      <c r="AB1480" s="111"/>
      <c r="AC1480" s="111"/>
      <c r="AD1480" s="111"/>
      <c r="AE1480" s="111"/>
      <c r="AF1480" s="111"/>
      <c r="AG1480" s="111"/>
      <c r="AH1480" s="40"/>
      <c r="AI1480" s="40"/>
    </row>
    <row r="1481" spans="1:35" s="44" customFormat="1" ht="28.5" customHeight="1" x14ac:dyDescent="0.25">
      <c r="A1481" s="88" t="e">
        <f t="shared" si="124"/>
        <v>#VALUE!</v>
      </c>
      <c r="B1481" s="87" t="s">
        <v>60</v>
      </c>
      <c r="C1481" s="28"/>
      <c r="D1481" s="37"/>
      <c r="E1481" s="38"/>
      <c r="F1481" s="89"/>
      <c r="G1481" s="96"/>
      <c r="H1481" s="39">
        <f t="shared" si="125"/>
        <v>0</v>
      </c>
      <c r="I1481" s="39"/>
      <c r="J1481" s="82"/>
      <c r="K1481" s="41">
        <f t="shared" si="126"/>
        <v>0</v>
      </c>
      <c r="L1481" s="42">
        <v>0</v>
      </c>
      <c r="M1481" s="269"/>
      <c r="N1481" s="268" t="str">
        <f t="shared" si="123"/>
        <v>xxx</v>
      </c>
      <c r="O1481" s="267"/>
      <c r="P1481" s="268"/>
      <c r="Q1481" s="300">
        <v>0</v>
      </c>
      <c r="R1481" s="104">
        <f t="shared" si="127"/>
        <v>0</v>
      </c>
      <c r="S1481" s="43"/>
      <c r="T1481" s="111"/>
      <c r="U1481" s="111"/>
      <c r="V1481" s="111"/>
      <c r="W1481" s="111"/>
      <c r="X1481" s="111"/>
      <c r="Y1481" s="111"/>
      <c r="Z1481" s="111"/>
      <c r="AA1481" s="111"/>
      <c r="AB1481" s="111"/>
      <c r="AC1481" s="111"/>
      <c r="AD1481" s="111"/>
      <c r="AE1481" s="111"/>
      <c r="AF1481" s="111"/>
      <c r="AG1481" s="111"/>
      <c r="AH1481" s="40"/>
      <c r="AI1481" s="40"/>
    </row>
    <row r="1482" spans="1:35" s="44" customFormat="1" ht="28.5" customHeight="1" x14ac:dyDescent="0.25">
      <c r="A1482" s="88" t="e">
        <f t="shared" si="124"/>
        <v>#VALUE!</v>
      </c>
      <c r="B1482" s="87" t="s">
        <v>60</v>
      </c>
      <c r="C1482" s="28"/>
      <c r="D1482" s="37"/>
      <c r="E1482" s="38"/>
      <c r="F1482" s="89"/>
      <c r="G1482" s="96"/>
      <c r="H1482" s="39">
        <f t="shared" si="125"/>
        <v>0</v>
      </c>
      <c r="I1482" s="39"/>
      <c r="J1482" s="82"/>
      <c r="K1482" s="41">
        <f t="shared" si="126"/>
        <v>0</v>
      </c>
      <c r="L1482" s="42">
        <v>0</v>
      </c>
      <c r="M1482" s="269"/>
      <c r="N1482" s="268" t="str">
        <f t="shared" ref="N1482:N1545" si="128">B1482</f>
        <v>xxx</v>
      </c>
      <c r="O1482" s="267"/>
      <c r="P1482" s="268"/>
      <c r="Q1482" s="300">
        <v>0</v>
      </c>
      <c r="R1482" s="104">
        <f t="shared" si="127"/>
        <v>0</v>
      </c>
      <c r="S1482" s="43"/>
      <c r="T1482" s="111"/>
      <c r="U1482" s="111"/>
      <c r="V1482" s="111"/>
      <c r="W1482" s="111"/>
      <c r="X1482" s="111"/>
      <c r="Y1482" s="111"/>
      <c r="Z1482" s="111"/>
      <c r="AA1482" s="111"/>
      <c r="AB1482" s="111"/>
      <c r="AC1482" s="111"/>
      <c r="AD1482" s="111"/>
      <c r="AE1482" s="111"/>
      <c r="AF1482" s="111"/>
      <c r="AG1482" s="111"/>
      <c r="AH1482" s="40"/>
      <c r="AI1482" s="40"/>
    </row>
    <row r="1483" spans="1:35" s="44" customFormat="1" ht="28.5" customHeight="1" x14ac:dyDescent="0.25">
      <c r="A1483" s="88" t="e">
        <f t="shared" si="124"/>
        <v>#VALUE!</v>
      </c>
      <c r="B1483" s="87" t="s">
        <v>60</v>
      </c>
      <c r="C1483" s="28"/>
      <c r="D1483" s="37"/>
      <c r="E1483" s="38"/>
      <c r="F1483" s="89"/>
      <c r="G1483" s="96"/>
      <c r="H1483" s="39">
        <f t="shared" si="125"/>
        <v>0</v>
      </c>
      <c r="I1483" s="39"/>
      <c r="J1483" s="82"/>
      <c r="K1483" s="41">
        <f t="shared" si="126"/>
        <v>0</v>
      </c>
      <c r="L1483" s="42">
        <v>0</v>
      </c>
      <c r="M1483" s="269"/>
      <c r="N1483" s="268" t="str">
        <f t="shared" si="128"/>
        <v>xxx</v>
      </c>
      <c r="O1483" s="267"/>
      <c r="P1483" s="268"/>
      <c r="Q1483" s="300">
        <v>0</v>
      </c>
      <c r="R1483" s="104">
        <f t="shared" si="127"/>
        <v>0</v>
      </c>
      <c r="S1483" s="43"/>
      <c r="T1483" s="111"/>
      <c r="U1483" s="111"/>
      <c r="V1483" s="111"/>
      <c r="W1483" s="111"/>
      <c r="X1483" s="111"/>
      <c r="Y1483" s="111"/>
      <c r="Z1483" s="111"/>
      <c r="AA1483" s="111"/>
      <c r="AB1483" s="111"/>
      <c r="AC1483" s="111"/>
      <c r="AD1483" s="111"/>
      <c r="AE1483" s="111"/>
      <c r="AF1483" s="111"/>
      <c r="AG1483" s="111"/>
      <c r="AH1483" s="40"/>
      <c r="AI1483" s="40"/>
    </row>
    <row r="1484" spans="1:35" s="44" customFormat="1" ht="28.5" customHeight="1" x14ac:dyDescent="0.25">
      <c r="A1484" s="88" t="e">
        <f t="shared" si="124"/>
        <v>#VALUE!</v>
      </c>
      <c r="B1484" s="87" t="s">
        <v>60</v>
      </c>
      <c r="C1484" s="28"/>
      <c r="D1484" s="37"/>
      <c r="E1484" s="38"/>
      <c r="F1484" s="89"/>
      <c r="G1484" s="96"/>
      <c r="H1484" s="39">
        <f t="shared" si="125"/>
        <v>0</v>
      </c>
      <c r="I1484" s="39"/>
      <c r="J1484" s="82"/>
      <c r="K1484" s="41">
        <f t="shared" si="126"/>
        <v>0</v>
      </c>
      <c r="L1484" s="42">
        <v>0</v>
      </c>
      <c r="M1484" s="269"/>
      <c r="N1484" s="268" t="str">
        <f t="shared" si="128"/>
        <v>xxx</v>
      </c>
      <c r="O1484" s="267"/>
      <c r="P1484" s="268"/>
      <c r="Q1484" s="300">
        <v>0</v>
      </c>
      <c r="R1484" s="104">
        <f t="shared" si="127"/>
        <v>0</v>
      </c>
      <c r="S1484" s="43"/>
      <c r="T1484" s="111"/>
      <c r="U1484" s="111"/>
      <c r="V1484" s="111"/>
      <c r="W1484" s="111"/>
      <c r="X1484" s="111"/>
      <c r="Y1484" s="111"/>
      <c r="Z1484" s="111"/>
      <c r="AA1484" s="111"/>
      <c r="AB1484" s="111"/>
      <c r="AC1484" s="111"/>
      <c r="AD1484" s="111"/>
      <c r="AE1484" s="111"/>
      <c r="AF1484" s="111"/>
      <c r="AG1484" s="111"/>
      <c r="AH1484" s="40"/>
      <c r="AI1484" s="40"/>
    </row>
    <row r="1485" spans="1:35" s="44" customFormat="1" ht="28.5" customHeight="1" x14ac:dyDescent="0.25">
      <c r="A1485" s="88" t="e">
        <f t="shared" si="124"/>
        <v>#VALUE!</v>
      </c>
      <c r="B1485" s="87" t="s">
        <v>60</v>
      </c>
      <c r="C1485" s="28"/>
      <c r="D1485" s="37"/>
      <c r="E1485" s="38"/>
      <c r="F1485" s="89"/>
      <c r="G1485" s="96"/>
      <c r="H1485" s="39">
        <f t="shared" si="125"/>
        <v>0</v>
      </c>
      <c r="I1485" s="39"/>
      <c r="J1485" s="82"/>
      <c r="K1485" s="41">
        <f t="shared" si="126"/>
        <v>0</v>
      </c>
      <c r="L1485" s="42">
        <v>0</v>
      </c>
      <c r="M1485" s="269"/>
      <c r="N1485" s="268" t="str">
        <f t="shared" si="128"/>
        <v>xxx</v>
      </c>
      <c r="O1485" s="267"/>
      <c r="P1485" s="268"/>
      <c r="Q1485" s="300">
        <v>0</v>
      </c>
      <c r="R1485" s="104">
        <f t="shared" si="127"/>
        <v>0</v>
      </c>
      <c r="S1485" s="43"/>
      <c r="T1485" s="111"/>
      <c r="U1485" s="111"/>
      <c r="V1485" s="111"/>
      <c r="W1485" s="111"/>
      <c r="X1485" s="111"/>
      <c r="Y1485" s="111"/>
      <c r="Z1485" s="111"/>
      <c r="AA1485" s="111"/>
      <c r="AB1485" s="111"/>
      <c r="AC1485" s="111"/>
      <c r="AD1485" s="111"/>
      <c r="AE1485" s="111"/>
      <c r="AF1485" s="111"/>
      <c r="AG1485" s="111"/>
      <c r="AH1485" s="40"/>
      <c r="AI1485" s="40"/>
    </row>
    <row r="1486" spans="1:35" s="44" customFormat="1" ht="28.5" customHeight="1" x14ac:dyDescent="0.25">
      <c r="A1486" s="88" t="e">
        <f t="shared" si="124"/>
        <v>#VALUE!</v>
      </c>
      <c r="B1486" s="87" t="s">
        <v>60</v>
      </c>
      <c r="C1486" s="28"/>
      <c r="D1486" s="37"/>
      <c r="E1486" s="38"/>
      <c r="F1486" s="89"/>
      <c r="G1486" s="96"/>
      <c r="H1486" s="39">
        <f t="shared" si="125"/>
        <v>0</v>
      </c>
      <c r="I1486" s="39"/>
      <c r="J1486" s="82"/>
      <c r="K1486" s="41">
        <f t="shared" si="126"/>
        <v>0</v>
      </c>
      <c r="L1486" s="42">
        <v>0</v>
      </c>
      <c r="M1486" s="269"/>
      <c r="N1486" s="268" t="str">
        <f t="shared" si="128"/>
        <v>xxx</v>
      </c>
      <c r="O1486" s="267"/>
      <c r="P1486" s="268"/>
      <c r="Q1486" s="300">
        <v>0</v>
      </c>
      <c r="R1486" s="104">
        <f t="shared" si="127"/>
        <v>0</v>
      </c>
      <c r="S1486" s="43"/>
      <c r="T1486" s="111"/>
      <c r="U1486" s="111"/>
      <c r="V1486" s="111"/>
      <c r="W1486" s="111"/>
      <c r="X1486" s="111"/>
      <c r="Y1486" s="111"/>
      <c r="Z1486" s="111"/>
      <c r="AA1486" s="111"/>
      <c r="AB1486" s="111"/>
      <c r="AC1486" s="111"/>
      <c r="AD1486" s="111"/>
      <c r="AE1486" s="111"/>
      <c r="AF1486" s="111"/>
      <c r="AG1486" s="111"/>
      <c r="AH1486" s="40"/>
      <c r="AI1486" s="40"/>
    </row>
    <row r="1487" spans="1:35" s="44" customFormat="1" ht="28.5" customHeight="1" x14ac:dyDescent="0.25">
      <c r="A1487" s="88" t="e">
        <f t="shared" si="124"/>
        <v>#VALUE!</v>
      </c>
      <c r="B1487" s="87" t="s">
        <v>60</v>
      </c>
      <c r="C1487" s="28"/>
      <c r="D1487" s="37"/>
      <c r="E1487" s="38"/>
      <c r="F1487" s="89"/>
      <c r="G1487" s="96"/>
      <c r="H1487" s="39">
        <f t="shared" si="125"/>
        <v>0</v>
      </c>
      <c r="I1487" s="39"/>
      <c r="J1487" s="82"/>
      <c r="K1487" s="41">
        <f t="shared" si="126"/>
        <v>0</v>
      </c>
      <c r="L1487" s="42">
        <v>0</v>
      </c>
      <c r="M1487" s="269"/>
      <c r="N1487" s="268" t="str">
        <f t="shared" si="128"/>
        <v>xxx</v>
      </c>
      <c r="O1487" s="267"/>
      <c r="P1487" s="268"/>
      <c r="Q1487" s="300">
        <v>0</v>
      </c>
      <c r="R1487" s="104">
        <f t="shared" si="127"/>
        <v>0</v>
      </c>
      <c r="S1487" s="43"/>
      <c r="T1487" s="111"/>
      <c r="U1487" s="111"/>
      <c r="V1487" s="111"/>
      <c r="W1487" s="111"/>
      <c r="X1487" s="111"/>
      <c r="Y1487" s="111"/>
      <c r="Z1487" s="111"/>
      <c r="AA1487" s="111"/>
      <c r="AB1487" s="111"/>
      <c r="AC1487" s="111"/>
      <c r="AD1487" s="111"/>
      <c r="AE1487" s="111"/>
      <c r="AF1487" s="111"/>
      <c r="AG1487" s="111"/>
      <c r="AH1487" s="40"/>
      <c r="AI1487" s="40"/>
    </row>
    <row r="1488" spans="1:35" s="44" customFormat="1" ht="28.5" customHeight="1" x14ac:dyDescent="0.25">
      <c r="A1488" s="88" t="e">
        <f t="shared" si="124"/>
        <v>#VALUE!</v>
      </c>
      <c r="B1488" s="87" t="s">
        <v>60</v>
      </c>
      <c r="C1488" s="28"/>
      <c r="D1488" s="37"/>
      <c r="E1488" s="38"/>
      <c r="F1488" s="89"/>
      <c r="G1488" s="96"/>
      <c r="H1488" s="39">
        <f t="shared" si="125"/>
        <v>0</v>
      </c>
      <c r="I1488" s="39"/>
      <c r="J1488" s="82"/>
      <c r="K1488" s="41">
        <f t="shared" si="126"/>
        <v>0</v>
      </c>
      <c r="L1488" s="42">
        <v>0</v>
      </c>
      <c r="M1488" s="269"/>
      <c r="N1488" s="268" t="str">
        <f t="shared" si="128"/>
        <v>xxx</v>
      </c>
      <c r="O1488" s="267"/>
      <c r="P1488" s="268"/>
      <c r="Q1488" s="300">
        <v>0</v>
      </c>
      <c r="R1488" s="104">
        <f t="shared" si="127"/>
        <v>0</v>
      </c>
      <c r="S1488" s="43"/>
      <c r="T1488" s="111"/>
      <c r="U1488" s="111"/>
      <c r="V1488" s="111"/>
      <c r="W1488" s="111"/>
      <c r="X1488" s="111"/>
      <c r="Y1488" s="111"/>
      <c r="Z1488" s="111"/>
      <c r="AA1488" s="111"/>
      <c r="AB1488" s="111"/>
      <c r="AC1488" s="111"/>
      <c r="AD1488" s="111"/>
      <c r="AE1488" s="111"/>
      <c r="AF1488" s="111"/>
      <c r="AG1488" s="111"/>
      <c r="AH1488" s="40"/>
      <c r="AI1488" s="40"/>
    </row>
    <row r="1489" spans="1:35" s="44" customFormat="1" ht="28.5" customHeight="1" x14ac:dyDescent="0.25">
      <c r="A1489" s="88" t="e">
        <f t="shared" si="124"/>
        <v>#VALUE!</v>
      </c>
      <c r="B1489" s="87" t="s">
        <v>60</v>
      </c>
      <c r="C1489" s="28"/>
      <c r="D1489" s="37"/>
      <c r="E1489" s="38"/>
      <c r="F1489" s="89"/>
      <c r="G1489" s="96"/>
      <c r="H1489" s="39">
        <f t="shared" si="125"/>
        <v>0</v>
      </c>
      <c r="I1489" s="39"/>
      <c r="J1489" s="82"/>
      <c r="K1489" s="41">
        <f t="shared" si="126"/>
        <v>0</v>
      </c>
      <c r="L1489" s="42">
        <v>0</v>
      </c>
      <c r="M1489" s="269"/>
      <c r="N1489" s="268" t="str">
        <f t="shared" si="128"/>
        <v>xxx</v>
      </c>
      <c r="O1489" s="267"/>
      <c r="P1489" s="268"/>
      <c r="Q1489" s="300">
        <v>0</v>
      </c>
      <c r="R1489" s="104">
        <f t="shared" si="127"/>
        <v>0</v>
      </c>
      <c r="S1489" s="43"/>
      <c r="T1489" s="111"/>
      <c r="U1489" s="111"/>
      <c r="V1489" s="111"/>
      <c r="W1489" s="111"/>
      <c r="X1489" s="111"/>
      <c r="Y1489" s="111"/>
      <c r="Z1489" s="111"/>
      <c r="AA1489" s="111"/>
      <c r="AB1489" s="111"/>
      <c r="AC1489" s="111"/>
      <c r="AD1489" s="111"/>
      <c r="AE1489" s="111"/>
      <c r="AF1489" s="111"/>
      <c r="AG1489" s="111"/>
      <c r="AH1489" s="40"/>
      <c r="AI1489" s="40"/>
    </row>
    <row r="1490" spans="1:35" s="44" customFormat="1" ht="28.5" customHeight="1" x14ac:dyDescent="0.25">
      <c r="A1490" s="88" t="e">
        <f t="shared" si="124"/>
        <v>#VALUE!</v>
      </c>
      <c r="B1490" s="87" t="s">
        <v>60</v>
      </c>
      <c r="C1490" s="28"/>
      <c r="D1490" s="37"/>
      <c r="E1490" s="38"/>
      <c r="F1490" s="89"/>
      <c r="G1490" s="96"/>
      <c r="H1490" s="39">
        <f t="shared" si="125"/>
        <v>0</v>
      </c>
      <c r="I1490" s="39"/>
      <c r="J1490" s="82"/>
      <c r="K1490" s="41">
        <f t="shared" si="126"/>
        <v>0</v>
      </c>
      <c r="L1490" s="42">
        <v>0</v>
      </c>
      <c r="M1490" s="269"/>
      <c r="N1490" s="268" t="str">
        <f t="shared" si="128"/>
        <v>xxx</v>
      </c>
      <c r="O1490" s="267"/>
      <c r="P1490" s="268"/>
      <c r="Q1490" s="300">
        <v>0</v>
      </c>
      <c r="R1490" s="104">
        <f t="shared" si="127"/>
        <v>0</v>
      </c>
      <c r="S1490" s="43"/>
      <c r="T1490" s="111"/>
      <c r="U1490" s="111"/>
      <c r="V1490" s="111"/>
      <c r="W1490" s="111"/>
      <c r="X1490" s="111"/>
      <c r="Y1490" s="111"/>
      <c r="Z1490" s="111"/>
      <c r="AA1490" s="111"/>
      <c r="AB1490" s="111"/>
      <c r="AC1490" s="111"/>
      <c r="AD1490" s="111"/>
      <c r="AE1490" s="111"/>
      <c r="AF1490" s="111"/>
      <c r="AG1490" s="111"/>
      <c r="AH1490" s="40"/>
      <c r="AI1490" s="40"/>
    </row>
    <row r="1491" spans="1:35" s="44" customFormat="1" ht="28.5" customHeight="1" x14ac:dyDescent="0.25">
      <c r="A1491" s="88" t="e">
        <f t="shared" si="124"/>
        <v>#VALUE!</v>
      </c>
      <c r="B1491" s="87" t="s">
        <v>60</v>
      </c>
      <c r="C1491" s="28"/>
      <c r="D1491" s="37"/>
      <c r="E1491" s="38"/>
      <c r="F1491" s="89"/>
      <c r="G1491" s="96"/>
      <c r="H1491" s="39">
        <f t="shared" si="125"/>
        <v>0</v>
      </c>
      <c r="I1491" s="39"/>
      <c r="J1491" s="82"/>
      <c r="K1491" s="41">
        <f t="shared" si="126"/>
        <v>0</v>
      </c>
      <c r="L1491" s="42">
        <v>0</v>
      </c>
      <c r="M1491" s="269"/>
      <c r="N1491" s="268" t="str">
        <f t="shared" si="128"/>
        <v>xxx</v>
      </c>
      <c r="O1491" s="267"/>
      <c r="P1491" s="268"/>
      <c r="Q1491" s="300">
        <v>0</v>
      </c>
      <c r="R1491" s="104">
        <f t="shared" si="127"/>
        <v>0</v>
      </c>
      <c r="S1491" s="43"/>
      <c r="T1491" s="111"/>
      <c r="U1491" s="111"/>
      <c r="V1491" s="111"/>
      <c r="W1491" s="111"/>
      <c r="X1491" s="111"/>
      <c r="Y1491" s="111"/>
      <c r="Z1491" s="111"/>
      <c r="AA1491" s="111"/>
      <c r="AB1491" s="111"/>
      <c r="AC1491" s="111"/>
      <c r="AD1491" s="111"/>
      <c r="AE1491" s="111"/>
      <c r="AF1491" s="111"/>
      <c r="AG1491" s="111"/>
      <c r="AH1491" s="40"/>
      <c r="AI1491" s="40"/>
    </row>
    <row r="1492" spans="1:35" s="44" customFormat="1" ht="28.5" customHeight="1" x14ac:dyDescent="0.25">
      <c r="A1492" s="88" t="e">
        <f t="shared" si="124"/>
        <v>#VALUE!</v>
      </c>
      <c r="B1492" s="87" t="s">
        <v>60</v>
      </c>
      <c r="C1492" s="28"/>
      <c r="D1492" s="37"/>
      <c r="E1492" s="38"/>
      <c r="F1492" s="89"/>
      <c r="G1492" s="96"/>
      <c r="H1492" s="39">
        <f t="shared" si="125"/>
        <v>0</v>
      </c>
      <c r="I1492" s="39"/>
      <c r="J1492" s="82"/>
      <c r="K1492" s="41">
        <f t="shared" si="126"/>
        <v>0</v>
      </c>
      <c r="L1492" s="42">
        <v>0</v>
      </c>
      <c r="M1492" s="269"/>
      <c r="N1492" s="268" t="str">
        <f t="shared" si="128"/>
        <v>xxx</v>
      </c>
      <c r="O1492" s="267"/>
      <c r="P1492" s="268"/>
      <c r="Q1492" s="300">
        <v>0</v>
      </c>
      <c r="R1492" s="104">
        <f t="shared" si="127"/>
        <v>0</v>
      </c>
      <c r="S1492" s="43"/>
      <c r="T1492" s="111"/>
      <c r="U1492" s="111"/>
      <c r="V1492" s="111"/>
      <c r="W1492" s="111"/>
      <c r="X1492" s="111"/>
      <c r="Y1492" s="111"/>
      <c r="Z1492" s="111"/>
      <c r="AA1492" s="111"/>
      <c r="AB1492" s="111"/>
      <c r="AC1492" s="111"/>
      <c r="AD1492" s="111"/>
      <c r="AE1492" s="111"/>
      <c r="AF1492" s="111"/>
      <c r="AG1492" s="111"/>
      <c r="AH1492" s="40"/>
      <c r="AI1492" s="40"/>
    </row>
    <row r="1493" spans="1:35" s="44" customFormat="1" ht="28.5" customHeight="1" x14ac:dyDescent="0.25">
      <c r="A1493" s="88" t="e">
        <f t="shared" si="124"/>
        <v>#VALUE!</v>
      </c>
      <c r="B1493" s="87" t="s">
        <v>60</v>
      </c>
      <c r="C1493" s="28"/>
      <c r="D1493" s="37"/>
      <c r="E1493" s="38"/>
      <c r="F1493" s="89"/>
      <c r="G1493" s="96"/>
      <c r="H1493" s="39">
        <f t="shared" si="125"/>
        <v>0</v>
      </c>
      <c r="I1493" s="39"/>
      <c r="J1493" s="82"/>
      <c r="K1493" s="41">
        <f t="shared" si="126"/>
        <v>0</v>
      </c>
      <c r="L1493" s="42">
        <v>0</v>
      </c>
      <c r="M1493" s="269"/>
      <c r="N1493" s="268" t="str">
        <f t="shared" si="128"/>
        <v>xxx</v>
      </c>
      <c r="O1493" s="267"/>
      <c r="P1493" s="268"/>
      <c r="Q1493" s="300">
        <v>0</v>
      </c>
      <c r="R1493" s="104">
        <f t="shared" si="127"/>
        <v>0</v>
      </c>
      <c r="S1493" s="43"/>
      <c r="T1493" s="111"/>
      <c r="U1493" s="111"/>
      <c r="V1493" s="111"/>
      <c r="W1493" s="111"/>
      <c r="X1493" s="111"/>
      <c r="Y1493" s="111"/>
      <c r="Z1493" s="111"/>
      <c r="AA1493" s="111"/>
      <c r="AB1493" s="111"/>
      <c r="AC1493" s="111"/>
      <c r="AD1493" s="111"/>
      <c r="AE1493" s="111"/>
      <c r="AF1493" s="111"/>
      <c r="AG1493" s="111"/>
      <c r="AH1493" s="40"/>
      <c r="AI1493" s="40"/>
    </row>
    <row r="1494" spans="1:35" s="44" customFormat="1" ht="28.5" customHeight="1" x14ac:dyDescent="0.25">
      <c r="A1494" s="88" t="e">
        <f t="shared" si="124"/>
        <v>#VALUE!</v>
      </c>
      <c r="B1494" s="87" t="s">
        <v>60</v>
      </c>
      <c r="C1494" s="28"/>
      <c r="D1494" s="37"/>
      <c r="E1494" s="38"/>
      <c r="F1494" s="89"/>
      <c r="G1494" s="96"/>
      <c r="H1494" s="39">
        <f t="shared" si="125"/>
        <v>0</v>
      </c>
      <c r="I1494" s="39"/>
      <c r="J1494" s="82"/>
      <c r="K1494" s="41">
        <f t="shared" si="126"/>
        <v>0</v>
      </c>
      <c r="L1494" s="42">
        <v>0</v>
      </c>
      <c r="M1494" s="269"/>
      <c r="N1494" s="268" t="str">
        <f t="shared" si="128"/>
        <v>xxx</v>
      </c>
      <c r="O1494" s="267"/>
      <c r="P1494" s="268"/>
      <c r="Q1494" s="300">
        <v>0</v>
      </c>
      <c r="R1494" s="104">
        <f t="shared" si="127"/>
        <v>0</v>
      </c>
      <c r="S1494" s="43"/>
      <c r="T1494" s="111"/>
      <c r="U1494" s="111"/>
      <c r="V1494" s="111"/>
      <c r="W1494" s="111"/>
      <c r="X1494" s="111"/>
      <c r="Y1494" s="111"/>
      <c r="Z1494" s="111"/>
      <c r="AA1494" s="111"/>
      <c r="AB1494" s="111"/>
      <c r="AC1494" s="111"/>
      <c r="AD1494" s="111"/>
      <c r="AE1494" s="111"/>
      <c r="AF1494" s="111"/>
      <c r="AG1494" s="111"/>
      <c r="AH1494" s="40"/>
      <c r="AI1494" s="40"/>
    </row>
    <row r="1495" spans="1:35" s="44" customFormat="1" ht="28.5" customHeight="1" x14ac:dyDescent="0.25">
      <c r="A1495" s="88" t="e">
        <f t="shared" si="124"/>
        <v>#VALUE!</v>
      </c>
      <c r="B1495" s="87" t="s">
        <v>60</v>
      </c>
      <c r="C1495" s="28"/>
      <c r="D1495" s="37"/>
      <c r="E1495" s="38"/>
      <c r="F1495" s="89"/>
      <c r="G1495" s="96"/>
      <c r="H1495" s="39">
        <f t="shared" si="125"/>
        <v>0</v>
      </c>
      <c r="I1495" s="39"/>
      <c r="J1495" s="82"/>
      <c r="K1495" s="41">
        <f t="shared" si="126"/>
        <v>0</v>
      </c>
      <c r="L1495" s="42">
        <v>0</v>
      </c>
      <c r="M1495" s="269"/>
      <c r="N1495" s="268" t="str">
        <f t="shared" si="128"/>
        <v>xxx</v>
      </c>
      <c r="O1495" s="267"/>
      <c r="P1495" s="268"/>
      <c r="Q1495" s="300">
        <v>0</v>
      </c>
      <c r="R1495" s="104">
        <f t="shared" si="127"/>
        <v>0</v>
      </c>
      <c r="S1495" s="43"/>
      <c r="T1495" s="111"/>
      <c r="U1495" s="111"/>
      <c r="V1495" s="111"/>
      <c r="W1495" s="111"/>
      <c r="X1495" s="111"/>
      <c r="Y1495" s="111"/>
      <c r="Z1495" s="111"/>
      <c r="AA1495" s="111"/>
      <c r="AB1495" s="111"/>
      <c r="AC1495" s="111"/>
      <c r="AD1495" s="111"/>
      <c r="AE1495" s="111"/>
      <c r="AF1495" s="111"/>
      <c r="AG1495" s="111"/>
      <c r="AH1495" s="40"/>
      <c r="AI1495" s="40"/>
    </row>
    <row r="1496" spans="1:35" s="44" customFormat="1" ht="28.5" customHeight="1" x14ac:dyDescent="0.25">
      <c r="A1496" s="88" t="e">
        <f t="shared" si="124"/>
        <v>#VALUE!</v>
      </c>
      <c r="B1496" s="87" t="s">
        <v>60</v>
      </c>
      <c r="C1496" s="28"/>
      <c r="D1496" s="37"/>
      <c r="E1496" s="38"/>
      <c r="F1496" s="89"/>
      <c r="G1496" s="96"/>
      <c r="H1496" s="39">
        <f t="shared" si="125"/>
        <v>0</v>
      </c>
      <c r="I1496" s="39"/>
      <c r="J1496" s="82"/>
      <c r="K1496" s="41">
        <f t="shared" si="126"/>
        <v>0</v>
      </c>
      <c r="L1496" s="42">
        <v>0</v>
      </c>
      <c r="M1496" s="269"/>
      <c r="N1496" s="268" t="str">
        <f t="shared" si="128"/>
        <v>xxx</v>
      </c>
      <c r="O1496" s="267"/>
      <c r="P1496" s="268"/>
      <c r="Q1496" s="300">
        <v>0</v>
      </c>
      <c r="R1496" s="104">
        <f t="shared" si="127"/>
        <v>0</v>
      </c>
      <c r="S1496" s="43"/>
      <c r="T1496" s="111"/>
      <c r="U1496" s="111"/>
      <c r="V1496" s="111"/>
      <c r="W1496" s="111"/>
      <c r="X1496" s="111"/>
      <c r="Y1496" s="111"/>
      <c r="Z1496" s="111"/>
      <c r="AA1496" s="111"/>
      <c r="AB1496" s="111"/>
      <c r="AC1496" s="111"/>
      <c r="AD1496" s="111"/>
      <c r="AE1496" s="111"/>
      <c r="AF1496" s="111"/>
      <c r="AG1496" s="111"/>
      <c r="AH1496" s="40"/>
      <c r="AI1496" s="40"/>
    </row>
    <row r="1497" spans="1:35" s="44" customFormat="1" ht="28.5" customHeight="1" x14ac:dyDescent="0.25">
      <c r="A1497" s="88" t="e">
        <f t="shared" si="124"/>
        <v>#VALUE!</v>
      </c>
      <c r="B1497" s="87" t="s">
        <v>60</v>
      </c>
      <c r="C1497" s="28"/>
      <c r="D1497" s="37"/>
      <c r="E1497" s="38"/>
      <c r="F1497" s="89"/>
      <c r="G1497" s="96"/>
      <c r="H1497" s="39">
        <f t="shared" si="125"/>
        <v>0</v>
      </c>
      <c r="I1497" s="39"/>
      <c r="J1497" s="82"/>
      <c r="K1497" s="41">
        <f t="shared" si="126"/>
        <v>0</v>
      </c>
      <c r="L1497" s="42">
        <v>0</v>
      </c>
      <c r="M1497" s="269"/>
      <c r="N1497" s="268" t="str">
        <f t="shared" si="128"/>
        <v>xxx</v>
      </c>
      <c r="O1497" s="267"/>
      <c r="P1497" s="268"/>
      <c r="Q1497" s="300">
        <v>0</v>
      </c>
      <c r="R1497" s="104">
        <f t="shared" si="127"/>
        <v>0</v>
      </c>
      <c r="S1497" s="43"/>
      <c r="T1497" s="111"/>
      <c r="U1497" s="111"/>
      <c r="V1497" s="111"/>
      <c r="W1497" s="111"/>
      <c r="X1497" s="111"/>
      <c r="Y1497" s="111"/>
      <c r="Z1497" s="111"/>
      <c r="AA1497" s="111"/>
      <c r="AB1497" s="111"/>
      <c r="AC1497" s="111"/>
      <c r="AD1497" s="111"/>
      <c r="AE1497" s="111"/>
      <c r="AF1497" s="111"/>
      <c r="AG1497" s="111"/>
      <c r="AH1497" s="40"/>
      <c r="AI1497" s="40"/>
    </row>
    <row r="1498" spans="1:35" s="44" customFormat="1" ht="28.5" customHeight="1" x14ac:dyDescent="0.25">
      <c r="A1498" s="88" t="e">
        <f t="shared" si="124"/>
        <v>#VALUE!</v>
      </c>
      <c r="B1498" s="87" t="s">
        <v>60</v>
      </c>
      <c r="C1498" s="28"/>
      <c r="D1498" s="37"/>
      <c r="E1498" s="38"/>
      <c r="F1498" s="89"/>
      <c r="G1498" s="96"/>
      <c r="H1498" s="39">
        <f t="shared" si="125"/>
        <v>0</v>
      </c>
      <c r="I1498" s="39"/>
      <c r="J1498" s="82"/>
      <c r="K1498" s="41">
        <f t="shared" si="126"/>
        <v>0</v>
      </c>
      <c r="L1498" s="42">
        <v>0</v>
      </c>
      <c r="M1498" s="269"/>
      <c r="N1498" s="268" t="str">
        <f t="shared" si="128"/>
        <v>xxx</v>
      </c>
      <c r="O1498" s="267"/>
      <c r="P1498" s="268"/>
      <c r="Q1498" s="300">
        <v>0</v>
      </c>
      <c r="R1498" s="104">
        <f t="shared" si="127"/>
        <v>0</v>
      </c>
      <c r="S1498" s="43"/>
      <c r="T1498" s="111"/>
      <c r="U1498" s="111"/>
      <c r="V1498" s="111"/>
      <c r="W1498" s="111"/>
      <c r="X1498" s="111"/>
      <c r="Y1498" s="111"/>
      <c r="Z1498" s="111"/>
      <c r="AA1498" s="111"/>
      <c r="AB1498" s="111"/>
      <c r="AC1498" s="111"/>
      <c r="AD1498" s="111"/>
      <c r="AE1498" s="111"/>
      <c r="AF1498" s="111"/>
      <c r="AG1498" s="111"/>
      <c r="AH1498" s="40"/>
      <c r="AI1498" s="40"/>
    </row>
    <row r="1499" spans="1:35" s="44" customFormat="1" ht="28.5" customHeight="1" x14ac:dyDescent="0.25">
      <c r="A1499" s="88" t="e">
        <f t="shared" si="124"/>
        <v>#VALUE!</v>
      </c>
      <c r="B1499" s="87" t="s">
        <v>60</v>
      </c>
      <c r="C1499" s="28"/>
      <c r="D1499" s="37"/>
      <c r="E1499" s="38"/>
      <c r="F1499" s="89"/>
      <c r="G1499" s="96"/>
      <c r="H1499" s="39">
        <f t="shared" si="125"/>
        <v>0</v>
      </c>
      <c r="I1499" s="39"/>
      <c r="J1499" s="82"/>
      <c r="K1499" s="41">
        <f t="shared" si="126"/>
        <v>0</v>
      </c>
      <c r="L1499" s="42">
        <v>0</v>
      </c>
      <c r="M1499" s="269"/>
      <c r="N1499" s="268" t="str">
        <f t="shared" si="128"/>
        <v>xxx</v>
      </c>
      <c r="O1499" s="267"/>
      <c r="P1499" s="268"/>
      <c r="Q1499" s="300">
        <v>0</v>
      </c>
      <c r="R1499" s="104">
        <f t="shared" si="127"/>
        <v>0</v>
      </c>
      <c r="S1499" s="43"/>
      <c r="T1499" s="111"/>
      <c r="U1499" s="111"/>
      <c r="V1499" s="111"/>
      <c r="W1499" s="111"/>
      <c r="X1499" s="111"/>
      <c r="Y1499" s="111"/>
      <c r="Z1499" s="111"/>
      <c r="AA1499" s="111"/>
      <c r="AB1499" s="111"/>
      <c r="AC1499" s="111"/>
      <c r="AD1499" s="111"/>
      <c r="AE1499" s="111"/>
      <c r="AF1499" s="111"/>
      <c r="AG1499" s="111"/>
      <c r="AH1499" s="40"/>
      <c r="AI1499" s="40"/>
    </row>
    <row r="1500" spans="1:35" s="44" customFormat="1" ht="28.5" customHeight="1" x14ac:dyDescent="0.25">
      <c r="A1500" s="88" t="e">
        <f t="shared" si="124"/>
        <v>#VALUE!</v>
      </c>
      <c r="B1500" s="87" t="s">
        <v>60</v>
      </c>
      <c r="C1500" s="28"/>
      <c r="D1500" s="37"/>
      <c r="E1500" s="38"/>
      <c r="F1500" s="89"/>
      <c r="G1500" s="96"/>
      <c r="H1500" s="39">
        <f t="shared" si="125"/>
        <v>0</v>
      </c>
      <c r="I1500" s="39"/>
      <c r="J1500" s="82"/>
      <c r="K1500" s="41">
        <f t="shared" si="126"/>
        <v>0</v>
      </c>
      <c r="L1500" s="42">
        <v>0</v>
      </c>
      <c r="M1500" s="269"/>
      <c r="N1500" s="268" t="str">
        <f t="shared" si="128"/>
        <v>xxx</v>
      </c>
      <c r="O1500" s="267"/>
      <c r="P1500" s="268"/>
      <c r="Q1500" s="300">
        <v>0</v>
      </c>
      <c r="R1500" s="104">
        <f t="shared" si="127"/>
        <v>0</v>
      </c>
      <c r="S1500" s="43"/>
      <c r="T1500" s="111"/>
      <c r="U1500" s="111"/>
      <c r="V1500" s="111"/>
      <c r="W1500" s="111"/>
      <c r="X1500" s="111"/>
      <c r="Y1500" s="111"/>
      <c r="Z1500" s="111"/>
      <c r="AA1500" s="111"/>
      <c r="AB1500" s="111"/>
      <c r="AC1500" s="111"/>
      <c r="AD1500" s="111"/>
      <c r="AE1500" s="111"/>
      <c r="AF1500" s="111"/>
      <c r="AG1500" s="111"/>
      <c r="AH1500" s="40"/>
      <c r="AI1500" s="40"/>
    </row>
    <row r="1501" spans="1:35" s="44" customFormat="1" ht="28.5" customHeight="1" x14ac:dyDescent="0.25">
      <c r="A1501" s="88" t="e">
        <f t="shared" si="124"/>
        <v>#VALUE!</v>
      </c>
      <c r="B1501" s="87" t="s">
        <v>60</v>
      </c>
      <c r="C1501" s="28"/>
      <c r="D1501" s="37"/>
      <c r="E1501" s="38"/>
      <c r="F1501" s="89"/>
      <c r="G1501" s="96"/>
      <c r="H1501" s="39">
        <f t="shared" si="125"/>
        <v>0</v>
      </c>
      <c r="I1501" s="39"/>
      <c r="J1501" s="82"/>
      <c r="K1501" s="41">
        <f t="shared" si="126"/>
        <v>0</v>
      </c>
      <c r="L1501" s="42">
        <v>0</v>
      </c>
      <c r="M1501" s="269"/>
      <c r="N1501" s="268" t="str">
        <f t="shared" si="128"/>
        <v>xxx</v>
      </c>
      <c r="O1501" s="267"/>
      <c r="P1501" s="268"/>
      <c r="Q1501" s="300">
        <v>0</v>
      </c>
      <c r="R1501" s="104">
        <f t="shared" si="127"/>
        <v>0</v>
      </c>
      <c r="S1501" s="43"/>
      <c r="T1501" s="111"/>
      <c r="U1501" s="111"/>
      <c r="V1501" s="111"/>
      <c r="W1501" s="111"/>
      <c r="X1501" s="111"/>
      <c r="Y1501" s="111"/>
      <c r="Z1501" s="111"/>
      <c r="AA1501" s="111"/>
      <c r="AB1501" s="111"/>
      <c r="AC1501" s="111"/>
      <c r="AD1501" s="111"/>
      <c r="AE1501" s="111"/>
      <c r="AF1501" s="111"/>
      <c r="AG1501" s="111"/>
      <c r="AH1501" s="40"/>
      <c r="AI1501" s="40"/>
    </row>
    <row r="1502" spans="1:35" s="44" customFormat="1" ht="28.5" customHeight="1" x14ac:dyDescent="0.25">
      <c r="A1502" s="88" t="e">
        <f t="shared" si="124"/>
        <v>#VALUE!</v>
      </c>
      <c r="B1502" s="87" t="s">
        <v>60</v>
      </c>
      <c r="C1502" s="28"/>
      <c r="D1502" s="37"/>
      <c r="E1502" s="38"/>
      <c r="F1502" s="89"/>
      <c r="G1502" s="96"/>
      <c r="H1502" s="39">
        <f t="shared" si="125"/>
        <v>0</v>
      </c>
      <c r="I1502" s="39"/>
      <c r="J1502" s="82"/>
      <c r="K1502" s="41">
        <f t="shared" si="126"/>
        <v>0</v>
      </c>
      <c r="L1502" s="42">
        <v>0</v>
      </c>
      <c r="M1502" s="269"/>
      <c r="N1502" s="268" t="str">
        <f t="shared" si="128"/>
        <v>xxx</v>
      </c>
      <c r="O1502" s="267"/>
      <c r="P1502" s="268"/>
      <c r="Q1502" s="300">
        <v>0</v>
      </c>
      <c r="R1502" s="104">
        <f t="shared" si="127"/>
        <v>0</v>
      </c>
      <c r="S1502" s="43"/>
      <c r="T1502" s="111"/>
      <c r="U1502" s="111"/>
      <c r="V1502" s="111"/>
      <c r="W1502" s="111"/>
      <c r="X1502" s="111"/>
      <c r="Y1502" s="111"/>
      <c r="Z1502" s="111"/>
      <c r="AA1502" s="111"/>
      <c r="AB1502" s="111"/>
      <c r="AC1502" s="111"/>
      <c r="AD1502" s="111"/>
      <c r="AE1502" s="111"/>
      <c r="AF1502" s="111"/>
      <c r="AG1502" s="111"/>
      <c r="AH1502" s="40"/>
      <c r="AI1502" s="40"/>
    </row>
    <row r="1503" spans="1:35" s="44" customFormat="1" ht="28.5" customHeight="1" x14ac:dyDescent="0.25">
      <c r="A1503" s="88" t="e">
        <f t="shared" si="124"/>
        <v>#VALUE!</v>
      </c>
      <c r="B1503" s="87" t="s">
        <v>60</v>
      </c>
      <c r="C1503" s="28"/>
      <c r="D1503" s="37"/>
      <c r="E1503" s="38"/>
      <c r="F1503" s="89"/>
      <c r="G1503" s="96"/>
      <c r="H1503" s="39">
        <f t="shared" si="125"/>
        <v>0</v>
      </c>
      <c r="I1503" s="39"/>
      <c r="J1503" s="82"/>
      <c r="K1503" s="41">
        <f t="shared" si="126"/>
        <v>0</v>
      </c>
      <c r="L1503" s="42">
        <v>0</v>
      </c>
      <c r="M1503" s="269"/>
      <c r="N1503" s="268" t="str">
        <f t="shared" si="128"/>
        <v>xxx</v>
      </c>
      <c r="O1503" s="267"/>
      <c r="P1503" s="268"/>
      <c r="Q1503" s="300">
        <v>0</v>
      </c>
      <c r="R1503" s="104">
        <f t="shared" si="127"/>
        <v>0</v>
      </c>
      <c r="S1503" s="43"/>
      <c r="T1503" s="111"/>
      <c r="U1503" s="111"/>
      <c r="V1503" s="111"/>
      <c r="W1503" s="111"/>
      <c r="X1503" s="111"/>
      <c r="Y1503" s="111"/>
      <c r="Z1503" s="111"/>
      <c r="AA1503" s="111"/>
      <c r="AB1503" s="111"/>
      <c r="AC1503" s="111"/>
      <c r="AD1503" s="111"/>
      <c r="AE1503" s="111"/>
      <c r="AF1503" s="111"/>
      <c r="AG1503" s="111"/>
      <c r="AH1503" s="40"/>
      <c r="AI1503" s="40"/>
    </row>
    <row r="1504" spans="1:35" s="44" customFormat="1" ht="28.5" customHeight="1" x14ac:dyDescent="0.25">
      <c r="A1504" s="88" t="e">
        <f t="shared" si="124"/>
        <v>#VALUE!</v>
      </c>
      <c r="B1504" s="87" t="s">
        <v>60</v>
      </c>
      <c r="C1504" s="28"/>
      <c r="D1504" s="37"/>
      <c r="E1504" s="38"/>
      <c r="F1504" s="89"/>
      <c r="G1504" s="96"/>
      <c r="H1504" s="39">
        <f t="shared" si="125"/>
        <v>0</v>
      </c>
      <c r="I1504" s="39"/>
      <c r="J1504" s="82"/>
      <c r="K1504" s="41">
        <f t="shared" si="126"/>
        <v>0</v>
      </c>
      <c r="L1504" s="42">
        <v>0</v>
      </c>
      <c r="M1504" s="269"/>
      <c r="N1504" s="268" t="str">
        <f t="shared" si="128"/>
        <v>xxx</v>
      </c>
      <c r="O1504" s="267"/>
      <c r="P1504" s="268"/>
      <c r="Q1504" s="300">
        <v>0</v>
      </c>
      <c r="R1504" s="104">
        <f t="shared" si="127"/>
        <v>0</v>
      </c>
      <c r="S1504" s="43"/>
      <c r="T1504" s="111"/>
      <c r="U1504" s="111"/>
      <c r="V1504" s="111"/>
      <c r="W1504" s="111"/>
      <c r="X1504" s="111"/>
      <c r="Y1504" s="111"/>
      <c r="Z1504" s="111"/>
      <c r="AA1504" s="111"/>
      <c r="AB1504" s="111"/>
      <c r="AC1504" s="111"/>
      <c r="AD1504" s="111"/>
      <c r="AE1504" s="111"/>
      <c r="AF1504" s="111"/>
      <c r="AG1504" s="111"/>
      <c r="AH1504" s="40"/>
      <c r="AI1504" s="40"/>
    </row>
    <row r="1505" spans="1:35" s="44" customFormat="1" ht="28.5" customHeight="1" x14ac:dyDescent="0.25">
      <c r="A1505" s="88" t="e">
        <f t="shared" si="124"/>
        <v>#VALUE!</v>
      </c>
      <c r="B1505" s="87" t="s">
        <v>60</v>
      </c>
      <c r="C1505" s="28"/>
      <c r="D1505" s="37"/>
      <c r="E1505" s="38"/>
      <c r="F1505" s="89"/>
      <c r="G1505" s="96"/>
      <c r="H1505" s="39">
        <f t="shared" si="125"/>
        <v>0</v>
      </c>
      <c r="I1505" s="39"/>
      <c r="J1505" s="82"/>
      <c r="K1505" s="41">
        <f t="shared" si="126"/>
        <v>0</v>
      </c>
      <c r="L1505" s="42">
        <v>0</v>
      </c>
      <c r="M1505" s="269"/>
      <c r="N1505" s="268" t="str">
        <f t="shared" si="128"/>
        <v>xxx</v>
      </c>
      <c r="O1505" s="267"/>
      <c r="P1505" s="268"/>
      <c r="Q1505" s="300">
        <v>0</v>
      </c>
      <c r="R1505" s="104">
        <f t="shared" si="127"/>
        <v>0</v>
      </c>
      <c r="S1505" s="43"/>
      <c r="T1505" s="111"/>
      <c r="U1505" s="111"/>
      <c r="V1505" s="111"/>
      <c r="W1505" s="111"/>
      <c r="X1505" s="111"/>
      <c r="Y1505" s="111"/>
      <c r="Z1505" s="111"/>
      <c r="AA1505" s="111"/>
      <c r="AB1505" s="111"/>
      <c r="AC1505" s="111"/>
      <c r="AD1505" s="111"/>
      <c r="AE1505" s="111"/>
      <c r="AF1505" s="111"/>
      <c r="AG1505" s="111"/>
      <c r="AH1505" s="40"/>
      <c r="AI1505" s="40"/>
    </row>
    <row r="1506" spans="1:35" s="44" customFormat="1" ht="28.5" customHeight="1" x14ac:dyDescent="0.25">
      <c r="A1506" s="88" t="e">
        <f t="shared" si="124"/>
        <v>#VALUE!</v>
      </c>
      <c r="B1506" s="87" t="s">
        <v>60</v>
      </c>
      <c r="C1506" s="28"/>
      <c r="D1506" s="37"/>
      <c r="E1506" s="38"/>
      <c r="F1506" s="89"/>
      <c r="G1506" s="96"/>
      <c r="H1506" s="39">
        <f t="shared" si="125"/>
        <v>0</v>
      </c>
      <c r="I1506" s="39"/>
      <c r="J1506" s="82"/>
      <c r="K1506" s="41">
        <f t="shared" si="126"/>
        <v>0</v>
      </c>
      <c r="L1506" s="42">
        <v>0</v>
      </c>
      <c r="M1506" s="269"/>
      <c r="N1506" s="268" t="str">
        <f t="shared" si="128"/>
        <v>xxx</v>
      </c>
      <c r="O1506" s="267"/>
      <c r="P1506" s="268"/>
      <c r="Q1506" s="300">
        <v>0</v>
      </c>
      <c r="R1506" s="104">
        <f t="shared" si="127"/>
        <v>0</v>
      </c>
      <c r="S1506" s="43"/>
      <c r="T1506" s="111"/>
      <c r="U1506" s="111"/>
      <c r="V1506" s="111"/>
      <c r="W1506" s="111"/>
      <c r="X1506" s="111"/>
      <c r="Y1506" s="111"/>
      <c r="Z1506" s="111"/>
      <c r="AA1506" s="111"/>
      <c r="AB1506" s="111"/>
      <c r="AC1506" s="111"/>
      <c r="AD1506" s="111"/>
      <c r="AE1506" s="111"/>
      <c r="AF1506" s="111"/>
      <c r="AG1506" s="111"/>
      <c r="AH1506" s="40"/>
      <c r="AI1506" s="40"/>
    </row>
    <row r="1507" spans="1:35" s="44" customFormat="1" ht="28.5" customHeight="1" x14ac:dyDescent="0.25">
      <c r="A1507" s="88" t="e">
        <f t="shared" si="124"/>
        <v>#VALUE!</v>
      </c>
      <c r="B1507" s="87" t="s">
        <v>60</v>
      </c>
      <c r="C1507" s="28"/>
      <c r="D1507" s="37"/>
      <c r="E1507" s="38"/>
      <c r="F1507" s="89"/>
      <c r="G1507" s="96"/>
      <c r="H1507" s="39">
        <f t="shared" si="125"/>
        <v>0</v>
      </c>
      <c r="I1507" s="39"/>
      <c r="J1507" s="82"/>
      <c r="K1507" s="41">
        <f t="shared" si="126"/>
        <v>0</v>
      </c>
      <c r="L1507" s="42">
        <v>0</v>
      </c>
      <c r="M1507" s="269"/>
      <c r="N1507" s="268" t="str">
        <f t="shared" si="128"/>
        <v>xxx</v>
      </c>
      <c r="O1507" s="267"/>
      <c r="P1507" s="268"/>
      <c r="Q1507" s="300">
        <v>0</v>
      </c>
      <c r="R1507" s="104">
        <f t="shared" si="127"/>
        <v>0</v>
      </c>
      <c r="S1507" s="43"/>
      <c r="T1507" s="111"/>
      <c r="U1507" s="111"/>
      <c r="V1507" s="111"/>
      <c r="W1507" s="111"/>
      <c r="X1507" s="111"/>
      <c r="Y1507" s="111"/>
      <c r="Z1507" s="111"/>
      <c r="AA1507" s="111"/>
      <c r="AB1507" s="111"/>
      <c r="AC1507" s="111"/>
      <c r="AD1507" s="111"/>
      <c r="AE1507" s="111"/>
      <c r="AF1507" s="111"/>
      <c r="AG1507" s="111"/>
      <c r="AH1507" s="40"/>
      <c r="AI1507" s="40"/>
    </row>
    <row r="1508" spans="1:35" s="44" customFormat="1" ht="28.5" customHeight="1" x14ac:dyDescent="0.25">
      <c r="A1508" s="88" t="e">
        <f t="shared" si="124"/>
        <v>#VALUE!</v>
      </c>
      <c r="B1508" s="87" t="s">
        <v>60</v>
      </c>
      <c r="C1508" s="28"/>
      <c r="D1508" s="37"/>
      <c r="E1508" s="38"/>
      <c r="F1508" s="89"/>
      <c r="G1508" s="96"/>
      <c r="H1508" s="39">
        <f t="shared" si="125"/>
        <v>0</v>
      </c>
      <c r="I1508" s="39"/>
      <c r="J1508" s="82"/>
      <c r="K1508" s="41">
        <f t="shared" si="126"/>
        <v>0</v>
      </c>
      <c r="L1508" s="42">
        <v>0</v>
      </c>
      <c r="M1508" s="269"/>
      <c r="N1508" s="268" t="str">
        <f t="shared" si="128"/>
        <v>xxx</v>
      </c>
      <c r="O1508" s="267"/>
      <c r="P1508" s="268"/>
      <c r="Q1508" s="300">
        <v>0</v>
      </c>
      <c r="R1508" s="104">
        <f t="shared" si="127"/>
        <v>0</v>
      </c>
      <c r="S1508" s="43"/>
      <c r="T1508" s="111"/>
      <c r="U1508" s="111"/>
      <c r="V1508" s="111"/>
      <c r="W1508" s="111"/>
      <c r="X1508" s="111"/>
      <c r="Y1508" s="111"/>
      <c r="Z1508" s="111"/>
      <c r="AA1508" s="111"/>
      <c r="AB1508" s="111"/>
      <c r="AC1508" s="111"/>
      <c r="AD1508" s="111"/>
      <c r="AE1508" s="111"/>
      <c r="AF1508" s="111"/>
      <c r="AG1508" s="111"/>
      <c r="AH1508" s="40"/>
      <c r="AI1508" s="40"/>
    </row>
    <row r="1509" spans="1:35" s="44" customFormat="1" ht="28.5" customHeight="1" x14ac:dyDescent="0.25">
      <c r="A1509" s="88" t="e">
        <f t="shared" si="124"/>
        <v>#VALUE!</v>
      </c>
      <c r="B1509" s="87" t="s">
        <v>60</v>
      </c>
      <c r="C1509" s="28"/>
      <c r="D1509" s="37"/>
      <c r="E1509" s="38"/>
      <c r="F1509" s="89"/>
      <c r="G1509" s="96"/>
      <c r="H1509" s="39">
        <f t="shared" si="125"/>
        <v>0</v>
      </c>
      <c r="I1509" s="39"/>
      <c r="J1509" s="82"/>
      <c r="K1509" s="41">
        <f t="shared" si="126"/>
        <v>0</v>
      </c>
      <c r="L1509" s="42">
        <v>0</v>
      </c>
      <c r="M1509" s="269"/>
      <c r="N1509" s="268" t="str">
        <f t="shared" si="128"/>
        <v>xxx</v>
      </c>
      <c r="O1509" s="267"/>
      <c r="P1509" s="268"/>
      <c r="Q1509" s="300">
        <v>0</v>
      </c>
      <c r="R1509" s="104">
        <f t="shared" si="127"/>
        <v>0</v>
      </c>
      <c r="S1509" s="43"/>
      <c r="T1509" s="111"/>
      <c r="U1509" s="111"/>
      <c r="V1509" s="111"/>
      <c r="W1509" s="111"/>
      <c r="X1509" s="111"/>
      <c r="Y1509" s="111"/>
      <c r="Z1509" s="111"/>
      <c r="AA1509" s="111"/>
      <c r="AB1509" s="111"/>
      <c r="AC1509" s="111"/>
      <c r="AD1509" s="111"/>
      <c r="AE1509" s="111"/>
      <c r="AF1509" s="111"/>
      <c r="AG1509" s="111"/>
      <c r="AH1509" s="40"/>
      <c r="AI1509" s="40"/>
    </row>
    <row r="1510" spans="1:35" s="44" customFormat="1" ht="28.5" customHeight="1" x14ac:dyDescent="0.25">
      <c r="A1510" s="88" t="e">
        <f t="shared" si="124"/>
        <v>#VALUE!</v>
      </c>
      <c r="B1510" s="87" t="s">
        <v>60</v>
      </c>
      <c r="C1510" s="28"/>
      <c r="D1510" s="37"/>
      <c r="E1510" s="38"/>
      <c r="F1510" s="89"/>
      <c r="G1510" s="96"/>
      <c r="H1510" s="39">
        <f t="shared" si="125"/>
        <v>0</v>
      </c>
      <c r="I1510" s="39"/>
      <c r="J1510" s="82"/>
      <c r="K1510" s="41">
        <f t="shared" si="126"/>
        <v>0</v>
      </c>
      <c r="L1510" s="42">
        <v>0</v>
      </c>
      <c r="M1510" s="269"/>
      <c r="N1510" s="268" t="str">
        <f t="shared" si="128"/>
        <v>xxx</v>
      </c>
      <c r="O1510" s="267"/>
      <c r="P1510" s="268"/>
      <c r="Q1510" s="300">
        <v>0</v>
      </c>
      <c r="R1510" s="104">
        <f t="shared" si="127"/>
        <v>0</v>
      </c>
      <c r="S1510" s="43"/>
      <c r="T1510" s="111"/>
      <c r="U1510" s="111"/>
      <c r="V1510" s="111"/>
      <c r="W1510" s="111"/>
      <c r="X1510" s="111"/>
      <c r="Y1510" s="111"/>
      <c r="Z1510" s="111"/>
      <c r="AA1510" s="111"/>
      <c r="AB1510" s="111"/>
      <c r="AC1510" s="111"/>
      <c r="AD1510" s="111"/>
      <c r="AE1510" s="111"/>
      <c r="AF1510" s="111"/>
      <c r="AG1510" s="111"/>
      <c r="AH1510" s="40"/>
      <c r="AI1510" s="40"/>
    </row>
    <row r="1511" spans="1:35" s="44" customFormat="1" ht="28.5" customHeight="1" x14ac:dyDescent="0.25">
      <c r="A1511" s="88" t="e">
        <f t="shared" si="124"/>
        <v>#VALUE!</v>
      </c>
      <c r="B1511" s="87" t="s">
        <v>60</v>
      </c>
      <c r="C1511" s="28"/>
      <c r="D1511" s="37"/>
      <c r="E1511" s="38"/>
      <c r="F1511" s="89"/>
      <c r="G1511" s="96"/>
      <c r="H1511" s="39">
        <f t="shared" si="125"/>
        <v>0</v>
      </c>
      <c r="I1511" s="39"/>
      <c r="J1511" s="82"/>
      <c r="K1511" s="41">
        <f t="shared" si="126"/>
        <v>0</v>
      </c>
      <c r="L1511" s="42">
        <v>0</v>
      </c>
      <c r="M1511" s="269"/>
      <c r="N1511" s="268" t="str">
        <f t="shared" si="128"/>
        <v>xxx</v>
      </c>
      <c r="O1511" s="267"/>
      <c r="P1511" s="268"/>
      <c r="Q1511" s="300">
        <v>0</v>
      </c>
      <c r="R1511" s="104">
        <f t="shared" si="127"/>
        <v>0</v>
      </c>
      <c r="S1511" s="43"/>
      <c r="T1511" s="111"/>
      <c r="U1511" s="111"/>
      <c r="V1511" s="111"/>
      <c r="W1511" s="111"/>
      <c r="X1511" s="111"/>
      <c r="Y1511" s="111"/>
      <c r="Z1511" s="111"/>
      <c r="AA1511" s="111"/>
      <c r="AB1511" s="111"/>
      <c r="AC1511" s="111"/>
      <c r="AD1511" s="111"/>
      <c r="AE1511" s="111"/>
      <c r="AF1511" s="111"/>
      <c r="AG1511" s="111"/>
      <c r="AH1511" s="40"/>
      <c r="AI1511" s="40"/>
    </row>
    <row r="1512" spans="1:35" s="44" customFormat="1" ht="28.5" customHeight="1" x14ac:dyDescent="0.25">
      <c r="A1512" s="88" t="e">
        <f t="shared" si="124"/>
        <v>#VALUE!</v>
      </c>
      <c r="B1512" s="87" t="s">
        <v>60</v>
      </c>
      <c r="C1512" s="28"/>
      <c r="D1512" s="37"/>
      <c r="E1512" s="38"/>
      <c r="F1512" s="89"/>
      <c r="G1512" s="96"/>
      <c r="H1512" s="39">
        <f t="shared" si="125"/>
        <v>0</v>
      </c>
      <c r="I1512" s="39"/>
      <c r="J1512" s="82"/>
      <c r="K1512" s="41">
        <f t="shared" si="126"/>
        <v>0</v>
      </c>
      <c r="L1512" s="42">
        <v>0</v>
      </c>
      <c r="M1512" s="269"/>
      <c r="N1512" s="268" t="str">
        <f t="shared" si="128"/>
        <v>xxx</v>
      </c>
      <c r="O1512" s="267"/>
      <c r="P1512" s="268"/>
      <c r="Q1512" s="300">
        <v>0</v>
      </c>
      <c r="R1512" s="104">
        <f t="shared" si="127"/>
        <v>0</v>
      </c>
      <c r="S1512" s="43"/>
      <c r="T1512" s="111"/>
      <c r="U1512" s="111"/>
      <c r="V1512" s="111"/>
      <c r="W1512" s="111"/>
      <c r="X1512" s="111"/>
      <c r="Y1512" s="111"/>
      <c r="Z1512" s="111"/>
      <c r="AA1512" s="111"/>
      <c r="AB1512" s="111"/>
      <c r="AC1512" s="111"/>
      <c r="AD1512" s="111"/>
      <c r="AE1512" s="111"/>
      <c r="AF1512" s="111"/>
      <c r="AG1512" s="111"/>
      <c r="AH1512" s="40"/>
      <c r="AI1512" s="40"/>
    </row>
    <row r="1513" spans="1:35" s="44" customFormat="1" ht="28.5" customHeight="1" x14ac:dyDescent="0.25">
      <c r="A1513" s="88" t="e">
        <f t="shared" si="124"/>
        <v>#VALUE!</v>
      </c>
      <c r="B1513" s="87" t="s">
        <v>60</v>
      </c>
      <c r="C1513" s="28"/>
      <c r="D1513" s="37"/>
      <c r="E1513" s="38"/>
      <c r="F1513" s="89"/>
      <c r="G1513" s="96"/>
      <c r="H1513" s="39">
        <f t="shared" si="125"/>
        <v>0</v>
      </c>
      <c r="I1513" s="39"/>
      <c r="J1513" s="82"/>
      <c r="K1513" s="41">
        <f t="shared" si="126"/>
        <v>0</v>
      </c>
      <c r="L1513" s="42">
        <v>0</v>
      </c>
      <c r="M1513" s="269"/>
      <c r="N1513" s="268" t="str">
        <f t="shared" si="128"/>
        <v>xxx</v>
      </c>
      <c r="O1513" s="267"/>
      <c r="P1513" s="268"/>
      <c r="Q1513" s="300">
        <v>0</v>
      </c>
      <c r="R1513" s="104">
        <f t="shared" si="127"/>
        <v>0</v>
      </c>
      <c r="S1513" s="43"/>
      <c r="T1513" s="111"/>
      <c r="U1513" s="111"/>
      <c r="V1513" s="111"/>
      <c r="W1513" s="111"/>
      <c r="X1513" s="111"/>
      <c r="Y1513" s="111"/>
      <c r="Z1513" s="111"/>
      <c r="AA1513" s="111"/>
      <c r="AB1513" s="111"/>
      <c r="AC1513" s="111"/>
      <c r="AD1513" s="111"/>
      <c r="AE1513" s="111"/>
      <c r="AF1513" s="111"/>
      <c r="AG1513" s="111"/>
      <c r="AH1513" s="40"/>
      <c r="AI1513" s="40"/>
    </row>
    <row r="1514" spans="1:35" s="44" customFormat="1" ht="28.5" customHeight="1" x14ac:dyDescent="0.25">
      <c r="A1514" s="88" t="e">
        <f t="shared" ref="A1514:A1577" si="129">N1514+14</f>
        <v>#VALUE!</v>
      </c>
      <c r="B1514" s="87" t="s">
        <v>60</v>
      </c>
      <c r="C1514" s="28"/>
      <c r="D1514" s="37"/>
      <c r="E1514" s="38"/>
      <c r="F1514" s="89"/>
      <c r="G1514" s="96"/>
      <c r="H1514" s="39">
        <f t="shared" ref="H1514:H1577" si="130">G1514-F1514</f>
        <v>0</v>
      </c>
      <c r="I1514" s="39"/>
      <c r="J1514" s="82"/>
      <c r="K1514" s="41">
        <f t="shared" ref="K1514:K1577" si="131">L1514/1.1</f>
        <v>0</v>
      </c>
      <c r="L1514" s="42">
        <v>0</v>
      </c>
      <c r="M1514" s="269"/>
      <c r="N1514" s="268" t="str">
        <f t="shared" si="128"/>
        <v>xxx</v>
      </c>
      <c r="O1514" s="267"/>
      <c r="P1514" s="268"/>
      <c r="Q1514" s="300">
        <v>0</v>
      </c>
      <c r="R1514" s="104">
        <f t="shared" ref="R1514:R1577" si="132">L1514-Q1514</f>
        <v>0</v>
      </c>
      <c r="S1514" s="43"/>
      <c r="T1514" s="111"/>
      <c r="U1514" s="111"/>
      <c r="V1514" s="111"/>
      <c r="W1514" s="111"/>
      <c r="X1514" s="111"/>
      <c r="Y1514" s="111"/>
      <c r="Z1514" s="111"/>
      <c r="AA1514" s="111"/>
      <c r="AB1514" s="111"/>
      <c r="AC1514" s="111"/>
      <c r="AD1514" s="111"/>
      <c r="AE1514" s="111"/>
      <c r="AF1514" s="111"/>
      <c r="AG1514" s="111"/>
      <c r="AH1514" s="40"/>
      <c r="AI1514" s="40"/>
    </row>
    <row r="1515" spans="1:35" s="44" customFormat="1" ht="28.5" customHeight="1" x14ac:dyDescent="0.25">
      <c r="A1515" s="88" t="e">
        <f t="shared" si="129"/>
        <v>#VALUE!</v>
      </c>
      <c r="B1515" s="87" t="s">
        <v>60</v>
      </c>
      <c r="C1515" s="28"/>
      <c r="D1515" s="37"/>
      <c r="E1515" s="38"/>
      <c r="F1515" s="89"/>
      <c r="G1515" s="96"/>
      <c r="H1515" s="39">
        <f t="shared" si="130"/>
        <v>0</v>
      </c>
      <c r="I1515" s="39"/>
      <c r="J1515" s="82"/>
      <c r="K1515" s="41">
        <f t="shared" si="131"/>
        <v>0</v>
      </c>
      <c r="L1515" s="42">
        <v>0</v>
      </c>
      <c r="M1515" s="269"/>
      <c r="N1515" s="268" t="str">
        <f t="shared" si="128"/>
        <v>xxx</v>
      </c>
      <c r="O1515" s="267"/>
      <c r="P1515" s="268"/>
      <c r="Q1515" s="300">
        <v>0</v>
      </c>
      <c r="R1515" s="104">
        <f t="shared" si="132"/>
        <v>0</v>
      </c>
      <c r="S1515" s="43"/>
      <c r="T1515" s="111"/>
      <c r="U1515" s="111"/>
      <c r="V1515" s="111"/>
      <c r="W1515" s="111"/>
      <c r="X1515" s="111"/>
      <c r="Y1515" s="111"/>
      <c r="Z1515" s="111"/>
      <c r="AA1515" s="111"/>
      <c r="AB1515" s="111"/>
      <c r="AC1515" s="111"/>
      <c r="AD1515" s="111"/>
      <c r="AE1515" s="111"/>
      <c r="AF1515" s="111"/>
      <c r="AG1515" s="111"/>
      <c r="AH1515" s="40"/>
      <c r="AI1515" s="40"/>
    </row>
    <row r="1516" spans="1:35" s="44" customFormat="1" ht="28.5" customHeight="1" x14ac:dyDescent="0.25">
      <c r="A1516" s="88" t="e">
        <f t="shared" si="129"/>
        <v>#VALUE!</v>
      </c>
      <c r="B1516" s="87" t="s">
        <v>60</v>
      </c>
      <c r="C1516" s="28"/>
      <c r="D1516" s="37"/>
      <c r="E1516" s="38"/>
      <c r="F1516" s="89"/>
      <c r="G1516" s="96"/>
      <c r="H1516" s="39">
        <f t="shared" si="130"/>
        <v>0</v>
      </c>
      <c r="I1516" s="39"/>
      <c r="J1516" s="82"/>
      <c r="K1516" s="41">
        <f t="shared" si="131"/>
        <v>0</v>
      </c>
      <c r="L1516" s="42">
        <v>0</v>
      </c>
      <c r="M1516" s="269"/>
      <c r="N1516" s="268" t="str">
        <f t="shared" si="128"/>
        <v>xxx</v>
      </c>
      <c r="O1516" s="267"/>
      <c r="P1516" s="268"/>
      <c r="Q1516" s="300">
        <v>0</v>
      </c>
      <c r="R1516" s="104">
        <f t="shared" si="132"/>
        <v>0</v>
      </c>
      <c r="S1516" s="43"/>
      <c r="T1516" s="111"/>
      <c r="U1516" s="111"/>
      <c r="V1516" s="111"/>
      <c r="W1516" s="111"/>
      <c r="X1516" s="111"/>
      <c r="Y1516" s="111"/>
      <c r="Z1516" s="111"/>
      <c r="AA1516" s="111"/>
      <c r="AB1516" s="111"/>
      <c r="AC1516" s="111"/>
      <c r="AD1516" s="111"/>
      <c r="AE1516" s="111"/>
      <c r="AF1516" s="111"/>
      <c r="AG1516" s="111"/>
      <c r="AH1516" s="40"/>
      <c r="AI1516" s="40"/>
    </row>
    <row r="1517" spans="1:35" s="44" customFormat="1" ht="28.5" customHeight="1" x14ac:dyDescent="0.25">
      <c r="A1517" s="88" t="e">
        <f t="shared" si="129"/>
        <v>#VALUE!</v>
      </c>
      <c r="B1517" s="87" t="s">
        <v>60</v>
      </c>
      <c r="C1517" s="28"/>
      <c r="D1517" s="37"/>
      <c r="E1517" s="38"/>
      <c r="F1517" s="89"/>
      <c r="G1517" s="96"/>
      <c r="H1517" s="39">
        <f t="shared" si="130"/>
        <v>0</v>
      </c>
      <c r="I1517" s="39"/>
      <c r="J1517" s="82"/>
      <c r="K1517" s="41">
        <f t="shared" si="131"/>
        <v>0</v>
      </c>
      <c r="L1517" s="42">
        <v>0</v>
      </c>
      <c r="M1517" s="269"/>
      <c r="N1517" s="268" t="str">
        <f t="shared" si="128"/>
        <v>xxx</v>
      </c>
      <c r="O1517" s="267"/>
      <c r="P1517" s="268"/>
      <c r="Q1517" s="300">
        <v>0</v>
      </c>
      <c r="R1517" s="104">
        <f t="shared" si="132"/>
        <v>0</v>
      </c>
      <c r="S1517" s="43"/>
      <c r="T1517" s="111"/>
      <c r="U1517" s="111"/>
      <c r="V1517" s="111"/>
      <c r="W1517" s="111"/>
      <c r="X1517" s="111"/>
      <c r="Y1517" s="111"/>
      <c r="Z1517" s="111"/>
      <c r="AA1517" s="111"/>
      <c r="AB1517" s="111"/>
      <c r="AC1517" s="111"/>
      <c r="AD1517" s="111"/>
      <c r="AE1517" s="111"/>
      <c r="AF1517" s="111"/>
      <c r="AG1517" s="111"/>
      <c r="AH1517" s="40"/>
      <c r="AI1517" s="40"/>
    </row>
    <row r="1518" spans="1:35" s="44" customFormat="1" ht="28.5" customHeight="1" x14ac:dyDescent="0.25">
      <c r="A1518" s="88" t="e">
        <f t="shared" si="129"/>
        <v>#VALUE!</v>
      </c>
      <c r="B1518" s="87" t="s">
        <v>60</v>
      </c>
      <c r="C1518" s="28"/>
      <c r="D1518" s="37"/>
      <c r="E1518" s="38"/>
      <c r="F1518" s="89"/>
      <c r="G1518" s="96"/>
      <c r="H1518" s="39">
        <f t="shared" si="130"/>
        <v>0</v>
      </c>
      <c r="I1518" s="39"/>
      <c r="J1518" s="82"/>
      <c r="K1518" s="41">
        <f t="shared" si="131"/>
        <v>0</v>
      </c>
      <c r="L1518" s="42">
        <v>0</v>
      </c>
      <c r="M1518" s="269"/>
      <c r="N1518" s="268" t="str">
        <f t="shared" si="128"/>
        <v>xxx</v>
      </c>
      <c r="O1518" s="267"/>
      <c r="P1518" s="268"/>
      <c r="Q1518" s="300">
        <v>0</v>
      </c>
      <c r="R1518" s="104">
        <f t="shared" si="132"/>
        <v>0</v>
      </c>
      <c r="S1518" s="43"/>
      <c r="T1518" s="111"/>
      <c r="U1518" s="111"/>
      <c r="V1518" s="111"/>
      <c r="W1518" s="111"/>
      <c r="X1518" s="111"/>
      <c r="Y1518" s="111"/>
      <c r="Z1518" s="111"/>
      <c r="AA1518" s="111"/>
      <c r="AB1518" s="111"/>
      <c r="AC1518" s="111"/>
      <c r="AD1518" s="111"/>
      <c r="AE1518" s="111"/>
      <c r="AF1518" s="111"/>
      <c r="AG1518" s="111"/>
      <c r="AH1518" s="40"/>
      <c r="AI1518" s="40"/>
    </row>
    <row r="1519" spans="1:35" s="44" customFormat="1" ht="28.5" customHeight="1" x14ac:dyDescent="0.25">
      <c r="A1519" s="88" t="e">
        <f t="shared" si="129"/>
        <v>#VALUE!</v>
      </c>
      <c r="B1519" s="87" t="s">
        <v>60</v>
      </c>
      <c r="C1519" s="28"/>
      <c r="D1519" s="37"/>
      <c r="E1519" s="38"/>
      <c r="F1519" s="89"/>
      <c r="G1519" s="96"/>
      <c r="H1519" s="39">
        <f t="shared" si="130"/>
        <v>0</v>
      </c>
      <c r="I1519" s="39"/>
      <c r="J1519" s="82"/>
      <c r="K1519" s="41">
        <f t="shared" si="131"/>
        <v>0</v>
      </c>
      <c r="L1519" s="42">
        <v>0</v>
      </c>
      <c r="M1519" s="269"/>
      <c r="N1519" s="268" t="str">
        <f t="shared" si="128"/>
        <v>xxx</v>
      </c>
      <c r="O1519" s="267"/>
      <c r="P1519" s="268"/>
      <c r="Q1519" s="300">
        <v>0</v>
      </c>
      <c r="R1519" s="104">
        <f t="shared" si="132"/>
        <v>0</v>
      </c>
      <c r="S1519" s="43"/>
      <c r="T1519" s="111"/>
      <c r="U1519" s="111"/>
      <c r="V1519" s="111"/>
      <c r="W1519" s="111"/>
      <c r="X1519" s="111"/>
      <c r="Y1519" s="111"/>
      <c r="Z1519" s="111"/>
      <c r="AA1519" s="111"/>
      <c r="AB1519" s="111"/>
      <c r="AC1519" s="111"/>
      <c r="AD1519" s="111"/>
      <c r="AE1519" s="111"/>
      <c r="AF1519" s="111"/>
      <c r="AG1519" s="111"/>
      <c r="AH1519" s="40"/>
      <c r="AI1519" s="40"/>
    </row>
    <row r="1520" spans="1:35" s="44" customFormat="1" ht="28.5" customHeight="1" x14ac:dyDescent="0.25">
      <c r="A1520" s="88" t="e">
        <f t="shared" si="129"/>
        <v>#VALUE!</v>
      </c>
      <c r="B1520" s="87" t="s">
        <v>60</v>
      </c>
      <c r="C1520" s="28"/>
      <c r="D1520" s="37"/>
      <c r="E1520" s="38"/>
      <c r="F1520" s="89"/>
      <c r="G1520" s="96"/>
      <c r="H1520" s="39">
        <f t="shared" si="130"/>
        <v>0</v>
      </c>
      <c r="I1520" s="39"/>
      <c r="J1520" s="82"/>
      <c r="K1520" s="41">
        <f t="shared" si="131"/>
        <v>0</v>
      </c>
      <c r="L1520" s="42">
        <v>0</v>
      </c>
      <c r="M1520" s="269"/>
      <c r="N1520" s="268" t="str">
        <f t="shared" si="128"/>
        <v>xxx</v>
      </c>
      <c r="O1520" s="267"/>
      <c r="P1520" s="268"/>
      <c r="Q1520" s="300">
        <v>0</v>
      </c>
      <c r="R1520" s="104">
        <f t="shared" si="132"/>
        <v>0</v>
      </c>
      <c r="S1520" s="43"/>
      <c r="T1520" s="111"/>
      <c r="U1520" s="111"/>
      <c r="V1520" s="111"/>
      <c r="W1520" s="111"/>
      <c r="X1520" s="111"/>
      <c r="Y1520" s="111"/>
      <c r="Z1520" s="111"/>
      <c r="AA1520" s="111"/>
      <c r="AB1520" s="111"/>
      <c r="AC1520" s="111"/>
      <c r="AD1520" s="111"/>
      <c r="AE1520" s="111"/>
      <c r="AF1520" s="111"/>
      <c r="AG1520" s="111"/>
      <c r="AH1520" s="40"/>
      <c r="AI1520" s="40"/>
    </row>
    <row r="1521" spans="1:35" s="44" customFormat="1" ht="28.5" customHeight="1" x14ac:dyDescent="0.25">
      <c r="A1521" s="88" t="e">
        <f t="shared" si="129"/>
        <v>#VALUE!</v>
      </c>
      <c r="B1521" s="87" t="s">
        <v>60</v>
      </c>
      <c r="C1521" s="28"/>
      <c r="D1521" s="37"/>
      <c r="E1521" s="38"/>
      <c r="F1521" s="89"/>
      <c r="G1521" s="96"/>
      <c r="H1521" s="39">
        <f t="shared" si="130"/>
        <v>0</v>
      </c>
      <c r="I1521" s="39"/>
      <c r="J1521" s="82"/>
      <c r="K1521" s="41">
        <f t="shared" si="131"/>
        <v>0</v>
      </c>
      <c r="L1521" s="42">
        <v>0</v>
      </c>
      <c r="M1521" s="269"/>
      <c r="N1521" s="268" t="str">
        <f t="shared" si="128"/>
        <v>xxx</v>
      </c>
      <c r="O1521" s="267"/>
      <c r="P1521" s="268"/>
      <c r="Q1521" s="300">
        <v>0</v>
      </c>
      <c r="R1521" s="104">
        <f t="shared" si="132"/>
        <v>0</v>
      </c>
      <c r="S1521" s="43"/>
      <c r="T1521" s="111"/>
      <c r="U1521" s="111"/>
      <c r="V1521" s="111"/>
      <c r="W1521" s="111"/>
      <c r="X1521" s="111"/>
      <c r="Y1521" s="111"/>
      <c r="Z1521" s="111"/>
      <c r="AA1521" s="111"/>
      <c r="AB1521" s="111"/>
      <c r="AC1521" s="111"/>
      <c r="AD1521" s="111"/>
      <c r="AE1521" s="111"/>
      <c r="AF1521" s="111"/>
      <c r="AG1521" s="111"/>
      <c r="AH1521" s="40"/>
      <c r="AI1521" s="40"/>
    </row>
    <row r="1522" spans="1:35" s="44" customFormat="1" ht="28.5" customHeight="1" x14ac:dyDescent="0.25">
      <c r="A1522" s="88" t="e">
        <f t="shared" si="129"/>
        <v>#VALUE!</v>
      </c>
      <c r="B1522" s="87" t="s">
        <v>60</v>
      </c>
      <c r="C1522" s="28"/>
      <c r="D1522" s="37"/>
      <c r="E1522" s="38"/>
      <c r="F1522" s="89"/>
      <c r="G1522" s="96"/>
      <c r="H1522" s="39">
        <f t="shared" si="130"/>
        <v>0</v>
      </c>
      <c r="I1522" s="39"/>
      <c r="J1522" s="82"/>
      <c r="K1522" s="41">
        <f t="shared" si="131"/>
        <v>0</v>
      </c>
      <c r="L1522" s="42">
        <v>0</v>
      </c>
      <c r="M1522" s="269"/>
      <c r="N1522" s="268" t="str">
        <f t="shared" si="128"/>
        <v>xxx</v>
      </c>
      <c r="O1522" s="267"/>
      <c r="P1522" s="268"/>
      <c r="Q1522" s="300">
        <v>0</v>
      </c>
      <c r="R1522" s="104">
        <f t="shared" si="132"/>
        <v>0</v>
      </c>
      <c r="S1522" s="43"/>
      <c r="T1522" s="111"/>
      <c r="U1522" s="111"/>
      <c r="V1522" s="111"/>
      <c r="W1522" s="111"/>
      <c r="X1522" s="111"/>
      <c r="Y1522" s="111"/>
      <c r="Z1522" s="111"/>
      <c r="AA1522" s="111"/>
      <c r="AB1522" s="111"/>
      <c r="AC1522" s="111"/>
      <c r="AD1522" s="111"/>
      <c r="AE1522" s="111"/>
      <c r="AF1522" s="111"/>
      <c r="AG1522" s="111"/>
      <c r="AH1522" s="40"/>
      <c r="AI1522" s="40"/>
    </row>
    <row r="1523" spans="1:35" s="44" customFormat="1" ht="28.5" customHeight="1" x14ac:dyDescent="0.25">
      <c r="A1523" s="88" t="e">
        <f t="shared" si="129"/>
        <v>#VALUE!</v>
      </c>
      <c r="B1523" s="87" t="s">
        <v>60</v>
      </c>
      <c r="C1523" s="28"/>
      <c r="D1523" s="37"/>
      <c r="E1523" s="38"/>
      <c r="F1523" s="89"/>
      <c r="G1523" s="96"/>
      <c r="H1523" s="39">
        <f t="shared" si="130"/>
        <v>0</v>
      </c>
      <c r="I1523" s="39"/>
      <c r="J1523" s="82"/>
      <c r="K1523" s="41">
        <f t="shared" si="131"/>
        <v>0</v>
      </c>
      <c r="L1523" s="42">
        <v>0</v>
      </c>
      <c r="M1523" s="269"/>
      <c r="N1523" s="268" t="str">
        <f t="shared" si="128"/>
        <v>xxx</v>
      </c>
      <c r="O1523" s="267"/>
      <c r="P1523" s="268"/>
      <c r="Q1523" s="300">
        <v>0</v>
      </c>
      <c r="R1523" s="104">
        <f t="shared" si="132"/>
        <v>0</v>
      </c>
      <c r="S1523" s="43"/>
      <c r="T1523" s="111"/>
      <c r="U1523" s="111"/>
      <c r="V1523" s="111"/>
      <c r="W1523" s="111"/>
      <c r="X1523" s="111"/>
      <c r="Y1523" s="111"/>
      <c r="Z1523" s="111"/>
      <c r="AA1523" s="111"/>
      <c r="AB1523" s="111"/>
      <c r="AC1523" s="111"/>
      <c r="AD1523" s="111"/>
      <c r="AE1523" s="111"/>
      <c r="AF1523" s="111"/>
      <c r="AG1523" s="111"/>
      <c r="AH1523" s="40"/>
      <c r="AI1523" s="40"/>
    </row>
    <row r="1524" spans="1:35" s="44" customFormat="1" ht="28.5" customHeight="1" x14ac:dyDescent="0.25">
      <c r="A1524" s="88" t="e">
        <f t="shared" si="129"/>
        <v>#VALUE!</v>
      </c>
      <c r="B1524" s="87" t="s">
        <v>60</v>
      </c>
      <c r="C1524" s="28"/>
      <c r="D1524" s="37"/>
      <c r="E1524" s="38"/>
      <c r="F1524" s="89"/>
      <c r="G1524" s="96"/>
      <c r="H1524" s="39">
        <f t="shared" si="130"/>
        <v>0</v>
      </c>
      <c r="I1524" s="39"/>
      <c r="J1524" s="82"/>
      <c r="K1524" s="41">
        <f t="shared" si="131"/>
        <v>0</v>
      </c>
      <c r="L1524" s="42">
        <v>0</v>
      </c>
      <c r="M1524" s="269"/>
      <c r="N1524" s="268" t="str">
        <f t="shared" si="128"/>
        <v>xxx</v>
      </c>
      <c r="O1524" s="267"/>
      <c r="P1524" s="268"/>
      <c r="Q1524" s="300">
        <v>0</v>
      </c>
      <c r="R1524" s="104">
        <f t="shared" si="132"/>
        <v>0</v>
      </c>
      <c r="S1524" s="43"/>
      <c r="T1524" s="111"/>
      <c r="U1524" s="111"/>
      <c r="V1524" s="111"/>
      <c r="W1524" s="111"/>
      <c r="X1524" s="111"/>
      <c r="Y1524" s="111"/>
      <c r="Z1524" s="111"/>
      <c r="AA1524" s="111"/>
      <c r="AB1524" s="111"/>
      <c r="AC1524" s="111"/>
      <c r="AD1524" s="111"/>
      <c r="AE1524" s="111"/>
      <c r="AF1524" s="111"/>
      <c r="AG1524" s="111"/>
      <c r="AH1524" s="40"/>
      <c r="AI1524" s="40"/>
    </row>
    <row r="1525" spans="1:35" s="44" customFormat="1" ht="28.5" customHeight="1" x14ac:dyDescent="0.25">
      <c r="A1525" s="88" t="e">
        <f t="shared" si="129"/>
        <v>#VALUE!</v>
      </c>
      <c r="B1525" s="87" t="s">
        <v>60</v>
      </c>
      <c r="C1525" s="28"/>
      <c r="D1525" s="37"/>
      <c r="E1525" s="38"/>
      <c r="F1525" s="89"/>
      <c r="G1525" s="96"/>
      <c r="H1525" s="39">
        <f t="shared" si="130"/>
        <v>0</v>
      </c>
      <c r="I1525" s="39"/>
      <c r="J1525" s="82"/>
      <c r="K1525" s="41">
        <f t="shared" si="131"/>
        <v>0</v>
      </c>
      <c r="L1525" s="42">
        <v>0</v>
      </c>
      <c r="M1525" s="269"/>
      <c r="N1525" s="268" t="str">
        <f t="shared" si="128"/>
        <v>xxx</v>
      </c>
      <c r="O1525" s="267"/>
      <c r="P1525" s="268"/>
      <c r="Q1525" s="300">
        <v>0</v>
      </c>
      <c r="R1525" s="104">
        <f t="shared" si="132"/>
        <v>0</v>
      </c>
      <c r="S1525" s="43"/>
      <c r="T1525" s="111"/>
      <c r="U1525" s="111"/>
      <c r="V1525" s="111"/>
      <c r="W1525" s="111"/>
      <c r="X1525" s="111"/>
      <c r="Y1525" s="111"/>
      <c r="Z1525" s="111"/>
      <c r="AA1525" s="111"/>
      <c r="AB1525" s="111"/>
      <c r="AC1525" s="111"/>
      <c r="AD1525" s="111"/>
      <c r="AE1525" s="111"/>
      <c r="AF1525" s="111"/>
      <c r="AG1525" s="111"/>
      <c r="AH1525" s="40"/>
      <c r="AI1525" s="40"/>
    </row>
    <row r="1526" spans="1:35" s="44" customFormat="1" ht="28.5" customHeight="1" x14ac:dyDescent="0.25">
      <c r="A1526" s="88" t="e">
        <f t="shared" si="129"/>
        <v>#VALUE!</v>
      </c>
      <c r="B1526" s="87" t="s">
        <v>60</v>
      </c>
      <c r="C1526" s="28"/>
      <c r="D1526" s="37"/>
      <c r="E1526" s="38"/>
      <c r="F1526" s="89"/>
      <c r="G1526" s="96"/>
      <c r="H1526" s="39">
        <f t="shared" si="130"/>
        <v>0</v>
      </c>
      <c r="I1526" s="39"/>
      <c r="J1526" s="82"/>
      <c r="K1526" s="41">
        <f t="shared" si="131"/>
        <v>0</v>
      </c>
      <c r="L1526" s="42">
        <v>0</v>
      </c>
      <c r="M1526" s="269"/>
      <c r="N1526" s="268" t="str">
        <f t="shared" si="128"/>
        <v>xxx</v>
      </c>
      <c r="O1526" s="267"/>
      <c r="P1526" s="268"/>
      <c r="Q1526" s="300">
        <v>0</v>
      </c>
      <c r="R1526" s="104">
        <f t="shared" si="132"/>
        <v>0</v>
      </c>
      <c r="S1526" s="43"/>
      <c r="T1526" s="111"/>
      <c r="U1526" s="111"/>
      <c r="V1526" s="111"/>
      <c r="W1526" s="111"/>
      <c r="X1526" s="111"/>
      <c r="Y1526" s="111"/>
      <c r="Z1526" s="111"/>
      <c r="AA1526" s="111"/>
      <c r="AB1526" s="111"/>
      <c r="AC1526" s="111"/>
      <c r="AD1526" s="111"/>
      <c r="AE1526" s="111"/>
      <c r="AF1526" s="111"/>
      <c r="AG1526" s="111"/>
      <c r="AH1526" s="40"/>
      <c r="AI1526" s="40"/>
    </row>
    <row r="1527" spans="1:35" s="44" customFormat="1" ht="28.5" customHeight="1" x14ac:dyDescent="0.25">
      <c r="A1527" s="88" t="e">
        <f t="shared" si="129"/>
        <v>#VALUE!</v>
      </c>
      <c r="B1527" s="87" t="s">
        <v>60</v>
      </c>
      <c r="C1527" s="28"/>
      <c r="D1527" s="37"/>
      <c r="E1527" s="38"/>
      <c r="F1527" s="89"/>
      <c r="G1527" s="96"/>
      <c r="H1527" s="39">
        <f t="shared" si="130"/>
        <v>0</v>
      </c>
      <c r="I1527" s="39"/>
      <c r="J1527" s="82"/>
      <c r="K1527" s="41">
        <f t="shared" si="131"/>
        <v>0</v>
      </c>
      <c r="L1527" s="42">
        <v>0</v>
      </c>
      <c r="M1527" s="269"/>
      <c r="N1527" s="268" t="str">
        <f t="shared" si="128"/>
        <v>xxx</v>
      </c>
      <c r="O1527" s="267"/>
      <c r="P1527" s="268"/>
      <c r="Q1527" s="300">
        <v>0</v>
      </c>
      <c r="R1527" s="104">
        <f t="shared" si="132"/>
        <v>0</v>
      </c>
      <c r="S1527" s="43"/>
      <c r="T1527" s="111"/>
      <c r="U1527" s="111"/>
      <c r="V1527" s="111"/>
      <c r="W1527" s="111"/>
      <c r="X1527" s="111"/>
      <c r="Y1527" s="111"/>
      <c r="Z1527" s="111"/>
      <c r="AA1527" s="111"/>
      <c r="AB1527" s="111"/>
      <c r="AC1527" s="111"/>
      <c r="AD1527" s="111"/>
      <c r="AE1527" s="111"/>
      <c r="AF1527" s="111"/>
      <c r="AG1527" s="111"/>
      <c r="AH1527" s="40"/>
      <c r="AI1527" s="40"/>
    </row>
    <row r="1528" spans="1:35" s="44" customFormat="1" ht="28.5" customHeight="1" x14ac:dyDescent="0.25">
      <c r="A1528" s="88" t="e">
        <f t="shared" si="129"/>
        <v>#VALUE!</v>
      </c>
      <c r="B1528" s="87" t="s">
        <v>60</v>
      </c>
      <c r="C1528" s="28"/>
      <c r="D1528" s="37"/>
      <c r="E1528" s="38"/>
      <c r="F1528" s="89"/>
      <c r="G1528" s="96"/>
      <c r="H1528" s="39">
        <f t="shared" si="130"/>
        <v>0</v>
      </c>
      <c r="I1528" s="39"/>
      <c r="J1528" s="82"/>
      <c r="K1528" s="41">
        <f t="shared" si="131"/>
        <v>0</v>
      </c>
      <c r="L1528" s="42">
        <v>0</v>
      </c>
      <c r="M1528" s="269"/>
      <c r="N1528" s="268" t="str">
        <f t="shared" si="128"/>
        <v>xxx</v>
      </c>
      <c r="O1528" s="267"/>
      <c r="P1528" s="268"/>
      <c r="Q1528" s="300">
        <v>0</v>
      </c>
      <c r="R1528" s="104">
        <f t="shared" si="132"/>
        <v>0</v>
      </c>
      <c r="S1528" s="43"/>
      <c r="T1528" s="111"/>
      <c r="U1528" s="111"/>
      <c r="V1528" s="111"/>
      <c r="W1528" s="111"/>
      <c r="X1528" s="111"/>
      <c r="Y1528" s="111"/>
      <c r="Z1528" s="111"/>
      <c r="AA1528" s="111"/>
      <c r="AB1528" s="111"/>
      <c r="AC1528" s="111"/>
      <c r="AD1528" s="111"/>
      <c r="AE1528" s="111"/>
      <c r="AF1528" s="111"/>
      <c r="AG1528" s="111"/>
      <c r="AH1528" s="40"/>
      <c r="AI1528" s="40"/>
    </row>
    <row r="1529" spans="1:35" s="44" customFormat="1" ht="28.5" customHeight="1" x14ac:dyDescent="0.25">
      <c r="A1529" s="88" t="e">
        <f t="shared" si="129"/>
        <v>#VALUE!</v>
      </c>
      <c r="B1529" s="87" t="s">
        <v>60</v>
      </c>
      <c r="C1529" s="28"/>
      <c r="D1529" s="37"/>
      <c r="E1529" s="38"/>
      <c r="F1529" s="89"/>
      <c r="G1529" s="96"/>
      <c r="H1529" s="39">
        <f t="shared" si="130"/>
        <v>0</v>
      </c>
      <c r="I1529" s="39"/>
      <c r="J1529" s="82"/>
      <c r="K1529" s="41">
        <f t="shared" si="131"/>
        <v>0</v>
      </c>
      <c r="L1529" s="42">
        <v>0</v>
      </c>
      <c r="M1529" s="269"/>
      <c r="N1529" s="268" t="str">
        <f t="shared" si="128"/>
        <v>xxx</v>
      </c>
      <c r="O1529" s="267"/>
      <c r="P1529" s="268"/>
      <c r="Q1529" s="300">
        <v>0</v>
      </c>
      <c r="R1529" s="104">
        <f t="shared" si="132"/>
        <v>0</v>
      </c>
      <c r="S1529" s="43"/>
      <c r="T1529" s="111"/>
      <c r="U1529" s="111"/>
      <c r="V1529" s="111"/>
      <c r="W1529" s="111"/>
      <c r="X1529" s="111"/>
      <c r="Y1529" s="111"/>
      <c r="Z1529" s="111"/>
      <c r="AA1529" s="111"/>
      <c r="AB1529" s="111"/>
      <c r="AC1529" s="111"/>
      <c r="AD1529" s="111"/>
      <c r="AE1529" s="111"/>
      <c r="AF1529" s="111"/>
      <c r="AG1529" s="111"/>
      <c r="AH1529" s="40"/>
      <c r="AI1529" s="40"/>
    </row>
    <row r="1530" spans="1:35" s="44" customFormat="1" ht="28.5" customHeight="1" x14ac:dyDescent="0.25">
      <c r="A1530" s="88" t="e">
        <f t="shared" si="129"/>
        <v>#VALUE!</v>
      </c>
      <c r="B1530" s="87" t="s">
        <v>60</v>
      </c>
      <c r="C1530" s="28"/>
      <c r="D1530" s="37"/>
      <c r="E1530" s="38"/>
      <c r="F1530" s="89"/>
      <c r="G1530" s="96"/>
      <c r="H1530" s="39">
        <f t="shared" si="130"/>
        <v>0</v>
      </c>
      <c r="I1530" s="39"/>
      <c r="J1530" s="82"/>
      <c r="K1530" s="41">
        <f t="shared" si="131"/>
        <v>0</v>
      </c>
      <c r="L1530" s="42">
        <v>0</v>
      </c>
      <c r="M1530" s="269"/>
      <c r="N1530" s="268" t="str">
        <f t="shared" si="128"/>
        <v>xxx</v>
      </c>
      <c r="O1530" s="267"/>
      <c r="P1530" s="268"/>
      <c r="Q1530" s="300">
        <v>0</v>
      </c>
      <c r="R1530" s="104">
        <f t="shared" si="132"/>
        <v>0</v>
      </c>
      <c r="S1530" s="43"/>
      <c r="T1530" s="111"/>
      <c r="U1530" s="111"/>
      <c r="V1530" s="111"/>
      <c r="W1530" s="111"/>
      <c r="X1530" s="111"/>
      <c r="Y1530" s="111"/>
      <c r="Z1530" s="111"/>
      <c r="AA1530" s="111"/>
      <c r="AB1530" s="111"/>
      <c r="AC1530" s="111"/>
      <c r="AD1530" s="111"/>
      <c r="AE1530" s="111"/>
      <c r="AF1530" s="111"/>
      <c r="AG1530" s="111"/>
      <c r="AH1530" s="40"/>
      <c r="AI1530" s="40"/>
    </row>
    <row r="1531" spans="1:35" s="44" customFormat="1" ht="28.5" customHeight="1" x14ac:dyDescent="0.25">
      <c r="A1531" s="88" t="e">
        <f t="shared" si="129"/>
        <v>#VALUE!</v>
      </c>
      <c r="B1531" s="87" t="s">
        <v>60</v>
      </c>
      <c r="C1531" s="28"/>
      <c r="D1531" s="37"/>
      <c r="E1531" s="38"/>
      <c r="F1531" s="89"/>
      <c r="G1531" s="96"/>
      <c r="H1531" s="39">
        <f t="shared" si="130"/>
        <v>0</v>
      </c>
      <c r="I1531" s="39"/>
      <c r="J1531" s="82"/>
      <c r="K1531" s="41">
        <f t="shared" si="131"/>
        <v>0</v>
      </c>
      <c r="L1531" s="42">
        <v>0</v>
      </c>
      <c r="M1531" s="269"/>
      <c r="N1531" s="268" t="str">
        <f t="shared" si="128"/>
        <v>xxx</v>
      </c>
      <c r="O1531" s="267"/>
      <c r="P1531" s="268"/>
      <c r="Q1531" s="300">
        <v>0</v>
      </c>
      <c r="R1531" s="104">
        <f t="shared" si="132"/>
        <v>0</v>
      </c>
      <c r="S1531" s="43"/>
      <c r="T1531" s="111"/>
      <c r="U1531" s="111"/>
      <c r="V1531" s="111"/>
      <c r="W1531" s="111"/>
      <c r="X1531" s="111"/>
      <c r="Y1531" s="111"/>
      <c r="Z1531" s="111"/>
      <c r="AA1531" s="111"/>
      <c r="AB1531" s="111"/>
      <c r="AC1531" s="111"/>
      <c r="AD1531" s="111"/>
      <c r="AE1531" s="111"/>
      <c r="AF1531" s="111"/>
      <c r="AG1531" s="111"/>
      <c r="AH1531" s="40"/>
      <c r="AI1531" s="40"/>
    </row>
    <row r="1532" spans="1:35" s="44" customFormat="1" ht="28.5" customHeight="1" x14ac:dyDescent="0.25">
      <c r="A1532" s="88" t="e">
        <f t="shared" si="129"/>
        <v>#VALUE!</v>
      </c>
      <c r="B1532" s="87" t="s">
        <v>60</v>
      </c>
      <c r="C1532" s="28"/>
      <c r="D1532" s="37"/>
      <c r="E1532" s="38"/>
      <c r="F1532" s="89"/>
      <c r="G1532" s="96"/>
      <c r="H1532" s="39">
        <f t="shared" si="130"/>
        <v>0</v>
      </c>
      <c r="I1532" s="39"/>
      <c r="J1532" s="82"/>
      <c r="K1532" s="41">
        <f t="shared" si="131"/>
        <v>0</v>
      </c>
      <c r="L1532" s="42">
        <v>0</v>
      </c>
      <c r="M1532" s="269"/>
      <c r="N1532" s="268" t="str">
        <f t="shared" si="128"/>
        <v>xxx</v>
      </c>
      <c r="O1532" s="267"/>
      <c r="P1532" s="268"/>
      <c r="Q1532" s="300">
        <v>0</v>
      </c>
      <c r="R1532" s="104">
        <f t="shared" si="132"/>
        <v>0</v>
      </c>
      <c r="S1532" s="43"/>
      <c r="T1532" s="111"/>
      <c r="U1532" s="111"/>
      <c r="V1532" s="111"/>
      <c r="W1532" s="111"/>
      <c r="X1532" s="111"/>
      <c r="Y1532" s="111"/>
      <c r="Z1532" s="111"/>
      <c r="AA1532" s="111"/>
      <c r="AB1532" s="111"/>
      <c r="AC1532" s="111"/>
      <c r="AD1532" s="111"/>
      <c r="AE1532" s="111"/>
      <c r="AF1532" s="111"/>
      <c r="AG1532" s="111"/>
      <c r="AH1532" s="40"/>
      <c r="AI1532" s="40"/>
    </row>
    <row r="1533" spans="1:35" s="44" customFormat="1" ht="28.5" customHeight="1" x14ac:dyDescent="0.25">
      <c r="A1533" s="88" t="e">
        <f t="shared" si="129"/>
        <v>#VALUE!</v>
      </c>
      <c r="B1533" s="87" t="s">
        <v>60</v>
      </c>
      <c r="C1533" s="28"/>
      <c r="D1533" s="37"/>
      <c r="E1533" s="38"/>
      <c r="F1533" s="89"/>
      <c r="G1533" s="96"/>
      <c r="H1533" s="39">
        <f t="shared" si="130"/>
        <v>0</v>
      </c>
      <c r="I1533" s="39"/>
      <c r="J1533" s="82"/>
      <c r="K1533" s="41">
        <f t="shared" si="131"/>
        <v>0</v>
      </c>
      <c r="L1533" s="42">
        <v>0</v>
      </c>
      <c r="M1533" s="269"/>
      <c r="N1533" s="268" t="str">
        <f t="shared" si="128"/>
        <v>xxx</v>
      </c>
      <c r="O1533" s="267"/>
      <c r="P1533" s="268"/>
      <c r="Q1533" s="300">
        <v>0</v>
      </c>
      <c r="R1533" s="104">
        <f t="shared" si="132"/>
        <v>0</v>
      </c>
      <c r="S1533" s="43"/>
      <c r="T1533" s="111"/>
      <c r="U1533" s="111"/>
      <c r="V1533" s="111"/>
      <c r="W1533" s="111"/>
      <c r="X1533" s="111"/>
      <c r="Y1533" s="111"/>
      <c r="Z1533" s="111"/>
      <c r="AA1533" s="111"/>
      <c r="AB1533" s="111"/>
      <c r="AC1533" s="111"/>
      <c r="AD1533" s="111"/>
      <c r="AE1533" s="111"/>
      <c r="AF1533" s="111"/>
      <c r="AG1533" s="111"/>
      <c r="AH1533" s="40"/>
      <c r="AI1533" s="40"/>
    </row>
    <row r="1534" spans="1:35" s="44" customFormat="1" ht="28.5" customHeight="1" x14ac:dyDescent="0.25">
      <c r="A1534" s="88" t="e">
        <f t="shared" si="129"/>
        <v>#VALUE!</v>
      </c>
      <c r="B1534" s="87" t="s">
        <v>60</v>
      </c>
      <c r="C1534" s="28"/>
      <c r="D1534" s="37"/>
      <c r="E1534" s="38"/>
      <c r="F1534" s="89"/>
      <c r="G1534" s="96"/>
      <c r="H1534" s="39">
        <f t="shared" si="130"/>
        <v>0</v>
      </c>
      <c r="I1534" s="39"/>
      <c r="J1534" s="82"/>
      <c r="K1534" s="41">
        <f t="shared" si="131"/>
        <v>0</v>
      </c>
      <c r="L1534" s="42">
        <v>0</v>
      </c>
      <c r="M1534" s="269"/>
      <c r="N1534" s="268" t="str">
        <f t="shared" si="128"/>
        <v>xxx</v>
      </c>
      <c r="O1534" s="267"/>
      <c r="P1534" s="268"/>
      <c r="Q1534" s="300">
        <v>0</v>
      </c>
      <c r="R1534" s="104">
        <f t="shared" si="132"/>
        <v>0</v>
      </c>
      <c r="S1534" s="43"/>
      <c r="T1534" s="111"/>
      <c r="U1534" s="111"/>
      <c r="V1534" s="111"/>
      <c r="W1534" s="111"/>
      <c r="X1534" s="111"/>
      <c r="Y1534" s="111"/>
      <c r="Z1534" s="111"/>
      <c r="AA1534" s="111"/>
      <c r="AB1534" s="111"/>
      <c r="AC1534" s="111"/>
      <c r="AD1534" s="111"/>
      <c r="AE1534" s="111"/>
      <c r="AF1534" s="111"/>
      <c r="AG1534" s="111"/>
      <c r="AH1534" s="40"/>
      <c r="AI1534" s="40"/>
    </row>
    <row r="1535" spans="1:35" s="44" customFormat="1" ht="28.5" customHeight="1" x14ac:dyDescent="0.25">
      <c r="A1535" s="88" t="e">
        <f t="shared" si="129"/>
        <v>#VALUE!</v>
      </c>
      <c r="B1535" s="87" t="s">
        <v>60</v>
      </c>
      <c r="C1535" s="28"/>
      <c r="D1535" s="37"/>
      <c r="E1535" s="38"/>
      <c r="F1535" s="89"/>
      <c r="G1535" s="96"/>
      <c r="H1535" s="39">
        <f t="shared" si="130"/>
        <v>0</v>
      </c>
      <c r="I1535" s="39"/>
      <c r="J1535" s="82"/>
      <c r="K1535" s="41">
        <f t="shared" si="131"/>
        <v>0</v>
      </c>
      <c r="L1535" s="42">
        <v>0</v>
      </c>
      <c r="M1535" s="269"/>
      <c r="N1535" s="268" t="str">
        <f t="shared" si="128"/>
        <v>xxx</v>
      </c>
      <c r="O1535" s="267"/>
      <c r="P1535" s="268"/>
      <c r="Q1535" s="300">
        <v>0</v>
      </c>
      <c r="R1535" s="104">
        <f t="shared" si="132"/>
        <v>0</v>
      </c>
      <c r="S1535" s="43"/>
      <c r="T1535" s="111"/>
      <c r="U1535" s="111"/>
      <c r="V1535" s="111"/>
      <c r="W1535" s="111"/>
      <c r="X1535" s="111"/>
      <c r="Y1535" s="111"/>
      <c r="Z1535" s="111"/>
      <c r="AA1535" s="111"/>
      <c r="AB1535" s="111"/>
      <c r="AC1535" s="111"/>
      <c r="AD1535" s="111"/>
      <c r="AE1535" s="111"/>
      <c r="AF1535" s="111"/>
      <c r="AG1535" s="111"/>
      <c r="AH1535" s="40"/>
      <c r="AI1535" s="40"/>
    </row>
    <row r="1536" spans="1:35" s="44" customFormat="1" ht="28.5" customHeight="1" x14ac:dyDescent="0.25">
      <c r="A1536" s="88" t="e">
        <f t="shared" si="129"/>
        <v>#VALUE!</v>
      </c>
      <c r="B1536" s="87" t="s">
        <v>60</v>
      </c>
      <c r="C1536" s="28"/>
      <c r="D1536" s="37"/>
      <c r="E1536" s="38"/>
      <c r="F1536" s="89"/>
      <c r="G1536" s="96"/>
      <c r="H1536" s="39">
        <f t="shared" si="130"/>
        <v>0</v>
      </c>
      <c r="I1536" s="39"/>
      <c r="J1536" s="82"/>
      <c r="K1536" s="41">
        <f t="shared" si="131"/>
        <v>0</v>
      </c>
      <c r="L1536" s="42">
        <v>0</v>
      </c>
      <c r="M1536" s="269"/>
      <c r="N1536" s="268" t="str">
        <f t="shared" si="128"/>
        <v>xxx</v>
      </c>
      <c r="O1536" s="267"/>
      <c r="P1536" s="268"/>
      <c r="Q1536" s="300">
        <v>0</v>
      </c>
      <c r="R1536" s="104">
        <f t="shared" si="132"/>
        <v>0</v>
      </c>
      <c r="S1536" s="43"/>
      <c r="T1536" s="111"/>
      <c r="U1536" s="111"/>
      <c r="V1536" s="111"/>
      <c r="W1536" s="111"/>
      <c r="X1536" s="111"/>
      <c r="Y1536" s="111"/>
      <c r="Z1536" s="111"/>
      <c r="AA1536" s="111"/>
      <c r="AB1536" s="111"/>
      <c r="AC1536" s="111"/>
      <c r="AD1536" s="111"/>
      <c r="AE1536" s="111"/>
      <c r="AF1536" s="111"/>
      <c r="AG1536" s="111"/>
      <c r="AH1536" s="40"/>
      <c r="AI1536" s="40"/>
    </row>
    <row r="1537" spans="1:35" s="44" customFormat="1" ht="28.5" customHeight="1" x14ac:dyDescent="0.25">
      <c r="A1537" s="88" t="e">
        <f t="shared" si="129"/>
        <v>#VALUE!</v>
      </c>
      <c r="B1537" s="87" t="s">
        <v>60</v>
      </c>
      <c r="C1537" s="28"/>
      <c r="D1537" s="37"/>
      <c r="E1537" s="38"/>
      <c r="F1537" s="89"/>
      <c r="G1537" s="96"/>
      <c r="H1537" s="39">
        <f t="shared" si="130"/>
        <v>0</v>
      </c>
      <c r="I1537" s="39"/>
      <c r="J1537" s="82"/>
      <c r="K1537" s="41">
        <f t="shared" si="131"/>
        <v>0</v>
      </c>
      <c r="L1537" s="42">
        <v>0</v>
      </c>
      <c r="M1537" s="269"/>
      <c r="N1537" s="268" t="str">
        <f t="shared" si="128"/>
        <v>xxx</v>
      </c>
      <c r="O1537" s="267"/>
      <c r="P1537" s="268"/>
      <c r="Q1537" s="300">
        <v>0</v>
      </c>
      <c r="R1537" s="104">
        <f t="shared" si="132"/>
        <v>0</v>
      </c>
      <c r="S1537" s="43"/>
      <c r="T1537" s="111"/>
      <c r="U1537" s="111"/>
      <c r="V1537" s="111"/>
      <c r="W1537" s="111"/>
      <c r="X1537" s="111"/>
      <c r="Y1537" s="111"/>
      <c r="Z1537" s="111"/>
      <c r="AA1537" s="111"/>
      <c r="AB1537" s="111"/>
      <c r="AC1537" s="111"/>
      <c r="AD1537" s="111"/>
      <c r="AE1537" s="111"/>
      <c r="AF1537" s="111"/>
      <c r="AG1537" s="111"/>
      <c r="AH1537" s="40"/>
      <c r="AI1537" s="40"/>
    </row>
    <row r="1538" spans="1:35" s="44" customFormat="1" ht="28.5" customHeight="1" x14ac:dyDescent="0.25">
      <c r="A1538" s="88" t="e">
        <f t="shared" si="129"/>
        <v>#VALUE!</v>
      </c>
      <c r="B1538" s="87" t="s">
        <v>60</v>
      </c>
      <c r="C1538" s="28"/>
      <c r="D1538" s="37"/>
      <c r="E1538" s="38"/>
      <c r="F1538" s="89"/>
      <c r="G1538" s="96"/>
      <c r="H1538" s="39">
        <f t="shared" si="130"/>
        <v>0</v>
      </c>
      <c r="I1538" s="39"/>
      <c r="J1538" s="82"/>
      <c r="K1538" s="41">
        <f t="shared" si="131"/>
        <v>0</v>
      </c>
      <c r="L1538" s="42">
        <v>0</v>
      </c>
      <c r="M1538" s="269"/>
      <c r="N1538" s="268" t="str">
        <f t="shared" si="128"/>
        <v>xxx</v>
      </c>
      <c r="O1538" s="267"/>
      <c r="P1538" s="268"/>
      <c r="Q1538" s="300">
        <v>0</v>
      </c>
      <c r="R1538" s="104">
        <f t="shared" si="132"/>
        <v>0</v>
      </c>
      <c r="S1538" s="43"/>
      <c r="T1538" s="111"/>
      <c r="U1538" s="111"/>
      <c r="V1538" s="111"/>
      <c r="W1538" s="111"/>
      <c r="X1538" s="111"/>
      <c r="Y1538" s="111"/>
      <c r="Z1538" s="111"/>
      <c r="AA1538" s="111"/>
      <c r="AB1538" s="111"/>
      <c r="AC1538" s="111"/>
      <c r="AD1538" s="111"/>
      <c r="AE1538" s="111"/>
      <c r="AF1538" s="111"/>
      <c r="AG1538" s="111"/>
      <c r="AH1538" s="40"/>
      <c r="AI1538" s="40"/>
    </row>
    <row r="1539" spans="1:35" s="44" customFormat="1" ht="28.5" customHeight="1" x14ac:dyDescent="0.25">
      <c r="A1539" s="88" t="e">
        <f t="shared" si="129"/>
        <v>#VALUE!</v>
      </c>
      <c r="B1539" s="87" t="s">
        <v>60</v>
      </c>
      <c r="C1539" s="28"/>
      <c r="D1539" s="37"/>
      <c r="E1539" s="38"/>
      <c r="F1539" s="89"/>
      <c r="G1539" s="96"/>
      <c r="H1539" s="39">
        <f t="shared" si="130"/>
        <v>0</v>
      </c>
      <c r="I1539" s="39"/>
      <c r="J1539" s="82"/>
      <c r="K1539" s="41">
        <f t="shared" si="131"/>
        <v>0</v>
      </c>
      <c r="L1539" s="42">
        <v>0</v>
      </c>
      <c r="M1539" s="269"/>
      <c r="N1539" s="268" t="str">
        <f t="shared" si="128"/>
        <v>xxx</v>
      </c>
      <c r="O1539" s="267"/>
      <c r="P1539" s="268"/>
      <c r="Q1539" s="300">
        <v>0</v>
      </c>
      <c r="R1539" s="104">
        <f t="shared" si="132"/>
        <v>0</v>
      </c>
      <c r="S1539" s="43"/>
      <c r="T1539" s="111"/>
      <c r="U1539" s="111"/>
      <c r="V1539" s="111"/>
      <c r="W1539" s="111"/>
      <c r="X1539" s="111"/>
      <c r="Y1539" s="111"/>
      <c r="Z1539" s="111"/>
      <c r="AA1539" s="111"/>
      <c r="AB1539" s="111"/>
      <c r="AC1539" s="111"/>
      <c r="AD1539" s="111"/>
      <c r="AE1539" s="111"/>
      <c r="AF1539" s="111"/>
      <c r="AG1539" s="111"/>
      <c r="AH1539" s="40"/>
      <c r="AI1539" s="40"/>
    </row>
    <row r="1540" spans="1:35" s="44" customFormat="1" ht="28.5" customHeight="1" x14ac:dyDescent="0.25">
      <c r="A1540" s="88" t="e">
        <f t="shared" si="129"/>
        <v>#VALUE!</v>
      </c>
      <c r="B1540" s="87" t="s">
        <v>60</v>
      </c>
      <c r="C1540" s="28"/>
      <c r="D1540" s="37"/>
      <c r="E1540" s="38"/>
      <c r="F1540" s="89"/>
      <c r="G1540" s="96"/>
      <c r="H1540" s="39">
        <f t="shared" si="130"/>
        <v>0</v>
      </c>
      <c r="I1540" s="39"/>
      <c r="J1540" s="82"/>
      <c r="K1540" s="41">
        <f t="shared" si="131"/>
        <v>0</v>
      </c>
      <c r="L1540" s="42">
        <v>0</v>
      </c>
      <c r="M1540" s="269"/>
      <c r="N1540" s="268" t="str">
        <f t="shared" si="128"/>
        <v>xxx</v>
      </c>
      <c r="O1540" s="267"/>
      <c r="P1540" s="268"/>
      <c r="Q1540" s="300">
        <v>0</v>
      </c>
      <c r="R1540" s="104">
        <f t="shared" si="132"/>
        <v>0</v>
      </c>
      <c r="S1540" s="43"/>
      <c r="T1540" s="111"/>
      <c r="U1540" s="111"/>
      <c r="V1540" s="111"/>
      <c r="W1540" s="111"/>
      <c r="X1540" s="111"/>
      <c r="Y1540" s="111"/>
      <c r="Z1540" s="111"/>
      <c r="AA1540" s="111"/>
      <c r="AB1540" s="111"/>
      <c r="AC1540" s="111"/>
      <c r="AD1540" s="111"/>
      <c r="AE1540" s="111"/>
      <c r="AF1540" s="111"/>
      <c r="AG1540" s="111"/>
      <c r="AH1540" s="40"/>
      <c r="AI1540" s="40"/>
    </row>
    <row r="1541" spans="1:35" s="44" customFormat="1" ht="28.5" customHeight="1" x14ac:dyDescent="0.25">
      <c r="A1541" s="88" t="e">
        <f t="shared" si="129"/>
        <v>#VALUE!</v>
      </c>
      <c r="B1541" s="87" t="s">
        <v>60</v>
      </c>
      <c r="C1541" s="28"/>
      <c r="D1541" s="37"/>
      <c r="E1541" s="38"/>
      <c r="F1541" s="89"/>
      <c r="G1541" s="96"/>
      <c r="H1541" s="39">
        <f t="shared" si="130"/>
        <v>0</v>
      </c>
      <c r="I1541" s="39"/>
      <c r="J1541" s="82"/>
      <c r="K1541" s="41">
        <f t="shared" si="131"/>
        <v>0</v>
      </c>
      <c r="L1541" s="42">
        <v>0</v>
      </c>
      <c r="M1541" s="269"/>
      <c r="N1541" s="268" t="str">
        <f t="shared" si="128"/>
        <v>xxx</v>
      </c>
      <c r="O1541" s="267"/>
      <c r="P1541" s="268"/>
      <c r="Q1541" s="300">
        <v>0</v>
      </c>
      <c r="R1541" s="104">
        <f t="shared" si="132"/>
        <v>0</v>
      </c>
      <c r="S1541" s="43"/>
      <c r="T1541" s="111"/>
      <c r="U1541" s="111"/>
      <c r="V1541" s="111"/>
      <c r="W1541" s="111"/>
      <c r="X1541" s="111"/>
      <c r="Y1541" s="111"/>
      <c r="Z1541" s="111"/>
      <c r="AA1541" s="111"/>
      <c r="AB1541" s="111"/>
      <c r="AC1541" s="111"/>
      <c r="AD1541" s="111"/>
      <c r="AE1541" s="111"/>
      <c r="AF1541" s="111"/>
      <c r="AG1541" s="111"/>
      <c r="AH1541" s="40"/>
      <c r="AI1541" s="40"/>
    </row>
    <row r="1542" spans="1:35" s="44" customFormat="1" ht="28.5" customHeight="1" x14ac:dyDescent="0.25">
      <c r="A1542" s="88" t="e">
        <f t="shared" si="129"/>
        <v>#VALUE!</v>
      </c>
      <c r="B1542" s="87" t="s">
        <v>60</v>
      </c>
      <c r="C1542" s="28"/>
      <c r="D1542" s="37"/>
      <c r="E1542" s="38"/>
      <c r="F1542" s="89"/>
      <c r="G1542" s="96"/>
      <c r="H1542" s="39">
        <f t="shared" si="130"/>
        <v>0</v>
      </c>
      <c r="I1542" s="39"/>
      <c r="J1542" s="82"/>
      <c r="K1542" s="41">
        <f t="shared" si="131"/>
        <v>0</v>
      </c>
      <c r="L1542" s="42">
        <v>0</v>
      </c>
      <c r="M1542" s="269"/>
      <c r="N1542" s="268" t="str">
        <f t="shared" si="128"/>
        <v>xxx</v>
      </c>
      <c r="O1542" s="267"/>
      <c r="P1542" s="268"/>
      <c r="Q1542" s="300">
        <v>0</v>
      </c>
      <c r="R1542" s="104">
        <f t="shared" si="132"/>
        <v>0</v>
      </c>
      <c r="S1542" s="43"/>
      <c r="T1542" s="111"/>
      <c r="U1542" s="111"/>
      <c r="V1542" s="111"/>
      <c r="W1542" s="111"/>
      <c r="X1542" s="111"/>
      <c r="Y1542" s="111"/>
      <c r="Z1542" s="111"/>
      <c r="AA1542" s="111"/>
      <c r="AB1542" s="111"/>
      <c r="AC1542" s="111"/>
      <c r="AD1542" s="111"/>
      <c r="AE1542" s="111"/>
      <c r="AF1542" s="111"/>
      <c r="AG1542" s="111"/>
      <c r="AH1542" s="40"/>
      <c r="AI1542" s="40"/>
    </row>
    <row r="1543" spans="1:35" s="44" customFormat="1" ht="28.5" customHeight="1" x14ac:dyDescent="0.25">
      <c r="A1543" s="88" t="e">
        <f t="shared" si="129"/>
        <v>#VALUE!</v>
      </c>
      <c r="B1543" s="87" t="s">
        <v>60</v>
      </c>
      <c r="C1543" s="28"/>
      <c r="D1543" s="37"/>
      <c r="E1543" s="38"/>
      <c r="F1543" s="89"/>
      <c r="G1543" s="96"/>
      <c r="H1543" s="39">
        <f t="shared" si="130"/>
        <v>0</v>
      </c>
      <c r="I1543" s="39"/>
      <c r="J1543" s="82"/>
      <c r="K1543" s="41">
        <f t="shared" si="131"/>
        <v>0</v>
      </c>
      <c r="L1543" s="42">
        <v>0</v>
      </c>
      <c r="M1543" s="269"/>
      <c r="N1543" s="268" t="str">
        <f t="shared" si="128"/>
        <v>xxx</v>
      </c>
      <c r="O1543" s="267"/>
      <c r="P1543" s="268"/>
      <c r="Q1543" s="300">
        <v>0</v>
      </c>
      <c r="R1543" s="104">
        <f t="shared" si="132"/>
        <v>0</v>
      </c>
      <c r="S1543" s="43"/>
      <c r="T1543" s="111"/>
      <c r="U1543" s="111"/>
      <c r="V1543" s="111"/>
      <c r="W1543" s="111"/>
      <c r="X1543" s="111"/>
      <c r="Y1543" s="111"/>
      <c r="Z1543" s="111"/>
      <c r="AA1543" s="111"/>
      <c r="AB1543" s="111"/>
      <c r="AC1543" s="111"/>
      <c r="AD1543" s="111"/>
      <c r="AE1543" s="111"/>
      <c r="AF1543" s="111"/>
      <c r="AG1543" s="111"/>
      <c r="AH1543" s="40"/>
      <c r="AI1543" s="40"/>
    </row>
    <row r="1544" spans="1:35" s="44" customFormat="1" ht="28.5" customHeight="1" x14ac:dyDescent="0.25">
      <c r="A1544" s="88" t="e">
        <f t="shared" si="129"/>
        <v>#VALUE!</v>
      </c>
      <c r="B1544" s="87" t="s">
        <v>60</v>
      </c>
      <c r="C1544" s="28"/>
      <c r="D1544" s="37"/>
      <c r="E1544" s="38"/>
      <c r="F1544" s="89"/>
      <c r="G1544" s="96"/>
      <c r="H1544" s="39">
        <f t="shared" si="130"/>
        <v>0</v>
      </c>
      <c r="I1544" s="39"/>
      <c r="J1544" s="82"/>
      <c r="K1544" s="41">
        <f t="shared" si="131"/>
        <v>0</v>
      </c>
      <c r="L1544" s="42">
        <v>0</v>
      </c>
      <c r="M1544" s="269"/>
      <c r="N1544" s="268" t="str">
        <f t="shared" si="128"/>
        <v>xxx</v>
      </c>
      <c r="O1544" s="267"/>
      <c r="P1544" s="268"/>
      <c r="Q1544" s="300">
        <v>0</v>
      </c>
      <c r="R1544" s="104">
        <f t="shared" si="132"/>
        <v>0</v>
      </c>
      <c r="S1544" s="43"/>
      <c r="T1544" s="111"/>
      <c r="U1544" s="111"/>
      <c r="V1544" s="111"/>
      <c r="W1544" s="111"/>
      <c r="X1544" s="111"/>
      <c r="Y1544" s="111"/>
      <c r="Z1544" s="111"/>
      <c r="AA1544" s="111"/>
      <c r="AB1544" s="111"/>
      <c r="AC1544" s="111"/>
      <c r="AD1544" s="111"/>
      <c r="AE1544" s="111"/>
      <c r="AF1544" s="111"/>
      <c r="AG1544" s="111"/>
      <c r="AH1544" s="40"/>
      <c r="AI1544" s="40"/>
    </row>
    <row r="1545" spans="1:35" s="44" customFormat="1" ht="28.5" customHeight="1" x14ac:dyDescent="0.25">
      <c r="A1545" s="88" t="e">
        <f t="shared" si="129"/>
        <v>#VALUE!</v>
      </c>
      <c r="B1545" s="87" t="s">
        <v>60</v>
      </c>
      <c r="C1545" s="28"/>
      <c r="D1545" s="37"/>
      <c r="E1545" s="38"/>
      <c r="F1545" s="89"/>
      <c r="G1545" s="96"/>
      <c r="H1545" s="39">
        <f t="shared" si="130"/>
        <v>0</v>
      </c>
      <c r="I1545" s="39"/>
      <c r="J1545" s="82"/>
      <c r="K1545" s="41">
        <f t="shared" si="131"/>
        <v>0</v>
      </c>
      <c r="L1545" s="42">
        <v>0</v>
      </c>
      <c r="M1545" s="269"/>
      <c r="N1545" s="268" t="str">
        <f t="shared" si="128"/>
        <v>xxx</v>
      </c>
      <c r="O1545" s="267"/>
      <c r="P1545" s="268"/>
      <c r="Q1545" s="300">
        <v>0</v>
      </c>
      <c r="R1545" s="104">
        <f t="shared" si="132"/>
        <v>0</v>
      </c>
      <c r="S1545" s="43"/>
      <c r="T1545" s="111"/>
      <c r="U1545" s="111"/>
      <c r="V1545" s="111"/>
      <c r="W1545" s="111"/>
      <c r="X1545" s="111"/>
      <c r="Y1545" s="111"/>
      <c r="Z1545" s="111"/>
      <c r="AA1545" s="111"/>
      <c r="AB1545" s="111"/>
      <c r="AC1545" s="111"/>
      <c r="AD1545" s="111"/>
      <c r="AE1545" s="111"/>
      <c r="AF1545" s="111"/>
      <c r="AG1545" s="111"/>
      <c r="AH1545" s="40"/>
      <c r="AI1545" s="40"/>
    </row>
    <row r="1546" spans="1:35" s="44" customFormat="1" ht="28.5" customHeight="1" x14ac:dyDescent="0.25">
      <c r="A1546" s="88" t="e">
        <f t="shared" si="129"/>
        <v>#VALUE!</v>
      </c>
      <c r="B1546" s="87" t="s">
        <v>60</v>
      </c>
      <c r="C1546" s="28"/>
      <c r="D1546" s="37"/>
      <c r="E1546" s="38"/>
      <c r="F1546" s="89"/>
      <c r="G1546" s="96"/>
      <c r="H1546" s="39">
        <f t="shared" si="130"/>
        <v>0</v>
      </c>
      <c r="I1546" s="39"/>
      <c r="J1546" s="82"/>
      <c r="K1546" s="41">
        <f t="shared" si="131"/>
        <v>0</v>
      </c>
      <c r="L1546" s="42">
        <v>0</v>
      </c>
      <c r="M1546" s="269"/>
      <c r="N1546" s="268" t="str">
        <f t="shared" ref="N1546:N1609" si="133">B1546</f>
        <v>xxx</v>
      </c>
      <c r="O1546" s="267"/>
      <c r="P1546" s="268"/>
      <c r="Q1546" s="300">
        <v>0</v>
      </c>
      <c r="R1546" s="104">
        <f t="shared" si="132"/>
        <v>0</v>
      </c>
      <c r="S1546" s="43"/>
      <c r="T1546" s="111"/>
      <c r="U1546" s="111"/>
      <c r="V1546" s="111"/>
      <c r="W1546" s="111"/>
      <c r="X1546" s="111"/>
      <c r="Y1546" s="111"/>
      <c r="Z1546" s="111"/>
      <c r="AA1546" s="111"/>
      <c r="AB1546" s="111"/>
      <c r="AC1546" s="111"/>
      <c r="AD1546" s="111"/>
      <c r="AE1546" s="111"/>
      <c r="AF1546" s="111"/>
      <c r="AG1546" s="111"/>
      <c r="AH1546" s="40"/>
      <c r="AI1546" s="40"/>
    </row>
    <row r="1547" spans="1:35" s="44" customFormat="1" ht="28.5" customHeight="1" x14ac:dyDescent="0.25">
      <c r="A1547" s="88" t="e">
        <f t="shared" si="129"/>
        <v>#VALUE!</v>
      </c>
      <c r="B1547" s="87" t="s">
        <v>60</v>
      </c>
      <c r="C1547" s="28"/>
      <c r="D1547" s="37"/>
      <c r="E1547" s="38"/>
      <c r="F1547" s="89"/>
      <c r="G1547" s="96"/>
      <c r="H1547" s="39">
        <f t="shared" si="130"/>
        <v>0</v>
      </c>
      <c r="I1547" s="39"/>
      <c r="J1547" s="82"/>
      <c r="K1547" s="41">
        <f t="shared" si="131"/>
        <v>0</v>
      </c>
      <c r="L1547" s="42">
        <v>0</v>
      </c>
      <c r="M1547" s="269"/>
      <c r="N1547" s="268" t="str">
        <f t="shared" si="133"/>
        <v>xxx</v>
      </c>
      <c r="O1547" s="267"/>
      <c r="P1547" s="268"/>
      <c r="Q1547" s="300">
        <v>0</v>
      </c>
      <c r="R1547" s="104">
        <f t="shared" si="132"/>
        <v>0</v>
      </c>
      <c r="S1547" s="43"/>
      <c r="T1547" s="111"/>
      <c r="U1547" s="111"/>
      <c r="V1547" s="111"/>
      <c r="W1547" s="111"/>
      <c r="X1547" s="111"/>
      <c r="Y1547" s="111"/>
      <c r="Z1547" s="111"/>
      <c r="AA1547" s="111"/>
      <c r="AB1547" s="111"/>
      <c r="AC1547" s="111"/>
      <c r="AD1547" s="111"/>
      <c r="AE1547" s="111"/>
      <c r="AF1547" s="111"/>
      <c r="AG1547" s="111"/>
      <c r="AH1547" s="40"/>
      <c r="AI1547" s="40"/>
    </row>
    <row r="1548" spans="1:35" s="44" customFormat="1" ht="28.5" customHeight="1" x14ac:dyDescent="0.25">
      <c r="A1548" s="88" t="e">
        <f t="shared" si="129"/>
        <v>#VALUE!</v>
      </c>
      <c r="B1548" s="87" t="s">
        <v>60</v>
      </c>
      <c r="C1548" s="28"/>
      <c r="D1548" s="37"/>
      <c r="E1548" s="38"/>
      <c r="F1548" s="89"/>
      <c r="G1548" s="96"/>
      <c r="H1548" s="39">
        <f t="shared" si="130"/>
        <v>0</v>
      </c>
      <c r="I1548" s="39"/>
      <c r="J1548" s="82"/>
      <c r="K1548" s="41">
        <f t="shared" si="131"/>
        <v>0</v>
      </c>
      <c r="L1548" s="42">
        <v>0</v>
      </c>
      <c r="M1548" s="269"/>
      <c r="N1548" s="268" t="str">
        <f t="shared" si="133"/>
        <v>xxx</v>
      </c>
      <c r="O1548" s="267"/>
      <c r="P1548" s="268"/>
      <c r="Q1548" s="300">
        <v>0</v>
      </c>
      <c r="R1548" s="104">
        <f t="shared" si="132"/>
        <v>0</v>
      </c>
      <c r="S1548" s="43"/>
      <c r="T1548" s="111"/>
      <c r="U1548" s="111"/>
      <c r="V1548" s="111"/>
      <c r="W1548" s="111"/>
      <c r="X1548" s="111"/>
      <c r="Y1548" s="111"/>
      <c r="Z1548" s="111"/>
      <c r="AA1548" s="111"/>
      <c r="AB1548" s="111"/>
      <c r="AC1548" s="111"/>
      <c r="AD1548" s="111"/>
      <c r="AE1548" s="111"/>
      <c r="AF1548" s="111"/>
      <c r="AG1548" s="111"/>
      <c r="AH1548" s="40"/>
      <c r="AI1548" s="40"/>
    </row>
    <row r="1549" spans="1:35" s="44" customFormat="1" ht="28.5" customHeight="1" x14ac:dyDescent="0.25">
      <c r="A1549" s="88" t="e">
        <f t="shared" si="129"/>
        <v>#VALUE!</v>
      </c>
      <c r="B1549" s="87" t="s">
        <v>60</v>
      </c>
      <c r="C1549" s="28"/>
      <c r="D1549" s="37"/>
      <c r="E1549" s="38"/>
      <c r="F1549" s="89"/>
      <c r="G1549" s="96"/>
      <c r="H1549" s="39">
        <f t="shared" si="130"/>
        <v>0</v>
      </c>
      <c r="I1549" s="39"/>
      <c r="J1549" s="82"/>
      <c r="K1549" s="41">
        <f t="shared" si="131"/>
        <v>0</v>
      </c>
      <c r="L1549" s="42">
        <v>0</v>
      </c>
      <c r="M1549" s="269"/>
      <c r="N1549" s="268" t="str">
        <f t="shared" si="133"/>
        <v>xxx</v>
      </c>
      <c r="O1549" s="267"/>
      <c r="P1549" s="268"/>
      <c r="Q1549" s="300">
        <v>0</v>
      </c>
      <c r="R1549" s="104">
        <f t="shared" si="132"/>
        <v>0</v>
      </c>
      <c r="S1549" s="43"/>
      <c r="T1549" s="111"/>
      <c r="U1549" s="111"/>
      <c r="V1549" s="111"/>
      <c r="W1549" s="111"/>
      <c r="X1549" s="111"/>
      <c r="Y1549" s="111"/>
      <c r="Z1549" s="111"/>
      <c r="AA1549" s="111"/>
      <c r="AB1549" s="111"/>
      <c r="AC1549" s="111"/>
      <c r="AD1549" s="111"/>
      <c r="AE1549" s="111"/>
      <c r="AF1549" s="111"/>
      <c r="AG1549" s="111"/>
      <c r="AH1549" s="40"/>
      <c r="AI1549" s="40"/>
    </row>
    <row r="1550" spans="1:35" s="44" customFormat="1" ht="28.5" customHeight="1" x14ac:dyDescent="0.25">
      <c r="A1550" s="88" t="e">
        <f t="shared" si="129"/>
        <v>#VALUE!</v>
      </c>
      <c r="B1550" s="87" t="s">
        <v>60</v>
      </c>
      <c r="C1550" s="28"/>
      <c r="D1550" s="37"/>
      <c r="E1550" s="38"/>
      <c r="F1550" s="89"/>
      <c r="G1550" s="96"/>
      <c r="H1550" s="39">
        <f t="shared" si="130"/>
        <v>0</v>
      </c>
      <c r="I1550" s="39"/>
      <c r="J1550" s="82"/>
      <c r="K1550" s="41">
        <f t="shared" si="131"/>
        <v>0</v>
      </c>
      <c r="L1550" s="42">
        <v>0</v>
      </c>
      <c r="M1550" s="269"/>
      <c r="N1550" s="268" t="str">
        <f t="shared" si="133"/>
        <v>xxx</v>
      </c>
      <c r="O1550" s="267"/>
      <c r="P1550" s="268"/>
      <c r="Q1550" s="300">
        <v>0</v>
      </c>
      <c r="R1550" s="104">
        <f t="shared" si="132"/>
        <v>0</v>
      </c>
      <c r="S1550" s="43"/>
      <c r="T1550" s="111"/>
      <c r="U1550" s="111"/>
      <c r="V1550" s="111"/>
      <c r="W1550" s="111"/>
      <c r="X1550" s="111"/>
      <c r="Y1550" s="111"/>
      <c r="Z1550" s="111"/>
      <c r="AA1550" s="111"/>
      <c r="AB1550" s="111"/>
      <c r="AC1550" s="111"/>
      <c r="AD1550" s="111"/>
      <c r="AE1550" s="111"/>
      <c r="AF1550" s="111"/>
      <c r="AG1550" s="111"/>
      <c r="AH1550" s="40"/>
      <c r="AI1550" s="40"/>
    </row>
    <row r="1551" spans="1:35" s="44" customFormat="1" ht="28.5" customHeight="1" x14ac:dyDescent="0.25">
      <c r="A1551" s="88" t="e">
        <f t="shared" si="129"/>
        <v>#VALUE!</v>
      </c>
      <c r="B1551" s="87" t="s">
        <v>60</v>
      </c>
      <c r="C1551" s="28"/>
      <c r="D1551" s="37"/>
      <c r="E1551" s="38"/>
      <c r="F1551" s="89"/>
      <c r="G1551" s="96"/>
      <c r="H1551" s="39">
        <f t="shared" si="130"/>
        <v>0</v>
      </c>
      <c r="I1551" s="39"/>
      <c r="J1551" s="82"/>
      <c r="K1551" s="41">
        <f t="shared" si="131"/>
        <v>0</v>
      </c>
      <c r="L1551" s="42">
        <v>0</v>
      </c>
      <c r="M1551" s="269"/>
      <c r="N1551" s="268" t="str">
        <f t="shared" si="133"/>
        <v>xxx</v>
      </c>
      <c r="O1551" s="267"/>
      <c r="P1551" s="268"/>
      <c r="Q1551" s="300">
        <v>0</v>
      </c>
      <c r="R1551" s="104">
        <f t="shared" si="132"/>
        <v>0</v>
      </c>
      <c r="S1551" s="43"/>
      <c r="T1551" s="111"/>
      <c r="U1551" s="111"/>
      <c r="V1551" s="111"/>
      <c r="W1551" s="111"/>
      <c r="X1551" s="111"/>
      <c r="Y1551" s="111"/>
      <c r="Z1551" s="111"/>
      <c r="AA1551" s="111"/>
      <c r="AB1551" s="111"/>
      <c r="AC1551" s="111"/>
      <c r="AD1551" s="111"/>
      <c r="AE1551" s="111"/>
      <c r="AF1551" s="111"/>
      <c r="AG1551" s="111"/>
      <c r="AH1551" s="40"/>
      <c r="AI1551" s="40"/>
    </row>
    <row r="1552" spans="1:35" s="44" customFormat="1" ht="28.5" customHeight="1" x14ac:dyDescent="0.25">
      <c r="A1552" s="88" t="e">
        <f t="shared" si="129"/>
        <v>#VALUE!</v>
      </c>
      <c r="B1552" s="87" t="s">
        <v>60</v>
      </c>
      <c r="C1552" s="28"/>
      <c r="D1552" s="37"/>
      <c r="E1552" s="38"/>
      <c r="F1552" s="89"/>
      <c r="G1552" s="96"/>
      <c r="H1552" s="39">
        <f t="shared" si="130"/>
        <v>0</v>
      </c>
      <c r="I1552" s="39"/>
      <c r="J1552" s="82"/>
      <c r="K1552" s="41">
        <f t="shared" si="131"/>
        <v>0</v>
      </c>
      <c r="L1552" s="42">
        <v>0</v>
      </c>
      <c r="M1552" s="269"/>
      <c r="N1552" s="268" t="str">
        <f t="shared" si="133"/>
        <v>xxx</v>
      </c>
      <c r="O1552" s="267"/>
      <c r="P1552" s="268"/>
      <c r="Q1552" s="300">
        <v>0</v>
      </c>
      <c r="R1552" s="104">
        <f t="shared" si="132"/>
        <v>0</v>
      </c>
      <c r="S1552" s="43"/>
      <c r="T1552" s="111"/>
      <c r="U1552" s="111"/>
      <c r="V1552" s="111"/>
      <c r="W1552" s="111"/>
      <c r="X1552" s="111"/>
      <c r="Y1552" s="111"/>
      <c r="Z1552" s="111"/>
      <c r="AA1552" s="111"/>
      <c r="AB1552" s="111"/>
      <c r="AC1552" s="111"/>
      <c r="AD1552" s="111"/>
      <c r="AE1552" s="111"/>
      <c r="AF1552" s="111"/>
      <c r="AG1552" s="111"/>
      <c r="AH1552" s="40"/>
      <c r="AI1552" s="40"/>
    </row>
    <row r="1553" spans="1:35" s="44" customFormat="1" ht="28.5" customHeight="1" x14ac:dyDescent="0.25">
      <c r="A1553" s="88" t="e">
        <f t="shared" si="129"/>
        <v>#VALUE!</v>
      </c>
      <c r="B1553" s="87" t="s">
        <v>60</v>
      </c>
      <c r="C1553" s="28"/>
      <c r="D1553" s="37"/>
      <c r="E1553" s="38"/>
      <c r="F1553" s="89"/>
      <c r="G1553" s="96"/>
      <c r="H1553" s="39">
        <f t="shared" si="130"/>
        <v>0</v>
      </c>
      <c r="I1553" s="39"/>
      <c r="J1553" s="82"/>
      <c r="K1553" s="41">
        <f t="shared" si="131"/>
        <v>0</v>
      </c>
      <c r="L1553" s="42">
        <v>0</v>
      </c>
      <c r="M1553" s="269"/>
      <c r="N1553" s="268" t="str">
        <f t="shared" si="133"/>
        <v>xxx</v>
      </c>
      <c r="O1553" s="267"/>
      <c r="P1553" s="268"/>
      <c r="Q1553" s="300">
        <v>0</v>
      </c>
      <c r="R1553" s="104">
        <f t="shared" si="132"/>
        <v>0</v>
      </c>
      <c r="S1553" s="43"/>
      <c r="T1553" s="111"/>
      <c r="U1553" s="111"/>
      <c r="V1553" s="111"/>
      <c r="W1553" s="111"/>
      <c r="X1553" s="111"/>
      <c r="Y1553" s="111"/>
      <c r="Z1553" s="111"/>
      <c r="AA1553" s="111"/>
      <c r="AB1553" s="111"/>
      <c r="AC1553" s="111"/>
      <c r="AD1553" s="111"/>
      <c r="AE1553" s="111"/>
      <c r="AF1553" s="111"/>
      <c r="AG1553" s="111"/>
      <c r="AH1553" s="40"/>
      <c r="AI1553" s="40"/>
    </row>
    <row r="1554" spans="1:35" s="44" customFormat="1" ht="28.5" customHeight="1" x14ac:dyDescent="0.25">
      <c r="A1554" s="88" t="e">
        <f t="shared" si="129"/>
        <v>#VALUE!</v>
      </c>
      <c r="B1554" s="87" t="s">
        <v>60</v>
      </c>
      <c r="C1554" s="28"/>
      <c r="D1554" s="37"/>
      <c r="E1554" s="38"/>
      <c r="F1554" s="89"/>
      <c r="G1554" s="96"/>
      <c r="H1554" s="39">
        <f t="shared" si="130"/>
        <v>0</v>
      </c>
      <c r="I1554" s="39"/>
      <c r="J1554" s="82"/>
      <c r="K1554" s="41">
        <f t="shared" si="131"/>
        <v>0</v>
      </c>
      <c r="L1554" s="42">
        <v>0</v>
      </c>
      <c r="M1554" s="269"/>
      <c r="N1554" s="268" t="str">
        <f t="shared" si="133"/>
        <v>xxx</v>
      </c>
      <c r="O1554" s="267"/>
      <c r="P1554" s="268"/>
      <c r="Q1554" s="300">
        <v>0</v>
      </c>
      <c r="R1554" s="104">
        <f t="shared" si="132"/>
        <v>0</v>
      </c>
      <c r="S1554" s="43"/>
      <c r="T1554" s="111"/>
      <c r="U1554" s="111"/>
      <c r="V1554" s="111"/>
      <c r="W1554" s="111"/>
      <c r="X1554" s="111"/>
      <c r="Y1554" s="111"/>
      <c r="Z1554" s="111"/>
      <c r="AA1554" s="111"/>
      <c r="AB1554" s="111"/>
      <c r="AC1554" s="111"/>
      <c r="AD1554" s="111"/>
      <c r="AE1554" s="111"/>
      <c r="AF1554" s="111"/>
      <c r="AG1554" s="111"/>
      <c r="AH1554" s="40"/>
      <c r="AI1554" s="40"/>
    </row>
    <row r="1555" spans="1:35" s="44" customFormat="1" ht="28.5" customHeight="1" x14ac:dyDescent="0.25">
      <c r="A1555" s="88" t="e">
        <f t="shared" si="129"/>
        <v>#VALUE!</v>
      </c>
      <c r="B1555" s="87" t="s">
        <v>60</v>
      </c>
      <c r="C1555" s="28"/>
      <c r="D1555" s="37"/>
      <c r="E1555" s="38"/>
      <c r="F1555" s="89"/>
      <c r="G1555" s="96"/>
      <c r="H1555" s="39">
        <f t="shared" si="130"/>
        <v>0</v>
      </c>
      <c r="I1555" s="39"/>
      <c r="J1555" s="82"/>
      <c r="K1555" s="41">
        <f t="shared" si="131"/>
        <v>0</v>
      </c>
      <c r="L1555" s="42">
        <v>0</v>
      </c>
      <c r="M1555" s="269"/>
      <c r="N1555" s="268" t="str">
        <f t="shared" si="133"/>
        <v>xxx</v>
      </c>
      <c r="O1555" s="267"/>
      <c r="P1555" s="268"/>
      <c r="Q1555" s="300">
        <v>0</v>
      </c>
      <c r="R1555" s="104">
        <f t="shared" si="132"/>
        <v>0</v>
      </c>
      <c r="S1555" s="43"/>
      <c r="T1555" s="111"/>
      <c r="U1555" s="111"/>
      <c r="V1555" s="111"/>
      <c r="W1555" s="111"/>
      <c r="X1555" s="111"/>
      <c r="Y1555" s="111"/>
      <c r="Z1555" s="111"/>
      <c r="AA1555" s="111"/>
      <c r="AB1555" s="111"/>
      <c r="AC1555" s="111"/>
      <c r="AD1555" s="111"/>
      <c r="AE1555" s="111"/>
      <c r="AF1555" s="111"/>
      <c r="AG1555" s="111"/>
      <c r="AH1555" s="40"/>
      <c r="AI1555" s="40"/>
    </row>
    <row r="1556" spans="1:35" s="44" customFormat="1" ht="28.5" customHeight="1" x14ac:dyDescent="0.25">
      <c r="A1556" s="88" t="e">
        <f t="shared" si="129"/>
        <v>#VALUE!</v>
      </c>
      <c r="B1556" s="87" t="s">
        <v>60</v>
      </c>
      <c r="C1556" s="28"/>
      <c r="D1556" s="37"/>
      <c r="E1556" s="38"/>
      <c r="F1556" s="89"/>
      <c r="G1556" s="96"/>
      <c r="H1556" s="39">
        <f t="shared" si="130"/>
        <v>0</v>
      </c>
      <c r="I1556" s="39"/>
      <c r="J1556" s="82"/>
      <c r="K1556" s="41">
        <f t="shared" si="131"/>
        <v>0</v>
      </c>
      <c r="L1556" s="42">
        <v>0</v>
      </c>
      <c r="M1556" s="269"/>
      <c r="N1556" s="268" t="str">
        <f t="shared" si="133"/>
        <v>xxx</v>
      </c>
      <c r="O1556" s="267"/>
      <c r="P1556" s="268"/>
      <c r="Q1556" s="300">
        <v>0</v>
      </c>
      <c r="R1556" s="104">
        <f t="shared" si="132"/>
        <v>0</v>
      </c>
      <c r="S1556" s="43"/>
      <c r="T1556" s="111"/>
      <c r="U1556" s="111"/>
      <c r="V1556" s="111"/>
      <c r="W1556" s="111"/>
      <c r="X1556" s="111"/>
      <c r="Y1556" s="111"/>
      <c r="Z1556" s="111"/>
      <c r="AA1556" s="111"/>
      <c r="AB1556" s="111"/>
      <c r="AC1556" s="111"/>
      <c r="AD1556" s="111"/>
      <c r="AE1556" s="111"/>
      <c r="AF1556" s="111"/>
      <c r="AG1556" s="111"/>
      <c r="AH1556" s="40"/>
      <c r="AI1556" s="40"/>
    </row>
    <row r="1557" spans="1:35" s="44" customFormat="1" ht="28.5" customHeight="1" x14ac:dyDescent="0.25">
      <c r="A1557" s="88" t="e">
        <f t="shared" si="129"/>
        <v>#VALUE!</v>
      </c>
      <c r="B1557" s="87" t="s">
        <v>60</v>
      </c>
      <c r="C1557" s="28"/>
      <c r="D1557" s="37"/>
      <c r="E1557" s="38"/>
      <c r="F1557" s="89"/>
      <c r="G1557" s="96"/>
      <c r="H1557" s="39">
        <f t="shared" si="130"/>
        <v>0</v>
      </c>
      <c r="I1557" s="39"/>
      <c r="J1557" s="82"/>
      <c r="K1557" s="41">
        <f t="shared" si="131"/>
        <v>0</v>
      </c>
      <c r="L1557" s="42">
        <v>0</v>
      </c>
      <c r="M1557" s="269"/>
      <c r="N1557" s="268" t="str">
        <f t="shared" si="133"/>
        <v>xxx</v>
      </c>
      <c r="O1557" s="267"/>
      <c r="P1557" s="268"/>
      <c r="Q1557" s="300">
        <v>0</v>
      </c>
      <c r="R1557" s="104">
        <f t="shared" si="132"/>
        <v>0</v>
      </c>
      <c r="S1557" s="43"/>
      <c r="T1557" s="111"/>
      <c r="U1557" s="111"/>
      <c r="V1557" s="111"/>
      <c r="W1557" s="111"/>
      <c r="X1557" s="111"/>
      <c r="Y1557" s="111"/>
      <c r="Z1557" s="111"/>
      <c r="AA1557" s="111"/>
      <c r="AB1557" s="111"/>
      <c r="AC1557" s="111"/>
      <c r="AD1557" s="111"/>
      <c r="AE1557" s="111"/>
      <c r="AF1557" s="111"/>
      <c r="AG1557" s="111"/>
      <c r="AH1557" s="40"/>
      <c r="AI1557" s="40"/>
    </row>
    <row r="1558" spans="1:35" s="44" customFormat="1" ht="28.5" customHeight="1" x14ac:dyDescent="0.25">
      <c r="A1558" s="88" t="e">
        <f t="shared" si="129"/>
        <v>#VALUE!</v>
      </c>
      <c r="B1558" s="87" t="s">
        <v>60</v>
      </c>
      <c r="C1558" s="28"/>
      <c r="D1558" s="37"/>
      <c r="E1558" s="38"/>
      <c r="F1558" s="89"/>
      <c r="G1558" s="96"/>
      <c r="H1558" s="39">
        <f t="shared" si="130"/>
        <v>0</v>
      </c>
      <c r="I1558" s="39"/>
      <c r="J1558" s="82"/>
      <c r="K1558" s="41">
        <f t="shared" si="131"/>
        <v>0</v>
      </c>
      <c r="L1558" s="42">
        <v>0</v>
      </c>
      <c r="M1558" s="269"/>
      <c r="N1558" s="268" t="str">
        <f t="shared" si="133"/>
        <v>xxx</v>
      </c>
      <c r="O1558" s="267"/>
      <c r="P1558" s="268"/>
      <c r="Q1558" s="300">
        <v>0</v>
      </c>
      <c r="R1558" s="104">
        <f t="shared" si="132"/>
        <v>0</v>
      </c>
      <c r="S1558" s="43"/>
      <c r="T1558" s="111"/>
      <c r="U1558" s="111"/>
      <c r="V1558" s="111"/>
      <c r="W1558" s="111"/>
      <c r="X1558" s="111"/>
      <c r="Y1558" s="111"/>
      <c r="Z1558" s="111"/>
      <c r="AA1558" s="111"/>
      <c r="AB1558" s="111"/>
      <c r="AC1558" s="111"/>
      <c r="AD1558" s="111"/>
      <c r="AE1558" s="111"/>
      <c r="AF1558" s="111"/>
      <c r="AG1558" s="111"/>
      <c r="AH1558" s="40"/>
      <c r="AI1558" s="40"/>
    </row>
    <row r="1559" spans="1:35" s="44" customFormat="1" ht="28.5" customHeight="1" x14ac:dyDescent="0.25">
      <c r="A1559" s="88" t="e">
        <f t="shared" si="129"/>
        <v>#VALUE!</v>
      </c>
      <c r="B1559" s="87" t="s">
        <v>60</v>
      </c>
      <c r="C1559" s="28"/>
      <c r="D1559" s="37"/>
      <c r="E1559" s="38"/>
      <c r="F1559" s="89"/>
      <c r="G1559" s="96"/>
      <c r="H1559" s="39">
        <f t="shared" si="130"/>
        <v>0</v>
      </c>
      <c r="I1559" s="39"/>
      <c r="J1559" s="82"/>
      <c r="K1559" s="41">
        <f t="shared" si="131"/>
        <v>0</v>
      </c>
      <c r="L1559" s="42">
        <v>0</v>
      </c>
      <c r="M1559" s="269"/>
      <c r="N1559" s="268" t="str">
        <f t="shared" si="133"/>
        <v>xxx</v>
      </c>
      <c r="O1559" s="267"/>
      <c r="P1559" s="268"/>
      <c r="Q1559" s="300">
        <v>0</v>
      </c>
      <c r="R1559" s="104">
        <f t="shared" si="132"/>
        <v>0</v>
      </c>
      <c r="S1559" s="43"/>
      <c r="T1559" s="111"/>
      <c r="U1559" s="111"/>
      <c r="V1559" s="111"/>
      <c r="W1559" s="111"/>
      <c r="X1559" s="111"/>
      <c r="Y1559" s="111"/>
      <c r="Z1559" s="111"/>
      <c r="AA1559" s="111"/>
      <c r="AB1559" s="111"/>
      <c r="AC1559" s="111"/>
      <c r="AD1559" s="111"/>
      <c r="AE1559" s="111"/>
      <c r="AF1559" s="111"/>
      <c r="AG1559" s="111"/>
      <c r="AH1559" s="40"/>
      <c r="AI1559" s="40"/>
    </row>
    <row r="1560" spans="1:35" s="44" customFormat="1" ht="28.5" customHeight="1" x14ac:dyDescent="0.25">
      <c r="A1560" s="88" t="e">
        <f t="shared" si="129"/>
        <v>#VALUE!</v>
      </c>
      <c r="B1560" s="87" t="s">
        <v>60</v>
      </c>
      <c r="C1560" s="28"/>
      <c r="D1560" s="37"/>
      <c r="E1560" s="38"/>
      <c r="F1560" s="89"/>
      <c r="G1560" s="96"/>
      <c r="H1560" s="39">
        <f t="shared" si="130"/>
        <v>0</v>
      </c>
      <c r="I1560" s="39"/>
      <c r="J1560" s="82"/>
      <c r="K1560" s="41">
        <f t="shared" si="131"/>
        <v>0</v>
      </c>
      <c r="L1560" s="42">
        <v>0</v>
      </c>
      <c r="M1560" s="269"/>
      <c r="N1560" s="268" t="str">
        <f t="shared" si="133"/>
        <v>xxx</v>
      </c>
      <c r="O1560" s="267"/>
      <c r="P1560" s="268"/>
      <c r="Q1560" s="300">
        <v>0</v>
      </c>
      <c r="R1560" s="104">
        <f t="shared" si="132"/>
        <v>0</v>
      </c>
      <c r="S1560" s="43"/>
      <c r="T1560" s="111"/>
      <c r="U1560" s="111"/>
      <c r="V1560" s="111"/>
      <c r="W1560" s="111"/>
      <c r="X1560" s="111"/>
      <c r="Y1560" s="111"/>
      <c r="Z1560" s="111"/>
      <c r="AA1560" s="111"/>
      <c r="AB1560" s="111"/>
      <c r="AC1560" s="111"/>
      <c r="AD1560" s="111"/>
      <c r="AE1560" s="111"/>
      <c r="AF1560" s="111"/>
      <c r="AG1560" s="111"/>
      <c r="AH1560" s="40"/>
      <c r="AI1560" s="40"/>
    </row>
    <row r="1561" spans="1:35" s="44" customFormat="1" ht="28.5" customHeight="1" x14ac:dyDescent="0.25">
      <c r="A1561" s="88" t="e">
        <f t="shared" si="129"/>
        <v>#VALUE!</v>
      </c>
      <c r="B1561" s="87" t="s">
        <v>60</v>
      </c>
      <c r="C1561" s="28"/>
      <c r="D1561" s="37"/>
      <c r="E1561" s="38"/>
      <c r="F1561" s="89"/>
      <c r="G1561" s="96"/>
      <c r="H1561" s="39">
        <f t="shared" si="130"/>
        <v>0</v>
      </c>
      <c r="I1561" s="39"/>
      <c r="J1561" s="82"/>
      <c r="K1561" s="41">
        <f t="shared" si="131"/>
        <v>0</v>
      </c>
      <c r="L1561" s="42">
        <v>0</v>
      </c>
      <c r="M1561" s="269"/>
      <c r="N1561" s="268" t="str">
        <f t="shared" si="133"/>
        <v>xxx</v>
      </c>
      <c r="O1561" s="267"/>
      <c r="P1561" s="268"/>
      <c r="Q1561" s="300">
        <v>0</v>
      </c>
      <c r="R1561" s="104">
        <f t="shared" si="132"/>
        <v>0</v>
      </c>
      <c r="S1561" s="43"/>
      <c r="T1561" s="111"/>
      <c r="U1561" s="111"/>
      <c r="V1561" s="111"/>
      <c r="W1561" s="111"/>
      <c r="X1561" s="111"/>
      <c r="Y1561" s="111"/>
      <c r="Z1561" s="111"/>
      <c r="AA1561" s="111"/>
      <c r="AB1561" s="111"/>
      <c r="AC1561" s="111"/>
      <c r="AD1561" s="111"/>
      <c r="AE1561" s="111"/>
      <c r="AF1561" s="111"/>
      <c r="AG1561" s="111"/>
      <c r="AH1561" s="40"/>
      <c r="AI1561" s="40"/>
    </row>
    <row r="1562" spans="1:35" s="44" customFormat="1" ht="28.5" customHeight="1" x14ac:dyDescent="0.25">
      <c r="A1562" s="88" t="e">
        <f t="shared" si="129"/>
        <v>#VALUE!</v>
      </c>
      <c r="B1562" s="87" t="s">
        <v>60</v>
      </c>
      <c r="C1562" s="28"/>
      <c r="D1562" s="37"/>
      <c r="E1562" s="38"/>
      <c r="F1562" s="89"/>
      <c r="G1562" s="96"/>
      <c r="H1562" s="39">
        <f t="shared" si="130"/>
        <v>0</v>
      </c>
      <c r="I1562" s="39"/>
      <c r="J1562" s="82"/>
      <c r="K1562" s="41">
        <f t="shared" si="131"/>
        <v>0</v>
      </c>
      <c r="L1562" s="42">
        <v>0</v>
      </c>
      <c r="M1562" s="269"/>
      <c r="N1562" s="268" t="str">
        <f t="shared" si="133"/>
        <v>xxx</v>
      </c>
      <c r="O1562" s="267"/>
      <c r="P1562" s="268"/>
      <c r="Q1562" s="300">
        <v>0</v>
      </c>
      <c r="R1562" s="104">
        <f t="shared" si="132"/>
        <v>0</v>
      </c>
      <c r="S1562" s="43"/>
      <c r="T1562" s="111"/>
      <c r="U1562" s="111"/>
      <c r="V1562" s="111"/>
      <c r="W1562" s="111"/>
      <c r="X1562" s="111"/>
      <c r="Y1562" s="111"/>
      <c r="Z1562" s="111"/>
      <c r="AA1562" s="111"/>
      <c r="AB1562" s="111"/>
      <c r="AC1562" s="111"/>
      <c r="AD1562" s="111"/>
      <c r="AE1562" s="111"/>
      <c r="AF1562" s="111"/>
      <c r="AG1562" s="111"/>
      <c r="AH1562" s="40"/>
      <c r="AI1562" s="40"/>
    </row>
    <row r="1563" spans="1:35" s="44" customFormat="1" ht="28.5" customHeight="1" x14ac:dyDescent="0.25">
      <c r="A1563" s="88" t="e">
        <f t="shared" si="129"/>
        <v>#VALUE!</v>
      </c>
      <c r="B1563" s="87" t="s">
        <v>60</v>
      </c>
      <c r="C1563" s="28"/>
      <c r="D1563" s="37"/>
      <c r="E1563" s="38"/>
      <c r="F1563" s="89"/>
      <c r="G1563" s="96"/>
      <c r="H1563" s="39">
        <f t="shared" si="130"/>
        <v>0</v>
      </c>
      <c r="I1563" s="39"/>
      <c r="J1563" s="82"/>
      <c r="K1563" s="41">
        <f t="shared" si="131"/>
        <v>0</v>
      </c>
      <c r="L1563" s="42">
        <v>0</v>
      </c>
      <c r="M1563" s="269"/>
      <c r="N1563" s="268" t="str">
        <f t="shared" si="133"/>
        <v>xxx</v>
      </c>
      <c r="O1563" s="267"/>
      <c r="P1563" s="268"/>
      <c r="Q1563" s="300">
        <v>0</v>
      </c>
      <c r="R1563" s="104">
        <f t="shared" si="132"/>
        <v>0</v>
      </c>
      <c r="S1563" s="43"/>
      <c r="T1563" s="111"/>
      <c r="U1563" s="111"/>
      <c r="V1563" s="111"/>
      <c r="W1563" s="111"/>
      <c r="X1563" s="111"/>
      <c r="Y1563" s="111"/>
      <c r="Z1563" s="111"/>
      <c r="AA1563" s="111"/>
      <c r="AB1563" s="111"/>
      <c r="AC1563" s="111"/>
      <c r="AD1563" s="111"/>
      <c r="AE1563" s="111"/>
      <c r="AF1563" s="111"/>
      <c r="AG1563" s="111"/>
      <c r="AH1563" s="40"/>
      <c r="AI1563" s="40"/>
    </row>
    <row r="1564" spans="1:35" s="44" customFormat="1" ht="28.5" customHeight="1" x14ac:dyDescent="0.25">
      <c r="A1564" s="88" t="e">
        <f t="shared" si="129"/>
        <v>#VALUE!</v>
      </c>
      <c r="B1564" s="87" t="s">
        <v>60</v>
      </c>
      <c r="C1564" s="28"/>
      <c r="D1564" s="37"/>
      <c r="E1564" s="38"/>
      <c r="F1564" s="89"/>
      <c r="G1564" s="96"/>
      <c r="H1564" s="39">
        <f t="shared" si="130"/>
        <v>0</v>
      </c>
      <c r="I1564" s="39"/>
      <c r="J1564" s="82"/>
      <c r="K1564" s="41">
        <f t="shared" si="131"/>
        <v>0</v>
      </c>
      <c r="L1564" s="42">
        <v>0</v>
      </c>
      <c r="M1564" s="269"/>
      <c r="N1564" s="268" t="str">
        <f t="shared" si="133"/>
        <v>xxx</v>
      </c>
      <c r="O1564" s="267"/>
      <c r="P1564" s="268"/>
      <c r="Q1564" s="300">
        <v>0</v>
      </c>
      <c r="R1564" s="104">
        <f t="shared" si="132"/>
        <v>0</v>
      </c>
      <c r="S1564" s="43"/>
      <c r="T1564" s="111"/>
      <c r="U1564" s="111"/>
      <c r="V1564" s="111"/>
      <c r="W1564" s="111"/>
      <c r="X1564" s="111"/>
      <c r="Y1564" s="111"/>
      <c r="Z1564" s="111"/>
      <c r="AA1564" s="111"/>
      <c r="AB1564" s="111"/>
      <c r="AC1564" s="111"/>
      <c r="AD1564" s="111"/>
      <c r="AE1564" s="111"/>
      <c r="AF1564" s="111"/>
      <c r="AG1564" s="111"/>
      <c r="AH1564" s="40"/>
      <c r="AI1564" s="40"/>
    </row>
    <row r="1565" spans="1:35" s="44" customFormat="1" ht="28.5" customHeight="1" x14ac:dyDescent="0.25">
      <c r="A1565" s="88" t="e">
        <f t="shared" si="129"/>
        <v>#VALUE!</v>
      </c>
      <c r="B1565" s="87" t="s">
        <v>60</v>
      </c>
      <c r="C1565" s="28"/>
      <c r="D1565" s="37"/>
      <c r="E1565" s="38"/>
      <c r="F1565" s="89"/>
      <c r="G1565" s="96"/>
      <c r="H1565" s="39">
        <f t="shared" si="130"/>
        <v>0</v>
      </c>
      <c r="I1565" s="39"/>
      <c r="J1565" s="82"/>
      <c r="K1565" s="41">
        <f t="shared" si="131"/>
        <v>0</v>
      </c>
      <c r="L1565" s="42">
        <v>0</v>
      </c>
      <c r="M1565" s="269"/>
      <c r="N1565" s="268" t="str">
        <f t="shared" si="133"/>
        <v>xxx</v>
      </c>
      <c r="O1565" s="267"/>
      <c r="P1565" s="268"/>
      <c r="Q1565" s="300">
        <v>0</v>
      </c>
      <c r="R1565" s="104">
        <f t="shared" si="132"/>
        <v>0</v>
      </c>
      <c r="S1565" s="43"/>
      <c r="T1565" s="111"/>
      <c r="U1565" s="111"/>
      <c r="V1565" s="111"/>
      <c r="W1565" s="111"/>
      <c r="X1565" s="111"/>
      <c r="Y1565" s="111"/>
      <c r="Z1565" s="111"/>
      <c r="AA1565" s="111"/>
      <c r="AB1565" s="111"/>
      <c r="AC1565" s="111"/>
      <c r="AD1565" s="111"/>
      <c r="AE1565" s="111"/>
      <c r="AF1565" s="111"/>
      <c r="AG1565" s="111"/>
      <c r="AH1565" s="40"/>
      <c r="AI1565" s="40"/>
    </row>
    <row r="1566" spans="1:35" s="44" customFormat="1" ht="28.5" customHeight="1" x14ac:dyDescent="0.25">
      <c r="A1566" s="88" t="e">
        <f t="shared" si="129"/>
        <v>#VALUE!</v>
      </c>
      <c r="B1566" s="87" t="s">
        <v>60</v>
      </c>
      <c r="C1566" s="28"/>
      <c r="D1566" s="37"/>
      <c r="E1566" s="38"/>
      <c r="F1566" s="89"/>
      <c r="G1566" s="96"/>
      <c r="H1566" s="39">
        <f t="shared" si="130"/>
        <v>0</v>
      </c>
      <c r="I1566" s="39"/>
      <c r="J1566" s="82"/>
      <c r="K1566" s="41">
        <f t="shared" si="131"/>
        <v>0</v>
      </c>
      <c r="L1566" s="42">
        <v>0</v>
      </c>
      <c r="M1566" s="269"/>
      <c r="N1566" s="268" t="str">
        <f t="shared" si="133"/>
        <v>xxx</v>
      </c>
      <c r="O1566" s="267"/>
      <c r="P1566" s="268"/>
      <c r="Q1566" s="300">
        <v>0</v>
      </c>
      <c r="R1566" s="104">
        <f t="shared" si="132"/>
        <v>0</v>
      </c>
      <c r="S1566" s="43"/>
      <c r="T1566" s="111"/>
      <c r="U1566" s="111"/>
      <c r="V1566" s="111"/>
      <c r="W1566" s="111"/>
      <c r="X1566" s="111"/>
      <c r="Y1566" s="111"/>
      <c r="Z1566" s="111"/>
      <c r="AA1566" s="111"/>
      <c r="AB1566" s="111"/>
      <c r="AC1566" s="111"/>
      <c r="AD1566" s="111"/>
      <c r="AE1566" s="111"/>
      <c r="AF1566" s="111"/>
      <c r="AG1566" s="111"/>
      <c r="AH1566" s="40"/>
      <c r="AI1566" s="40"/>
    </row>
    <row r="1567" spans="1:35" s="44" customFormat="1" ht="28.5" customHeight="1" x14ac:dyDescent="0.25">
      <c r="A1567" s="88" t="e">
        <f t="shared" si="129"/>
        <v>#VALUE!</v>
      </c>
      <c r="B1567" s="87" t="s">
        <v>60</v>
      </c>
      <c r="C1567" s="28"/>
      <c r="D1567" s="37"/>
      <c r="E1567" s="38"/>
      <c r="F1567" s="89"/>
      <c r="G1567" s="96"/>
      <c r="H1567" s="39">
        <f t="shared" si="130"/>
        <v>0</v>
      </c>
      <c r="I1567" s="39"/>
      <c r="J1567" s="82"/>
      <c r="K1567" s="41">
        <f t="shared" si="131"/>
        <v>0</v>
      </c>
      <c r="L1567" s="42">
        <v>0</v>
      </c>
      <c r="M1567" s="269"/>
      <c r="N1567" s="268" t="str">
        <f t="shared" si="133"/>
        <v>xxx</v>
      </c>
      <c r="O1567" s="267"/>
      <c r="P1567" s="268"/>
      <c r="Q1567" s="300">
        <v>0</v>
      </c>
      <c r="R1567" s="104">
        <f t="shared" si="132"/>
        <v>0</v>
      </c>
      <c r="S1567" s="43"/>
      <c r="T1567" s="111"/>
      <c r="U1567" s="111"/>
      <c r="V1567" s="111"/>
      <c r="W1567" s="111"/>
      <c r="X1567" s="111"/>
      <c r="Y1567" s="111"/>
      <c r="Z1567" s="111"/>
      <c r="AA1567" s="111"/>
      <c r="AB1567" s="111"/>
      <c r="AC1567" s="111"/>
      <c r="AD1567" s="111"/>
      <c r="AE1567" s="111"/>
      <c r="AF1567" s="111"/>
      <c r="AG1567" s="111"/>
      <c r="AH1567" s="40"/>
      <c r="AI1567" s="40"/>
    </row>
    <row r="1568" spans="1:35" s="44" customFormat="1" ht="28.5" customHeight="1" x14ac:dyDescent="0.25">
      <c r="A1568" s="88" t="e">
        <f t="shared" si="129"/>
        <v>#VALUE!</v>
      </c>
      <c r="B1568" s="87" t="s">
        <v>60</v>
      </c>
      <c r="C1568" s="28"/>
      <c r="D1568" s="37"/>
      <c r="E1568" s="38"/>
      <c r="F1568" s="89"/>
      <c r="G1568" s="96"/>
      <c r="H1568" s="39">
        <f t="shared" si="130"/>
        <v>0</v>
      </c>
      <c r="I1568" s="39"/>
      <c r="J1568" s="82"/>
      <c r="K1568" s="41">
        <f t="shared" si="131"/>
        <v>0</v>
      </c>
      <c r="L1568" s="42">
        <v>0</v>
      </c>
      <c r="M1568" s="269"/>
      <c r="N1568" s="268" t="str">
        <f t="shared" si="133"/>
        <v>xxx</v>
      </c>
      <c r="O1568" s="267"/>
      <c r="P1568" s="268"/>
      <c r="Q1568" s="300">
        <v>0</v>
      </c>
      <c r="R1568" s="104">
        <f t="shared" si="132"/>
        <v>0</v>
      </c>
      <c r="S1568" s="43"/>
      <c r="T1568" s="111"/>
      <c r="U1568" s="111"/>
      <c r="V1568" s="111"/>
      <c r="W1568" s="111"/>
      <c r="X1568" s="111"/>
      <c r="Y1568" s="111"/>
      <c r="Z1568" s="111"/>
      <c r="AA1568" s="111"/>
      <c r="AB1568" s="111"/>
      <c r="AC1568" s="111"/>
      <c r="AD1568" s="111"/>
      <c r="AE1568" s="111"/>
      <c r="AF1568" s="111"/>
      <c r="AG1568" s="111"/>
      <c r="AH1568" s="40"/>
      <c r="AI1568" s="40"/>
    </row>
    <row r="1569" spans="1:35" s="44" customFormat="1" ht="28.5" customHeight="1" x14ac:dyDescent="0.25">
      <c r="A1569" s="88" t="e">
        <f t="shared" si="129"/>
        <v>#VALUE!</v>
      </c>
      <c r="B1569" s="87" t="s">
        <v>60</v>
      </c>
      <c r="C1569" s="28"/>
      <c r="D1569" s="37"/>
      <c r="E1569" s="38"/>
      <c r="F1569" s="89"/>
      <c r="G1569" s="96"/>
      <c r="H1569" s="39">
        <f t="shared" si="130"/>
        <v>0</v>
      </c>
      <c r="I1569" s="39"/>
      <c r="J1569" s="82"/>
      <c r="K1569" s="41">
        <f t="shared" si="131"/>
        <v>0</v>
      </c>
      <c r="L1569" s="42">
        <v>0</v>
      </c>
      <c r="M1569" s="269"/>
      <c r="N1569" s="268" t="str">
        <f t="shared" si="133"/>
        <v>xxx</v>
      </c>
      <c r="O1569" s="267"/>
      <c r="P1569" s="268"/>
      <c r="Q1569" s="300">
        <v>0</v>
      </c>
      <c r="R1569" s="104">
        <f t="shared" si="132"/>
        <v>0</v>
      </c>
      <c r="S1569" s="43"/>
      <c r="T1569" s="111"/>
      <c r="U1569" s="111"/>
      <c r="V1569" s="111"/>
      <c r="W1569" s="111"/>
      <c r="X1569" s="111"/>
      <c r="Y1569" s="111"/>
      <c r="Z1569" s="111"/>
      <c r="AA1569" s="111"/>
      <c r="AB1569" s="111"/>
      <c r="AC1569" s="111"/>
      <c r="AD1569" s="111"/>
      <c r="AE1569" s="111"/>
      <c r="AF1569" s="111"/>
      <c r="AG1569" s="111"/>
      <c r="AH1569" s="40"/>
      <c r="AI1569" s="40"/>
    </row>
    <row r="1570" spans="1:35" s="44" customFormat="1" ht="28.5" customHeight="1" x14ac:dyDescent="0.25">
      <c r="A1570" s="88" t="e">
        <f t="shared" si="129"/>
        <v>#VALUE!</v>
      </c>
      <c r="B1570" s="87" t="s">
        <v>60</v>
      </c>
      <c r="C1570" s="28"/>
      <c r="D1570" s="37"/>
      <c r="E1570" s="38"/>
      <c r="F1570" s="89"/>
      <c r="G1570" s="96"/>
      <c r="H1570" s="39">
        <f t="shared" si="130"/>
        <v>0</v>
      </c>
      <c r="I1570" s="39"/>
      <c r="J1570" s="82"/>
      <c r="K1570" s="41">
        <f t="shared" si="131"/>
        <v>0</v>
      </c>
      <c r="L1570" s="42">
        <v>0</v>
      </c>
      <c r="M1570" s="269"/>
      <c r="N1570" s="268" t="str">
        <f t="shared" si="133"/>
        <v>xxx</v>
      </c>
      <c r="O1570" s="267"/>
      <c r="P1570" s="268"/>
      <c r="Q1570" s="300">
        <v>0</v>
      </c>
      <c r="R1570" s="104">
        <f t="shared" si="132"/>
        <v>0</v>
      </c>
      <c r="S1570" s="43"/>
      <c r="T1570" s="111"/>
      <c r="U1570" s="111"/>
      <c r="V1570" s="111"/>
      <c r="W1570" s="111"/>
      <c r="X1570" s="111"/>
      <c r="Y1570" s="111"/>
      <c r="Z1570" s="111"/>
      <c r="AA1570" s="111"/>
      <c r="AB1570" s="111"/>
      <c r="AC1570" s="111"/>
      <c r="AD1570" s="111"/>
      <c r="AE1570" s="111"/>
      <c r="AF1570" s="111"/>
      <c r="AG1570" s="111"/>
      <c r="AH1570" s="40"/>
      <c r="AI1570" s="40"/>
    </row>
    <row r="1571" spans="1:35" s="44" customFormat="1" ht="28.5" customHeight="1" x14ac:dyDescent="0.25">
      <c r="A1571" s="88" t="e">
        <f t="shared" si="129"/>
        <v>#VALUE!</v>
      </c>
      <c r="B1571" s="87" t="s">
        <v>60</v>
      </c>
      <c r="C1571" s="28"/>
      <c r="D1571" s="37"/>
      <c r="E1571" s="38"/>
      <c r="F1571" s="89"/>
      <c r="G1571" s="96"/>
      <c r="H1571" s="39">
        <f t="shared" si="130"/>
        <v>0</v>
      </c>
      <c r="I1571" s="39"/>
      <c r="J1571" s="82"/>
      <c r="K1571" s="41">
        <f t="shared" si="131"/>
        <v>0</v>
      </c>
      <c r="L1571" s="42">
        <v>0</v>
      </c>
      <c r="M1571" s="269"/>
      <c r="N1571" s="268" t="str">
        <f t="shared" si="133"/>
        <v>xxx</v>
      </c>
      <c r="O1571" s="267"/>
      <c r="P1571" s="268"/>
      <c r="Q1571" s="300">
        <v>0</v>
      </c>
      <c r="R1571" s="104">
        <f t="shared" si="132"/>
        <v>0</v>
      </c>
      <c r="S1571" s="43"/>
      <c r="T1571" s="111"/>
      <c r="U1571" s="111"/>
      <c r="V1571" s="111"/>
      <c r="W1571" s="111"/>
      <c r="X1571" s="111"/>
      <c r="Y1571" s="111"/>
      <c r="Z1571" s="111"/>
      <c r="AA1571" s="111"/>
      <c r="AB1571" s="111"/>
      <c r="AC1571" s="111"/>
      <c r="AD1571" s="111"/>
      <c r="AE1571" s="111"/>
      <c r="AF1571" s="111"/>
      <c r="AG1571" s="111"/>
      <c r="AH1571" s="40"/>
      <c r="AI1571" s="40"/>
    </row>
    <row r="1572" spans="1:35" s="44" customFormat="1" ht="28.5" customHeight="1" x14ac:dyDescent="0.25">
      <c r="A1572" s="88" t="e">
        <f t="shared" si="129"/>
        <v>#VALUE!</v>
      </c>
      <c r="B1572" s="87" t="s">
        <v>60</v>
      </c>
      <c r="C1572" s="28"/>
      <c r="D1572" s="37"/>
      <c r="E1572" s="38"/>
      <c r="F1572" s="89"/>
      <c r="G1572" s="96"/>
      <c r="H1572" s="39">
        <f t="shared" si="130"/>
        <v>0</v>
      </c>
      <c r="I1572" s="39"/>
      <c r="J1572" s="82"/>
      <c r="K1572" s="41">
        <f t="shared" si="131"/>
        <v>0</v>
      </c>
      <c r="L1572" s="42">
        <v>0</v>
      </c>
      <c r="M1572" s="269"/>
      <c r="N1572" s="268" t="str">
        <f t="shared" si="133"/>
        <v>xxx</v>
      </c>
      <c r="O1572" s="267"/>
      <c r="P1572" s="268"/>
      <c r="Q1572" s="300">
        <v>0</v>
      </c>
      <c r="R1572" s="104">
        <f t="shared" si="132"/>
        <v>0</v>
      </c>
      <c r="S1572" s="43"/>
      <c r="T1572" s="111"/>
      <c r="U1572" s="111"/>
      <c r="V1572" s="111"/>
      <c r="W1572" s="111"/>
      <c r="X1572" s="111"/>
      <c r="Y1572" s="111"/>
      <c r="Z1572" s="111"/>
      <c r="AA1572" s="111"/>
      <c r="AB1572" s="111"/>
      <c r="AC1572" s="111"/>
      <c r="AD1572" s="111"/>
      <c r="AE1572" s="111"/>
      <c r="AF1572" s="111"/>
      <c r="AG1572" s="111"/>
      <c r="AH1572" s="40"/>
      <c r="AI1572" s="40"/>
    </row>
    <row r="1573" spans="1:35" s="44" customFormat="1" ht="28.5" customHeight="1" x14ac:dyDescent="0.25">
      <c r="A1573" s="88" t="e">
        <f t="shared" si="129"/>
        <v>#VALUE!</v>
      </c>
      <c r="B1573" s="87" t="s">
        <v>60</v>
      </c>
      <c r="C1573" s="28"/>
      <c r="D1573" s="37"/>
      <c r="E1573" s="38"/>
      <c r="F1573" s="89"/>
      <c r="G1573" s="96"/>
      <c r="H1573" s="39">
        <f t="shared" si="130"/>
        <v>0</v>
      </c>
      <c r="I1573" s="39"/>
      <c r="J1573" s="82"/>
      <c r="K1573" s="41">
        <f t="shared" si="131"/>
        <v>0</v>
      </c>
      <c r="L1573" s="42">
        <v>0</v>
      </c>
      <c r="M1573" s="269"/>
      <c r="N1573" s="268" t="str">
        <f t="shared" si="133"/>
        <v>xxx</v>
      </c>
      <c r="O1573" s="267"/>
      <c r="P1573" s="268"/>
      <c r="Q1573" s="300">
        <v>0</v>
      </c>
      <c r="R1573" s="104">
        <f t="shared" si="132"/>
        <v>0</v>
      </c>
      <c r="S1573" s="43"/>
      <c r="T1573" s="111"/>
      <c r="U1573" s="111"/>
      <c r="V1573" s="111"/>
      <c r="W1573" s="111"/>
      <c r="X1573" s="111"/>
      <c r="Y1573" s="111"/>
      <c r="Z1573" s="111"/>
      <c r="AA1573" s="111"/>
      <c r="AB1573" s="111"/>
      <c r="AC1573" s="111"/>
      <c r="AD1573" s="111"/>
      <c r="AE1573" s="111"/>
      <c r="AF1573" s="111"/>
      <c r="AG1573" s="111"/>
      <c r="AH1573" s="40"/>
      <c r="AI1573" s="40"/>
    </row>
    <row r="1574" spans="1:35" s="44" customFormat="1" ht="28.5" customHeight="1" x14ac:dyDescent="0.25">
      <c r="A1574" s="88" t="e">
        <f t="shared" si="129"/>
        <v>#VALUE!</v>
      </c>
      <c r="B1574" s="87" t="s">
        <v>60</v>
      </c>
      <c r="C1574" s="28"/>
      <c r="D1574" s="37"/>
      <c r="E1574" s="38"/>
      <c r="F1574" s="89"/>
      <c r="G1574" s="96"/>
      <c r="H1574" s="39">
        <f t="shared" si="130"/>
        <v>0</v>
      </c>
      <c r="I1574" s="39"/>
      <c r="J1574" s="82"/>
      <c r="K1574" s="41">
        <f t="shared" si="131"/>
        <v>0</v>
      </c>
      <c r="L1574" s="42">
        <v>0</v>
      </c>
      <c r="M1574" s="269"/>
      <c r="N1574" s="268" t="str">
        <f t="shared" si="133"/>
        <v>xxx</v>
      </c>
      <c r="O1574" s="267"/>
      <c r="P1574" s="268"/>
      <c r="Q1574" s="300">
        <v>0</v>
      </c>
      <c r="R1574" s="104">
        <f t="shared" si="132"/>
        <v>0</v>
      </c>
      <c r="S1574" s="43"/>
      <c r="T1574" s="111"/>
      <c r="U1574" s="111"/>
      <c r="V1574" s="111"/>
      <c r="W1574" s="111"/>
      <c r="X1574" s="111"/>
      <c r="Y1574" s="111"/>
      <c r="Z1574" s="111"/>
      <c r="AA1574" s="111"/>
      <c r="AB1574" s="111"/>
      <c r="AC1574" s="111"/>
      <c r="AD1574" s="111"/>
      <c r="AE1574" s="111"/>
      <c r="AF1574" s="111"/>
      <c r="AG1574" s="111"/>
      <c r="AH1574" s="40"/>
      <c r="AI1574" s="40"/>
    </row>
    <row r="1575" spans="1:35" s="44" customFormat="1" ht="28.5" customHeight="1" x14ac:dyDescent="0.25">
      <c r="A1575" s="88" t="e">
        <f t="shared" si="129"/>
        <v>#VALUE!</v>
      </c>
      <c r="B1575" s="87" t="s">
        <v>60</v>
      </c>
      <c r="C1575" s="28"/>
      <c r="D1575" s="37"/>
      <c r="E1575" s="38"/>
      <c r="F1575" s="89"/>
      <c r="G1575" s="96"/>
      <c r="H1575" s="39">
        <f t="shared" si="130"/>
        <v>0</v>
      </c>
      <c r="I1575" s="39"/>
      <c r="J1575" s="82"/>
      <c r="K1575" s="41">
        <f t="shared" si="131"/>
        <v>0</v>
      </c>
      <c r="L1575" s="42">
        <v>0</v>
      </c>
      <c r="M1575" s="269"/>
      <c r="N1575" s="268" t="str">
        <f t="shared" si="133"/>
        <v>xxx</v>
      </c>
      <c r="O1575" s="267"/>
      <c r="P1575" s="268"/>
      <c r="Q1575" s="300">
        <v>0</v>
      </c>
      <c r="R1575" s="104">
        <f t="shared" si="132"/>
        <v>0</v>
      </c>
      <c r="S1575" s="43"/>
      <c r="T1575" s="111"/>
      <c r="U1575" s="111"/>
      <c r="V1575" s="111"/>
      <c r="W1575" s="111"/>
      <c r="X1575" s="111"/>
      <c r="Y1575" s="111"/>
      <c r="Z1575" s="111"/>
      <c r="AA1575" s="111"/>
      <c r="AB1575" s="111"/>
      <c r="AC1575" s="111"/>
      <c r="AD1575" s="111"/>
      <c r="AE1575" s="111"/>
      <c r="AF1575" s="111"/>
      <c r="AG1575" s="111"/>
      <c r="AH1575" s="40"/>
      <c r="AI1575" s="40"/>
    </row>
    <row r="1576" spans="1:35" s="44" customFormat="1" ht="28.5" customHeight="1" x14ac:dyDescent="0.25">
      <c r="A1576" s="88" t="e">
        <f t="shared" si="129"/>
        <v>#VALUE!</v>
      </c>
      <c r="B1576" s="87" t="s">
        <v>60</v>
      </c>
      <c r="C1576" s="28"/>
      <c r="D1576" s="37"/>
      <c r="E1576" s="38"/>
      <c r="F1576" s="89"/>
      <c r="G1576" s="96"/>
      <c r="H1576" s="39">
        <f t="shared" si="130"/>
        <v>0</v>
      </c>
      <c r="I1576" s="39"/>
      <c r="J1576" s="82"/>
      <c r="K1576" s="41">
        <f t="shared" si="131"/>
        <v>0</v>
      </c>
      <c r="L1576" s="42">
        <v>0</v>
      </c>
      <c r="M1576" s="269"/>
      <c r="N1576" s="268" t="str">
        <f t="shared" si="133"/>
        <v>xxx</v>
      </c>
      <c r="O1576" s="267"/>
      <c r="P1576" s="268"/>
      <c r="Q1576" s="300">
        <v>0</v>
      </c>
      <c r="R1576" s="104">
        <f t="shared" si="132"/>
        <v>0</v>
      </c>
      <c r="S1576" s="43"/>
      <c r="T1576" s="111"/>
      <c r="U1576" s="111"/>
      <c r="V1576" s="111"/>
      <c r="W1576" s="111"/>
      <c r="X1576" s="111"/>
      <c r="Y1576" s="111"/>
      <c r="Z1576" s="111"/>
      <c r="AA1576" s="111"/>
      <c r="AB1576" s="111"/>
      <c r="AC1576" s="111"/>
      <c r="AD1576" s="111"/>
      <c r="AE1576" s="111"/>
      <c r="AF1576" s="111"/>
      <c r="AG1576" s="111"/>
      <c r="AH1576" s="40"/>
      <c r="AI1576" s="40"/>
    </row>
    <row r="1577" spans="1:35" s="44" customFormat="1" ht="28.5" customHeight="1" x14ac:dyDescent="0.25">
      <c r="A1577" s="88" t="e">
        <f t="shared" si="129"/>
        <v>#VALUE!</v>
      </c>
      <c r="B1577" s="87" t="s">
        <v>60</v>
      </c>
      <c r="C1577" s="28"/>
      <c r="D1577" s="37"/>
      <c r="E1577" s="38"/>
      <c r="F1577" s="89"/>
      <c r="G1577" s="96"/>
      <c r="H1577" s="39">
        <f t="shared" si="130"/>
        <v>0</v>
      </c>
      <c r="I1577" s="39"/>
      <c r="J1577" s="82"/>
      <c r="K1577" s="41">
        <f t="shared" si="131"/>
        <v>0</v>
      </c>
      <c r="L1577" s="42">
        <v>0</v>
      </c>
      <c r="M1577" s="269"/>
      <c r="N1577" s="268" t="str">
        <f t="shared" si="133"/>
        <v>xxx</v>
      </c>
      <c r="O1577" s="267"/>
      <c r="P1577" s="268"/>
      <c r="Q1577" s="300">
        <v>0</v>
      </c>
      <c r="R1577" s="104">
        <f t="shared" si="132"/>
        <v>0</v>
      </c>
      <c r="S1577" s="43"/>
      <c r="T1577" s="111"/>
      <c r="U1577" s="111"/>
      <c r="V1577" s="111"/>
      <c r="W1577" s="111"/>
      <c r="X1577" s="111"/>
      <c r="Y1577" s="111"/>
      <c r="Z1577" s="111"/>
      <c r="AA1577" s="111"/>
      <c r="AB1577" s="111"/>
      <c r="AC1577" s="111"/>
      <c r="AD1577" s="111"/>
      <c r="AE1577" s="111"/>
      <c r="AF1577" s="111"/>
      <c r="AG1577" s="111"/>
      <c r="AH1577" s="40"/>
      <c r="AI1577" s="40"/>
    </row>
    <row r="1578" spans="1:35" s="44" customFormat="1" ht="28.5" customHeight="1" x14ac:dyDescent="0.25">
      <c r="A1578" s="88" t="e">
        <f t="shared" ref="A1578:A1641" si="134">N1578+14</f>
        <v>#VALUE!</v>
      </c>
      <c r="B1578" s="87" t="s">
        <v>60</v>
      </c>
      <c r="C1578" s="28"/>
      <c r="D1578" s="37"/>
      <c r="E1578" s="38"/>
      <c r="F1578" s="89"/>
      <c r="G1578" s="96"/>
      <c r="H1578" s="39">
        <f t="shared" ref="H1578:H1641" si="135">G1578-F1578</f>
        <v>0</v>
      </c>
      <c r="I1578" s="39"/>
      <c r="J1578" s="82"/>
      <c r="K1578" s="41">
        <f t="shared" ref="K1578:K1641" si="136">L1578/1.1</f>
        <v>0</v>
      </c>
      <c r="L1578" s="42">
        <v>0</v>
      </c>
      <c r="M1578" s="269"/>
      <c r="N1578" s="268" t="str">
        <f t="shared" si="133"/>
        <v>xxx</v>
      </c>
      <c r="O1578" s="267"/>
      <c r="P1578" s="268"/>
      <c r="Q1578" s="300">
        <v>0</v>
      </c>
      <c r="R1578" s="104">
        <f t="shared" ref="R1578:R1641" si="137">L1578-Q1578</f>
        <v>0</v>
      </c>
      <c r="S1578" s="43"/>
      <c r="T1578" s="111"/>
      <c r="U1578" s="111"/>
      <c r="V1578" s="111"/>
      <c r="W1578" s="111"/>
      <c r="X1578" s="111"/>
      <c r="Y1578" s="111"/>
      <c r="Z1578" s="111"/>
      <c r="AA1578" s="111"/>
      <c r="AB1578" s="111"/>
      <c r="AC1578" s="111"/>
      <c r="AD1578" s="111"/>
      <c r="AE1578" s="111"/>
      <c r="AF1578" s="111"/>
      <c r="AG1578" s="111"/>
      <c r="AH1578" s="40"/>
      <c r="AI1578" s="40"/>
    </row>
    <row r="1579" spans="1:35" s="44" customFormat="1" ht="28.5" customHeight="1" x14ac:dyDescent="0.25">
      <c r="A1579" s="88" t="e">
        <f t="shared" si="134"/>
        <v>#VALUE!</v>
      </c>
      <c r="B1579" s="87" t="s">
        <v>60</v>
      </c>
      <c r="C1579" s="28"/>
      <c r="D1579" s="37"/>
      <c r="E1579" s="38"/>
      <c r="F1579" s="89"/>
      <c r="G1579" s="96"/>
      <c r="H1579" s="39">
        <f t="shared" si="135"/>
        <v>0</v>
      </c>
      <c r="I1579" s="39"/>
      <c r="J1579" s="82"/>
      <c r="K1579" s="41">
        <f t="shared" si="136"/>
        <v>0</v>
      </c>
      <c r="L1579" s="42">
        <v>0</v>
      </c>
      <c r="M1579" s="269"/>
      <c r="N1579" s="268" t="str">
        <f t="shared" si="133"/>
        <v>xxx</v>
      </c>
      <c r="O1579" s="267"/>
      <c r="P1579" s="268"/>
      <c r="Q1579" s="300">
        <v>0</v>
      </c>
      <c r="R1579" s="104">
        <f t="shared" si="137"/>
        <v>0</v>
      </c>
      <c r="S1579" s="43"/>
      <c r="T1579" s="111"/>
      <c r="U1579" s="111"/>
      <c r="V1579" s="111"/>
      <c r="W1579" s="111"/>
      <c r="X1579" s="111"/>
      <c r="Y1579" s="111"/>
      <c r="Z1579" s="111"/>
      <c r="AA1579" s="111"/>
      <c r="AB1579" s="111"/>
      <c r="AC1579" s="111"/>
      <c r="AD1579" s="111"/>
      <c r="AE1579" s="111"/>
      <c r="AF1579" s="111"/>
      <c r="AG1579" s="111"/>
      <c r="AH1579" s="40"/>
      <c r="AI1579" s="40"/>
    </row>
    <row r="1580" spans="1:35" s="44" customFormat="1" ht="28.5" customHeight="1" x14ac:dyDescent="0.25">
      <c r="A1580" s="88" t="e">
        <f t="shared" si="134"/>
        <v>#VALUE!</v>
      </c>
      <c r="B1580" s="87" t="s">
        <v>60</v>
      </c>
      <c r="C1580" s="28"/>
      <c r="D1580" s="37"/>
      <c r="E1580" s="38"/>
      <c r="F1580" s="89"/>
      <c r="G1580" s="96"/>
      <c r="H1580" s="39">
        <f t="shared" si="135"/>
        <v>0</v>
      </c>
      <c r="I1580" s="39"/>
      <c r="J1580" s="82"/>
      <c r="K1580" s="41">
        <f t="shared" si="136"/>
        <v>0</v>
      </c>
      <c r="L1580" s="42">
        <v>0</v>
      </c>
      <c r="M1580" s="269"/>
      <c r="N1580" s="268" t="str">
        <f t="shared" si="133"/>
        <v>xxx</v>
      </c>
      <c r="O1580" s="267"/>
      <c r="P1580" s="268"/>
      <c r="Q1580" s="300">
        <v>0</v>
      </c>
      <c r="R1580" s="104">
        <f t="shared" si="137"/>
        <v>0</v>
      </c>
      <c r="S1580" s="43"/>
      <c r="T1580" s="111"/>
      <c r="U1580" s="111"/>
      <c r="V1580" s="111"/>
      <c r="W1580" s="111"/>
      <c r="X1580" s="111"/>
      <c r="Y1580" s="111"/>
      <c r="Z1580" s="111"/>
      <c r="AA1580" s="111"/>
      <c r="AB1580" s="111"/>
      <c r="AC1580" s="111"/>
      <c r="AD1580" s="111"/>
      <c r="AE1580" s="111"/>
      <c r="AF1580" s="111"/>
      <c r="AG1580" s="111"/>
      <c r="AH1580" s="40"/>
      <c r="AI1580" s="40"/>
    </row>
    <row r="1581" spans="1:35" s="44" customFormat="1" ht="28.5" customHeight="1" x14ac:dyDescent="0.25">
      <c r="A1581" s="88" t="e">
        <f t="shared" si="134"/>
        <v>#VALUE!</v>
      </c>
      <c r="B1581" s="87" t="s">
        <v>60</v>
      </c>
      <c r="C1581" s="28"/>
      <c r="D1581" s="37"/>
      <c r="E1581" s="38"/>
      <c r="F1581" s="89"/>
      <c r="G1581" s="96"/>
      <c r="H1581" s="39">
        <f t="shared" si="135"/>
        <v>0</v>
      </c>
      <c r="I1581" s="39"/>
      <c r="J1581" s="82"/>
      <c r="K1581" s="41">
        <f t="shared" si="136"/>
        <v>0</v>
      </c>
      <c r="L1581" s="42">
        <v>0</v>
      </c>
      <c r="M1581" s="269"/>
      <c r="N1581" s="268" t="str">
        <f t="shared" si="133"/>
        <v>xxx</v>
      </c>
      <c r="O1581" s="267"/>
      <c r="P1581" s="268"/>
      <c r="Q1581" s="300">
        <v>0</v>
      </c>
      <c r="R1581" s="104">
        <f t="shared" si="137"/>
        <v>0</v>
      </c>
      <c r="S1581" s="43"/>
      <c r="T1581" s="111"/>
      <c r="U1581" s="111"/>
      <c r="V1581" s="111"/>
      <c r="W1581" s="111"/>
      <c r="X1581" s="111"/>
      <c r="Y1581" s="111"/>
      <c r="Z1581" s="111"/>
      <c r="AA1581" s="111"/>
      <c r="AB1581" s="111"/>
      <c r="AC1581" s="111"/>
      <c r="AD1581" s="111"/>
      <c r="AE1581" s="111"/>
      <c r="AF1581" s="111"/>
      <c r="AG1581" s="111"/>
      <c r="AH1581" s="40"/>
      <c r="AI1581" s="40"/>
    </row>
    <row r="1582" spans="1:35" s="44" customFormat="1" ht="28.5" customHeight="1" x14ac:dyDescent="0.25">
      <c r="A1582" s="88" t="e">
        <f t="shared" si="134"/>
        <v>#VALUE!</v>
      </c>
      <c r="B1582" s="87" t="s">
        <v>60</v>
      </c>
      <c r="C1582" s="28"/>
      <c r="D1582" s="37"/>
      <c r="E1582" s="38"/>
      <c r="F1582" s="89"/>
      <c r="G1582" s="96"/>
      <c r="H1582" s="39">
        <f t="shared" si="135"/>
        <v>0</v>
      </c>
      <c r="I1582" s="39"/>
      <c r="J1582" s="82"/>
      <c r="K1582" s="41">
        <f t="shared" si="136"/>
        <v>0</v>
      </c>
      <c r="L1582" s="42">
        <v>0</v>
      </c>
      <c r="M1582" s="269"/>
      <c r="N1582" s="268" t="str">
        <f t="shared" si="133"/>
        <v>xxx</v>
      </c>
      <c r="O1582" s="267"/>
      <c r="P1582" s="268"/>
      <c r="Q1582" s="300">
        <v>0</v>
      </c>
      <c r="R1582" s="104">
        <f t="shared" si="137"/>
        <v>0</v>
      </c>
      <c r="S1582" s="43"/>
      <c r="T1582" s="111"/>
      <c r="U1582" s="111"/>
      <c r="V1582" s="111"/>
      <c r="W1582" s="111"/>
      <c r="X1582" s="111"/>
      <c r="Y1582" s="111"/>
      <c r="Z1582" s="111"/>
      <c r="AA1582" s="111"/>
      <c r="AB1582" s="111"/>
      <c r="AC1582" s="111"/>
      <c r="AD1582" s="111"/>
      <c r="AE1582" s="111"/>
      <c r="AF1582" s="111"/>
      <c r="AG1582" s="111"/>
      <c r="AH1582" s="40"/>
      <c r="AI1582" s="40"/>
    </row>
    <row r="1583" spans="1:35" s="44" customFormat="1" ht="28.5" customHeight="1" x14ac:dyDescent="0.25">
      <c r="A1583" s="88" t="e">
        <f t="shared" si="134"/>
        <v>#VALUE!</v>
      </c>
      <c r="B1583" s="87" t="s">
        <v>60</v>
      </c>
      <c r="C1583" s="28"/>
      <c r="D1583" s="37"/>
      <c r="E1583" s="38"/>
      <c r="F1583" s="89"/>
      <c r="G1583" s="96"/>
      <c r="H1583" s="39">
        <f t="shared" si="135"/>
        <v>0</v>
      </c>
      <c r="I1583" s="39"/>
      <c r="J1583" s="82"/>
      <c r="K1583" s="41">
        <f t="shared" si="136"/>
        <v>0</v>
      </c>
      <c r="L1583" s="42">
        <v>0</v>
      </c>
      <c r="M1583" s="269"/>
      <c r="N1583" s="268" t="str">
        <f t="shared" si="133"/>
        <v>xxx</v>
      </c>
      <c r="O1583" s="267"/>
      <c r="P1583" s="268"/>
      <c r="Q1583" s="300">
        <v>0</v>
      </c>
      <c r="R1583" s="104">
        <f t="shared" si="137"/>
        <v>0</v>
      </c>
      <c r="S1583" s="43"/>
      <c r="T1583" s="111"/>
      <c r="U1583" s="111"/>
      <c r="V1583" s="111"/>
      <c r="W1583" s="111"/>
      <c r="X1583" s="111"/>
      <c r="Y1583" s="111"/>
      <c r="Z1583" s="111"/>
      <c r="AA1583" s="111"/>
      <c r="AB1583" s="111"/>
      <c r="AC1583" s="111"/>
      <c r="AD1583" s="111"/>
      <c r="AE1583" s="111"/>
      <c r="AF1583" s="111"/>
      <c r="AG1583" s="111"/>
      <c r="AH1583" s="40"/>
      <c r="AI1583" s="40"/>
    </row>
    <row r="1584" spans="1:35" s="44" customFormat="1" ht="28.5" customHeight="1" x14ac:dyDescent="0.25">
      <c r="A1584" s="88" t="e">
        <f t="shared" si="134"/>
        <v>#VALUE!</v>
      </c>
      <c r="B1584" s="87" t="s">
        <v>60</v>
      </c>
      <c r="C1584" s="28"/>
      <c r="D1584" s="37"/>
      <c r="E1584" s="38"/>
      <c r="F1584" s="89"/>
      <c r="G1584" s="96"/>
      <c r="H1584" s="39">
        <f t="shared" si="135"/>
        <v>0</v>
      </c>
      <c r="I1584" s="39"/>
      <c r="J1584" s="82"/>
      <c r="K1584" s="41">
        <f t="shared" si="136"/>
        <v>0</v>
      </c>
      <c r="L1584" s="42">
        <v>0</v>
      </c>
      <c r="M1584" s="269"/>
      <c r="N1584" s="268" t="str">
        <f t="shared" si="133"/>
        <v>xxx</v>
      </c>
      <c r="O1584" s="267"/>
      <c r="P1584" s="268"/>
      <c r="Q1584" s="300">
        <v>0</v>
      </c>
      <c r="R1584" s="104">
        <f t="shared" si="137"/>
        <v>0</v>
      </c>
      <c r="S1584" s="43"/>
      <c r="T1584" s="111"/>
      <c r="U1584" s="111"/>
      <c r="V1584" s="111"/>
      <c r="W1584" s="111"/>
      <c r="X1584" s="111"/>
      <c r="Y1584" s="111"/>
      <c r="Z1584" s="111"/>
      <c r="AA1584" s="111"/>
      <c r="AB1584" s="111"/>
      <c r="AC1584" s="111"/>
      <c r="AD1584" s="111"/>
      <c r="AE1584" s="111"/>
      <c r="AF1584" s="111"/>
      <c r="AG1584" s="111"/>
      <c r="AH1584" s="40"/>
      <c r="AI1584" s="40"/>
    </row>
    <row r="1585" spans="1:35" s="44" customFormat="1" ht="28.5" customHeight="1" x14ac:dyDescent="0.25">
      <c r="A1585" s="88" t="e">
        <f t="shared" si="134"/>
        <v>#VALUE!</v>
      </c>
      <c r="B1585" s="87" t="s">
        <v>60</v>
      </c>
      <c r="C1585" s="28"/>
      <c r="D1585" s="37"/>
      <c r="E1585" s="38"/>
      <c r="F1585" s="89"/>
      <c r="G1585" s="96"/>
      <c r="H1585" s="39">
        <f t="shared" si="135"/>
        <v>0</v>
      </c>
      <c r="I1585" s="39"/>
      <c r="J1585" s="82"/>
      <c r="K1585" s="41">
        <f t="shared" si="136"/>
        <v>0</v>
      </c>
      <c r="L1585" s="42">
        <v>0</v>
      </c>
      <c r="M1585" s="269"/>
      <c r="N1585" s="268" t="str">
        <f t="shared" si="133"/>
        <v>xxx</v>
      </c>
      <c r="O1585" s="267"/>
      <c r="P1585" s="268"/>
      <c r="Q1585" s="300">
        <v>0</v>
      </c>
      <c r="R1585" s="104">
        <f t="shared" si="137"/>
        <v>0</v>
      </c>
      <c r="S1585" s="43"/>
      <c r="T1585" s="111"/>
      <c r="U1585" s="111"/>
      <c r="V1585" s="111"/>
      <c r="W1585" s="111"/>
      <c r="X1585" s="111"/>
      <c r="Y1585" s="111"/>
      <c r="Z1585" s="111"/>
      <c r="AA1585" s="111"/>
      <c r="AB1585" s="111"/>
      <c r="AC1585" s="111"/>
      <c r="AD1585" s="111"/>
      <c r="AE1585" s="111"/>
      <c r="AF1585" s="111"/>
      <c r="AG1585" s="111"/>
      <c r="AH1585" s="40"/>
      <c r="AI1585" s="40"/>
    </row>
    <row r="1586" spans="1:35" s="44" customFormat="1" ht="28.5" customHeight="1" x14ac:dyDescent="0.25">
      <c r="A1586" s="88" t="e">
        <f t="shared" si="134"/>
        <v>#VALUE!</v>
      </c>
      <c r="B1586" s="87" t="s">
        <v>60</v>
      </c>
      <c r="C1586" s="28"/>
      <c r="D1586" s="37"/>
      <c r="E1586" s="38"/>
      <c r="F1586" s="89"/>
      <c r="G1586" s="96"/>
      <c r="H1586" s="39">
        <f t="shared" si="135"/>
        <v>0</v>
      </c>
      <c r="I1586" s="39"/>
      <c r="J1586" s="82"/>
      <c r="K1586" s="41">
        <f t="shared" si="136"/>
        <v>0</v>
      </c>
      <c r="L1586" s="42">
        <v>0</v>
      </c>
      <c r="M1586" s="269"/>
      <c r="N1586" s="268" t="str">
        <f t="shared" si="133"/>
        <v>xxx</v>
      </c>
      <c r="O1586" s="267"/>
      <c r="P1586" s="268"/>
      <c r="Q1586" s="300">
        <v>0</v>
      </c>
      <c r="R1586" s="104">
        <f t="shared" si="137"/>
        <v>0</v>
      </c>
      <c r="S1586" s="43"/>
      <c r="T1586" s="111"/>
      <c r="U1586" s="111"/>
      <c r="V1586" s="111"/>
      <c r="W1586" s="111"/>
      <c r="X1586" s="111"/>
      <c r="Y1586" s="111"/>
      <c r="Z1586" s="111"/>
      <c r="AA1586" s="111"/>
      <c r="AB1586" s="111"/>
      <c r="AC1586" s="111"/>
      <c r="AD1586" s="111"/>
      <c r="AE1586" s="111"/>
      <c r="AF1586" s="111"/>
      <c r="AG1586" s="111"/>
      <c r="AH1586" s="40"/>
      <c r="AI1586" s="40"/>
    </row>
    <row r="1587" spans="1:35" s="44" customFormat="1" ht="28.5" customHeight="1" x14ac:dyDescent="0.25">
      <c r="A1587" s="88" t="e">
        <f t="shared" si="134"/>
        <v>#VALUE!</v>
      </c>
      <c r="B1587" s="87" t="s">
        <v>60</v>
      </c>
      <c r="C1587" s="28"/>
      <c r="D1587" s="37"/>
      <c r="E1587" s="38"/>
      <c r="F1587" s="89"/>
      <c r="G1587" s="96"/>
      <c r="H1587" s="39">
        <f t="shared" si="135"/>
        <v>0</v>
      </c>
      <c r="I1587" s="39"/>
      <c r="J1587" s="82"/>
      <c r="K1587" s="41">
        <f t="shared" si="136"/>
        <v>0</v>
      </c>
      <c r="L1587" s="42">
        <v>0</v>
      </c>
      <c r="M1587" s="269"/>
      <c r="N1587" s="268" t="str">
        <f t="shared" si="133"/>
        <v>xxx</v>
      </c>
      <c r="O1587" s="267"/>
      <c r="P1587" s="268"/>
      <c r="Q1587" s="300">
        <v>0</v>
      </c>
      <c r="R1587" s="104">
        <f t="shared" si="137"/>
        <v>0</v>
      </c>
      <c r="S1587" s="43"/>
      <c r="T1587" s="111"/>
      <c r="U1587" s="111"/>
      <c r="V1587" s="111"/>
      <c r="W1587" s="111"/>
      <c r="X1587" s="111"/>
      <c r="Y1587" s="111"/>
      <c r="Z1587" s="111"/>
      <c r="AA1587" s="111"/>
      <c r="AB1587" s="111"/>
      <c r="AC1587" s="111"/>
      <c r="AD1587" s="111"/>
      <c r="AE1587" s="111"/>
      <c r="AF1587" s="111"/>
      <c r="AG1587" s="111"/>
      <c r="AH1587" s="40"/>
      <c r="AI1587" s="40"/>
    </row>
    <row r="1588" spans="1:35" s="44" customFormat="1" ht="28.5" customHeight="1" x14ac:dyDescent="0.25">
      <c r="A1588" s="88" t="e">
        <f t="shared" si="134"/>
        <v>#VALUE!</v>
      </c>
      <c r="B1588" s="87" t="s">
        <v>60</v>
      </c>
      <c r="C1588" s="28"/>
      <c r="D1588" s="37"/>
      <c r="E1588" s="38"/>
      <c r="F1588" s="89"/>
      <c r="G1588" s="96"/>
      <c r="H1588" s="39">
        <f t="shared" si="135"/>
        <v>0</v>
      </c>
      <c r="I1588" s="39"/>
      <c r="J1588" s="82"/>
      <c r="K1588" s="41">
        <f t="shared" si="136"/>
        <v>0</v>
      </c>
      <c r="L1588" s="42">
        <v>0</v>
      </c>
      <c r="M1588" s="269"/>
      <c r="N1588" s="268" t="str">
        <f t="shared" si="133"/>
        <v>xxx</v>
      </c>
      <c r="O1588" s="267"/>
      <c r="P1588" s="268"/>
      <c r="Q1588" s="300">
        <v>0</v>
      </c>
      <c r="R1588" s="104">
        <f t="shared" si="137"/>
        <v>0</v>
      </c>
      <c r="S1588" s="43"/>
      <c r="T1588" s="111"/>
      <c r="U1588" s="111"/>
      <c r="V1588" s="111"/>
      <c r="W1588" s="111"/>
      <c r="X1588" s="111"/>
      <c r="Y1588" s="111"/>
      <c r="Z1588" s="111"/>
      <c r="AA1588" s="111"/>
      <c r="AB1588" s="111"/>
      <c r="AC1588" s="111"/>
      <c r="AD1588" s="111"/>
      <c r="AE1588" s="111"/>
      <c r="AF1588" s="111"/>
      <c r="AG1588" s="111"/>
      <c r="AH1588" s="40"/>
      <c r="AI1588" s="40"/>
    </row>
    <row r="1589" spans="1:35" s="44" customFormat="1" ht="28.5" customHeight="1" x14ac:dyDescent="0.25">
      <c r="A1589" s="88" t="e">
        <f t="shared" si="134"/>
        <v>#VALUE!</v>
      </c>
      <c r="B1589" s="87" t="s">
        <v>60</v>
      </c>
      <c r="C1589" s="28"/>
      <c r="D1589" s="37"/>
      <c r="E1589" s="38"/>
      <c r="F1589" s="89"/>
      <c r="G1589" s="96"/>
      <c r="H1589" s="39">
        <f t="shared" si="135"/>
        <v>0</v>
      </c>
      <c r="I1589" s="39"/>
      <c r="J1589" s="82"/>
      <c r="K1589" s="41">
        <f t="shared" si="136"/>
        <v>0</v>
      </c>
      <c r="L1589" s="42">
        <v>0</v>
      </c>
      <c r="M1589" s="269"/>
      <c r="N1589" s="268" t="str">
        <f t="shared" si="133"/>
        <v>xxx</v>
      </c>
      <c r="O1589" s="267"/>
      <c r="P1589" s="268"/>
      <c r="Q1589" s="300">
        <v>0</v>
      </c>
      <c r="R1589" s="104">
        <f t="shared" si="137"/>
        <v>0</v>
      </c>
      <c r="S1589" s="43"/>
      <c r="T1589" s="111"/>
      <c r="U1589" s="111"/>
      <c r="V1589" s="111"/>
      <c r="W1589" s="111"/>
      <c r="X1589" s="111"/>
      <c r="Y1589" s="111"/>
      <c r="Z1589" s="111"/>
      <c r="AA1589" s="111"/>
      <c r="AB1589" s="111"/>
      <c r="AC1589" s="111"/>
      <c r="AD1589" s="111"/>
      <c r="AE1589" s="111"/>
      <c r="AF1589" s="111"/>
      <c r="AG1589" s="111"/>
      <c r="AH1589" s="40"/>
      <c r="AI1589" s="40"/>
    </row>
    <row r="1590" spans="1:35" s="44" customFormat="1" ht="28.5" customHeight="1" x14ac:dyDescent="0.25">
      <c r="A1590" s="88" t="e">
        <f t="shared" si="134"/>
        <v>#VALUE!</v>
      </c>
      <c r="B1590" s="87" t="s">
        <v>60</v>
      </c>
      <c r="C1590" s="28"/>
      <c r="D1590" s="37"/>
      <c r="E1590" s="38"/>
      <c r="F1590" s="89"/>
      <c r="G1590" s="96"/>
      <c r="H1590" s="39">
        <f t="shared" si="135"/>
        <v>0</v>
      </c>
      <c r="I1590" s="39"/>
      <c r="J1590" s="82"/>
      <c r="K1590" s="41">
        <f t="shared" si="136"/>
        <v>0</v>
      </c>
      <c r="L1590" s="42">
        <v>0</v>
      </c>
      <c r="M1590" s="269"/>
      <c r="N1590" s="268" t="str">
        <f t="shared" si="133"/>
        <v>xxx</v>
      </c>
      <c r="O1590" s="267"/>
      <c r="P1590" s="268"/>
      <c r="Q1590" s="300">
        <v>0</v>
      </c>
      <c r="R1590" s="104">
        <f t="shared" si="137"/>
        <v>0</v>
      </c>
      <c r="S1590" s="43"/>
      <c r="T1590" s="111"/>
      <c r="U1590" s="111"/>
      <c r="V1590" s="111"/>
      <c r="W1590" s="111"/>
      <c r="X1590" s="111"/>
      <c r="Y1590" s="111"/>
      <c r="Z1590" s="111"/>
      <c r="AA1590" s="111"/>
      <c r="AB1590" s="111"/>
      <c r="AC1590" s="111"/>
      <c r="AD1590" s="111"/>
      <c r="AE1590" s="111"/>
      <c r="AF1590" s="111"/>
      <c r="AG1590" s="111"/>
      <c r="AH1590" s="40"/>
      <c r="AI1590" s="40"/>
    </row>
    <row r="1591" spans="1:35" s="44" customFormat="1" ht="28.5" customHeight="1" x14ac:dyDescent="0.25">
      <c r="A1591" s="88" t="e">
        <f t="shared" si="134"/>
        <v>#VALUE!</v>
      </c>
      <c r="B1591" s="87" t="s">
        <v>60</v>
      </c>
      <c r="C1591" s="28"/>
      <c r="D1591" s="37"/>
      <c r="E1591" s="38"/>
      <c r="F1591" s="89"/>
      <c r="G1591" s="96"/>
      <c r="H1591" s="39">
        <f t="shared" si="135"/>
        <v>0</v>
      </c>
      <c r="I1591" s="39"/>
      <c r="J1591" s="82"/>
      <c r="K1591" s="41">
        <f t="shared" si="136"/>
        <v>0</v>
      </c>
      <c r="L1591" s="42">
        <v>0</v>
      </c>
      <c r="M1591" s="269"/>
      <c r="N1591" s="268" t="str">
        <f t="shared" si="133"/>
        <v>xxx</v>
      </c>
      <c r="O1591" s="267"/>
      <c r="P1591" s="268"/>
      <c r="Q1591" s="300">
        <v>0</v>
      </c>
      <c r="R1591" s="104">
        <f t="shared" si="137"/>
        <v>0</v>
      </c>
      <c r="S1591" s="43"/>
      <c r="T1591" s="111"/>
      <c r="U1591" s="111"/>
      <c r="V1591" s="111"/>
      <c r="W1591" s="111"/>
      <c r="X1591" s="111"/>
      <c r="Y1591" s="111"/>
      <c r="Z1591" s="111"/>
      <c r="AA1591" s="111"/>
      <c r="AB1591" s="111"/>
      <c r="AC1591" s="111"/>
      <c r="AD1591" s="111"/>
      <c r="AE1591" s="111"/>
      <c r="AF1591" s="111"/>
      <c r="AG1591" s="111"/>
      <c r="AH1591" s="40"/>
      <c r="AI1591" s="40"/>
    </row>
    <row r="1592" spans="1:35" s="44" customFormat="1" ht="28.5" customHeight="1" x14ac:dyDescent="0.25">
      <c r="A1592" s="88" t="e">
        <f t="shared" si="134"/>
        <v>#VALUE!</v>
      </c>
      <c r="B1592" s="87" t="s">
        <v>60</v>
      </c>
      <c r="C1592" s="28"/>
      <c r="D1592" s="37"/>
      <c r="E1592" s="38"/>
      <c r="F1592" s="89"/>
      <c r="G1592" s="96"/>
      <c r="H1592" s="39">
        <f t="shared" si="135"/>
        <v>0</v>
      </c>
      <c r="I1592" s="39"/>
      <c r="J1592" s="82"/>
      <c r="K1592" s="41">
        <f t="shared" si="136"/>
        <v>0</v>
      </c>
      <c r="L1592" s="42">
        <v>0</v>
      </c>
      <c r="M1592" s="269"/>
      <c r="N1592" s="268" t="str">
        <f t="shared" si="133"/>
        <v>xxx</v>
      </c>
      <c r="O1592" s="267"/>
      <c r="P1592" s="268"/>
      <c r="Q1592" s="300">
        <v>0</v>
      </c>
      <c r="R1592" s="104">
        <f t="shared" si="137"/>
        <v>0</v>
      </c>
      <c r="S1592" s="43"/>
      <c r="T1592" s="111"/>
      <c r="U1592" s="111"/>
      <c r="V1592" s="111"/>
      <c r="W1592" s="111"/>
      <c r="X1592" s="111"/>
      <c r="Y1592" s="111"/>
      <c r="Z1592" s="111"/>
      <c r="AA1592" s="111"/>
      <c r="AB1592" s="111"/>
      <c r="AC1592" s="111"/>
      <c r="AD1592" s="111"/>
      <c r="AE1592" s="111"/>
      <c r="AF1592" s="111"/>
      <c r="AG1592" s="111"/>
      <c r="AH1592" s="40"/>
      <c r="AI1592" s="40"/>
    </row>
    <row r="1593" spans="1:35" s="44" customFormat="1" ht="28.5" customHeight="1" x14ac:dyDescent="0.25">
      <c r="A1593" s="88" t="e">
        <f t="shared" si="134"/>
        <v>#VALUE!</v>
      </c>
      <c r="B1593" s="87" t="s">
        <v>60</v>
      </c>
      <c r="C1593" s="28"/>
      <c r="D1593" s="37"/>
      <c r="E1593" s="38"/>
      <c r="F1593" s="89"/>
      <c r="G1593" s="96"/>
      <c r="H1593" s="39">
        <f t="shared" si="135"/>
        <v>0</v>
      </c>
      <c r="I1593" s="39"/>
      <c r="J1593" s="82"/>
      <c r="K1593" s="41">
        <f t="shared" si="136"/>
        <v>0</v>
      </c>
      <c r="L1593" s="42">
        <v>0</v>
      </c>
      <c r="M1593" s="269"/>
      <c r="N1593" s="268" t="str">
        <f t="shared" si="133"/>
        <v>xxx</v>
      </c>
      <c r="O1593" s="267"/>
      <c r="P1593" s="268"/>
      <c r="Q1593" s="300">
        <v>0</v>
      </c>
      <c r="R1593" s="104">
        <f t="shared" si="137"/>
        <v>0</v>
      </c>
      <c r="S1593" s="43"/>
      <c r="T1593" s="111"/>
      <c r="U1593" s="111"/>
      <c r="V1593" s="111"/>
      <c r="W1593" s="111"/>
      <c r="X1593" s="111"/>
      <c r="Y1593" s="111"/>
      <c r="Z1593" s="111"/>
      <c r="AA1593" s="111"/>
      <c r="AB1593" s="111"/>
      <c r="AC1593" s="111"/>
      <c r="AD1593" s="111"/>
      <c r="AE1593" s="111"/>
      <c r="AF1593" s="111"/>
      <c r="AG1593" s="111"/>
      <c r="AH1593" s="40"/>
      <c r="AI1593" s="40"/>
    </row>
    <row r="1594" spans="1:35" s="44" customFormat="1" ht="28.5" customHeight="1" x14ac:dyDescent="0.25">
      <c r="A1594" s="88" t="e">
        <f t="shared" si="134"/>
        <v>#VALUE!</v>
      </c>
      <c r="B1594" s="87" t="s">
        <v>60</v>
      </c>
      <c r="C1594" s="28"/>
      <c r="D1594" s="37"/>
      <c r="E1594" s="38"/>
      <c r="F1594" s="89"/>
      <c r="G1594" s="96"/>
      <c r="H1594" s="39">
        <f t="shared" si="135"/>
        <v>0</v>
      </c>
      <c r="I1594" s="39"/>
      <c r="J1594" s="82"/>
      <c r="K1594" s="41">
        <f t="shared" si="136"/>
        <v>0</v>
      </c>
      <c r="L1594" s="42">
        <v>0</v>
      </c>
      <c r="M1594" s="269"/>
      <c r="N1594" s="268" t="str">
        <f t="shared" si="133"/>
        <v>xxx</v>
      </c>
      <c r="O1594" s="267"/>
      <c r="P1594" s="268"/>
      <c r="Q1594" s="300">
        <v>0</v>
      </c>
      <c r="R1594" s="104">
        <f t="shared" si="137"/>
        <v>0</v>
      </c>
      <c r="S1594" s="43"/>
      <c r="T1594" s="111"/>
      <c r="U1594" s="111"/>
      <c r="V1594" s="111"/>
      <c r="W1594" s="111"/>
      <c r="X1594" s="111"/>
      <c r="Y1594" s="111"/>
      <c r="Z1594" s="111"/>
      <c r="AA1594" s="111"/>
      <c r="AB1594" s="111"/>
      <c r="AC1594" s="111"/>
      <c r="AD1594" s="111"/>
      <c r="AE1594" s="111"/>
      <c r="AF1594" s="111"/>
      <c r="AG1594" s="111"/>
      <c r="AH1594" s="40"/>
      <c r="AI1594" s="40"/>
    </row>
    <row r="1595" spans="1:35" s="44" customFormat="1" ht="28.5" customHeight="1" x14ac:dyDescent="0.25">
      <c r="A1595" s="88" t="e">
        <f t="shared" si="134"/>
        <v>#VALUE!</v>
      </c>
      <c r="B1595" s="87" t="s">
        <v>60</v>
      </c>
      <c r="C1595" s="28"/>
      <c r="D1595" s="37"/>
      <c r="E1595" s="38"/>
      <c r="F1595" s="89"/>
      <c r="G1595" s="96"/>
      <c r="H1595" s="39">
        <f t="shared" si="135"/>
        <v>0</v>
      </c>
      <c r="I1595" s="39"/>
      <c r="J1595" s="82"/>
      <c r="K1595" s="41">
        <f t="shared" si="136"/>
        <v>0</v>
      </c>
      <c r="L1595" s="42">
        <v>0</v>
      </c>
      <c r="M1595" s="269"/>
      <c r="N1595" s="268" t="str">
        <f t="shared" si="133"/>
        <v>xxx</v>
      </c>
      <c r="O1595" s="267"/>
      <c r="P1595" s="268"/>
      <c r="Q1595" s="300">
        <v>0</v>
      </c>
      <c r="R1595" s="104">
        <f t="shared" si="137"/>
        <v>0</v>
      </c>
      <c r="S1595" s="43"/>
      <c r="T1595" s="111"/>
      <c r="U1595" s="111"/>
      <c r="V1595" s="111"/>
      <c r="W1595" s="111"/>
      <c r="X1595" s="111"/>
      <c r="Y1595" s="111"/>
      <c r="Z1595" s="111"/>
      <c r="AA1595" s="111"/>
      <c r="AB1595" s="111"/>
      <c r="AC1595" s="111"/>
      <c r="AD1595" s="111"/>
      <c r="AE1595" s="111"/>
      <c r="AF1595" s="111"/>
      <c r="AG1595" s="111"/>
      <c r="AH1595" s="40"/>
      <c r="AI1595" s="40"/>
    </row>
    <row r="1596" spans="1:35" s="44" customFormat="1" ht="28.5" customHeight="1" x14ac:dyDescent="0.25">
      <c r="A1596" s="88" t="e">
        <f t="shared" si="134"/>
        <v>#VALUE!</v>
      </c>
      <c r="B1596" s="87" t="s">
        <v>60</v>
      </c>
      <c r="C1596" s="28"/>
      <c r="D1596" s="37"/>
      <c r="E1596" s="38"/>
      <c r="F1596" s="89"/>
      <c r="G1596" s="96"/>
      <c r="H1596" s="39">
        <f t="shared" si="135"/>
        <v>0</v>
      </c>
      <c r="I1596" s="39"/>
      <c r="J1596" s="82"/>
      <c r="K1596" s="41">
        <f t="shared" si="136"/>
        <v>0</v>
      </c>
      <c r="L1596" s="42">
        <v>0</v>
      </c>
      <c r="M1596" s="269"/>
      <c r="N1596" s="268" t="str">
        <f t="shared" si="133"/>
        <v>xxx</v>
      </c>
      <c r="O1596" s="267"/>
      <c r="P1596" s="268"/>
      <c r="Q1596" s="300">
        <v>0</v>
      </c>
      <c r="R1596" s="104">
        <f t="shared" si="137"/>
        <v>0</v>
      </c>
      <c r="S1596" s="43"/>
      <c r="T1596" s="111"/>
      <c r="U1596" s="111"/>
      <c r="V1596" s="111"/>
      <c r="W1596" s="111"/>
      <c r="X1596" s="111"/>
      <c r="Y1596" s="111"/>
      <c r="Z1596" s="111"/>
      <c r="AA1596" s="111"/>
      <c r="AB1596" s="111"/>
      <c r="AC1596" s="111"/>
      <c r="AD1596" s="111"/>
      <c r="AE1596" s="111"/>
      <c r="AF1596" s="111"/>
      <c r="AG1596" s="111"/>
      <c r="AH1596" s="40"/>
      <c r="AI1596" s="40"/>
    </row>
    <row r="1597" spans="1:35" s="44" customFormat="1" ht="28.5" customHeight="1" x14ac:dyDescent="0.25">
      <c r="A1597" s="88" t="e">
        <f t="shared" si="134"/>
        <v>#VALUE!</v>
      </c>
      <c r="B1597" s="87" t="s">
        <v>60</v>
      </c>
      <c r="C1597" s="28"/>
      <c r="D1597" s="37"/>
      <c r="E1597" s="38"/>
      <c r="F1597" s="89"/>
      <c r="G1597" s="96"/>
      <c r="H1597" s="39">
        <f t="shared" si="135"/>
        <v>0</v>
      </c>
      <c r="I1597" s="39"/>
      <c r="J1597" s="82"/>
      <c r="K1597" s="41">
        <f t="shared" si="136"/>
        <v>0</v>
      </c>
      <c r="L1597" s="42">
        <v>0</v>
      </c>
      <c r="M1597" s="269"/>
      <c r="N1597" s="268" t="str">
        <f t="shared" si="133"/>
        <v>xxx</v>
      </c>
      <c r="O1597" s="267"/>
      <c r="P1597" s="268"/>
      <c r="Q1597" s="300">
        <v>0</v>
      </c>
      <c r="R1597" s="104">
        <f t="shared" si="137"/>
        <v>0</v>
      </c>
      <c r="S1597" s="43"/>
      <c r="T1597" s="111"/>
      <c r="U1597" s="111"/>
      <c r="V1597" s="111"/>
      <c r="W1597" s="111"/>
      <c r="X1597" s="111"/>
      <c r="Y1597" s="111"/>
      <c r="Z1597" s="111"/>
      <c r="AA1597" s="111"/>
      <c r="AB1597" s="111"/>
      <c r="AC1597" s="111"/>
      <c r="AD1597" s="111"/>
      <c r="AE1597" s="111"/>
      <c r="AF1597" s="111"/>
      <c r="AG1597" s="111"/>
      <c r="AH1597" s="40"/>
      <c r="AI1597" s="40"/>
    </row>
    <row r="1598" spans="1:35" s="44" customFormat="1" ht="28.5" customHeight="1" x14ac:dyDescent="0.25">
      <c r="A1598" s="88" t="e">
        <f t="shared" si="134"/>
        <v>#VALUE!</v>
      </c>
      <c r="B1598" s="87" t="s">
        <v>60</v>
      </c>
      <c r="C1598" s="28"/>
      <c r="D1598" s="37"/>
      <c r="E1598" s="38"/>
      <c r="F1598" s="89"/>
      <c r="G1598" s="96"/>
      <c r="H1598" s="39">
        <f t="shared" si="135"/>
        <v>0</v>
      </c>
      <c r="I1598" s="39"/>
      <c r="J1598" s="82"/>
      <c r="K1598" s="41">
        <f t="shared" si="136"/>
        <v>0</v>
      </c>
      <c r="L1598" s="42">
        <v>0</v>
      </c>
      <c r="M1598" s="269"/>
      <c r="N1598" s="268" t="str">
        <f t="shared" si="133"/>
        <v>xxx</v>
      </c>
      <c r="O1598" s="267"/>
      <c r="P1598" s="268"/>
      <c r="Q1598" s="300">
        <v>0</v>
      </c>
      <c r="R1598" s="104">
        <f t="shared" si="137"/>
        <v>0</v>
      </c>
      <c r="S1598" s="43"/>
      <c r="T1598" s="111"/>
      <c r="U1598" s="111"/>
      <c r="V1598" s="111"/>
      <c r="W1598" s="111"/>
      <c r="X1598" s="111"/>
      <c r="Y1598" s="111"/>
      <c r="Z1598" s="111"/>
      <c r="AA1598" s="111"/>
      <c r="AB1598" s="111"/>
      <c r="AC1598" s="111"/>
      <c r="AD1598" s="111"/>
      <c r="AE1598" s="111"/>
      <c r="AF1598" s="111"/>
      <c r="AG1598" s="111"/>
      <c r="AH1598" s="40"/>
      <c r="AI1598" s="40"/>
    </row>
    <row r="1599" spans="1:35" s="44" customFormat="1" ht="28.5" customHeight="1" x14ac:dyDescent="0.25">
      <c r="A1599" s="88" t="e">
        <f t="shared" si="134"/>
        <v>#VALUE!</v>
      </c>
      <c r="B1599" s="87" t="s">
        <v>60</v>
      </c>
      <c r="C1599" s="28"/>
      <c r="D1599" s="37"/>
      <c r="E1599" s="38"/>
      <c r="F1599" s="89"/>
      <c r="G1599" s="96"/>
      <c r="H1599" s="39">
        <f t="shared" si="135"/>
        <v>0</v>
      </c>
      <c r="I1599" s="39"/>
      <c r="J1599" s="82"/>
      <c r="K1599" s="41">
        <f t="shared" si="136"/>
        <v>0</v>
      </c>
      <c r="L1599" s="42">
        <v>0</v>
      </c>
      <c r="M1599" s="269"/>
      <c r="N1599" s="268" t="str">
        <f t="shared" si="133"/>
        <v>xxx</v>
      </c>
      <c r="O1599" s="267"/>
      <c r="P1599" s="268"/>
      <c r="Q1599" s="300">
        <v>0</v>
      </c>
      <c r="R1599" s="104">
        <f t="shared" si="137"/>
        <v>0</v>
      </c>
      <c r="S1599" s="43"/>
      <c r="T1599" s="111"/>
      <c r="U1599" s="111"/>
      <c r="V1599" s="111"/>
      <c r="W1599" s="111"/>
      <c r="X1599" s="111"/>
      <c r="Y1599" s="111"/>
      <c r="Z1599" s="111"/>
      <c r="AA1599" s="111"/>
      <c r="AB1599" s="111"/>
      <c r="AC1599" s="111"/>
      <c r="AD1599" s="111"/>
      <c r="AE1599" s="111"/>
      <c r="AF1599" s="111"/>
      <c r="AG1599" s="111"/>
      <c r="AH1599" s="40"/>
      <c r="AI1599" s="40"/>
    </row>
    <row r="1600" spans="1:35" s="44" customFormat="1" ht="28.5" customHeight="1" x14ac:dyDescent="0.25">
      <c r="A1600" s="88" t="e">
        <f t="shared" si="134"/>
        <v>#VALUE!</v>
      </c>
      <c r="B1600" s="87" t="s">
        <v>60</v>
      </c>
      <c r="C1600" s="28"/>
      <c r="D1600" s="37"/>
      <c r="E1600" s="38"/>
      <c r="F1600" s="89"/>
      <c r="G1600" s="96"/>
      <c r="H1600" s="39">
        <f t="shared" si="135"/>
        <v>0</v>
      </c>
      <c r="I1600" s="39"/>
      <c r="J1600" s="82"/>
      <c r="K1600" s="41">
        <f t="shared" si="136"/>
        <v>0</v>
      </c>
      <c r="L1600" s="42">
        <v>0</v>
      </c>
      <c r="M1600" s="269"/>
      <c r="N1600" s="268" t="str">
        <f t="shared" si="133"/>
        <v>xxx</v>
      </c>
      <c r="O1600" s="267"/>
      <c r="P1600" s="268"/>
      <c r="Q1600" s="300">
        <v>0</v>
      </c>
      <c r="R1600" s="104">
        <f t="shared" si="137"/>
        <v>0</v>
      </c>
      <c r="S1600" s="43"/>
      <c r="T1600" s="111"/>
      <c r="U1600" s="111"/>
      <c r="V1600" s="111"/>
      <c r="W1600" s="111"/>
      <c r="X1600" s="111"/>
      <c r="Y1600" s="111"/>
      <c r="Z1600" s="111"/>
      <c r="AA1600" s="111"/>
      <c r="AB1600" s="111"/>
      <c r="AC1600" s="111"/>
      <c r="AD1600" s="111"/>
      <c r="AE1600" s="111"/>
      <c r="AF1600" s="111"/>
      <c r="AG1600" s="111"/>
      <c r="AH1600" s="40"/>
      <c r="AI1600" s="40"/>
    </row>
    <row r="1601" spans="1:35" s="44" customFormat="1" ht="28.5" customHeight="1" x14ac:dyDescent="0.25">
      <c r="A1601" s="88" t="e">
        <f t="shared" si="134"/>
        <v>#VALUE!</v>
      </c>
      <c r="B1601" s="87" t="s">
        <v>60</v>
      </c>
      <c r="C1601" s="28"/>
      <c r="D1601" s="37"/>
      <c r="E1601" s="38"/>
      <c r="F1601" s="89"/>
      <c r="G1601" s="96"/>
      <c r="H1601" s="39">
        <f t="shared" si="135"/>
        <v>0</v>
      </c>
      <c r="I1601" s="39"/>
      <c r="J1601" s="82"/>
      <c r="K1601" s="41">
        <f t="shared" si="136"/>
        <v>0</v>
      </c>
      <c r="L1601" s="42">
        <v>0</v>
      </c>
      <c r="M1601" s="269"/>
      <c r="N1601" s="268" t="str">
        <f t="shared" si="133"/>
        <v>xxx</v>
      </c>
      <c r="O1601" s="267"/>
      <c r="P1601" s="268"/>
      <c r="Q1601" s="300">
        <v>0</v>
      </c>
      <c r="R1601" s="104">
        <f t="shared" si="137"/>
        <v>0</v>
      </c>
      <c r="S1601" s="43"/>
      <c r="T1601" s="111"/>
      <c r="U1601" s="111"/>
      <c r="V1601" s="111"/>
      <c r="W1601" s="111"/>
      <c r="X1601" s="111"/>
      <c r="Y1601" s="111"/>
      <c r="Z1601" s="111"/>
      <c r="AA1601" s="111"/>
      <c r="AB1601" s="111"/>
      <c r="AC1601" s="111"/>
      <c r="AD1601" s="111"/>
      <c r="AE1601" s="111"/>
      <c r="AF1601" s="111"/>
      <c r="AG1601" s="111"/>
      <c r="AH1601" s="40"/>
      <c r="AI1601" s="40"/>
    </row>
    <row r="1602" spans="1:35" s="44" customFormat="1" ht="28.5" customHeight="1" x14ac:dyDescent="0.25">
      <c r="A1602" s="88" t="e">
        <f t="shared" si="134"/>
        <v>#VALUE!</v>
      </c>
      <c r="B1602" s="87" t="s">
        <v>60</v>
      </c>
      <c r="C1602" s="28"/>
      <c r="D1602" s="37"/>
      <c r="E1602" s="38"/>
      <c r="F1602" s="89"/>
      <c r="G1602" s="96"/>
      <c r="H1602" s="39">
        <f t="shared" si="135"/>
        <v>0</v>
      </c>
      <c r="I1602" s="39"/>
      <c r="J1602" s="82"/>
      <c r="K1602" s="41">
        <f t="shared" si="136"/>
        <v>0</v>
      </c>
      <c r="L1602" s="42">
        <v>0</v>
      </c>
      <c r="M1602" s="269"/>
      <c r="N1602" s="268" t="str">
        <f t="shared" si="133"/>
        <v>xxx</v>
      </c>
      <c r="O1602" s="267"/>
      <c r="P1602" s="268"/>
      <c r="Q1602" s="300">
        <v>0</v>
      </c>
      <c r="R1602" s="104">
        <f t="shared" si="137"/>
        <v>0</v>
      </c>
      <c r="S1602" s="43"/>
      <c r="T1602" s="111"/>
      <c r="U1602" s="111"/>
      <c r="V1602" s="111"/>
      <c r="W1602" s="111"/>
      <c r="X1602" s="111"/>
      <c r="Y1602" s="111"/>
      <c r="Z1602" s="111"/>
      <c r="AA1602" s="111"/>
      <c r="AB1602" s="111"/>
      <c r="AC1602" s="111"/>
      <c r="AD1602" s="111"/>
      <c r="AE1602" s="111"/>
      <c r="AF1602" s="111"/>
      <c r="AG1602" s="111"/>
      <c r="AH1602" s="40"/>
      <c r="AI1602" s="40"/>
    </row>
    <row r="1603" spans="1:35" s="44" customFormat="1" ht="28.5" customHeight="1" x14ac:dyDescent="0.25">
      <c r="A1603" s="88" t="e">
        <f t="shared" si="134"/>
        <v>#VALUE!</v>
      </c>
      <c r="B1603" s="87" t="s">
        <v>60</v>
      </c>
      <c r="C1603" s="28"/>
      <c r="D1603" s="37"/>
      <c r="E1603" s="38"/>
      <c r="F1603" s="89"/>
      <c r="G1603" s="96"/>
      <c r="H1603" s="39">
        <f t="shared" si="135"/>
        <v>0</v>
      </c>
      <c r="I1603" s="39"/>
      <c r="J1603" s="82"/>
      <c r="K1603" s="41">
        <f t="shared" si="136"/>
        <v>0</v>
      </c>
      <c r="L1603" s="42">
        <v>0</v>
      </c>
      <c r="M1603" s="269"/>
      <c r="N1603" s="268" t="str">
        <f t="shared" si="133"/>
        <v>xxx</v>
      </c>
      <c r="O1603" s="267"/>
      <c r="P1603" s="268"/>
      <c r="Q1603" s="300">
        <v>0</v>
      </c>
      <c r="R1603" s="104">
        <f t="shared" si="137"/>
        <v>0</v>
      </c>
      <c r="S1603" s="43"/>
      <c r="T1603" s="111"/>
      <c r="U1603" s="111"/>
      <c r="V1603" s="111"/>
      <c r="W1603" s="111"/>
      <c r="X1603" s="111"/>
      <c r="Y1603" s="111"/>
      <c r="Z1603" s="111"/>
      <c r="AA1603" s="111"/>
      <c r="AB1603" s="111"/>
      <c r="AC1603" s="111"/>
      <c r="AD1603" s="111"/>
      <c r="AE1603" s="111"/>
      <c r="AF1603" s="111"/>
      <c r="AG1603" s="111"/>
      <c r="AH1603" s="40"/>
      <c r="AI1603" s="40"/>
    </row>
    <row r="1604" spans="1:35" s="44" customFormat="1" ht="28.5" customHeight="1" x14ac:dyDescent="0.25">
      <c r="A1604" s="88" t="e">
        <f t="shared" si="134"/>
        <v>#VALUE!</v>
      </c>
      <c r="B1604" s="87" t="s">
        <v>60</v>
      </c>
      <c r="C1604" s="28"/>
      <c r="D1604" s="37"/>
      <c r="E1604" s="38"/>
      <c r="F1604" s="89"/>
      <c r="G1604" s="96"/>
      <c r="H1604" s="39">
        <f t="shared" si="135"/>
        <v>0</v>
      </c>
      <c r="I1604" s="39"/>
      <c r="J1604" s="82"/>
      <c r="K1604" s="41">
        <f t="shared" si="136"/>
        <v>0</v>
      </c>
      <c r="L1604" s="42">
        <v>0</v>
      </c>
      <c r="M1604" s="269"/>
      <c r="N1604" s="268" t="str">
        <f t="shared" si="133"/>
        <v>xxx</v>
      </c>
      <c r="O1604" s="267"/>
      <c r="P1604" s="268"/>
      <c r="Q1604" s="300">
        <v>0</v>
      </c>
      <c r="R1604" s="104">
        <f t="shared" si="137"/>
        <v>0</v>
      </c>
      <c r="S1604" s="43"/>
      <c r="T1604" s="111"/>
      <c r="U1604" s="111"/>
      <c r="V1604" s="111"/>
      <c r="W1604" s="111"/>
      <c r="X1604" s="111"/>
      <c r="Y1604" s="111"/>
      <c r="Z1604" s="111"/>
      <c r="AA1604" s="111"/>
      <c r="AB1604" s="111"/>
      <c r="AC1604" s="111"/>
      <c r="AD1604" s="111"/>
      <c r="AE1604" s="111"/>
      <c r="AF1604" s="111"/>
      <c r="AG1604" s="111"/>
      <c r="AH1604" s="40"/>
      <c r="AI1604" s="40"/>
    </row>
    <row r="1605" spans="1:35" s="44" customFormat="1" ht="28.5" customHeight="1" x14ac:dyDescent="0.25">
      <c r="A1605" s="88" t="e">
        <f t="shared" si="134"/>
        <v>#VALUE!</v>
      </c>
      <c r="B1605" s="87" t="s">
        <v>60</v>
      </c>
      <c r="C1605" s="28"/>
      <c r="D1605" s="37"/>
      <c r="E1605" s="38"/>
      <c r="F1605" s="89"/>
      <c r="G1605" s="96"/>
      <c r="H1605" s="39">
        <f t="shared" si="135"/>
        <v>0</v>
      </c>
      <c r="I1605" s="39"/>
      <c r="J1605" s="82"/>
      <c r="K1605" s="41">
        <f t="shared" si="136"/>
        <v>0</v>
      </c>
      <c r="L1605" s="42">
        <v>0</v>
      </c>
      <c r="M1605" s="269"/>
      <c r="N1605" s="268" t="str">
        <f t="shared" si="133"/>
        <v>xxx</v>
      </c>
      <c r="O1605" s="267"/>
      <c r="P1605" s="268"/>
      <c r="Q1605" s="300">
        <v>0</v>
      </c>
      <c r="R1605" s="104">
        <f t="shared" si="137"/>
        <v>0</v>
      </c>
      <c r="S1605" s="43"/>
      <c r="T1605" s="111"/>
      <c r="U1605" s="111"/>
      <c r="V1605" s="111"/>
      <c r="W1605" s="111"/>
      <c r="X1605" s="111"/>
      <c r="Y1605" s="111"/>
      <c r="Z1605" s="111"/>
      <c r="AA1605" s="111"/>
      <c r="AB1605" s="111"/>
      <c r="AC1605" s="111"/>
      <c r="AD1605" s="111"/>
      <c r="AE1605" s="111"/>
      <c r="AF1605" s="111"/>
      <c r="AG1605" s="111"/>
      <c r="AH1605" s="40"/>
      <c r="AI1605" s="40"/>
    </row>
    <row r="1606" spans="1:35" s="44" customFormat="1" ht="28.5" customHeight="1" x14ac:dyDescent="0.25">
      <c r="A1606" s="88" t="e">
        <f t="shared" si="134"/>
        <v>#VALUE!</v>
      </c>
      <c r="B1606" s="87" t="s">
        <v>60</v>
      </c>
      <c r="C1606" s="28"/>
      <c r="D1606" s="37"/>
      <c r="E1606" s="38"/>
      <c r="F1606" s="89"/>
      <c r="G1606" s="96"/>
      <c r="H1606" s="39">
        <f t="shared" si="135"/>
        <v>0</v>
      </c>
      <c r="I1606" s="39"/>
      <c r="J1606" s="82"/>
      <c r="K1606" s="41">
        <f t="shared" si="136"/>
        <v>0</v>
      </c>
      <c r="L1606" s="42">
        <v>0</v>
      </c>
      <c r="M1606" s="269"/>
      <c r="N1606" s="268" t="str">
        <f t="shared" si="133"/>
        <v>xxx</v>
      </c>
      <c r="O1606" s="267"/>
      <c r="P1606" s="268"/>
      <c r="Q1606" s="300">
        <v>0</v>
      </c>
      <c r="R1606" s="104">
        <f t="shared" si="137"/>
        <v>0</v>
      </c>
      <c r="S1606" s="43"/>
      <c r="T1606" s="111"/>
      <c r="U1606" s="111"/>
      <c r="V1606" s="111"/>
      <c r="W1606" s="111"/>
      <c r="X1606" s="111"/>
      <c r="Y1606" s="111"/>
      <c r="Z1606" s="111"/>
      <c r="AA1606" s="111"/>
      <c r="AB1606" s="111"/>
      <c r="AC1606" s="111"/>
      <c r="AD1606" s="111"/>
      <c r="AE1606" s="111"/>
      <c r="AF1606" s="111"/>
      <c r="AG1606" s="111"/>
      <c r="AH1606" s="40"/>
      <c r="AI1606" s="40"/>
    </row>
    <row r="1607" spans="1:35" s="44" customFormat="1" ht="28.5" customHeight="1" x14ac:dyDescent="0.25">
      <c r="A1607" s="88" t="e">
        <f t="shared" si="134"/>
        <v>#VALUE!</v>
      </c>
      <c r="B1607" s="87" t="s">
        <v>60</v>
      </c>
      <c r="C1607" s="28"/>
      <c r="D1607" s="37"/>
      <c r="E1607" s="38"/>
      <c r="F1607" s="89"/>
      <c r="G1607" s="96"/>
      <c r="H1607" s="39">
        <f t="shared" si="135"/>
        <v>0</v>
      </c>
      <c r="I1607" s="39"/>
      <c r="J1607" s="82"/>
      <c r="K1607" s="41">
        <f t="shared" si="136"/>
        <v>0</v>
      </c>
      <c r="L1607" s="42">
        <v>0</v>
      </c>
      <c r="M1607" s="269"/>
      <c r="N1607" s="268" t="str">
        <f t="shared" si="133"/>
        <v>xxx</v>
      </c>
      <c r="O1607" s="267"/>
      <c r="P1607" s="268"/>
      <c r="Q1607" s="300">
        <v>0</v>
      </c>
      <c r="R1607" s="104">
        <f t="shared" si="137"/>
        <v>0</v>
      </c>
      <c r="S1607" s="43"/>
      <c r="T1607" s="111"/>
      <c r="U1607" s="111"/>
      <c r="V1607" s="111"/>
      <c r="W1607" s="111"/>
      <c r="X1607" s="111"/>
      <c r="Y1607" s="111"/>
      <c r="Z1607" s="111"/>
      <c r="AA1607" s="111"/>
      <c r="AB1607" s="111"/>
      <c r="AC1607" s="111"/>
      <c r="AD1607" s="111"/>
      <c r="AE1607" s="111"/>
      <c r="AF1607" s="111"/>
      <c r="AG1607" s="111"/>
      <c r="AH1607" s="40"/>
      <c r="AI1607" s="40"/>
    </row>
    <row r="1608" spans="1:35" s="44" customFormat="1" ht="28.5" customHeight="1" x14ac:dyDescent="0.25">
      <c r="A1608" s="88" t="e">
        <f t="shared" si="134"/>
        <v>#VALUE!</v>
      </c>
      <c r="B1608" s="87" t="s">
        <v>60</v>
      </c>
      <c r="C1608" s="28"/>
      <c r="D1608" s="37"/>
      <c r="E1608" s="38"/>
      <c r="F1608" s="89"/>
      <c r="G1608" s="96"/>
      <c r="H1608" s="39">
        <f t="shared" si="135"/>
        <v>0</v>
      </c>
      <c r="I1608" s="39"/>
      <c r="J1608" s="82"/>
      <c r="K1608" s="41">
        <f t="shared" si="136"/>
        <v>0</v>
      </c>
      <c r="L1608" s="42">
        <v>0</v>
      </c>
      <c r="M1608" s="269"/>
      <c r="N1608" s="268" t="str">
        <f t="shared" si="133"/>
        <v>xxx</v>
      </c>
      <c r="O1608" s="267"/>
      <c r="P1608" s="268"/>
      <c r="Q1608" s="300">
        <v>0</v>
      </c>
      <c r="R1608" s="104">
        <f t="shared" si="137"/>
        <v>0</v>
      </c>
      <c r="S1608" s="43"/>
      <c r="T1608" s="111"/>
      <c r="U1608" s="111"/>
      <c r="V1608" s="111"/>
      <c r="W1608" s="111"/>
      <c r="X1608" s="111"/>
      <c r="Y1608" s="111"/>
      <c r="Z1608" s="111"/>
      <c r="AA1608" s="111"/>
      <c r="AB1608" s="111"/>
      <c r="AC1608" s="111"/>
      <c r="AD1608" s="111"/>
      <c r="AE1608" s="111"/>
      <c r="AF1608" s="111"/>
      <c r="AG1608" s="111"/>
      <c r="AH1608" s="40"/>
      <c r="AI1608" s="40"/>
    </row>
    <row r="1609" spans="1:35" s="44" customFormat="1" ht="28.5" customHeight="1" x14ac:dyDescent="0.25">
      <c r="A1609" s="88" t="e">
        <f t="shared" si="134"/>
        <v>#VALUE!</v>
      </c>
      <c r="B1609" s="87" t="s">
        <v>60</v>
      </c>
      <c r="C1609" s="28"/>
      <c r="D1609" s="37"/>
      <c r="E1609" s="38"/>
      <c r="F1609" s="89"/>
      <c r="G1609" s="96"/>
      <c r="H1609" s="39">
        <f t="shared" si="135"/>
        <v>0</v>
      </c>
      <c r="I1609" s="39"/>
      <c r="J1609" s="82"/>
      <c r="K1609" s="41">
        <f t="shared" si="136"/>
        <v>0</v>
      </c>
      <c r="L1609" s="42">
        <v>0</v>
      </c>
      <c r="M1609" s="269"/>
      <c r="N1609" s="268" t="str">
        <f t="shared" si="133"/>
        <v>xxx</v>
      </c>
      <c r="O1609" s="267"/>
      <c r="P1609" s="268"/>
      <c r="Q1609" s="300">
        <v>0</v>
      </c>
      <c r="R1609" s="104">
        <f t="shared" si="137"/>
        <v>0</v>
      </c>
      <c r="S1609" s="43"/>
      <c r="T1609" s="111"/>
      <c r="U1609" s="111"/>
      <c r="V1609" s="111"/>
      <c r="W1609" s="111"/>
      <c r="X1609" s="111"/>
      <c r="Y1609" s="111"/>
      <c r="Z1609" s="111"/>
      <c r="AA1609" s="111"/>
      <c r="AB1609" s="111"/>
      <c r="AC1609" s="111"/>
      <c r="AD1609" s="111"/>
      <c r="AE1609" s="111"/>
      <c r="AF1609" s="111"/>
      <c r="AG1609" s="111"/>
      <c r="AH1609" s="40"/>
      <c r="AI1609" s="40"/>
    </row>
    <row r="1610" spans="1:35" s="44" customFormat="1" ht="28.5" customHeight="1" x14ac:dyDescent="0.25">
      <c r="A1610" s="88" t="e">
        <f t="shared" si="134"/>
        <v>#VALUE!</v>
      </c>
      <c r="B1610" s="87" t="s">
        <v>60</v>
      </c>
      <c r="C1610" s="28"/>
      <c r="D1610" s="37"/>
      <c r="E1610" s="38"/>
      <c r="F1610" s="89"/>
      <c r="G1610" s="96"/>
      <c r="H1610" s="39">
        <f t="shared" si="135"/>
        <v>0</v>
      </c>
      <c r="I1610" s="39"/>
      <c r="J1610" s="82"/>
      <c r="K1610" s="41">
        <f t="shared" si="136"/>
        <v>0</v>
      </c>
      <c r="L1610" s="42">
        <v>0</v>
      </c>
      <c r="M1610" s="269"/>
      <c r="N1610" s="268" t="str">
        <f t="shared" ref="N1610:N1673" si="138">B1610</f>
        <v>xxx</v>
      </c>
      <c r="O1610" s="267"/>
      <c r="P1610" s="268"/>
      <c r="Q1610" s="300">
        <v>0</v>
      </c>
      <c r="R1610" s="104">
        <f t="shared" si="137"/>
        <v>0</v>
      </c>
      <c r="S1610" s="43"/>
      <c r="T1610" s="111"/>
      <c r="U1610" s="111"/>
      <c r="V1610" s="111"/>
      <c r="W1610" s="111"/>
      <c r="X1610" s="111"/>
      <c r="Y1610" s="111"/>
      <c r="Z1610" s="111"/>
      <c r="AA1610" s="111"/>
      <c r="AB1610" s="111"/>
      <c r="AC1610" s="111"/>
      <c r="AD1610" s="111"/>
      <c r="AE1610" s="111"/>
      <c r="AF1610" s="111"/>
      <c r="AG1610" s="111"/>
      <c r="AH1610" s="40"/>
      <c r="AI1610" s="40"/>
    </row>
    <row r="1611" spans="1:35" s="44" customFormat="1" ht="28.5" customHeight="1" x14ac:dyDescent="0.25">
      <c r="A1611" s="88" t="e">
        <f t="shared" si="134"/>
        <v>#VALUE!</v>
      </c>
      <c r="B1611" s="87" t="s">
        <v>60</v>
      </c>
      <c r="C1611" s="28"/>
      <c r="D1611" s="37"/>
      <c r="E1611" s="38"/>
      <c r="F1611" s="89"/>
      <c r="G1611" s="96"/>
      <c r="H1611" s="39">
        <f t="shared" si="135"/>
        <v>0</v>
      </c>
      <c r="I1611" s="39"/>
      <c r="J1611" s="82"/>
      <c r="K1611" s="41">
        <f t="shared" si="136"/>
        <v>0</v>
      </c>
      <c r="L1611" s="42">
        <v>0</v>
      </c>
      <c r="M1611" s="269"/>
      <c r="N1611" s="268" t="str">
        <f t="shared" si="138"/>
        <v>xxx</v>
      </c>
      <c r="O1611" s="267"/>
      <c r="P1611" s="268"/>
      <c r="Q1611" s="300">
        <v>0</v>
      </c>
      <c r="R1611" s="104">
        <f t="shared" si="137"/>
        <v>0</v>
      </c>
      <c r="S1611" s="43"/>
      <c r="T1611" s="111"/>
      <c r="U1611" s="111"/>
      <c r="V1611" s="111"/>
      <c r="W1611" s="111"/>
      <c r="X1611" s="111"/>
      <c r="Y1611" s="111"/>
      <c r="Z1611" s="111"/>
      <c r="AA1611" s="111"/>
      <c r="AB1611" s="111"/>
      <c r="AC1611" s="111"/>
      <c r="AD1611" s="111"/>
      <c r="AE1611" s="111"/>
      <c r="AF1611" s="111"/>
      <c r="AG1611" s="111"/>
      <c r="AH1611" s="40"/>
      <c r="AI1611" s="40"/>
    </row>
    <row r="1612" spans="1:35" s="44" customFormat="1" ht="28.5" customHeight="1" x14ac:dyDescent="0.25">
      <c r="A1612" s="88" t="e">
        <f t="shared" si="134"/>
        <v>#VALUE!</v>
      </c>
      <c r="B1612" s="87" t="s">
        <v>60</v>
      </c>
      <c r="C1612" s="28"/>
      <c r="D1612" s="37"/>
      <c r="E1612" s="38"/>
      <c r="F1612" s="89"/>
      <c r="G1612" s="96"/>
      <c r="H1612" s="39">
        <f t="shared" si="135"/>
        <v>0</v>
      </c>
      <c r="I1612" s="39"/>
      <c r="J1612" s="82"/>
      <c r="K1612" s="41">
        <f t="shared" si="136"/>
        <v>0</v>
      </c>
      <c r="L1612" s="42">
        <v>0</v>
      </c>
      <c r="M1612" s="269"/>
      <c r="N1612" s="268" t="str">
        <f t="shared" si="138"/>
        <v>xxx</v>
      </c>
      <c r="O1612" s="267"/>
      <c r="P1612" s="268"/>
      <c r="Q1612" s="300">
        <v>0</v>
      </c>
      <c r="R1612" s="104">
        <f t="shared" si="137"/>
        <v>0</v>
      </c>
      <c r="S1612" s="43"/>
      <c r="T1612" s="111"/>
      <c r="U1612" s="111"/>
      <c r="V1612" s="111"/>
      <c r="W1612" s="111"/>
      <c r="X1612" s="111"/>
      <c r="Y1612" s="111"/>
      <c r="Z1612" s="111"/>
      <c r="AA1612" s="111"/>
      <c r="AB1612" s="111"/>
      <c r="AC1612" s="111"/>
      <c r="AD1612" s="111"/>
      <c r="AE1612" s="111"/>
      <c r="AF1612" s="111"/>
      <c r="AG1612" s="111"/>
      <c r="AH1612" s="40"/>
      <c r="AI1612" s="40"/>
    </row>
    <row r="1613" spans="1:35" s="44" customFormat="1" ht="28.5" customHeight="1" x14ac:dyDescent="0.25">
      <c r="A1613" s="88" t="e">
        <f t="shared" si="134"/>
        <v>#VALUE!</v>
      </c>
      <c r="B1613" s="87" t="s">
        <v>60</v>
      </c>
      <c r="C1613" s="28"/>
      <c r="D1613" s="37"/>
      <c r="E1613" s="38"/>
      <c r="F1613" s="89"/>
      <c r="G1613" s="96"/>
      <c r="H1613" s="39">
        <f t="shared" si="135"/>
        <v>0</v>
      </c>
      <c r="I1613" s="39"/>
      <c r="J1613" s="82"/>
      <c r="K1613" s="41">
        <f t="shared" si="136"/>
        <v>0</v>
      </c>
      <c r="L1613" s="42">
        <v>0</v>
      </c>
      <c r="M1613" s="269"/>
      <c r="N1613" s="268" t="str">
        <f t="shared" si="138"/>
        <v>xxx</v>
      </c>
      <c r="O1613" s="267"/>
      <c r="P1613" s="268"/>
      <c r="Q1613" s="300">
        <v>0</v>
      </c>
      <c r="R1613" s="104">
        <f t="shared" si="137"/>
        <v>0</v>
      </c>
      <c r="S1613" s="43"/>
      <c r="T1613" s="111"/>
      <c r="U1613" s="111"/>
      <c r="V1613" s="111"/>
      <c r="W1613" s="111"/>
      <c r="X1613" s="111"/>
      <c r="Y1613" s="111"/>
      <c r="Z1613" s="111"/>
      <c r="AA1613" s="111"/>
      <c r="AB1613" s="111"/>
      <c r="AC1613" s="111"/>
      <c r="AD1613" s="111"/>
      <c r="AE1613" s="111"/>
      <c r="AF1613" s="111"/>
      <c r="AG1613" s="111"/>
      <c r="AH1613" s="40"/>
      <c r="AI1613" s="40"/>
    </row>
    <row r="1614" spans="1:35" s="44" customFormat="1" ht="28.5" customHeight="1" x14ac:dyDescent="0.25">
      <c r="A1614" s="88" t="e">
        <f t="shared" si="134"/>
        <v>#VALUE!</v>
      </c>
      <c r="B1614" s="87" t="s">
        <v>60</v>
      </c>
      <c r="C1614" s="28"/>
      <c r="D1614" s="37"/>
      <c r="E1614" s="38"/>
      <c r="F1614" s="89"/>
      <c r="G1614" s="96"/>
      <c r="H1614" s="39">
        <f t="shared" si="135"/>
        <v>0</v>
      </c>
      <c r="I1614" s="39"/>
      <c r="J1614" s="82"/>
      <c r="K1614" s="41">
        <f t="shared" si="136"/>
        <v>0</v>
      </c>
      <c r="L1614" s="42">
        <v>0</v>
      </c>
      <c r="M1614" s="269"/>
      <c r="N1614" s="268" t="str">
        <f t="shared" si="138"/>
        <v>xxx</v>
      </c>
      <c r="O1614" s="267"/>
      <c r="P1614" s="268"/>
      <c r="Q1614" s="300">
        <v>0</v>
      </c>
      <c r="R1614" s="104">
        <f t="shared" si="137"/>
        <v>0</v>
      </c>
      <c r="S1614" s="43"/>
      <c r="T1614" s="111"/>
      <c r="U1614" s="111"/>
      <c r="V1614" s="111"/>
      <c r="W1614" s="111"/>
      <c r="X1614" s="111"/>
      <c r="Y1614" s="111"/>
      <c r="Z1614" s="111"/>
      <c r="AA1614" s="111"/>
      <c r="AB1614" s="111"/>
      <c r="AC1614" s="111"/>
      <c r="AD1614" s="111"/>
      <c r="AE1614" s="111"/>
      <c r="AF1614" s="111"/>
      <c r="AG1614" s="111"/>
      <c r="AH1614" s="40"/>
      <c r="AI1614" s="40"/>
    </row>
    <row r="1615" spans="1:35" s="44" customFormat="1" ht="28.5" customHeight="1" x14ac:dyDescent="0.25">
      <c r="A1615" s="88" t="e">
        <f t="shared" si="134"/>
        <v>#VALUE!</v>
      </c>
      <c r="B1615" s="87" t="s">
        <v>60</v>
      </c>
      <c r="C1615" s="28"/>
      <c r="D1615" s="37"/>
      <c r="E1615" s="38"/>
      <c r="F1615" s="89"/>
      <c r="G1615" s="96"/>
      <c r="H1615" s="39">
        <f t="shared" si="135"/>
        <v>0</v>
      </c>
      <c r="I1615" s="39"/>
      <c r="J1615" s="82"/>
      <c r="K1615" s="41">
        <f t="shared" si="136"/>
        <v>0</v>
      </c>
      <c r="L1615" s="42">
        <v>0</v>
      </c>
      <c r="M1615" s="269"/>
      <c r="N1615" s="268" t="str">
        <f t="shared" si="138"/>
        <v>xxx</v>
      </c>
      <c r="O1615" s="267"/>
      <c r="P1615" s="268"/>
      <c r="Q1615" s="300">
        <v>0</v>
      </c>
      <c r="R1615" s="104">
        <f t="shared" si="137"/>
        <v>0</v>
      </c>
      <c r="S1615" s="43"/>
      <c r="T1615" s="111"/>
      <c r="U1615" s="111"/>
      <c r="V1615" s="111"/>
      <c r="W1615" s="111"/>
      <c r="X1615" s="111"/>
      <c r="Y1615" s="111"/>
      <c r="Z1615" s="111"/>
      <c r="AA1615" s="111"/>
      <c r="AB1615" s="111"/>
      <c r="AC1615" s="111"/>
      <c r="AD1615" s="111"/>
      <c r="AE1615" s="111"/>
      <c r="AF1615" s="111"/>
      <c r="AG1615" s="111"/>
      <c r="AH1615" s="40"/>
      <c r="AI1615" s="40"/>
    </row>
    <row r="1616" spans="1:35" s="44" customFormat="1" ht="28.5" customHeight="1" x14ac:dyDescent="0.25">
      <c r="A1616" s="88" t="e">
        <f t="shared" si="134"/>
        <v>#VALUE!</v>
      </c>
      <c r="B1616" s="87" t="s">
        <v>60</v>
      </c>
      <c r="C1616" s="28"/>
      <c r="D1616" s="37"/>
      <c r="E1616" s="38"/>
      <c r="F1616" s="89"/>
      <c r="G1616" s="96"/>
      <c r="H1616" s="39">
        <f t="shared" si="135"/>
        <v>0</v>
      </c>
      <c r="I1616" s="39"/>
      <c r="J1616" s="82"/>
      <c r="K1616" s="41">
        <f t="shared" si="136"/>
        <v>0</v>
      </c>
      <c r="L1616" s="42">
        <v>0</v>
      </c>
      <c r="M1616" s="269"/>
      <c r="N1616" s="268" t="str">
        <f t="shared" si="138"/>
        <v>xxx</v>
      </c>
      <c r="O1616" s="267"/>
      <c r="P1616" s="268"/>
      <c r="Q1616" s="300">
        <v>0</v>
      </c>
      <c r="R1616" s="104">
        <f t="shared" si="137"/>
        <v>0</v>
      </c>
      <c r="S1616" s="43"/>
      <c r="T1616" s="111"/>
      <c r="U1616" s="111"/>
      <c r="V1616" s="111"/>
      <c r="W1616" s="111"/>
      <c r="X1616" s="111"/>
      <c r="Y1616" s="111"/>
      <c r="Z1616" s="111"/>
      <c r="AA1616" s="111"/>
      <c r="AB1616" s="111"/>
      <c r="AC1616" s="111"/>
      <c r="AD1616" s="111"/>
      <c r="AE1616" s="111"/>
      <c r="AF1616" s="111"/>
      <c r="AG1616" s="111"/>
      <c r="AH1616" s="40"/>
      <c r="AI1616" s="40"/>
    </row>
    <row r="1617" spans="1:35" s="44" customFormat="1" ht="28.5" customHeight="1" x14ac:dyDescent="0.25">
      <c r="A1617" s="88" t="e">
        <f t="shared" si="134"/>
        <v>#VALUE!</v>
      </c>
      <c r="B1617" s="87" t="s">
        <v>60</v>
      </c>
      <c r="C1617" s="28"/>
      <c r="D1617" s="37"/>
      <c r="E1617" s="38"/>
      <c r="F1617" s="89"/>
      <c r="G1617" s="96"/>
      <c r="H1617" s="39">
        <f t="shared" si="135"/>
        <v>0</v>
      </c>
      <c r="I1617" s="39"/>
      <c r="J1617" s="82"/>
      <c r="K1617" s="41">
        <f t="shared" si="136"/>
        <v>0</v>
      </c>
      <c r="L1617" s="42">
        <v>0</v>
      </c>
      <c r="M1617" s="269"/>
      <c r="N1617" s="268" t="str">
        <f t="shared" si="138"/>
        <v>xxx</v>
      </c>
      <c r="O1617" s="267"/>
      <c r="P1617" s="268"/>
      <c r="Q1617" s="300">
        <v>0</v>
      </c>
      <c r="R1617" s="104">
        <f t="shared" si="137"/>
        <v>0</v>
      </c>
      <c r="S1617" s="43"/>
      <c r="T1617" s="111"/>
      <c r="U1617" s="111"/>
      <c r="V1617" s="111"/>
      <c r="W1617" s="111"/>
      <c r="X1617" s="111"/>
      <c r="Y1617" s="111"/>
      <c r="Z1617" s="111"/>
      <c r="AA1617" s="111"/>
      <c r="AB1617" s="111"/>
      <c r="AC1617" s="111"/>
      <c r="AD1617" s="111"/>
      <c r="AE1617" s="111"/>
      <c r="AF1617" s="111"/>
      <c r="AG1617" s="111"/>
      <c r="AH1617" s="40"/>
      <c r="AI1617" s="40"/>
    </row>
    <row r="1618" spans="1:35" s="44" customFormat="1" ht="28.5" customHeight="1" x14ac:dyDescent="0.25">
      <c r="A1618" s="88" t="e">
        <f t="shared" si="134"/>
        <v>#VALUE!</v>
      </c>
      <c r="B1618" s="87" t="s">
        <v>60</v>
      </c>
      <c r="C1618" s="28"/>
      <c r="D1618" s="37"/>
      <c r="E1618" s="38"/>
      <c r="F1618" s="89"/>
      <c r="G1618" s="96"/>
      <c r="H1618" s="39">
        <f t="shared" si="135"/>
        <v>0</v>
      </c>
      <c r="I1618" s="39"/>
      <c r="J1618" s="82"/>
      <c r="K1618" s="41">
        <f t="shared" si="136"/>
        <v>0</v>
      </c>
      <c r="L1618" s="42">
        <v>0</v>
      </c>
      <c r="M1618" s="269"/>
      <c r="N1618" s="268" t="str">
        <f t="shared" si="138"/>
        <v>xxx</v>
      </c>
      <c r="O1618" s="267"/>
      <c r="P1618" s="268"/>
      <c r="Q1618" s="300">
        <v>0</v>
      </c>
      <c r="R1618" s="104">
        <f t="shared" si="137"/>
        <v>0</v>
      </c>
      <c r="S1618" s="43"/>
      <c r="T1618" s="111"/>
      <c r="U1618" s="111"/>
      <c r="V1618" s="111"/>
      <c r="W1618" s="111"/>
      <c r="X1618" s="111"/>
      <c r="Y1618" s="111"/>
      <c r="Z1618" s="111"/>
      <c r="AA1618" s="111"/>
      <c r="AB1618" s="111"/>
      <c r="AC1618" s="111"/>
      <c r="AD1618" s="111"/>
      <c r="AE1618" s="111"/>
      <c r="AF1618" s="111"/>
      <c r="AG1618" s="111"/>
      <c r="AH1618" s="40"/>
      <c r="AI1618" s="40"/>
    </row>
    <row r="1619" spans="1:35" s="44" customFormat="1" ht="28.5" customHeight="1" x14ac:dyDescent="0.25">
      <c r="A1619" s="88" t="e">
        <f t="shared" si="134"/>
        <v>#VALUE!</v>
      </c>
      <c r="B1619" s="87" t="s">
        <v>60</v>
      </c>
      <c r="C1619" s="28"/>
      <c r="D1619" s="37"/>
      <c r="E1619" s="38"/>
      <c r="F1619" s="89"/>
      <c r="G1619" s="96"/>
      <c r="H1619" s="39">
        <f t="shared" si="135"/>
        <v>0</v>
      </c>
      <c r="I1619" s="39"/>
      <c r="J1619" s="82"/>
      <c r="K1619" s="41">
        <f t="shared" si="136"/>
        <v>0</v>
      </c>
      <c r="L1619" s="42">
        <v>0</v>
      </c>
      <c r="M1619" s="269"/>
      <c r="N1619" s="268" t="str">
        <f t="shared" si="138"/>
        <v>xxx</v>
      </c>
      <c r="O1619" s="267"/>
      <c r="P1619" s="268"/>
      <c r="Q1619" s="300">
        <v>0</v>
      </c>
      <c r="R1619" s="104">
        <f t="shared" si="137"/>
        <v>0</v>
      </c>
      <c r="S1619" s="43"/>
      <c r="T1619" s="111"/>
      <c r="U1619" s="111"/>
      <c r="V1619" s="111"/>
      <c r="W1619" s="111"/>
      <c r="X1619" s="111"/>
      <c r="Y1619" s="111"/>
      <c r="Z1619" s="111"/>
      <c r="AA1619" s="111"/>
      <c r="AB1619" s="111"/>
      <c r="AC1619" s="111"/>
      <c r="AD1619" s="111"/>
      <c r="AE1619" s="111"/>
      <c r="AF1619" s="111"/>
      <c r="AG1619" s="111"/>
      <c r="AH1619" s="40"/>
      <c r="AI1619" s="40"/>
    </row>
    <row r="1620" spans="1:35" s="44" customFormat="1" ht="28.5" customHeight="1" x14ac:dyDescent="0.25">
      <c r="A1620" s="88" t="e">
        <f t="shared" si="134"/>
        <v>#VALUE!</v>
      </c>
      <c r="B1620" s="87" t="s">
        <v>60</v>
      </c>
      <c r="C1620" s="28"/>
      <c r="D1620" s="37"/>
      <c r="E1620" s="38"/>
      <c r="F1620" s="89"/>
      <c r="G1620" s="96"/>
      <c r="H1620" s="39">
        <f t="shared" si="135"/>
        <v>0</v>
      </c>
      <c r="I1620" s="39"/>
      <c r="J1620" s="82"/>
      <c r="K1620" s="41">
        <f t="shared" si="136"/>
        <v>0</v>
      </c>
      <c r="L1620" s="42">
        <v>0</v>
      </c>
      <c r="M1620" s="269"/>
      <c r="N1620" s="268" t="str">
        <f t="shared" si="138"/>
        <v>xxx</v>
      </c>
      <c r="O1620" s="267"/>
      <c r="P1620" s="268"/>
      <c r="Q1620" s="300">
        <v>0</v>
      </c>
      <c r="R1620" s="104">
        <f t="shared" si="137"/>
        <v>0</v>
      </c>
      <c r="S1620" s="43"/>
      <c r="T1620" s="111"/>
      <c r="U1620" s="111"/>
      <c r="V1620" s="111"/>
      <c r="W1620" s="111"/>
      <c r="X1620" s="111"/>
      <c r="Y1620" s="111"/>
      <c r="Z1620" s="111"/>
      <c r="AA1620" s="111"/>
      <c r="AB1620" s="111"/>
      <c r="AC1620" s="111"/>
      <c r="AD1620" s="111"/>
      <c r="AE1620" s="111"/>
      <c r="AF1620" s="111"/>
      <c r="AG1620" s="111"/>
      <c r="AH1620" s="40"/>
      <c r="AI1620" s="40"/>
    </row>
    <row r="1621" spans="1:35" s="44" customFormat="1" ht="28.5" customHeight="1" x14ac:dyDescent="0.25">
      <c r="A1621" s="88" t="e">
        <f t="shared" si="134"/>
        <v>#VALUE!</v>
      </c>
      <c r="B1621" s="87" t="s">
        <v>60</v>
      </c>
      <c r="C1621" s="28"/>
      <c r="D1621" s="37"/>
      <c r="E1621" s="38"/>
      <c r="F1621" s="89"/>
      <c r="G1621" s="96"/>
      <c r="H1621" s="39">
        <f t="shared" si="135"/>
        <v>0</v>
      </c>
      <c r="I1621" s="39"/>
      <c r="J1621" s="82"/>
      <c r="K1621" s="41">
        <f t="shared" si="136"/>
        <v>0</v>
      </c>
      <c r="L1621" s="42">
        <v>0</v>
      </c>
      <c r="M1621" s="269"/>
      <c r="N1621" s="268" t="str">
        <f t="shared" si="138"/>
        <v>xxx</v>
      </c>
      <c r="O1621" s="267"/>
      <c r="P1621" s="268"/>
      <c r="Q1621" s="300">
        <v>0</v>
      </c>
      <c r="R1621" s="104">
        <f t="shared" si="137"/>
        <v>0</v>
      </c>
      <c r="S1621" s="43"/>
      <c r="T1621" s="111"/>
      <c r="U1621" s="111"/>
      <c r="V1621" s="111"/>
      <c r="W1621" s="111"/>
      <c r="X1621" s="111"/>
      <c r="Y1621" s="111"/>
      <c r="Z1621" s="111"/>
      <c r="AA1621" s="111"/>
      <c r="AB1621" s="111"/>
      <c r="AC1621" s="111"/>
      <c r="AD1621" s="111"/>
      <c r="AE1621" s="111"/>
      <c r="AF1621" s="111"/>
      <c r="AG1621" s="111"/>
      <c r="AH1621" s="40"/>
      <c r="AI1621" s="40"/>
    </row>
    <row r="1622" spans="1:35" s="44" customFormat="1" ht="28.5" customHeight="1" x14ac:dyDescent="0.25">
      <c r="A1622" s="88" t="e">
        <f t="shared" si="134"/>
        <v>#VALUE!</v>
      </c>
      <c r="B1622" s="87" t="s">
        <v>60</v>
      </c>
      <c r="C1622" s="28"/>
      <c r="D1622" s="37"/>
      <c r="E1622" s="38"/>
      <c r="F1622" s="89"/>
      <c r="G1622" s="96"/>
      <c r="H1622" s="39">
        <f t="shared" si="135"/>
        <v>0</v>
      </c>
      <c r="I1622" s="39"/>
      <c r="J1622" s="82"/>
      <c r="K1622" s="41">
        <f t="shared" si="136"/>
        <v>0</v>
      </c>
      <c r="L1622" s="42">
        <v>0</v>
      </c>
      <c r="M1622" s="269"/>
      <c r="N1622" s="268" t="str">
        <f t="shared" si="138"/>
        <v>xxx</v>
      </c>
      <c r="O1622" s="267"/>
      <c r="P1622" s="268"/>
      <c r="Q1622" s="300">
        <v>0</v>
      </c>
      <c r="R1622" s="104">
        <f t="shared" si="137"/>
        <v>0</v>
      </c>
      <c r="S1622" s="43"/>
      <c r="T1622" s="111"/>
      <c r="U1622" s="111"/>
      <c r="V1622" s="111"/>
      <c r="W1622" s="111"/>
      <c r="X1622" s="111"/>
      <c r="Y1622" s="111"/>
      <c r="Z1622" s="111"/>
      <c r="AA1622" s="111"/>
      <c r="AB1622" s="111"/>
      <c r="AC1622" s="111"/>
      <c r="AD1622" s="111"/>
      <c r="AE1622" s="111"/>
      <c r="AF1622" s="111"/>
      <c r="AG1622" s="111"/>
      <c r="AH1622" s="40"/>
      <c r="AI1622" s="40"/>
    </row>
    <row r="1623" spans="1:35" s="44" customFormat="1" ht="28.5" customHeight="1" x14ac:dyDescent="0.25">
      <c r="A1623" s="88" t="e">
        <f t="shared" si="134"/>
        <v>#VALUE!</v>
      </c>
      <c r="B1623" s="87" t="s">
        <v>60</v>
      </c>
      <c r="C1623" s="28"/>
      <c r="D1623" s="37"/>
      <c r="E1623" s="38"/>
      <c r="F1623" s="89"/>
      <c r="G1623" s="96"/>
      <c r="H1623" s="39">
        <f t="shared" si="135"/>
        <v>0</v>
      </c>
      <c r="I1623" s="39"/>
      <c r="J1623" s="82"/>
      <c r="K1623" s="41">
        <f t="shared" si="136"/>
        <v>0</v>
      </c>
      <c r="L1623" s="42">
        <v>0</v>
      </c>
      <c r="M1623" s="269"/>
      <c r="N1623" s="268" t="str">
        <f t="shared" si="138"/>
        <v>xxx</v>
      </c>
      <c r="O1623" s="267"/>
      <c r="P1623" s="268"/>
      <c r="Q1623" s="300">
        <v>0</v>
      </c>
      <c r="R1623" s="104">
        <f t="shared" si="137"/>
        <v>0</v>
      </c>
      <c r="S1623" s="43"/>
      <c r="T1623" s="111"/>
      <c r="U1623" s="111"/>
      <c r="V1623" s="111"/>
      <c r="W1623" s="111"/>
      <c r="X1623" s="111"/>
      <c r="Y1623" s="111"/>
      <c r="Z1623" s="111"/>
      <c r="AA1623" s="111"/>
      <c r="AB1623" s="111"/>
      <c r="AC1623" s="111"/>
      <c r="AD1623" s="111"/>
      <c r="AE1623" s="111"/>
      <c r="AF1623" s="111"/>
      <c r="AG1623" s="111"/>
      <c r="AH1623" s="40"/>
      <c r="AI1623" s="40"/>
    </row>
    <row r="1624" spans="1:35" s="44" customFormat="1" ht="28.5" customHeight="1" x14ac:dyDescent="0.25">
      <c r="A1624" s="88" t="e">
        <f t="shared" si="134"/>
        <v>#VALUE!</v>
      </c>
      <c r="B1624" s="87" t="s">
        <v>60</v>
      </c>
      <c r="C1624" s="28"/>
      <c r="D1624" s="37"/>
      <c r="E1624" s="38"/>
      <c r="F1624" s="89"/>
      <c r="G1624" s="96"/>
      <c r="H1624" s="39">
        <f t="shared" si="135"/>
        <v>0</v>
      </c>
      <c r="I1624" s="39"/>
      <c r="J1624" s="82"/>
      <c r="K1624" s="41">
        <f t="shared" si="136"/>
        <v>0</v>
      </c>
      <c r="L1624" s="42">
        <v>0</v>
      </c>
      <c r="M1624" s="269"/>
      <c r="N1624" s="268" t="str">
        <f t="shared" si="138"/>
        <v>xxx</v>
      </c>
      <c r="O1624" s="267"/>
      <c r="P1624" s="268"/>
      <c r="Q1624" s="300">
        <v>0</v>
      </c>
      <c r="R1624" s="104">
        <f t="shared" si="137"/>
        <v>0</v>
      </c>
      <c r="S1624" s="43"/>
      <c r="T1624" s="111"/>
      <c r="U1624" s="111"/>
      <c r="V1624" s="111"/>
      <c r="W1624" s="111"/>
      <c r="X1624" s="111"/>
      <c r="Y1624" s="111"/>
      <c r="Z1624" s="111"/>
      <c r="AA1624" s="111"/>
      <c r="AB1624" s="111"/>
      <c r="AC1624" s="111"/>
      <c r="AD1624" s="111"/>
      <c r="AE1624" s="111"/>
      <c r="AF1624" s="111"/>
      <c r="AG1624" s="111"/>
      <c r="AH1624" s="40"/>
      <c r="AI1624" s="40"/>
    </row>
    <row r="1625" spans="1:35" s="44" customFormat="1" ht="28.5" customHeight="1" x14ac:dyDescent="0.25">
      <c r="A1625" s="88" t="e">
        <f t="shared" si="134"/>
        <v>#VALUE!</v>
      </c>
      <c r="B1625" s="87" t="s">
        <v>60</v>
      </c>
      <c r="C1625" s="28"/>
      <c r="D1625" s="37"/>
      <c r="E1625" s="38"/>
      <c r="F1625" s="89"/>
      <c r="G1625" s="96"/>
      <c r="H1625" s="39">
        <f t="shared" si="135"/>
        <v>0</v>
      </c>
      <c r="I1625" s="39"/>
      <c r="J1625" s="82"/>
      <c r="K1625" s="41">
        <f t="shared" si="136"/>
        <v>0</v>
      </c>
      <c r="L1625" s="42">
        <v>0</v>
      </c>
      <c r="M1625" s="269"/>
      <c r="N1625" s="268" t="str">
        <f t="shared" si="138"/>
        <v>xxx</v>
      </c>
      <c r="O1625" s="267"/>
      <c r="P1625" s="268"/>
      <c r="Q1625" s="300">
        <v>0</v>
      </c>
      <c r="R1625" s="104">
        <f t="shared" si="137"/>
        <v>0</v>
      </c>
      <c r="S1625" s="43"/>
      <c r="T1625" s="111"/>
      <c r="U1625" s="111"/>
      <c r="V1625" s="111"/>
      <c r="W1625" s="111"/>
      <c r="X1625" s="111"/>
      <c r="Y1625" s="111"/>
      <c r="Z1625" s="111"/>
      <c r="AA1625" s="111"/>
      <c r="AB1625" s="111"/>
      <c r="AC1625" s="111"/>
      <c r="AD1625" s="111"/>
      <c r="AE1625" s="111"/>
      <c r="AF1625" s="111"/>
      <c r="AG1625" s="111"/>
      <c r="AH1625" s="40"/>
      <c r="AI1625" s="40"/>
    </row>
    <row r="1626" spans="1:35" s="44" customFormat="1" ht="28.5" customHeight="1" x14ac:dyDescent="0.25">
      <c r="A1626" s="88" t="e">
        <f t="shared" si="134"/>
        <v>#VALUE!</v>
      </c>
      <c r="B1626" s="87" t="s">
        <v>60</v>
      </c>
      <c r="C1626" s="28"/>
      <c r="D1626" s="37"/>
      <c r="E1626" s="38"/>
      <c r="F1626" s="89"/>
      <c r="G1626" s="96"/>
      <c r="H1626" s="39">
        <f t="shared" si="135"/>
        <v>0</v>
      </c>
      <c r="I1626" s="39"/>
      <c r="J1626" s="82"/>
      <c r="K1626" s="41">
        <f t="shared" si="136"/>
        <v>0</v>
      </c>
      <c r="L1626" s="42">
        <v>0</v>
      </c>
      <c r="M1626" s="269"/>
      <c r="N1626" s="268" t="str">
        <f t="shared" si="138"/>
        <v>xxx</v>
      </c>
      <c r="O1626" s="267"/>
      <c r="P1626" s="268"/>
      <c r="Q1626" s="300">
        <v>0</v>
      </c>
      <c r="R1626" s="104">
        <f t="shared" si="137"/>
        <v>0</v>
      </c>
      <c r="S1626" s="43"/>
      <c r="T1626" s="111"/>
      <c r="U1626" s="111"/>
      <c r="V1626" s="111"/>
      <c r="W1626" s="111"/>
      <c r="X1626" s="111"/>
      <c r="Y1626" s="111"/>
      <c r="Z1626" s="111"/>
      <c r="AA1626" s="111"/>
      <c r="AB1626" s="111"/>
      <c r="AC1626" s="111"/>
      <c r="AD1626" s="111"/>
      <c r="AE1626" s="111"/>
      <c r="AF1626" s="111"/>
      <c r="AG1626" s="111"/>
      <c r="AH1626" s="40"/>
      <c r="AI1626" s="40"/>
    </row>
    <row r="1627" spans="1:35" s="44" customFormat="1" ht="28.5" customHeight="1" x14ac:dyDescent="0.25">
      <c r="A1627" s="88" t="e">
        <f t="shared" si="134"/>
        <v>#VALUE!</v>
      </c>
      <c r="B1627" s="87" t="s">
        <v>60</v>
      </c>
      <c r="C1627" s="28"/>
      <c r="D1627" s="37"/>
      <c r="E1627" s="38"/>
      <c r="F1627" s="89"/>
      <c r="G1627" s="96"/>
      <c r="H1627" s="39">
        <f t="shared" si="135"/>
        <v>0</v>
      </c>
      <c r="I1627" s="39"/>
      <c r="J1627" s="82"/>
      <c r="K1627" s="41">
        <f t="shared" si="136"/>
        <v>0</v>
      </c>
      <c r="L1627" s="42">
        <v>0</v>
      </c>
      <c r="M1627" s="269"/>
      <c r="N1627" s="268" t="str">
        <f t="shared" si="138"/>
        <v>xxx</v>
      </c>
      <c r="O1627" s="267"/>
      <c r="P1627" s="268"/>
      <c r="Q1627" s="300">
        <v>0</v>
      </c>
      <c r="R1627" s="104">
        <f t="shared" si="137"/>
        <v>0</v>
      </c>
      <c r="S1627" s="43"/>
      <c r="T1627" s="111"/>
      <c r="U1627" s="111"/>
      <c r="V1627" s="111"/>
      <c r="W1627" s="111"/>
      <c r="X1627" s="111"/>
      <c r="Y1627" s="111"/>
      <c r="Z1627" s="111"/>
      <c r="AA1627" s="111"/>
      <c r="AB1627" s="111"/>
      <c r="AC1627" s="111"/>
      <c r="AD1627" s="111"/>
      <c r="AE1627" s="111"/>
      <c r="AF1627" s="111"/>
      <c r="AG1627" s="111"/>
      <c r="AH1627" s="40"/>
      <c r="AI1627" s="40"/>
    </row>
    <row r="1628" spans="1:35" s="44" customFormat="1" ht="28.5" customHeight="1" x14ac:dyDescent="0.25">
      <c r="A1628" s="88" t="e">
        <f t="shared" si="134"/>
        <v>#VALUE!</v>
      </c>
      <c r="B1628" s="87" t="s">
        <v>60</v>
      </c>
      <c r="C1628" s="28"/>
      <c r="D1628" s="37"/>
      <c r="E1628" s="38"/>
      <c r="F1628" s="89"/>
      <c r="G1628" s="96"/>
      <c r="H1628" s="39">
        <f t="shared" si="135"/>
        <v>0</v>
      </c>
      <c r="I1628" s="39"/>
      <c r="J1628" s="82"/>
      <c r="K1628" s="41">
        <f t="shared" si="136"/>
        <v>0</v>
      </c>
      <c r="L1628" s="42">
        <v>0</v>
      </c>
      <c r="M1628" s="269"/>
      <c r="N1628" s="268" t="str">
        <f t="shared" si="138"/>
        <v>xxx</v>
      </c>
      <c r="O1628" s="267"/>
      <c r="P1628" s="268"/>
      <c r="Q1628" s="300">
        <v>0</v>
      </c>
      <c r="R1628" s="104">
        <f t="shared" si="137"/>
        <v>0</v>
      </c>
      <c r="S1628" s="43"/>
      <c r="T1628" s="111"/>
      <c r="U1628" s="111"/>
      <c r="V1628" s="111"/>
      <c r="W1628" s="111"/>
      <c r="X1628" s="111"/>
      <c r="Y1628" s="111"/>
      <c r="Z1628" s="111"/>
      <c r="AA1628" s="111"/>
      <c r="AB1628" s="111"/>
      <c r="AC1628" s="111"/>
      <c r="AD1628" s="111"/>
      <c r="AE1628" s="111"/>
      <c r="AF1628" s="111"/>
      <c r="AG1628" s="111"/>
      <c r="AH1628" s="40"/>
      <c r="AI1628" s="40"/>
    </row>
    <row r="1629" spans="1:35" s="44" customFormat="1" ht="28.5" customHeight="1" x14ac:dyDescent="0.25">
      <c r="A1629" s="88" t="e">
        <f t="shared" si="134"/>
        <v>#VALUE!</v>
      </c>
      <c r="B1629" s="87" t="s">
        <v>60</v>
      </c>
      <c r="C1629" s="28"/>
      <c r="D1629" s="37"/>
      <c r="E1629" s="38"/>
      <c r="F1629" s="89"/>
      <c r="G1629" s="96"/>
      <c r="H1629" s="39">
        <f t="shared" si="135"/>
        <v>0</v>
      </c>
      <c r="I1629" s="39"/>
      <c r="J1629" s="82"/>
      <c r="K1629" s="41">
        <f t="shared" si="136"/>
        <v>0</v>
      </c>
      <c r="L1629" s="42">
        <v>0</v>
      </c>
      <c r="M1629" s="269"/>
      <c r="N1629" s="268" t="str">
        <f t="shared" si="138"/>
        <v>xxx</v>
      </c>
      <c r="O1629" s="267"/>
      <c r="P1629" s="268"/>
      <c r="Q1629" s="300">
        <v>0</v>
      </c>
      <c r="R1629" s="104">
        <f t="shared" si="137"/>
        <v>0</v>
      </c>
      <c r="S1629" s="43"/>
      <c r="T1629" s="111"/>
      <c r="U1629" s="111"/>
      <c r="V1629" s="111"/>
      <c r="W1629" s="111"/>
      <c r="X1629" s="111"/>
      <c r="Y1629" s="111"/>
      <c r="Z1629" s="111"/>
      <c r="AA1629" s="111"/>
      <c r="AB1629" s="111"/>
      <c r="AC1629" s="111"/>
      <c r="AD1629" s="111"/>
      <c r="AE1629" s="111"/>
      <c r="AF1629" s="111"/>
      <c r="AG1629" s="111"/>
      <c r="AH1629" s="40"/>
      <c r="AI1629" s="40"/>
    </row>
    <row r="1630" spans="1:35" s="44" customFormat="1" ht="28.5" customHeight="1" x14ac:dyDescent="0.25">
      <c r="A1630" s="88" t="e">
        <f t="shared" si="134"/>
        <v>#VALUE!</v>
      </c>
      <c r="B1630" s="87" t="s">
        <v>60</v>
      </c>
      <c r="C1630" s="28"/>
      <c r="D1630" s="37"/>
      <c r="E1630" s="38"/>
      <c r="F1630" s="89"/>
      <c r="G1630" s="96"/>
      <c r="H1630" s="39">
        <f t="shared" si="135"/>
        <v>0</v>
      </c>
      <c r="I1630" s="39"/>
      <c r="J1630" s="82"/>
      <c r="K1630" s="41">
        <f t="shared" si="136"/>
        <v>0</v>
      </c>
      <c r="L1630" s="42">
        <v>0</v>
      </c>
      <c r="M1630" s="269"/>
      <c r="N1630" s="268" t="str">
        <f t="shared" si="138"/>
        <v>xxx</v>
      </c>
      <c r="O1630" s="267"/>
      <c r="P1630" s="268"/>
      <c r="Q1630" s="300">
        <v>0</v>
      </c>
      <c r="R1630" s="104">
        <f t="shared" si="137"/>
        <v>0</v>
      </c>
      <c r="S1630" s="43"/>
      <c r="T1630" s="111"/>
      <c r="U1630" s="111"/>
      <c r="V1630" s="111"/>
      <c r="W1630" s="111"/>
      <c r="X1630" s="111"/>
      <c r="Y1630" s="111"/>
      <c r="Z1630" s="111"/>
      <c r="AA1630" s="111"/>
      <c r="AB1630" s="111"/>
      <c r="AC1630" s="111"/>
      <c r="AD1630" s="111"/>
      <c r="AE1630" s="111"/>
      <c r="AF1630" s="111"/>
      <c r="AG1630" s="111"/>
      <c r="AH1630" s="40"/>
      <c r="AI1630" s="40"/>
    </row>
    <row r="1631" spans="1:35" s="44" customFormat="1" ht="28.5" customHeight="1" x14ac:dyDescent="0.25">
      <c r="A1631" s="88" t="e">
        <f t="shared" si="134"/>
        <v>#VALUE!</v>
      </c>
      <c r="B1631" s="87" t="s">
        <v>60</v>
      </c>
      <c r="C1631" s="28"/>
      <c r="D1631" s="37"/>
      <c r="E1631" s="38"/>
      <c r="F1631" s="89"/>
      <c r="G1631" s="96"/>
      <c r="H1631" s="39">
        <f t="shared" si="135"/>
        <v>0</v>
      </c>
      <c r="I1631" s="39"/>
      <c r="J1631" s="82"/>
      <c r="K1631" s="41">
        <f t="shared" si="136"/>
        <v>0</v>
      </c>
      <c r="L1631" s="42">
        <v>0</v>
      </c>
      <c r="M1631" s="269"/>
      <c r="N1631" s="268" t="str">
        <f t="shared" si="138"/>
        <v>xxx</v>
      </c>
      <c r="O1631" s="267"/>
      <c r="P1631" s="268"/>
      <c r="Q1631" s="300">
        <v>0</v>
      </c>
      <c r="R1631" s="104">
        <f t="shared" si="137"/>
        <v>0</v>
      </c>
      <c r="S1631" s="43"/>
      <c r="T1631" s="111"/>
      <c r="U1631" s="111"/>
      <c r="V1631" s="111"/>
      <c r="W1631" s="111"/>
      <c r="X1631" s="111"/>
      <c r="Y1631" s="111"/>
      <c r="Z1631" s="111"/>
      <c r="AA1631" s="111"/>
      <c r="AB1631" s="111"/>
      <c r="AC1631" s="111"/>
      <c r="AD1631" s="111"/>
      <c r="AE1631" s="111"/>
      <c r="AF1631" s="111"/>
      <c r="AG1631" s="111"/>
      <c r="AH1631" s="40"/>
      <c r="AI1631" s="40"/>
    </row>
    <row r="1632" spans="1:35" s="44" customFormat="1" ht="28.5" customHeight="1" x14ac:dyDescent="0.25">
      <c r="A1632" s="88" t="e">
        <f t="shared" si="134"/>
        <v>#VALUE!</v>
      </c>
      <c r="B1632" s="87" t="s">
        <v>60</v>
      </c>
      <c r="C1632" s="28"/>
      <c r="D1632" s="37"/>
      <c r="E1632" s="38"/>
      <c r="F1632" s="89"/>
      <c r="G1632" s="96"/>
      <c r="H1632" s="39">
        <f t="shared" si="135"/>
        <v>0</v>
      </c>
      <c r="I1632" s="39"/>
      <c r="J1632" s="82"/>
      <c r="K1632" s="41">
        <f t="shared" si="136"/>
        <v>0</v>
      </c>
      <c r="L1632" s="42">
        <v>0</v>
      </c>
      <c r="M1632" s="269"/>
      <c r="N1632" s="268" t="str">
        <f t="shared" si="138"/>
        <v>xxx</v>
      </c>
      <c r="O1632" s="267"/>
      <c r="P1632" s="268"/>
      <c r="Q1632" s="300">
        <v>0</v>
      </c>
      <c r="R1632" s="104">
        <f t="shared" si="137"/>
        <v>0</v>
      </c>
      <c r="S1632" s="43"/>
      <c r="T1632" s="111"/>
      <c r="U1632" s="111"/>
      <c r="V1632" s="111"/>
      <c r="W1632" s="111"/>
      <c r="X1632" s="111"/>
      <c r="Y1632" s="111"/>
      <c r="Z1632" s="111"/>
      <c r="AA1632" s="111"/>
      <c r="AB1632" s="111"/>
      <c r="AC1632" s="111"/>
      <c r="AD1632" s="111"/>
      <c r="AE1632" s="111"/>
      <c r="AF1632" s="111"/>
      <c r="AG1632" s="111"/>
      <c r="AH1632" s="40"/>
      <c r="AI1632" s="40"/>
    </row>
    <row r="1633" spans="1:35" s="44" customFormat="1" ht="28.5" customHeight="1" x14ac:dyDescent="0.25">
      <c r="A1633" s="88" t="e">
        <f t="shared" si="134"/>
        <v>#VALUE!</v>
      </c>
      <c r="B1633" s="87" t="s">
        <v>60</v>
      </c>
      <c r="C1633" s="28"/>
      <c r="D1633" s="37"/>
      <c r="E1633" s="38"/>
      <c r="F1633" s="89"/>
      <c r="G1633" s="96"/>
      <c r="H1633" s="39">
        <f t="shared" si="135"/>
        <v>0</v>
      </c>
      <c r="I1633" s="39"/>
      <c r="J1633" s="82"/>
      <c r="K1633" s="41">
        <f t="shared" si="136"/>
        <v>0</v>
      </c>
      <c r="L1633" s="42">
        <v>0</v>
      </c>
      <c r="M1633" s="269"/>
      <c r="N1633" s="268" t="str">
        <f t="shared" si="138"/>
        <v>xxx</v>
      </c>
      <c r="O1633" s="267"/>
      <c r="P1633" s="268"/>
      <c r="Q1633" s="300">
        <v>0</v>
      </c>
      <c r="R1633" s="104">
        <f t="shared" si="137"/>
        <v>0</v>
      </c>
      <c r="S1633" s="43"/>
      <c r="T1633" s="111"/>
      <c r="U1633" s="111"/>
      <c r="V1633" s="111"/>
      <c r="W1633" s="111"/>
      <c r="X1633" s="111"/>
      <c r="Y1633" s="111"/>
      <c r="Z1633" s="111"/>
      <c r="AA1633" s="111"/>
      <c r="AB1633" s="111"/>
      <c r="AC1633" s="111"/>
      <c r="AD1633" s="111"/>
      <c r="AE1633" s="111"/>
      <c r="AF1633" s="111"/>
      <c r="AG1633" s="111"/>
      <c r="AH1633" s="40"/>
      <c r="AI1633" s="40"/>
    </row>
    <row r="1634" spans="1:35" s="44" customFormat="1" ht="28.5" customHeight="1" x14ac:dyDescent="0.25">
      <c r="A1634" s="88" t="e">
        <f t="shared" si="134"/>
        <v>#VALUE!</v>
      </c>
      <c r="B1634" s="87" t="s">
        <v>60</v>
      </c>
      <c r="C1634" s="28"/>
      <c r="D1634" s="37"/>
      <c r="E1634" s="38"/>
      <c r="F1634" s="89"/>
      <c r="G1634" s="96"/>
      <c r="H1634" s="39">
        <f t="shared" si="135"/>
        <v>0</v>
      </c>
      <c r="I1634" s="39"/>
      <c r="J1634" s="82"/>
      <c r="K1634" s="41">
        <f t="shared" si="136"/>
        <v>0</v>
      </c>
      <c r="L1634" s="42">
        <v>0</v>
      </c>
      <c r="M1634" s="269"/>
      <c r="N1634" s="268" t="str">
        <f t="shared" si="138"/>
        <v>xxx</v>
      </c>
      <c r="O1634" s="267"/>
      <c r="P1634" s="268"/>
      <c r="Q1634" s="300">
        <v>0</v>
      </c>
      <c r="R1634" s="104">
        <f t="shared" si="137"/>
        <v>0</v>
      </c>
      <c r="S1634" s="43"/>
      <c r="T1634" s="111"/>
      <c r="U1634" s="111"/>
      <c r="V1634" s="111"/>
      <c r="W1634" s="111"/>
      <c r="X1634" s="111"/>
      <c r="Y1634" s="111"/>
      <c r="Z1634" s="111"/>
      <c r="AA1634" s="111"/>
      <c r="AB1634" s="111"/>
      <c r="AC1634" s="111"/>
      <c r="AD1634" s="111"/>
      <c r="AE1634" s="111"/>
      <c r="AF1634" s="111"/>
      <c r="AG1634" s="111"/>
      <c r="AH1634" s="40"/>
      <c r="AI1634" s="40"/>
    </row>
    <row r="1635" spans="1:35" s="44" customFormat="1" ht="28.5" customHeight="1" x14ac:dyDescent="0.25">
      <c r="A1635" s="88" t="e">
        <f t="shared" si="134"/>
        <v>#VALUE!</v>
      </c>
      <c r="B1635" s="87" t="s">
        <v>60</v>
      </c>
      <c r="C1635" s="28"/>
      <c r="D1635" s="37"/>
      <c r="E1635" s="38"/>
      <c r="F1635" s="89"/>
      <c r="G1635" s="96"/>
      <c r="H1635" s="39">
        <f t="shared" si="135"/>
        <v>0</v>
      </c>
      <c r="I1635" s="39"/>
      <c r="J1635" s="82"/>
      <c r="K1635" s="41">
        <f t="shared" si="136"/>
        <v>0</v>
      </c>
      <c r="L1635" s="42">
        <v>0</v>
      </c>
      <c r="M1635" s="269"/>
      <c r="N1635" s="268" t="str">
        <f t="shared" si="138"/>
        <v>xxx</v>
      </c>
      <c r="O1635" s="267"/>
      <c r="P1635" s="268"/>
      <c r="Q1635" s="300">
        <v>0</v>
      </c>
      <c r="R1635" s="104">
        <f t="shared" si="137"/>
        <v>0</v>
      </c>
      <c r="S1635" s="43"/>
      <c r="T1635" s="111"/>
      <c r="U1635" s="111"/>
      <c r="V1635" s="111"/>
      <c r="W1635" s="111"/>
      <c r="X1635" s="111"/>
      <c r="Y1635" s="111"/>
      <c r="Z1635" s="111"/>
      <c r="AA1635" s="111"/>
      <c r="AB1635" s="111"/>
      <c r="AC1635" s="111"/>
      <c r="AD1635" s="111"/>
      <c r="AE1635" s="111"/>
      <c r="AF1635" s="111"/>
      <c r="AG1635" s="111"/>
      <c r="AH1635" s="40"/>
      <c r="AI1635" s="40"/>
    </row>
    <row r="1636" spans="1:35" s="44" customFormat="1" ht="28.5" customHeight="1" x14ac:dyDescent="0.25">
      <c r="A1636" s="88" t="e">
        <f t="shared" si="134"/>
        <v>#VALUE!</v>
      </c>
      <c r="B1636" s="87" t="s">
        <v>60</v>
      </c>
      <c r="C1636" s="28"/>
      <c r="D1636" s="37"/>
      <c r="E1636" s="38"/>
      <c r="F1636" s="89"/>
      <c r="G1636" s="96"/>
      <c r="H1636" s="39">
        <f t="shared" si="135"/>
        <v>0</v>
      </c>
      <c r="I1636" s="39"/>
      <c r="J1636" s="82"/>
      <c r="K1636" s="41">
        <f t="shared" si="136"/>
        <v>0</v>
      </c>
      <c r="L1636" s="42">
        <v>0</v>
      </c>
      <c r="M1636" s="269"/>
      <c r="N1636" s="268" t="str">
        <f t="shared" si="138"/>
        <v>xxx</v>
      </c>
      <c r="O1636" s="267"/>
      <c r="P1636" s="268"/>
      <c r="Q1636" s="300">
        <v>0</v>
      </c>
      <c r="R1636" s="104">
        <f t="shared" si="137"/>
        <v>0</v>
      </c>
      <c r="S1636" s="43"/>
      <c r="T1636" s="111"/>
      <c r="U1636" s="111"/>
      <c r="V1636" s="111"/>
      <c r="W1636" s="111"/>
      <c r="X1636" s="111"/>
      <c r="Y1636" s="111"/>
      <c r="Z1636" s="111"/>
      <c r="AA1636" s="111"/>
      <c r="AB1636" s="111"/>
      <c r="AC1636" s="111"/>
      <c r="AD1636" s="111"/>
      <c r="AE1636" s="111"/>
      <c r="AF1636" s="111"/>
      <c r="AG1636" s="111"/>
      <c r="AH1636" s="40"/>
      <c r="AI1636" s="40"/>
    </row>
    <row r="1637" spans="1:35" s="44" customFormat="1" ht="28.5" customHeight="1" x14ac:dyDescent="0.25">
      <c r="A1637" s="88" t="e">
        <f t="shared" si="134"/>
        <v>#VALUE!</v>
      </c>
      <c r="B1637" s="87" t="s">
        <v>60</v>
      </c>
      <c r="C1637" s="28"/>
      <c r="D1637" s="37"/>
      <c r="E1637" s="38"/>
      <c r="F1637" s="89"/>
      <c r="G1637" s="96"/>
      <c r="H1637" s="39">
        <f t="shared" si="135"/>
        <v>0</v>
      </c>
      <c r="I1637" s="39"/>
      <c r="J1637" s="82"/>
      <c r="K1637" s="41">
        <f t="shared" si="136"/>
        <v>0</v>
      </c>
      <c r="L1637" s="42">
        <v>0</v>
      </c>
      <c r="M1637" s="269"/>
      <c r="N1637" s="268" t="str">
        <f t="shared" si="138"/>
        <v>xxx</v>
      </c>
      <c r="O1637" s="267"/>
      <c r="P1637" s="268"/>
      <c r="Q1637" s="300">
        <v>0</v>
      </c>
      <c r="R1637" s="104">
        <f t="shared" si="137"/>
        <v>0</v>
      </c>
      <c r="S1637" s="43"/>
      <c r="T1637" s="111"/>
      <c r="U1637" s="111"/>
      <c r="V1637" s="111"/>
      <c r="W1637" s="111"/>
      <c r="X1637" s="111"/>
      <c r="Y1637" s="111"/>
      <c r="Z1637" s="111"/>
      <c r="AA1637" s="111"/>
      <c r="AB1637" s="111"/>
      <c r="AC1637" s="111"/>
      <c r="AD1637" s="111"/>
      <c r="AE1637" s="111"/>
      <c r="AF1637" s="111"/>
      <c r="AG1637" s="111"/>
      <c r="AH1637" s="40"/>
      <c r="AI1637" s="40"/>
    </row>
    <row r="1638" spans="1:35" s="44" customFormat="1" ht="28.5" customHeight="1" x14ac:dyDescent="0.25">
      <c r="A1638" s="88" t="e">
        <f t="shared" si="134"/>
        <v>#VALUE!</v>
      </c>
      <c r="B1638" s="87" t="s">
        <v>60</v>
      </c>
      <c r="C1638" s="28"/>
      <c r="D1638" s="37"/>
      <c r="E1638" s="38"/>
      <c r="F1638" s="89"/>
      <c r="G1638" s="96"/>
      <c r="H1638" s="39">
        <f t="shared" si="135"/>
        <v>0</v>
      </c>
      <c r="I1638" s="39"/>
      <c r="J1638" s="82"/>
      <c r="K1638" s="41">
        <f t="shared" si="136"/>
        <v>0</v>
      </c>
      <c r="L1638" s="42">
        <v>0</v>
      </c>
      <c r="M1638" s="269"/>
      <c r="N1638" s="268" t="str">
        <f t="shared" si="138"/>
        <v>xxx</v>
      </c>
      <c r="O1638" s="267"/>
      <c r="P1638" s="268"/>
      <c r="Q1638" s="300">
        <v>0</v>
      </c>
      <c r="R1638" s="104">
        <f t="shared" si="137"/>
        <v>0</v>
      </c>
      <c r="S1638" s="43"/>
      <c r="T1638" s="111"/>
      <c r="U1638" s="111"/>
      <c r="V1638" s="111"/>
      <c r="W1638" s="111"/>
      <c r="X1638" s="111"/>
      <c r="Y1638" s="111"/>
      <c r="Z1638" s="111"/>
      <c r="AA1638" s="111"/>
      <c r="AB1638" s="111"/>
      <c r="AC1638" s="111"/>
      <c r="AD1638" s="111"/>
      <c r="AE1638" s="111"/>
      <c r="AF1638" s="111"/>
      <c r="AG1638" s="111"/>
      <c r="AH1638" s="40"/>
      <c r="AI1638" s="40"/>
    </row>
    <row r="1639" spans="1:35" s="44" customFormat="1" ht="28.5" customHeight="1" x14ac:dyDescent="0.25">
      <c r="A1639" s="88" t="e">
        <f t="shared" si="134"/>
        <v>#VALUE!</v>
      </c>
      <c r="B1639" s="87" t="s">
        <v>60</v>
      </c>
      <c r="C1639" s="28"/>
      <c r="D1639" s="37"/>
      <c r="E1639" s="38"/>
      <c r="F1639" s="89"/>
      <c r="G1639" s="96"/>
      <c r="H1639" s="39">
        <f t="shared" si="135"/>
        <v>0</v>
      </c>
      <c r="I1639" s="39"/>
      <c r="J1639" s="82"/>
      <c r="K1639" s="41">
        <f t="shared" si="136"/>
        <v>0</v>
      </c>
      <c r="L1639" s="42">
        <v>0</v>
      </c>
      <c r="M1639" s="269"/>
      <c r="N1639" s="268" t="str">
        <f t="shared" si="138"/>
        <v>xxx</v>
      </c>
      <c r="O1639" s="267"/>
      <c r="P1639" s="268"/>
      <c r="Q1639" s="300">
        <v>0</v>
      </c>
      <c r="R1639" s="104">
        <f t="shared" si="137"/>
        <v>0</v>
      </c>
      <c r="S1639" s="43"/>
      <c r="T1639" s="111"/>
      <c r="U1639" s="111"/>
      <c r="V1639" s="111"/>
      <c r="W1639" s="111"/>
      <c r="X1639" s="111"/>
      <c r="Y1639" s="111"/>
      <c r="Z1639" s="111"/>
      <c r="AA1639" s="111"/>
      <c r="AB1639" s="111"/>
      <c r="AC1639" s="111"/>
      <c r="AD1639" s="111"/>
      <c r="AE1639" s="111"/>
      <c r="AF1639" s="111"/>
      <c r="AG1639" s="111"/>
      <c r="AH1639" s="40"/>
      <c r="AI1639" s="40"/>
    </row>
    <row r="1640" spans="1:35" s="44" customFormat="1" ht="28.5" customHeight="1" x14ac:dyDescent="0.25">
      <c r="A1640" s="88" t="e">
        <f t="shared" si="134"/>
        <v>#VALUE!</v>
      </c>
      <c r="B1640" s="87" t="s">
        <v>60</v>
      </c>
      <c r="C1640" s="28"/>
      <c r="D1640" s="37"/>
      <c r="E1640" s="38"/>
      <c r="F1640" s="89"/>
      <c r="G1640" s="96"/>
      <c r="H1640" s="39">
        <f t="shared" si="135"/>
        <v>0</v>
      </c>
      <c r="I1640" s="39"/>
      <c r="J1640" s="82"/>
      <c r="K1640" s="41">
        <f t="shared" si="136"/>
        <v>0</v>
      </c>
      <c r="L1640" s="42">
        <v>0</v>
      </c>
      <c r="M1640" s="269"/>
      <c r="N1640" s="268" t="str">
        <f t="shared" si="138"/>
        <v>xxx</v>
      </c>
      <c r="O1640" s="267"/>
      <c r="P1640" s="268"/>
      <c r="Q1640" s="300">
        <v>0</v>
      </c>
      <c r="R1640" s="104">
        <f t="shared" si="137"/>
        <v>0</v>
      </c>
      <c r="S1640" s="43"/>
      <c r="T1640" s="111"/>
      <c r="U1640" s="111"/>
      <c r="V1640" s="111"/>
      <c r="W1640" s="111"/>
      <c r="X1640" s="111"/>
      <c r="Y1640" s="111"/>
      <c r="Z1640" s="111"/>
      <c r="AA1640" s="111"/>
      <c r="AB1640" s="111"/>
      <c r="AC1640" s="111"/>
      <c r="AD1640" s="111"/>
      <c r="AE1640" s="111"/>
      <c r="AF1640" s="111"/>
      <c r="AG1640" s="111"/>
      <c r="AH1640" s="40"/>
      <c r="AI1640" s="40"/>
    </row>
    <row r="1641" spans="1:35" s="44" customFormat="1" ht="28.5" customHeight="1" x14ac:dyDescent="0.25">
      <c r="A1641" s="88" t="e">
        <f t="shared" si="134"/>
        <v>#VALUE!</v>
      </c>
      <c r="B1641" s="87" t="s">
        <v>60</v>
      </c>
      <c r="C1641" s="28"/>
      <c r="D1641" s="37"/>
      <c r="E1641" s="38"/>
      <c r="F1641" s="89"/>
      <c r="G1641" s="96"/>
      <c r="H1641" s="39">
        <f t="shared" si="135"/>
        <v>0</v>
      </c>
      <c r="I1641" s="39"/>
      <c r="J1641" s="82"/>
      <c r="K1641" s="41">
        <f t="shared" si="136"/>
        <v>0</v>
      </c>
      <c r="L1641" s="42">
        <v>0</v>
      </c>
      <c r="M1641" s="269"/>
      <c r="N1641" s="268" t="str">
        <f t="shared" si="138"/>
        <v>xxx</v>
      </c>
      <c r="O1641" s="267"/>
      <c r="P1641" s="268"/>
      <c r="Q1641" s="300">
        <v>0</v>
      </c>
      <c r="R1641" s="104">
        <f t="shared" si="137"/>
        <v>0</v>
      </c>
      <c r="S1641" s="43"/>
      <c r="T1641" s="111"/>
      <c r="U1641" s="111"/>
      <c r="V1641" s="111"/>
      <c r="W1641" s="111"/>
      <c r="X1641" s="111"/>
      <c r="Y1641" s="111"/>
      <c r="Z1641" s="111"/>
      <c r="AA1641" s="111"/>
      <c r="AB1641" s="111"/>
      <c r="AC1641" s="111"/>
      <c r="AD1641" s="111"/>
      <c r="AE1641" s="111"/>
      <c r="AF1641" s="111"/>
      <c r="AG1641" s="111"/>
      <c r="AH1641" s="40"/>
      <c r="AI1641" s="40"/>
    </row>
    <row r="1642" spans="1:35" s="44" customFormat="1" ht="28.5" customHeight="1" x14ac:dyDescent="0.25">
      <c r="A1642" s="88" t="e">
        <f t="shared" ref="A1642:A1705" si="139">N1642+14</f>
        <v>#VALUE!</v>
      </c>
      <c r="B1642" s="87" t="s">
        <v>60</v>
      </c>
      <c r="C1642" s="28"/>
      <c r="D1642" s="37"/>
      <c r="E1642" s="38"/>
      <c r="F1642" s="89"/>
      <c r="G1642" s="96"/>
      <c r="H1642" s="39">
        <f t="shared" ref="H1642:H1705" si="140">G1642-F1642</f>
        <v>0</v>
      </c>
      <c r="I1642" s="39"/>
      <c r="J1642" s="82"/>
      <c r="K1642" s="41">
        <f t="shared" ref="K1642:K1705" si="141">L1642/1.1</f>
        <v>0</v>
      </c>
      <c r="L1642" s="42">
        <v>0</v>
      </c>
      <c r="M1642" s="269"/>
      <c r="N1642" s="268" t="str">
        <f t="shared" si="138"/>
        <v>xxx</v>
      </c>
      <c r="O1642" s="267"/>
      <c r="P1642" s="268"/>
      <c r="Q1642" s="300">
        <v>0</v>
      </c>
      <c r="R1642" s="104">
        <f t="shared" ref="R1642:R1705" si="142">L1642-Q1642</f>
        <v>0</v>
      </c>
      <c r="S1642" s="43"/>
      <c r="T1642" s="111"/>
      <c r="U1642" s="111"/>
      <c r="V1642" s="111"/>
      <c r="W1642" s="111"/>
      <c r="X1642" s="111"/>
      <c r="Y1642" s="111"/>
      <c r="Z1642" s="111"/>
      <c r="AA1642" s="111"/>
      <c r="AB1642" s="111"/>
      <c r="AC1642" s="111"/>
      <c r="AD1642" s="111"/>
      <c r="AE1642" s="111"/>
      <c r="AF1642" s="111"/>
      <c r="AG1642" s="111"/>
      <c r="AH1642" s="40"/>
      <c r="AI1642" s="40"/>
    </row>
    <row r="1643" spans="1:35" s="44" customFormat="1" ht="28.5" customHeight="1" x14ac:dyDescent="0.25">
      <c r="A1643" s="88" t="e">
        <f t="shared" si="139"/>
        <v>#VALUE!</v>
      </c>
      <c r="B1643" s="87" t="s">
        <v>60</v>
      </c>
      <c r="C1643" s="28"/>
      <c r="D1643" s="37"/>
      <c r="E1643" s="38"/>
      <c r="F1643" s="89"/>
      <c r="G1643" s="96"/>
      <c r="H1643" s="39">
        <f t="shared" si="140"/>
        <v>0</v>
      </c>
      <c r="I1643" s="39"/>
      <c r="J1643" s="82"/>
      <c r="K1643" s="41">
        <f t="shared" si="141"/>
        <v>0</v>
      </c>
      <c r="L1643" s="42">
        <v>0</v>
      </c>
      <c r="M1643" s="269"/>
      <c r="N1643" s="268" t="str">
        <f t="shared" si="138"/>
        <v>xxx</v>
      </c>
      <c r="O1643" s="267"/>
      <c r="P1643" s="268"/>
      <c r="Q1643" s="300">
        <v>0</v>
      </c>
      <c r="R1643" s="104">
        <f t="shared" si="142"/>
        <v>0</v>
      </c>
      <c r="S1643" s="43"/>
      <c r="T1643" s="111"/>
      <c r="U1643" s="111"/>
      <c r="V1643" s="111"/>
      <c r="W1643" s="111"/>
      <c r="X1643" s="111"/>
      <c r="Y1643" s="111"/>
      <c r="Z1643" s="111"/>
      <c r="AA1643" s="111"/>
      <c r="AB1643" s="111"/>
      <c r="AC1643" s="111"/>
      <c r="AD1643" s="111"/>
      <c r="AE1643" s="111"/>
      <c r="AF1643" s="111"/>
      <c r="AG1643" s="111"/>
      <c r="AH1643" s="40"/>
      <c r="AI1643" s="40"/>
    </row>
    <row r="1644" spans="1:35" s="44" customFormat="1" ht="28.5" customHeight="1" x14ac:dyDescent="0.25">
      <c r="A1644" s="88" t="e">
        <f t="shared" si="139"/>
        <v>#VALUE!</v>
      </c>
      <c r="B1644" s="87" t="s">
        <v>60</v>
      </c>
      <c r="C1644" s="28"/>
      <c r="D1644" s="37"/>
      <c r="E1644" s="38"/>
      <c r="F1644" s="89"/>
      <c r="G1644" s="96"/>
      <c r="H1644" s="39">
        <f t="shared" si="140"/>
        <v>0</v>
      </c>
      <c r="I1644" s="39"/>
      <c r="J1644" s="82"/>
      <c r="K1644" s="41">
        <f t="shared" si="141"/>
        <v>0</v>
      </c>
      <c r="L1644" s="42">
        <v>0</v>
      </c>
      <c r="M1644" s="269"/>
      <c r="N1644" s="268" t="str">
        <f t="shared" si="138"/>
        <v>xxx</v>
      </c>
      <c r="O1644" s="267"/>
      <c r="P1644" s="268"/>
      <c r="Q1644" s="300">
        <v>0</v>
      </c>
      <c r="R1644" s="104">
        <f t="shared" si="142"/>
        <v>0</v>
      </c>
      <c r="S1644" s="43"/>
      <c r="T1644" s="111"/>
      <c r="U1644" s="111"/>
      <c r="V1644" s="111"/>
      <c r="W1644" s="111"/>
      <c r="X1644" s="111"/>
      <c r="Y1644" s="111"/>
      <c r="Z1644" s="111"/>
      <c r="AA1644" s="111"/>
      <c r="AB1644" s="111"/>
      <c r="AC1644" s="111"/>
      <c r="AD1644" s="111"/>
      <c r="AE1644" s="111"/>
      <c r="AF1644" s="111"/>
      <c r="AG1644" s="111"/>
      <c r="AH1644" s="40"/>
      <c r="AI1644" s="40"/>
    </row>
    <row r="1645" spans="1:35" s="44" customFormat="1" ht="28.5" customHeight="1" x14ac:dyDescent="0.25">
      <c r="A1645" s="88" t="e">
        <f t="shared" si="139"/>
        <v>#VALUE!</v>
      </c>
      <c r="B1645" s="87" t="s">
        <v>60</v>
      </c>
      <c r="C1645" s="28"/>
      <c r="D1645" s="37"/>
      <c r="E1645" s="38"/>
      <c r="F1645" s="89"/>
      <c r="G1645" s="96"/>
      <c r="H1645" s="39">
        <f t="shared" si="140"/>
        <v>0</v>
      </c>
      <c r="I1645" s="39"/>
      <c r="J1645" s="82"/>
      <c r="K1645" s="41">
        <f t="shared" si="141"/>
        <v>0</v>
      </c>
      <c r="L1645" s="42">
        <v>0</v>
      </c>
      <c r="M1645" s="269"/>
      <c r="N1645" s="268" t="str">
        <f t="shared" si="138"/>
        <v>xxx</v>
      </c>
      <c r="O1645" s="267"/>
      <c r="P1645" s="268"/>
      <c r="Q1645" s="300">
        <v>0</v>
      </c>
      <c r="R1645" s="104">
        <f t="shared" si="142"/>
        <v>0</v>
      </c>
      <c r="S1645" s="43"/>
      <c r="T1645" s="111"/>
      <c r="U1645" s="111"/>
      <c r="V1645" s="111"/>
      <c r="W1645" s="111"/>
      <c r="X1645" s="111"/>
      <c r="Y1645" s="111"/>
      <c r="Z1645" s="111"/>
      <c r="AA1645" s="111"/>
      <c r="AB1645" s="111"/>
      <c r="AC1645" s="111"/>
      <c r="AD1645" s="111"/>
      <c r="AE1645" s="111"/>
      <c r="AF1645" s="111"/>
      <c r="AG1645" s="111"/>
      <c r="AH1645" s="40"/>
      <c r="AI1645" s="40"/>
    </row>
    <row r="1646" spans="1:35" s="44" customFormat="1" ht="28.5" customHeight="1" x14ac:dyDescent="0.25">
      <c r="A1646" s="88" t="e">
        <f t="shared" si="139"/>
        <v>#VALUE!</v>
      </c>
      <c r="B1646" s="87" t="s">
        <v>60</v>
      </c>
      <c r="C1646" s="28"/>
      <c r="D1646" s="37"/>
      <c r="E1646" s="38"/>
      <c r="F1646" s="89"/>
      <c r="G1646" s="96"/>
      <c r="H1646" s="39">
        <f t="shared" si="140"/>
        <v>0</v>
      </c>
      <c r="I1646" s="39"/>
      <c r="J1646" s="82"/>
      <c r="K1646" s="41">
        <f t="shared" si="141"/>
        <v>0</v>
      </c>
      <c r="L1646" s="42">
        <v>0</v>
      </c>
      <c r="M1646" s="269"/>
      <c r="N1646" s="268" t="str">
        <f t="shared" si="138"/>
        <v>xxx</v>
      </c>
      <c r="O1646" s="267"/>
      <c r="P1646" s="268"/>
      <c r="Q1646" s="300">
        <v>0</v>
      </c>
      <c r="R1646" s="104">
        <f t="shared" si="142"/>
        <v>0</v>
      </c>
      <c r="S1646" s="43"/>
      <c r="T1646" s="111"/>
      <c r="U1646" s="111"/>
      <c r="V1646" s="111"/>
      <c r="W1646" s="111"/>
      <c r="X1646" s="111"/>
      <c r="Y1646" s="111"/>
      <c r="Z1646" s="111"/>
      <c r="AA1646" s="111"/>
      <c r="AB1646" s="111"/>
      <c r="AC1646" s="111"/>
      <c r="AD1646" s="111"/>
      <c r="AE1646" s="111"/>
      <c r="AF1646" s="111"/>
      <c r="AG1646" s="111"/>
      <c r="AH1646" s="40"/>
      <c r="AI1646" s="40"/>
    </row>
    <row r="1647" spans="1:35" s="44" customFormat="1" ht="28.5" customHeight="1" x14ac:dyDescent="0.25">
      <c r="A1647" s="88" t="e">
        <f t="shared" si="139"/>
        <v>#VALUE!</v>
      </c>
      <c r="B1647" s="87" t="s">
        <v>60</v>
      </c>
      <c r="C1647" s="28"/>
      <c r="D1647" s="37"/>
      <c r="E1647" s="38"/>
      <c r="F1647" s="89"/>
      <c r="G1647" s="96"/>
      <c r="H1647" s="39">
        <f t="shared" si="140"/>
        <v>0</v>
      </c>
      <c r="I1647" s="39"/>
      <c r="J1647" s="82"/>
      <c r="K1647" s="41">
        <f t="shared" si="141"/>
        <v>0</v>
      </c>
      <c r="L1647" s="42">
        <v>0</v>
      </c>
      <c r="M1647" s="269"/>
      <c r="N1647" s="268" t="str">
        <f t="shared" si="138"/>
        <v>xxx</v>
      </c>
      <c r="O1647" s="267"/>
      <c r="P1647" s="268"/>
      <c r="Q1647" s="300">
        <v>0</v>
      </c>
      <c r="R1647" s="104">
        <f t="shared" si="142"/>
        <v>0</v>
      </c>
      <c r="S1647" s="43"/>
      <c r="T1647" s="111"/>
      <c r="U1647" s="111"/>
      <c r="V1647" s="111"/>
      <c r="W1647" s="111"/>
      <c r="X1647" s="111"/>
      <c r="Y1647" s="111"/>
      <c r="Z1647" s="111"/>
      <c r="AA1647" s="111"/>
      <c r="AB1647" s="111"/>
      <c r="AC1647" s="111"/>
      <c r="AD1647" s="111"/>
      <c r="AE1647" s="111"/>
      <c r="AF1647" s="111"/>
      <c r="AG1647" s="111"/>
      <c r="AH1647" s="40"/>
      <c r="AI1647" s="40"/>
    </row>
    <row r="1648" spans="1:35" s="44" customFormat="1" ht="28.5" customHeight="1" x14ac:dyDescent="0.25">
      <c r="A1648" s="88" t="e">
        <f t="shared" si="139"/>
        <v>#VALUE!</v>
      </c>
      <c r="B1648" s="87" t="s">
        <v>60</v>
      </c>
      <c r="C1648" s="28"/>
      <c r="D1648" s="37"/>
      <c r="E1648" s="38"/>
      <c r="F1648" s="89"/>
      <c r="G1648" s="96"/>
      <c r="H1648" s="39">
        <f t="shared" si="140"/>
        <v>0</v>
      </c>
      <c r="I1648" s="39"/>
      <c r="J1648" s="82"/>
      <c r="K1648" s="41">
        <f t="shared" si="141"/>
        <v>0</v>
      </c>
      <c r="L1648" s="42">
        <v>0</v>
      </c>
      <c r="M1648" s="269"/>
      <c r="N1648" s="268" t="str">
        <f t="shared" si="138"/>
        <v>xxx</v>
      </c>
      <c r="O1648" s="267"/>
      <c r="P1648" s="268"/>
      <c r="Q1648" s="300">
        <v>0</v>
      </c>
      <c r="R1648" s="104">
        <f t="shared" si="142"/>
        <v>0</v>
      </c>
      <c r="S1648" s="43"/>
      <c r="T1648" s="111"/>
      <c r="U1648" s="111"/>
      <c r="V1648" s="111"/>
      <c r="W1648" s="111"/>
      <c r="X1648" s="111"/>
      <c r="Y1648" s="111"/>
      <c r="Z1648" s="111"/>
      <c r="AA1648" s="111"/>
      <c r="AB1648" s="111"/>
      <c r="AC1648" s="111"/>
      <c r="AD1648" s="111"/>
      <c r="AE1648" s="111"/>
      <c r="AF1648" s="111"/>
      <c r="AG1648" s="111"/>
      <c r="AH1648" s="40"/>
      <c r="AI1648" s="40"/>
    </row>
    <row r="1649" spans="1:35" s="44" customFormat="1" ht="28.5" customHeight="1" x14ac:dyDescent="0.25">
      <c r="A1649" s="88" t="e">
        <f t="shared" si="139"/>
        <v>#VALUE!</v>
      </c>
      <c r="B1649" s="87" t="s">
        <v>60</v>
      </c>
      <c r="C1649" s="28"/>
      <c r="D1649" s="37"/>
      <c r="E1649" s="38"/>
      <c r="F1649" s="89"/>
      <c r="G1649" s="96"/>
      <c r="H1649" s="39">
        <f t="shared" si="140"/>
        <v>0</v>
      </c>
      <c r="I1649" s="39"/>
      <c r="J1649" s="82"/>
      <c r="K1649" s="41">
        <f t="shared" si="141"/>
        <v>0</v>
      </c>
      <c r="L1649" s="42">
        <v>0</v>
      </c>
      <c r="M1649" s="269"/>
      <c r="N1649" s="268" t="str">
        <f t="shared" si="138"/>
        <v>xxx</v>
      </c>
      <c r="O1649" s="267"/>
      <c r="P1649" s="268"/>
      <c r="Q1649" s="300">
        <v>0</v>
      </c>
      <c r="R1649" s="104">
        <f t="shared" si="142"/>
        <v>0</v>
      </c>
      <c r="S1649" s="43"/>
      <c r="T1649" s="111"/>
      <c r="U1649" s="111"/>
      <c r="V1649" s="111"/>
      <c r="W1649" s="111"/>
      <c r="X1649" s="111"/>
      <c r="Y1649" s="111"/>
      <c r="Z1649" s="111"/>
      <c r="AA1649" s="111"/>
      <c r="AB1649" s="111"/>
      <c r="AC1649" s="111"/>
      <c r="AD1649" s="111"/>
      <c r="AE1649" s="111"/>
      <c r="AF1649" s="111"/>
      <c r="AG1649" s="111"/>
      <c r="AH1649" s="40"/>
      <c r="AI1649" s="40"/>
    </row>
    <row r="1650" spans="1:35" s="44" customFormat="1" ht="28.5" customHeight="1" x14ac:dyDescent="0.25">
      <c r="A1650" s="88" t="e">
        <f t="shared" si="139"/>
        <v>#VALUE!</v>
      </c>
      <c r="B1650" s="87" t="s">
        <v>60</v>
      </c>
      <c r="C1650" s="28"/>
      <c r="D1650" s="37"/>
      <c r="E1650" s="38"/>
      <c r="F1650" s="89"/>
      <c r="G1650" s="96"/>
      <c r="H1650" s="39">
        <f t="shared" si="140"/>
        <v>0</v>
      </c>
      <c r="I1650" s="39"/>
      <c r="J1650" s="82"/>
      <c r="K1650" s="41">
        <f t="shared" si="141"/>
        <v>0</v>
      </c>
      <c r="L1650" s="42">
        <v>0</v>
      </c>
      <c r="M1650" s="269"/>
      <c r="N1650" s="268" t="str">
        <f t="shared" si="138"/>
        <v>xxx</v>
      </c>
      <c r="O1650" s="267"/>
      <c r="P1650" s="268"/>
      <c r="Q1650" s="300">
        <v>0</v>
      </c>
      <c r="R1650" s="104">
        <f t="shared" si="142"/>
        <v>0</v>
      </c>
      <c r="S1650" s="43"/>
      <c r="T1650" s="111"/>
      <c r="U1650" s="111"/>
      <c r="V1650" s="111"/>
      <c r="W1650" s="111"/>
      <c r="X1650" s="111"/>
      <c r="Y1650" s="111"/>
      <c r="Z1650" s="111"/>
      <c r="AA1650" s="111"/>
      <c r="AB1650" s="111"/>
      <c r="AC1650" s="111"/>
      <c r="AD1650" s="111"/>
      <c r="AE1650" s="111"/>
      <c r="AF1650" s="111"/>
      <c r="AG1650" s="111"/>
      <c r="AH1650" s="40"/>
      <c r="AI1650" s="40"/>
    </row>
    <row r="1651" spans="1:35" s="44" customFormat="1" ht="28.5" customHeight="1" x14ac:dyDescent="0.25">
      <c r="A1651" s="88" t="e">
        <f t="shared" si="139"/>
        <v>#VALUE!</v>
      </c>
      <c r="B1651" s="87" t="s">
        <v>60</v>
      </c>
      <c r="C1651" s="28"/>
      <c r="D1651" s="37"/>
      <c r="E1651" s="38"/>
      <c r="F1651" s="89"/>
      <c r="G1651" s="96"/>
      <c r="H1651" s="39">
        <f t="shared" si="140"/>
        <v>0</v>
      </c>
      <c r="I1651" s="39"/>
      <c r="J1651" s="82"/>
      <c r="K1651" s="41">
        <f t="shared" si="141"/>
        <v>0</v>
      </c>
      <c r="L1651" s="42">
        <v>0</v>
      </c>
      <c r="M1651" s="269"/>
      <c r="N1651" s="268" t="str">
        <f t="shared" si="138"/>
        <v>xxx</v>
      </c>
      <c r="O1651" s="267"/>
      <c r="P1651" s="268"/>
      <c r="Q1651" s="300">
        <v>0</v>
      </c>
      <c r="R1651" s="104">
        <f t="shared" si="142"/>
        <v>0</v>
      </c>
      <c r="S1651" s="43"/>
      <c r="T1651" s="111"/>
      <c r="U1651" s="111"/>
      <c r="V1651" s="111"/>
      <c r="W1651" s="111"/>
      <c r="X1651" s="111"/>
      <c r="Y1651" s="111"/>
      <c r="Z1651" s="111"/>
      <c r="AA1651" s="111"/>
      <c r="AB1651" s="111"/>
      <c r="AC1651" s="111"/>
      <c r="AD1651" s="111"/>
      <c r="AE1651" s="111"/>
      <c r="AF1651" s="111"/>
      <c r="AG1651" s="111"/>
      <c r="AH1651" s="40"/>
      <c r="AI1651" s="40"/>
    </row>
    <row r="1652" spans="1:35" s="44" customFormat="1" ht="28.5" customHeight="1" x14ac:dyDescent="0.25">
      <c r="A1652" s="88" t="e">
        <f t="shared" si="139"/>
        <v>#VALUE!</v>
      </c>
      <c r="B1652" s="87" t="s">
        <v>60</v>
      </c>
      <c r="C1652" s="28"/>
      <c r="D1652" s="37"/>
      <c r="E1652" s="38"/>
      <c r="F1652" s="89"/>
      <c r="G1652" s="96"/>
      <c r="H1652" s="39">
        <f t="shared" si="140"/>
        <v>0</v>
      </c>
      <c r="I1652" s="39"/>
      <c r="J1652" s="82"/>
      <c r="K1652" s="41">
        <f t="shared" si="141"/>
        <v>0</v>
      </c>
      <c r="L1652" s="42">
        <v>0</v>
      </c>
      <c r="M1652" s="269"/>
      <c r="N1652" s="268" t="str">
        <f t="shared" si="138"/>
        <v>xxx</v>
      </c>
      <c r="O1652" s="267"/>
      <c r="P1652" s="268"/>
      <c r="Q1652" s="300">
        <v>0</v>
      </c>
      <c r="R1652" s="104">
        <f t="shared" si="142"/>
        <v>0</v>
      </c>
      <c r="S1652" s="43"/>
      <c r="T1652" s="111"/>
      <c r="U1652" s="111"/>
      <c r="V1652" s="111"/>
      <c r="W1652" s="111"/>
      <c r="X1652" s="111"/>
      <c r="Y1652" s="111"/>
      <c r="Z1652" s="111"/>
      <c r="AA1652" s="111"/>
      <c r="AB1652" s="111"/>
      <c r="AC1652" s="111"/>
      <c r="AD1652" s="111"/>
      <c r="AE1652" s="111"/>
      <c r="AF1652" s="111"/>
      <c r="AG1652" s="111"/>
      <c r="AH1652" s="40"/>
      <c r="AI1652" s="40"/>
    </row>
    <row r="1653" spans="1:35" s="44" customFormat="1" ht="28.5" customHeight="1" x14ac:dyDescent="0.25">
      <c r="A1653" s="88" t="e">
        <f t="shared" si="139"/>
        <v>#VALUE!</v>
      </c>
      <c r="B1653" s="87" t="s">
        <v>60</v>
      </c>
      <c r="C1653" s="28"/>
      <c r="D1653" s="37"/>
      <c r="E1653" s="38"/>
      <c r="F1653" s="89"/>
      <c r="G1653" s="96"/>
      <c r="H1653" s="39">
        <f t="shared" si="140"/>
        <v>0</v>
      </c>
      <c r="I1653" s="39"/>
      <c r="J1653" s="82"/>
      <c r="K1653" s="41">
        <f t="shared" si="141"/>
        <v>0</v>
      </c>
      <c r="L1653" s="42">
        <v>0</v>
      </c>
      <c r="M1653" s="269"/>
      <c r="N1653" s="268" t="str">
        <f t="shared" si="138"/>
        <v>xxx</v>
      </c>
      <c r="O1653" s="267"/>
      <c r="P1653" s="268"/>
      <c r="Q1653" s="300">
        <v>0</v>
      </c>
      <c r="R1653" s="104">
        <f t="shared" si="142"/>
        <v>0</v>
      </c>
      <c r="S1653" s="43"/>
      <c r="T1653" s="111"/>
      <c r="U1653" s="111"/>
      <c r="V1653" s="111"/>
      <c r="W1653" s="111"/>
      <c r="X1653" s="111"/>
      <c r="Y1653" s="111"/>
      <c r="Z1653" s="111"/>
      <c r="AA1653" s="111"/>
      <c r="AB1653" s="111"/>
      <c r="AC1653" s="111"/>
      <c r="AD1653" s="111"/>
      <c r="AE1653" s="111"/>
      <c r="AF1653" s="111"/>
      <c r="AG1653" s="111"/>
      <c r="AH1653" s="40"/>
      <c r="AI1653" s="40"/>
    </row>
    <row r="1654" spans="1:35" s="44" customFormat="1" ht="28.5" customHeight="1" x14ac:dyDescent="0.25">
      <c r="A1654" s="88" t="e">
        <f t="shared" si="139"/>
        <v>#VALUE!</v>
      </c>
      <c r="B1654" s="87" t="s">
        <v>60</v>
      </c>
      <c r="C1654" s="28"/>
      <c r="D1654" s="37"/>
      <c r="E1654" s="38"/>
      <c r="F1654" s="89"/>
      <c r="G1654" s="96"/>
      <c r="H1654" s="39">
        <f t="shared" si="140"/>
        <v>0</v>
      </c>
      <c r="I1654" s="39"/>
      <c r="J1654" s="82"/>
      <c r="K1654" s="41">
        <f t="shared" si="141"/>
        <v>0</v>
      </c>
      <c r="L1654" s="42">
        <v>0</v>
      </c>
      <c r="M1654" s="269"/>
      <c r="N1654" s="268" t="str">
        <f t="shared" si="138"/>
        <v>xxx</v>
      </c>
      <c r="O1654" s="267"/>
      <c r="P1654" s="268"/>
      <c r="Q1654" s="300">
        <v>0</v>
      </c>
      <c r="R1654" s="104">
        <f t="shared" si="142"/>
        <v>0</v>
      </c>
      <c r="S1654" s="43"/>
      <c r="T1654" s="111"/>
      <c r="U1654" s="111"/>
      <c r="V1654" s="111"/>
      <c r="W1654" s="111"/>
      <c r="X1654" s="111"/>
      <c r="Y1654" s="111"/>
      <c r="Z1654" s="111"/>
      <c r="AA1654" s="111"/>
      <c r="AB1654" s="111"/>
      <c r="AC1654" s="111"/>
      <c r="AD1654" s="111"/>
      <c r="AE1654" s="111"/>
      <c r="AF1654" s="111"/>
      <c r="AG1654" s="111"/>
      <c r="AH1654" s="40"/>
      <c r="AI1654" s="40"/>
    </row>
    <row r="1655" spans="1:35" s="44" customFormat="1" ht="28.5" customHeight="1" x14ac:dyDescent="0.25">
      <c r="A1655" s="88" t="e">
        <f t="shared" si="139"/>
        <v>#VALUE!</v>
      </c>
      <c r="B1655" s="87" t="s">
        <v>60</v>
      </c>
      <c r="C1655" s="28"/>
      <c r="D1655" s="37"/>
      <c r="E1655" s="38"/>
      <c r="F1655" s="89"/>
      <c r="G1655" s="96"/>
      <c r="H1655" s="39">
        <f t="shared" si="140"/>
        <v>0</v>
      </c>
      <c r="I1655" s="39"/>
      <c r="J1655" s="82"/>
      <c r="K1655" s="41">
        <f t="shared" si="141"/>
        <v>0</v>
      </c>
      <c r="L1655" s="42">
        <v>0</v>
      </c>
      <c r="M1655" s="269"/>
      <c r="N1655" s="268" t="str">
        <f t="shared" si="138"/>
        <v>xxx</v>
      </c>
      <c r="O1655" s="267"/>
      <c r="P1655" s="268"/>
      <c r="Q1655" s="300">
        <v>0</v>
      </c>
      <c r="R1655" s="104">
        <f t="shared" si="142"/>
        <v>0</v>
      </c>
      <c r="S1655" s="43"/>
      <c r="T1655" s="111"/>
      <c r="U1655" s="111"/>
      <c r="V1655" s="111"/>
      <c r="W1655" s="111"/>
      <c r="X1655" s="111"/>
      <c r="Y1655" s="111"/>
      <c r="Z1655" s="111"/>
      <c r="AA1655" s="111"/>
      <c r="AB1655" s="111"/>
      <c r="AC1655" s="111"/>
      <c r="AD1655" s="111"/>
      <c r="AE1655" s="111"/>
      <c r="AF1655" s="111"/>
      <c r="AG1655" s="111"/>
      <c r="AH1655" s="40"/>
      <c r="AI1655" s="40"/>
    </row>
    <row r="1656" spans="1:35" s="44" customFormat="1" ht="28.5" customHeight="1" x14ac:dyDescent="0.25">
      <c r="A1656" s="88" t="e">
        <f t="shared" si="139"/>
        <v>#VALUE!</v>
      </c>
      <c r="B1656" s="87" t="s">
        <v>60</v>
      </c>
      <c r="C1656" s="28"/>
      <c r="D1656" s="37"/>
      <c r="E1656" s="38"/>
      <c r="F1656" s="89"/>
      <c r="G1656" s="96"/>
      <c r="H1656" s="39">
        <f t="shared" si="140"/>
        <v>0</v>
      </c>
      <c r="I1656" s="39"/>
      <c r="J1656" s="82"/>
      <c r="K1656" s="41">
        <f t="shared" si="141"/>
        <v>0</v>
      </c>
      <c r="L1656" s="42">
        <v>0</v>
      </c>
      <c r="M1656" s="269"/>
      <c r="N1656" s="268" t="str">
        <f t="shared" si="138"/>
        <v>xxx</v>
      </c>
      <c r="O1656" s="267"/>
      <c r="P1656" s="268"/>
      <c r="Q1656" s="300">
        <v>0</v>
      </c>
      <c r="R1656" s="104">
        <f t="shared" si="142"/>
        <v>0</v>
      </c>
      <c r="S1656" s="43"/>
      <c r="T1656" s="111"/>
      <c r="U1656" s="111"/>
      <c r="V1656" s="111"/>
      <c r="W1656" s="111"/>
      <c r="X1656" s="111"/>
      <c r="Y1656" s="111"/>
      <c r="Z1656" s="111"/>
      <c r="AA1656" s="111"/>
      <c r="AB1656" s="111"/>
      <c r="AC1656" s="111"/>
      <c r="AD1656" s="111"/>
      <c r="AE1656" s="111"/>
      <c r="AF1656" s="111"/>
      <c r="AG1656" s="111"/>
      <c r="AH1656" s="40"/>
      <c r="AI1656" s="40"/>
    </row>
    <row r="1657" spans="1:35" s="44" customFormat="1" ht="28.5" customHeight="1" x14ac:dyDescent="0.25">
      <c r="A1657" s="88" t="e">
        <f t="shared" si="139"/>
        <v>#VALUE!</v>
      </c>
      <c r="B1657" s="87" t="s">
        <v>60</v>
      </c>
      <c r="C1657" s="28"/>
      <c r="D1657" s="37"/>
      <c r="E1657" s="38"/>
      <c r="F1657" s="89"/>
      <c r="G1657" s="96"/>
      <c r="H1657" s="39">
        <f t="shared" si="140"/>
        <v>0</v>
      </c>
      <c r="I1657" s="39"/>
      <c r="J1657" s="82"/>
      <c r="K1657" s="41">
        <f t="shared" si="141"/>
        <v>0</v>
      </c>
      <c r="L1657" s="42">
        <v>0</v>
      </c>
      <c r="M1657" s="269"/>
      <c r="N1657" s="268" t="str">
        <f t="shared" si="138"/>
        <v>xxx</v>
      </c>
      <c r="O1657" s="267"/>
      <c r="P1657" s="268"/>
      <c r="Q1657" s="300">
        <v>0</v>
      </c>
      <c r="R1657" s="104">
        <f t="shared" si="142"/>
        <v>0</v>
      </c>
      <c r="S1657" s="43"/>
      <c r="T1657" s="111"/>
      <c r="U1657" s="111"/>
      <c r="V1657" s="111"/>
      <c r="W1657" s="111"/>
      <c r="X1657" s="111"/>
      <c r="Y1657" s="111"/>
      <c r="Z1657" s="111"/>
      <c r="AA1657" s="111"/>
      <c r="AB1657" s="111"/>
      <c r="AC1657" s="111"/>
      <c r="AD1657" s="111"/>
      <c r="AE1657" s="111"/>
      <c r="AF1657" s="111"/>
      <c r="AG1657" s="111"/>
      <c r="AH1657" s="40"/>
      <c r="AI1657" s="40"/>
    </row>
    <row r="1658" spans="1:35" s="44" customFormat="1" ht="28.5" customHeight="1" x14ac:dyDescent="0.25">
      <c r="A1658" s="88" t="e">
        <f t="shared" si="139"/>
        <v>#VALUE!</v>
      </c>
      <c r="B1658" s="87" t="s">
        <v>60</v>
      </c>
      <c r="C1658" s="28"/>
      <c r="D1658" s="37"/>
      <c r="E1658" s="38"/>
      <c r="F1658" s="89"/>
      <c r="G1658" s="96"/>
      <c r="H1658" s="39">
        <f t="shared" si="140"/>
        <v>0</v>
      </c>
      <c r="I1658" s="39"/>
      <c r="J1658" s="82"/>
      <c r="K1658" s="41">
        <f t="shared" si="141"/>
        <v>0</v>
      </c>
      <c r="L1658" s="42">
        <v>0</v>
      </c>
      <c r="M1658" s="269"/>
      <c r="N1658" s="268" t="str">
        <f t="shared" si="138"/>
        <v>xxx</v>
      </c>
      <c r="O1658" s="267"/>
      <c r="P1658" s="268"/>
      <c r="Q1658" s="300">
        <v>0</v>
      </c>
      <c r="R1658" s="104">
        <f t="shared" si="142"/>
        <v>0</v>
      </c>
      <c r="S1658" s="43"/>
      <c r="T1658" s="111"/>
      <c r="U1658" s="111"/>
      <c r="V1658" s="111"/>
      <c r="W1658" s="111"/>
      <c r="X1658" s="111"/>
      <c r="Y1658" s="111"/>
      <c r="Z1658" s="111"/>
      <c r="AA1658" s="111"/>
      <c r="AB1658" s="111"/>
      <c r="AC1658" s="111"/>
      <c r="AD1658" s="111"/>
      <c r="AE1658" s="111"/>
      <c r="AF1658" s="111"/>
      <c r="AG1658" s="111"/>
      <c r="AH1658" s="40"/>
      <c r="AI1658" s="40"/>
    </row>
    <row r="1659" spans="1:35" s="44" customFormat="1" ht="28.5" customHeight="1" x14ac:dyDescent="0.25">
      <c r="A1659" s="88" t="e">
        <f t="shared" si="139"/>
        <v>#VALUE!</v>
      </c>
      <c r="B1659" s="87" t="s">
        <v>60</v>
      </c>
      <c r="C1659" s="28"/>
      <c r="D1659" s="37"/>
      <c r="E1659" s="38"/>
      <c r="F1659" s="89"/>
      <c r="G1659" s="96"/>
      <c r="H1659" s="39">
        <f t="shared" si="140"/>
        <v>0</v>
      </c>
      <c r="I1659" s="39"/>
      <c r="J1659" s="82"/>
      <c r="K1659" s="41">
        <f t="shared" si="141"/>
        <v>0</v>
      </c>
      <c r="L1659" s="42">
        <v>0</v>
      </c>
      <c r="M1659" s="269"/>
      <c r="N1659" s="268" t="str">
        <f t="shared" si="138"/>
        <v>xxx</v>
      </c>
      <c r="O1659" s="267"/>
      <c r="P1659" s="268"/>
      <c r="Q1659" s="300">
        <v>0</v>
      </c>
      <c r="R1659" s="104">
        <f t="shared" si="142"/>
        <v>0</v>
      </c>
      <c r="S1659" s="43"/>
      <c r="T1659" s="111"/>
      <c r="U1659" s="111"/>
      <c r="V1659" s="111"/>
      <c r="W1659" s="111"/>
      <c r="X1659" s="111"/>
      <c r="Y1659" s="111"/>
      <c r="Z1659" s="111"/>
      <c r="AA1659" s="111"/>
      <c r="AB1659" s="111"/>
      <c r="AC1659" s="111"/>
      <c r="AD1659" s="111"/>
      <c r="AE1659" s="111"/>
      <c r="AF1659" s="111"/>
      <c r="AG1659" s="111"/>
      <c r="AH1659" s="40"/>
      <c r="AI1659" s="40"/>
    </row>
    <row r="1660" spans="1:35" s="44" customFormat="1" ht="28.5" customHeight="1" x14ac:dyDescent="0.25">
      <c r="A1660" s="88" t="e">
        <f t="shared" si="139"/>
        <v>#VALUE!</v>
      </c>
      <c r="B1660" s="87" t="s">
        <v>60</v>
      </c>
      <c r="C1660" s="28"/>
      <c r="D1660" s="37"/>
      <c r="E1660" s="38"/>
      <c r="F1660" s="89"/>
      <c r="G1660" s="96"/>
      <c r="H1660" s="39">
        <f t="shared" si="140"/>
        <v>0</v>
      </c>
      <c r="I1660" s="39"/>
      <c r="J1660" s="82"/>
      <c r="K1660" s="41">
        <f t="shared" si="141"/>
        <v>0</v>
      </c>
      <c r="L1660" s="42">
        <v>0</v>
      </c>
      <c r="M1660" s="269"/>
      <c r="N1660" s="268" t="str">
        <f t="shared" si="138"/>
        <v>xxx</v>
      </c>
      <c r="O1660" s="267"/>
      <c r="P1660" s="268"/>
      <c r="Q1660" s="300">
        <v>0</v>
      </c>
      <c r="R1660" s="104">
        <f t="shared" si="142"/>
        <v>0</v>
      </c>
      <c r="S1660" s="43"/>
      <c r="T1660" s="111"/>
      <c r="U1660" s="111"/>
      <c r="V1660" s="111"/>
      <c r="W1660" s="111"/>
      <c r="X1660" s="111"/>
      <c r="Y1660" s="111"/>
      <c r="Z1660" s="111"/>
      <c r="AA1660" s="111"/>
      <c r="AB1660" s="111"/>
      <c r="AC1660" s="111"/>
      <c r="AD1660" s="111"/>
      <c r="AE1660" s="111"/>
      <c r="AF1660" s="111"/>
      <c r="AG1660" s="111"/>
      <c r="AH1660" s="40"/>
      <c r="AI1660" s="40"/>
    </row>
    <row r="1661" spans="1:35" s="44" customFormat="1" ht="28.5" customHeight="1" x14ac:dyDescent="0.25">
      <c r="A1661" s="88" t="e">
        <f t="shared" si="139"/>
        <v>#VALUE!</v>
      </c>
      <c r="B1661" s="87" t="s">
        <v>60</v>
      </c>
      <c r="C1661" s="28"/>
      <c r="D1661" s="37"/>
      <c r="E1661" s="38"/>
      <c r="F1661" s="89"/>
      <c r="G1661" s="96"/>
      <c r="H1661" s="39">
        <f t="shared" si="140"/>
        <v>0</v>
      </c>
      <c r="I1661" s="39"/>
      <c r="J1661" s="82"/>
      <c r="K1661" s="41">
        <f t="shared" si="141"/>
        <v>0</v>
      </c>
      <c r="L1661" s="42">
        <v>0</v>
      </c>
      <c r="M1661" s="269"/>
      <c r="N1661" s="268" t="str">
        <f t="shared" si="138"/>
        <v>xxx</v>
      </c>
      <c r="O1661" s="267"/>
      <c r="P1661" s="268"/>
      <c r="Q1661" s="300">
        <v>0</v>
      </c>
      <c r="R1661" s="104">
        <f t="shared" si="142"/>
        <v>0</v>
      </c>
      <c r="S1661" s="43"/>
      <c r="T1661" s="111"/>
      <c r="U1661" s="111"/>
      <c r="V1661" s="111"/>
      <c r="W1661" s="111"/>
      <c r="X1661" s="111"/>
      <c r="Y1661" s="111"/>
      <c r="Z1661" s="111"/>
      <c r="AA1661" s="111"/>
      <c r="AB1661" s="111"/>
      <c r="AC1661" s="111"/>
      <c r="AD1661" s="111"/>
      <c r="AE1661" s="111"/>
      <c r="AF1661" s="111"/>
      <c r="AG1661" s="111"/>
      <c r="AH1661" s="40"/>
      <c r="AI1661" s="40"/>
    </row>
    <row r="1662" spans="1:35" s="44" customFormat="1" ht="28.5" customHeight="1" x14ac:dyDescent="0.25">
      <c r="A1662" s="88" t="e">
        <f t="shared" si="139"/>
        <v>#VALUE!</v>
      </c>
      <c r="B1662" s="87" t="s">
        <v>60</v>
      </c>
      <c r="C1662" s="28"/>
      <c r="D1662" s="37"/>
      <c r="E1662" s="38"/>
      <c r="F1662" s="89"/>
      <c r="G1662" s="96"/>
      <c r="H1662" s="39">
        <f t="shared" si="140"/>
        <v>0</v>
      </c>
      <c r="I1662" s="39"/>
      <c r="J1662" s="82"/>
      <c r="K1662" s="41">
        <f t="shared" si="141"/>
        <v>0</v>
      </c>
      <c r="L1662" s="42">
        <v>0</v>
      </c>
      <c r="M1662" s="269"/>
      <c r="N1662" s="268" t="str">
        <f t="shared" si="138"/>
        <v>xxx</v>
      </c>
      <c r="O1662" s="267"/>
      <c r="P1662" s="268"/>
      <c r="Q1662" s="300">
        <v>0</v>
      </c>
      <c r="R1662" s="104">
        <f t="shared" si="142"/>
        <v>0</v>
      </c>
      <c r="S1662" s="43"/>
      <c r="T1662" s="111"/>
      <c r="U1662" s="111"/>
      <c r="V1662" s="111"/>
      <c r="W1662" s="111"/>
      <c r="X1662" s="111"/>
      <c r="Y1662" s="111"/>
      <c r="Z1662" s="111"/>
      <c r="AA1662" s="111"/>
      <c r="AB1662" s="111"/>
      <c r="AC1662" s="111"/>
      <c r="AD1662" s="111"/>
      <c r="AE1662" s="111"/>
      <c r="AF1662" s="111"/>
      <c r="AG1662" s="111"/>
      <c r="AH1662" s="40"/>
      <c r="AI1662" s="40"/>
    </row>
    <row r="1663" spans="1:35" s="44" customFormat="1" ht="28.5" customHeight="1" x14ac:dyDescent="0.25">
      <c r="A1663" s="88" t="e">
        <f t="shared" si="139"/>
        <v>#VALUE!</v>
      </c>
      <c r="B1663" s="87" t="s">
        <v>60</v>
      </c>
      <c r="C1663" s="28"/>
      <c r="D1663" s="37"/>
      <c r="E1663" s="38"/>
      <c r="F1663" s="89"/>
      <c r="G1663" s="96"/>
      <c r="H1663" s="39">
        <f t="shared" si="140"/>
        <v>0</v>
      </c>
      <c r="I1663" s="39"/>
      <c r="J1663" s="82"/>
      <c r="K1663" s="41">
        <f t="shared" si="141"/>
        <v>0</v>
      </c>
      <c r="L1663" s="42">
        <v>0</v>
      </c>
      <c r="M1663" s="269"/>
      <c r="N1663" s="268" t="str">
        <f t="shared" si="138"/>
        <v>xxx</v>
      </c>
      <c r="O1663" s="267"/>
      <c r="P1663" s="268"/>
      <c r="Q1663" s="300">
        <v>0</v>
      </c>
      <c r="R1663" s="104">
        <f t="shared" si="142"/>
        <v>0</v>
      </c>
      <c r="S1663" s="43"/>
      <c r="T1663" s="111"/>
      <c r="U1663" s="111"/>
      <c r="V1663" s="111"/>
      <c r="W1663" s="111"/>
      <c r="X1663" s="111"/>
      <c r="Y1663" s="111"/>
      <c r="Z1663" s="111"/>
      <c r="AA1663" s="111"/>
      <c r="AB1663" s="111"/>
      <c r="AC1663" s="111"/>
      <c r="AD1663" s="111"/>
      <c r="AE1663" s="111"/>
      <c r="AF1663" s="111"/>
      <c r="AG1663" s="111"/>
      <c r="AH1663" s="40"/>
      <c r="AI1663" s="40"/>
    </row>
    <row r="1664" spans="1:35" s="44" customFormat="1" ht="28.5" customHeight="1" x14ac:dyDescent="0.25">
      <c r="A1664" s="88" t="e">
        <f t="shared" si="139"/>
        <v>#VALUE!</v>
      </c>
      <c r="B1664" s="87" t="s">
        <v>60</v>
      </c>
      <c r="C1664" s="28"/>
      <c r="D1664" s="37"/>
      <c r="E1664" s="38"/>
      <c r="F1664" s="89"/>
      <c r="G1664" s="96"/>
      <c r="H1664" s="39">
        <f t="shared" si="140"/>
        <v>0</v>
      </c>
      <c r="I1664" s="39"/>
      <c r="J1664" s="82"/>
      <c r="K1664" s="41">
        <f t="shared" si="141"/>
        <v>0</v>
      </c>
      <c r="L1664" s="42">
        <v>0</v>
      </c>
      <c r="M1664" s="269"/>
      <c r="N1664" s="268" t="str">
        <f t="shared" si="138"/>
        <v>xxx</v>
      </c>
      <c r="O1664" s="267"/>
      <c r="P1664" s="268"/>
      <c r="Q1664" s="300">
        <v>0</v>
      </c>
      <c r="R1664" s="104">
        <f t="shared" si="142"/>
        <v>0</v>
      </c>
      <c r="S1664" s="43"/>
      <c r="T1664" s="111"/>
      <c r="U1664" s="111"/>
      <c r="V1664" s="111"/>
      <c r="W1664" s="111"/>
      <c r="X1664" s="111"/>
      <c r="Y1664" s="111"/>
      <c r="Z1664" s="111"/>
      <c r="AA1664" s="111"/>
      <c r="AB1664" s="111"/>
      <c r="AC1664" s="111"/>
      <c r="AD1664" s="111"/>
      <c r="AE1664" s="111"/>
      <c r="AF1664" s="111"/>
      <c r="AG1664" s="111"/>
      <c r="AH1664" s="40"/>
      <c r="AI1664" s="40"/>
    </row>
    <row r="1665" spans="1:35" s="44" customFormat="1" ht="28.5" customHeight="1" x14ac:dyDescent="0.25">
      <c r="A1665" s="88" t="e">
        <f t="shared" si="139"/>
        <v>#VALUE!</v>
      </c>
      <c r="B1665" s="87" t="s">
        <v>60</v>
      </c>
      <c r="C1665" s="28"/>
      <c r="D1665" s="37"/>
      <c r="E1665" s="38"/>
      <c r="F1665" s="89"/>
      <c r="G1665" s="96"/>
      <c r="H1665" s="39">
        <f t="shared" si="140"/>
        <v>0</v>
      </c>
      <c r="I1665" s="39"/>
      <c r="J1665" s="82"/>
      <c r="K1665" s="41">
        <f t="shared" si="141"/>
        <v>0</v>
      </c>
      <c r="L1665" s="42">
        <v>0</v>
      </c>
      <c r="M1665" s="269"/>
      <c r="N1665" s="268" t="str">
        <f t="shared" si="138"/>
        <v>xxx</v>
      </c>
      <c r="O1665" s="267"/>
      <c r="P1665" s="268"/>
      <c r="Q1665" s="300">
        <v>0</v>
      </c>
      <c r="R1665" s="104">
        <f t="shared" si="142"/>
        <v>0</v>
      </c>
      <c r="S1665" s="43"/>
      <c r="T1665" s="111"/>
      <c r="U1665" s="111"/>
      <c r="V1665" s="111"/>
      <c r="W1665" s="111"/>
      <c r="X1665" s="111"/>
      <c r="Y1665" s="111"/>
      <c r="Z1665" s="111"/>
      <c r="AA1665" s="111"/>
      <c r="AB1665" s="111"/>
      <c r="AC1665" s="111"/>
      <c r="AD1665" s="111"/>
      <c r="AE1665" s="111"/>
      <c r="AF1665" s="111"/>
      <c r="AG1665" s="111"/>
      <c r="AH1665" s="40"/>
      <c r="AI1665" s="40"/>
    </row>
    <row r="1666" spans="1:35" s="44" customFormat="1" ht="28.5" customHeight="1" x14ac:dyDescent="0.25">
      <c r="A1666" s="88" t="e">
        <f t="shared" si="139"/>
        <v>#VALUE!</v>
      </c>
      <c r="B1666" s="87" t="s">
        <v>60</v>
      </c>
      <c r="C1666" s="28"/>
      <c r="D1666" s="37"/>
      <c r="E1666" s="38"/>
      <c r="F1666" s="89"/>
      <c r="G1666" s="96"/>
      <c r="H1666" s="39">
        <f t="shared" si="140"/>
        <v>0</v>
      </c>
      <c r="I1666" s="39"/>
      <c r="J1666" s="82"/>
      <c r="K1666" s="41">
        <f t="shared" si="141"/>
        <v>0</v>
      </c>
      <c r="L1666" s="42">
        <v>0</v>
      </c>
      <c r="M1666" s="269"/>
      <c r="N1666" s="268" t="str">
        <f t="shared" si="138"/>
        <v>xxx</v>
      </c>
      <c r="O1666" s="267"/>
      <c r="P1666" s="268"/>
      <c r="Q1666" s="300">
        <v>0</v>
      </c>
      <c r="R1666" s="104">
        <f t="shared" si="142"/>
        <v>0</v>
      </c>
      <c r="S1666" s="43"/>
      <c r="T1666" s="111"/>
      <c r="U1666" s="111"/>
      <c r="V1666" s="111"/>
      <c r="W1666" s="111"/>
      <c r="X1666" s="111"/>
      <c r="Y1666" s="111"/>
      <c r="Z1666" s="111"/>
      <c r="AA1666" s="111"/>
      <c r="AB1666" s="111"/>
      <c r="AC1666" s="111"/>
      <c r="AD1666" s="111"/>
      <c r="AE1666" s="111"/>
      <c r="AF1666" s="111"/>
      <c r="AG1666" s="111"/>
      <c r="AH1666" s="40"/>
      <c r="AI1666" s="40"/>
    </row>
    <row r="1667" spans="1:35" s="44" customFormat="1" ht="28.5" customHeight="1" x14ac:dyDescent="0.25">
      <c r="A1667" s="88" t="e">
        <f t="shared" si="139"/>
        <v>#VALUE!</v>
      </c>
      <c r="B1667" s="87" t="s">
        <v>60</v>
      </c>
      <c r="C1667" s="28"/>
      <c r="D1667" s="37"/>
      <c r="E1667" s="38"/>
      <c r="F1667" s="89"/>
      <c r="G1667" s="96"/>
      <c r="H1667" s="39">
        <f t="shared" si="140"/>
        <v>0</v>
      </c>
      <c r="I1667" s="39"/>
      <c r="J1667" s="82"/>
      <c r="K1667" s="41">
        <f t="shared" si="141"/>
        <v>0</v>
      </c>
      <c r="L1667" s="42">
        <v>0</v>
      </c>
      <c r="M1667" s="269"/>
      <c r="N1667" s="268" t="str">
        <f t="shared" si="138"/>
        <v>xxx</v>
      </c>
      <c r="O1667" s="267"/>
      <c r="P1667" s="268"/>
      <c r="Q1667" s="300">
        <v>0</v>
      </c>
      <c r="R1667" s="104">
        <f t="shared" si="142"/>
        <v>0</v>
      </c>
      <c r="S1667" s="43"/>
      <c r="T1667" s="111"/>
      <c r="U1667" s="111"/>
      <c r="V1667" s="111"/>
      <c r="W1667" s="111"/>
      <c r="X1667" s="111"/>
      <c r="Y1667" s="111"/>
      <c r="Z1667" s="111"/>
      <c r="AA1667" s="111"/>
      <c r="AB1667" s="111"/>
      <c r="AC1667" s="111"/>
      <c r="AD1667" s="111"/>
      <c r="AE1667" s="111"/>
      <c r="AF1667" s="111"/>
      <c r="AG1667" s="111"/>
      <c r="AH1667" s="40"/>
      <c r="AI1667" s="40"/>
    </row>
    <row r="1668" spans="1:35" s="44" customFormat="1" ht="28.5" customHeight="1" x14ac:dyDescent="0.25">
      <c r="A1668" s="88" t="e">
        <f t="shared" si="139"/>
        <v>#VALUE!</v>
      </c>
      <c r="B1668" s="87" t="s">
        <v>60</v>
      </c>
      <c r="C1668" s="28"/>
      <c r="D1668" s="37"/>
      <c r="E1668" s="38"/>
      <c r="F1668" s="89"/>
      <c r="G1668" s="96"/>
      <c r="H1668" s="39">
        <f t="shared" si="140"/>
        <v>0</v>
      </c>
      <c r="I1668" s="39"/>
      <c r="J1668" s="82"/>
      <c r="K1668" s="41">
        <f t="shared" si="141"/>
        <v>0</v>
      </c>
      <c r="L1668" s="42">
        <v>0</v>
      </c>
      <c r="M1668" s="269"/>
      <c r="N1668" s="268" t="str">
        <f t="shared" si="138"/>
        <v>xxx</v>
      </c>
      <c r="O1668" s="267"/>
      <c r="P1668" s="268"/>
      <c r="Q1668" s="300">
        <v>0</v>
      </c>
      <c r="R1668" s="104">
        <f t="shared" si="142"/>
        <v>0</v>
      </c>
      <c r="S1668" s="43"/>
      <c r="T1668" s="111"/>
      <c r="U1668" s="111"/>
      <c r="V1668" s="111"/>
      <c r="W1668" s="111"/>
      <c r="X1668" s="111"/>
      <c r="Y1668" s="111"/>
      <c r="Z1668" s="111"/>
      <c r="AA1668" s="111"/>
      <c r="AB1668" s="111"/>
      <c r="AC1668" s="111"/>
      <c r="AD1668" s="111"/>
      <c r="AE1668" s="111"/>
      <c r="AF1668" s="111"/>
      <c r="AG1668" s="111"/>
      <c r="AH1668" s="40"/>
      <c r="AI1668" s="40"/>
    </row>
    <row r="1669" spans="1:35" s="44" customFormat="1" ht="28.5" customHeight="1" x14ac:dyDescent="0.25">
      <c r="A1669" s="88" t="e">
        <f t="shared" si="139"/>
        <v>#VALUE!</v>
      </c>
      <c r="B1669" s="87" t="s">
        <v>60</v>
      </c>
      <c r="C1669" s="28"/>
      <c r="D1669" s="37"/>
      <c r="E1669" s="38"/>
      <c r="F1669" s="89"/>
      <c r="G1669" s="96"/>
      <c r="H1669" s="39">
        <f t="shared" si="140"/>
        <v>0</v>
      </c>
      <c r="I1669" s="39"/>
      <c r="J1669" s="82"/>
      <c r="K1669" s="41">
        <f t="shared" si="141"/>
        <v>0</v>
      </c>
      <c r="L1669" s="42">
        <v>0</v>
      </c>
      <c r="M1669" s="269"/>
      <c r="N1669" s="268" t="str">
        <f t="shared" si="138"/>
        <v>xxx</v>
      </c>
      <c r="O1669" s="267"/>
      <c r="P1669" s="268"/>
      <c r="Q1669" s="300">
        <v>0</v>
      </c>
      <c r="R1669" s="104">
        <f t="shared" si="142"/>
        <v>0</v>
      </c>
      <c r="S1669" s="43"/>
      <c r="T1669" s="111"/>
      <c r="U1669" s="111"/>
      <c r="V1669" s="111"/>
      <c r="W1669" s="111"/>
      <c r="X1669" s="111"/>
      <c r="Y1669" s="111"/>
      <c r="Z1669" s="111"/>
      <c r="AA1669" s="111"/>
      <c r="AB1669" s="111"/>
      <c r="AC1669" s="111"/>
      <c r="AD1669" s="111"/>
      <c r="AE1669" s="111"/>
      <c r="AF1669" s="111"/>
      <c r="AG1669" s="111"/>
      <c r="AH1669" s="40"/>
      <c r="AI1669" s="40"/>
    </row>
    <row r="1670" spans="1:35" s="44" customFormat="1" ht="28.5" customHeight="1" x14ac:dyDescent="0.25">
      <c r="A1670" s="88" t="e">
        <f t="shared" si="139"/>
        <v>#VALUE!</v>
      </c>
      <c r="B1670" s="87" t="s">
        <v>60</v>
      </c>
      <c r="C1670" s="28"/>
      <c r="D1670" s="37"/>
      <c r="E1670" s="38"/>
      <c r="F1670" s="89"/>
      <c r="G1670" s="96"/>
      <c r="H1670" s="39">
        <f t="shared" si="140"/>
        <v>0</v>
      </c>
      <c r="I1670" s="39"/>
      <c r="J1670" s="82"/>
      <c r="K1670" s="41">
        <f t="shared" si="141"/>
        <v>0</v>
      </c>
      <c r="L1670" s="42">
        <v>0</v>
      </c>
      <c r="M1670" s="269"/>
      <c r="N1670" s="268" t="str">
        <f t="shared" si="138"/>
        <v>xxx</v>
      </c>
      <c r="O1670" s="267"/>
      <c r="P1670" s="268"/>
      <c r="Q1670" s="300">
        <v>0</v>
      </c>
      <c r="R1670" s="104">
        <f t="shared" si="142"/>
        <v>0</v>
      </c>
      <c r="S1670" s="43"/>
      <c r="T1670" s="111"/>
      <c r="U1670" s="111"/>
      <c r="V1670" s="111"/>
      <c r="W1670" s="111"/>
      <c r="X1670" s="111"/>
      <c r="Y1670" s="111"/>
      <c r="Z1670" s="111"/>
      <c r="AA1670" s="111"/>
      <c r="AB1670" s="111"/>
      <c r="AC1670" s="111"/>
      <c r="AD1670" s="111"/>
      <c r="AE1670" s="111"/>
      <c r="AF1670" s="111"/>
      <c r="AG1670" s="111"/>
      <c r="AH1670" s="40"/>
      <c r="AI1670" s="40"/>
    </row>
    <row r="1671" spans="1:35" s="44" customFormat="1" ht="28.5" customHeight="1" x14ac:dyDescent="0.25">
      <c r="A1671" s="88" t="e">
        <f t="shared" si="139"/>
        <v>#VALUE!</v>
      </c>
      <c r="B1671" s="87" t="s">
        <v>60</v>
      </c>
      <c r="C1671" s="28"/>
      <c r="D1671" s="37"/>
      <c r="E1671" s="38"/>
      <c r="F1671" s="89"/>
      <c r="G1671" s="96"/>
      <c r="H1671" s="39">
        <f t="shared" si="140"/>
        <v>0</v>
      </c>
      <c r="I1671" s="39"/>
      <c r="J1671" s="82"/>
      <c r="K1671" s="41">
        <f t="shared" si="141"/>
        <v>0</v>
      </c>
      <c r="L1671" s="42">
        <v>0</v>
      </c>
      <c r="M1671" s="269"/>
      <c r="N1671" s="268" t="str">
        <f t="shared" si="138"/>
        <v>xxx</v>
      </c>
      <c r="O1671" s="267"/>
      <c r="P1671" s="268"/>
      <c r="Q1671" s="300">
        <v>0</v>
      </c>
      <c r="R1671" s="104">
        <f t="shared" si="142"/>
        <v>0</v>
      </c>
      <c r="S1671" s="43"/>
      <c r="T1671" s="111"/>
      <c r="U1671" s="111"/>
      <c r="V1671" s="111"/>
      <c r="W1671" s="111"/>
      <c r="X1671" s="111"/>
      <c r="Y1671" s="111"/>
      <c r="Z1671" s="111"/>
      <c r="AA1671" s="111"/>
      <c r="AB1671" s="111"/>
      <c r="AC1671" s="111"/>
      <c r="AD1671" s="111"/>
      <c r="AE1671" s="111"/>
      <c r="AF1671" s="111"/>
      <c r="AG1671" s="111"/>
      <c r="AH1671" s="40"/>
      <c r="AI1671" s="40"/>
    </row>
    <row r="1672" spans="1:35" s="44" customFormat="1" ht="28.5" customHeight="1" x14ac:dyDescent="0.25">
      <c r="A1672" s="88" t="e">
        <f t="shared" si="139"/>
        <v>#VALUE!</v>
      </c>
      <c r="B1672" s="87" t="s">
        <v>60</v>
      </c>
      <c r="C1672" s="28"/>
      <c r="D1672" s="37"/>
      <c r="E1672" s="38"/>
      <c r="F1672" s="89"/>
      <c r="G1672" s="96"/>
      <c r="H1672" s="39">
        <f t="shared" si="140"/>
        <v>0</v>
      </c>
      <c r="I1672" s="39"/>
      <c r="J1672" s="82"/>
      <c r="K1672" s="41">
        <f t="shared" si="141"/>
        <v>0</v>
      </c>
      <c r="L1672" s="42">
        <v>0</v>
      </c>
      <c r="M1672" s="269"/>
      <c r="N1672" s="268" t="str">
        <f t="shared" si="138"/>
        <v>xxx</v>
      </c>
      <c r="O1672" s="267"/>
      <c r="P1672" s="268"/>
      <c r="Q1672" s="300">
        <v>0</v>
      </c>
      <c r="R1672" s="104">
        <f t="shared" si="142"/>
        <v>0</v>
      </c>
      <c r="S1672" s="43"/>
      <c r="T1672" s="111"/>
      <c r="U1672" s="111"/>
      <c r="V1672" s="111"/>
      <c r="W1672" s="111"/>
      <c r="X1672" s="111"/>
      <c r="Y1672" s="111"/>
      <c r="Z1672" s="111"/>
      <c r="AA1672" s="111"/>
      <c r="AB1672" s="111"/>
      <c r="AC1672" s="111"/>
      <c r="AD1672" s="111"/>
      <c r="AE1672" s="111"/>
      <c r="AF1672" s="111"/>
      <c r="AG1672" s="111"/>
      <c r="AH1672" s="40"/>
      <c r="AI1672" s="40"/>
    </row>
    <row r="1673" spans="1:35" s="44" customFormat="1" ht="28.5" customHeight="1" x14ac:dyDescent="0.25">
      <c r="A1673" s="88" t="e">
        <f t="shared" si="139"/>
        <v>#VALUE!</v>
      </c>
      <c r="B1673" s="87" t="s">
        <v>60</v>
      </c>
      <c r="C1673" s="28"/>
      <c r="D1673" s="37"/>
      <c r="E1673" s="38"/>
      <c r="F1673" s="89"/>
      <c r="G1673" s="96"/>
      <c r="H1673" s="39">
        <f t="shared" si="140"/>
        <v>0</v>
      </c>
      <c r="I1673" s="39"/>
      <c r="J1673" s="82"/>
      <c r="K1673" s="41">
        <f t="shared" si="141"/>
        <v>0</v>
      </c>
      <c r="L1673" s="42">
        <v>0</v>
      </c>
      <c r="M1673" s="269"/>
      <c r="N1673" s="268" t="str">
        <f t="shared" si="138"/>
        <v>xxx</v>
      </c>
      <c r="O1673" s="267"/>
      <c r="P1673" s="268"/>
      <c r="Q1673" s="300">
        <v>0</v>
      </c>
      <c r="R1673" s="104">
        <f t="shared" si="142"/>
        <v>0</v>
      </c>
      <c r="S1673" s="43"/>
      <c r="T1673" s="111"/>
      <c r="U1673" s="111"/>
      <c r="V1673" s="111"/>
      <c r="W1673" s="111"/>
      <c r="X1673" s="111"/>
      <c r="Y1673" s="111"/>
      <c r="Z1673" s="111"/>
      <c r="AA1673" s="111"/>
      <c r="AB1673" s="111"/>
      <c r="AC1673" s="111"/>
      <c r="AD1673" s="111"/>
      <c r="AE1673" s="111"/>
      <c r="AF1673" s="111"/>
      <c r="AG1673" s="111"/>
      <c r="AH1673" s="40"/>
      <c r="AI1673" s="40"/>
    </row>
    <row r="1674" spans="1:35" s="44" customFormat="1" ht="28.5" customHeight="1" x14ac:dyDescent="0.25">
      <c r="A1674" s="88" t="e">
        <f t="shared" si="139"/>
        <v>#VALUE!</v>
      </c>
      <c r="B1674" s="87" t="s">
        <v>60</v>
      </c>
      <c r="C1674" s="28"/>
      <c r="D1674" s="37"/>
      <c r="E1674" s="38"/>
      <c r="F1674" s="89"/>
      <c r="G1674" s="96"/>
      <c r="H1674" s="39">
        <f t="shared" si="140"/>
        <v>0</v>
      </c>
      <c r="I1674" s="39"/>
      <c r="J1674" s="82"/>
      <c r="K1674" s="41">
        <f t="shared" si="141"/>
        <v>0</v>
      </c>
      <c r="L1674" s="42">
        <v>0</v>
      </c>
      <c r="M1674" s="269"/>
      <c r="N1674" s="268" t="str">
        <f t="shared" ref="N1674:N1737" si="143">B1674</f>
        <v>xxx</v>
      </c>
      <c r="O1674" s="267"/>
      <c r="P1674" s="268"/>
      <c r="Q1674" s="300">
        <v>0</v>
      </c>
      <c r="R1674" s="104">
        <f t="shared" si="142"/>
        <v>0</v>
      </c>
      <c r="S1674" s="43"/>
      <c r="T1674" s="111"/>
      <c r="U1674" s="111"/>
      <c r="V1674" s="111"/>
      <c r="W1674" s="111"/>
      <c r="X1674" s="111"/>
      <c r="Y1674" s="111"/>
      <c r="Z1674" s="111"/>
      <c r="AA1674" s="111"/>
      <c r="AB1674" s="111"/>
      <c r="AC1674" s="111"/>
      <c r="AD1674" s="111"/>
      <c r="AE1674" s="111"/>
      <c r="AF1674" s="111"/>
      <c r="AG1674" s="111"/>
      <c r="AH1674" s="40"/>
      <c r="AI1674" s="40"/>
    </row>
    <row r="1675" spans="1:35" s="44" customFormat="1" ht="28.5" customHeight="1" x14ac:dyDescent="0.25">
      <c r="A1675" s="88" t="e">
        <f t="shared" si="139"/>
        <v>#VALUE!</v>
      </c>
      <c r="B1675" s="87" t="s">
        <v>60</v>
      </c>
      <c r="C1675" s="28"/>
      <c r="D1675" s="37"/>
      <c r="E1675" s="38"/>
      <c r="F1675" s="89"/>
      <c r="G1675" s="96"/>
      <c r="H1675" s="39">
        <f t="shared" si="140"/>
        <v>0</v>
      </c>
      <c r="I1675" s="39"/>
      <c r="J1675" s="82"/>
      <c r="K1675" s="41">
        <f t="shared" si="141"/>
        <v>0</v>
      </c>
      <c r="L1675" s="42">
        <v>0</v>
      </c>
      <c r="M1675" s="269"/>
      <c r="N1675" s="268" t="str">
        <f t="shared" si="143"/>
        <v>xxx</v>
      </c>
      <c r="O1675" s="267"/>
      <c r="P1675" s="268"/>
      <c r="Q1675" s="300">
        <v>0</v>
      </c>
      <c r="R1675" s="104">
        <f t="shared" si="142"/>
        <v>0</v>
      </c>
      <c r="S1675" s="43"/>
      <c r="T1675" s="111"/>
      <c r="U1675" s="111"/>
      <c r="V1675" s="111"/>
      <c r="W1675" s="111"/>
      <c r="X1675" s="111"/>
      <c r="Y1675" s="111"/>
      <c r="Z1675" s="111"/>
      <c r="AA1675" s="111"/>
      <c r="AB1675" s="111"/>
      <c r="AC1675" s="111"/>
      <c r="AD1675" s="111"/>
      <c r="AE1675" s="111"/>
      <c r="AF1675" s="111"/>
      <c r="AG1675" s="111"/>
      <c r="AH1675" s="40"/>
      <c r="AI1675" s="40"/>
    </row>
    <row r="1676" spans="1:35" s="44" customFormat="1" ht="28.5" customHeight="1" x14ac:dyDescent="0.25">
      <c r="A1676" s="88" t="e">
        <f t="shared" si="139"/>
        <v>#VALUE!</v>
      </c>
      <c r="B1676" s="87" t="s">
        <v>60</v>
      </c>
      <c r="C1676" s="28"/>
      <c r="D1676" s="37"/>
      <c r="E1676" s="38"/>
      <c r="F1676" s="89"/>
      <c r="G1676" s="96"/>
      <c r="H1676" s="39">
        <f t="shared" si="140"/>
        <v>0</v>
      </c>
      <c r="I1676" s="39"/>
      <c r="J1676" s="82"/>
      <c r="K1676" s="41">
        <f t="shared" si="141"/>
        <v>0</v>
      </c>
      <c r="L1676" s="42">
        <v>0</v>
      </c>
      <c r="M1676" s="269"/>
      <c r="N1676" s="268" t="str">
        <f t="shared" si="143"/>
        <v>xxx</v>
      </c>
      <c r="O1676" s="267"/>
      <c r="P1676" s="268"/>
      <c r="Q1676" s="300">
        <v>0</v>
      </c>
      <c r="R1676" s="104">
        <f t="shared" si="142"/>
        <v>0</v>
      </c>
      <c r="S1676" s="43"/>
      <c r="T1676" s="111"/>
      <c r="U1676" s="111"/>
      <c r="V1676" s="111"/>
      <c r="W1676" s="111"/>
      <c r="X1676" s="111"/>
      <c r="Y1676" s="111"/>
      <c r="Z1676" s="111"/>
      <c r="AA1676" s="111"/>
      <c r="AB1676" s="111"/>
      <c r="AC1676" s="111"/>
      <c r="AD1676" s="111"/>
      <c r="AE1676" s="111"/>
      <c r="AF1676" s="111"/>
      <c r="AG1676" s="111"/>
      <c r="AH1676" s="40"/>
      <c r="AI1676" s="40"/>
    </row>
    <row r="1677" spans="1:35" s="44" customFormat="1" ht="28.5" customHeight="1" x14ac:dyDescent="0.25">
      <c r="A1677" s="88" t="e">
        <f t="shared" si="139"/>
        <v>#VALUE!</v>
      </c>
      <c r="B1677" s="87" t="s">
        <v>60</v>
      </c>
      <c r="C1677" s="28"/>
      <c r="D1677" s="37"/>
      <c r="E1677" s="38"/>
      <c r="F1677" s="89"/>
      <c r="G1677" s="96"/>
      <c r="H1677" s="39">
        <f t="shared" si="140"/>
        <v>0</v>
      </c>
      <c r="I1677" s="39"/>
      <c r="J1677" s="82"/>
      <c r="K1677" s="41">
        <f t="shared" si="141"/>
        <v>0</v>
      </c>
      <c r="L1677" s="42">
        <v>0</v>
      </c>
      <c r="M1677" s="269"/>
      <c r="N1677" s="268" t="str">
        <f t="shared" si="143"/>
        <v>xxx</v>
      </c>
      <c r="O1677" s="267"/>
      <c r="P1677" s="268"/>
      <c r="Q1677" s="300">
        <v>0</v>
      </c>
      <c r="R1677" s="104">
        <f t="shared" si="142"/>
        <v>0</v>
      </c>
      <c r="S1677" s="43"/>
      <c r="T1677" s="111"/>
      <c r="U1677" s="111"/>
      <c r="V1677" s="111"/>
      <c r="W1677" s="111"/>
      <c r="X1677" s="111"/>
      <c r="Y1677" s="111"/>
      <c r="Z1677" s="111"/>
      <c r="AA1677" s="111"/>
      <c r="AB1677" s="111"/>
      <c r="AC1677" s="111"/>
      <c r="AD1677" s="111"/>
      <c r="AE1677" s="111"/>
      <c r="AF1677" s="111"/>
      <c r="AG1677" s="111"/>
      <c r="AH1677" s="40"/>
      <c r="AI1677" s="40"/>
    </row>
    <row r="1678" spans="1:35" s="44" customFormat="1" ht="28.5" customHeight="1" x14ac:dyDescent="0.25">
      <c r="A1678" s="88" t="e">
        <f t="shared" si="139"/>
        <v>#VALUE!</v>
      </c>
      <c r="B1678" s="87" t="s">
        <v>60</v>
      </c>
      <c r="C1678" s="28"/>
      <c r="D1678" s="37"/>
      <c r="E1678" s="38"/>
      <c r="F1678" s="89"/>
      <c r="G1678" s="96"/>
      <c r="H1678" s="39">
        <f t="shared" si="140"/>
        <v>0</v>
      </c>
      <c r="I1678" s="39"/>
      <c r="J1678" s="82"/>
      <c r="K1678" s="41">
        <f t="shared" si="141"/>
        <v>0</v>
      </c>
      <c r="L1678" s="42">
        <v>0</v>
      </c>
      <c r="M1678" s="269"/>
      <c r="N1678" s="268" t="str">
        <f t="shared" si="143"/>
        <v>xxx</v>
      </c>
      <c r="O1678" s="267"/>
      <c r="P1678" s="268"/>
      <c r="Q1678" s="300">
        <v>0</v>
      </c>
      <c r="R1678" s="104">
        <f t="shared" si="142"/>
        <v>0</v>
      </c>
      <c r="S1678" s="43"/>
      <c r="T1678" s="111"/>
      <c r="U1678" s="111"/>
      <c r="V1678" s="111"/>
      <c r="W1678" s="111"/>
      <c r="X1678" s="111"/>
      <c r="Y1678" s="111"/>
      <c r="Z1678" s="111"/>
      <c r="AA1678" s="111"/>
      <c r="AB1678" s="111"/>
      <c r="AC1678" s="111"/>
      <c r="AD1678" s="111"/>
      <c r="AE1678" s="111"/>
      <c r="AF1678" s="111"/>
      <c r="AG1678" s="111"/>
      <c r="AH1678" s="40"/>
      <c r="AI1678" s="40"/>
    </row>
    <row r="1679" spans="1:35" s="44" customFormat="1" ht="28.5" customHeight="1" x14ac:dyDescent="0.25">
      <c r="A1679" s="88" t="e">
        <f t="shared" si="139"/>
        <v>#VALUE!</v>
      </c>
      <c r="B1679" s="87" t="s">
        <v>60</v>
      </c>
      <c r="C1679" s="28"/>
      <c r="D1679" s="37"/>
      <c r="E1679" s="38"/>
      <c r="F1679" s="89"/>
      <c r="G1679" s="96"/>
      <c r="H1679" s="39">
        <f t="shared" si="140"/>
        <v>0</v>
      </c>
      <c r="I1679" s="39"/>
      <c r="J1679" s="82"/>
      <c r="K1679" s="41">
        <f t="shared" si="141"/>
        <v>0</v>
      </c>
      <c r="L1679" s="42">
        <v>0</v>
      </c>
      <c r="M1679" s="269"/>
      <c r="N1679" s="268" t="str">
        <f t="shared" si="143"/>
        <v>xxx</v>
      </c>
      <c r="O1679" s="267"/>
      <c r="P1679" s="268"/>
      <c r="Q1679" s="300">
        <v>0</v>
      </c>
      <c r="R1679" s="104">
        <f t="shared" si="142"/>
        <v>0</v>
      </c>
      <c r="S1679" s="43"/>
      <c r="T1679" s="111"/>
      <c r="U1679" s="111"/>
      <c r="V1679" s="111"/>
      <c r="W1679" s="111"/>
      <c r="X1679" s="111"/>
      <c r="Y1679" s="111"/>
      <c r="Z1679" s="111"/>
      <c r="AA1679" s="111"/>
      <c r="AB1679" s="111"/>
      <c r="AC1679" s="111"/>
      <c r="AD1679" s="111"/>
      <c r="AE1679" s="111"/>
      <c r="AF1679" s="111"/>
      <c r="AG1679" s="111"/>
      <c r="AH1679" s="40"/>
      <c r="AI1679" s="40"/>
    </row>
    <row r="1680" spans="1:35" s="44" customFormat="1" ht="28.5" customHeight="1" x14ac:dyDescent="0.25">
      <c r="A1680" s="88" t="e">
        <f t="shared" si="139"/>
        <v>#VALUE!</v>
      </c>
      <c r="B1680" s="87" t="s">
        <v>60</v>
      </c>
      <c r="C1680" s="28"/>
      <c r="D1680" s="37"/>
      <c r="E1680" s="38"/>
      <c r="F1680" s="89"/>
      <c r="G1680" s="96"/>
      <c r="H1680" s="39">
        <f t="shared" si="140"/>
        <v>0</v>
      </c>
      <c r="I1680" s="39"/>
      <c r="J1680" s="82"/>
      <c r="K1680" s="41">
        <f t="shared" si="141"/>
        <v>0</v>
      </c>
      <c r="L1680" s="42">
        <v>0</v>
      </c>
      <c r="M1680" s="269"/>
      <c r="N1680" s="268" t="str">
        <f t="shared" si="143"/>
        <v>xxx</v>
      </c>
      <c r="O1680" s="267"/>
      <c r="P1680" s="268"/>
      <c r="Q1680" s="300">
        <v>0</v>
      </c>
      <c r="R1680" s="104">
        <f t="shared" si="142"/>
        <v>0</v>
      </c>
      <c r="S1680" s="43"/>
      <c r="T1680" s="111"/>
      <c r="U1680" s="111"/>
      <c r="V1680" s="111"/>
      <c r="W1680" s="111"/>
      <c r="X1680" s="111"/>
      <c r="Y1680" s="111"/>
      <c r="Z1680" s="111"/>
      <c r="AA1680" s="111"/>
      <c r="AB1680" s="111"/>
      <c r="AC1680" s="111"/>
      <c r="AD1680" s="111"/>
      <c r="AE1680" s="111"/>
      <c r="AF1680" s="111"/>
      <c r="AG1680" s="111"/>
      <c r="AH1680" s="40"/>
      <c r="AI1680" s="40"/>
    </row>
    <row r="1681" spans="1:35" s="44" customFormat="1" ht="28.5" customHeight="1" x14ac:dyDescent="0.25">
      <c r="A1681" s="88" t="e">
        <f t="shared" si="139"/>
        <v>#VALUE!</v>
      </c>
      <c r="B1681" s="87" t="s">
        <v>60</v>
      </c>
      <c r="C1681" s="28"/>
      <c r="D1681" s="37"/>
      <c r="E1681" s="38"/>
      <c r="F1681" s="89"/>
      <c r="G1681" s="96"/>
      <c r="H1681" s="39">
        <f t="shared" si="140"/>
        <v>0</v>
      </c>
      <c r="I1681" s="39"/>
      <c r="J1681" s="82"/>
      <c r="K1681" s="41">
        <f t="shared" si="141"/>
        <v>0</v>
      </c>
      <c r="L1681" s="42">
        <v>0</v>
      </c>
      <c r="M1681" s="269"/>
      <c r="N1681" s="268" t="str">
        <f t="shared" si="143"/>
        <v>xxx</v>
      </c>
      <c r="O1681" s="267"/>
      <c r="P1681" s="268"/>
      <c r="Q1681" s="300">
        <v>0</v>
      </c>
      <c r="R1681" s="104">
        <f t="shared" si="142"/>
        <v>0</v>
      </c>
      <c r="S1681" s="43"/>
      <c r="T1681" s="111"/>
      <c r="U1681" s="111"/>
      <c r="V1681" s="111"/>
      <c r="W1681" s="111"/>
      <c r="X1681" s="111"/>
      <c r="Y1681" s="111"/>
      <c r="Z1681" s="111"/>
      <c r="AA1681" s="111"/>
      <c r="AB1681" s="111"/>
      <c r="AC1681" s="111"/>
      <c r="AD1681" s="111"/>
      <c r="AE1681" s="111"/>
      <c r="AF1681" s="111"/>
      <c r="AG1681" s="111"/>
      <c r="AH1681" s="40"/>
      <c r="AI1681" s="40"/>
    </row>
    <row r="1682" spans="1:35" s="44" customFormat="1" ht="28.5" customHeight="1" x14ac:dyDescent="0.25">
      <c r="A1682" s="88" t="e">
        <f t="shared" si="139"/>
        <v>#VALUE!</v>
      </c>
      <c r="B1682" s="87" t="s">
        <v>60</v>
      </c>
      <c r="C1682" s="28"/>
      <c r="D1682" s="37"/>
      <c r="E1682" s="38"/>
      <c r="F1682" s="89"/>
      <c r="G1682" s="96"/>
      <c r="H1682" s="39">
        <f t="shared" si="140"/>
        <v>0</v>
      </c>
      <c r="I1682" s="39"/>
      <c r="J1682" s="82"/>
      <c r="K1682" s="41">
        <f t="shared" si="141"/>
        <v>0</v>
      </c>
      <c r="L1682" s="42">
        <v>0</v>
      </c>
      <c r="M1682" s="269"/>
      <c r="N1682" s="268" t="str">
        <f t="shared" si="143"/>
        <v>xxx</v>
      </c>
      <c r="O1682" s="267"/>
      <c r="P1682" s="268"/>
      <c r="Q1682" s="300">
        <v>0</v>
      </c>
      <c r="R1682" s="104">
        <f t="shared" si="142"/>
        <v>0</v>
      </c>
      <c r="S1682" s="43"/>
      <c r="T1682" s="111"/>
      <c r="U1682" s="111"/>
      <c r="V1682" s="111"/>
      <c r="W1682" s="111"/>
      <c r="X1682" s="111"/>
      <c r="Y1682" s="111"/>
      <c r="Z1682" s="111"/>
      <c r="AA1682" s="111"/>
      <c r="AB1682" s="111"/>
      <c r="AC1682" s="111"/>
      <c r="AD1682" s="111"/>
      <c r="AE1682" s="111"/>
      <c r="AF1682" s="111"/>
      <c r="AG1682" s="111"/>
      <c r="AH1682" s="40"/>
      <c r="AI1682" s="40"/>
    </row>
    <row r="1683" spans="1:35" s="44" customFormat="1" ht="28.5" customHeight="1" x14ac:dyDescent="0.25">
      <c r="A1683" s="88" t="e">
        <f t="shared" si="139"/>
        <v>#VALUE!</v>
      </c>
      <c r="B1683" s="87" t="s">
        <v>60</v>
      </c>
      <c r="C1683" s="28"/>
      <c r="D1683" s="37"/>
      <c r="E1683" s="38"/>
      <c r="F1683" s="89"/>
      <c r="G1683" s="96"/>
      <c r="H1683" s="39">
        <f t="shared" si="140"/>
        <v>0</v>
      </c>
      <c r="I1683" s="39"/>
      <c r="J1683" s="82"/>
      <c r="K1683" s="41">
        <f t="shared" si="141"/>
        <v>0</v>
      </c>
      <c r="L1683" s="42">
        <v>0</v>
      </c>
      <c r="M1683" s="269"/>
      <c r="N1683" s="268" t="str">
        <f t="shared" si="143"/>
        <v>xxx</v>
      </c>
      <c r="O1683" s="267"/>
      <c r="P1683" s="268"/>
      <c r="Q1683" s="300">
        <v>0</v>
      </c>
      <c r="R1683" s="104">
        <f t="shared" si="142"/>
        <v>0</v>
      </c>
      <c r="S1683" s="43"/>
      <c r="T1683" s="111"/>
      <c r="U1683" s="111"/>
      <c r="V1683" s="111"/>
      <c r="W1683" s="111"/>
      <c r="X1683" s="111"/>
      <c r="Y1683" s="111"/>
      <c r="Z1683" s="111"/>
      <c r="AA1683" s="111"/>
      <c r="AB1683" s="111"/>
      <c r="AC1683" s="111"/>
      <c r="AD1683" s="111"/>
      <c r="AE1683" s="111"/>
      <c r="AF1683" s="111"/>
      <c r="AG1683" s="111"/>
      <c r="AH1683" s="40"/>
      <c r="AI1683" s="40"/>
    </row>
    <row r="1684" spans="1:35" s="44" customFormat="1" ht="28.5" customHeight="1" x14ac:dyDescent="0.25">
      <c r="A1684" s="88" t="e">
        <f t="shared" si="139"/>
        <v>#VALUE!</v>
      </c>
      <c r="B1684" s="87" t="s">
        <v>60</v>
      </c>
      <c r="C1684" s="28"/>
      <c r="D1684" s="37"/>
      <c r="E1684" s="38"/>
      <c r="F1684" s="89"/>
      <c r="G1684" s="96"/>
      <c r="H1684" s="39">
        <f t="shared" si="140"/>
        <v>0</v>
      </c>
      <c r="I1684" s="39"/>
      <c r="J1684" s="82"/>
      <c r="K1684" s="41">
        <f t="shared" si="141"/>
        <v>0</v>
      </c>
      <c r="L1684" s="42">
        <v>0</v>
      </c>
      <c r="M1684" s="269"/>
      <c r="N1684" s="268" t="str">
        <f t="shared" si="143"/>
        <v>xxx</v>
      </c>
      <c r="O1684" s="267"/>
      <c r="P1684" s="268"/>
      <c r="Q1684" s="300">
        <v>0</v>
      </c>
      <c r="R1684" s="104">
        <f t="shared" si="142"/>
        <v>0</v>
      </c>
      <c r="S1684" s="43"/>
      <c r="T1684" s="111"/>
      <c r="U1684" s="111"/>
      <c r="V1684" s="111"/>
      <c r="W1684" s="111"/>
      <c r="X1684" s="111"/>
      <c r="Y1684" s="111"/>
      <c r="Z1684" s="111"/>
      <c r="AA1684" s="111"/>
      <c r="AB1684" s="111"/>
      <c r="AC1684" s="111"/>
      <c r="AD1684" s="111"/>
      <c r="AE1684" s="111"/>
      <c r="AF1684" s="111"/>
      <c r="AG1684" s="111"/>
      <c r="AH1684" s="40"/>
      <c r="AI1684" s="40"/>
    </row>
    <row r="1685" spans="1:35" s="44" customFormat="1" ht="28.5" customHeight="1" x14ac:dyDescent="0.25">
      <c r="A1685" s="88" t="e">
        <f t="shared" si="139"/>
        <v>#VALUE!</v>
      </c>
      <c r="B1685" s="87" t="s">
        <v>60</v>
      </c>
      <c r="C1685" s="28"/>
      <c r="D1685" s="37"/>
      <c r="E1685" s="38"/>
      <c r="F1685" s="89"/>
      <c r="G1685" s="96"/>
      <c r="H1685" s="39">
        <f t="shared" si="140"/>
        <v>0</v>
      </c>
      <c r="I1685" s="39"/>
      <c r="J1685" s="82"/>
      <c r="K1685" s="41">
        <f t="shared" si="141"/>
        <v>0</v>
      </c>
      <c r="L1685" s="42">
        <v>0</v>
      </c>
      <c r="M1685" s="269"/>
      <c r="N1685" s="268" t="str">
        <f t="shared" si="143"/>
        <v>xxx</v>
      </c>
      <c r="O1685" s="267"/>
      <c r="P1685" s="268"/>
      <c r="Q1685" s="300">
        <v>0</v>
      </c>
      <c r="R1685" s="104">
        <f t="shared" si="142"/>
        <v>0</v>
      </c>
      <c r="S1685" s="43"/>
      <c r="T1685" s="111"/>
      <c r="U1685" s="111"/>
      <c r="V1685" s="111"/>
      <c r="W1685" s="111"/>
      <c r="X1685" s="111"/>
      <c r="Y1685" s="111"/>
      <c r="Z1685" s="111"/>
      <c r="AA1685" s="111"/>
      <c r="AB1685" s="111"/>
      <c r="AC1685" s="111"/>
      <c r="AD1685" s="111"/>
      <c r="AE1685" s="111"/>
      <c r="AF1685" s="111"/>
      <c r="AG1685" s="111"/>
      <c r="AH1685" s="40"/>
      <c r="AI1685" s="40"/>
    </row>
    <row r="1686" spans="1:35" s="44" customFormat="1" ht="28.5" customHeight="1" x14ac:dyDescent="0.25">
      <c r="A1686" s="88" t="e">
        <f t="shared" si="139"/>
        <v>#VALUE!</v>
      </c>
      <c r="B1686" s="87" t="s">
        <v>60</v>
      </c>
      <c r="C1686" s="28"/>
      <c r="D1686" s="37"/>
      <c r="E1686" s="38"/>
      <c r="F1686" s="89"/>
      <c r="G1686" s="96"/>
      <c r="H1686" s="39">
        <f t="shared" si="140"/>
        <v>0</v>
      </c>
      <c r="I1686" s="39"/>
      <c r="J1686" s="82"/>
      <c r="K1686" s="41">
        <f t="shared" si="141"/>
        <v>0</v>
      </c>
      <c r="L1686" s="42">
        <v>0</v>
      </c>
      <c r="M1686" s="269"/>
      <c r="N1686" s="268" t="str">
        <f t="shared" si="143"/>
        <v>xxx</v>
      </c>
      <c r="O1686" s="267"/>
      <c r="P1686" s="268"/>
      <c r="Q1686" s="300">
        <v>0</v>
      </c>
      <c r="R1686" s="104">
        <f t="shared" si="142"/>
        <v>0</v>
      </c>
      <c r="S1686" s="43"/>
      <c r="T1686" s="111"/>
      <c r="U1686" s="111"/>
      <c r="V1686" s="111"/>
      <c r="W1686" s="111"/>
      <c r="X1686" s="111"/>
      <c r="Y1686" s="111"/>
      <c r="Z1686" s="111"/>
      <c r="AA1686" s="111"/>
      <c r="AB1686" s="111"/>
      <c r="AC1686" s="111"/>
      <c r="AD1686" s="111"/>
      <c r="AE1686" s="111"/>
      <c r="AF1686" s="111"/>
      <c r="AG1686" s="111"/>
      <c r="AH1686" s="40"/>
      <c r="AI1686" s="40"/>
    </row>
    <row r="1687" spans="1:35" s="44" customFormat="1" ht="28.5" customHeight="1" x14ac:dyDescent="0.25">
      <c r="A1687" s="88" t="e">
        <f t="shared" si="139"/>
        <v>#VALUE!</v>
      </c>
      <c r="B1687" s="87" t="s">
        <v>60</v>
      </c>
      <c r="C1687" s="28"/>
      <c r="D1687" s="37"/>
      <c r="E1687" s="38"/>
      <c r="F1687" s="89"/>
      <c r="G1687" s="96"/>
      <c r="H1687" s="39">
        <f t="shared" si="140"/>
        <v>0</v>
      </c>
      <c r="I1687" s="39"/>
      <c r="J1687" s="82"/>
      <c r="K1687" s="41">
        <f t="shared" si="141"/>
        <v>0</v>
      </c>
      <c r="L1687" s="42">
        <v>0</v>
      </c>
      <c r="M1687" s="269"/>
      <c r="N1687" s="268" t="str">
        <f t="shared" si="143"/>
        <v>xxx</v>
      </c>
      <c r="O1687" s="267"/>
      <c r="P1687" s="268"/>
      <c r="Q1687" s="300">
        <v>0</v>
      </c>
      <c r="R1687" s="104">
        <f t="shared" si="142"/>
        <v>0</v>
      </c>
      <c r="S1687" s="43"/>
      <c r="T1687" s="111"/>
      <c r="U1687" s="111"/>
      <c r="V1687" s="111"/>
      <c r="W1687" s="111"/>
      <c r="X1687" s="111"/>
      <c r="Y1687" s="111"/>
      <c r="Z1687" s="111"/>
      <c r="AA1687" s="111"/>
      <c r="AB1687" s="111"/>
      <c r="AC1687" s="111"/>
      <c r="AD1687" s="111"/>
      <c r="AE1687" s="111"/>
      <c r="AF1687" s="111"/>
      <c r="AG1687" s="111"/>
      <c r="AH1687" s="40"/>
      <c r="AI1687" s="40"/>
    </row>
    <row r="1688" spans="1:35" s="44" customFormat="1" ht="28.5" customHeight="1" x14ac:dyDescent="0.25">
      <c r="A1688" s="88" t="e">
        <f t="shared" si="139"/>
        <v>#VALUE!</v>
      </c>
      <c r="B1688" s="87" t="s">
        <v>60</v>
      </c>
      <c r="C1688" s="28"/>
      <c r="D1688" s="37"/>
      <c r="E1688" s="38"/>
      <c r="F1688" s="89"/>
      <c r="G1688" s="96"/>
      <c r="H1688" s="39">
        <f t="shared" si="140"/>
        <v>0</v>
      </c>
      <c r="I1688" s="39"/>
      <c r="J1688" s="82"/>
      <c r="K1688" s="41">
        <f t="shared" si="141"/>
        <v>0</v>
      </c>
      <c r="L1688" s="42">
        <v>0</v>
      </c>
      <c r="M1688" s="269"/>
      <c r="N1688" s="268" t="str">
        <f t="shared" si="143"/>
        <v>xxx</v>
      </c>
      <c r="O1688" s="267"/>
      <c r="P1688" s="268"/>
      <c r="Q1688" s="300">
        <v>0</v>
      </c>
      <c r="R1688" s="104">
        <f t="shared" si="142"/>
        <v>0</v>
      </c>
      <c r="S1688" s="43"/>
      <c r="T1688" s="111"/>
      <c r="U1688" s="111"/>
      <c r="V1688" s="111"/>
      <c r="W1688" s="111"/>
      <c r="X1688" s="111"/>
      <c r="Y1688" s="111"/>
      <c r="Z1688" s="111"/>
      <c r="AA1688" s="111"/>
      <c r="AB1688" s="111"/>
      <c r="AC1688" s="111"/>
      <c r="AD1688" s="111"/>
      <c r="AE1688" s="111"/>
      <c r="AF1688" s="111"/>
      <c r="AG1688" s="111"/>
      <c r="AH1688" s="40"/>
      <c r="AI1688" s="40"/>
    </row>
    <row r="1689" spans="1:35" s="44" customFormat="1" ht="28.5" customHeight="1" x14ac:dyDescent="0.25">
      <c r="A1689" s="88" t="e">
        <f t="shared" si="139"/>
        <v>#VALUE!</v>
      </c>
      <c r="B1689" s="87" t="s">
        <v>60</v>
      </c>
      <c r="C1689" s="28"/>
      <c r="D1689" s="37"/>
      <c r="E1689" s="38"/>
      <c r="F1689" s="89"/>
      <c r="G1689" s="96"/>
      <c r="H1689" s="39">
        <f t="shared" si="140"/>
        <v>0</v>
      </c>
      <c r="I1689" s="39"/>
      <c r="J1689" s="82"/>
      <c r="K1689" s="41">
        <f t="shared" si="141"/>
        <v>0</v>
      </c>
      <c r="L1689" s="42">
        <v>0</v>
      </c>
      <c r="M1689" s="269"/>
      <c r="N1689" s="268" t="str">
        <f t="shared" si="143"/>
        <v>xxx</v>
      </c>
      <c r="O1689" s="267"/>
      <c r="P1689" s="268"/>
      <c r="Q1689" s="300">
        <v>0</v>
      </c>
      <c r="R1689" s="104">
        <f t="shared" si="142"/>
        <v>0</v>
      </c>
      <c r="S1689" s="43"/>
      <c r="T1689" s="111"/>
      <c r="U1689" s="111"/>
      <c r="V1689" s="111"/>
      <c r="W1689" s="111"/>
      <c r="X1689" s="111"/>
      <c r="Y1689" s="111"/>
      <c r="Z1689" s="111"/>
      <c r="AA1689" s="111"/>
      <c r="AB1689" s="111"/>
      <c r="AC1689" s="111"/>
      <c r="AD1689" s="111"/>
      <c r="AE1689" s="111"/>
      <c r="AF1689" s="111"/>
      <c r="AG1689" s="111"/>
      <c r="AH1689" s="40"/>
      <c r="AI1689" s="40"/>
    </row>
    <row r="1690" spans="1:35" s="44" customFormat="1" ht="28.5" customHeight="1" x14ac:dyDescent="0.25">
      <c r="A1690" s="88" t="e">
        <f t="shared" si="139"/>
        <v>#VALUE!</v>
      </c>
      <c r="B1690" s="87" t="s">
        <v>60</v>
      </c>
      <c r="C1690" s="28"/>
      <c r="D1690" s="37"/>
      <c r="E1690" s="38"/>
      <c r="F1690" s="89"/>
      <c r="G1690" s="96"/>
      <c r="H1690" s="39">
        <f t="shared" si="140"/>
        <v>0</v>
      </c>
      <c r="I1690" s="39"/>
      <c r="J1690" s="82"/>
      <c r="K1690" s="41">
        <f t="shared" si="141"/>
        <v>0</v>
      </c>
      <c r="L1690" s="42">
        <v>0</v>
      </c>
      <c r="M1690" s="269"/>
      <c r="N1690" s="268" t="str">
        <f t="shared" si="143"/>
        <v>xxx</v>
      </c>
      <c r="O1690" s="267"/>
      <c r="P1690" s="268"/>
      <c r="Q1690" s="300">
        <v>0</v>
      </c>
      <c r="R1690" s="104">
        <f t="shared" si="142"/>
        <v>0</v>
      </c>
      <c r="S1690" s="43"/>
      <c r="T1690" s="111"/>
      <c r="U1690" s="111"/>
      <c r="V1690" s="111"/>
      <c r="W1690" s="111"/>
      <c r="X1690" s="111"/>
      <c r="Y1690" s="111"/>
      <c r="Z1690" s="111"/>
      <c r="AA1690" s="111"/>
      <c r="AB1690" s="111"/>
      <c r="AC1690" s="111"/>
      <c r="AD1690" s="111"/>
      <c r="AE1690" s="111"/>
      <c r="AF1690" s="111"/>
      <c r="AG1690" s="111"/>
      <c r="AH1690" s="40"/>
      <c r="AI1690" s="40"/>
    </row>
    <row r="1691" spans="1:35" s="44" customFormat="1" ht="28.5" customHeight="1" x14ac:dyDescent="0.25">
      <c r="A1691" s="88" t="e">
        <f t="shared" si="139"/>
        <v>#VALUE!</v>
      </c>
      <c r="B1691" s="87" t="s">
        <v>60</v>
      </c>
      <c r="C1691" s="28"/>
      <c r="D1691" s="37"/>
      <c r="E1691" s="38"/>
      <c r="F1691" s="89"/>
      <c r="G1691" s="96"/>
      <c r="H1691" s="39">
        <f t="shared" si="140"/>
        <v>0</v>
      </c>
      <c r="I1691" s="39"/>
      <c r="J1691" s="82"/>
      <c r="K1691" s="41">
        <f t="shared" si="141"/>
        <v>0</v>
      </c>
      <c r="L1691" s="42">
        <v>0</v>
      </c>
      <c r="M1691" s="269"/>
      <c r="N1691" s="268" t="str">
        <f t="shared" si="143"/>
        <v>xxx</v>
      </c>
      <c r="O1691" s="267"/>
      <c r="P1691" s="268"/>
      <c r="Q1691" s="300">
        <v>0</v>
      </c>
      <c r="R1691" s="104">
        <f t="shared" si="142"/>
        <v>0</v>
      </c>
      <c r="S1691" s="43"/>
      <c r="T1691" s="111"/>
      <c r="U1691" s="111"/>
      <c r="V1691" s="111"/>
      <c r="W1691" s="111"/>
      <c r="X1691" s="111"/>
      <c r="Y1691" s="111"/>
      <c r="Z1691" s="111"/>
      <c r="AA1691" s="111"/>
      <c r="AB1691" s="111"/>
      <c r="AC1691" s="111"/>
      <c r="AD1691" s="111"/>
      <c r="AE1691" s="111"/>
      <c r="AF1691" s="111"/>
      <c r="AG1691" s="111"/>
      <c r="AH1691" s="40"/>
      <c r="AI1691" s="40"/>
    </row>
    <row r="1692" spans="1:35" s="44" customFormat="1" ht="28.5" customHeight="1" x14ac:dyDescent="0.25">
      <c r="A1692" s="88" t="e">
        <f t="shared" si="139"/>
        <v>#VALUE!</v>
      </c>
      <c r="B1692" s="87" t="s">
        <v>60</v>
      </c>
      <c r="C1692" s="28"/>
      <c r="D1692" s="37"/>
      <c r="E1692" s="38"/>
      <c r="F1692" s="89"/>
      <c r="G1692" s="96"/>
      <c r="H1692" s="39">
        <f t="shared" si="140"/>
        <v>0</v>
      </c>
      <c r="I1692" s="39"/>
      <c r="J1692" s="82"/>
      <c r="K1692" s="41">
        <f t="shared" si="141"/>
        <v>0</v>
      </c>
      <c r="L1692" s="42">
        <v>0</v>
      </c>
      <c r="M1692" s="269"/>
      <c r="N1692" s="268" t="str">
        <f t="shared" si="143"/>
        <v>xxx</v>
      </c>
      <c r="O1692" s="267"/>
      <c r="P1692" s="268"/>
      <c r="Q1692" s="300">
        <v>0</v>
      </c>
      <c r="R1692" s="104">
        <f t="shared" si="142"/>
        <v>0</v>
      </c>
      <c r="S1692" s="43"/>
      <c r="T1692" s="111"/>
      <c r="U1692" s="111"/>
      <c r="V1692" s="111"/>
      <c r="W1692" s="111"/>
      <c r="X1692" s="111"/>
      <c r="Y1692" s="111"/>
      <c r="Z1692" s="111"/>
      <c r="AA1692" s="111"/>
      <c r="AB1692" s="111"/>
      <c r="AC1692" s="111"/>
      <c r="AD1692" s="111"/>
      <c r="AE1692" s="111"/>
      <c r="AF1692" s="111"/>
      <c r="AG1692" s="111"/>
      <c r="AH1692" s="40"/>
      <c r="AI1692" s="40"/>
    </row>
    <row r="1693" spans="1:35" s="44" customFormat="1" ht="28.5" customHeight="1" x14ac:dyDescent="0.25">
      <c r="A1693" s="88" t="e">
        <f t="shared" si="139"/>
        <v>#VALUE!</v>
      </c>
      <c r="B1693" s="87" t="s">
        <v>60</v>
      </c>
      <c r="C1693" s="28"/>
      <c r="D1693" s="37"/>
      <c r="E1693" s="38"/>
      <c r="F1693" s="89"/>
      <c r="G1693" s="96"/>
      <c r="H1693" s="39">
        <f t="shared" si="140"/>
        <v>0</v>
      </c>
      <c r="I1693" s="39"/>
      <c r="J1693" s="82"/>
      <c r="K1693" s="41">
        <f t="shared" si="141"/>
        <v>0</v>
      </c>
      <c r="L1693" s="42">
        <v>0</v>
      </c>
      <c r="M1693" s="269"/>
      <c r="N1693" s="268" t="str">
        <f t="shared" si="143"/>
        <v>xxx</v>
      </c>
      <c r="O1693" s="267"/>
      <c r="P1693" s="268"/>
      <c r="Q1693" s="300">
        <v>0</v>
      </c>
      <c r="R1693" s="104">
        <f t="shared" si="142"/>
        <v>0</v>
      </c>
      <c r="S1693" s="43"/>
      <c r="T1693" s="111"/>
      <c r="U1693" s="111"/>
      <c r="V1693" s="111"/>
      <c r="W1693" s="111"/>
      <c r="X1693" s="111"/>
      <c r="Y1693" s="111"/>
      <c r="Z1693" s="111"/>
      <c r="AA1693" s="111"/>
      <c r="AB1693" s="111"/>
      <c r="AC1693" s="111"/>
      <c r="AD1693" s="111"/>
      <c r="AE1693" s="111"/>
      <c r="AF1693" s="111"/>
      <c r="AG1693" s="111"/>
      <c r="AH1693" s="40"/>
      <c r="AI1693" s="40"/>
    </row>
    <row r="1694" spans="1:35" s="44" customFormat="1" ht="28.5" customHeight="1" x14ac:dyDescent="0.25">
      <c r="A1694" s="88" t="e">
        <f t="shared" si="139"/>
        <v>#VALUE!</v>
      </c>
      <c r="B1694" s="87" t="s">
        <v>60</v>
      </c>
      <c r="C1694" s="28"/>
      <c r="D1694" s="37"/>
      <c r="E1694" s="38"/>
      <c r="F1694" s="89"/>
      <c r="G1694" s="96"/>
      <c r="H1694" s="39">
        <f t="shared" si="140"/>
        <v>0</v>
      </c>
      <c r="I1694" s="39"/>
      <c r="J1694" s="82"/>
      <c r="K1694" s="41">
        <f t="shared" si="141"/>
        <v>0</v>
      </c>
      <c r="L1694" s="42">
        <v>0</v>
      </c>
      <c r="M1694" s="269"/>
      <c r="N1694" s="268" t="str">
        <f t="shared" si="143"/>
        <v>xxx</v>
      </c>
      <c r="O1694" s="267"/>
      <c r="P1694" s="268"/>
      <c r="Q1694" s="300">
        <v>0</v>
      </c>
      <c r="R1694" s="104">
        <f t="shared" si="142"/>
        <v>0</v>
      </c>
      <c r="S1694" s="43"/>
      <c r="T1694" s="111"/>
      <c r="U1694" s="111"/>
      <c r="V1694" s="111"/>
      <c r="W1694" s="111"/>
      <c r="X1694" s="111"/>
      <c r="Y1694" s="111"/>
      <c r="Z1694" s="111"/>
      <c r="AA1694" s="111"/>
      <c r="AB1694" s="111"/>
      <c r="AC1694" s="111"/>
      <c r="AD1694" s="111"/>
      <c r="AE1694" s="111"/>
      <c r="AF1694" s="111"/>
      <c r="AG1694" s="111"/>
      <c r="AH1694" s="40"/>
      <c r="AI1694" s="40"/>
    </row>
    <row r="1695" spans="1:35" s="44" customFormat="1" ht="28.5" customHeight="1" x14ac:dyDescent="0.25">
      <c r="A1695" s="88" t="e">
        <f t="shared" si="139"/>
        <v>#VALUE!</v>
      </c>
      <c r="B1695" s="87" t="s">
        <v>60</v>
      </c>
      <c r="C1695" s="28"/>
      <c r="D1695" s="37"/>
      <c r="E1695" s="38"/>
      <c r="F1695" s="89"/>
      <c r="G1695" s="96"/>
      <c r="H1695" s="39">
        <f t="shared" si="140"/>
        <v>0</v>
      </c>
      <c r="I1695" s="39"/>
      <c r="J1695" s="82"/>
      <c r="K1695" s="41">
        <f t="shared" si="141"/>
        <v>0</v>
      </c>
      <c r="L1695" s="42">
        <v>0</v>
      </c>
      <c r="M1695" s="269"/>
      <c r="N1695" s="268" t="str">
        <f t="shared" si="143"/>
        <v>xxx</v>
      </c>
      <c r="O1695" s="267"/>
      <c r="P1695" s="268"/>
      <c r="Q1695" s="300">
        <v>0</v>
      </c>
      <c r="R1695" s="104">
        <f t="shared" si="142"/>
        <v>0</v>
      </c>
      <c r="S1695" s="43"/>
      <c r="T1695" s="111"/>
      <c r="U1695" s="111"/>
      <c r="V1695" s="111"/>
      <c r="W1695" s="111"/>
      <c r="X1695" s="111"/>
      <c r="Y1695" s="111"/>
      <c r="Z1695" s="111"/>
      <c r="AA1695" s="111"/>
      <c r="AB1695" s="111"/>
      <c r="AC1695" s="111"/>
      <c r="AD1695" s="111"/>
      <c r="AE1695" s="111"/>
      <c r="AF1695" s="111"/>
      <c r="AG1695" s="111"/>
      <c r="AH1695" s="40"/>
      <c r="AI1695" s="40"/>
    </row>
    <row r="1696" spans="1:35" s="44" customFormat="1" ht="28.5" customHeight="1" x14ac:dyDescent="0.25">
      <c r="A1696" s="88" t="e">
        <f t="shared" si="139"/>
        <v>#VALUE!</v>
      </c>
      <c r="B1696" s="87" t="s">
        <v>60</v>
      </c>
      <c r="C1696" s="28"/>
      <c r="D1696" s="37"/>
      <c r="E1696" s="38"/>
      <c r="F1696" s="89"/>
      <c r="G1696" s="96"/>
      <c r="H1696" s="39">
        <f t="shared" si="140"/>
        <v>0</v>
      </c>
      <c r="I1696" s="39"/>
      <c r="J1696" s="82"/>
      <c r="K1696" s="41">
        <f t="shared" si="141"/>
        <v>0</v>
      </c>
      <c r="L1696" s="42">
        <v>0</v>
      </c>
      <c r="M1696" s="269"/>
      <c r="N1696" s="268" t="str">
        <f t="shared" si="143"/>
        <v>xxx</v>
      </c>
      <c r="O1696" s="267"/>
      <c r="P1696" s="268"/>
      <c r="Q1696" s="300">
        <v>0</v>
      </c>
      <c r="R1696" s="104">
        <f t="shared" si="142"/>
        <v>0</v>
      </c>
      <c r="S1696" s="43"/>
      <c r="T1696" s="111"/>
      <c r="U1696" s="111"/>
      <c r="V1696" s="111"/>
      <c r="W1696" s="111"/>
      <c r="X1696" s="111"/>
      <c r="Y1696" s="111"/>
      <c r="Z1696" s="111"/>
      <c r="AA1696" s="111"/>
      <c r="AB1696" s="111"/>
      <c r="AC1696" s="111"/>
      <c r="AD1696" s="111"/>
      <c r="AE1696" s="111"/>
      <c r="AF1696" s="111"/>
      <c r="AG1696" s="111"/>
      <c r="AH1696" s="40"/>
      <c r="AI1696" s="40"/>
    </row>
    <row r="1697" spans="1:35" s="44" customFormat="1" ht="28.5" customHeight="1" x14ac:dyDescent="0.25">
      <c r="A1697" s="88" t="e">
        <f t="shared" si="139"/>
        <v>#VALUE!</v>
      </c>
      <c r="B1697" s="87" t="s">
        <v>60</v>
      </c>
      <c r="C1697" s="28"/>
      <c r="D1697" s="37"/>
      <c r="E1697" s="38"/>
      <c r="F1697" s="89"/>
      <c r="G1697" s="96"/>
      <c r="H1697" s="39">
        <f t="shared" si="140"/>
        <v>0</v>
      </c>
      <c r="I1697" s="39"/>
      <c r="J1697" s="82"/>
      <c r="K1697" s="41">
        <f t="shared" si="141"/>
        <v>0</v>
      </c>
      <c r="L1697" s="42">
        <v>0</v>
      </c>
      <c r="M1697" s="269"/>
      <c r="N1697" s="268" t="str">
        <f t="shared" si="143"/>
        <v>xxx</v>
      </c>
      <c r="O1697" s="267"/>
      <c r="P1697" s="268"/>
      <c r="Q1697" s="300">
        <v>0</v>
      </c>
      <c r="R1697" s="104">
        <f t="shared" si="142"/>
        <v>0</v>
      </c>
      <c r="S1697" s="43"/>
      <c r="T1697" s="111"/>
      <c r="U1697" s="111"/>
      <c r="V1697" s="111"/>
      <c r="W1697" s="111"/>
      <c r="X1697" s="111"/>
      <c r="Y1697" s="111"/>
      <c r="Z1697" s="111"/>
      <c r="AA1697" s="111"/>
      <c r="AB1697" s="111"/>
      <c r="AC1697" s="111"/>
      <c r="AD1697" s="111"/>
      <c r="AE1697" s="111"/>
      <c r="AF1697" s="111"/>
      <c r="AG1697" s="111"/>
      <c r="AH1697" s="40"/>
      <c r="AI1697" s="40"/>
    </row>
    <row r="1698" spans="1:35" s="44" customFormat="1" ht="28.5" customHeight="1" x14ac:dyDescent="0.25">
      <c r="A1698" s="88" t="e">
        <f t="shared" si="139"/>
        <v>#VALUE!</v>
      </c>
      <c r="B1698" s="87" t="s">
        <v>60</v>
      </c>
      <c r="C1698" s="28"/>
      <c r="D1698" s="37"/>
      <c r="E1698" s="38"/>
      <c r="F1698" s="89"/>
      <c r="G1698" s="96"/>
      <c r="H1698" s="39">
        <f t="shared" si="140"/>
        <v>0</v>
      </c>
      <c r="I1698" s="39"/>
      <c r="J1698" s="82"/>
      <c r="K1698" s="41">
        <f t="shared" si="141"/>
        <v>0</v>
      </c>
      <c r="L1698" s="42">
        <v>0</v>
      </c>
      <c r="M1698" s="269"/>
      <c r="N1698" s="268" t="str">
        <f t="shared" si="143"/>
        <v>xxx</v>
      </c>
      <c r="O1698" s="267"/>
      <c r="P1698" s="268"/>
      <c r="Q1698" s="300">
        <v>0</v>
      </c>
      <c r="R1698" s="104">
        <f t="shared" si="142"/>
        <v>0</v>
      </c>
      <c r="S1698" s="43"/>
      <c r="T1698" s="111"/>
      <c r="U1698" s="111"/>
      <c r="V1698" s="111"/>
      <c r="W1698" s="111"/>
      <c r="X1698" s="111"/>
      <c r="Y1698" s="111"/>
      <c r="Z1698" s="111"/>
      <c r="AA1698" s="111"/>
      <c r="AB1698" s="111"/>
      <c r="AC1698" s="111"/>
      <c r="AD1698" s="111"/>
      <c r="AE1698" s="111"/>
      <c r="AF1698" s="111"/>
      <c r="AG1698" s="111"/>
      <c r="AH1698" s="40"/>
      <c r="AI1698" s="40"/>
    </row>
    <row r="1699" spans="1:35" s="44" customFormat="1" ht="28.5" customHeight="1" x14ac:dyDescent="0.25">
      <c r="A1699" s="88" t="e">
        <f t="shared" si="139"/>
        <v>#VALUE!</v>
      </c>
      <c r="B1699" s="87" t="s">
        <v>60</v>
      </c>
      <c r="C1699" s="28"/>
      <c r="D1699" s="37"/>
      <c r="E1699" s="38"/>
      <c r="F1699" s="89"/>
      <c r="G1699" s="96"/>
      <c r="H1699" s="39">
        <f t="shared" si="140"/>
        <v>0</v>
      </c>
      <c r="I1699" s="39"/>
      <c r="J1699" s="82"/>
      <c r="K1699" s="41">
        <f t="shared" si="141"/>
        <v>0</v>
      </c>
      <c r="L1699" s="42">
        <v>0</v>
      </c>
      <c r="M1699" s="269"/>
      <c r="N1699" s="268" t="str">
        <f t="shared" si="143"/>
        <v>xxx</v>
      </c>
      <c r="O1699" s="267"/>
      <c r="P1699" s="268"/>
      <c r="Q1699" s="300">
        <v>0</v>
      </c>
      <c r="R1699" s="104">
        <f t="shared" si="142"/>
        <v>0</v>
      </c>
      <c r="S1699" s="43"/>
      <c r="T1699" s="111"/>
      <c r="U1699" s="111"/>
      <c r="V1699" s="111"/>
      <c r="W1699" s="111"/>
      <c r="X1699" s="111"/>
      <c r="Y1699" s="111"/>
      <c r="Z1699" s="111"/>
      <c r="AA1699" s="111"/>
      <c r="AB1699" s="111"/>
      <c r="AC1699" s="111"/>
      <c r="AD1699" s="111"/>
      <c r="AE1699" s="111"/>
      <c r="AF1699" s="111"/>
      <c r="AG1699" s="111"/>
      <c r="AH1699" s="40"/>
      <c r="AI1699" s="40"/>
    </row>
    <row r="1700" spans="1:35" s="44" customFormat="1" ht="28.5" customHeight="1" x14ac:dyDescent="0.25">
      <c r="A1700" s="88" t="e">
        <f t="shared" si="139"/>
        <v>#VALUE!</v>
      </c>
      <c r="B1700" s="87" t="s">
        <v>60</v>
      </c>
      <c r="C1700" s="28"/>
      <c r="D1700" s="37"/>
      <c r="E1700" s="38"/>
      <c r="F1700" s="89"/>
      <c r="G1700" s="96"/>
      <c r="H1700" s="39">
        <f t="shared" si="140"/>
        <v>0</v>
      </c>
      <c r="I1700" s="39"/>
      <c r="J1700" s="82"/>
      <c r="K1700" s="41">
        <f t="shared" si="141"/>
        <v>0</v>
      </c>
      <c r="L1700" s="42">
        <v>0</v>
      </c>
      <c r="M1700" s="269"/>
      <c r="N1700" s="268" t="str">
        <f t="shared" si="143"/>
        <v>xxx</v>
      </c>
      <c r="O1700" s="267"/>
      <c r="P1700" s="268"/>
      <c r="Q1700" s="300">
        <v>0</v>
      </c>
      <c r="R1700" s="104">
        <f t="shared" si="142"/>
        <v>0</v>
      </c>
      <c r="S1700" s="43"/>
      <c r="T1700" s="111"/>
      <c r="U1700" s="111"/>
      <c r="V1700" s="111"/>
      <c r="W1700" s="111"/>
      <c r="X1700" s="111"/>
      <c r="Y1700" s="111"/>
      <c r="Z1700" s="111"/>
      <c r="AA1700" s="111"/>
      <c r="AB1700" s="111"/>
      <c r="AC1700" s="111"/>
      <c r="AD1700" s="111"/>
      <c r="AE1700" s="111"/>
      <c r="AF1700" s="111"/>
      <c r="AG1700" s="111"/>
      <c r="AH1700" s="40"/>
      <c r="AI1700" s="40"/>
    </row>
    <row r="1701" spans="1:35" s="44" customFormat="1" ht="28.5" customHeight="1" x14ac:dyDescent="0.25">
      <c r="A1701" s="88" t="e">
        <f t="shared" si="139"/>
        <v>#VALUE!</v>
      </c>
      <c r="B1701" s="87" t="s">
        <v>60</v>
      </c>
      <c r="C1701" s="28"/>
      <c r="D1701" s="37"/>
      <c r="E1701" s="38"/>
      <c r="F1701" s="89"/>
      <c r="G1701" s="96"/>
      <c r="H1701" s="39">
        <f t="shared" si="140"/>
        <v>0</v>
      </c>
      <c r="I1701" s="39"/>
      <c r="J1701" s="82"/>
      <c r="K1701" s="41">
        <f t="shared" si="141"/>
        <v>0</v>
      </c>
      <c r="L1701" s="42">
        <v>0</v>
      </c>
      <c r="M1701" s="269"/>
      <c r="N1701" s="268" t="str">
        <f t="shared" si="143"/>
        <v>xxx</v>
      </c>
      <c r="O1701" s="267"/>
      <c r="P1701" s="268"/>
      <c r="Q1701" s="300">
        <v>0</v>
      </c>
      <c r="R1701" s="104">
        <f t="shared" si="142"/>
        <v>0</v>
      </c>
      <c r="S1701" s="43"/>
      <c r="T1701" s="111"/>
      <c r="U1701" s="111"/>
      <c r="V1701" s="111"/>
      <c r="W1701" s="111"/>
      <c r="X1701" s="111"/>
      <c r="Y1701" s="111"/>
      <c r="Z1701" s="111"/>
      <c r="AA1701" s="111"/>
      <c r="AB1701" s="111"/>
      <c r="AC1701" s="111"/>
      <c r="AD1701" s="111"/>
      <c r="AE1701" s="111"/>
      <c r="AF1701" s="111"/>
      <c r="AG1701" s="111"/>
      <c r="AH1701" s="40"/>
      <c r="AI1701" s="40"/>
    </row>
    <row r="1702" spans="1:35" s="44" customFormat="1" ht="28.5" customHeight="1" x14ac:dyDescent="0.25">
      <c r="A1702" s="88" t="e">
        <f t="shared" si="139"/>
        <v>#VALUE!</v>
      </c>
      <c r="B1702" s="87" t="s">
        <v>60</v>
      </c>
      <c r="C1702" s="28"/>
      <c r="D1702" s="37"/>
      <c r="E1702" s="38"/>
      <c r="F1702" s="89"/>
      <c r="G1702" s="96"/>
      <c r="H1702" s="39">
        <f t="shared" si="140"/>
        <v>0</v>
      </c>
      <c r="I1702" s="39"/>
      <c r="J1702" s="82"/>
      <c r="K1702" s="41">
        <f t="shared" si="141"/>
        <v>0</v>
      </c>
      <c r="L1702" s="42">
        <v>0</v>
      </c>
      <c r="M1702" s="269"/>
      <c r="N1702" s="268" t="str">
        <f t="shared" si="143"/>
        <v>xxx</v>
      </c>
      <c r="O1702" s="267"/>
      <c r="P1702" s="268"/>
      <c r="Q1702" s="300">
        <v>0</v>
      </c>
      <c r="R1702" s="104">
        <f t="shared" si="142"/>
        <v>0</v>
      </c>
      <c r="S1702" s="43"/>
      <c r="T1702" s="111"/>
      <c r="U1702" s="111"/>
      <c r="V1702" s="111"/>
      <c r="W1702" s="111"/>
      <c r="X1702" s="111"/>
      <c r="Y1702" s="111"/>
      <c r="Z1702" s="111"/>
      <c r="AA1702" s="111"/>
      <c r="AB1702" s="111"/>
      <c r="AC1702" s="111"/>
      <c r="AD1702" s="111"/>
      <c r="AE1702" s="111"/>
      <c r="AF1702" s="111"/>
      <c r="AG1702" s="111"/>
      <c r="AH1702" s="40"/>
      <c r="AI1702" s="40"/>
    </row>
    <row r="1703" spans="1:35" s="44" customFormat="1" ht="28.5" customHeight="1" x14ac:dyDescent="0.25">
      <c r="A1703" s="88" t="e">
        <f t="shared" si="139"/>
        <v>#VALUE!</v>
      </c>
      <c r="B1703" s="87" t="s">
        <v>60</v>
      </c>
      <c r="C1703" s="28"/>
      <c r="D1703" s="37"/>
      <c r="E1703" s="38"/>
      <c r="F1703" s="89"/>
      <c r="G1703" s="96"/>
      <c r="H1703" s="39">
        <f t="shared" si="140"/>
        <v>0</v>
      </c>
      <c r="I1703" s="39"/>
      <c r="J1703" s="82"/>
      <c r="K1703" s="41">
        <f t="shared" si="141"/>
        <v>0</v>
      </c>
      <c r="L1703" s="42">
        <v>0</v>
      </c>
      <c r="M1703" s="269"/>
      <c r="N1703" s="268" t="str">
        <f t="shared" si="143"/>
        <v>xxx</v>
      </c>
      <c r="O1703" s="267"/>
      <c r="P1703" s="268"/>
      <c r="Q1703" s="300">
        <v>0</v>
      </c>
      <c r="R1703" s="104">
        <f t="shared" si="142"/>
        <v>0</v>
      </c>
      <c r="S1703" s="43"/>
      <c r="T1703" s="111"/>
      <c r="U1703" s="111"/>
      <c r="V1703" s="111"/>
      <c r="W1703" s="111"/>
      <c r="X1703" s="111"/>
      <c r="Y1703" s="111"/>
      <c r="Z1703" s="111"/>
      <c r="AA1703" s="111"/>
      <c r="AB1703" s="111"/>
      <c r="AC1703" s="111"/>
      <c r="AD1703" s="111"/>
      <c r="AE1703" s="111"/>
      <c r="AF1703" s="111"/>
      <c r="AG1703" s="111"/>
      <c r="AH1703" s="40"/>
      <c r="AI1703" s="40"/>
    </row>
    <row r="1704" spans="1:35" s="44" customFormat="1" ht="28.5" customHeight="1" x14ac:dyDescent="0.25">
      <c r="A1704" s="88" t="e">
        <f t="shared" si="139"/>
        <v>#VALUE!</v>
      </c>
      <c r="B1704" s="87" t="s">
        <v>60</v>
      </c>
      <c r="C1704" s="28"/>
      <c r="D1704" s="37"/>
      <c r="E1704" s="38"/>
      <c r="F1704" s="89"/>
      <c r="G1704" s="96"/>
      <c r="H1704" s="39">
        <f t="shared" si="140"/>
        <v>0</v>
      </c>
      <c r="I1704" s="39"/>
      <c r="J1704" s="82"/>
      <c r="K1704" s="41">
        <f t="shared" si="141"/>
        <v>0</v>
      </c>
      <c r="L1704" s="42">
        <v>0</v>
      </c>
      <c r="M1704" s="269"/>
      <c r="N1704" s="268" t="str">
        <f t="shared" si="143"/>
        <v>xxx</v>
      </c>
      <c r="O1704" s="267"/>
      <c r="P1704" s="268"/>
      <c r="Q1704" s="300">
        <v>0</v>
      </c>
      <c r="R1704" s="104">
        <f t="shared" si="142"/>
        <v>0</v>
      </c>
      <c r="S1704" s="43"/>
      <c r="T1704" s="111"/>
      <c r="U1704" s="111"/>
      <c r="V1704" s="111"/>
      <c r="W1704" s="111"/>
      <c r="X1704" s="111"/>
      <c r="Y1704" s="111"/>
      <c r="Z1704" s="111"/>
      <c r="AA1704" s="111"/>
      <c r="AB1704" s="111"/>
      <c r="AC1704" s="111"/>
      <c r="AD1704" s="111"/>
      <c r="AE1704" s="111"/>
      <c r="AF1704" s="111"/>
      <c r="AG1704" s="111"/>
      <c r="AH1704" s="40"/>
      <c r="AI1704" s="40"/>
    </row>
    <row r="1705" spans="1:35" s="44" customFormat="1" ht="28.5" customHeight="1" x14ac:dyDescent="0.25">
      <c r="A1705" s="88" t="e">
        <f t="shared" si="139"/>
        <v>#VALUE!</v>
      </c>
      <c r="B1705" s="87" t="s">
        <v>60</v>
      </c>
      <c r="C1705" s="28"/>
      <c r="D1705" s="37"/>
      <c r="E1705" s="38"/>
      <c r="F1705" s="89"/>
      <c r="G1705" s="96"/>
      <c r="H1705" s="39">
        <f t="shared" si="140"/>
        <v>0</v>
      </c>
      <c r="I1705" s="39"/>
      <c r="J1705" s="82"/>
      <c r="K1705" s="41">
        <f t="shared" si="141"/>
        <v>0</v>
      </c>
      <c r="L1705" s="42">
        <v>0</v>
      </c>
      <c r="M1705" s="269"/>
      <c r="N1705" s="268" t="str">
        <f t="shared" si="143"/>
        <v>xxx</v>
      </c>
      <c r="O1705" s="267"/>
      <c r="P1705" s="268"/>
      <c r="Q1705" s="300">
        <v>0</v>
      </c>
      <c r="R1705" s="104">
        <f t="shared" si="142"/>
        <v>0</v>
      </c>
      <c r="S1705" s="43"/>
      <c r="T1705" s="111"/>
      <c r="U1705" s="111"/>
      <c r="V1705" s="111"/>
      <c r="W1705" s="111"/>
      <c r="X1705" s="111"/>
      <c r="Y1705" s="111"/>
      <c r="Z1705" s="111"/>
      <c r="AA1705" s="111"/>
      <c r="AB1705" s="111"/>
      <c r="AC1705" s="111"/>
      <c r="AD1705" s="111"/>
      <c r="AE1705" s="111"/>
      <c r="AF1705" s="111"/>
      <c r="AG1705" s="111"/>
      <c r="AH1705" s="40"/>
      <c r="AI1705" s="40"/>
    </row>
    <row r="1706" spans="1:35" s="44" customFormat="1" ht="28.5" customHeight="1" x14ac:dyDescent="0.25">
      <c r="A1706" s="88" t="e">
        <f t="shared" ref="A1706:A1769" si="144">N1706+14</f>
        <v>#VALUE!</v>
      </c>
      <c r="B1706" s="87" t="s">
        <v>60</v>
      </c>
      <c r="C1706" s="28"/>
      <c r="D1706" s="37"/>
      <c r="E1706" s="38"/>
      <c r="F1706" s="89"/>
      <c r="G1706" s="96"/>
      <c r="H1706" s="39">
        <f t="shared" ref="H1706:H1769" si="145">G1706-F1706</f>
        <v>0</v>
      </c>
      <c r="I1706" s="39"/>
      <c r="J1706" s="82"/>
      <c r="K1706" s="41">
        <f t="shared" ref="K1706:K1769" si="146">L1706/1.1</f>
        <v>0</v>
      </c>
      <c r="L1706" s="42">
        <v>0</v>
      </c>
      <c r="M1706" s="269"/>
      <c r="N1706" s="268" t="str">
        <f t="shared" si="143"/>
        <v>xxx</v>
      </c>
      <c r="O1706" s="267"/>
      <c r="P1706" s="268"/>
      <c r="Q1706" s="300">
        <v>0</v>
      </c>
      <c r="R1706" s="104">
        <f t="shared" ref="R1706:R1769" si="147">L1706-Q1706</f>
        <v>0</v>
      </c>
      <c r="S1706" s="43"/>
      <c r="T1706" s="111"/>
      <c r="U1706" s="111"/>
      <c r="V1706" s="111"/>
      <c r="W1706" s="111"/>
      <c r="X1706" s="111"/>
      <c r="Y1706" s="111"/>
      <c r="Z1706" s="111"/>
      <c r="AA1706" s="111"/>
      <c r="AB1706" s="111"/>
      <c r="AC1706" s="111"/>
      <c r="AD1706" s="111"/>
      <c r="AE1706" s="111"/>
      <c r="AF1706" s="111"/>
      <c r="AG1706" s="111"/>
      <c r="AH1706" s="40"/>
      <c r="AI1706" s="40"/>
    </row>
    <row r="1707" spans="1:35" s="44" customFormat="1" ht="28.5" customHeight="1" x14ac:dyDescent="0.25">
      <c r="A1707" s="88" t="e">
        <f t="shared" si="144"/>
        <v>#VALUE!</v>
      </c>
      <c r="B1707" s="87" t="s">
        <v>60</v>
      </c>
      <c r="C1707" s="28"/>
      <c r="D1707" s="37"/>
      <c r="E1707" s="38"/>
      <c r="F1707" s="89"/>
      <c r="G1707" s="96"/>
      <c r="H1707" s="39">
        <f t="shared" si="145"/>
        <v>0</v>
      </c>
      <c r="I1707" s="39"/>
      <c r="J1707" s="82"/>
      <c r="K1707" s="41">
        <f t="shared" si="146"/>
        <v>0</v>
      </c>
      <c r="L1707" s="42">
        <v>0</v>
      </c>
      <c r="M1707" s="269"/>
      <c r="N1707" s="268" t="str">
        <f t="shared" si="143"/>
        <v>xxx</v>
      </c>
      <c r="O1707" s="267"/>
      <c r="P1707" s="268"/>
      <c r="Q1707" s="300">
        <v>0</v>
      </c>
      <c r="R1707" s="104">
        <f t="shared" si="147"/>
        <v>0</v>
      </c>
      <c r="S1707" s="43"/>
      <c r="T1707" s="111"/>
      <c r="U1707" s="111"/>
      <c r="V1707" s="111"/>
      <c r="W1707" s="111"/>
      <c r="X1707" s="111"/>
      <c r="Y1707" s="111"/>
      <c r="Z1707" s="111"/>
      <c r="AA1707" s="111"/>
      <c r="AB1707" s="111"/>
      <c r="AC1707" s="111"/>
      <c r="AD1707" s="111"/>
      <c r="AE1707" s="111"/>
      <c r="AF1707" s="111"/>
      <c r="AG1707" s="111"/>
      <c r="AH1707" s="40"/>
      <c r="AI1707" s="40"/>
    </row>
    <row r="1708" spans="1:35" s="44" customFormat="1" ht="28.5" customHeight="1" x14ac:dyDescent="0.25">
      <c r="A1708" s="88" t="e">
        <f t="shared" si="144"/>
        <v>#VALUE!</v>
      </c>
      <c r="B1708" s="87" t="s">
        <v>60</v>
      </c>
      <c r="C1708" s="28"/>
      <c r="D1708" s="37"/>
      <c r="E1708" s="38"/>
      <c r="F1708" s="89"/>
      <c r="G1708" s="96"/>
      <c r="H1708" s="39">
        <f t="shared" si="145"/>
        <v>0</v>
      </c>
      <c r="I1708" s="39"/>
      <c r="J1708" s="82"/>
      <c r="K1708" s="41">
        <f t="shared" si="146"/>
        <v>0</v>
      </c>
      <c r="L1708" s="42">
        <v>0</v>
      </c>
      <c r="M1708" s="269"/>
      <c r="N1708" s="268" t="str">
        <f t="shared" si="143"/>
        <v>xxx</v>
      </c>
      <c r="O1708" s="267"/>
      <c r="P1708" s="268"/>
      <c r="Q1708" s="300">
        <v>0</v>
      </c>
      <c r="R1708" s="104">
        <f t="shared" si="147"/>
        <v>0</v>
      </c>
      <c r="S1708" s="43"/>
      <c r="T1708" s="111"/>
      <c r="U1708" s="111"/>
      <c r="V1708" s="111"/>
      <c r="W1708" s="111"/>
      <c r="X1708" s="111"/>
      <c r="Y1708" s="111"/>
      <c r="Z1708" s="111"/>
      <c r="AA1708" s="111"/>
      <c r="AB1708" s="111"/>
      <c r="AC1708" s="111"/>
      <c r="AD1708" s="111"/>
      <c r="AE1708" s="111"/>
      <c r="AF1708" s="111"/>
      <c r="AG1708" s="111"/>
      <c r="AH1708" s="40"/>
      <c r="AI1708" s="40"/>
    </row>
    <row r="1709" spans="1:35" s="44" customFormat="1" ht="28.5" customHeight="1" x14ac:dyDescent="0.25">
      <c r="A1709" s="88" t="e">
        <f t="shared" si="144"/>
        <v>#VALUE!</v>
      </c>
      <c r="B1709" s="87" t="s">
        <v>60</v>
      </c>
      <c r="C1709" s="28"/>
      <c r="D1709" s="37"/>
      <c r="E1709" s="38"/>
      <c r="F1709" s="89"/>
      <c r="G1709" s="96"/>
      <c r="H1709" s="39">
        <f t="shared" si="145"/>
        <v>0</v>
      </c>
      <c r="I1709" s="39"/>
      <c r="J1709" s="82"/>
      <c r="K1709" s="41">
        <f t="shared" si="146"/>
        <v>0</v>
      </c>
      <c r="L1709" s="42">
        <v>0</v>
      </c>
      <c r="M1709" s="269"/>
      <c r="N1709" s="268" t="str">
        <f t="shared" si="143"/>
        <v>xxx</v>
      </c>
      <c r="O1709" s="267"/>
      <c r="P1709" s="268"/>
      <c r="Q1709" s="300">
        <v>0</v>
      </c>
      <c r="R1709" s="104">
        <f t="shared" si="147"/>
        <v>0</v>
      </c>
      <c r="S1709" s="43"/>
      <c r="T1709" s="111"/>
      <c r="U1709" s="111"/>
      <c r="V1709" s="111"/>
      <c r="W1709" s="111"/>
      <c r="X1709" s="111"/>
      <c r="Y1709" s="111"/>
      <c r="Z1709" s="111"/>
      <c r="AA1709" s="111"/>
      <c r="AB1709" s="111"/>
      <c r="AC1709" s="111"/>
      <c r="AD1709" s="111"/>
      <c r="AE1709" s="111"/>
      <c r="AF1709" s="111"/>
      <c r="AG1709" s="111"/>
      <c r="AH1709" s="40"/>
      <c r="AI1709" s="40"/>
    </row>
    <row r="1710" spans="1:35" s="44" customFormat="1" ht="28.5" customHeight="1" x14ac:dyDescent="0.25">
      <c r="A1710" s="88" t="e">
        <f t="shared" si="144"/>
        <v>#VALUE!</v>
      </c>
      <c r="B1710" s="87" t="s">
        <v>60</v>
      </c>
      <c r="C1710" s="28"/>
      <c r="D1710" s="37"/>
      <c r="E1710" s="38"/>
      <c r="F1710" s="89"/>
      <c r="G1710" s="96"/>
      <c r="H1710" s="39">
        <f t="shared" si="145"/>
        <v>0</v>
      </c>
      <c r="I1710" s="39"/>
      <c r="J1710" s="82"/>
      <c r="K1710" s="41">
        <f t="shared" si="146"/>
        <v>0</v>
      </c>
      <c r="L1710" s="42">
        <v>0</v>
      </c>
      <c r="M1710" s="269"/>
      <c r="N1710" s="268" t="str">
        <f t="shared" si="143"/>
        <v>xxx</v>
      </c>
      <c r="O1710" s="267"/>
      <c r="P1710" s="268"/>
      <c r="Q1710" s="300">
        <v>0</v>
      </c>
      <c r="R1710" s="104">
        <f t="shared" si="147"/>
        <v>0</v>
      </c>
      <c r="S1710" s="43"/>
      <c r="T1710" s="111"/>
      <c r="U1710" s="111"/>
      <c r="V1710" s="111"/>
      <c r="W1710" s="111"/>
      <c r="X1710" s="111"/>
      <c r="Y1710" s="111"/>
      <c r="Z1710" s="111"/>
      <c r="AA1710" s="111"/>
      <c r="AB1710" s="111"/>
      <c r="AC1710" s="111"/>
      <c r="AD1710" s="111"/>
      <c r="AE1710" s="111"/>
      <c r="AF1710" s="111"/>
      <c r="AG1710" s="111"/>
      <c r="AH1710" s="40"/>
      <c r="AI1710" s="40"/>
    </row>
    <row r="1711" spans="1:35" s="44" customFormat="1" ht="28.5" customHeight="1" x14ac:dyDescent="0.25">
      <c r="A1711" s="88" t="e">
        <f t="shared" si="144"/>
        <v>#VALUE!</v>
      </c>
      <c r="B1711" s="87" t="s">
        <v>60</v>
      </c>
      <c r="C1711" s="28"/>
      <c r="D1711" s="37"/>
      <c r="E1711" s="38"/>
      <c r="F1711" s="89"/>
      <c r="G1711" s="96"/>
      <c r="H1711" s="39">
        <f t="shared" si="145"/>
        <v>0</v>
      </c>
      <c r="I1711" s="39"/>
      <c r="J1711" s="82"/>
      <c r="K1711" s="41">
        <f t="shared" si="146"/>
        <v>0</v>
      </c>
      <c r="L1711" s="42">
        <v>0</v>
      </c>
      <c r="M1711" s="269"/>
      <c r="N1711" s="268" t="str">
        <f t="shared" si="143"/>
        <v>xxx</v>
      </c>
      <c r="O1711" s="267"/>
      <c r="P1711" s="268"/>
      <c r="Q1711" s="300">
        <v>0</v>
      </c>
      <c r="R1711" s="104">
        <f t="shared" si="147"/>
        <v>0</v>
      </c>
      <c r="S1711" s="43"/>
      <c r="T1711" s="111"/>
      <c r="U1711" s="111"/>
      <c r="V1711" s="111"/>
      <c r="W1711" s="111"/>
      <c r="X1711" s="111"/>
      <c r="Y1711" s="111"/>
      <c r="Z1711" s="111"/>
      <c r="AA1711" s="111"/>
      <c r="AB1711" s="111"/>
      <c r="AC1711" s="111"/>
      <c r="AD1711" s="111"/>
      <c r="AE1711" s="111"/>
      <c r="AF1711" s="111"/>
      <c r="AG1711" s="111"/>
      <c r="AH1711" s="40"/>
      <c r="AI1711" s="40"/>
    </row>
    <row r="1712" spans="1:35" s="44" customFormat="1" ht="28.5" customHeight="1" x14ac:dyDescent="0.25">
      <c r="A1712" s="88" t="e">
        <f t="shared" si="144"/>
        <v>#VALUE!</v>
      </c>
      <c r="B1712" s="87" t="s">
        <v>60</v>
      </c>
      <c r="C1712" s="28"/>
      <c r="D1712" s="37"/>
      <c r="E1712" s="38"/>
      <c r="F1712" s="89"/>
      <c r="G1712" s="96"/>
      <c r="H1712" s="39">
        <f t="shared" si="145"/>
        <v>0</v>
      </c>
      <c r="I1712" s="39"/>
      <c r="J1712" s="82"/>
      <c r="K1712" s="41">
        <f t="shared" si="146"/>
        <v>0</v>
      </c>
      <c r="L1712" s="42">
        <v>0</v>
      </c>
      <c r="M1712" s="269"/>
      <c r="N1712" s="268" t="str">
        <f t="shared" si="143"/>
        <v>xxx</v>
      </c>
      <c r="O1712" s="267"/>
      <c r="P1712" s="268"/>
      <c r="Q1712" s="300">
        <v>0</v>
      </c>
      <c r="R1712" s="104">
        <f t="shared" si="147"/>
        <v>0</v>
      </c>
      <c r="S1712" s="43"/>
      <c r="T1712" s="111"/>
      <c r="U1712" s="111"/>
      <c r="V1712" s="111"/>
      <c r="W1712" s="111"/>
      <c r="X1712" s="111"/>
      <c r="Y1712" s="111"/>
      <c r="Z1712" s="111"/>
      <c r="AA1712" s="111"/>
      <c r="AB1712" s="111"/>
      <c r="AC1712" s="111"/>
      <c r="AD1712" s="111"/>
      <c r="AE1712" s="111"/>
      <c r="AF1712" s="111"/>
      <c r="AG1712" s="111"/>
      <c r="AH1712" s="40"/>
      <c r="AI1712" s="40"/>
    </row>
    <row r="1713" spans="1:35" s="44" customFormat="1" ht="28.5" customHeight="1" x14ac:dyDescent="0.25">
      <c r="A1713" s="88" t="e">
        <f t="shared" si="144"/>
        <v>#VALUE!</v>
      </c>
      <c r="B1713" s="87" t="s">
        <v>60</v>
      </c>
      <c r="C1713" s="28"/>
      <c r="D1713" s="37"/>
      <c r="E1713" s="38"/>
      <c r="F1713" s="89"/>
      <c r="G1713" s="96"/>
      <c r="H1713" s="39">
        <f t="shared" si="145"/>
        <v>0</v>
      </c>
      <c r="I1713" s="39"/>
      <c r="J1713" s="82"/>
      <c r="K1713" s="41">
        <f t="shared" si="146"/>
        <v>0</v>
      </c>
      <c r="L1713" s="42">
        <v>0</v>
      </c>
      <c r="M1713" s="269"/>
      <c r="N1713" s="268" t="str">
        <f t="shared" si="143"/>
        <v>xxx</v>
      </c>
      <c r="O1713" s="267"/>
      <c r="P1713" s="268"/>
      <c r="Q1713" s="300">
        <v>0</v>
      </c>
      <c r="R1713" s="104">
        <f t="shared" si="147"/>
        <v>0</v>
      </c>
      <c r="S1713" s="43"/>
      <c r="T1713" s="111"/>
      <c r="U1713" s="111"/>
      <c r="V1713" s="111"/>
      <c r="W1713" s="111"/>
      <c r="X1713" s="111"/>
      <c r="Y1713" s="111"/>
      <c r="Z1713" s="111"/>
      <c r="AA1713" s="111"/>
      <c r="AB1713" s="111"/>
      <c r="AC1713" s="111"/>
      <c r="AD1713" s="111"/>
      <c r="AE1713" s="111"/>
      <c r="AF1713" s="111"/>
      <c r="AG1713" s="111"/>
      <c r="AH1713" s="40"/>
      <c r="AI1713" s="40"/>
    </row>
    <row r="1714" spans="1:35" s="44" customFormat="1" ht="28.5" customHeight="1" x14ac:dyDescent="0.25">
      <c r="A1714" s="88" t="e">
        <f t="shared" si="144"/>
        <v>#VALUE!</v>
      </c>
      <c r="B1714" s="87" t="s">
        <v>60</v>
      </c>
      <c r="C1714" s="28"/>
      <c r="D1714" s="37"/>
      <c r="E1714" s="38"/>
      <c r="F1714" s="89"/>
      <c r="G1714" s="96"/>
      <c r="H1714" s="39">
        <f t="shared" si="145"/>
        <v>0</v>
      </c>
      <c r="I1714" s="39"/>
      <c r="J1714" s="82"/>
      <c r="K1714" s="41">
        <f t="shared" si="146"/>
        <v>0</v>
      </c>
      <c r="L1714" s="42">
        <v>0</v>
      </c>
      <c r="M1714" s="269"/>
      <c r="N1714" s="268" t="str">
        <f t="shared" si="143"/>
        <v>xxx</v>
      </c>
      <c r="O1714" s="267"/>
      <c r="P1714" s="268"/>
      <c r="Q1714" s="300">
        <v>0</v>
      </c>
      <c r="R1714" s="104">
        <f t="shared" si="147"/>
        <v>0</v>
      </c>
      <c r="S1714" s="43"/>
      <c r="T1714" s="111"/>
      <c r="U1714" s="111"/>
      <c r="V1714" s="111"/>
      <c r="W1714" s="111"/>
      <c r="X1714" s="111"/>
      <c r="Y1714" s="111"/>
      <c r="Z1714" s="111"/>
      <c r="AA1714" s="111"/>
      <c r="AB1714" s="111"/>
      <c r="AC1714" s="111"/>
      <c r="AD1714" s="111"/>
      <c r="AE1714" s="111"/>
      <c r="AF1714" s="111"/>
      <c r="AG1714" s="111"/>
      <c r="AH1714" s="40"/>
      <c r="AI1714" s="40"/>
    </row>
    <row r="1715" spans="1:35" s="44" customFormat="1" ht="28.5" customHeight="1" x14ac:dyDescent="0.25">
      <c r="A1715" s="88" t="e">
        <f t="shared" si="144"/>
        <v>#VALUE!</v>
      </c>
      <c r="B1715" s="87" t="s">
        <v>60</v>
      </c>
      <c r="C1715" s="28"/>
      <c r="D1715" s="37"/>
      <c r="E1715" s="38"/>
      <c r="F1715" s="89"/>
      <c r="G1715" s="96"/>
      <c r="H1715" s="39">
        <f t="shared" si="145"/>
        <v>0</v>
      </c>
      <c r="I1715" s="39"/>
      <c r="J1715" s="82"/>
      <c r="K1715" s="41">
        <f t="shared" si="146"/>
        <v>0</v>
      </c>
      <c r="L1715" s="42">
        <v>0</v>
      </c>
      <c r="M1715" s="269"/>
      <c r="N1715" s="268" t="str">
        <f t="shared" si="143"/>
        <v>xxx</v>
      </c>
      <c r="O1715" s="267"/>
      <c r="P1715" s="268"/>
      <c r="Q1715" s="300">
        <v>0</v>
      </c>
      <c r="R1715" s="104">
        <f t="shared" si="147"/>
        <v>0</v>
      </c>
      <c r="S1715" s="43"/>
      <c r="T1715" s="111"/>
      <c r="U1715" s="111"/>
      <c r="V1715" s="111"/>
      <c r="W1715" s="111"/>
      <c r="X1715" s="111"/>
      <c r="Y1715" s="111"/>
      <c r="Z1715" s="111"/>
      <c r="AA1715" s="111"/>
      <c r="AB1715" s="111"/>
      <c r="AC1715" s="111"/>
      <c r="AD1715" s="111"/>
      <c r="AE1715" s="111"/>
      <c r="AF1715" s="111"/>
      <c r="AG1715" s="111"/>
      <c r="AH1715" s="40"/>
      <c r="AI1715" s="40"/>
    </row>
    <row r="1716" spans="1:35" s="44" customFormat="1" ht="28.5" customHeight="1" x14ac:dyDescent="0.25">
      <c r="A1716" s="88" t="e">
        <f t="shared" si="144"/>
        <v>#VALUE!</v>
      </c>
      <c r="B1716" s="87" t="s">
        <v>60</v>
      </c>
      <c r="C1716" s="28"/>
      <c r="D1716" s="37"/>
      <c r="E1716" s="38"/>
      <c r="F1716" s="89"/>
      <c r="G1716" s="96"/>
      <c r="H1716" s="39">
        <f t="shared" si="145"/>
        <v>0</v>
      </c>
      <c r="I1716" s="39"/>
      <c r="J1716" s="82"/>
      <c r="K1716" s="41">
        <f t="shared" si="146"/>
        <v>0</v>
      </c>
      <c r="L1716" s="42">
        <v>0</v>
      </c>
      <c r="M1716" s="269"/>
      <c r="N1716" s="268" t="str">
        <f t="shared" si="143"/>
        <v>xxx</v>
      </c>
      <c r="O1716" s="267"/>
      <c r="P1716" s="268"/>
      <c r="Q1716" s="300">
        <v>0</v>
      </c>
      <c r="R1716" s="104">
        <f t="shared" si="147"/>
        <v>0</v>
      </c>
      <c r="S1716" s="43"/>
      <c r="T1716" s="111"/>
      <c r="U1716" s="111"/>
      <c r="V1716" s="111"/>
      <c r="W1716" s="111"/>
      <c r="X1716" s="111"/>
      <c r="Y1716" s="111"/>
      <c r="Z1716" s="111"/>
      <c r="AA1716" s="111"/>
      <c r="AB1716" s="111"/>
      <c r="AC1716" s="111"/>
      <c r="AD1716" s="111"/>
      <c r="AE1716" s="111"/>
      <c r="AF1716" s="111"/>
      <c r="AG1716" s="111"/>
      <c r="AH1716" s="40"/>
      <c r="AI1716" s="40"/>
    </row>
    <row r="1717" spans="1:35" s="44" customFormat="1" ht="28.5" customHeight="1" x14ac:dyDescent="0.25">
      <c r="A1717" s="88" t="e">
        <f t="shared" si="144"/>
        <v>#VALUE!</v>
      </c>
      <c r="B1717" s="87" t="s">
        <v>60</v>
      </c>
      <c r="C1717" s="28"/>
      <c r="D1717" s="37"/>
      <c r="E1717" s="38"/>
      <c r="F1717" s="89"/>
      <c r="G1717" s="96"/>
      <c r="H1717" s="39">
        <f t="shared" si="145"/>
        <v>0</v>
      </c>
      <c r="I1717" s="39"/>
      <c r="J1717" s="82"/>
      <c r="K1717" s="41">
        <f t="shared" si="146"/>
        <v>0</v>
      </c>
      <c r="L1717" s="42">
        <v>0</v>
      </c>
      <c r="M1717" s="269"/>
      <c r="N1717" s="268" t="str">
        <f t="shared" si="143"/>
        <v>xxx</v>
      </c>
      <c r="O1717" s="267"/>
      <c r="P1717" s="268"/>
      <c r="Q1717" s="300">
        <v>0</v>
      </c>
      <c r="R1717" s="104">
        <f t="shared" si="147"/>
        <v>0</v>
      </c>
      <c r="S1717" s="43"/>
      <c r="T1717" s="111"/>
      <c r="U1717" s="111"/>
      <c r="V1717" s="111"/>
      <c r="W1717" s="111"/>
      <c r="X1717" s="111"/>
      <c r="Y1717" s="111"/>
      <c r="Z1717" s="111"/>
      <c r="AA1717" s="111"/>
      <c r="AB1717" s="111"/>
      <c r="AC1717" s="111"/>
      <c r="AD1717" s="111"/>
      <c r="AE1717" s="111"/>
      <c r="AF1717" s="111"/>
      <c r="AG1717" s="111"/>
      <c r="AH1717" s="40"/>
      <c r="AI1717" s="40"/>
    </row>
    <row r="1718" spans="1:35" s="44" customFormat="1" ht="28.5" customHeight="1" x14ac:dyDescent="0.25">
      <c r="A1718" s="88" t="e">
        <f t="shared" si="144"/>
        <v>#VALUE!</v>
      </c>
      <c r="B1718" s="87" t="s">
        <v>60</v>
      </c>
      <c r="C1718" s="28"/>
      <c r="D1718" s="37"/>
      <c r="E1718" s="38"/>
      <c r="F1718" s="89"/>
      <c r="G1718" s="96"/>
      <c r="H1718" s="39">
        <f t="shared" si="145"/>
        <v>0</v>
      </c>
      <c r="I1718" s="39"/>
      <c r="J1718" s="82"/>
      <c r="K1718" s="41">
        <f t="shared" si="146"/>
        <v>0</v>
      </c>
      <c r="L1718" s="42">
        <v>0</v>
      </c>
      <c r="M1718" s="269"/>
      <c r="N1718" s="268" t="str">
        <f t="shared" si="143"/>
        <v>xxx</v>
      </c>
      <c r="O1718" s="267"/>
      <c r="P1718" s="268"/>
      <c r="Q1718" s="300">
        <v>0</v>
      </c>
      <c r="R1718" s="104">
        <f t="shared" si="147"/>
        <v>0</v>
      </c>
      <c r="S1718" s="43"/>
      <c r="T1718" s="111"/>
      <c r="U1718" s="111"/>
      <c r="V1718" s="111"/>
      <c r="W1718" s="111"/>
      <c r="X1718" s="111"/>
      <c r="Y1718" s="111"/>
      <c r="Z1718" s="111"/>
      <c r="AA1718" s="111"/>
      <c r="AB1718" s="111"/>
      <c r="AC1718" s="111"/>
      <c r="AD1718" s="111"/>
      <c r="AE1718" s="111"/>
      <c r="AF1718" s="111"/>
      <c r="AG1718" s="111"/>
      <c r="AH1718" s="40"/>
      <c r="AI1718" s="40"/>
    </row>
    <row r="1719" spans="1:35" s="44" customFormat="1" ht="28.5" customHeight="1" x14ac:dyDescent="0.25">
      <c r="A1719" s="88" t="e">
        <f t="shared" si="144"/>
        <v>#VALUE!</v>
      </c>
      <c r="B1719" s="87" t="s">
        <v>60</v>
      </c>
      <c r="C1719" s="28"/>
      <c r="D1719" s="37"/>
      <c r="E1719" s="38"/>
      <c r="F1719" s="89"/>
      <c r="G1719" s="96"/>
      <c r="H1719" s="39">
        <f t="shared" si="145"/>
        <v>0</v>
      </c>
      <c r="I1719" s="39"/>
      <c r="J1719" s="82"/>
      <c r="K1719" s="41">
        <f t="shared" si="146"/>
        <v>0</v>
      </c>
      <c r="L1719" s="42">
        <v>0</v>
      </c>
      <c r="M1719" s="269"/>
      <c r="N1719" s="268" t="str">
        <f t="shared" si="143"/>
        <v>xxx</v>
      </c>
      <c r="O1719" s="267"/>
      <c r="P1719" s="268"/>
      <c r="Q1719" s="300">
        <v>0</v>
      </c>
      <c r="R1719" s="104">
        <f t="shared" si="147"/>
        <v>0</v>
      </c>
      <c r="S1719" s="43"/>
      <c r="T1719" s="111"/>
      <c r="U1719" s="111"/>
      <c r="V1719" s="111"/>
      <c r="W1719" s="111"/>
      <c r="X1719" s="111"/>
      <c r="Y1719" s="111"/>
      <c r="Z1719" s="111"/>
      <c r="AA1719" s="111"/>
      <c r="AB1719" s="111"/>
      <c r="AC1719" s="111"/>
      <c r="AD1719" s="111"/>
      <c r="AE1719" s="111"/>
      <c r="AF1719" s="111"/>
      <c r="AG1719" s="111"/>
      <c r="AH1719" s="40"/>
      <c r="AI1719" s="40"/>
    </row>
    <row r="1720" spans="1:35" s="44" customFormat="1" ht="28.5" customHeight="1" x14ac:dyDescent="0.25">
      <c r="A1720" s="88" t="e">
        <f t="shared" si="144"/>
        <v>#VALUE!</v>
      </c>
      <c r="B1720" s="87" t="s">
        <v>60</v>
      </c>
      <c r="C1720" s="28"/>
      <c r="D1720" s="37"/>
      <c r="E1720" s="38"/>
      <c r="F1720" s="89"/>
      <c r="G1720" s="96"/>
      <c r="H1720" s="39">
        <f t="shared" si="145"/>
        <v>0</v>
      </c>
      <c r="I1720" s="39"/>
      <c r="J1720" s="82"/>
      <c r="K1720" s="41">
        <f t="shared" si="146"/>
        <v>0</v>
      </c>
      <c r="L1720" s="42">
        <v>0</v>
      </c>
      <c r="M1720" s="269"/>
      <c r="N1720" s="268" t="str">
        <f t="shared" si="143"/>
        <v>xxx</v>
      </c>
      <c r="O1720" s="267"/>
      <c r="P1720" s="268"/>
      <c r="Q1720" s="300">
        <v>0</v>
      </c>
      <c r="R1720" s="104">
        <f t="shared" si="147"/>
        <v>0</v>
      </c>
      <c r="S1720" s="43"/>
      <c r="T1720" s="111"/>
      <c r="U1720" s="111"/>
      <c r="V1720" s="111"/>
      <c r="W1720" s="111"/>
      <c r="X1720" s="111"/>
      <c r="Y1720" s="111"/>
      <c r="Z1720" s="111"/>
      <c r="AA1720" s="111"/>
      <c r="AB1720" s="111"/>
      <c r="AC1720" s="111"/>
      <c r="AD1720" s="111"/>
      <c r="AE1720" s="111"/>
      <c r="AF1720" s="111"/>
      <c r="AG1720" s="111"/>
      <c r="AH1720" s="40"/>
      <c r="AI1720" s="40"/>
    </row>
    <row r="1721" spans="1:35" s="44" customFormat="1" ht="28.5" customHeight="1" x14ac:dyDescent="0.25">
      <c r="A1721" s="88" t="e">
        <f t="shared" si="144"/>
        <v>#VALUE!</v>
      </c>
      <c r="B1721" s="87" t="s">
        <v>60</v>
      </c>
      <c r="C1721" s="28"/>
      <c r="D1721" s="37"/>
      <c r="E1721" s="38"/>
      <c r="F1721" s="89"/>
      <c r="G1721" s="96"/>
      <c r="H1721" s="39">
        <f t="shared" si="145"/>
        <v>0</v>
      </c>
      <c r="I1721" s="39"/>
      <c r="J1721" s="82"/>
      <c r="K1721" s="41">
        <f t="shared" si="146"/>
        <v>0</v>
      </c>
      <c r="L1721" s="42">
        <v>0</v>
      </c>
      <c r="M1721" s="269"/>
      <c r="N1721" s="268" t="str">
        <f t="shared" si="143"/>
        <v>xxx</v>
      </c>
      <c r="O1721" s="267"/>
      <c r="P1721" s="268"/>
      <c r="Q1721" s="300">
        <v>0</v>
      </c>
      <c r="R1721" s="104">
        <f t="shared" si="147"/>
        <v>0</v>
      </c>
      <c r="S1721" s="43"/>
      <c r="T1721" s="111"/>
      <c r="U1721" s="111"/>
      <c r="V1721" s="111"/>
      <c r="W1721" s="111"/>
      <c r="X1721" s="111"/>
      <c r="Y1721" s="111"/>
      <c r="Z1721" s="111"/>
      <c r="AA1721" s="111"/>
      <c r="AB1721" s="111"/>
      <c r="AC1721" s="111"/>
      <c r="AD1721" s="111"/>
      <c r="AE1721" s="111"/>
      <c r="AF1721" s="111"/>
      <c r="AG1721" s="111"/>
      <c r="AH1721" s="40"/>
      <c r="AI1721" s="40"/>
    </row>
    <row r="1722" spans="1:35" s="44" customFormat="1" ht="28.5" customHeight="1" x14ac:dyDescent="0.25">
      <c r="A1722" s="88" t="e">
        <f t="shared" si="144"/>
        <v>#VALUE!</v>
      </c>
      <c r="B1722" s="87" t="s">
        <v>60</v>
      </c>
      <c r="C1722" s="28"/>
      <c r="D1722" s="37"/>
      <c r="E1722" s="38"/>
      <c r="F1722" s="89"/>
      <c r="G1722" s="96"/>
      <c r="H1722" s="39">
        <f t="shared" si="145"/>
        <v>0</v>
      </c>
      <c r="I1722" s="39"/>
      <c r="J1722" s="82"/>
      <c r="K1722" s="41">
        <f t="shared" si="146"/>
        <v>0</v>
      </c>
      <c r="L1722" s="42">
        <v>0</v>
      </c>
      <c r="M1722" s="269"/>
      <c r="N1722" s="268" t="str">
        <f t="shared" si="143"/>
        <v>xxx</v>
      </c>
      <c r="O1722" s="267"/>
      <c r="P1722" s="268"/>
      <c r="Q1722" s="300">
        <v>0</v>
      </c>
      <c r="R1722" s="104">
        <f t="shared" si="147"/>
        <v>0</v>
      </c>
      <c r="S1722" s="43"/>
      <c r="T1722" s="111"/>
      <c r="U1722" s="111"/>
      <c r="V1722" s="111"/>
      <c r="W1722" s="111"/>
      <c r="X1722" s="111"/>
      <c r="Y1722" s="111"/>
      <c r="Z1722" s="111"/>
      <c r="AA1722" s="111"/>
      <c r="AB1722" s="111"/>
      <c r="AC1722" s="111"/>
      <c r="AD1722" s="111"/>
      <c r="AE1722" s="111"/>
      <c r="AF1722" s="111"/>
      <c r="AG1722" s="111"/>
      <c r="AH1722" s="40"/>
      <c r="AI1722" s="40"/>
    </row>
    <row r="1723" spans="1:35" s="44" customFormat="1" ht="28.5" customHeight="1" x14ac:dyDescent="0.25">
      <c r="A1723" s="88" t="e">
        <f t="shared" si="144"/>
        <v>#VALUE!</v>
      </c>
      <c r="B1723" s="87" t="s">
        <v>60</v>
      </c>
      <c r="C1723" s="28"/>
      <c r="D1723" s="37"/>
      <c r="E1723" s="38"/>
      <c r="F1723" s="89"/>
      <c r="G1723" s="96"/>
      <c r="H1723" s="39">
        <f t="shared" si="145"/>
        <v>0</v>
      </c>
      <c r="I1723" s="39"/>
      <c r="J1723" s="82"/>
      <c r="K1723" s="41">
        <f t="shared" si="146"/>
        <v>0</v>
      </c>
      <c r="L1723" s="42">
        <v>0</v>
      </c>
      <c r="M1723" s="269"/>
      <c r="N1723" s="268" t="str">
        <f t="shared" si="143"/>
        <v>xxx</v>
      </c>
      <c r="O1723" s="267"/>
      <c r="P1723" s="268"/>
      <c r="Q1723" s="300">
        <v>0</v>
      </c>
      <c r="R1723" s="104">
        <f t="shared" si="147"/>
        <v>0</v>
      </c>
      <c r="S1723" s="43"/>
      <c r="T1723" s="111"/>
      <c r="U1723" s="111"/>
      <c r="V1723" s="111"/>
      <c r="W1723" s="111"/>
      <c r="X1723" s="111"/>
      <c r="Y1723" s="111"/>
      <c r="Z1723" s="111"/>
      <c r="AA1723" s="111"/>
      <c r="AB1723" s="111"/>
      <c r="AC1723" s="111"/>
      <c r="AD1723" s="111"/>
      <c r="AE1723" s="111"/>
      <c r="AF1723" s="111"/>
      <c r="AG1723" s="111"/>
      <c r="AH1723" s="40"/>
      <c r="AI1723" s="40"/>
    </row>
    <row r="1724" spans="1:35" s="44" customFormat="1" ht="28.5" customHeight="1" x14ac:dyDescent="0.25">
      <c r="A1724" s="88" t="e">
        <f t="shared" si="144"/>
        <v>#VALUE!</v>
      </c>
      <c r="B1724" s="87" t="s">
        <v>60</v>
      </c>
      <c r="C1724" s="28"/>
      <c r="D1724" s="37"/>
      <c r="E1724" s="38"/>
      <c r="F1724" s="89"/>
      <c r="G1724" s="96"/>
      <c r="H1724" s="39">
        <f t="shared" si="145"/>
        <v>0</v>
      </c>
      <c r="I1724" s="39"/>
      <c r="J1724" s="82"/>
      <c r="K1724" s="41">
        <f t="shared" si="146"/>
        <v>0</v>
      </c>
      <c r="L1724" s="42">
        <v>0</v>
      </c>
      <c r="M1724" s="269"/>
      <c r="N1724" s="268" t="str">
        <f t="shared" si="143"/>
        <v>xxx</v>
      </c>
      <c r="O1724" s="267"/>
      <c r="P1724" s="268"/>
      <c r="Q1724" s="300">
        <v>0</v>
      </c>
      <c r="R1724" s="104">
        <f t="shared" si="147"/>
        <v>0</v>
      </c>
      <c r="S1724" s="43"/>
      <c r="T1724" s="111"/>
      <c r="U1724" s="111"/>
      <c r="V1724" s="111"/>
      <c r="W1724" s="111"/>
      <c r="X1724" s="111"/>
      <c r="Y1724" s="111"/>
      <c r="Z1724" s="111"/>
      <c r="AA1724" s="111"/>
      <c r="AB1724" s="111"/>
      <c r="AC1724" s="111"/>
      <c r="AD1724" s="111"/>
      <c r="AE1724" s="111"/>
      <c r="AF1724" s="111"/>
      <c r="AG1724" s="111"/>
      <c r="AH1724" s="40"/>
      <c r="AI1724" s="40"/>
    </row>
    <row r="1725" spans="1:35" s="44" customFormat="1" ht="28.5" customHeight="1" x14ac:dyDescent="0.25">
      <c r="A1725" s="88" t="e">
        <f t="shared" si="144"/>
        <v>#VALUE!</v>
      </c>
      <c r="B1725" s="87" t="s">
        <v>60</v>
      </c>
      <c r="C1725" s="28"/>
      <c r="D1725" s="37"/>
      <c r="E1725" s="38"/>
      <c r="F1725" s="89"/>
      <c r="G1725" s="96"/>
      <c r="H1725" s="39">
        <f t="shared" si="145"/>
        <v>0</v>
      </c>
      <c r="I1725" s="39"/>
      <c r="J1725" s="82"/>
      <c r="K1725" s="41">
        <f t="shared" si="146"/>
        <v>0</v>
      </c>
      <c r="L1725" s="42">
        <v>0</v>
      </c>
      <c r="M1725" s="269"/>
      <c r="N1725" s="268" t="str">
        <f t="shared" si="143"/>
        <v>xxx</v>
      </c>
      <c r="O1725" s="267"/>
      <c r="P1725" s="268"/>
      <c r="Q1725" s="300">
        <v>0</v>
      </c>
      <c r="R1725" s="104">
        <f t="shared" si="147"/>
        <v>0</v>
      </c>
      <c r="S1725" s="43"/>
      <c r="T1725" s="111"/>
      <c r="U1725" s="111"/>
      <c r="V1725" s="111"/>
      <c r="W1725" s="111"/>
      <c r="X1725" s="111"/>
      <c r="Y1725" s="111"/>
      <c r="Z1725" s="111"/>
      <c r="AA1725" s="111"/>
      <c r="AB1725" s="111"/>
      <c r="AC1725" s="111"/>
      <c r="AD1725" s="111"/>
      <c r="AE1725" s="111"/>
      <c r="AF1725" s="111"/>
      <c r="AG1725" s="111"/>
      <c r="AH1725" s="40"/>
      <c r="AI1725" s="40"/>
    </row>
    <row r="1726" spans="1:35" s="44" customFormat="1" ht="28.5" customHeight="1" x14ac:dyDescent="0.25">
      <c r="A1726" s="88" t="e">
        <f t="shared" si="144"/>
        <v>#VALUE!</v>
      </c>
      <c r="B1726" s="87" t="s">
        <v>60</v>
      </c>
      <c r="C1726" s="28"/>
      <c r="D1726" s="37"/>
      <c r="E1726" s="38"/>
      <c r="F1726" s="89"/>
      <c r="G1726" s="96"/>
      <c r="H1726" s="39">
        <f t="shared" si="145"/>
        <v>0</v>
      </c>
      <c r="I1726" s="39"/>
      <c r="J1726" s="82"/>
      <c r="K1726" s="41">
        <f t="shared" si="146"/>
        <v>0</v>
      </c>
      <c r="L1726" s="42">
        <v>0</v>
      </c>
      <c r="M1726" s="269"/>
      <c r="N1726" s="268" t="str">
        <f t="shared" si="143"/>
        <v>xxx</v>
      </c>
      <c r="O1726" s="267"/>
      <c r="P1726" s="268"/>
      <c r="Q1726" s="300">
        <v>0</v>
      </c>
      <c r="R1726" s="104">
        <f t="shared" si="147"/>
        <v>0</v>
      </c>
      <c r="S1726" s="43"/>
      <c r="T1726" s="111"/>
      <c r="U1726" s="111"/>
      <c r="V1726" s="111"/>
      <c r="W1726" s="111"/>
      <c r="X1726" s="111"/>
      <c r="Y1726" s="111"/>
      <c r="Z1726" s="111"/>
      <c r="AA1726" s="111"/>
      <c r="AB1726" s="111"/>
      <c r="AC1726" s="111"/>
      <c r="AD1726" s="111"/>
      <c r="AE1726" s="111"/>
      <c r="AF1726" s="111"/>
      <c r="AG1726" s="111"/>
      <c r="AH1726" s="40"/>
      <c r="AI1726" s="40"/>
    </row>
    <row r="1727" spans="1:35" s="44" customFormat="1" ht="28.5" customHeight="1" x14ac:dyDescent="0.25">
      <c r="A1727" s="88" t="e">
        <f t="shared" si="144"/>
        <v>#VALUE!</v>
      </c>
      <c r="B1727" s="87" t="s">
        <v>60</v>
      </c>
      <c r="C1727" s="28"/>
      <c r="D1727" s="37"/>
      <c r="E1727" s="38"/>
      <c r="F1727" s="89"/>
      <c r="G1727" s="96"/>
      <c r="H1727" s="39">
        <f t="shared" si="145"/>
        <v>0</v>
      </c>
      <c r="I1727" s="39"/>
      <c r="J1727" s="82"/>
      <c r="K1727" s="41">
        <f t="shared" si="146"/>
        <v>0</v>
      </c>
      <c r="L1727" s="42">
        <v>0</v>
      </c>
      <c r="M1727" s="269"/>
      <c r="N1727" s="268" t="str">
        <f t="shared" si="143"/>
        <v>xxx</v>
      </c>
      <c r="O1727" s="267"/>
      <c r="P1727" s="268"/>
      <c r="Q1727" s="300">
        <v>0</v>
      </c>
      <c r="R1727" s="104">
        <f t="shared" si="147"/>
        <v>0</v>
      </c>
      <c r="S1727" s="43"/>
      <c r="T1727" s="111"/>
      <c r="U1727" s="111"/>
      <c r="V1727" s="111"/>
      <c r="W1727" s="111"/>
      <c r="X1727" s="111"/>
      <c r="Y1727" s="111"/>
      <c r="Z1727" s="111"/>
      <c r="AA1727" s="111"/>
      <c r="AB1727" s="111"/>
      <c r="AC1727" s="111"/>
      <c r="AD1727" s="111"/>
      <c r="AE1727" s="111"/>
      <c r="AF1727" s="111"/>
      <c r="AG1727" s="111"/>
      <c r="AH1727" s="40"/>
      <c r="AI1727" s="40"/>
    </row>
    <row r="1728" spans="1:35" s="44" customFormat="1" ht="28.5" customHeight="1" x14ac:dyDescent="0.25">
      <c r="A1728" s="88" t="e">
        <f t="shared" si="144"/>
        <v>#VALUE!</v>
      </c>
      <c r="B1728" s="87" t="s">
        <v>60</v>
      </c>
      <c r="C1728" s="28"/>
      <c r="D1728" s="37"/>
      <c r="E1728" s="38"/>
      <c r="F1728" s="89"/>
      <c r="G1728" s="96"/>
      <c r="H1728" s="39">
        <f t="shared" si="145"/>
        <v>0</v>
      </c>
      <c r="I1728" s="39"/>
      <c r="J1728" s="82"/>
      <c r="K1728" s="41">
        <f t="shared" si="146"/>
        <v>0</v>
      </c>
      <c r="L1728" s="42">
        <v>0</v>
      </c>
      <c r="M1728" s="269"/>
      <c r="N1728" s="268" t="str">
        <f t="shared" si="143"/>
        <v>xxx</v>
      </c>
      <c r="O1728" s="267"/>
      <c r="P1728" s="268"/>
      <c r="Q1728" s="300">
        <v>0</v>
      </c>
      <c r="R1728" s="104">
        <f t="shared" si="147"/>
        <v>0</v>
      </c>
      <c r="S1728" s="43"/>
      <c r="T1728" s="111"/>
      <c r="U1728" s="111"/>
      <c r="V1728" s="111"/>
      <c r="W1728" s="111"/>
      <c r="X1728" s="111"/>
      <c r="Y1728" s="111"/>
      <c r="Z1728" s="111"/>
      <c r="AA1728" s="111"/>
      <c r="AB1728" s="111"/>
      <c r="AC1728" s="111"/>
      <c r="AD1728" s="111"/>
      <c r="AE1728" s="111"/>
      <c r="AF1728" s="111"/>
      <c r="AG1728" s="111"/>
      <c r="AH1728" s="40"/>
      <c r="AI1728" s="40"/>
    </row>
    <row r="1729" spans="1:35" s="44" customFormat="1" ht="28.5" customHeight="1" x14ac:dyDescent="0.25">
      <c r="A1729" s="88" t="e">
        <f t="shared" si="144"/>
        <v>#VALUE!</v>
      </c>
      <c r="B1729" s="87" t="s">
        <v>60</v>
      </c>
      <c r="C1729" s="28"/>
      <c r="D1729" s="37"/>
      <c r="E1729" s="38"/>
      <c r="F1729" s="89"/>
      <c r="G1729" s="96"/>
      <c r="H1729" s="39">
        <f t="shared" si="145"/>
        <v>0</v>
      </c>
      <c r="I1729" s="39"/>
      <c r="J1729" s="82"/>
      <c r="K1729" s="41">
        <f t="shared" si="146"/>
        <v>0</v>
      </c>
      <c r="L1729" s="42">
        <v>0</v>
      </c>
      <c r="M1729" s="269"/>
      <c r="N1729" s="268" t="str">
        <f t="shared" si="143"/>
        <v>xxx</v>
      </c>
      <c r="O1729" s="267"/>
      <c r="P1729" s="268"/>
      <c r="Q1729" s="300">
        <v>0</v>
      </c>
      <c r="R1729" s="104">
        <f t="shared" si="147"/>
        <v>0</v>
      </c>
      <c r="S1729" s="43"/>
      <c r="T1729" s="111"/>
      <c r="U1729" s="111"/>
      <c r="V1729" s="111"/>
      <c r="W1729" s="111"/>
      <c r="X1729" s="111"/>
      <c r="Y1729" s="111"/>
      <c r="Z1729" s="111"/>
      <c r="AA1729" s="111"/>
      <c r="AB1729" s="111"/>
      <c r="AC1729" s="111"/>
      <c r="AD1729" s="111"/>
      <c r="AE1729" s="111"/>
      <c r="AF1729" s="111"/>
      <c r="AG1729" s="111"/>
      <c r="AH1729" s="40"/>
      <c r="AI1729" s="40"/>
    </row>
    <row r="1730" spans="1:35" s="44" customFormat="1" ht="28.5" customHeight="1" x14ac:dyDescent="0.25">
      <c r="A1730" s="88" t="e">
        <f t="shared" si="144"/>
        <v>#VALUE!</v>
      </c>
      <c r="B1730" s="87" t="s">
        <v>60</v>
      </c>
      <c r="C1730" s="28"/>
      <c r="D1730" s="37"/>
      <c r="E1730" s="38"/>
      <c r="F1730" s="89"/>
      <c r="G1730" s="96"/>
      <c r="H1730" s="39">
        <f t="shared" si="145"/>
        <v>0</v>
      </c>
      <c r="I1730" s="39"/>
      <c r="J1730" s="82"/>
      <c r="K1730" s="41">
        <f t="shared" si="146"/>
        <v>0</v>
      </c>
      <c r="L1730" s="42">
        <v>0</v>
      </c>
      <c r="M1730" s="269"/>
      <c r="N1730" s="268" t="str">
        <f t="shared" si="143"/>
        <v>xxx</v>
      </c>
      <c r="O1730" s="267"/>
      <c r="P1730" s="268"/>
      <c r="Q1730" s="300">
        <v>0</v>
      </c>
      <c r="R1730" s="104">
        <f t="shared" si="147"/>
        <v>0</v>
      </c>
      <c r="S1730" s="43"/>
      <c r="T1730" s="111"/>
      <c r="U1730" s="111"/>
      <c r="V1730" s="111"/>
      <c r="W1730" s="111"/>
      <c r="X1730" s="111"/>
      <c r="Y1730" s="111"/>
      <c r="Z1730" s="111"/>
      <c r="AA1730" s="111"/>
      <c r="AB1730" s="111"/>
      <c r="AC1730" s="111"/>
      <c r="AD1730" s="111"/>
      <c r="AE1730" s="111"/>
      <c r="AF1730" s="111"/>
      <c r="AG1730" s="111"/>
      <c r="AH1730" s="40"/>
      <c r="AI1730" s="40"/>
    </row>
    <row r="1731" spans="1:35" s="44" customFormat="1" ht="28.5" customHeight="1" x14ac:dyDescent="0.25">
      <c r="A1731" s="88" t="e">
        <f t="shared" si="144"/>
        <v>#VALUE!</v>
      </c>
      <c r="B1731" s="87" t="s">
        <v>60</v>
      </c>
      <c r="C1731" s="28"/>
      <c r="D1731" s="37"/>
      <c r="E1731" s="38"/>
      <c r="F1731" s="89"/>
      <c r="G1731" s="96"/>
      <c r="H1731" s="39">
        <f t="shared" si="145"/>
        <v>0</v>
      </c>
      <c r="I1731" s="39"/>
      <c r="J1731" s="82"/>
      <c r="K1731" s="41">
        <f t="shared" si="146"/>
        <v>0</v>
      </c>
      <c r="L1731" s="42">
        <v>0</v>
      </c>
      <c r="M1731" s="269"/>
      <c r="N1731" s="268" t="str">
        <f t="shared" si="143"/>
        <v>xxx</v>
      </c>
      <c r="O1731" s="267"/>
      <c r="P1731" s="268"/>
      <c r="Q1731" s="300">
        <v>0</v>
      </c>
      <c r="R1731" s="104">
        <f t="shared" si="147"/>
        <v>0</v>
      </c>
      <c r="S1731" s="43"/>
      <c r="T1731" s="111"/>
      <c r="U1731" s="111"/>
      <c r="V1731" s="111"/>
      <c r="W1731" s="111"/>
      <c r="X1731" s="111"/>
      <c r="Y1731" s="111"/>
      <c r="Z1731" s="111"/>
      <c r="AA1731" s="111"/>
      <c r="AB1731" s="111"/>
      <c r="AC1731" s="111"/>
      <c r="AD1731" s="111"/>
      <c r="AE1731" s="111"/>
      <c r="AF1731" s="111"/>
      <c r="AG1731" s="111"/>
      <c r="AH1731" s="40"/>
      <c r="AI1731" s="40"/>
    </row>
    <row r="1732" spans="1:35" s="44" customFormat="1" ht="28.5" customHeight="1" x14ac:dyDescent="0.25">
      <c r="A1732" s="88" t="e">
        <f t="shared" si="144"/>
        <v>#VALUE!</v>
      </c>
      <c r="B1732" s="87" t="s">
        <v>60</v>
      </c>
      <c r="C1732" s="28"/>
      <c r="D1732" s="37"/>
      <c r="E1732" s="38"/>
      <c r="F1732" s="89"/>
      <c r="G1732" s="96"/>
      <c r="H1732" s="39">
        <f t="shared" si="145"/>
        <v>0</v>
      </c>
      <c r="I1732" s="39"/>
      <c r="J1732" s="82"/>
      <c r="K1732" s="41">
        <f t="shared" si="146"/>
        <v>0</v>
      </c>
      <c r="L1732" s="42">
        <v>0</v>
      </c>
      <c r="M1732" s="269"/>
      <c r="N1732" s="268" t="str">
        <f t="shared" si="143"/>
        <v>xxx</v>
      </c>
      <c r="O1732" s="267"/>
      <c r="P1732" s="268"/>
      <c r="Q1732" s="300">
        <v>0</v>
      </c>
      <c r="R1732" s="104">
        <f t="shared" si="147"/>
        <v>0</v>
      </c>
      <c r="S1732" s="43"/>
      <c r="T1732" s="111"/>
      <c r="U1732" s="111"/>
      <c r="V1732" s="111"/>
      <c r="W1732" s="111"/>
      <c r="X1732" s="111"/>
      <c r="Y1732" s="111"/>
      <c r="Z1732" s="111"/>
      <c r="AA1732" s="111"/>
      <c r="AB1732" s="111"/>
      <c r="AC1732" s="111"/>
      <c r="AD1732" s="111"/>
      <c r="AE1732" s="111"/>
      <c r="AF1732" s="111"/>
      <c r="AG1732" s="111"/>
      <c r="AH1732" s="40"/>
      <c r="AI1732" s="40"/>
    </row>
    <row r="1733" spans="1:35" s="44" customFormat="1" ht="28.5" customHeight="1" x14ac:dyDescent="0.25">
      <c r="A1733" s="88" t="e">
        <f t="shared" si="144"/>
        <v>#VALUE!</v>
      </c>
      <c r="B1733" s="87" t="s">
        <v>60</v>
      </c>
      <c r="C1733" s="28"/>
      <c r="D1733" s="37"/>
      <c r="E1733" s="38"/>
      <c r="F1733" s="89"/>
      <c r="G1733" s="96"/>
      <c r="H1733" s="39">
        <f t="shared" si="145"/>
        <v>0</v>
      </c>
      <c r="I1733" s="39"/>
      <c r="J1733" s="82"/>
      <c r="K1733" s="41">
        <f t="shared" si="146"/>
        <v>0</v>
      </c>
      <c r="L1733" s="42">
        <v>0</v>
      </c>
      <c r="M1733" s="269"/>
      <c r="N1733" s="268" t="str">
        <f t="shared" si="143"/>
        <v>xxx</v>
      </c>
      <c r="O1733" s="267"/>
      <c r="P1733" s="268"/>
      <c r="Q1733" s="300">
        <v>0</v>
      </c>
      <c r="R1733" s="104">
        <f t="shared" si="147"/>
        <v>0</v>
      </c>
      <c r="S1733" s="43"/>
      <c r="T1733" s="111"/>
      <c r="U1733" s="111"/>
      <c r="V1733" s="111"/>
      <c r="W1733" s="111"/>
      <c r="X1733" s="111"/>
      <c r="Y1733" s="111"/>
      <c r="Z1733" s="111"/>
      <c r="AA1733" s="111"/>
      <c r="AB1733" s="111"/>
      <c r="AC1733" s="111"/>
      <c r="AD1733" s="111"/>
      <c r="AE1733" s="111"/>
      <c r="AF1733" s="111"/>
      <c r="AG1733" s="111"/>
      <c r="AH1733" s="40"/>
      <c r="AI1733" s="40"/>
    </row>
    <row r="1734" spans="1:35" s="44" customFormat="1" ht="28.5" customHeight="1" x14ac:dyDescent="0.25">
      <c r="A1734" s="88" t="e">
        <f t="shared" si="144"/>
        <v>#VALUE!</v>
      </c>
      <c r="B1734" s="87" t="s">
        <v>60</v>
      </c>
      <c r="C1734" s="28"/>
      <c r="D1734" s="37"/>
      <c r="E1734" s="38"/>
      <c r="F1734" s="89"/>
      <c r="G1734" s="96"/>
      <c r="H1734" s="39">
        <f t="shared" si="145"/>
        <v>0</v>
      </c>
      <c r="I1734" s="39"/>
      <c r="J1734" s="82"/>
      <c r="K1734" s="41">
        <f t="shared" si="146"/>
        <v>0</v>
      </c>
      <c r="L1734" s="42">
        <v>0</v>
      </c>
      <c r="M1734" s="269"/>
      <c r="N1734" s="268" t="str">
        <f t="shared" si="143"/>
        <v>xxx</v>
      </c>
      <c r="O1734" s="267"/>
      <c r="P1734" s="268"/>
      <c r="Q1734" s="300">
        <v>0</v>
      </c>
      <c r="R1734" s="104">
        <f t="shared" si="147"/>
        <v>0</v>
      </c>
      <c r="S1734" s="43"/>
      <c r="T1734" s="111"/>
      <c r="U1734" s="111"/>
      <c r="V1734" s="111"/>
      <c r="W1734" s="111"/>
      <c r="X1734" s="111"/>
      <c r="Y1734" s="111"/>
      <c r="Z1734" s="111"/>
      <c r="AA1734" s="111"/>
      <c r="AB1734" s="111"/>
      <c r="AC1734" s="111"/>
      <c r="AD1734" s="111"/>
      <c r="AE1734" s="111"/>
      <c r="AF1734" s="111"/>
      <c r="AG1734" s="111"/>
      <c r="AH1734" s="40"/>
      <c r="AI1734" s="40"/>
    </row>
    <row r="1735" spans="1:35" s="44" customFormat="1" ht="28.5" customHeight="1" x14ac:dyDescent="0.25">
      <c r="A1735" s="88" t="e">
        <f t="shared" si="144"/>
        <v>#VALUE!</v>
      </c>
      <c r="B1735" s="87" t="s">
        <v>60</v>
      </c>
      <c r="C1735" s="28"/>
      <c r="D1735" s="37"/>
      <c r="E1735" s="38"/>
      <c r="F1735" s="89"/>
      <c r="G1735" s="96"/>
      <c r="H1735" s="39">
        <f t="shared" si="145"/>
        <v>0</v>
      </c>
      <c r="I1735" s="39"/>
      <c r="J1735" s="82"/>
      <c r="K1735" s="41">
        <f t="shared" si="146"/>
        <v>0</v>
      </c>
      <c r="L1735" s="42">
        <v>0</v>
      </c>
      <c r="M1735" s="269"/>
      <c r="N1735" s="268" t="str">
        <f t="shared" si="143"/>
        <v>xxx</v>
      </c>
      <c r="O1735" s="267"/>
      <c r="P1735" s="268"/>
      <c r="Q1735" s="300">
        <v>0</v>
      </c>
      <c r="R1735" s="104">
        <f t="shared" si="147"/>
        <v>0</v>
      </c>
      <c r="S1735" s="43"/>
      <c r="T1735" s="111"/>
      <c r="U1735" s="111"/>
      <c r="V1735" s="111"/>
      <c r="W1735" s="111"/>
      <c r="X1735" s="111"/>
      <c r="Y1735" s="111"/>
      <c r="Z1735" s="111"/>
      <c r="AA1735" s="111"/>
      <c r="AB1735" s="111"/>
      <c r="AC1735" s="111"/>
      <c r="AD1735" s="111"/>
      <c r="AE1735" s="111"/>
      <c r="AF1735" s="111"/>
      <c r="AG1735" s="111"/>
      <c r="AH1735" s="40"/>
      <c r="AI1735" s="40"/>
    </row>
    <row r="1736" spans="1:35" s="44" customFormat="1" ht="28.5" customHeight="1" x14ac:dyDescent="0.25">
      <c r="A1736" s="88" t="e">
        <f t="shared" si="144"/>
        <v>#VALUE!</v>
      </c>
      <c r="B1736" s="87" t="s">
        <v>60</v>
      </c>
      <c r="C1736" s="28"/>
      <c r="D1736" s="37"/>
      <c r="E1736" s="38"/>
      <c r="F1736" s="89"/>
      <c r="G1736" s="96"/>
      <c r="H1736" s="39">
        <f t="shared" si="145"/>
        <v>0</v>
      </c>
      <c r="I1736" s="39"/>
      <c r="J1736" s="82"/>
      <c r="K1736" s="41">
        <f t="shared" si="146"/>
        <v>0</v>
      </c>
      <c r="L1736" s="42">
        <v>0</v>
      </c>
      <c r="M1736" s="269"/>
      <c r="N1736" s="268" t="str">
        <f t="shared" si="143"/>
        <v>xxx</v>
      </c>
      <c r="O1736" s="267"/>
      <c r="P1736" s="268"/>
      <c r="Q1736" s="300">
        <v>0</v>
      </c>
      <c r="R1736" s="104">
        <f t="shared" si="147"/>
        <v>0</v>
      </c>
      <c r="S1736" s="43"/>
      <c r="T1736" s="111"/>
      <c r="U1736" s="111"/>
      <c r="V1736" s="111"/>
      <c r="W1736" s="111"/>
      <c r="X1736" s="111"/>
      <c r="Y1736" s="111"/>
      <c r="Z1736" s="111"/>
      <c r="AA1736" s="111"/>
      <c r="AB1736" s="111"/>
      <c r="AC1736" s="111"/>
      <c r="AD1736" s="111"/>
      <c r="AE1736" s="111"/>
      <c r="AF1736" s="111"/>
      <c r="AG1736" s="111"/>
      <c r="AH1736" s="40"/>
      <c r="AI1736" s="40"/>
    </row>
    <row r="1737" spans="1:35" s="44" customFormat="1" ht="28.5" customHeight="1" x14ac:dyDescent="0.25">
      <c r="A1737" s="88" t="e">
        <f t="shared" si="144"/>
        <v>#VALUE!</v>
      </c>
      <c r="B1737" s="87" t="s">
        <v>60</v>
      </c>
      <c r="C1737" s="28"/>
      <c r="D1737" s="37"/>
      <c r="E1737" s="38"/>
      <c r="F1737" s="89"/>
      <c r="G1737" s="96"/>
      <c r="H1737" s="39">
        <f t="shared" si="145"/>
        <v>0</v>
      </c>
      <c r="I1737" s="39"/>
      <c r="J1737" s="82"/>
      <c r="K1737" s="41">
        <f t="shared" si="146"/>
        <v>0</v>
      </c>
      <c r="L1737" s="42">
        <v>0</v>
      </c>
      <c r="M1737" s="269"/>
      <c r="N1737" s="268" t="str">
        <f t="shared" si="143"/>
        <v>xxx</v>
      </c>
      <c r="O1737" s="267"/>
      <c r="P1737" s="268"/>
      <c r="Q1737" s="300">
        <v>0</v>
      </c>
      <c r="R1737" s="104">
        <f t="shared" si="147"/>
        <v>0</v>
      </c>
      <c r="S1737" s="43"/>
      <c r="T1737" s="111"/>
      <c r="U1737" s="111"/>
      <c r="V1737" s="111"/>
      <c r="W1737" s="111"/>
      <c r="X1737" s="111"/>
      <c r="Y1737" s="111"/>
      <c r="Z1737" s="111"/>
      <c r="AA1737" s="111"/>
      <c r="AB1737" s="111"/>
      <c r="AC1737" s="111"/>
      <c r="AD1737" s="111"/>
      <c r="AE1737" s="111"/>
      <c r="AF1737" s="111"/>
      <c r="AG1737" s="111"/>
      <c r="AH1737" s="40"/>
      <c r="AI1737" s="40"/>
    </row>
    <row r="1738" spans="1:35" s="44" customFormat="1" ht="28.5" customHeight="1" x14ac:dyDescent="0.25">
      <c r="A1738" s="88" t="e">
        <f t="shared" si="144"/>
        <v>#VALUE!</v>
      </c>
      <c r="B1738" s="87" t="s">
        <v>60</v>
      </c>
      <c r="C1738" s="28"/>
      <c r="D1738" s="37"/>
      <c r="E1738" s="38"/>
      <c r="F1738" s="89"/>
      <c r="G1738" s="96"/>
      <c r="H1738" s="39">
        <f t="shared" si="145"/>
        <v>0</v>
      </c>
      <c r="I1738" s="39"/>
      <c r="J1738" s="82"/>
      <c r="K1738" s="41">
        <f t="shared" si="146"/>
        <v>0</v>
      </c>
      <c r="L1738" s="42">
        <v>0</v>
      </c>
      <c r="M1738" s="269"/>
      <c r="N1738" s="268" t="str">
        <f t="shared" ref="N1738:N1801" si="148">B1738</f>
        <v>xxx</v>
      </c>
      <c r="O1738" s="267"/>
      <c r="P1738" s="268"/>
      <c r="Q1738" s="300">
        <v>0</v>
      </c>
      <c r="R1738" s="104">
        <f t="shared" si="147"/>
        <v>0</v>
      </c>
      <c r="S1738" s="43"/>
      <c r="T1738" s="111"/>
      <c r="U1738" s="111"/>
      <c r="V1738" s="111"/>
      <c r="W1738" s="111"/>
      <c r="X1738" s="111"/>
      <c r="Y1738" s="111"/>
      <c r="Z1738" s="111"/>
      <c r="AA1738" s="111"/>
      <c r="AB1738" s="111"/>
      <c r="AC1738" s="111"/>
      <c r="AD1738" s="111"/>
      <c r="AE1738" s="111"/>
      <c r="AF1738" s="111"/>
      <c r="AG1738" s="111"/>
      <c r="AH1738" s="40"/>
      <c r="AI1738" s="40"/>
    </row>
    <row r="1739" spans="1:35" s="44" customFormat="1" ht="28.5" customHeight="1" x14ac:dyDescent="0.25">
      <c r="A1739" s="88" t="e">
        <f t="shared" si="144"/>
        <v>#VALUE!</v>
      </c>
      <c r="B1739" s="87" t="s">
        <v>60</v>
      </c>
      <c r="C1739" s="28"/>
      <c r="D1739" s="37"/>
      <c r="E1739" s="38"/>
      <c r="F1739" s="89"/>
      <c r="G1739" s="96"/>
      <c r="H1739" s="39">
        <f t="shared" si="145"/>
        <v>0</v>
      </c>
      <c r="I1739" s="39"/>
      <c r="J1739" s="82"/>
      <c r="K1739" s="41">
        <f t="shared" si="146"/>
        <v>0</v>
      </c>
      <c r="L1739" s="42">
        <v>0</v>
      </c>
      <c r="M1739" s="269"/>
      <c r="N1739" s="268" t="str">
        <f t="shared" si="148"/>
        <v>xxx</v>
      </c>
      <c r="O1739" s="267"/>
      <c r="P1739" s="268"/>
      <c r="Q1739" s="300">
        <v>0</v>
      </c>
      <c r="R1739" s="104">
        <f t="shared" si="147"/>
        <v>0</v>
      </c>
      <c r="S1739" s="43"/>
      <c r="T1739" s="111"/>
      <c r="U1739" s="111"/>
      <c r="V1739" s="111"/>
      <c r="W1739" s="111"/>
      <c r="X1739" s="111"/>
      <c r="Y1739" s="111"/>
      <c r="Z1739" s="111"/>
      <c r="AA1739" s="111"/>
      <c r="AB1739" s="111"/>
      <c r="AC1739" s="111"/>
      <c r="AD1739" s="111"/>
      <c r="AE1739" s="111"/>
      <c r="AF1739" s="111"/>
      <c r="AG1739" s="111"/>
      <c r="AH1739" s="40"/>
      <c r="AI1739" s="40"/>
    </row>
    <row r="1740" spans="1:35" s="44" customFormat="1" ht="28.5" customHeight="1" x14ac:dyDescent="0.25">
      <c r="A1740" s="88" t="e">
        <f t="shared" si="144"/>
        <v>#VALUE!</v>
      </c>
      <c r="B1740" s="87" t="s">
        <v>60</v>
      </c>
      <c r="C1740" s="28"/>
      <c r="D1740" s="37"/>
      <c r="E1740" s="38"/>
      <c r="F1740" s="89"/>
      <c r="G1740" s="96"/>
      <c r="H1740" s="39">
        <f t="shared" si="145"/>
        <v>0</v>
      </c>
      <c r="I1740" s="39"/>
      <c r="J1740" s="82"/>
      <c r="K1740" s="41">
        <f t="shared" si="146"/>
        <v>0</v>
      </c>
      <c r="L1740" s="42">
        <v>0</v>
      </c>
      <c r="M1740" s="269"/>
      <c r="N1740" s="268" t="str">
        <f t="shared" si="148"/>
        <v>xxx</v>
      </c>
      <c r="O1740" s="267"/>
      <c r="P1740" s="268"/>
      <c r="Q1740" s="300">
        <v>0</v>
      </c>
      <c r="R1740" s="104">
        <f t="shared" si="147"/>
        <v>0</v>
      </c>
      <c r="S1740" s="43"/>
      <c r="T1740" s="111"/>
      <c r="U1740" s="111"/>
      <c r="V1740" s="111"/>
      <c r="W1740" s="111"/>
      <c r="X1740" s="111"/>
      <c r="Y1740" s="111"/>
      <c r="Z1740" s="111"/>
      <c r="AA1740" s="111"/>
      <c r="AB1740" s="111"/>
      <c r="AC1740" s="111"/>
      <c r="AD1740" s="111"/>
      <c r="AE1740" s="111"/>
      <c r="AF1740" s="111"/>
      <c r="AG1740" s="111"/>
      <c r="AH1740" s="40"/>
      <c r="AI1740" s="40"/>
    </row>
    <row r="1741" spans="1:35" s="44" customFormat="1" ht="28.5" customHeight="1" x14ac:dyDescent="0.25">
      <c r="A1741" s="88" t="e">
        <f t="shared" si="144"/>
        <v>#VALUE!</v>
      </c>
      <c r="B1741" s="87" t="s">
        <v>60</v>
      </c>
      <c r="C1741" s="28"/>
      <c r="D1741" s="37"/>
      <c r="E1741" s="38"/>
      <c r="F1741" s="89"/>
      <c r="G1741" s="96"/>
      <c r="H1741" s="39">
        <f t="shared" si="145"/>
        <v>0</v>
      </c>
      <c r="I1741" s="39"/>
      <c r="J1741" s="82"/>
      <c r="K1741" s="41">
        <f t="shared" si="146"/>
        <v>0</v>
      </c>
      <c r="L1741" s="42">
        <v>0</v>
      </c>
      <c r="M1741" s="269"/>
      <c r="N1741" s="268" t="str">
        <f t="shared" si="148"/>
        <v>xxx</v>
      </c>
      <c r="O1741" s="267"/>
      <c r="P1741" s="268"/>
      <c r="Q1741" s="300">
        <v>0</v>
      </c>
      <c r="R1741" s="104">
        <f t="shared" si="147"/>
        <v>0</v>
      </c>
      <c r="S1741" s="43"/>
      <c r="T1741" s="111"/>
      <c r="U1741" s="111"/>
      <c r="V1741" s="111"/>
      <c r="W1741" s="111"/>
      <c r="X1741" s="111"/>
      <c r="Y1741" s="111"/>
      <c r="Z1741" s="111"/>
      <c r="AA1741" s="111"/>
      <c r="AB1741" s="111"/>
      <c r="AC1741" s="111"/>
      <c r="AD1741" s="111"/>
      <c r="AE1741" s="111"/>
      <c r="AF1741" s="111"/>
      <c r="AG1741" s="111"/>
      <c r="AH1741" s="40"/>
      <c r="AI1741" s="40"/>
    </row>
    <row r="1742" spans="1:35" s="44" customFormat="1" ht="28.5" customHeight="1" x14ac:dyDescent="0.25">
      <c r="A1742" s="88" t="e">
        <f t="shared" si="144"/>
        <v>#VALUE!</v>
      </c>
      <c r="B1742" s="87" t="s">
        <v>60</v>
      </c>
      <c r="C1742" s="28"/>
      <c r="D1742" s="37"/>
      <c r="E1742" s="38"/>
      <c r="F1742" s="89"/>
      <c r="G1742" s="96"/>
      <c r="H1742" s="39">
        <f t="shared" si="145"/>
        <v>0</v>
      </c>
      <c r="I1742" s="39"/>
      <c r="J1742" s="82"/>
      <c r="K1742" s="41">
        <f t="shared" si="146"/>
        <v>0</v>
      </c>
      <c r="L1742" s="42">
        <v>0</v>
      </c>
      <c r="M1742" s="269"/>
      <c r="N1742" s="268" t="str">
        <f t="shared" si="148"/>
        <v>xxx</v>
      </c>
      <c r="O1742" s="267"/>
      <c r="P1742" s="268"/>
      <c r="Q1742" s="300">
        <v>0</v>
      </c>
      <c r="R1742" s="104">
        <f t="shared" si="147"/>
        <v>0</v>
      </c>
      <c r="S1742" s="43"/>
      <c r="T1742" s="111"/>
      <c r="U1742" s="111"/>
      <c r="V1742" s="111"/>
      <c r="W1742" s="111"/>
      <c r="X1742" s="111"/>
      <c r="Y1742" s="111"/>
      <c r="Z1742" s="111"/>
      <c r="AA1742" s="111"/>
      <c r="AB1742" s="111"/>
      <c r="AC1742" s="111"/>
      <c r="AD1742" s="111"/>
      <c r="AE1742" s="111"/>
      <c r="AF1742" s="111"/>
      <c r="AG1742" s="111"/>
      <c r="AH1742" s="40"/>
      <c r="AI1742" s="40"/>
    </row>
    <row r="1743" spans="1:35" s="44" customFormat="1" ht="28.5" customHeight="1" x14ac:dyDescent="0.25">
      <c r="A1743" s="88" t="e">
        <f t="shared" si="144"/>
        <v>#VALUE!</v>
      </c>
      <c r="B1743" s="87" t="s">
        <v>60</v>
      </c>
      <c r="C1743" s="28"/>
      <c r="D1743" s="37"/>
      <c r="E1743" s="38"/>
      <c r="F1743" s="89"/>
      <c r="G1743" s="96"/>
      <c r="H1743" s="39">
        <f t="shared" si="145"/>
        <v>0</v>
      </c>
      <c r="I1743" s="39"/>
      <c r="J1743" s="82"/>
      <c r="K1743" s="41">
        <f t="shared" si="146"/>
        <v>0</v>
      </c>
      <c r="L1743" s="42">
        <v>0</v>
      </c>
      <c r="M1743" s="269"/>
      <c r="N1743" s="268" t="str">
        <f t="shared" si="148"/>
        <v>xxx</v>
      </c>
      <c r="O1743" s="267"/>
      <c r="P1743" s="268"/>
      <c r="Q1743" s="300">
        <v>0</v>
      </c>
      <c r="R1743" s="104">
        <f t="shared" si="147"/>
        <v>0</v>
      </c>
      <c r="S1743" s="43"/>
      <c r="T1743" s="111"/>
      <c r="U1743" s="111"/>
      <c r="V1743" s="111"/>
      <c r="W1743" s="111"/>
      <c r="X1743" s="111"/>
      <c r="Y1743" s="111"/>
      <c r="Z1743" s="111"/>
      <c r="AA1743" s="111"/>
      <c r="AB1743" s="111"/>
      <c r="AC1743" s="111"/>
      <c r="AD1743" s="111"/>
      <c r="AE1743" s="111"/>
      <c r="AF1743" s="111"/>
      <c r="AG1743" s="111"/>
      <c r="AH1743" s="40"/>
      <c r="AI1743" s="40"/>
    </row>
    <row r="1744" spans="1:35" s="44" customFormat="1" ht="28.5" customHeight="1" x14ac:dyDescent="0.25">
      <c r="A1744" s="88" t="e">
        <f t="shared" si="144"/>
        <v>#VALUE!</v>
      </c>
      <c r="B1744" s="87" t="s">
        <v>60</v>
      </c>
      <c r="C1744" s="28"/>
      <c r="D1744" s="37"/>
      <c r="E1744" s="38"/>
      <c r="F1744" s="89"/>
      <c r="G1744" s="96"/>
      <c r="H1744" s="39">
        <f t="shared" si="145"/>
        <v>0</v>
      </c>
      <c r="I1744" s="39"/>
      <c r="J1744" s="82"/>
      <c r="K1744" s="41">
        <f t="shared" si="146"/>
        <v>0</v>
      </c>
      <c r="L1744" s="42">
        <v>0</v>
      </c>
      <c r="M1744" s="269"/>
      <c r="N1744" s="268" t="str">
        <f t="shared" si="148"/>
        <v>xxx</v>
      </c>
      <c r="O1744" s="267"/>
      <c r="P1744" s="268"/>
      <c r="Q1744" s="300">
        <v>0</v>
      </c>
      <c r="R1744" s="104">
        <f t="shared" si="147"/>
        <v>0</v>
      </c>
      <c r="S1744" s="43"/>
      <c r="T1744" s="111"/>
      <c r="U1744" s="111"/>
      <c r="V1744" s="111"/>
      <c r="W1744" s="111"/>
      <c r="X1744" s="111"/>
      <c r="Y1744" s="111"/>
      <c r="Z1744" s="111"/>
      <c r="AA1744" s="111"/>
      <c r="AB1744" s="111"/>
      <c r="AC1744" s="111"/>
      <c r="AD1744" s="111"/>
      <c r="AE1744" s="111"/>
      <c r="AF1744" s="111"/>
      <c r="AG1744" s="111"/>
      <c r="AH1744" s="40"/>
      <c r="AI1744" s="40"/>
    </row>
    <row r="1745" spans="1:35" s="44" customFormat="1" ht="28.5" customHeight="1" x14ac:dyDescent="0.25">
      <c r="A1745" s="88" t="e">
        <f t="shared" si="144"/>
        <v>#VALUE!</v>
      </c>
      <c r="B1745" s="87" t="s">
        <v>60</v>
      </c>
      <c r="C1745" s="28"/>
      <c r="D1745" s="37"/>
      <c r="E1745" s="38"/>
      <c r="F1745" s="89"/>
      <c r="G1745" s="96"/>
      <c r="H1745" s="39">
        <f t="shared" si="145"/>
        <v>0</v>
      </c>
      <c r="I1745" s="39"/>
      <c r="J1745" s="82"/>
      <c r="K1745" s="41">
        <f t="shared" si="146"/>
        <v>0</v>
      </c>
      <c r="L1745" s="42">
        <v>0</v>
      </c>
      <c r="M1745" s="269"/>
      <c r="N1745" s="268" t="str">
        <f t="shared" si="148"/>
        <v>xxx</v>
      </c>
      <c r="O1745" s="267"/>
      <c r="P1745" s="268"/>
      <c r="Q1745" s="300">
        <v>0</v>
      </c>
      <c r="R1745" s="104">
        <f t="shared" si="147"/>
        <v>0</v>
      </c>
      <c r="S1745" s="43"/>
      <c r="T1745" s="111"/>
      <c r="U1745" s="111"/>
      <c r="V1745" s="111"/>
      <c r="W1745" s="111"/>
      <c r="X1745" s="111"/>
      <c r="Y1745" s="111"/>
      <c r="Z1745" s="111"/>
      <c r="AA1745" s="111"/>
      <c r="AB1745" s="111"/>
      <c r="AC1745" s="111"/>
      <c r="AD1745" s="111"/>
      <c r="AE1745" s="111"/>
      <c r="AF1745" s="111"/>
      <c r="AG1745" s="111"/>
      <c r="AH1745" s="40"/>
      <c r="AI1745" s="40"/>
    </row>
    <row r="1746" spans="1:35" s="44" customFormat="1" ht="28.5" customHeight="1" x14ac:dyDescent="0.25">
      <c r="A1746" s="88" t="e">
        <f t="shared" si="144"/>
        <v>#VALUE!</v>
      </c>
      <c r="B1746" s="87" t="s">
        <v>60</v>
      </c>
      <c r="C1746" s="28"/>
      <c r="D1746" s="37"/>
      <c r="E1746" s="38"/>
      <c r="F1746" s="89"/>
      <c r="G1746" s="96"/>
      <c r="H1746" s="39">
        <f t="shared" si="145"/>
        <v>0</v>
      </c>
      <c r="I1746" s="39"/>
      <c r="J1746" s="82"/>
      <c r="K1746" s="41">
        <f t="shared" si="146"/>
        <v>0</v>
      </c>
      <c r="L1746" s="42">
        <v>0</v>
      </c>
      <c r="M1746" s="269"/>
      <c r="N1746" s="268" t="str">
        <f t="shared" si="148"/>
        <v>xxx</v>
      </c>
      <c r="O1746" s="267"/>
      <c r="P1746" s="268"/>
      <c r="Q1746" s="300">
        <v>0</v>
      </c>
      <c r="R1746" s="104">
        <f t="shared" si="147"/>
        <v>0</v>
      </c>
      <c r="S1746" s="43"/>
      <c r="T1746" s="111"/>
      <c r="U1746" s="111"/>
      <c r="V1746" s="111"/>
      <c r="W1746" s="111"/>
      <c r="X1746" s="111"/>
      <c r="Y1746" s="111"/>
      <c r="Z1746" s="111"/>
      <c r="AA1746" s="111"/>
      <c r="AB1746" s="111"/>
      <c r="AC1746" s="111"/>
      <c r="AD1746" s="111"/>
      <c r="AE1746" s="111"/>
      <c r="AF1746" s="111"/>
      <c r="AG1746" s="111"/>
      <c r="AH1746" s="40"/>
      <c r="AI1746" s="40"/>
    </row>
    <row r="1747" spans="1:35" s="44" customFormat="1" ht="28.5" customHeight="1" x14ac:dyDescent="0.25">
      <c r="A1747" s="88" t="e">
        <f t="shared" si="144"/>
        <v>#VALUE!</v>
      </c>
      <c r="B1747" s="87" t="s">
        <v>60</v>
      </c>
      <c r="C1747" s="28"/>
      <c r="D1747" s="37"/>
      <c r="E1747" s="38"/>
      <c r="F1747" s="89"/>
      <c r="G1747" s="96"/>
      <c r="H1747" s="39">
        <f t="shared" si="145"/>
        <v>0</v>
      </c>
      <c r="I1747" s="39"/>
      <c r="J1747" s="82"/>
      <c r="K1747" s="41">
        <f t="shared" si="146"/>
        <v>0</v>
      </c>
      <c r="L1747" s="42">
        <v>0</v>
      </c>
      <c r="M1747" s="269"/>
      <c r="N1747" s="268" t="str">
        <f t="shared" si="148"/>
        <v>xxx</v>
      </c>
      <c r="O1747" s="267"/>
      <c r="P1747" s="268"/>
      <c r="Q1747" s="300">
        <v>0</v>
      </c>
      <c r="R1747" s="104">
        <f t="shared" si="147"/>
        <v>0</v>
      </c>
      <c r="S1747" s="43"/>
      <c r="T1747" s="111"/>
      <c r="U1747" s="111"/>
      <c r="V1747" s="111"/>
      <c r="W1747" s="111"/>
      <c r="X1747" s="111"/>
      <c r="Y1747" s="111"/>
      <c r="Z1747" s="111"/>
      <c r="AA1747" s="111"/>
      <c r="AB1747" s="111"/>
      <c r="AC1747" s="111"/>
      <c r="AD1747" s="111"/>
      <c r="AE1747" s="111"/>
      <c r="AF1747" s="111"/>
      <c r="AG1747" s="111"/>
      <c r="AH1747" s="40"/>
      <c r="AI1747" s="40"/>
    </row>
    <row r="1748" spans="1:35" s="44" customFormat="1" ht="28.5" customHeight="1" x14ac:dyDescent="0.25">
      <c r="A1748" s="88" t="e">
        <f t="shared" si="144"/>
        <v>#VALUE!</v>
      </c>
      <c r="B1748" s="87" t="s">
        <v>60</v>
      </c>
      <c r="C1748" s="28"/>
      <c r="D1748" s="37"/>
      <c r="E1748" s="38"/>
      <c r="F1748" s="89"/>
      <c r="G1748" s="96"/>
      <c r="H1748" s="39">
        <f t="shared" si="145"/>
        <v>0</v>
      </c>
      <c r="I1748" s="39"/>
      <c r="J1748" s="82"/>
      <c r="K1748" s="41">
        <f t="shared" si="146"/>
        <v>0</v>
      </c>
      <c r="L1748" s="42">
        <v>0</v>
      </c>
      <c r="M1748" s="269"/>
      <c r="N1748" s="268" t="str">
        <f t="shared" si="148"/>
        <v>xxx</v>
      </c>
      <c r="O1748" s="267"/>
      <c r="P1748" s="268"/>
      <c r="Q1748" s="300">
        <v>0</v>
      </c>
      <c r="R1748" s="104">
        <f t="shared" si="147"/>
        <v>0</v>
      </c>
      <c r="S1748" s="43"/>
      <c r="T1748" s="111"/>
      <c r="U1748" s="111"/>
      <c r="V1748" s="111"/>
      <c r="W1748" s="111"/>
      <c r="X1748" s="111"/>
      <c r="Y1748" s="111"/>
      <c r="Z1748" s="111"/>
      <c r="AA1748" s="111"/>
      <c r="AB1748" s="111"/>
      <c r="AC1748" s="111"/>
      <c r="AD1748" s="111"/>
      <c r="AE1748" s="111"/>
      <c r="AF1748" s="111"/>
      <c r="AG1748" s="111"/>
      <c r="AH1748" s="40"/>
      <c r="AI1748" s="40"/>
    </row>
    <row r="1749" spans="1:35" s="44" customFormat="1" ht="28.5" customHeight="1" x14ac:dyDescent="0.25">
      <c r="A1749" s="88" t="e">
        <f t="shared" si="144"/>
        <v>#VALUE!</v>
      </c>
      <c r="B1749" s="87" t="s">
        <v>60</v>
      </c>
      <c r="C1749" s="28"/>
      <c r="D1749" s="37"/>
      <c r="E1749" s="38"/>
      <c r="F1749" s="89"/>
      <c r="G1749" s="96"/>
      <c r="H1749" s="39">
        <f t="shared" si="145"/>
        <v>0</v>
      </c>
      <c r="I1749" s="39"/>
      <c r="J1749" s="82"/>
      <c r="K1749" s="41">
        <f t="shared" si="146"/>
        <v>0</v>
      </c>
      <c r="L1749" s="42">
        <v>0</v>
      </c>
      <c r="M1749" s="269"/>
      <c r="N1749" s="268" t="str">
        <f t="shared" si="148"/>
        <v>xxx</v>
      </c>
      <c r="O1749" s="267"/>
      <c r="P1749" s="268"/>
      <c r="Q1749" s="300">
        <v>0</v>
      </c>
      <c r="R1749" s="104">
        <f t="shared" si="147"/>
        <v>0</v>
      </c>
      <c r="S1749" s="43"/>
      <c r="T1749" s="111"/>
      <c r="U1749" s="111"/>
      <c r="V1749" s="111"/>
      <c r="W1749" s="111"/>
      <c r="X1749" s="111"/>
      <c r="Y1749" s="111"/>
      <c r="Z1749" s="111"/>
      <c r="AA1749" s="111"/>
      <c r="AB1749" s="111"/>
      <c r="AC1749" s="111"/>
      <c r="AD1749" s="111"/>
      <c r="AE1749" s="111"/>
      <c r="AF1749" s="111"/>
      <c r="AG1749" s="111"/>
      <c r="AH1749" s="40"/>
      <c r="AI1749" s="40"/>
    </row>
    <row r="1750" spans="1:35" s="44" customFormat="1" ht="28.5" customHeight="1" x14ac:dyDescent="0.25">
      <c r="A1750" s="88" t="e">
        <f t="shared" si="144"/>
        <v>#VALUE!</v>
      </c>
      <c r="B1750" s="87" t="s">
        <v>60</v>
      </c>
      <c r="C1750" s="28"/>
      <c r="D1750" s="37"/>
      <c r="E1750" s="38"/>
      <c r="F1750" s="89"/>
      <c r="G1750" s="96"/>
      <c r="H1750" s="39">
        <f t="shared" si="145"/>
        <v>0</v>
      </c>
      <c r="I1750" s="39"/>
      <c r="J1750" s="82"/>
      <c r="K1750" s="41">
        <f t="shared" si="146"/>
        <v>0</v>
      </c>
      <c r="L1750" s="42">
        <v>0</v>
      </c>
      <c r="M1750" s="269"/>
      <c r="N1750" s="268" t="str">
        <f t="shared" si="148"/>
        <v>xxx</v>
      </c>
      <c r="O1750" s="267"/>
      <c r="P1750" s="268"/>
      <c r="Q1750" s="300">
        <v>0</v>
      </c>
      <c r="R1750" s="104">
        <f t="shared" si="147"/>
        <v>0</v>
      </c>
      <c r="S1750" s="43"/>
      <c r="T1750" s="111"/>
      <c r="U1750" s="111"/>
      <c r="V1750" s="111"/>
      <c r="W1750" s="111"/>
      <c r="X1750" s="111"/>
      <c r="Y1750" s="111"/>
      <c r="Z1750" s="111"/>
      <c r="AA1750" s="111"/>
      <c r="AB1750" s="111"/>
      <c r="AC1750" s="111"/>
      <c r="AD1750" s="111"/>
      <c r="AE1750" s="111"/>
      <c r="AF1750" s="111"/>
      <c r="AG1750" s="111"/>
      <c r="AH1750" s="40"/>
      <c r="AI1750" s="40"/>
    </row>
    <row r="1751" spans="1:35" s="44" customFormat="1" ht="28.5" customHeight="1" x14ac:dyDescent="0.25">
      <c r="A1751" s="88" t="e">
        <f t="shared" si="144"/>
        <v>#VALUE!</v>
      </c>
      <c r="B1751" s="87" t="s">
        <v>60</v>
      </c>
      <c r="C1751" s="28"/>
      <c r="D1751" s="37"/>
      <c r="E1751" s="38"/>
      <c r="F1751" s="89"/>
      <c r="G1751" s="96"/>
      <c r="H1751" s="39">
        <f t="shared" si="145"/>
        <v>0</v>
      </c>
      <c r="I1751" s="39"/>
      <c r="J1751" s="82"/>
      <c r="K1751" s="41">
        <f t="shared" si="146"/>
        <v>0</v>
      </c>
      <c r="L1751" s="42">
        <v>0</v>
      </c>
      <c r="M1751" s="269"/>
      <c r="N1751" s="268" t="str">
        <f t="shared" si="148"/>
        <v>xxx</v>
      </c>
      <c r="O1751" s="267"/>
      <c r="P1751" s="268"/>
      <c r="Q1751" s="300">
        <v>0</v>
      </c>
      <c r="R1751" s="104">
        <f t="shared" si="147"/>
        <v>0</v>
      </c>
      <c r="S1751" s="43"/>
      <c r="T1751" s="111"/>
      <c r="U1751" s="111"/>
      <c r="V1751" s="111"/>
      <c r="W1751" s="111"/>
      <c r="X1751" s="111"/>
      <c r="Y1751" s="111"/>
      <c r="Z1751" s="111"/>
      <c r="AA1751" s="111"/>
      <c r="AB1751" s="111"/>
      <c r="AC1751" s="111"/>
      <c r="AD1751" s="111"/>
      <c r="AE1751" s="111"/>
      <c r="AF1751" s="111"/>
      <c r="AG1751" s="111"/>
      <c r="AH1751" s="40"/>
      <c r="AI1751" s="40"/>
    </row>
    <row r="1752" spans="1:35" s="44" customFormat="1" ht="28.5" customHeight="1" x14ac:dyDescent="0.25">
      <c r="A1752" s="88" t="e">
        <f t="shared" si="144"/>
        <v>#VALUE!</v>
      </c>
      <c r="B1752" s="87" t="s">
        <v>60</v>
      </c>
      <c r="C1752" s="28"/>
      <c r="D1752" s="37"/>
      <c r="E1752" s="38"/>
      <c r="F1752" s="89"/>
      <c r="G1752" s="96"/>
      <c r="H1752" s="39">
        <f t="shared" si="145"/>
        <v>0</v>
      </c>
      <c r="I1752" s="39"/>
      <c r="J1752" s="82"/>
      <c r="K1752" s="41">
        <f t="shared" si="146"/>
        <v>0</v>
      </c>
      <c r="L1752" s="42">
        <v>0</v>
      </c>
      <c r="M1752" s="269"/>
      <c r="N1752" s="268" t="str">
        <f t="shared" si="148"/>
        <v>xxx</v>
      </c>
      <c r="O1752" s="267"/>
      <c r="P1752" s="268"/>
      <c r="Q1752" s="300">
        <v>0</v>
      </c>
      <c r="R1752" s="104">
        <f t="shared" si="147"/>
        <v>0</v>
      </c>
      <c r="S1752" s="43"/>
      <c r="T1752" s="111"/>
      <c r="U1752" s="111"/>
      <c r="V1752" s="111"/>
      <c r="W1752" s="111"/>
      <c r="X1752" s="111"/>
      <c r="Y1752" s="111"/>
      <c r="Z1752" s="111"/>
      <c r="AA1752" s="111"/>
      <c r="AB1752" s="111"/>
      <c r="AC1752" s="111"/>
      <c r="AD1752" s="111"/>
      <c r="AE1752" s="111"/>
      <c r="AF1752" s="111"/>
      <c r="AG1752" s="111"/>
      <c r="AH1752" s="40"/>
      <c r="AI1752" s="40"/>
    </row>
    <row r="1753" spans="1:35" s="44" customFormat="1" ht="28.5" customHeight="1" x14ac:dyDescent="0.25">
      <c r="A1753" s="88" t="e">
        <f t="shared" si="144"/>
        <v>#VALUE!</v>
      </c>
      <c r="B1753" s="87" t="s">
        <v>60</v>
      </c>
      <c r="C1753" s="28"/>
      <c r="D1753" s="37"/>
      <c r="E1753" s="38"/>
      <c r="F1753" s="89"/>
      <c r="G1753" s="96"/>
      <c r="H1753" s="39">
        <f t="shared" si="145"/>
        <v>0</v>
      </c>
      <c r="I1753" s="39"/>
      <c r="J1753" s="82"/>
      <c r="K1753" s="41">
        <f t="shared" si="146"/>
        <v>0</v>
      </c>
      <c r="L1753" s="42">
        <v>0</v>
      </c>
      <c r="M1753" s="269"/>
      <c r="N1753" s="268" t="str">
        <f t="shared" si="148"/>
        <v>xxx</v>
      </c>
      <c r="O1753" s="267"/>
      <c r="P1753" s="268"/>
      <c r="Q1753" s="300">
        <v>0</v>
      </c>
      <c r="R1753" s="104">
        <f t="shared" si="147"/>
        <v>0</v>
      </c>
      <c r="S1753" s="43"/>
      <c r="T1753" s="111"/>
      <c r="U1753" s="111"/>
      <c r="V1753" s="111"/>
      <c r="W1753" s="111"/>
      <c r="X1753" s="111"/>
      <c r="Y1753" s="111"/>
      <c r="Z1753" s="111"/>
      <c r="AA1753" s="111"/>
      <c r="AB1753" s="111"/>
      <c r="AC1753" s="111"/>
      <c r="AD1753" s="111"/>
      <c r="AE1753" s="111"/>
      <c r="AF1753" s="111"/>
      <c r="AG1753" s="111"/>
      <c r="AH1753" s="40"/>
      <c r="AI1753" s="40"/>
    </row>
    <row r="1754" spans="1:35" s="44" customFormat="1" ht="28.5" customHeight="1" x14ac:dyDescent="0.25">
      <c r="A1754" s="88" t="e">
        <f t="shared" si="144"/>
        <v>#VALUE!</v>
      </c>
      <c r="B1754" s="87" t="s">
        <v>60</v>
      </c>
      <c r="C1754" s="28"/>
      <c r="D1754" s="37"/>
      <c r="E1754" s="38"/>
      <c r="F1754" s="89"/>
      <c r="G1754" s="96"/>
      <c r="H1754" s="39">
        <f t="shared" si="145"/>
        <v>0</v>
      </c>
      <c r="I1754" s="39"/>
      <c r="J1754" s="82"/>
      <c r="K1754" s="41">
        <f t="shared" si="146"/>
        <v>0</v>
      </c>
      <c r="L1754" s="42">
        <v>0</v>
      </c>
      <c r="M1754" s="269"/>
      <c r="N1754" s="268" t="str">
        <f t="shared" si="148"/>
        <v>xxx</v>
      </c>
      <c r="O1754" s="267"/>
      <c r="P1754" s="268"/>
      <c r="Q1754" s="300">
        <v>0</v>
      </c>
      <c r="R1754" s="104">
        <f t="shared" si="147"/>
        <v>0</v>
      </c>
      <c r="S1754" s="43"/>
      <c r="T1754" s="111"/>
      <c r="U1754" s="111"/>
      <c r="V1754" s="111"/>
      <c r="W1754" s="111"/>
      <c r="X1754" s="111"/>
      <c r="Y1754" s="111"/>
      <c r="Z1754" s="111"/>
      <c r="AA1754" s="111"/>
      <c r="AB1754" s="111"/>
      <c r="AC1754" s="111"/>
      <c r="AD1754" s="111"/>
      <c r="AE1754" s="111"/>
      <c r="AF1754" s="111"/>
      <c r="AG1754" s="111"/>
      <c r="AH1754" s="40"/>
      <c r="AI1754" s="40"/>
    </row>
    <row r="1755" spans="1:35" s="44" customFormat="1" ht="28.5" customHeight="1" x14ac:dyDescent="0.25">
      <c r="A1755" s="88" t="e">
        <f t="shared" si="144"/>
        <v>#VALUE!</v>
      </c>
      <c r="B1755" s="87" t="s">
        <v>60</v>
      </c>
      <c r="C1755" s="28"/>
      <c r="D1755" s="37"/>
      <c r="E1755" s="38"/>
      <c r="F1755" s="89"/>
      <c r="G1755" s="96"/>
      <c r="H1755" s="39">
        <f t="shared" si="145"/>
        <v>0</v>
      </c>
      <c r="I1755" s="39"/>
      <c r="J1755" s="82"/>
      <c r="K1755" s="41">
        <f t="shared" si="146"/>
        <v>0</v>
      </c>
      <c r="L1755" s="42">
        <v>0</v>
      </c>
      <c r="M1755" s="269"/>
      <c r="N1755" s="268" t="str">
        <f t="shared" si="148"/>
        <v>xxx</v>
      </c>
      <c r="O1755" s="267"/>
      <c r="P1755" s="268"/>
      <c r="Q1755" s="300">
        <v>0</v>
      </c>
      <c r="R1755" s="104">
        <f t="shared" si="147"/>
        <v>0</v>
      </c>
      <c r="S1755" s="43"/>
      <c r="T1755" s="111"/>
      <c r="U1755" s="111"/>
      <c r="V1755" s="111"/>
      <c r="W1755" s="111"/>
      <c r="X1755" s="111"/>
      <c r="Y1755" s="111"/>
      <c r="Z1755" s="111"/>
      <c r="AA1755" s="111"/>
      <c r="AB1755" s="111"/>
      <c r="AC1755" s="111"/>
      <c r="AD1755" s="111"/>
      <c r="AE1755" s="111"/>
      <c r="AF1755" s="111"/>
      <c r="AG1755" s="111"/>
      <c r="AH1755" s="40"/>
      <c r="AI1755" s="40"/>
    </row>
    <row r="1756" spans="1:35" s="44" customFormat="1" ht="28.5" customHeight="1" x14ac:dyDescent="0.25">
      <c r="A1756" s="88" t="e">
        <f t="shared" si="144"/>
        <v>#VALUE!</v>
      </c>
      <c r="B1756" s="87" t="s">
        <v>60</v>
      </c>
      <c r="C1756" s="28"/>
      <c r="D1756" s="37"/>
      <c r="E1756" s="38"/>
      <c r="F1756" s="89"/>
      <c r="G1756" s="96"/>
      <c r="H1756" s="39">
        <f t="shared" si="145"/>
        <v>0</v>
      </c>
      <c r="I1756" s="39"/>
      <c r="J1756" s="82"/>
      <c r="K1756" s="41">
        <f t="shared" si="146"/>
        <v>0</v>
      </c>
      <c r="L1756" s="42">
        <v>0</v>
      </c>
      <c r="M1756" s="269"/>
      <c r="N1756" s="268" t="str">
        <f t="shared" si="148"/>
        <v>xxx</v>
      </c>
      <c r="O1756" s="267"/>
      <c r="P1756" s="268"/>
      <c r="Q1756" s="300">
        <v>0</v>
      </c>
      <c r="R1756" s="104">
        <f t="shared" si="147"/>
        <v>0</v>
      </c>
      <c r="S1756" s="43"/>
      <c r="T1756" s="111"/>
      <c r="U1756" s="111"/>
      <c r="V1756" s="111"/>
      <c r="W1756" s="111"/>
      <c r="X1756" s="111"/>
      <c r="Y1756" s="111"/>
      <c r="Z1756" s="111"/>
      <c r="AA1756" s="111"/>
      <c r="AB1756" s="111"/>
      <c r="AC1756" s="111"/>
      <c r="AD1756" s="111"/>
      <c r="AE1756" s="111"/>
      <c r="AF1756" s="111"/>
      <c r="AG1756" s="111"/>
      <c r="AH1756" s="40"/>
      <c r="AI1756" s="40"/>
    </row>
    <row r="1757" spans="1:35" s="44" customFormat="1" ht="28.5" customHeight="1" x14ac:dyDescent="0.25">
      <c r="A1757" s="88" t="e">
        <f t="shared" si="144"/>
        <v>#VALUE!</v>
      </c>
      <c r="B1757" s="87" t="s">
        <v>60</v>
      </c>
      <c r="C1757" s="28"/>
      <c r="D1757" s="37"/>
      <c r="E1757" s="38"/>
      <c r="F1757" s="89"/>
      <c r="G1757" s="96"/>
      <c r="H1757" s="39">
        <f t="shared" si="145"/>
        <v>0</v>
      </c>
      <c r="I1757" s="39"/>
      <c r="J1757" s="82"/>
      <c r="K1757" s="41">
        <f t="shared" si="146"/>
        <v>0</v>
      </c>
      <c r="L1757" s="42">
        <v>0</v>
      </c>
      <c r="M1757" s="269"/>
      <c r="N1757" s="268" t="str">
        <f t="shared" si="148"/>
        <v>xxx</v>
      </c>
      <c r="O1757" s="267"/>
      <c r="P1757" s="268"/>
      <c r="Q1757" s="300">
        <v>0</v>
      </c>
      <c r="R1757" s="104">
        <f t="shared" si="147"/>
        <v>0</v>
      </c>
      <c r="S1757" s="43"/>
      <c r="T1757" s="111"/>
      <c r="U1757" s="111"/>
      <c r="V1757" s="111"/>
      <c r="W1757" s="111"/>
      <c r="X1757" s="111"/>
      <c r="Y1757" s="111"/>
      <c r="Z1757" s="111"/>
      <c r="AA1757" s="111"/>
      <c r="AB1757" s="111"/>
      <c r="AC1757" s="111"/>
      <c r="AD1757" s="111"/>
      <c r="AE1757" s="111"/>
      <c r="AF1757" s="111"/>
      <c r="AG1757" s="111"/>
      <c r="AH1757" s="40"/>
      <c r="AI1757" s="40"/>
    </row>
    <row r="1758" spans="1:35" s="44" customFormat="1" ht="28.5" customHeight="1" x14ac:dyDescent="0.25">
      <c r="A1758" s="88" t="e">
        <f t="shared" si="144"/>
        <v>#VALUE!</v>
      </c>
      <c r="B1758" s="87" t="s">
        <v>60</v>
      </c>
      <c r="C1758" s="28"/>
      <c r="D1758" s="37"/>
      <c r="E1758" s="38"/>
      <c r="F1758" s="89"/>
      <c r="G1758" s="96"/>
      <c r="H1758" s="39">
        <f t="shared" si="145"/>
        <v>0</v>
      </c>
      <c r="I1758" s="39"/>
      <c r="J1758" s="82"/>
      <c r="K1758" s="41">
        <f t="shared" si="146"/>
        <v>0</v>
      </c>
      <c r="L1758" s="42">
        <v>0</v>
      </c>
      <c r="M1758" s="269"/>
      <c r="N1758" s="268" t="str">
        <f t="shared" si="148"/>
        <v>xxx</v>
      </c>
      <c r="O1758" s="267"/>
      <c r="P1758" s="268"/>
      <c r="Q1758" s="300">
        <v>0</v>
      </c>
      <c r="R1758" s="104">
        <f t="shared" si="147"/>
        <v>0</v>
      </c>
      <c r="S1758" s="43"/>
      <c r="T1758" s="111"/>
      <c r="U1758" s="111"/>
      <c r="V1758" s="111"/>
      <c r="W1758" s="111"/>
      <c r="X1758" s="111"/>
      <c r="Y1758" s="111"/>
      <c r="Z1758" s="111"/>
      <c r="AA1758" s="111"/>
      <c r="AB1758" s="111"/>
      <c r="AC1758" s="111"/>
      <c r="AD1758" s="111"/>
      <c r="AE1758" s="111"/>
      <c r="AF1758" s="111"/>
      <c r="AG1758" s="111"/>
      <c r="AH1758" s="40"/>
      <c r="AI1758" s="40"/>
    </row>
    <row r="1759" spans="1:35" s="44" customFormat="1" ht="28.5" customHeight="1" x14ac:dyDescent="0.25">
      <c r="A1759" s="88" t="e">
        <f t="shared" si="144"/>
        <v>#VALUE!</v>
      </c>
      <c r="B1759" s="87" t="s">
        <v>60</v>
      </c>
      <c r="C1759" s="28"/>
      <c r="D1759" s="37"/>
      <c r="E1759" s="38"/>
      <c r="F1759" s="89"/>
      <c r="G1759" s="96"/>
      <c r="H1759" s="39">
        <f t="shared" si="145"/>
        <v>0</v>
      </c>
      <c r="I1759" s="39"/>
      <c r="J1759" s="82"/>
      <c r="K1759" s="41">
        <f t="shared" si="146"/>
        <v>0</v>
      </c>
      <c r="L1759" s="42">
        <v>0</v>
      </c>
      <c r="M1759" s="269"/>
      <c r="N1759" s="268" t="str">
        <f t="shared" si="148"/>
        <v>xxx</v>
      </c>
      <c r="O1759" s="267"/>
      <c r="P1759" s="268"/>
      <c r="Q1759" s="300">
        <v>0</v>
      </c>
      <c r="R1759" s="104">
        <f t="shared" si="147"/>
        <v>0</v>
      </c>
      <c r="S1759" s="43"/>
      <c r="T1759" s="111"/>
      <c r="U1759" s="111"/>
      <c r="V1759" s="111"/>
      <c r="W1759" s="111"/>
      <c r="X1759" s="111"/>
      <c r="Y1759" s="111"/>
      <c r="Z1759" s="111"/>
      <c r="AA1759" s="111"/>
      <c r="AB1759" s="111"/>
      <c r="AC1759" s="111"/>
      <c r="AD1759" s="111"/>
      <c r="AE1759" s="111"/>
      <c r="AF1759" s="111"/>
      <c r="AG1759" s="111"/>
      <c r="AH1759" s="40"/>
      <c r="AI1759" s="40"/>
    </row>
    <row r="1760" spans="1:35" s="44" customFormat="1" ht="28.5" customHeight="1" x14ac:dyDescent="0.25">
      <c r="A1760" s="88" t="e">
        <f t="shared" si="144"/>
        <v>#VALUE!</v>
      </c>
      <c r="B1760" s="87" t="s">
        <v>60</v>
      </c>
      <c r="C1760" s="28"/>
      <c r="D1760" s="37"/>
      <c r="E1760" s="38"/>
      <c r="F1760" s="89"/>
      <c r="G1760" s="96"/>
      <c r="H1760" s="39">
        <f t="shared" si="145"/>
        <v>0</v>
      </c>
      <c r="I1760" s="39"/>
      <c r="J1760" s="82"/>
      <c r="K1760" s="41">
        <f t="shared" si="146"/>
        <v>0</v>
      </c>
      <c r="L1760" s="42">
        <v>0</v>
      </c>
      <c r="M1760" s="269"/>
      <c r="N1760" s="268" t="str">
        <f t="shared" si="148"/>
        <v>xxx</v>
      </c>
      <c r="O1760" s="267"/>
      <c r="P1760" s="268"/>
      <c r="Q1760" s="300">
        <v>0</v>
      </c>
      <c r="R1760" s="104">
        <f t="shared" si="147"/>
        <v>0</v>
      </c>
      <c r="S1760" s="43"/>
      <c r="T1760" s="111"/>
      <c r="U1760" s="111"/>
      <c r="V1760" s="111"/>
      <c r="W1760" s="111"/>
      <c r="X1760" s="111"/>
      <c r="Y1760" s="111"/>
      <c r="Z1760" s="111"/>
      <c r="AA1760" s="111"/>
      <c r="AB1760" s="111"/>
      <c r="AC1760" s="111"/>
      <c r="AD1760" s="111"/>
      <c r="AE1760" s="111"/>
      <c r="AF1760" s="111"/>
      <c r="AG1760" s="111"/>
      <c r="AH1760" s="40"/>
      <c r="AI1760" s="40"/>
    </row>
    <row r="1761" spans="1:35" s="44" customFormat="1" ht="28.5" customHeight="1" x14ac:dyDescent="0.25">
      <c r="A1761" s="88" t="e">
        <f t="shared" si="144"/>
        <v>#VALUE!</v>
      </c>
      <c r="B1761" s="87" t="s">
        <v>60</v>
      </c>
      <c r="C1761" s="28"/>
      <c r="D1761" s="37"/>
      <c r="E1761" s="38"/>
      <c r="F1761" s="89"/>
      <c r="G1761" s="96"/>
      <c r="H1761" s="39">
        <f t="shared" si="145"/>
        <v>0</v>
      </c>
      <c r="I1761" s="39"/>
      <c r="J1761" s="82"/>
      <c r="K1761" s="41">
        <f t="shared" si="146"/>
        <v>0</v>
      </c>
      <c r="L1761" s="42">
        <v>0</v>
      </c>
      <c r="M1761" s="269"/>
      <c r="N1761" s="268" t="str">
        <f t="shared" si="148"/>
        <v>xxx</v>
      </c>
      <c r="O1761" s="267"/>
      <c r="P1761" s="268"/>
      <c r="Q1761" s="300">
        <v>0</v>
      </c>
      <c r="R1761" s="104">
        <f t="shared" si="147"/>
        <v>0</v>
      </c>
      <c r="S1761" s="43"/>
      <c r="T1761" s="111"/>
      <c r="U1761" s="111"/>
      <c r="V1761" s="111"/>
      <c r="W1761" s="111"/>
      <c r="X1761" s="111"/>
      <c r="Y1761" s="111"/>
      <c r="Z1761" s="111"/>
      <c r="AA1761" s="111"/>
      <c r="AB1761" s="111"/>
      <c r="AC1761" s="111"/>
      <c r="AD1761" s="111"/>
      <c r="AE1761" s="111"/>
      <c r="AF1761" s="111"/>
      <c r="AG1761" s="111"/>
      <c r="AH1761" s="40"/>
      <c r="AI1761" s="40"/>
    </row>
    <row r="1762" spans="1:35" s="44" customFormat="1" ht="28.5" customHeight="1" x14ac:dyDescent="0.25">
      <c r="A1762" s="88" t="e">
        <f t="shared" si="144"/>
        <v>#VALUE!</v>
      </c>
      <c r="B1762" s="87" t="s">
        <v>60</v>
      </c>
      <c r="C1762" s="28"/>
      <c r="D1762" s="37"/>
      <c r="E1762" s="38"/>
      <c r="F1762" s="89"/>
      <c r="G1762" s="96"/>
      <c r="H1762" s="39">
        <f t="shared" si="145"/>
        <v>0</v>
      </c>
      <c r="I1762" s="39"/>
      <c r="J1762" s="82"/>
      <c r="K1762" s="41">
        <f t="shared" si="146"/>
        <v>0</v>
      </c>
      <c r="L1762" s="42">
        <v>0</v>
      </c>
      <c r="M1762" s="269"/>
      <c r="N1762" s="268" t="str">
        <f t="shared" si="148"/>
        <v>xxx</v>
      </c>
      <c r="O1762" s="267"/>
      <c r="P1762" s="268"/>
      <c r="Q1762" s="300">
        <v>0</v>
      </c>
      <c r="R1762" s="104">
        <f t="shared" si="147"/>
        <v>0</v>
      </c>
      <c r="S1762" s="43"/>
      <c r="T1762" s="111"/>
      <c r="U1762" s="111"/>
      <c r="V1762" s="111"/>
      <c r="W1762" s="111"/>
      <c r="X1762" s="111"/>
      <c r="Y1762" s="111"/>
      <c r="Z1762" s="111"/>
      <c r="AA1762" s="111"/>
      <c r="AB1762" s="111"/>
      <c r="AC1762" s="111"/>
      <c r="AD1762" s="111"/>
      <c r="AE1762" s="111"/>
      <c r="AF1762" s="111"/>
      <c r="AG1762" s="111"/>
      <c r="AH1762" s="40"/>
      <c r="AI1762" s="40"/>
    </row>
    <row r="1763" spans="1:35" s="44" customFormat="1" ht="28.5" customHeight="1" x14ac:dyDescent="0.25">
      <c r="A1763" s="88" t="e">
        <f t="shared" si="144"/>
        <v>#VALUE!</v>
      </c>
      <c r="B1763" s="87" t="s">
        <v>60</v>
      </c>
      <c r="C1763" s="28"/>
      <c r="D1763" s="37"/>
      <c r="E1763" s="38"/>
      <c r="F1763" s="89"/>
      <c r="G1763" s="96"/>
      <c r="H1763" s="39">
        <f t="shared" si="145"/>
        <v>0</v>
      </c>
      <c r="I1763" s="39"/>
      <c r="J1763" s="82"/>
      <c r="K1763" s="41">
        <f t="shared" si="146"/>
        <v>0</v>
      </c>
      <c r="L1763" s="42">
        <v>0</v>
      </c>
      <c r="M1763" s="269"/>
      <c r="N1763" s="268" t="str">
        <f t="shared" si="148"/>
        <v>xxx</v>
      </c>
      <c r="O1763" s="267"/>
      <c r="P1763" s="268"/>
      <c r="Q1763" s="300">
        <v>0</v>
      </c>
      <c r="R1763" s="104">
        <f t="shared" si="147"/>
        <v>0</v>
      </c>
      <c r="S1763" s="43"/>
      <c r="T1763" s="111"/>
      <c r="U1763" s="111"/>
      <c r="V1763" s="111"/>
      <c r="W1763" s="111"/>
      <c r="X1763" s="111"/>
      <c r="Y1763" s="111"/>
      <c r="Z1763" s="111"/>
      <c r="AA1763" s="111"/>
      <c r="AB1763" s="111"/>
      <c r="AC1763" s="111"/>
      <c r="AD1763" s="111"/>
      <c r="AE1763" s="111"/>
      <c r="AF1763" s="111"/>
      <c r="AG1763" s="111"/>
      <c r="AH1763" s="40"/>
      <c r="AI1763" s="40"/>
    </row>
    <row r="1764" spans="1:35" s="44" customFormat="1" ht="28.5" customHeight="1" x14ac:dyDescent="0.25">
      <c r="A1764" s="88" t="e">
        <f t="shared" si="144"/>
        <v>#VALUE!</v>
      </c>
      <c r="B1764" s="87" t="s">
        <v>60</v>
      </c>
      <c r="C1764" s="28"/>
      <c r="D1764" s="37"/>
      <c r="E1764" s="38"/>
      <c r="F1764" s="89"/>
      <c r="G1764" s="96"/>
      <c r="H1764" s="39">
        <f t="shared" si="145"/>
        <v>0</v>
      </c>
      <c r="I1764" s="39"/>
      <c r="J1764" s="82"/>
      <c r="K1764" s="41">
        <f t="shared" si="146"/>
        <v>0</v>
      </c>
      <c r="L1764" s="42">
        <v>0</v>
      </c>
      <c r="M1764" s="269"/>
      <c r="N1764" s="268" t="str">
        <f t="shared" si="148"/>
        <v>xxx</v>
      </c>
      <c r="O1764" s="267"/>
      <c r="P1764" s="268"/>
      <c r="Q1764" s="300">
        <v>0</v>
      </c>
      <c r="R1764" s="104">
        <f t="shared" si="147"/>
        <v>0</v>
      </c>
      <c r="S1764" s="43"/>
      <c r="T1764" s="111"/>
      <c r="U1764" s="111"/>
      <c r="V1764" s="111"/>
      <c r="W1764" s="111"/>
      <c r="X1764" s="111"/>
      <c r="Y1764" s="111"/>
      <c r="Z1764" s="111"/>
      <c r="AA1764" s="111"/>
      <c r="AB1764" s="111"/>
      <c r="AC1764" s="111"/>
      <c r="AD1764" s="111"/>
      <c r="AE1764" s="111"/>
      <c r="AF1764" s="111"/>
      <c r="AG1764" s="111"/>
      <c r="AH1764" s="40"/>
      <c r="AI1764" s="40"/>
    </row>
    <row r="1765" spans="1:35" s="44" customFormat="1" ht="28.5" customHeight="1" x14ac:dyDescent="0.25">
      <c r="A1765" s="88" t="e">
        <f t="shared" si="144"/>
        <v>#VALUE!</v>
      </c>
      <c r="B1765" s="87" t="s">
        <v>60</v>
      </c>
      <c r="C1765" s="28"/>
      <c r="D1765" s="37"/>
      <c r="E1765" s="38"/>
      <c r="F1765" s="89"/>
      <c r="G1765" s="96"/>
      <c r="H1765" s="39">
        <f t="shared" si="145"/>
        <v>0</v>
      </c>
      <c r="I1765" s="39"/>
      <c r="J1765" s="82"/>
      <c r="K1765" s="41">
        <f t="shared" si="146"/>
        <v>0</v>
      </c>
      <c r="L1765" s="42">
        <v>0</v>
      </c>
      <c r="M1765" s="269"/>
      <c r="N1765" s="268" t="str">
        <f t="shared" si="148"/>
        <v>xxx</v>
      </c>
      <c r="O1765" s="267"/>
      <c r="P1765" s="268"/>
      <c r="Q1765" s="300">
        <v>0</v>
      </c>
      <c r="R1765" s="104">
        <f t="shared" si="147"/>
        <v>0</v>
      </c>
      <c r="S1765" s="43"/>
      <c r="T1765" s="111"/>
      <c r="U1765" s="111"/>
      <c r="V1765" s="111"/>
      <c r="W1765" s="111"/>
      <c r="X1765" s="111"/>
      <c r="Y1765" s="111"/>
      <c r="Z1765" s="111"/>
      <c r="AA1765" s="111"/>
      <c r="AB1765" s="111"/>
      <c r="AC1765" s="111"/>
      <c r="AD1765" s="111"/>
      <c r="AE1765" s="111"/>
      <c r="AF1765" s="111"/>
      <c r="AG1765" s="111"/>
      <c r="AH1765" s="40"/>
      <c r="AI1765" s="40"/>
    </row>
    <row r="1766" spans="1:35" s="44" customFormat="1" ht="28.5" customHeight="1" x14ac:dyDescent="0.25">
      <c r="A1766" s="88" t="e">
        <f t="shared" si="144"/>
        <v>#VALUE!</v>
      </c>
      <c r="B1766" s="87" t="s">
        <v>60</v>
      </c>
      <c r="C1766" s="28"/>
      <c r="D1766" s="37"/>
      <c r="E1766" s="38"/>
      <c r="F1766" s="89"/>
      <c r="G1766" s="96"/>
      <c r="H1766" s="39">
        <f t="shared" si="145"/>
        <v>0</v>
      </c>
      <c r="I1766" s="39"/>
      <c r="J1766" s="82"/>
      <c r="K1766" s="41">
        <f t="shared" si="146"/>
        <v>0</v>
      </c>
      <c r="L1766" s="42">
        <v>0</v>
      </c>
      <c r="M1766" s="269"/>
      <c r="N1766" s="268" t="str">
        <f t="shared" si="148"/>
        <v>xxx</v>
      </c>
      <c r="O1766" s="267"/>
      <c r="P1766" s="268"/>
      <c r="Q1766" s="300">
        <v>0</v>
      </c>
      <c r="R1766" s="104">
        <f t="shared" si="147"/>
        <v>0</v>
      </c>
      <c r="S1766" s="43"/>
      <c r="T1766" s="111"/>
      <c r="U1766" s="111"/>
      <c r="V1766" s="111"/>
      <c r="W1766" s="111"/>
      <c r="X1766" s="111"/>
      <c r="Y1766" s="111"/>
      <c r="Z1766" s="111"/>
      <c r="AA1766" s="111"/>
      <c r="AB1766" s="111"/>
      <c r="AC1766" s="111"/>
      <c r="AD1766" s="111"/>
      <c r="AE1766" s="111"/>
      <c r="AF1766" s="111"/>
      <c r="AG1766" s="111"/>
      <c r="AH1766" s="40"/>
      <c r="AI1766" s="40"/>
    </row>
    <row r="1767" spans="1:35" s="44" customFormat="1" ht="28.5" customHeight="1" x14ac:dyDescent="0.25">
      <c r="A1767" s="88" t="e">
        <f t="shared" si="144"/>
        <v>#VALUE!</v>
      </c>
      <c r="B1767" s="87" t="s">
        <v>60</v>
      </c>
      <c r="C1767" s="28"/>
      <c r="D1767" s="37"/>
      <c r="E1767" s="38"/>
      <c r="F1767" s="89"/>
      <c r="G1767" s="96"/>
      <c r="H1767" s="39">
        <f t="shared" si="145"/>
        <v>0</v>
      </c>
      <c r="I1767" s="39"/>
      <c r="J1767" s="82"/>
      <c r="K1767" s="41">
        <f t="shared" si="146"/>
        <v>0</v>
      </c>
      <c r="L1767" s="42">
        <v>0</v>
      </c>
      <c r="M1767" s="269"/>
      <c r="N1767" s="268" t="str">
        <f t="shared" si="148"/>
        <v>xxx</v>
      </c>
      <c r="O1767" s="267"/>
      <c r="P1767" s="268"/>
      <c r="Q1767" s="300">
        <v>0</v>
      </c>
      <c r="R1767" s="104">
        <f t="shared" si="147"/>
        <v>0</v>
      </c>
      <c r="S1767" s="43"/>
      <c r="T1767" s="111"/>
      <c r="U1767" s="111"/>
      <c r="V1767" s="111"/>
      <c r="W1767" s="111"/>
      <c r="X1767" s="111"/>
      <c r="Y1767" s="111"/>
      <c r="Z1767" s="111"/>
      <c r="AA1767" s="111"/>
      <c r="AB1767" s="111"/>
      <c r="AC1767" s="111"/>
      <c r="AD1767" s="111"/>
      <c r="AE1767" s="111"/>
      <c r="AF1767" s="111"/>
      <c r="AG1767" s="111"/>
      <c r="AH1767" s="40"/>
      <c r="AI1767" s="40"/>
    </row>
    <row r="1768" spans="1:35" s="44" customFormat="1" ht="28.5" customHeight="1" x14ac:dyDescent="0.25">
      <c r="A1768" s="88" t="e">
        <f t="shared" si="144"/>
        <v>#VALUE!</v>
      </c>
      <c r="B1768" s="87" t="s">
        <v>60</v>
      </c>
      <c r="C1768" s="28"/>
      <c r="D1768" s="37"/>
      <c r="E1768" s="38"/>
      <c r="F1768" s="89"/>
      <c r="G1768" s="96"/>
      <c r="H1768" s="39">
        <f t="shared" si="145"/>
        <v>0</v>
      </c>
      <c r="I1768" s="39"/>
      <c r="J1768" s="82"/>
      <c r="K1768" s="41">
        <f t="shared" si="146"/>
        <v>0</v>
      </c>
      <c r="L1768" s="42">
        <v>0</v>
      </c>
      <c r="M1768" s="269"/>
      <c r="N1768" s="268" t="str">
        <f t="shared" si="148"/>
        <v>xxx</v>
      </c>
      <c r="O1768" s="267"/>
      <c r="P1768" s="268"/>
      <c r="Q1768" s="300">
        <v>0</v>
      </c>
      <c r="R1768" s="104">
        <f t="shared" si="147"/>
        <v>0</v>
      </c>
      <c r="S1768" s="43"/>
      <c r="T1768" s="111"/>
      <c r="U1768" s="111"/>
      <c r="V1768" s="111"/>
      <c r="W1768" s="111"/>
      <c r="X1768" s="111"/>
      <c r="Y1768" s="111"/>
      <c r="Z1768" s="111"/>
      <c r="AA1768" s="111"/>
      <c r="AB1768" s="111"/>
      <c r="AC1768" s="111"/>
      <c r="AD1768" s="111"/>
      <c r="AE1768" s="111"/>
      <c r="AF1768" s="111"/>
      <c r="AG1768" s="111"/>
      <c r="AH1768" s="40"/>
      <c r="AI1768" s="40"/>
    </row>
    <row r="1769" spans="1:35" s="44" customFormat="1" ht="28.5" customHeight="1" x14ac:dyDescent="0.25">
      <c r="A1769" s="88" t="e">
        <f t="shared" si="144"/>
        <v>#VALUE!</v>
      </c>
      <c r="B1769" s="87" t="s">
        <v>60</v>
      </c>
      <c r="C1769" s="28"/>
      <c r="D1769" s="37"/>
      <c r="E1769" s="38"/>
      <c r="F1769" s="89"/>
      <c r="G1769" s="96"/>
      <c r="H1769" s="39">
        <f t="shared" si="145"/>
        <v>0</v>
      </c>
      <c r="I1769" s="39"/>
      <c r="J1769" s="82"/>
      <c r="K1769" s="41">
        <f t="shared" si="146"/>
        <v>0</v>
      </c>
      <c r="L1769" s="42">
        <v>0</v>
      </c>
      <c r="M1769" s="269"/>
      <c r="N1769" s="268" t="str">
        <f t="shared" si="148"/>
        <v>xxx</v>
      </c>
      <c r="O1769" s="267"/>
      <c r="P1769" s="268"/>
      <c r="Q1769" s="300">
        <v>0</v>
      </c>
      <c r="R1769" s="104">
        <f t="shared" si="147"/>
        <v>0</v>
      </c>
      <c r="S1769" s="43"/>
      <c r="T1769" s="111"/>
      <c r="U1769" s="111"/>
      <c r="V1769" s="111"/>
      <c r="W1769" s="111"/>
      <c r="X1769" s="111"/>
      <c r="Y1769" s="111"/>
      <c r="Z1769" s="111"/>
      <c r="AA1769" s="111"/>
      <c r="AB1769" s="111"/>
      <c r="AC1769" s="111"/>
      <c r="AD1769" s="111"/>
      <c r="AE1769" s="111"/>
      <c r="AF1769" s="111"/>
      <c r="AG1769" s="111"/>
      <c r="AH1769" s="40"/>
      <c r="AI1769" s="40"/>
    </row>
    <row r="1770" spans="1:35" s="44" customFormat="1" ht="28.5" customHeight="1" x14ac:dyDescent="0.25">
      <c r="A1770" s="88" t="e">
        <f t="shared" ref="A1770:A1833" si="149">N1770+14</f>
        <v>#VALUE!</v>
      </c>
      <c r="B1770" s="87" t="s">
        <v>60</v>
      </c>
      <c r="C1770" s="28"/>
      <c r="D1770" s="37"/>
      <c r="E1770" s="38"/>
      <c r="F1770" s="89"/>
      <c r="G1770" s="96"/>
      <c r="H1770" s="39">
        <f t="shared" ref="H1770:H1833" si="150">G1770-F1770</f>
        <v>0</v>
      </c>
      <c r="I1770" s="39"/>
      <c r="J1770" s="82"/>
      <c r="K1770" s="41">
        <f t="shared" ref="K1770:K1833" si="151">L1770/1.1</f>
        <v>0</v>
      </c>
      <c r="L1770" s="42">
        <v>0</v>
      </c>
      <c r="M1770" s="269"/>
      <c r="N1770" s="268" t="str">
        <f t="shared" si="148"/>
        <v>xxx</v>
      </c>
      <c r="O1770" s="267"/>
      <c r="P1770" s="268"/>
      <c r="Q1770" s="300">
        <v>0</v>
      </c>
      <c r="R1770" s="104">
        <f t="shared" ref="R1770:R1833" si="152">L1770-Q1770</f>
        <v>0</v>
      </c>
      <c r="S1770" s="43"/>
      <c r="T1770" s="111"/>
      <c r="U1770" s="111"/>
      <c r="V1770" s="111"/>
      <c r="W1770" s="111"/>
      <c r="X1770" s="111"/>
      <c r="Y1770" s="111"/>
      <c r="Z1770" s="111"/>
      <c r="AA1770" s="111"/>
      <c r="AB1770" s="111"/>
      <c r="AC1770" s="111"/>
      <c r="AD1770" s="111"/>
      <c r="AE1770" s="111"/>
      <c r="AF1770" s="111"/>
      <c r="AG1770" s="111"/>
      <c r="AH1770" s="40"/>
      <c r="AI1770" s="40"/>
    </row>
    <row r="1771" spans="1:35" s="44" customFormat="1" ht="28.5" customHeight="1" x14ac:dyDescent="0.25">
      <c r="A1771" s="88" t="e">
        <f t="shared" si="149"/>
        <v>#VALUE!</v>
      </c>
      <c r="B1771" s="87" t="s">
        <v>60</v>
      </c>
      <c r="C1771" s="28"/>
      <c r="D1771" s="37"/>
      <c r="E1771" s="38"/>
      <c r="F1771" s="89"/>
      <c r="G1771" s="96"/>
      <c r="H1771" s="39">
        <f t="shared" si="150"/>
        <v>0</v>
      </c>
      <c r="I1771" s="39"/>
      <c r="J1771" s="82"/>
      <c r="K1771" s="41">
        <f t="shared" si="151"/>
        <v>0</v>
      </c>
      <c r="L1771" s="42">
        <v>0</v>
      </c>
      <c r="M1771" s="269"/>
      <c r="N1771" s="268" t="str">
        <f t="shared" si="148"/>
        <v>xxx</v>
      </c>
      <c r="O1771" s="267"/>
      <c r="P1771" s="268"/>
      <c r="Q1771" s="300">
        <v>0</v>
      </c>
      <c r="R1771" s="104">
        <f t="shared" si="152"/>
        <v>0</v>
      </c>
      <c r="S1771" s="43"/>
      <c r="T1771" s="111"/>
      <c r="U1771" s="111"/>
      <c r="V1771" s="111"/>
      <c r="W1771" s="111"/>
      <c r="X1771" s="111"/>
      <c r="Y1771" s="111"/>
      <c r="Z1771" s="111"/>
      <c r="AA1771" s="111"/>
      <c r="AB1771" s="111"/>
      <c r="AC1771" s="111"/>
      <c r="AD1771" s="111"/>
      <c r="AE1771" s="111"/>
      <c r="AF1771" s="111"/>
      <c r="AG1771" s="111"/>
      <c r="AH1771" s="40"/>
      <c r="AI1771" s="40"/>
    </row>
    <row r="1772" spans="1:35" s="44" customFormat="1" ht="28.5" customHeight="1" x14ac:dyDescent="0.25">
      <c r="A1772" s="88" t="e">
        <f t="shared" si="149"/>
        <v>#VALUE!</v>
      </c>
      <c r="B1772" s="87" t="s">
        <v>60</v>
      </c>
      <c r="C1772" s="28"/>
      <c r="D1772" s="37"/>
      <c r="E1772" s="38"/>
      <c r="F1772" s="89"/>
      <c r="G1772" s="96"/>
      <c r="H1772" s="39">
        <f t="shared" si="150"/>
        <v>0</v>
      </c>
      <c r="I1772" s="39"/>
      <c r="J1772" s="82"/>
      <c r="K1772" s="41">
        <f t="shared" si="151"/>
        <v>0</v>
      </c>
      <c r="L1772" s="42">
        <v>0</v>
      </c>
      <c r="M1772" s="269"/>
      <c r="N1772" s="268" t="str">
        <f t="shared" si="148"/>
        <v>xxx</v>
      </c>
      <c r="O1772" s="267"/>
      <c r="P1772" s="268"/>
      <c r="Q1772" s="300">
        <v>0</v>
      </c>
      <c r="R1772" s="104">
        <f t="shared" si="152"/>
        <v>0</v>
      </c>
      <c r="S1772" s="43"/>
      <c r="T1772" s="111"/>
      <c r="U1772" s="111"/>
      <c r="V1772" s="111"/>
      <c r="W1772" s="111"/>
      <c r="X1772" s="111"/>
      <c r="Y1772" s="111"/>
      <c r="Z1772" s="111"/>
      <c r="AA1772" s="111"/>
      <c r="AB1772" s="111"/>
      <c r="AC1772" s="111"/>
      <c r="AD1772" s="111"/>
      <c r="AE1772" s="111"/>
      <c r="AF1772" s="111"/>
      <c r="AG1772" s="111"/>
      <c r="AH1772" s="40"/>
      <c r="AI1772" s="40"/>
    </row>
    <row r="1773" spans="1:35" s="44" customFormat="1" ht="28.5" customHeight="1" x14ac:dyDescent="0.25">
      <c r="A1773" s="88" t="e">
        <f t="shared" si="149"/>
        <v>#VALUE!</v>
      </c>
      <c r="B1773" s="87" t="s">
        <v>60</v>
      </c>
      <c r="C1773" s="28"/>
      <c r="D1773" s="37"/>
      <c r="E1773" s="38"/>
      <c r="F1773" s="89"/>
      <c r="G1773" s="96"/>
      <c r="H1773" s="39">
        <f t="shared" si="150"/>
        <v>0</v>
      </c>
      <c r="I1773" s="39"/>
      <c r="J1773" s="82"/>
      <c r="K1773" s="41">
        <f t="shared" si="151"/>
        <v>0</v>
      </c>
      <c r="L1773" s="42">
        <v>0</v>
      </c>
      <c r="M1773" s="269"/>
      <c r="N1773" s="268" t="str">
        <f t="shared" si="148"/>
        <v>xxx</v>
      </c>
      <c r="O1773" s="267"/>
      <c r="P1773" s="268"/>
      <c r="Q1773" s="300">
        <v>0</v>
      </c>
      <c r="R1773" s="104">
        <f t="shared" si="152"/>
        <v>0</v>
      </c>
      <c r="S1773" s="43"/>
      <c r="T1773" s="111"/>
      <c r="U1773" s="111"/>
      <c r="V1773" s="111"/>
      <c r="W1773" s="111"/>
      <c r="X1773" s="111"/>
      <c r="Y1773" s="111"/>
      <c r="Z1773" s="111"/>
      <c r="AA1773" s="111"/>
      <c r="AB1773" s="111"/>
      <c r="AC1773" s="111"/>
      <c r="AD1773" s="111"/>
      <c r="AE1773" s="111"/>
      <c r="AF1773" s="111"/>
      <c r="AG1773" s="111"/>
      <c r="AH1773" s="40"/>
      <c r="AI1773" s="40"/>
    </row>
    <row r="1774" spans="1:35" s="44" customFormat="1" ht="28.5" customHeight="1" x14ac:dyDescent="0.25">
      <c r="A1774" s="88" t="e">
        <f t="shared" si="149"/>
        <v>#VALUE!</v>
      </c>
      <c r="B1774" s="87" t="s">
        <v>60</v>
      </c>
      <c r="C1774" s="28"/>
      <c r="D1774" s="37"/>
      <c r="E1774" s="38"/>
      <c r="F1774" s="89"/>
      <c r="G1774" s="96"/>
      <c r="H1774" s="39">
        <f t="shared" si="150"/>
        <v>0</v>
      </c>
      <c r="I1774" s="39"/>
      <c r="J1774" s="82"/>
      <c r="K1774" s="41">
        <f t="shared" si="151"/>
        <v>0</v>
      </c>
      <c r="L1774" s="42">
        <v>0</v>
      </c>
      <c r="M1774" s="269"/>
      <c r="N1774" s="268" t="str">
        <f t="shared" si="148"/>
        <v>xxx</v>
      </c>
      <c r="O1774" s="267"/>
      <c r="P1774" s="268"/>
      <c r="Q1774" s="300">
        <v>0</v>
      </c>
      <c r="R1774" s="104">
        <f t="shared" si="152"/>
        <v>0</v>
      </c>
      <c r="S1774" s="43"/>
      <c r="T1774" s="111"/>
      <c r="U1774" s="111"/>
      <c r="V1774" s="111"/>
      <c r="W1774" s="111"/>
      <c r="X1774" s="111"/>
      <c r="Y1774" s="111"/>
      <c r="Z1774" s="111"/>
      <c r="AA1774" s="111"/>
      <c r="AB1774" s="111"/>
      <c r="AC1774" s="111"/>
      <c r="AD1774" s="111"/>
      <c r="AE1774" s="111"/>
      <c r="AF1774" s="111"/>
      <c r="AG1774" s="111"/>
      <c r="AH1774" s="40"/>
      <c r="AI1774" s="40"/>
    </row>
    <row r="1775" spans="1:35" s="44" customFormat="1" ht="28.5" customHeight="1" x14ac:dyDescent="0.25">
      <c r="A1775" s="88" t="e">
        <f t="shared" si="149"/>
        <v>#VALUE!</v>
      </c>
      <c r="B1775" s="87" t="s">
        <v>60</v>
      </c>
      <c r="C1775" s="28"/>
      <c r="D1775" s="37"/>
      <c r="E1775" s="38"/>
      <c r="F1775" s="89"/>
      <c r="G1775" s="96"/>
      <c r="H1775" s="39">
        <f t="shared" si="150"/>
        <v>0</v>
      </c>
      <c r="I1775" s="39"/>
      <c r="J1775" s="82"/>
      <c r="K1775" s="41">
        <f t="shared" si="151"/>
        <v>0</v>
      </c>
      <c r="L1775" s="42">
        <v>0</v>
      </c>
      <c r="M1775" s="269"/>
      <c r="N1775" s="268" t="str">
        <f t="shared" si="148"/>
        <v>xxx</v>
      </c>
      <c r="O1775" s="267"/>
      <c r="P1775" s="268"/>
      <c r="Q1775" s="300">
        <v>0</v>
      </c>
      <c r="R1775" s="104">
        <f t="shared" si="152"/>
        <v>0</v>
      </c>
      <c r="S1775" s="43"/>
      <c r="T1775" s="111"/>
      <c r="U1775" s="111"/>
      <c r="V1775" s="111"/>
      <c r="W1775" s="111"/>
      <c r="X1775" s="111"/>
      <c r="Y1775" s="111"/>
      <c r="Z1775" s="111"/>
      <c r="AA1775" s="111"/>
      <c r="AB1775" s="111"/>
      <c r="AC1775" s="111"/>
      <c r="AD1775" s="111"/>
      <c r="AE1775" s="111"/>
      <c r="AF1775" s="111"/>
      <c r="AG1775" s="111"/>
      <c r="AH1775" s="40"/>
      <c r="AI1775" s="40"/>
    </row>
    <row r="1776" spans="1:35" s="44" customFormat="1" ht="28.5" customHeight="1" x14ac:dyDescent="0.25">
      <c r="A1776" s="88" t="e">
        <f t="shared" si="149"/>
        <v>#VALUE!</v>
      </c>
      <c r="B1776" s="87" t="s">
        <v>60</v>
      </c>
      <c r="C1776" s="28"/>
      <c r="D1776" s="37"/>
      <c r="E1776" s="38"/>
      <c r="F1776" s="89"/>
      <c r="G1776" s="96"/>
      <c r="H1776" s="39">
        <f t="shared" si="150"/>
        <v>0</v>
      </c>
      <c r="I1776" s="39"/>
      <c r="J1776" s="82"/>
      <c r="K1776" s="41">
        <f t="shared" si="151"/>
        <v>0</v>
      </c>
      <c r="L1776" s="42">
        <v>0</v>
      </c>
      <c r="M1776" s="269"/>
      <c r="N1776" s="268" t="str">
        <f t="shared" si="148"/>
        <v>xxx</v>
      </c>
      <c r="O1776" s="267"/>
      <c r="P1776" s="268"/>
      <c r="Q1776" s="300">
        <v>0</v>
      </c>
      <c r="R1776" s="104">
        <f t="shared" si="152"/>
        <v>0</v>
      </c>
      <c r="S1776" s="43"/>
      <c r="T1776" s="111"/>
      <c r="U1776" s="111"/>
      <c r="V1776" s="111"/>
      <c r="W1776" s="111"/>
      <c r="X1776" s="111"/>
      <c r="Y1776" s="111"/>
      <c r="Z1776" s="111"/>
      <c r="AA1776" s="111"/>
      <c r="AB1776" s="111"/>
      <c r="AC1776" s="111"/>
      <c r="AD1776" s="111"/>
      <c r="AE1776" s="111"/>
      <c r="AF1776" s="111"/>
      <c r="AG1776" s="111"/>
      <c r="AH1776" s="40"/>
      <c r="AI1776" s="40"/>
    </row>
    <row r="1777" spans="1:35" s="44" customFormat="1" ht="28.5" customHeight="1" x14ac:dyDescent="0.25">
      <c r="A1777" s="88" t="e">
        <f t="shared" si="149"/>
        <v>#VALUE!</v>
      </c>
      <c r="B1777" s="87" t="s">
        <v>60</v>
      </c>
      <c r="C1777" s="28"/>
      <c r="D1777" s="37"/>
      <c r="E1777" s="38"/>
      <c r="F1777" s="89"/>
      <c r="G1777" s="96"/>
      <c r="H1777" s="39">
        <f t="shared" si="150"/>
        <v>0</v>
      </c>
      <c r="I1777" s="39"/>
      <c r="J1777" s="82"/>
      <c r="K1777" s="41">
        <f t="shared" si="151"/>
        <v>0</v>
      </c>
      <c r="L1777" s="42">
        <v>0</v>
      </c>
      <c r="M1777" s="269"/>
      <c r="N1777" s="268" t="str">
        <f t="shared" si="148"/>
        <v>xxx</v>
      </c>
      <c r="O1777" s="267"/>
      <c r="P1777" s="268"/>
      <c r="Q1777" s="300">
        <v>0</v>
      </c>
      <c r="R1777" s="104">
        <f t="shared" si="152"/>
        <v>0</v>
      </c>
      <c r="S1777" s="43"/>
      <c r="T1777" s="111"/>
      <c r="U1777" s="111"/>
      <c r="V1777" s="111"/>
      <c r="W1777" s="111"/>
      <c r="X1777" s="111"/>
      <c r="Y1777" s="111"/>
      <c r="Z1777" s="111"/>
      <c r="AA1777" s="111"/>
      <c r="AB1777" s="111"/>
      <c r="AC1777" s="111"/>
      <c r="AD1777" s="111"/>
      <c r="AE1777" s="111"/>
      <c r="AF1777" s="111"/>
      <c r="AG1777" s="111"/>
      <c r="AH1777" s="40"/>
      <c r="AI1777" s="40"/>
    </row>
    <row r="1778" spans="1:35" s="44" customFormat="1" ht="28.5" customHeight="1" x14ac:dyDescent="0.25">
      <c r="A1778" s="88" t="e">
        <f t="shared" si="149"/>
        <v>#VALUE!</v>
      </c>
      <c r="B1778" s="87" t="s">
        <v>60</v>
      </c>
      <c r="C1778" s="28"/>
      <c r="D1778" s="37"/>
      <c r="E1778" s="38"/>
      <c r="F1778" s="89"/>
      <c r="G1778" s="96"/>
      <c r="H1778" s="39">
        <f t="shared" si="150"/>
        <v>0</v>
      </c>
      <c r="I1778" s="39"/>
      <c r="J1778" s="82"/>
      <c r="K1778" s="41">
        <f t="shared" si="151"/>
        <v>0</v>
      </c>
      <c r="L1778" s="42">
        <v>0</v>
      </c>
      <c r="M1778" s="269"/>
      <c r="N1778" s="268" t="str">
        <f t="shared" si="148"/>
        <v>xxx</v>
      </c>
      <c r="O1778" s="267"/>
      <c r="P1778" s="268"/>
      <c r="Q1778" s="300">
        <v>0</v>
      </c>
      <c r="R1778" s="104">
        <f t="shared" si="152"/>
        <v>0</v>
      </c>
      <c r="S1778" s="43"/>
      <c r="T1778" s="111"/>
      <c r="U1778" s="111"/>
      <c r="V1778" s="111"/>
      <c r="W1778" s="111"/>
      <c r="X1778" s="111"/>
      <c r="Y1778" s="111"/>
      <c r="Z1778" s="111"/>
      <c r="AA1778" s="111"/>
      <c r="AB1778" s="111"/>
      <c r="AC1778" s="111"/>
      <c r="AD1778" s="111"/>
      <c r="AE1778" s="111"/>
      <c r="AF1778" s="111"/>
      <c r="AG1778" s="111"/>
      <c r="AH1778" s="40"/>
      <c r="AI1778" s="40"/>
    </row>
    <row r="1779" spans="1:35" s="44" customFormat="1" ht="28.5" customHeight="1" x14ac:dyDescent="0.25">
      <c r="A1779" s="88" t="e">
        <f t="shared" si="149"/>
        <v>#VALUE!</v>
      </c>
      <c r="B1779" s="87" t="s">
        <v>60</v>
      </c>
      <c r="C1779" s="28"/>
      <c r="D1779" s="37"/>
      <c r="E1779" s="38"/>
      <c r="F1779" s="89"/>
      <c r="G1779" s="96"/>
      <c r="H1779" s="39">
        <f t="shared" si="150"/>
        <v>0</v>
      </c>
      <c r="I1779" s="39"/>
      <c r="J1779" s="82"/>
      <c r="K1779" s="41">
        <f t="shared" si="151"/>
        <v>0</v>
      </c>
      <c r="L1779" s="42">
        <v>0</v>
      </c>
      <c r="M1779" s="269"/>
      <c r="N1779" s="268" t="str">
        <f t="shared" si="148"/>
        <v>xxx</v>
      </c>
      <c r="O1779" s="267"/>
      <c r="P1779" s="268"/>
      <c r="Q1779" s="300">
        <v>0</v>
      </c>
      <c r="R1779" s="104">
        <f t="shared" si="152"/>
        <v>0</v>
      </c>
      <c r="S1779" s="43"/>
      <c r="T1779" s="111"/>
      <c r="U1779" s="111"/>
      <c r="V1779" s="111"/>
      <c r="W1779" s="111"/>
      <c r="X1779" s="111"/>
      <c r="Y1779" s="111"/>
      <c r="Z1779" s="111"/>
      <c r="AA1779" s="111"/>
      <c r="AB1779" s="111"/>
      <c r="AC1779" s="111"/>
      <c r="AD1779" s="111"/>
      <c r="AE1779" s="111"/>
      <c r="AF1779" s="111"/>
      <c r="AG1779" s="111"/>
      <c r="AH1779" s="40"/>
      <c r="AI1779" s="40"/>
    </row>
    <row r="1780" spans="1:35" s="44" customFormat="1" ht="28.5" customHeight="1" x14ac:dyDescent="0.25">
      <c r="A1780" s="88" t="e">
        <f t="shared" si="149"/>
        <v>#VALUE!</v>
      </c>
      <c r="B1780" s="87" t="s">
        <v>60</v>
      </c>
      <c r="C1780" s="28"/>
      <c r="D1780" s="37"/>
      <c r="E1780" s="38"/>
      <c r="F1780" s="89"/>
      <c r="G1780" s="96"/>
      <c r="H1780" s="39">
        <f t="shared" si="150"/>
        <v>0</v>
      </c>
      <c r="I1780" s="39"/>
      <c r="J1780" s="82"/>
      <c r="K1780" s="41">
        <f t="shared" si="151"/>
        <v>0</v>
      </c>
      <c r="L1780" s="42">
        <v>0</v>
      </c>
      <c r="M1780" s="269"/>
      <c r="N1780" s="268" t="str">
        <f t="shared" si="148"/>
        <v>xxx</v>
      </c>
      <c r="O1780" s="267"/>
      <c r="P1780" s="268"/>
      <c r="Q1780" s="300">
        <v>0</v>
      </c>
      <c r="R1780" s="104">
        <f t="shared" si="152"/>
        <v>0</v>
      </c>
      <c r="S1780" s="43"/>
      <c r="T1780" s="111"/>
      <c r="U1780" s="111"/>
      <c r="V1780" s="111"/>
      <c r="W1780" s="111"/>
      <c r="X1780" s="111"/>
      <c r="Y1780" s="111"/>
      <c r="Z1780" s="111"/>
      <c r="AA1780" s="111"/>
      <c r="AB1780" s="111"/>
      <c r="AC1780" s="111"/>
      <c r="AD1780" s="111"/>
      <c r="AE1780" s="111"/>
      <c r="AF1780" s="111"/>
      <c r="AG1780" s="111"/>
      <c r="AH1780" s="40"/>
      <c r="AI1780" s="40"/>
    </row>
    <row r="1781" spans="1:35" s="44" customFormat="1" ht="28.5" customHeight="1" x14ac:dyDescent="0.25">
      <c r="A1781" s="88" t="e">
        <f t="shared" si="149"/>
        <v>#VALUE!</v>
      </c>
      <c r="B1781" s="87" t="s">
        <v>60</v>
      </c>
      <c r="C1781" s="28"/>
      <c r="D1781" s="37"/>
      <c r="E1781" s="38"/>
      <c r="F1781" s="89"/>
      <c r="G1781" s="96"/>
      <c r="H1781" s="39">
        <f t="shared" si="150"/>
        <v>0</v>
      </c>
      <c r="I1781" s="39"/>
      <c r="J1781" s="82"/>
      <c r="K1781" s="41">
        <f t="shared" si="151"/>
        <v>0</v>
      </c>
      <c r="L1781" s="42">
        <v>0</v>
      </c>
      <c r="M1781" s="269"/>
      <c r="N1781" s="268" t="str">
        <f t="shared" si="148"/>
        <v>xxx</v>
      </c>
      <c r="O1781" s="267"/>
      <c r="P1781" s="268"/>
      <c r="Q1781" s="300">
        <v>0</v>
      </c>
      <c r="R1781" s="104">
        <f t="shared" si="152"/>
        <v>0</v>
      </c>
      <c r="S1781" s="43"/>
      <c r="T1781" s="111"/>
      <c r="U1781" s="111"/>
      <c r="V1781" s="111"/>
      <c r="W1781" s="111"/>
      <c r="X1781" s="111"/>
      <c r="Y1781" s="111"/>
      <c r="Z1781" s="111"/>
      <c r="AA1781" s="111"/>
      <c r="AB1781" s="111"/>
      <c r="AC1781" s="111"/>
      <c r="AD1781" s="111"/>
      <c r="AE1781" s="111"/>
      <c r="AF1781" s="111"/>
      <c r="AG1781" s="111"/>
      <c r="AH1781" s="40"/>
      <c r="AI1781" s="40"/>
    </row>
    <row r="1782" spans="1:35" s="44" customFormat="1" ht="28.5" customHeight="1" x14ac:dyDescent="0.25">
      <c r="A1782" s="88" t="e">
        <f t="shared" si="149"/>
        <v>#VALUE!</v>
      </c>
      <c r="B1782" s="87" t="s">
        <v>60</v>
      </c>
      <c r="C1782" s="28"/>
      <c r="D1782" s="37"/>
      <c r="E1782" s="38"/>
      <c r="F1782" s="89"/>
      <c r="G1782" s="96"/>
      <c r="H1782" s="39">
        <f t="shared" si="150"/>
        <v>0</v>
      </c>
      <c r="I1782" s="39"/>
      <c r="J1782" s="82"/>
      <c r="K1782" s="41">
        <f t="shared" si="151"/>
        <v>0</v>
      </c>
      <c r="L1782" s="42">
        <v>0</v>
      </c>
      <c r="M1782" s="269"/>
      <c r="N1782" s="268" t="str">
        <f t="shared" si="148"/>
        <v>xxx</v>
      </c>
      <c r="O1782" s="267"/>
      <c r="P1782" s="268"/>
      <c r="Q1782" s="300">
        <v>0</v>
      </c>
      <c r="R1782" s="104">
        <f t="shared" si="152"/>
        <v>0</v>
      </c>
      <c r="S1782" s="43"/>
      <c r="T1782" s="111"/>
      <c r="U1782" s="111"/>
      <c r="V1782" s="111"/>
      <c r="W1782" s="111"/>
      <c r="X1782" s="111"/>
      <c r="Y1782" s="111"/>
      <c r="Z1782" s="111"/>
      <c r="AA1782" s="111"/>
      <c r="AB1782" s="111"/>
      <c r="AC1782" s="111"/>
      <c r="AD1782" s="111"/>
      <c r="AE1782" s="111"/>
      <c r="AF1782" s="111"/>
      <c r="AG1782" s="111"/>
      <c r="AH1782" s="40"/>
      <c r="AI1782" s="40"/>
    </row>
    <row r="1783" spans="1:35" s="44" customFormat="1" ht="28.5" customHeight="1" x14ac:dyDescent="0.25">
      <c r="A1783" s="88" t="e">
        <f t="shared" si="149"/>
        <v>#VALUE!</v>
      </c>
      <c r="B1783" s="87" t="s">
        <v>60</v>
      </c>
      <c r="C1783" s="28"/>
      <c r="D1783" s="37"/>
      <c r="E1783" s="38"/>
      <c r="F1783" s="89"/>
      <c r="G1783" s="96"/>
      <c r="H1783" s="39">
        <f t="shared" si="150"/>
        <v>0</v>
      </c>
      <c r="I1783" s="39"/>
      <c r="J1783" s="82"/>
      <c r="K1783" s="41">
        <f t="shared" si="151"/>
        <v>0</v>
      </c>
      <c r="L1783" s="42">
        <v>0</v>
      </c>
      <c r="M1783" s="269"/>
      <c r="N1783" s="268" t="str">
        <f t="shared" si="148"/>
        <v>xxx</v>
      </c>
      <c r="O1783" s="267"/>
      <c r="P1783" s="268"/>
      <c r="Q1783" s="300">
        <v>0</v>
      </c>
      <c r="R1783" s="104">
        <f t="shared" si="152"/>
        <v>0</v>
      </c>
      <c r="S1783" s="43"/>
      <c r="T1783" s="111"/>
      <c r="U1783" s="111"/>
      <c r="V1783" s="111"/>
      <c r="W1783" s="111"/>
      <c r="X1783" s="111"/>
      <c r="Y1783" s="111"/>
      <c r="Z1783" s="111"/>
      <c r="AA1783" s="111"/>
      <c r="AB1783" s="111"/>
      <c r="AC1783" s="111"/>
      <c r="AD1783" s="111"/>
      <c r="AE1783" s="111"/>
      <c r="AF1783" s="111"/>
      <c r="AG1783" s="111"/>
      <c r="AH1783" s="40"/>
      <c r="AI1783" s="40"/>
    </row>
    <row r="1784" spans="1:35" s="44" customFormat="1" ht="28.5" customHeight="1" x14ac:dyDescent="0.25">
      <c r="A1784" s="88" t="e">
        <f t="shared" si="149"/>
        <v>#VALUE!</v>
      </c>
      <c r="B1784" s="87" t="s">
        <v>60</v>
      </c>
      <c r="C1784" s="28"/>
      <c r="D1784" s="37"/>
      <c r="E1784" s="38"/>
      <c r="F1784" s="89"/>
      <c r="G1784" s="96"/>
      <c r="H1784" s="39">
        <f t="shared" si="150"/>
        <v>0</v>
      </c>
      <c r="I1784" s="39"/>
      <c r="J1784" s="82"/>
      <c r="K1784" s="41">
        <f t="shared" si="151"/>
        <v>0</v>
      </c>
      <c r="L1784" s="42">
        <v>0</v>
      </c>
      <c r="M1784" s="269"/>
      <c r="N1784" s="268" t="str">
        <f t="shared" si="148"/>
        <v>xxx</v>
      </c>
      <c r="O1784" s="267"/>
      <c r="P1784" s="268"/>
      <c r="Q1784" s="300">
        <v>0</v>
      </c>
      <c r="R1784" s="104">
        <f t="shared" si="152"/>
        <v>0</v>
      </c>
      <c r="S1784" s="43"/>
      <c r="T1784" s="111"/>
      <c r="U1784" s="111"/>
      <c r="V1784" s="111"/>
      <c r="W1784" s="111"/>
      <c r="X1784" s="111"/>
      <c r="Y1784" s="111"/>
      <c r="Z1784" s="111"/>
      <c r="AA1784" s="111"/>
      <c r="AB1784" s="111"/>
      <c r="AC1784" s="111"/>
      <c r="AD1784" s="111"/>
      <c r="AE1784" s="111"/>
      <c r="AF1784" s="111"/>
      <c r="AG1784" s="111"/>
      <c r="AH1784" s="40"/>
      <c r="AI1784" s="40"/>
    </row>
    <row r="1785" spans="1:35" s="44" customFormat="1" ht="28.5" customHeight="1" x14ac:dyDescent="0.25">
      <c r="A1785" s="88" t="e">
        <f t="shared" si="149"/>
        <v>#VALUE!</v>
      </c>
      <c r="B1785" s="87" t="s">
        <v>60</v>
      </c>
      <c r="C1785" s="28"/>
      <c r="D1785" s="37"/>
      <c r="E1785" s="38"/>
      <c r="F1785" s="89"/>
      <c r="G1785" s="96"/>
      <c r="H1785" s="39">
        <f t="shared" si="150"/>
        <v>0</v>
      </c>
      <c r="I1785" s="39"/>
      <c r="J1785" s="82"/>
      <c r="K1785" s="41">
        <f t="shared" si="151"/>
        <v>0</v>
      </c>
      <c r="L1785" s="42">
        <v>0</v>
      </c>
      <c r="M1785" s="269"/>
      <c r="N1785" s="268" t="str">
        <f t="shared" si="148"/>
        <v>xxx</v>
      </c>
      <c r="O1785" s="267"/>
      <c r="P1785" s="268"/>
      <c r="Q1785" s="300">
        <v>0</v>
      </c>
      <c r="R1785" s="104">
        <f t="shared" si="152"/>
        <v>0</v>
      </c>
      <c r="S1785" s="43"/>
      <c r="T1785" s="111"/>
      <c r="U1785" s="111"/>
      <c r="V1785" s="111"/>
      <c r="W1785" s="111"/>
      <c r="X1785" s="111"/>
      <c r="Y1785" s="111"/>
      <c r="Z1785" s="111"/>
      <c r="AA1785" s="111"/>
      <c r="AB1785" s="111"/>
      <c r="AC1785" s="111"/>
      <c r="AD1785" s="111"/>
      <c r="AE1785" s="111"/>
      <c r="AF1785" s="111"/>
      <c r="AG1785" s="111"/>
      <c r="AH1785" s="40"/>
      <c r="AI1785" s="40"/>
    </row>
    <row r="1786" spans="1:35" s="44" customFormat="1" ht="28.5" customHeight="1" x14ac:dyDescent="0.25">
      <c r="A1786" s="88" t="e">
        <f t="shared" si="149"/>
        <v>#VALUE!</v>
      </c>
      <c r="B1786" s="87" t="s">
        <v>60</v>
      </c>
      <c r="C1786" s="28"/>
      <c r="D1786" s="37"/>
      <c r="E1786" s="38"/>
      <c r="F1786" s="89"/>
      <c r="G1786" s="96"/>
      <c r="H1786" s="39">
        <f t="shared" si="150"/>
        <v>0</v>
      </c>
      <c r="I1786" s="39"/>
      <c r="J1786" s="82"/>
      <c r="K1786" s="41">
        <f t="shared" si="151"/>
        <v>0</v>
      </c>
      <c r="L1786" s="42">
        <v>0</v>
      </c>
      <c r="M1786" s="269"/>
      <c r="N1786" s="268" t="str">
        <f t="shared" si="148"/>
        <v>xxx</v>
      </c>
      <c r="O1786" s="267"/>
      <c r="P1786" s="268"/>
      <c r="Q1786" s="300">
        <v>0</v>
      </c>
      <c r="R1786" s="104">
        <f t="shared" si="152"/>
        <v>0</v>
      </c>
      <c r="S1786" s="43"/>
      <c r="T1786" s="111"/>
      <c r="U1786" s="111"/>
      <c r="V1786" s="111"/>
      <c r="W1786" s="111"/>
      <c r="X1786" s="111"/>
      <c r="Y1786" s="111"/>
      <c r="Z1786" s="111"/>
      <c r="AA1786" s="111"/>
      <c r="AB1786" s="111"/>
      <c r="AC1786" s="111"/>
      <c r="AD1786" s="111"/>
      <c r="AE1786" s="111"/>
      <c r="AF1786" s="111"/>
      <c r="AG1786" s="111"/>
      <c r="AH1786" s="40"/>
      <c r="AI1786" s="40"/>
    </row>
    <row r="1787" spans="1:35" s="44" customFormat="1" ht="28.5" customHeight="1" x14ac:dyDescent="0.25">
      <c r="A1787" s="88" t="e">
        <f t="shared" si="149"/>
        <v>#VALUE!</v>
      </c>
      <c r="B1787" s="87" t="s">
        <v>60</v>
      </c>
      <c r="C1787" s="28"/>
      <c r="D1787" s="37"/>
      <c r="E1787" s="38"/>
      <c r="F1787" s="89"/>
      <c r="G1787" s="96"/>
      <c r="H1787" s="39">
        <f t="shared" si="150"/>
        <v>0</v>
      </c>
      <c r="I1787" s="39"/>
      <c r="J1787" s="82"/>
      <c r="K1787" s="41">
        <f t="shared" si="151"/>
        <v>0</v>
      </c>
      <c r="L1787" s="42">
        <v>0</v>
      </c>
      <c r="M1787" s="269"/>
      <c r="N1787" s="268" t="str">
        <f t="shared" si="148"/>
        <v>xxx</v>
      </c>
      <c r="O1787" s="267"/>
      <c r="P1787" s="268"/>
      <c r="Q1787" s="300">
        <v>0</v>
      </c>
      <c r="R1787" s="104">
        <f t="shared" si="152"/>
        <v>0</v>
      </c>
      <c r="S1787" s="43"/>
      <c r="T1787" s="111"/>
      <c r="U1787" s="111"/>
      <c r="V1787" s="111"/>
      <c r="W1787" s="111"/>
      <c r="X1787" s="111"/>
      <c r="Y1787" s="111"/>
      <c r="Z1787" s="111"/>
      <c r="AA1787" s="111"/>
      <c r="AB1787" s="111"/>
      <c r="AC1787" s="111"/>
      <c r="AD1787" s="111"/>
      <c r="AE1787" s="111"/>
      <c r="AF1787" s="111"/>
      <c r="AG1787" s="111"/>
      <c r="AH1787" s="40"/>
      <c r="AI1787" s="40"/>
    </row>
    <row r="1788" spans="1:35" s="44" customFormat="1" ht="28.5" customHeight="1" x14ac:dyDescent="0.25">
      <c r="A1788" s="88" t="e">
        <f t="shared" si="149"/>
        <v>#VALUE!</v>
      </c>
      <c r="B1788" s="87" t="s">
        <v>60</v>
      </c>
      <c r="C1788" s="28"/>
      <c r="D1788" s="37"/>
      <c r="E1788" s="38"/>
      <c r="F1788" s="89"/>
      <c r="G1788" s="96"/>
      <c r="H1788" s="39">
        <f t="shared" si="150"/>
        <v>0</v>
      </c>
      <c r="I1788" s="39"/>
      <c r="J1788" s="82"/>
      <c r="K1788" s="41">
        <f t="shared" si="151"/>
        <v>0</v>
      </c>
      <c r="L1788" s="42">
        <v>0</v>
      </c>
      <c r="M1788" s="269"/>
      <c r="N1788" s="268" t="str">
        <f t="shared" si="148"/>
        <v>xxx</v>
      </c>
      <c r="O1788" s="267"/>
      <c r="P1788" s="268"/>
      <c r="Q1788" s="300">
        <v>0</v>
      </c>
      <c r="R1788" s="104">
        <f t="shared" si="152"/>
        <v>0</v>
      </c>
      <c r="S1788" s="43"/>
      <c r="T1788" s="111"/>
      <c r="U1788" s="111"/>
      <c r="V1788" s="111"/>
      <c r="W1788" s="111"/>
      <c r="X1788" s="111"/>
      <c r="Y1788" s="111"/>
      <c r="Z1788" s="111"/>
      <c r="AA1788" s="111"/>
      <c r="AB1788" s="111"/>
      <c r="AC1788" s="111"/>
      <c r="AD1788" s="111"/>
      <c r="AE1788" s="111"/>
      <c r="AF1788" s="111"/>
      <c r="AG1788" s="111"/>
      <c r="AH1788" s="40"/>
      <c r="AI1788" s="40"/>
    </row>
    <row r="1789" spans="1:35" s="44" customFormat="1" ht="28.5" customHeight="1" x14ac:dyDescent="0.25">
      <c r="A1789" s="88" t="e">
        <f t="shared" si="149"/>
        <v>#VALUE!</v>
      </c>
      <c r="B1789" s="87" t="s">
        <v>60</v>
      </c>
      <c r="C1789" s="28"/>
      <c r="D1789" s="37"/>
      <c r="E1789" s="38"/>
      <c r="F1789" s="89"/>
      <c r="G1789" s="96"/>
      <c r="H1789" s="39">
        <f t="shared" si="150"/>
        <v>0</v>
      </c>
      <c r="I1789" s="39"/>
      <c r="J1789" s="82"/>
      <c r="K1789" s="41">
        <f t="shared" si="151"/>
        <v>0</v>
      </c>
      <c r="L1789" s="42">
        <v>0</v>
      </c>
      <c r="M1789" s="269"/>
      <c r="N1789" s="268" t="str">
        <f t="shared" si="148"/>
        <v>xxx</v>
      </c>
      <c r="O1789" s="267"/>
      <c r="P1789" s="268"/>
      <c r="Q1789" s="300">
        <v>0</v>
      </c>
      <c r="R1789" s="104">
        <f t="shared" si="152"/>
        <v>0</v>
      </c>
      <c r="S1789" s="43"/>
      <c r="T1789" s="111"/>
      <c r="U1789" s="111"/>
      <c r="V1789" s="111"/>
      <c r="W1789" s="111"/>
      <c r="X1789" s="111"/>
      <c r="Y1789" s="111"/>
      <c r="Z1789" s="111"/>
      <c r="AA1789" s="111"/>
      <c r="AB1789" s="111"/>
      <c r="AC1789" s="111"/>
      <c r="AD1789" s="111"/>
      <c r="AE1789" s="111"/>
      <c r="AF1789" s="111"/>
      <c r="AG1789" s="111"/>
      <c r="AH1789" s="40"/>
      <c r="AI1789" s="40"/>
    </row>
    <row r="1790" spans="1:35" s="44" customFormat="1" ht="28.5" customHeight="1" x14ac:dyDescent="0.25">
      <c r="A1790" s="88" t="e">
        <f t="shared" si="149"/>
        <v>#VALUE!</v>
      </c>
      <c r="B1790" s="87" t="s">
        <v>60</v>
      </c>
      <c r="C1790" s="28"/>
      <c r="D1790" s="37"/>
      <c r="E1790" s="38"/>
      <c r="F1790" s="89"/>
      <c r="G1790" s="96"/>
      <c r="H1790" s="39">
        <f t="shared" si="150"/>
        <v>0</v>
      </c>
      <c r="I1790" s="39"/>
      <c r="J1790" s="82"/>
      <c r="K1790" s="41">
        <f t="shared" si="151"/>
        <v>0</v>
      </c>
      <c r="L1790" s="42">
        <v>0</v>
      </c>
      <c r="M1790" s="269"/>
      <c r="N1790" s="268" t="str">
        <f t="shared" si="148"/>
        <v>xxx</v>
      </c>
      <c r="O1790" s="267"/>
      <c r="P1790" s="268"/>
      <c r="Q1790" s="300">
        <v>0</v>
      </c>
      <c r="R1790" s="104">
        <f t="shared" si="152"/>
        <v>0</v>
      </c>
      <c r="S1790" s="43"/>
      <c r="T1790" s="111"/>
      <c r="U1790" s="111"/>
      <c r="V1790" s="111"/>
      <c r="W1790" s="111"/>
      <c r="X1790" s="111"/>
      <c r="Y1790" s="111"/>
      <c r="Z1790" s="111"/>
      <c r="AA1790" s="111"/>
      <c r="AB1790" s="111"/>
      <c r="AC1790" s="111"/>
      <c r="AD1790" s="111"/>
      <c r="AE1790" s="111"/>
      <c r="AF1790" s="111"/>
      <c r="AG1790" s="111"/>
      <c r="AH1790" s="40"/>
      <c r="AI1790" s="40"/>
    </row>
    <row r="1791" spans="1:35" s="44" customFormat="1" ht="28.5" customHeight="1" x14ac:dyDescent="0.25">
      <c r="A1791" s="88" t="e">
        <f t="shared" si="149"/>
        <v>#VALUE!</v>
      </c>
      <c r="B1791" s="87" t="s">
        <v>60</v>
      </c>
      <c r="C1791" s="28"/>
      <c r="D1791" s="37"/>
      <c r="E1791" s="38"/>
      <c r="F1791" s="89"/>
      <c r="G1791" s="96"/>
      <c r="H1791" s="39">
        <f t="shared" si="150"/>
        <v>0</v>
      </c>
      <c r="I1791" s="39"/>
      <c r="J1791" s="82"/>
      <c r="K1791" s="41">
        <f t="shared" si="151"/>
        <v>0</v>
      </c>
      <c r="L1791" s="42">
        <v>0</v>
      </c>
      <c r="M1791" s="269"/>
      <c r="N1791" s="268" t="str">
        <f t="shared" si="148"/>
        <v>xxx</v>
      </c>
      <c r="O1791" s="267"/>
      <c r="P1791" s="268"/>
      <c r="Q1791" s="300">
        <v>0</v>
      </c>
      <c r="R1791" s="104">
        <f t="shared" si="152"/>
        <v>0</v>
      </c>
      <c r="S1791" s="43"/>
      <c r="T1791" s="111"/>
      <c r="U1791" s="111"/>
      <c r="V1791" s="111"/>
      <c r="W1791" s="111"/>
      <c r="X1791" s="111"/>
      <c r="Y1791" s="111"/>
      <c r="Z1791" s="111"/>
      <c r="AA1791" s="111"/>
      <c r="AB1791" s="111"/>
      <c r="AC1791" s="111"/>
      <c r="AD1791" s="111"/>
      <c r="AE1791" s="111"/>
      <c r="AF1791" s="111"/>
      <c r="AG1791" s="111"/>
      <c r="AH1791" s="40"/>
      <c r="AI1791" s="40"/>
    </row>
    <row r="1792" spans="1:35" s="44" customFormat="1" ht="28.5" customHeight="1" x14ac:dyDescent="0.25">
      <c r="A1792" s="88" t="e">
        <f t="shared" si="149"/>
        <v>#VALUE!</v>
      </c>
      <c r="B1792" s="87" t="s">
        <v>60</v>
      </c>
      <c r="C1792" s="28"/>
      <c r="D1792" s="37"/>
      <c r="E1792" s="38"/>
      <c r="F1792" s="89"/>
      <c r="G1792" s="96"/>
      <c r="H1792" s="39">
        <f t="shared" si="150"/>
        <v>0</v>
      </c>
      <c r="I1792" s="39"/>
      <c r="J1792" s="82"/>
      <c r="K1792" s="41">
        <f t="shared" si="151"/>
        <v>0</v>
      </c>
      <c r="L1792" s="42">
        <v>0</v>
      </c>
      <c r="M1792" s="269"/>
      <c r="N1792" s="268" t="str">
        <f t="shared" si="148"/>
        <v>xxx</v>
      </c>
      <c r="O1792" s="267"/>
      <c r="P1792" s="268"/>
      <c r="Q1792" s="300">
        <v>0</v>
      </c>
      <c r="R1792" s="104">
        <f t="shared" si="152"/>
        <v>0</v>
      </c>
      <c r="S1792" s="43"/>
      <c r="T1792" s="111"/>
      <c r="U1792" s="111"/>
      <c r="V1792" s="111"/>
      <c r="W1792" s="111"/>
      <c r="X1792" s="111"/>
      <c r="Y1792" s="111"/>
      <c r="Z1792" s="111"/>
      <c r="AA1792" s="111"/>
      <c r="AB1792" s="111"/>
      <c r="AC1792" s="111"/>
      <c r="AD1792" s="111"/>
      <c r="AE1792" s="111"/>
      <c r="AF1792" s="111"/>
      <c r="AG1792" s="111"/>
      <c r="AH1792" s="40"/>
      <c r="AI1792" s="40"/>
    </row>
    <row r="1793" spans="1:35" s="44" customFormat="1" ht="28.5" customHeight="1" x14ac:dyDescent="0.25">
      <c r="A1793" s="88" t="e">
        <f t="shared" si="149"/>
        <v>#VALUE!</v>
      </c>
      <c r="B1793" s="87" t="s">
        <v>60</v>
      </c>
      <c r="C1793" s="28"/>
      <c r="D1793" s="37"/>
      <c r="E1793" s="38"/>
      <c r="F1793" s="89"/>
      <c r="G1793" s="96"/>
      <c r="H1793" s="39">
        <f t="shared" si="150"/>
        <v>0</v>
      </c>
      <c r="I1793" s="39"/>
      <c r="J1793" s="82"/>
      <c r="K1793" s="41">
        <f t="shared" si="151"/>
        <v>0</v>
      </c>
      <c r="L1793" s="42">
        <v>0</v>
      </c>
      <c r="M1793" s="269"/>
      <c r="N1793" s="268" t="str">
        <f t="shared" si="148"/>
        <v>xxx</v>
      </c>
      <c r="O1793" s="267"/>
      <c r="P1793" s="268"/>
      <c r="Q1793" s="300">
        <v>0</v>
      </c>
      <c r="R1793" s="104">
        <f t="shared" si="152"/>
        <v>0</v>
      </c>
      <c r="S1793" s="43"/>
      <c r="T1793" s="111"/>
      <c r="U1793" s="111"/>
      <c r="V1793" s="111"/>
      <c r="W1793" s="111"/>
      <c r="X1793" s="111"/>
      <c r="Y1793" s="111"/>
      <c r="Z1793" s="111"/>
      <c r="AA1793" s="111"/>
      <c r="AB1793" s="111"/>
      <c r="AC1793" s="111"/>
      <c r="AD1793" s="111"/>
      <c r="AE1793" s="111"/>
      <c r="AF1793" s="111"/>
      <c r="AG1793" s="111"/>
      <c r="AH1793" s="40"/>
      <c r="AI1793" s="40"/>
    </row>
    <row r="1794" spans="1:35" s="44" customFormat="1" ht="28.5" customHeight="1" x14ac:dyDescent="0.25">
      <c r="A1794" s="88" t="e">
        <f t="shared" si="149"/>
        <v>#VALUE!</v>
      </c>
      <c r="B1794" s="87" t="s">
        <v>60</v>
      </c>
      <c r="C1794" s="28"/>
      <c r="D1794" s="37"/>
      <c r="E1794" s="38"/>
      <c r="F1794" s="89"/>
      <c r="G1794" s="96"/>
      <c r="H1794" s="39">
        <f t="shared" si="150"/>
        <v>0</v>
      </c>
      <c r="I1794" s="39"/>
      <c r="J1794" s="82"/>
      <c r="K1794" s="41">
        <f t="shared" si="151"/>
        <v>0</v>
      </c>
      <c r="L1794" s="42">
        <v>0</v>
      </c>
      <c r="M1794" s="269"/>
      <c r="N1794" s="268" t="str">
        <f t="shared" si="148"/>
        <v>xxx</v>
      </c>
      <c r="O1794" s="267"/>
      <c r="P1794" s="268"/>
      <c r="Q1794" s="300">
        <v>0</v>
      </c>
      <c r="R1794" s="104">
        <f t="shared" si="152"/>
        <v>0</v>
      </c>
      <c r="S1794" s="43"/>
      <c r="T1794" s="111"/>
      <c r="U1794" s="111"/>
      <c r="V1794" s="111"/>
      <c r="W1794" s="111"/>
      <c r="X1794" s="111"/>
      <c r="Y1794" s="111"/>
      <c r="Z1794" s="111"/>
      <c r="AA1794" s="111"/>
      <c r="AB1794" s="111"/>
      <c r="AC1794" s="111"/>
      <c r="AD1794" s="111"/>
      <c r="AE1794" s="111"/>
      <c r="AF1794" s="111"/>
      <c r="AG1794" s="111"/>
      <c r="AH1794" s="40"/>
      <c r="AI1794" s="40"/>
    </row>
    <row r="1795" spans="1:35" s="44" customFormat="1" ht="28.5" customHeight="1" x14ac:dyDescent="0.25">
      <c r="A1795" s="88" t="e">
        <f t="shared" si="149"/>
        <v>#VALUE!</v>
      </c>
      <c r="B1795" s="87" t="s">
        <v>60</v>
      </c>
      <c r="C1795" s="28"/>
      <c r="D1795" s="37"/>
      <c r="E1795" s="38"/>
      <c r="F1795" s="89"/>
      <c r="G1795" s="96"/>
      <c r="H1795" s="39">
        <f t="shared" si="150"/>
        <v>0</v>
      </c>
      <c r="I1795" s="39"/>
      <c r="J1795" s="82"/>
      <c r="K1795" s="41">
        <f t="shared" si="151"/>
        <v>0</v>
      </c>
      <c r="L1795" s="42">
        <v>0</v>
      </c>
      <c r="M1795" s="269"/>
      <c r="N1795" s="268" t="str">
        <f t="shared" si="148"/>
        <v>xxx</v>
      </c>
      <c r="O1795" s="267"/>
      <c r="P1795" s="268"/>
      <c r="Q1795" s="300">
        <v>0</v>
      </c>
      <c r="R1795" s="104">
        <f t="shared" si="152"/>
        <v>0</v>
      </c>
      <c r="S1795" s="43"/>
      <c r="T1795" s="111"/>
      <c r="U1795" s="111"/>
      <c r="V1795" s="111"/>
      <c r="W1795" s="111"/>
      <c r="X1795" s="111"/>
      <c r="Y1795" s="111"/>
      <c r="Z1795" s="111"/>
      <c r="AA1795" s="111"/>
      <c r="AB1795" s="111"/>
      <c r="AC1795" s="111"/>
      <c r="AD1795" s="111"/>
      <c r="AE1795" s="111"/>
      <c r="AF1795" s="111"/>
      <c r="AG1795" s="111"/>
      <c r="AH1795" s="40"/>
      <c r="AI1795" s="40"/>
    </row>
    <row r="1796" spans="1:35" s="44" customFormat="1" ht="28.5" customHeight="1" x14ac:dyDescent="0.25">
      <c r="A1796" s="88" t="e">
        <f t="shared" si="149"/>
        <v>#VALUE!</v>
      </c>
      <c r="B1796" s="87" t="s">
        <v>60</v>
      </c>
      <c r="C1796" s="28"/>
      <c r="D1796" s="37"/>
      <c r="E1796" s="38"/>
      <c r="F1796" s="89"/>
      <c r="G1796" s="96"/>
      <c r="H1796" s="39">
        <f t="shared" si="150"/>
        <v>0</v>
      </c>
      <c r="I1796" s="39"/>
      <c r="J1796" s="82"/>
      <c r="K1796" s="41">
        <f t="shared" si="151"/>
        <v>0</v>
      </c>
      <c r="L1796" s="42">
        <v>0</v>
      </c>
      <c r="M1796" s="269"/>
      <c r="N1796" s="268" t="str">
        <f t="shared" si="148"/>
        <v>xxx</v>
      </c>
      <c r="O1796" s="267"/>
      <c r="P1796" s="268"/>
      <c r="Q1796" s="300">
        <v>0</v>
      </c>
      <c r="R1796" s="104">
        <f t="shared" si="152"/>
        <v>0</v>
      </c>
      <c r="S1796" s="43"/>
      <c r="T1796" s="111"/>
      <c r="U1796" s="111"/>
      <c r="V1796" s="111"/>
      <c r="W1796" s="111"/>
      <c r="X1796" s="111"/>
      <c r="Y1796" s="111"/>
      <c r="Z1796" s="111"/>
      <c r="AA1796" s="111"/>
      <c r="AB1796" s="111"/>
      <c r="AC1796" s="111"/>
      <c r="AD1796" s="111"/>
      <c r="AE1796" s="111"/>
      <c r="AF1796" s="111"/>
      <c r="AG1796" s="111"/>
      <c r="AH1796" s="40"/>
      <c r="AI1796" s="40"/>
    </row>
    <row r="1797" spans="1:35" s="44" customFormat="1" ht="28.5" customHeight="1" x14ac:dyDescent="0.25">
      <c r="A1797" s="88" t="e">
        <f t="shared" si="149"/>
        <v>#VALUE!</v>
      </c>
      <c r="B1797" s="87" t="s">
        <v>60</v>
      </c>
      <c r="C1797" s="28"/>
      <c r="D1797" s="37"/>
      <c r="E1797" s="38"/>
      <c r="F1797" s="89"/>
      <c r="G1797" s="96"/>
      <c r="H1797" s="39">
        <f t="shared" si="150"/>
        <v>0</v>
      </c>
      <c r="I1797" s="39"/>
      <c r="J1797" s="82"/>
      <c r="K1797" s="41">
        <f t="shared" si="151"/>
        <v>0</v>
      </c>
      <c r="L1797" s="42">
        <v>0</v>
      </c>
      <c r="M1797" s="269"/>
      <c r="N1797" s="268" t="str">
        <f t="shared" si="148"/>
        <v>xxx</v>
      </c>
      <c r="O1797" s="267"/>
      <c r="P1797" s="268"/>
      <c r="Q1797" s="300">
        <v>0</v>
      </c>
      <c r="R1797" s="104">
        <f t="shared" si="152"/>
        <v>0</v>
      </c>
      <c r="S1797" s="43"/>
      <c r="T1797" s="111"/>
      <c r="U1797" s="111"/>
      <c r="V1797" s="111"/>
      <c r="W1797" s="111"/>
      <c r="X1797" s="111"/>
      <c r="Y1797" s="111"/>
      <c r="Z1797" s="111"/>
      <c r="AA1797" s="111"/>
      <c r="AB1797" s="111"/>
      <c r="AC1797" s="111"/>
      <c r="AD1797" s="111"/>
      <c r="AE1797" s="111"/>
      <c r="AF1797" s="111"/>
      <c r="AG1797" s="111"/>
      <c r="AH1797" s="40"/>
      <c r="AI1797" s="40"/>
    </row>
    <row r="1798" spans="1:35" s="44" customFormat="1" ht="28.5" customHeight="1" x14ac:dyDescent="0.25">
      <c r="A1798" s="88" t="e">
        <f t="shared" si="149"/>
        <v>#VALUE!</v>
      </c>
      <c r="B1798" s="87" t="s">
        <v>60</v>
      </c>
      <c r="C1798" s="28"/>
      <c r="D1798" s="37"/>
      <c r="E1798" s="38"/>
      <c r="F1798" s="89"/>
      <c r="G1798" s="96"/>
      <c r="H1798" s="39">
        <f t="shared" si="150"/>
        <v>0</v>
      </c>
      <c r="I1798" s="39"/>
      <c r="J1798" s="82"/>
      <c r="K1798" s="41">
        <f t="shared" si="151"/>
        <v>0</v>
      </c>
      <c r="L1798" s="42">
        <v>0</v>
      </c>
      <c r="M1798" s="269"/>
      <c r="N1798" s="268" t="str">
        <f t="shared" si="148"/>
        <v>xxx</v>
      </c>
      <c r="O1798" s="267"/>
      <c r="P1798" s="268"/>
      <c r="Q1798" s="300">
        <v>0</v>
      </c>
      <c r="R1798" s="104">
        <f t="shared" si="152"/>
        <v>0</v>
      </c>
      <c r="S1798" s="43"/>
      <c r="T1798" s="111"/>
      <c r="U1798" s="111"/>
      <c r="V1798" s="111"/>
      <c r="W1798" s="111"/>
      <c r="X1798" s="111"/>
      <c r="Y1798" s="111"/>
      <c r="Z1798" s="111"/>
      <c r="AA1798" s="111"/>
      <c r="AB1798" s="111"/>
      <c r="AC1798" s="111"/>
      <c r="AD1798" s="111"/>
      <c r="AE1798" s="111"/>
      <c r="AF1798" s="111"/>
      <c r="AG1798" s="111"/>
      <c r="AH1798" s="40"/>
      <c r="AI1798" s="40"/>
    </row>
    <row r="1799" spans="1:35" s="44" customFormat="1" ht="28.5" customHeight="1" x14ac:dyDescent="0.25">
      <c r="A1799" s="88" t="e">
        <f t="shared" si="149"/>
        <v>#VALUE!</v>
      </c>
      <c r="B1799" s="87" t="s">
        <v>60</v>
      </c>
      <c r="C1799" s="28"/>
      <c r="D1799" s="37"/>
      <c r="E1799" s="38"/>
      <c r="F1799" s="89"/>
      <c r="G1799" s="96"/>
      <c r="H1799" s="39">
        <f t="shared" si="150"/>
        <v>0</v>
      </c>
      <c r="I1799" s="39"/>
      <c r="J1799" s="82"/>
      <c r="K1799" s="41">
        <f t="shared" si="151"/>
        <v>0</v>
      </c>
      <c r="L1799" s="42">
        <v>0</v>
      </c>
      <c r="M1799" s="269"/>
      <c r="N1799" s="268" t="str">
        <f t="shared" si="148"/>
        <v>xxx</v>
      </c>
      <c r="O1799" s="267"/>
      <c r="P1799" s="268"/>
      <c r="Q1799" s="300">
        <v>0</v>
      </c>
      <c r="R1799" s="104">
        <f t="shared" si="152"/>
        <v>0</v>
      </c>
      <c r="S1799" s="43"/>
      <c r="T1799" s="111"/>
      <c r="U1799" s="111"/>
      <c r="V1799" s="111"/>
      <c r="W1799" s="111"/>
      <c r="X1799" s="111"/>
      <c r="Y1799" s="111"/>
      <c r="Z1799" s="111"/>
      <c r="AA1799" s="111"/>
      <c r="AB1799" s="111"/>
      <c r="AC1799" s="111"/>
      <c r="AD1799" s="111"/>
      <c r="AE1799" s="111"/>
      <c r="AF1799" s="111"/>
      <c r="AG1799" s="111"/>
      <c r="AH1799" s="40"/>
      <c r="AI1799" s="40"/>
    </row>
    <row r="1800" spans="1:35" s="44" customFormat="1" ht="28.5" customHeight="1" x14ac:dyDescent="0.25">
      <c r="A1800" s="88" t="e">
        <f t="shared" si="149"/>
        <v>#VALUE!</v>
      </c>
      <c r="B1800" s="87" t="s">
        <v>60</v>
      </c>
      <c r="C1800" s="28"/>
      <c r="D1800" s="37"/>
      <c r="E1800" s="38"/>
      <c r="F1800" s="89"/>
      <c r="G1800" s="96"/>
      <c r="H1800" s="39">
        <f t="shared" si="150"/>
        <v>0</v>
      </c>
      <c r="I1800" s="39"/>
      <c r="J1800" s="82"/>
      <c r="K1800" s="41">
        <f t="shared" si="151"/>
        <v>0</v>
      </c>
      <c r="L1800" s="42">
        <v>0</v>
      </c>
      <c r="M1800" s="269"/>
      <c r="N1800" s="268" t="str">
        <f t="shared" si="148"/>
        <v>xxx</v>
      </c>
      <c r="O1800" s="267"/>
      <c r="P1800" s="268"/>
      <c r="Q1800" s="300">
        <v>0</v>
      </c>
      <c r="R1800" s="104">
        <f t="shared" si="152"/>
        <v>0</v>
      </c>
      <c r="S1800" s="43"/>
      <c r="T1800" s="111"/>
      <c r="U1800" s="111"/>
      <c r="V1800" s="111"/>
      <c r="W1800" s="111"/>
      <c r="X1800" s="111"/>
      <c r="Y1800" s="111"/>
      <c r="Z1800" s="111"/>
      <c r="AA1800" s="111"/>
      <c r="AB1800" s="111"/>
      <c r="AC1800" s="111"/>
      <c r="AD1800" s="111"/>
      <c r="AE1800" s="111"/>
      <c r="AF1800" s="111"/>
      <c r="AG1800" s="111"/>
      <c r="AH1800" s="40"/>
      <c r="AI1800" s="40"/>
    </row>
    <row r="1801" spans="1:35" s="44" customFormat="1" ht="28.5" customHeight="1" x14ac:dyDescent="0.25">
      <c r="A1801" s="88" t="e">
        <f t="shared" si="149"/>
        <v>#VALUE!</v>
      </c>
      <c r="B1801" s="87" t="s">
        <v>60</v>
      </c>
      <c r="C1801" s="28"/>
      <c r="D1801" s="37"/>
      <c r="E1801" s="38"/>
      <c r="F1801" s="89"/>
      <c r="G1801" s="96"/>
      <c r="H1801" s="39">
        <f t="shared" si="150"/>
        <v>0</v>
      </c>
      <c r="I1801" s="39"/>
      <c r="J1801" s="82"/>
      <c r="K1801" s="41">
        <f t="shared" si="151"/>
        <v>0</v>
      </c>
      <c r="L1801" s="42">
        <v>0</v>
      </c>
      <c r="M1801" s="269"/>
      <c r="N1801" s="268" t="str">
        <f t="shared" si="148"/>
        <v>xxx</v>
      </c>
      <c r="O1801" s="267"/>
      <c r="P1801" s="268"/>
      <c r="Q1801" s="300">
        <v>0</v>
      </c>
      <c r="R1801" s="104">
        <f t="shared" si="152"/>
        <v>0</v>
      </c>
      <c r="S1801" s="43"/>
      <c r="T1801" s="111"/>
      <c r="U1801" s="111"/>
      <c r="V1801" s="111"/>
      <c r="W1801" s="111"/>
      <c r="X1801" s="111"/>
      <c r="Y1801" s="111"/>
      <c r="Z1801" s="111"/>
      <c r="AA1801" s="111"/>
      <c r="AB1801" s="111"/>
      <c r="AC1801" s="111"/>
      <c r="AD1801" s="111"/>
      <c r="AE1801" s="111"/>
      <c r="AF1801" s="111"/>
      <c r="AG1801" s="111"/>
      <c r="AH1801" s="40"/>
      <c r="AI1801" s="40"/>
    </row>
    <row r="1802" spans="1:35" s="44" customFormat="1" ht="28.5" customHeight="1" x14ac:dyDescent="0.25">
      <c r="A1802" s="88" t="e">
        <f t="shared" si="149"/>
        <v>#VALUE!</v>
      </c>
      <c r="B1802" s="87" t="s">
        <v>60</v>
      </c>
      <c r="C1802" s="28"/>
      <c r="D1802" s="37"/>
      <c r="E1802" s="38"/>
      <c r="F1802" s="89"/>
      <c r="G1802" s="96"/>
      <c r="H1802" s="39">
        <f t="shared" si="150"/>
        <v>0</v>
      </c>
      <c r="I1802" s="39"/>
      <c r="J1802" s="82"/>
      <c r="K1802" s="41">
        <f t="shared" si="151"/>
        <v>0</v>
      </c>
      <c r="L1802" s="42">
        <v>0</v>
      </c>
      <c r="M1802" s="269"/>
      <c r="N1802" s="268" t="str">
        <f t="shared" ref="N1802:N1858" si="153">B1802</f>
        <v>xxx</v>
      </c>
      <c r="O1802" s="267"/>
      <c r="P1802" s="268"/>
      <c r="Q1802" s="300">
        <v>0</v>
      </c>
      <c r="R1802" s="104">
        <f t="shared" si="152"/>
        <v>0</v>
      </c>
      <c r="S1802" s="43"/>
      <c r="T1802" s="111"/>
      <c r="U1802" s="111"/>
      <c r="V1802" s="111"/>
      <c r="W1802" s="111"/>
      <c r="X1802" s="111"/>
      <c r="Y1802" s="111"/>
      <c r="Z1802" s="111"/>
      <c r="AA1802" s="111"/>
      <c r="AB1802" s="111"/>
      <c r="AC1802" s="111"/>
      <c r="AD1802" s="111"/>
      <c r="AE1802" s="111"/>
      <c r="AF1802" s="111"/>
      <c r="AG1802" s="111"/>
      <c r="AH1802" s="40"/>
      <c r="AI1802" s="40"/>
    </row>
    <row r="1803" spans="1:35" s="44" customFormat="1" ht="28.5" customHeight="1" x14ac:dyDescent="0.25">
      <c r="A1803" s="88" t="e">
        <f t="shared" si="149"/>
        <v>#VALUE!</v>
      </c>
      <c r="B1803" s="87" t="s">
        <v>60</v>
      </c>
      <c r="C1803" s="28"/>
      <c r="D1803" s="37"/>
      <c r="E1803" s="38"/>
      <c r="F1803" s="89"/>
      <c r="G1803" s="96"/>
      <c r="H1803" s="39">
        <f t="shared" si="150"/>
        <v>0</v>
      </c>
      <c r="I1803" s="39"/>
      <c r="J1803" s="82"/>
      <c r="K1803" s="41">
        <f t="shared" si="151"/>
        <v>0</v>
      </c>
      <c r="L1803" s="42">
        <v>0</v>
      </c>
      <c r="M1803" s="269"/>
      <c r="N1803" s="268" t="str">
        <f t="shared" si="153"/>
        <v>xxx</v>
      </c>
      <c r="O1803" s="267"/>
      <c r="P1803" s="268"/>
      <c r="Q1803" s="300">
        <v>0</v>
      </c>
      <c r="R1803" s="104">
        <f t="shared" si="152"/>
        <v>0</v>
      </c>
      <c r="S1803" s="43"/>
      <c r="T1803" s="111"/>
      <c r="U1803" s="111"/>
      <c r="V1803" s="111"/>
      <c r="W1803" s="111"/>
      <c r="X1803" s="111"/>
      <c r="Y1803" s="111"/>
      <c r="Z1803" s="111"/>
      <c r="AA1803" s="111"/>
      <c r="AB1803" s="111"/>
      <c r="AC1803" s="111"/>
      <c r="AD1803" s="111"/>
      <c r="AE1803" s="111"/>
      <c r="AF1803" s="111"/>
      <c r="AG1803" s="111"/>
      <c r="AH1803" s="40"/>
      <c r="AI1803" s="40"/>
    </row>
    <row r="1804" spans="1:35" s="44" customFormat="1" ht="28.5" customHeight="1" x14ac:dyDescent="0.25">
      <c r="A1804" s="88" t="e">
        <f t="shared" si="149"/>
        <v>#VALUE!</v>
      </c>
      <c r="B1804" s="87" t="s">
        <v>60</v>
      </c>
      <c r="C1804" s="28"/>
      <c r="D1804" s="37"/>
      <c r="E1804" s="38"/>
      <c r="F1804" s="89"/>
      <c r="G1804" s="96"/>
      <c r="H1804" s="39">
        <f t="shared" si="150"/>
        <v>0</v>
      </c>
      <c r="I1804" s="39"/>
      <c r="J1804" s="82"/>
      <c r="K1804" s="41">
        <f t="shared" si="151"/>
        <v>0</v>
      </c>
      <c r="L1804" s="42">
        <v>0</v>
      </c>
      <c r="M1804" s="269"/>
      <c r="N1804" s="268" t="str">
        <f t="shared" si="153"/>
        <v>xxx</v>
      </c>
      <c r="O1804" s="267"/>
      <c r="P1804" s="268"/>
      <c r="Q1804" s="300">
        <v>0</v>
      </c>
      <c r="R1804" s="104">
        <f t="shared" si="152"/>
        <v>0</v>
      </c>
      <c r="S1804" s="43"/>
      <c r="T1804" s="111"/>
      <c r="U1804" s="111"/>
      <c r="V1804" s="111"/>
      <c r="W1804" s="111"/>
      <c r="X1804" s="111"/>
      <c r="Y1804" s="111"/>
      <c r="Z1804" s="111"/>
      <c r="AA1804" s="111"/>
      <c r="AB1804" s="111"/>
      <c r="AC1804" s="111"/>
      <c r="AD1804" s="111"/>
      <c r="AE1804" s="111"/>
      <c r="AF1804" s="111"/>
      <c r="AG1804" s="111"/>
      <c r="AH1804" s="40"/>
      <c r="AI1804" s="40"/>
    </row>
    <row r="1805" spans="1:35" s="44" customFormat="1" ht="28.5" customHeight="1" x14ac:dyDescent="0.25">
      <c r="A1805" s="88" t="e">
        <f t="shared" si="149"/>
        <v>#VALUE!</v>
      </c>
      <c r="B1805" s="87" t="s">
        <v>60</v>
      </c>
      <c r="C1805" s="28"/>
      <c r="D1805" s="37"/>
      <c r="E1805" s="38"/>
      <c r="F1805" s="89"/>
      <c r="G1805" s="96"/>
      <c r="H1805" s="39">
        <f t="shared" si="150"/>
        <v>0</v>
      </c>
      <c r="I1805" s="39"/>
      <c r="J1805" s="82"/>
      <c r="K1805" s="41">
        <f t="shared" si="151"/>
        <v>0</v>
      </c>
      <c r="L1805" s="42">
        <v>0</v>
      </c>
      <c r="M1805" s="269"/>
      <c r="N1805" s="268" t="str">
        <f t="shared" si="153"/>
        <v>xxx</v>
      </c>
      <c r="O1805" s="267"/>
      <c r="P1805" s="268"/>
      <c r="Q1805" s="300">
        <v>0</v>
      </c>
      <c r="R1805" s="104">
        <f t="shared" si="152"/>
        <v>0</v>
      </c>
      <c r="S1805" s="43"/>
      <c r="T1805" s="111"/>
      <c r="U1805" s="111"/>
      <c r="V1805" s="111"/>
      <c r="W1805" s="111"/>
      <c r="X1805" s="111"/>
      <c r="Y1805" s="111"/>
      <c r="Z1805" s="111"/>
      <c r="AA1805" s="111"/>
      <c r="AB1805" s="111"/>
      <c r="AC1805" s="111"/>
      <c r="AD1805" s="111"/>
      <c r="AE1805" s="111"/>
      <c r="AF1805" s="111"/>
      <c r="AG1805" s="111"/>
      <c r="AH1805" s="40"/>
      <c r="AI1805" s="40"/>
    </row>
    <row r="1806" spans="1:35" s="44" customFormat="1" ht="28.5" customHeight="1" x14ac:dyDescent="0.25">
      <c r="A1806" s="88" t="e">
        <f t="shared" si="149"/>
        <v>#VALUE!</v>
      </c>
      <c r="B1806" s="87" t="s">
        <v>60</v>
      </c>
      <c r="C1806" s="28"/>
      <c r="D1806" s="37"/>
      <c r="E1806" s="38"/>
      <c r="F1806" s="89"/>
      <c r="G1806" s="96"/>
      <c r="H1806" s="39">
        <f t="shared" si="150"/>
        <v>0</v>
      </c>
      <c r="I1806" s="39"/>
      <c r="J1806" s="82"/>
      <c r="K1806" s="41">
        <f t="shared" si="151"/>
        <v>0</v>
      </c>
      <c r="L1806" s="42">
        <v>0</v>
      </c>
      <c r="M1806" s="269"/>
      <c r="N1806" s="268" t="str">
        <f t="shared" si="153"/>
        <v>xxx</v>
      </c>
      <c r="O1806" s="267"/>
      <c r="P1806" s="268"/>
      <c r="Q1806" s="300">
        <v>0</v>
      </c>
      <c r="R1806" s="104">
        <f t="shared" si="152"/>
        <v>0</v>
      </c>
      <c r="S1806" s="43"/>
      <c r="T1806" s="111"/>
      <c r="U1806" s="111"/>
      <c r="V1806" s="111"/>
      <c r="W1806" s="111"/>
      <c r="X1806" s="111"/>
      <c r="Y1806" s="111"/>
      <c r="Z1806" s="111"/>
      <c r="AA1806" s="111"/>
      <c r="AB1806" s="111"/>
      <c r="AC1806" s="111"/>
      <c r="AD1806" s="111"/>
      <c r="AE1806" s="111"/>
      <c r="AF1806" s="111"/>
      <c r="AG1806" s="111"/>
      <c r="AH1806" s="40"/>
      <c r="AI1806" s="40"/>
    </row>
    <row r="1807" spans="1:35" s="44" customFormat="1" ht="28.5" customHeight="1" x14ac:dyDescent="0.25">
      <c r="A1807" s="88" t="e">
        <f t="shared" si="149"/>
        <v>#VALUE!</v>
      </c>
      <c r="B1807" s="87" t="s">
        <v>60</v>
      </c>
      <c r="C1807" s="28"/>
      <c r="D1807" s="37"/>
      <c r="E1807" s="38"/>
      <c r="F1807" s="89"/>
      <c r="G1807" s="96"/>
      <c r="H1807" s="39">
        <f t="shared" si="150"/>
        <v>0</v>
      </c>
      <c r="I1807" s="39"/>
      <c r="J1807" s="82"/>
      <c r="K1807" s="41">
        <f t="shared" si="151"/>
        <v>0</v>
      </c>
      <c r="L1807" s="42">
        <v>0</v>
      </c>
      <c r="M1807" s="269"/>
      <c r="N1807" s="268" t="str">
        <f t="shared" si="153"/>
        <v>xxx</v>
      </c>
      <c r="O1807" s="267"/>
      <c r="P1807" s="268"/>
      <c r="Q1807" s="300">
        <v>0</v>
      </c>
      <c r="R1807" s="104">
        <f t="shared" si="152"/>
        <v>0</v>
      </c>
      <c r="S1807" s="43"/>
      <c r="T1807" s="111"/>
      <c r="U1807" s="111"/>
      <c r="V1807" s="111"/>
      <c r="W1807" s="111"/>
      <c r="X1807" s="111"/>
      <c r="Y1807" s="111"/>
      <c r="Z1807" s="111"/>
      <c r="AA1807" s="111"/>
      <c r="AB1807" s="111"/>
      <c r="AC1807" s="111"/>
      <c r="AD1807" s="111"/>
      <c r="AE1807" s="111"/>
      <c r="AF1807" s="111"/>
      <c r="AG1807" s="111"/>
      <c r="AH1807" s="40"/>
      <c r="AI1807" s="40"/>
    </row>
    <row r="1808" spans="1:35" s="44" customFormat="1" ht="28.5" customHeight="1" x14ac:dyDescent="0.25">
      <c r="A1808" s="88" t="e">
        <f t="shared" si="149"/>
        <v>#VALUE!</v>
      </c>
      <c r="B1808" s="87" t="s">
        <v>60</v>
      </c>
      <c r="C1808" s="28"/>
      <c r="D1808" s="37"/>
      <c r="E1808" s="38"/>
      <c r="F1808" s="89"/>
      <c r="G1808" s="96"/>
      <c r="H1808" s="39">
        <f t="shared" si="150"/>
        <v>0</v>
      </c>
      <c r="I1808" s="39"/>
      <c r="J1808" s="82"/>
      <c r="K1808" s="41">
        <f t="shared" si="151"/>
        <v>0</v>
      </c>
      <c r="L1808" s="42">
        <v>0</v>
      </c>
      <c r="M1808" s="269"/>
      <c r="N1808" s="268" t="str">
        <f t="shared" si="153"/>
        <v>xxx</v>
      </c>
      <c r="O1808" s="267"/>
      <c r="P1808" s="268"/>
      <c r="Q1808" s="300">
        <v>0</v>
      </c>
      <c r="R1808" s="104">
        <f t="shared" si="152"/>
        <v>0</v>
      </c>
      <c r="S1808" s="43"/>
      <c r="T1808" s="111"/>
      <c r="U1808" s="111"/>
      <c r="V1808" s="111"/>
      <c r="W1808" s="111"/>
      <c r="X1808" s="111"/>
      <c r="Y1808" s="111"/>
      <c r="Z1808" s="111"/>
      <c r="AA1808" s="111"/>
      <c r="AB1808" s="111"/>
      <c r="AC1808" s="111"/>
      <c r="AD1808" s="111"/>
      <c r="AE1808" s="111"/>
      <c r="AF1808" s="111"/>
      <c r="AG1808" s="111"/>
      <c r="AH1808" s="40"/>
      <c r="AI1808" s="40"/>
    </row>
    <row r="1809" spans="1:35" s="44" customFormat="1" ht="28.5" customHeight="1" x14ac:dyDescent="0.25">
      <c r="A1809" s="88" t="e">
        <f t="shared" si="149"/>
        <v>#VALUE!</v>
      </c>
      <c r="B1809" s="87" t="s">
        <v>60</v>
      </c>
      <c r="C1809" s="28"/>
      <c r="D1809" s="37"/>
      <c r="E1809" s="38"/>
      <c r="F1809" s="89"/>
      <c r="G1809" s="96"/>
      <c r="H1809" s="39">
        <f t="shared" si="150"/>
        <v>0</v>
      </c>
      <c r="I1809" s="39"/>
      <c r="J1809" s="82"/>
      <c r="K1809" s="41">
        <f t="shared" si="151"/>
        <v>0</v>
      </c>
      <c r="L1809" s="42">
        <v>0</v>
      </c>
      <c r="M1809" s="269"/>
      <c r="N1809" s="268" t="str">
        <f t="shared" si="153"/>
        <v>xxx</v>
      </c>
      <c r="O1809" s="267"/>
      <c r="P1809" s="268"/>
      <c r="Q1809" s="300">
        <v>0</v>
      </c>
      <c r="R1809" s="104">
        <f t="shared" si="152"/>
        <v>0</v>
      </c>
      <c r="S1809" s="43"/>
      <c r="T1809" s="111"/>
      <c r="U1809" s="111"/>
      <c r="V1809" s="111"/>
      <c r="W1809" s="111"/>
      <c r="X1809" s="111"/>
      <c r="Y1809" s="111"/>
      <c r="Z1809" s="111"/>
      <c r="AA1809" s="111"/>
      <c r="AB1809" s="111"/>
      <c r="AC1809" s="111"/>
      <c r="AD1809" s="111"/>
      <c r="AE1809" s="111"/>
      <c r="AF1809" s="111"/>
      <c r="AG1809" s="111"/>
      <c r="AH1809" s="40"/>
      <c r="AI1809" s="40"/>
    </row>
    <row r="1810" spans="1:35" s="44" customFormat="1" ht="28.5" customHeight="1" x14ac:dyDescent="0.25">
      <c r="A1810" s="88" t="e">
        <f t="shared" si="149"/>
        <v>#VALUE!</v>
      </c>
      <c r="B1810" s="87" t="s">
        <v>60</v>
      </c>
      <c r="C1810" s="28"/>
      <c r="D1810" s="37"/>
      <c r="E1810" s="38"/>
      <c r="F1810" s="89"/>
      <c r="G1810" s="96"/>
      <c r="H1810" s="39">
        <f t="shared" si="150"/>
        <v>0</v>
      </c>
      <c r="I1810" s="39"/>
      <c r="J1810" s="82"/>
      <c r="K1810" s="41">
        <f t="shared" si="151"/>
        <v>0</v>
      </c>
      <c r="L1810" s="42">
        <v>0</v>
      </c>
      <c r="M1810" s="269"/>
      <c r="N1810" s="268" t="str">
        <f t="shared" si="153"/>
        <v>xxx</v>
      </c>
      <c r="O1810" s="267"/>
      <c r="P1810" s="268"/>
      <c r="Q1810" s="300">
        <v>0</v>
      </c>
      <c r="R1810" s="104">
        <f t="shared" si="152"/>
        <v>0</v>
      </c>
      <c r="S1810" s="43"/>
      <c r="T1810" s="111"/>
      <c r="U1810" s="111"/>
      <c r="V1810" s="111"/>
      <c r="W1810" s="111"/>
      <c r="X1810" s="111"/>
      <c r="Y1810" s="111"/>
      <c r="Z1810" s="111"/>
      <c r="AA1810" s="111"/>
      <c r="AB1810" s="111"/>
      <c r="AC1810" s="111"/>
      <c r="AD1810" s="111"/>
      <c r="AE1810" s="111"/>
      <c r="AF1810" s="111"/>
      <c r="AG1810" s="111"/>
      <c r="AH1810" s="40"/>
      <c r="AI1810" s="40"/>
    </row>
    <row r="1811" spans="1:35" s="44" customFormat="1" ht="28.5" customHeight="1" x14ac:dyDescent="0.25">
      <c r="A1811" s="88" t="e">
        <f t="shared" si="149"/>
        <v>#VALUE!</v>
      </c>
      <c r="B1811" s="87" t="s">
        <v>60</v>
      </c>
      <c r="C1811" s="28"/>
      <c r="D1811" s="37"/>
      <c r="E1811" s="38"/>
      <c r="F1811" s="89"/>
      <c r="G1811" s="96"/>
      <c r="H1811" s="39">
        <f t="shared" si="150"/>
        <v>0</v>
      </c>
      <c r="I1811" s="39"/>
      <c r="J1811" s="82"/>
      <c r="K1811" s="41">
        <f t="shared" si="151"/>
        <v>0</v>
      </c>
      <c r="L1811" s="42">
        <v>0</v>
      </c>
      <c r="M1811" s="269"/>
      <c r="N1811" s="268" t="str">
        <f t="shared" si="153"/>
        <v>xxx</v>
      </c>
      <c r="O1811" s="267"/>
      <c r="P1811" s="268"/>
      <c r="Q1811" s="300">
        <v>0</v>
      </c>
      <c r="R1811" s="104">
        <f t="shared" si="152"/>
        <v>0</v>
      </c>
      <c r="S1811" s="43"/>
      <c r="T1811" s="111"/>
      <c r="U1811" s="111"/>
      <c r="V1811" s="111"/>
      <c r="W1811" s="111"/>
      <c r="X1811" s="111"/>
      <c r="Y1811" s="111"/>
      <c r="Z1811" s="111"/>
      <c r="AA1811" s="111"/>
      <c r="AB1811" s="111"/>
      <c r="AC1811" s="111"/>
      <c r="AD1811" s="111"/>
      <c r="AE1811" s="111"/>
      <c r="AF1811" s="111"/>
      <c r="AG1811" s="111"/>
      <c r="AH1811" s="40"/>
      <c r="AI1811" s="40"/>
    </row>
    <row r="1812" spans="1:35" s="44" customFormat="1" ht="28.5" customHeight="1" x14ac:dyDescent="0.25">
      <c r="A1812" s="88" t="e">
        <f t="shared" si="149"/>
        <v>#VALUE!</v>
      </c>
      <c r="B1812" s="87" t="s">
        <v>60</v>
      </c>
      <c r="C1812" s="28"/>
      <c r="D1812" s="37"/>
      <c r="E1812" s="38"/>
      <c r="F1812" s="89"/>
      <c r="G1812" s="96"/>
      <c r="H1812" s="39">
        <f t="shared" si="150"/>
        <v>0</v>
      </c>
      <c r="I1812" s="39"/>
      <c r="J1812" s="82"/>
      <c r="K1812" s="41">
        <f t="shared" si="151"/>
        <v>0</v>
      </c>
      <c r="L1812" s="42">
        <v>0</v>
      </c>
      <c r="M1812" s="269"/>
      <c r="N1812" s="268" t="str">
        <f t="shared" si="153"/>
        <v>xxx</v>
      </c>
      <c r="O1812" s="267"/>
      <c r="P1812" s="268"/>
      <c r="Q1812" s="300">
        <v>0</v>
      </c>
      <c r="R1812" s="104">
        <f t="shared" si="152"/>
        <v>0</v>
      </c>
      <c r="S1812" s="43"/>
      <c r="T1812" s="111"/>
      <c r="U1812" s="111"/>
      <c r="V1812" s="111"/>
      <c r="W1812" s="111"/>
      <c r="X1812" s="111"/>
      <c r="Y1812" s="111"/>
      <c r="Z1812" s="111"/>
      <c r="AA1812" s="111"/>
      <c r="AB1812" s="111"/>
      <c r="AC1812" s="111"/>
      <c r="AD1812" s="111"/>
      <c r="AE1812" s="111"/>
      <c r="AF1812" s="111"/>
      <c r="AG1812" s="111"/>
      <c r="AH1812" s="40"/>
      <c r="AI1812" s="40"/>
    </row>
    <row r="1813" spans="1:35" s="44" customFormat="1" ht="28.5" customHeight="1" x14ac:dyDescent="0.25">
      <c r="A1813" s="88" t="e">
        <f t="shared" si="149"/>
        <v>#VALUE!</v>
      </c>
      <c r="B1813" s="87" t="s">
        <v>60</v>
      </c>
      <c r="C1813" s="28"/>
      <c r="D1813" s="37"/>
      <c r="E1813" s="38"/>
      <c r="F1813" s="89"/>
      <c r="G1813" s="96"/>
      <c r="H1813" s="39">
        <f t="shared" si="150"/>
        <v>0</v>
      </c>
      <c r="I1813" s="39"/>
      <c r="J1813" s="82"/>
      <c r="K1813" s="41">
        <f t="shared" si="151"/>
        <v>0</v>
      </c>
      <c r="L1813" s="42">
        <v>0</v>
      </c>
      <c r="M1813" s="269"/>
      <c r="N1813" s="268" t="str">
        <f t="shared" si="153"/>
        <v>xxx</v>
      </c>
      <c r="O1813" s="267"/>
      <c r="P1813" s="268"/>
      <c r="Q1813" s="300">
        <v>0</v>
      </c>
      <c r="R1813" s="104">
        <f t="shared" si="152"/>
        <v>0</v>
      </c>
      <c r="S1813" s="43"/>
      <c r="T1813" s="111"/>
      <c r="U1813" s="111"/>
      <c r="V1813" s="111"/>
      <c r="W1813" s="111"/>
      <c r="X1813" s="111"/>
      <c r="Y1813" s="111"/>
      <c r="Z1813" s="111"/>
      <c r="AA1813" s="111"/>
      <c r="AB1813" s="111"/>
      <c r="AC1813" s="111"/>
      <c r="AD1813" s="111"/>
      <c r="AE1813" s="111"/>
      <c r="AF1813" s="111"/>
      <c r="AG1813" s="111"/>
      <c r="AH1813" s="40"/>
      <c r="AI1813" s="40"/>
    </row>
    <row r="1814" spans="1:35" s="44" customFormat="1" ht="28.5" customHeight="1" x14ac:dyDescent="0.25">
      <c r="A1814" s="88" t="e">
        <f t="shared" si="149"/>
        <v>#VALUE!</v>
      </c>
      <c r="B1814" s="87" t="s">
        <v>60</v>
      </c>
      <c r="C1814" s="28"/>
      <c r="D1814" s="37"/>
      <c r="E1814" s="38"/>
      <c r="F1814" s="89"/>
      <c r="G1814" s="96"/>
      <c r="H1814" s="39">
        <f t="shared" si="150"/>
        <v>0</v>
      </c>
      <c r="I1814" s="39"/>
      <c r="J1814" s="82"/>
      <c r="K1814" s="41">
        <f t="shared" si="151"/>
        <v>0</v>
      </c>
      <c r="L1814" s="42">
        <v>0</v>
      </c>
      <c r="M1814" s="269"/>
      <c r="N1814" s="268" t="str">
        <f t="shared" si="153"/>
        <v>xxx</v>
      </c>
      <c r="O1814" s="267"/>
      <c r="P1814" s="268"/>
      <c r="Q1814" s="300">
        <v>0</v>
      </c>
      <c r="R1814" s="104">
        <f t="shared" si="152"/>
        <v>0</v>
      </c>
      <c r="S1814" s="43"/>
      <c r="T1814" s="111"/>
      <c r="U1814" s="111"/>
      <c r="V1814" s="111"/>
      <c r="W1814" s="111"/>
      <c r="X1814" s="111"/>
      <c r="Y1814" s="111"/>
      <c r="Z1814" s="111"/>
      <c r="AA1814" s="111"/>
      <c r="AB1814" s="111"/>
      <c r="AC1814" s="111"/>
      <c r="AD1814" s="111"/>
      <c r="AE1814" s="111"/>
      <c r="AF1814" s="111"/>
      <c r="AG1814" s="111"/>
      <c r="AH1814" s="40"/>
      <c r="AI1814" s="40"/>
    </row>
    <row r="1815" spans="1:35" s="44" customFormat="1" ht="28.5" customHeight="1" x14ac:dyDescent="0.25">
      <c r="A1815" s="88" t="e">
        <f t="shared" si="149"/>
        <v>#VALUE!</v>
      </c>
      <c r="B1815" s="87" t="s">
        <v>60</v>
      </c>
      <c r="C1815" s="28"/>
      <c r="D1815" s="37"/>
      <c r="E1815" s="38"/>
      <c r="F1815" s="89"/>
      <c r="G1815" s="96"/>
      <c r="H1815" s="39">
        <f t="shared" si="150"/>
        <v>0</v>
      </c>
      <c r="I1815" s="39"/>
      <c r="J1815" s="82"/>
      <c r="K1815" s="41">
        <f t="shared" si="151"/>
        <v>0</v>
      </c>
      <c r="L1815" s="42">
        <v>0</v>
      </c>
      <c r="M1815" s="269"/>
      <c r="N1815" s="268" t="str">
        <f t="shared" si="153"/>
        <v>xxx</v>
      </c>
      <c r="O1815" s="267"/>
      <c r="P1815" s="268"/>
      <c r="Q1815" s="300">
        <v>0</v>
      </c>
      <c r="R1815" s="104">
        <f t="shared" si="152"/>
        <v>0</v>
      </c>
      <c r="S1815" s="43"/>
      <c r="T1815" s="111"/>
      <c r="U1815" s="111"/>
      <c r="V1815" s="111"/>
      <c r="W1815" s="111"/>
      <c r="X1815" s="111"/>
      <c r="Y1815" s="111"/>
      <c r="Z1815" s="111"/>
      <c r="AA1815" s="111"/>
      <c r="AB1815" s="111"/>
      <c r="AC1815" s="111"/>
      <c r="AD1815" s="111"/>
      <c r="AE1815" s="111"/>
      <c r="AF1815" s="111"/>
      <c r="AG1815" s="111"/>
      <c r="AH1815" s="40"/>
      <c r="AI1815" s="40"/>
    </row>
    <row r="1816" spans="1:35" s="44" customFormat="1" ht="28.5" customHeight="1" x14ac:dyDescent="0.25">
      <c r="A1816" s="88" t="e">
        <f t="shared" si="149"/>
        <v>#VALUE!</v>
      </c>
      <c r="B1816" s="87" t="s">
        <v>60</v>
      </c>
      <c r="C1816" s="28"/>
      <c r="D1816" s="37"/>
      <c r="E1816" s="38"/>
      <c r="F1816" s="89"/>
      <c r="G1816" s="96"/>
      <c r="H1816" s="39">
        <f t="shared" si="150"/>
        <v>0</v>
      </c>
      <c r="I1816" s="39"/>
      <c r="J1816" s="82"/>
      <c r="K1816" s="41">
        <f t="shared" si="151"/>
        <v>0</v>
      </c>
      <c r="L1816" s="42">
        <v>0</v>
      </c>
      <c r="M1816" s="269"/>
      <c r="N1816" s="268" t="str">
        <f t="shared" si="153"/>
        <v>xxx</v>
      </c>
      <c r="O1816" s="267"/>
      <c r="P1816" s="268"/>
      <c r="Q1816" s="300">
        <v>0</v>
      </c>
      <c r="R1816" s="104">
        <f t="shared" si="152"/>
        <v>0</v>
      </c>
      <c r="S1816" s="43"/>
      <c r="T1816" s="111"/>
      <c r="U1816" s="111"/>
      <c r="V1816" s="111"/>
      <c r="W1816" s="111"/>
      <c r="X1816" s="111"/>
      <c r="Y1816" s="111"/>
      <c r="Z1816" s="111"/>
      <c r="AA1816" s="111"/>
      <c r="AB1816" s="111"/>
      <c r="AC1816" s="111"/>
      <c r="AD1816" s="111"/>
      <c r="AE1816" s="111"/>
      <c r="AF1816" s="111"/>
      <c r="AG1816" s="111"/>
      <c r="AH1816" s="40"/>
      <c r="AI1816" s="40"/>
    </row>
    <row r="1817" spans="1:35" s="44" customFormat="1" ht="28.5" customHeight="1" x14ac:dyDescent="0.25">
      <c r="A1817" s="88" t="e">
        <f t="shared" si="149"/>
        <v>#VALUE!</v>
      </c>
      <c r="B1817" s="87" t="s">
        <v>60</v>
      </c>
      <c r="C1817" s="28"/>
      <c r="D1817" s="37"/>
      <c r="E1817" s="38"/>
      <c r="F1817" s="89"/>
      <c r="G1817" s="96"/>
      <c r="H1817" s="39">
        <f t="shared" si="150"/>
        <v>0</v>
      </c>
      <c r="I1817" s="39"/>
      <c r="J1817" s="82"/>
      <c r="K1817" s="41">
        <f t="shared" si="151"/>
        <v>0</v>
      </c>
      <c r="L1817" s="42">
        <v>0</v>
      </c>
      <c r="M1817" s="269"/>
      <c r="N1817" s="268" t="str">
        <f t="shared" si="153"/>
        <v>xxx</v>
      </c>
      <c r="O1817" s="267"/>
      <c r="P1817" s="268"/>
      <c r="Q1817" s="300">
        <v>0</v>
      </c>
      <c r="R1817" s="104">
        <f t="shared" si="152"/>
        <v>0</v>
      </c>
      <c r="S1817" s="43"/>
      <c r="T1817" s="111"/>
      <c r="U1817" s="111"/>
      <c r="V1817" s="111"/>
      <c r="W1817" s="111"/>
      <c r="X1817" s="111"/>
      <c r="Y1817" s="111"/>
      <c r="Z1817" s="111"/>
      <c r="AA1817" s="111"/>
      <c r="AB1817" s="111"/>
      <c r="AC1817" s="111"/>
      <c r="AD1817" s="111"/>
      <c r="AE1817" s="111"/>
      <c r="AF1817" s="111"/>
      <c r="AG1817" s="111"/>
      <c r="AH1817" s="40"/>
      <c r="AI1817" s="40"/>
    </row>
    <row r="1818" spans="1:35" s="44" customFormat="1" ht="28.5" customHeight="1" x14ac:dyDescent="0.25">
      <c r="A1818" s="88" t="e">
        <f t="shared" si="149"/>
        <v>#VALUE!</v>
      </c>
      <c r="B1818" s="87" t="s">
        <v>60</v>
      </c>
      <c r="C1818" s="28"/>
      <c r="D1818" s="37"/>
      <c r="E1818" s="38"/>
      <c r="F1818" s="89"/>
      <c r="G1818" s="96"/>
      <c r="H1818" s="39">
        <f t="shared" si="150"/>
        <v>0</v>
      </c>
      <c r="I1818" s="39"/>
      <c r="J1818" s="82"/>
      <c r="K1818" s="41">
        <f t="shared" si="151"/>
        <v>0</v>
      </c>
      <c r="L1818" s="42">
        <v>0</v>
      </c>
      <c r="M1818" s="269"/>
      <c r="N1818" s="268" t="str">
        <f t="shared" si="153"/>
        <v>xxx</v>
      </c>
      <c r="O1818" s="267"/>
      <c r="P1818" s="268"/>
      <c r="Q1818" s="300">
        <v>0</v>
      </c>
      <c r="R1818" s="104">
        <f t="shared" si="152"/>
        <v>0</v>
      </c>
      <c r="S1818" s="43"/>
      <c r="T1818" s="111"/>
      <c r="U1818" s="111"/>
      <c r="V1818" s="111"/>
      <c r="W1818" s="111"/>
      <c r="X1818" s="111"/>
      <c r="Y1818" s="111"/>
      <c r="Z1818" s="111"/>
      <c r="AA1818" s="111"/>
      <c r="AB1818" s="111"/>
      <c r="AC1818" s="111"/>
      <c r="AD1818" s="111"/>
      <c r="AE1818" s="111"/>
      <c r="AF1818" s="111"/>
      <c r="AG1818" s="111"/>
      <c r="AH1818" s="40"/>
      <c r="AI1818" s="40"/>
    </row>
    <row r="1819" spans="1:35" s="44" customFormat="1" ht="28.5" customHeight="1" x14ac:dyDescent="0.25">
      <c r="A1819" s="88" t="e">
        <f t="shared" si="149"/>
        <v>#VALUE!</v>
      </c>
      <c r="B1819" s="87" t="s">
        <v>60</v>
      </c>
      <c r="C1819" s="28"/>
      <c r="D1819" s="37"/>
      <c r="E1819" s="38"/>
      <c r="F1819" s="89"/>
      <c r="G1819" s="96"/>
      <c r="H1819" s="39">
        <f t="shared" si="150"/>
        <v>0</v>
      </c>
      <c r="I1819" s="39"/>
      <c r="J1819" s="82"/>
      <c r="K1819" s="41">
        <f t="shared" si="151"/>
        <v>0</v>
      </c>
      <c r="L1819" s="42">
        <v>0</v>
      </c>
      <c r="M1819" s="269"/>
      <c r="N1819" s="268" t="str">
        <f t="shared" si="153"/>
        <v>xxx</v>
      </c>
      <c r="O1819" s="267"/>
      <c r="P1819" s="268"/>
      <c r="Q1819" s="300">
        <v>0</v>
      </c>
      <c r="R1819" s="104">
        <f t="shared" si="152"/>
        <v>0</v>
      </c>
      <c r="S1819" s="43"/>
      <c r="T1819" s="111"/>
      <c r="U1819" s="111"/>
      <c r="V1819" s="111"/>
      <c r="W1819" s="111"/>
      <c r="X1819" s="111"/>
      <c r="Y1819" s="111"/>
      <c r="Z1819" s="111"/>
      <c r="AA1819" s="111"/>
      <c r="AB1819" s="111"/>
      <c r="AC1819" s="111"/>
      <c r="AD1819" s="111"/>
      <c r="AE1819" s="111"/>
      <c r="AF1819" s="111"/>
      <c r="AG1819" s="111"/>
      <c r="AH1819" s="40"/>
      <c r="AI1819" s="40"/>
    </row>
    <row r="1820" spans="1:35" s="44" customFormat="1" ht="28.5" customHeight="1" x14ac:dyDescent="0.25">
      <c r="A1820" s="88" t="e">
        <f t="shared" si="149"/>
        <v>#VALUE!</v>
      </c>
      <c r="B1820" s="87" t="s">
        <v>60</v>
      </c>
      <c r="C1820" s="28"/>
      <c r="D1820" s="37"/>
      <c r="E1820" s="38"/>
      <c r="F1820" s="89"/>
      <c r="G1820" s="96"/>
      <c r="H1820" s="39">
        <f t="shared" si="150"/>
        <v>0</v>
      </c>
      <c r="I1820" s="39"/>
      <c r="J1820" s="82"/>
      <c r="K1820" s="41">
        <f t="shared" si="151"/>
        <v>0</v>
      </c>
      <c r="L1820" s="42">
        <v>0</v>
      </c>
      <c r="M1820" s="269"/>
      <c r="N1820" s="268" t="str">
        <f t="shared" si="153"/>
        <v>xxx</v>
      </c>
      <c r="O1820" s="267"/>
      <c r="P1820" s="268"/>
      <c r="Q1820" s="300">
        <v>0</v>
      </c>
      <c r="R1820" s="104">
        <f t="shared" si="152"/>
        <v>0</v>
      </c>
      <c r="S1820" s="43"/>
      <c r="T1820" s="111"/>
      <c r="U1820" s="111"/>
      <c r="V1820" s="111"/>
      <c r="W1820" s="111"/>
      <c r="X1820" s="111"/>
      <c r="Y1820" s="111"/>
      <c r="Z1820" s="111"/>
      <c r="AA1820" s="111"/>
      <c r="AB1820" s="111"/>
      <c r="AC1820" s="111"/>
      <c r="AD1820" s="111"/>
      <c r="AE1820" s="111"/>
      <c r="AF1820" s="111"/>
      <c r="AG1820" s="111"/>
      <c r="AH1820" s="40"/>
      <c r="AI1820" s="40"/>
    </row>
    <row r="1821" spans="1:35" s="44" customFormat="1" ht="28.5" customHeight="1" x14ac:dyDescent="0.25">
      <c r="A1821" s="88" t="e">
        <f t="shared" si="149"/>
        <v>#VALUE!</v>
      </c>
      <c r="B1821" s="87" t="s">
        <v>60</v>
      </c>
      <c r="C1821" s="28"/>
      <c r="D1821" s="37"/>
      <c r="E1821" s="38"/>
      <c r="F1821" s="89"/>
      <c r="G1821" s="96"/>
      <c r="H1821" s="39">
        <f t="shared" si="150"/>
        <v>0</v>
      </c>
      <c r="I1821" s="39"/>
      <c r="J1821" s="82"/>
      <c r="K1821" s="41">
        <f t="shared" si="151"/>
        <v>0</v>
      </c>
      <c r="L1821" s="42">
        <v>0</v>
      </c>
      <c r="M1821" s="269"/>
      <c r="N1821" s="268" t="str">
        <f t="shared" si="153"/>
        <v>xxx</v>
      </c>
      <c r="O1821" s="267"/>
      <c r="P1821" s="268"/>
      <c r="Q1821" s="300">
        <v>0</v>
      </c>
      <c r="R1821" s="104">
        <f t="shared" si="152"/>
        <v>0</v>
      </c>
      <c r="S1821" s="43"/>
      <c r="T1821" s="111"/>
      <c r="U1821" s="111"/>
      <c r="V1821" s="111"/>
      <c r="W1821" s="111"/>
      <c r="X1821" s="111"/>
      <c r="Y1821" s="111"/>
      <c r="Z1821" s="111"/>
      <c r="AA1821" s="111"/>
      <c r="AB1821" s="111"/>
      <c r="AC1821" s="111"/>
      <c r="AD1821" s="111"/>
      <c r="AE1821" s="111"/>
      <c r="AF1821" s="111"/>
      <c r="AG1821" s="111"/>
      <c r="AH1821" s="40"/>
      <c r="AI1821" s="40"/>
    </row>
    <row r="1822" spans="1:35" s="44" customFormat="1" ht="28.5" customHeight="1" x14ac:dyDescent="0.25">
      <c r="A1822" s="88" t="e">
        <f t="shared" si="149"/>
        <v>#VALUE!</v>
      </c>
      <c r="B1822" s="87" t="s">
        <v>60</v>
      </c>
      <c r="C1822" s="28"/>
      <c r="D1822" s="37"/>
      <c r="E1822" s="38"/>
      <c r="F1822" s="89"/>
      <c r="G1822" s="96"/>
      <c r="H1822" s="39">
        <f t="shared" si="150"/>
        <v>0</v>
      </c>
      <c r="I1822" s="39"/>
      <c r="J1822" s="82"/>
      <c r="K1822" s="41">
        <f t="shared" si="151"/>
        <v>0</v>
      </c>
      <c r="L1822" s="42">
        <v>0</v>
      </c>
      <c r="M1822" s="269"/>
      <c r="N1822" s="268" t="str">
        <f t="shared" si="153"/>
        <v>xxx</v>
      </c>
      <c r="O1822" s="267"/>
      <c r="P1822" s="268"/>
      <c r="Q1822" s="300">
        <v>0</v>
      </c>
      <c r="R1822" s="104">
        <f t="shared" si="152"/>
        <v>0</v>
      </c>
      <c r="S1822" s="43"/>
      <c r="T1822" s="111"/>
      <c r="U1822" s="111"/>
      <c r="V1822" s="111"/>
      <c r="W1822" s="111"/>
      <c r="X1822" s="111"/>
      <c r="Y1822" s="111"/>
      <c r="Z1822" s="111"/>
      <c r="AA1822" s="111"/>
      <c r="AB1822" s="111"/>
      <c r="AC1822" s="111"/>
      <c r="AD1822" s="111"/>
      <c r="AE1822" s="111"/>
      <c r="AF1822" s="111"/>
      <c r="AG1822" s="111"/>
      <c r="AH1822" s="40"/>
      <c r="AI1822" s="40"/>
    </row>
    <row r="1823" spans="1:35" s="44" customFormat="1" ht="28.5" customHeight="1" x14ac:dyDescent="0.25">
      <c r="A1823" s="88" t="e">
        <f t="shared" si="149"/>
        <v>#VALUE!</v>
      </c>
      <c r="B1823" s="87" t="s">
        <v>60</v>
      </c>
      <c r="C1823" s="28"/>
      <c r="D1823" s="37"/>
      <c r="E1823" s="38"/>
      <c r="F1823" s="89"/>
      <c r="G1823" s="96"/>
      <c r="H1823" s="39">
        <f t="shared" si="150"/>
        <v>0</v>
      </c>
      <c r="I1823" s="39"/>
      <c r="J1823" s="82"/>
      <c r="K1823" s="41">
        <f t="shared" si="151"/>
        <v>0</v>
      </c>
      <c r="L1823" s="42">
        <v>0</v>
      </c>
      <c r="M1823" s="269"/>
      <c r="N1823" s="268" t="str">
        <f t="shared" si="153"/>
        <v>xxx</v>
      </c>
      <c r="O1823" s="267"/>
      <c r="P1823" s="268"/>
      <c r="Q1823" s="300">
        <v>0</v>
      </c>
      <c r="R1823" s="104">
        <f t="shared" si="152"/>
        <v>0</v>
      </c>
      <c r="S1823" s="43"/>
      <c r="T1823" s="111"/>
      <c r="U1823" s="111"/>
      <c r="V1823" s="111"/>
      <c r="W1823" s="111"/>
      <c r="X1823" s="111"/>
      <c r="Y1823" s="111"/>
      <c r="Z1823" s="111"/>
      <c r="AA1823" s="111"/>
      <c r="AB1823" s="111"/>
      <c r="AC1823" s="111"/>
      <c r="AD1823" s="111"/>
      <c r="AE1823" s="111"/>
      <c r="AF1823" s="111"/>
      <c r="AG1823" s="111"/>
      <c r="AH1823" s="40"/>
      <c r="AI1823" s="40"/>
    </row>
    <row r="1824" spans="1:35" s="44" customFormat="1" ht="28.5" customHeight="1" x14ac:dyDescent="0.25">
      <c r="A1824" s="88" t="e">
        <f t="shared" si="149"/>
        <v>#VALUE!</v>
      </c>
      <c r="B1824" s="87" t="s">
        <v>60</v>
      </c>
      <c r="C1824" s="28"/>
      <c r="D1824" s="37"/>
      <c r="E1824" s="38"/>
      <c r="F1824" s="89"/>
      <c r="G1824" s="96"/>
      <c r="H1824" s="39">
        <f t="shared" si="150"/>
        <v>0</v>
      </c>
      <c r="I1824" s="39"/>
      <c r="J1824" s="82"/>
      <c r="K1824" s="41">
        <f t="shared" si="151"/>
        <v>0</v>
      </c>
      <c r="L1824" s="42">
        <v>0</v>
      </c>
      <c r="M1824" s="269"/>
      <c r="N1824" s="268" t="str">
        <f t="shared" si="153"/>
        <v>xxx</v>
      </c>
      <c r="O1824" s="267"/>
      <c r="P1824" s="268"/>
      <c r="Q1824" s="300">
        <v>0</v>
      </c>
      <c r="R1824" s="104">
        <f t="shared" si="152"/>
        <v>0</v>
      </c>
      <c r="S1824" s="43"/>
      <c r="T1824" s="111"/>
      <c r="U1824" s="111"/>
      <c r="V1824" s="111"/>
      <c r="W1824" s="111"/>
      <c r="X1824" s="111"/>
      <c r="Y1824" s="111"/>
      <c r="Z1824" s="111"/>
      <c r="AA1824" s="111"/>
      <c r="AB1824" s="111"/>
      <c r="AC1824" s="111"/>
      <c r="AD1824" s="111"/>
      <c r="AE1824" s="111"/>
      <c r="AF1824" s="111"/>
      <c r="AG1824" s="111"/>
      <c r="AH1824" s="40"/>
      <c r="AI1824" s="40"/>
    </row>
    <row r="1825" spans="1:35" s="44" customFormat="1" ht="28.5" customHeight="1" x14ac:dyDescent="0.25">
      <c r="A1825" s="88" t="e">
        <f t="shared" si="149"/>
        <v>#VALUE!</v>
      </c>
      <c r="B1825" s="87" t="s">
        <v>60</v>
      </c>
      <c r="C1825" s="28"/>
      <c r="D1825" s="37"/>
      <c r="E1825" s="38"/>
      <c r="F1825" s="89"/>
      <c r="G1825" s="96"/>
      <c r="H1825" s="39">
        <f t="shared" si="150"/>
        <v>0</v>
      </c>
      <c r="I1825" s="39"/>
      <c r="J1825" s="82"/>
      <c r="K1825" s="41">
        <f t="shared" si="151"/>
        <v>0</v>
      </c>
      <c r="L1825" s="42">
        <v>0</v>
      </c>
      <c r="M1825" s="269"/>
      <c r="N1825" s="268" t="str">
        <f t="shared" si="153"/>
        <v>xxx</v>
      </c>
      <c r="O1825" s="267"/>
      <c r="P1825" s="268"/>
      <c r="Q1825" s="300">
        <v>0</v>
      </c>
      <c r="R1825" s="104">
        <f t="shared" si="152"/>
        <v>0</v>
      </c>
      <c r="S1825" s="43"/>
      <c r="T1825" s="111"/>
      <c r="U1825" s="111"/>
      <c r="V1825" s="111"/>
      <c r="W1825" s="111"/>
      <c r="X1825" s="111"/>
      <c r="Y1825" s="111"/>
      <c r="Z1825" s="111"/>
      <c r="AA1825" s="111"/>
      <c r="AB1825" s="111"/>
      <c r="AC1825" s="111"/>
      <c r="AD1825" s="111"/>
      <c r="AE1825" s="111"/>
      <c r="AF1825" s="111"/>
      <c r="AG1825" s="111"/>
      <c r="AH1825" s="40"/>
      <c r="AI1825" s="40"/>
    </row>
    <row r="1826" spans="1:35" s="44" customFormat="1" ht="28.5" customHeight="1" x14ac:dyDescent="0.25">
      <c r="A1826" s="88" t="e">
        <f t="shared" si="149"/>
        <v>#VALUE!</v>
      </c>
      <c r="B1826" s="87" t="s">
        <v>60</v>
      </c>
      <c r="C1826" s="28"/>
      <c r="D1826" s="37"/>
      <c r="E1826" s="38"/>
      <c r="F1826" s="89"/>
      <c r="G1826" s="96"/>
      <c r="H1826" s="39">
        <f t="shared" si="150"/>
        <v>0</v>
      </c>
      <c r="I1826" s="39"/>
      <c r="J1826" s="82"/>
      <c r="K1826" s="41">
        <f t="shared" si="151"/>
        <v>0</v>
      </c>
      <c r="L1826" s="42">
        <v>0</v>
      </c>
      <c r="M1826" s="269"/>
      <c r="N1826" s="268" t="str">
        <f t="shared" si="153"/>
        <v>xxx</v>
      </c>
      <c r="O1826" s="267"/>
      <c r="P1826" s="268"/>
      <c r="Q1826" s="300">
        <v>0</v>
      </c>
      <c r="R1826" s="104">
        <f t="shared" si="152"/>
        <v>0</v>
      </c>
      <c r="S1826" s="43"/>
      <c r="T1826" s="111"/>
      <c r="U1826" s="111"/>
      <c r="V1826" s="111"/>
      <c r="W1826" s="111"/>
      <c r="X1826" s="111"/>
      <c r="Y1826" s="111"/>
      <c r="Z1826" s="111"/>
      <c r="AA1826" s="111"/>
      <c r="AB1826" s="111"/>
      <c r="AC1826" s="111"/>
      <c r="AD1826" s="111"/>
      <c r="AE1826" s="111"/>
      <c r="AF1826" s="111"/>
      <c r="AG1826" s="111"/>
      <c r="AH1826" s="40"/>
      <c r="AI1826" s="40"/>
    </row>
    <row r="1827" spans="1:35" s="44" customFormat="1" ht="28.5" customHeight="1" x14ac:dyDescent="0.25">
      <c r="A1827" s="88" t="e">
        <f t="shared" si="149"/>
        <v>#VALUE!</v>
      </c>
      <c r="B1827" s="87" t="s">
        <v>60</v>
      </c>
      <c r="C1827" s="28"/>
      <c r="D1827" s="37"/>
      <c r="E1827" s="38"/>
      <c r="F1827" s="89"/>
      <c r="G1827" s="96"/>
      <c r="H1827" s="39">
        <f t="shared" si="150"/>
        <v>0</v>
      </c>
      <c r="I1827" s="39"/>
      <c r="J1827" s="82"/>
      <c r="K1827" s="41">
        <f t="shared" si="151"/>
        <v>0</v>
      </c>
      <c r="L1827" s="42">
        <v>0</v>
      </c>
      <c r="M1827" s="269"/>
      <c r="N1827" s="268" t="str">
        <f t="shared" si="153"/>
        <v>xxx</v>
      </c>
      <c r="O1827" s="267"/>
      <c r="P1827" s="268"/>
      <c r="Q1827" s="300">
        <v>0</v>
      </c>
      <c r="R1827" s="104">
        <f t="shared" si="152"/>
        <v>0</v>
      </c>
      <c r="S1827" s="43"/>
      <c r="T1827" s="111"/>
      <c r="U1827" s="111"/>
      <c r="V1827" s="111"/>
      <c r="W1827" s="111"/>
      <c r="X1827" s="111"/>
      <c r="Y1827" s="111"/>
      <c r="Z1827" s="111"/>
      <c r="AA1827" s="111"/>
      <c r="AB1827" s="111"/>
      <c r="AC1827" s="111"/>
      <c r="AD1827" s="111"/>
      <c r="AE1827" s="111"/>
      <c r="AF1827" s="111"/>
      <c r="AG1827" s="111"/>
      <c r="AH1827" s="40"/>
      <c r="AI1827" s="40"/>
    </row>
    <row r="1828" spans="1:35" s="44" customFormat="1" ht="28.5" customHeight="1" x14ac:dyDescent="0.25">
      <c r="A1828" s="88" t="e">
        <f t="shared" si="149"/>
        <v>#VALUE!</v>
      </c>
      <c r="B1828" s="87" t="s">
        <v>60</v>
      </c>
      <c r="C1828" s="28"/>
      <c r="D1828" s="37"/>
      <c r="E1828" s="38"/>
      <c r="F1828" s="89"/>
      <c r="G1828" s="96"/>
      <c r="H1828" s="39">
        <f t="shared" si="150"/>
        <v>0</v>
      </c>
      <c r="I1828" s="39"/>
      <c r="J1828" s="82"/>
      <c r="K1828" s="41">
        <f t="shared" si="151"/>
        <v>0</v>
      </c>
      <c r="L1828" s="42">
        <v>0</v>
      </c>
      <c r="M1828" s="269"/>
      <c r="N1828" s="268" t="str">
        <f t="shared" si="153"/>
        <v>xxx</v>
      </c>
      <c r="O1828" s="267"/>
      <c r="P1828" s="268"/>
      <c r="Q1828" s="300">
        <v>0</v>
      </c>
      <c r="R1828" s="104">
        <f t="shared" si="152"/>
        <v>0</v>
      </c>
      <c r="S1828" s="43"/>
      <c r="T1828" s="111"/>
      <c r="U1828" s="111"/>
      <c r="V1828" s="111"/>
      <c r="W1828" s="111"/>
      <c r="X1828" s="111"/>
      <c r="Y1828" s="111"/>
      <c r="Z1828" s="111"/>
      <c r="AA1828" s="111"/>
      <c r="AB1828" s="111"/>
      <c r="AC1828" s="111"/>
      <c r="AD1828" s="111"/>
      <c r="AE1828" s="111"/>
      <c r="AF1828" s="111"/>
      <c r="AG1828" s="111"/>
      <c r="AH1828" s="40"/>
      <c r="AI1828" s="40"/>
    </row>
    <row r="1829" spans="1:35" s="44" customFormat="1" ht="28.5" customHeight="1" x14ac:dyDescent="0.25">
      <c r="A1829" s="88" t="e">
        <f t="shared" si="149"/>
        <v>#VALUE!</v>
      </c>
      <c r="B1829" s="87" t="s">
        <v>60</v>
      </c>
      <c r="C1829" s="28"/>
      <c r="D1829" s="37"/>
      <c r="E1829" s="38"/>
      <c r="F1829" s="89"/>
      <c r="G1829" s="96"/>
      <c r="H1829" s="39">
        <f t="shared" si="150"/>
        <v>0</v>
      </c>
      <c r="I1829" s="39"/>
      <c r="J1829" s="82"/>
      <c r="K1829" s="41">
        <f t="shared" si="151"/>
        <v>0</v>
      </c>
      <c r="L1829" s="42">
        <v>0</v>
      </c>
      <c r="M1829" s="269"/>
      <c r="N1829" s="268" t="str">
        <f t="shared" si="153"/>
        <v>xxx</v>
      </c>
      <c r="O1829" s="267"/>
      <c r="P1829" s="268"/>
      <c r="Q1829" s="300">
        <v>0</v>
      </c>
      <c r="R1829" s="104">
        <f t="shared" si="152"/>
        <v>0</v>
      </c>
      <c r="S1829" s="43"/>
      <c r="T1829" s="111"/>
      <c r="U1829" s="111"/>
      <c r="V1829" s="111"/>
      <c r="W1829" s="111"/>
      <c r="X1829" s="111"/>
      <c r="Y1829" s="111"/>
      <c r="Z1829" s="111"/>
      <c r="AA1829" s="111"/>
      <c r="AB1829" s="111"/>
      <c r="AC1829" s="111"/>
      <c r="AD1829" s="111"/>
      <c r="AE1829" s="111"/>
      <c r="AF1829" s="111"/>
      <c r="AG1829" s="111"/>
      <c r="AH1829" s="40"/>
      <c r="AI1829" s="40"/>
    </row>
    <row r="1830" spans="1:35" s="44" customFormat="1" ht="28.5" customHeight="1" x14ac:dyDescent="0.25">
      <c r="A1830" s="88" t="e">
        <f t="shared" si="149"/>
        <v>#VALUE!</v>
      </c>
      <c r="B1830" s="87" t="s">
        <v>60</v>
      </c>
      <c r="C1830" s="28"/>
      <c r="D1830" s="37"/>
      <c r="E1830" s="38"/>
      <c r="F1830" s="89"/>
      <c r="G1830" s="96"/>
      <c r="H1830" s="39">
        <f t="shared" si="150"/>
        <v>0</v>
      </c>
      <c r="I1830" s="39"/>
      <c r="J1830" s="82"/>
      <c r="K1830" s="41">
        <f t="shared" si="151"/>
        <v>0</v>
      </c>
      <c r="L1830" s="42">
        <v>0</v>
      </c>
      <c r="M1830" s="269"/>
      <c r="N1830" s="268" t="str">
        <f t="shared" si="153"/>
        <v>xxx</v>
      </c>
      <c r="O1830" s="267"/>
      <c r="P1830" s="268"/>
      <c r="Q1830" s="300">
        <v>0</v>
      </c>
      <c r="R1830" s="104">
        <f t="shared" si="152"/>
        <v>0</v>
      </c>
      <c r="S1830" s="43"/>
      <c r="T1830" s="111"/>
      <c r="U1830" s="111"/>
      <c r="V1830" s="111"/>
      <c r="W1830" s="111"/>
      <c r="X1830" s="111"/>
      <c r="Y1830" s="111"/>
      <c r="Z1830" s="111"/>
      <c r="AA1830" s="111"/>
      <c r="AB1830" s="111"/>
      <c r="AC1830" s="111"/>
      <c r="AD1830" s="111"/>
      <c r="AE1830" s="111"/>
      <c r="AF1830" s="111"/>
      <c r="AG1830" s="111"/>
      <c r="AH1830" s="40"/>
      <c r="AI1830" s="40"/>
    </row>
    <row r="1831" spans="1:35" s="44" customFormat="1" ht="28.5" customHeight="1" x14ac:dyDescent="0.25">
      <c r="A1831" s="88" t="e">
        <f t="shared" si="149"/>
        <v>#VALUE!</v>
      </c>
      <c r="B1831" s="87" t="s">
        <v>60</v>
      </c>
      <c r="C1831" s="28"/>
      <c r="D1831" s="37"/>
      <c r="E1831" s="38"/>
      <c r="F1831" s="89"/>
      <c r="G1831" s="96"/>
      <c r="H1831" s="39">
        <f t="shared" si="150"/>
        <v>0</v>
      </c>
      <c r="I1831" s="39"/>
      <c r="J1831" s="82"/>
      <c r="K1831" s="41">
        <f t="shared" si="151"/>
        <v>0</v>
      </c>
      <c r="L1831" s="42">
        <v>0</v>
      </c>
      <c r="M1831" s="269"/>
      <c r="N1831" s="268" t="str">
        <f t="shared" si="153"/>
        <v>xxx</v>
      </c>
      <c r="O1831" s="267"/>
      <c r="P1831" s="268"/>
      <c r="Q1831" s="300">
        <v>0</v>
      </c>
      <c r="R1831" s="104">
        <f t="shared" si="152"/>
        <v>0</v>
      </c>
      <c r="S1831" s="43"/>
      <c r="T1831" s="111"/>
      <c r="U1831" s="111"/>
      <c r="V1831" s="111"/>
      <c r="W1831" s="111"/>
      <c r="X1831" s="111"/>
      <c r="Y1831" s="111"/>
      <c r="Z1831" s="111"/>
      <c r="AA1831" s="111"/>
      <c r="AB1831" s="111"/>
      <c r="AC1831" s="111"/>
      <c r="AD1831" s="111"/>
      <c r="AE1831" s="111"/>
      <c r="AF1831" s="111"/>
      <c r="AG1831" s="111"/>
      <c r="AH1831" s="40"/>
      <c r="AI1831" s="40"/>
    </row>
    <row r="1832" spans="1:35" s="44" customFormat="1" ht="28.5" customHeight="1" x14ac:dyDescent="0.25">
      <c r="A1832" s="88" t="e">
        <f t="shared" si="149"/>
        <v>#VALUE!</v>
      </c>
      <c r="B1832" s="87" t="s">
        <v>60</v>
      </c>
      <c r="C1832" s="28"/>
      <c r="D1832" s="37"/>
      <c r="E1832" s="38"/>
      <c r="F1832" s="89"/>
      <c r="G1832" s="96"/>
      <c r="H1832" s="39">
        <f t="shared" si="150"/>
        <v>0</v>
      </c>
      <c r="I1832" s="39"/>
      <c r="J1832" s="82"/>
      <c r="K1832" s="41">
        <f t="shared" si="151"/>
        <v>0</v>
      </c>
      <c r="L1832" s="42">
        <v>0</v>
      </c>
      <c r="M1832" s="269"/>
      <c r="N1832" s="268" t="str">
        <f t="shared" si="153"/>
        <v>xxx</v>
      </c>
      <c r="O1832" s="267"/>
      <c r="P1832" s="268"/>
      <c r="Q1832" s="300">
        <v>0</v>
      </c>
      <c r="R1832" s="104">
        <f t="shared" si="152"/>
        <v>0</v>
      </c>
      <c r="S1832" s="43"/>
      <c r="T1832" s="111"/>
      <c r="U1832" s="111"/>
      <c r="V1832" s="111"/>
      <c r="W1832" s="111"/>
      <c r="X1832" s="111"/>
      <c r="Y1832" s="111"/>
      <c r="Z1832" s="111"/>
      <c r="AA1832" s="111"/>
      <c r="AB1832" s="111"/>
      <c r="AC1832" s="111"/>
      <c r="AD1832" s="111"/>
      <c r="AE1832" s="111"/>
      <c r="AF1832" s="111"/>
      <c r="AG1832" s="111"/>
      <c r="AH1832" s="40"/>
      <c r="AI1832" s="40"/>
    </row>
    <row r="1833" spans="1:35" s="44" customFormat="1" ht="28.5" customHeight="1" x14ac:dyDescent="0.25">
      <c r="A1833" s="88" t="e">
        <f t="shared" si="149"/>
        <v>#VALUE!</v>
      </c>
      <c r="B1833" s="87" t="s">
        <v>60</v>
      </c>
      <c r="C1833" s="28"/>
      <c r="D1833" s="37"/>
      <c r="E1833" s="38"/>
      <c r="F1833" s="89"/>
      <c r="G1833" s="96"/>
      <c r="H1833" s="39">
        <f t="shared" si="150"/>
        <v>0</v>
      </c>
      <c r="I1833" s="39"/>
      <c r="J1833" s="82"/>
      <c r="K1833" s="41">
        <f t="shared" si="151"/>
        <v>0</v>
      </c>
      <c r="L1833" s="42">
        <v>0</v>
      </c>
      <c r="M1833" s="269"/>
      <c r="N1833" s="268" t="str">
        <f t="shared" si="153"/>
        <v>xxx</v>
      </c>
      <c r="O1833" s="267"/>
      <c r="P1833" s="268"/>
      <c r="Q1833" s="300">
        <v>0</v>
      </c>
      <c r="R1833" s="104">
        <f t="shared" si="152"/>
        <v>0</v>
      </c>
      <c r="S1833" s="43"/>
      <c r="T1833" s="111"/>
      <c r="U1833" s="111"/>
      <c r="V1833" s="111"/>
      <c r="W1833" s="111"/>
      <c r="X1833" s="111"/>
      <c r="Y1833" s="111"/>
      <c r="Z1833" s="111"/>
      <c r="AA1833" s="111"/>
      <c r="AB1833" s="111"/>
      <c r="AC1833" s="111"/>
      <c r="AD1833" s="111"/>
      <c r="AE1833" s="111"/>
      <c r="AF1833" s="111"/>
      <c r="AG1833" s="111"/>
      <c r="AH1833" s="40"/>
      <c r="AI1833" s="40"/>
    </row>
    <row r="1834" spans="1:35" s="44" customFormat="1" ht="28.5" customHeight="1" x14ac:dyDescent="0.25">
      <c r="A1834" s="88" t="e">
        <f t="shared" ref="A1834:A1858" si="154">N1834+14</f>
        <v>#VALUE!</v>
      </c>
      <c r="B1834" s="87" t="s">
        <v>60</v>
      </c>
      <c r="C1834" s="28"/>
      <c r="D1834" s="37"/>
      <c r="E1834" s="38"/>
      <c r="F1834" s="89"/>
      <c r="G1834" s="96"/>
      <c r="H1834" s="39">
        <f t="shared" ref="H1834:H1858" si="155">G1834-F1834</f>
        <v>0</v>
      </c>
      <c r="I1834" s="39"/>
      <c r="J1834" s="82"/>
      <c r="K1834" s="41">
        <f t="shared" ref="K1834:K1858" si="156">L1834/1.1</f>
        <v>0</v>
      </c>
      <c r="L1834" s="42">
        <v>0</v>
      </c>
      <c r="M1834" s="269"/>
      <c r="N1834" s="268" t="str">
        <f t="shared" si="153"/>
        <v>xxx</v>
      </c>
      <c r="O1834" s="267"/>
      <c r="P1834" s="268"/>
      <c r="Q1834" s="300">
        <v>0</v>
      </c>
      <c r="R1834" s="104">
        <f t="shared" ref="R1834:R1858" si="157">L1834-Q1834</f>
        <v>0</v>
      </c>
      <c r="S1834" s="43"/>
      <c r="T1834" s="111"/>
      <c r="U1834" s="111"/>
      <c r="V1834" s="111"/>
      <c r="W1834" s="111"/>
      <c r="X1834" s="111"/>
      <c r="Y1834" s="111"/>
      <c r="Z1834" s="111"/>
      <c r="AA1834" s="111"/>
      <c r="AB1834" s="111"/>
      <c r="AC1834" s="111"/>
      <c r="AD1834" s="111"/>
      <c r="AE1834" s="111"/>
      <c r="AF1834" s="111"/>
      <c r="AG1834" s="111"/>
      <c r="AH1834" s="40"/>
      <c r="AI1834" s="40"/>
    </row>
    <row r="1835" spans="1:35" s="44" customFormat="1" ht="28.5" customHeight="1" x14ac:dyDescent="0.25">
      <c r="A1835" s="88" t="e">
        <f t="shared" si="154"/>
        <v>#VALUE!</v>
      </c>
      <c r="B1835" s="87" t="s">
        <v>60</v>
      </c>
      <c r="C1835" s="28"/>
      <c r="D1835" s="37"/>
      <c r="E1835" s="38"/>
      <c r="F1835" s="89"/>
      <c r="G1835" s="96"/>
      <c r="H1835" s="39">
        <f t="shared" si="155"/>
        <v>0</v>
      </c>
      <c r="I1835" s="39"/>
      <c r="J1835" s="82"/>
      <c r="K1835" s="41">
        <f t="shared" si="156"/>
        <v>0</v>
      </c>
      <c r="L1835" s="42">
        <v>0</v>
      </c>
      <c r="M1835" s="269"/>
      <c r="N1835" s="268" t="str">
        <f t="shared" si="153"/>
        <v>xxx</v>
      </c>
      <c r="O1835" s="267"/>
      <c r="P1835" s="268"/>
      <c r="Q1835" s="300">
        <v>0</v>
      </c>
      <c r="R1835" s="104">
        <f t="shared" si="157"/>
        <v>0</v>
      </c>
      <c r="S1835" s="43"/>
      <c r="T1835" s="111"/>
      <c r="U1835" s="111"/>
      <c r="V1835" s="111"/>
      <c r="W1835" s="111"/>
      <c r="X1835" s="111"/>
      <c r="Y1835" s="111"/>
      <c r="Z1835" s="111"/>
      <c r="AA1835" s="111"/>
      <c r="AB1835" s="111"/>
      <c r="AC1835" s="111"/>
      <c r="AD1835" s="111"/>
      <c r="AE1835" s="111"/>
      <c r="AF1835" s="111"/>
      <c r="AG1835" s="111"/>
      <c r="AH1835" s="40"/>
      <c r="AI1835" s="40"/>
    </row>
    <row r="1836" spans="1:35" s="44" customFormat="1" ht="28.5" customHeight="1" x14ac:dyDescent="0.25">
      <c r="A1836" s="88" t="e">
        <f t="shared" si="154"/>
        <v>#VALUE!</v>
      </c>
      <c r="B1836" s="87" t="s">
        <v>60</v>
      </c>
      <c r="C1836" s="28"/>
      <c r="D1836" s="37"/>
      <c r="E1836" s="38"/>
      <c r="F1836" s="89"/>
      <c r="G1836" s="96"/>
      <c r="H1836" s="39">
        <f t="shared" si="155"/>
        <v>0</v>
      </c>
      <c r="I1836" s="39"/>
      <c r="J1836" s="82"/>
      <c r="K1836" s="41">
        <f t="shared" si="156"/>
        <v>0</v>
      </c>
      <c r="L1836" s="42">
        <v>0</v>
      </c>
      <c r="M1836" s="269"/>
      <c r="N1836" s="268" t="str">
        <f t="shared" si="153"/>
        <v>xxx</v>
      </c>
      <c r="O1836" s="267"/>
      <c r="P1836" s="268"/>
      <c r="Q1836" s="300">
        <v>0</v>
      </c>
      <c r="R1836" s="104">
        <f t="shared" si="157"/>
        <v>0</v>
      </c>
      <c r="S1836" s="43"/>
      <c r="T1836" s="111"/>
      <c r="U1836" s="111"/>
      <c r="V1836" s="111"/>
      <c r="W1836" s="111"/>
      <c r="X1836" s="111"/>
      <c r="Y1836" s="111"/>
      <c r="Z1836" s="111"/>
      <c r="AA1836" s="111"/>
      <c r="AB1836" s="111"/>
      <c r="AC1836" s="111"/>
      <c r="AD1836" s="111"/>
      <c r="AE1836" s="111"/>
      <c r="AF1836" s="111"/>
      <c r="AG1836" s="111"/>
      <c r="AH1836" s="40"/>
      <c r="AI1836" s="40"/>
    </row>
    <row r="1837" spans="1:35" s="44" customFormat="1" ht="28.5" customHeight="1" x14ac:dyDescent="0.25">
      <c r="A1837" s="88" t="e">
        <f t="shared" si="154"/>
        <v>#VALUE!</v>
      </c>
      <c r="B1837" s="87" t="s">
        <v>60</v>
      </c>
      <c r="C1837" s="28"/>
      <c r="D1837" s="37"/>
      <c r="E1837" s="38"/>
      <c r="F1837" s="89"/>
      <c r="G1837" s="96"/>
      <c r="H1837" s="39">
        <f t="shared" si="155"/>
        <v>0</v>
      </c>
      <c r="I1837" s="39"/>
      <c r="J1837" s="82"/>
      <c r="K1837" s="41">
        <f t="shared" si="156"/>
        <v>0</v>
      </c>
      <c r="L1837" s="42">
        <v>0</v>
      </c>
      <c r="M1837" s="269"/>
      <c r="N1837" s="268" t="str">
        <f t="shared" si="153"/>
        <v>xxx</v>
      </c>
      <c r="O1837" s="267"/>
      <c r="P1837" s="268"/>
      <c r="Q1837" s="300">
        <v>0</v>
      </c>
      <c r="R1837" s="104">
        <f t="shared" si="157"/>
        <v>0</v>
      </c>
      <c r="S1837" s="43"/>
      <c r="T1837" s="111"/>
      <c r="U1837" s="111"/>
      <c r="V1837" s="111"/>
      <c r="W1837" s="111"/>
      <c r="X1837" s="111"/>
      <c r="Y1837" s="111"/>
      <c r="Z1837" s="111"/>
      <c r="AA1837" s="111"/>
      <c r="AB1837" s="111"/>
      <c r="AC1837" s="111"/>
      <c r="AD1837" s="111"/>
      <c r="AE1837" s="111"/>
      <c r="AF1837" s="111"/>
      <c r="AG1837" s="111"/>
      <c r="AH1837" s="40"/>
      <c r="AI1837" s="40"/>
    </row>
    <row r="1838" spans="1:35" s="44" customFormat="1" ht="28.5" customHeight="1" x14ac:dyDescent="0.25">
      <c r="A1838" s="88" t="e">
        <f t="shared" si="154"/>
        <v>#VALUE!</v>
      </c>
      <c r="B1838" s="87" t="s">
        <v>60</v>
      </c>
      <c r="C1838" s="28"/>
      <c r="D1838" s="37"/>
      <c r="E1838" s="38"/>
      <c r="F1838" s="89"/>
      <c r="G1838" s="96"/>
      <c r="H1838" s="39">
        <f t="shared" si="155"/>
        <v>0</v>
      </c>
      <c r="I1838" s="39"/>
      <c r="J1838" s="82"/>
      <c r="K1838" s="41">
        <f t="shared" si="156"/>
        <v>0</v>
      </c>
      <c r="L1838" s="42">
        <v>0</v>
      </c>
      <c r="M1838" s="269"/>
      <c r="N1838" s="268" t="str">
        <f t="shared" si="153"/>
        <v>xxx</v>
      </c>
      <c r="O1838" s="267"/>
      <c r="P1838" s="268"/>
      <c r="Q1838" s="300">
        <v>0</v>
      </c>
      <c r="R1838" s="104">
        <f t="shared" si="157"/>
        <v>0</v>
      </c>
      <c r="S1838" s="43"/>
      <c r="T1838" s="111"/>
      <c r="U1838" s="111"/>
      <c r="V1838" s="111"/>
      <c r="W1838" s="111"/>
      <c r="X1838" s="111"/>
      <c r="Y1838" s="111"/>
      <c r="Z1838" s="111"/>
      <c r="AA1838" s="111"/>
      <c r="AB1838" s="111"/>
      <c r="AC1838" s="111"/>
      <c r="AD1838" s="111"/>
      <c r="AE1838" s="111"/>
      <c r="AF1838" s="111"/>
      <c r="AG1838" s="111"/>
      <c r="AH1838" s="40"/>
      <c r="AI1838" s="40"/>
    </row>
    <row r="1839" spans="1:35" s="44" customFormat="1" ht="28.5" customHeight="1" x14ac:dyDescent="0.25">
      <c r="A1839" s="88" t="e">
        <f t="shared" si="154"/>
        <v>#VALUE!</v>
      </c>
      <c r="B1839" s="87" t="s">
        <v>60</v>
      </c>
      <c r="C1839" s="28"/>
      <c r="D1839" s="37"/>
      <c r="E1839" s="38"/>
      <c r="F1839" s="89"/>
      <c r="G1839" s="96"/>
      <c r="H1839" s="39">
        <f t="shared" si="155"/>
        <v>0</v>
      </c>
      <c r="I1839" s="39"/>
      <c r="J1839" s="82"/>
      <c r="K1839" s="41">
        <f t="shared" si="156"/>
        <v>0</v>
      </c>
      <c r="L1839" s="42">
        <v>0</v>
      </c>
      <c r="M1839" s="269"/>
      <c r="N1839" s="268" t="str">
        <f t="shared" si="153"/>
        <v>xxx</v>
      </c>
      <c r="O1839" s="267"/>
      <c r="P1839" s="268"/>
      <c r="Q1839" s="300">
        <v>0</v>
      </c>
      <c r="R1839" s="104">
        <f t="shared" si="157"/>
        <v>0</v>
      </c>
      <c r="S1839" s="43"/>
      <c r="T1839" s="111"/>
      <c r="U1839" s="111"/>
      <c r="V1839" s="111"/>
      <c r="W1839" s="111"/>
      <c r="X1839" s="111"/>
      <c r="Y1839" s="111"/>
      <c r="Z1839" s="111"/>
      <c r="AA1839" s="111"/>
      <c r="AB1839" s="111"/>
      <c r="AC1839" s="111"/>
      <c r="AD1839" s="111"/>
      <c r="AE1839" s="111"/>
      <c r="AF1839" s="111"/>
      <c r="AG1839" s="111"/>
      <c r="AH1839" s="40"/>
      <c r="AI1839" s="40"/>
    </row>
    <row r="1840" spans="1:35" s="44" customFormat="1" ht="28.5" customHeight="1" x14ac:dyDescent="0.25">
      <c r="A1840" s="88" t="e">
        <f t="shared" si="154"/>
        <v>#VALUE!</v>
      </c>
      <c r="B1840" s="87" t="s">
        <v>60</v>
      </c>
      <c r="C1840" s="28"/>
      <c r="D1840" s="37"/>
      <c r="E1840" s="38"/>
      <c r="F1840" s="89"/>
      <c r="G1840" s="96"/>
      <c r="H1840" s="39">
        <f t="shared" si="155"/>
        <v>0</v>
      </c>
      <c r="I1840" s="39"/>
      <c r="J1840" s="82"/>
      <c r="K1840" s="41">
        <f t="shared" si="156"/>
        <v>0</v>
      </c>
      <c r="L1840" s="42">
        <v>0</v>
      </c>
      <c r="M1840" s="269"/>
      <c r="N1840" s="268" t="str">
        <f t="shared" si="153"/>
        <v>xxx</v>
      </c>
      <c r="O1840" s="267"/>
      <c r="P1840" s="268"/>
      <c r="Q1840" s="300">
        <v>0</v>
      </c>
      <c r="R1840" s="104">
        <f t="shared" si="157"/>
        <v>0</v>
      </c>
      <c r="S1840" s="43"/>
      <c r="T1840" s="111"/>
      <c r="U1840" s="111"/>
      <c r="V1840" s="111"/>
      <c r="W1840" s="111"/>
      <c r="X1840" s="111"/>
      <c r="Y1840" s="111"/>
      <c r="Z1840" s="111"/>
      <c r="AA1840" s="111"/>
      <c r="AB1840" s="111"/>
      <c r="AC1840" s="111"/>
      <c r="AD1840" s="111"/>
      <c r="AE1840" s="111"/>
      <c r="AF1840" s="111"/>
      <c r="AG1840" s="111"/>
      <c r="AH1840" s="40"/>
      <c r="AI1840" s="40"/>
    </row>
    <row r="1841" spans="1:35" s="44" customFormat="1" ht="28.5" customHeight="1" x14ac:dyDescent="0.25">
      <c r="A1841" s="88" t="e">
        <f t="shared" si="154"/>
        <v>#VALUE!</v>
      </c>
      <c r="B1841" s="87" t="s">
        <v>60</v>
      </c>
      <c r="C1841" s="28"/>
      <c r="D1841" s="37"/>
      <c r="E1841" s="38"/>
      <c r="F1841" s="89"/>
      <c r="G1841" s="96"/>
      <c r="H1841" s="39">
        <f t="shared" si="155"/>
        <v>0</v>
      </c>
      <c r="I1841" s="39"/>
      <c r="J1841" s="82"/>
      <c r="K1841" s="41">
        <f t="shared" si="156"/>
        <v>0</v>
      </c>
      <c r="L1841" s="42">
        <v>0</v>
      </c>
      <c r="M1841" s="269"/>
      <c r="N1841" s="268" t="str">
        <f t="shared" si="153"/>
        <v>xxx</v>
      </c>
      <c r="O1841" s="267"/>
      <c r="P1841" s="268"/>
      <c r="Q1841" s="300">
        <v>0</v>
      </c>
      <c r="R1841" s="104">
        <f t="shared" si="157"/>
        <v>0</v>
      </c>
      <c r="S1841" s="43"/>
      <c r="T1841" s="111"/>
      <c r="U1841" s="111"/>
      <c r="V1841" s="111"/>
      <c r="W1841" s="111"/>
      <c r="X1841" s="111"/>
      <c r="Y1841" s="111"/>
      <c r="Z1841" s="111"/>
      <c r="AA1841" s="111"/>
      <c r="AB1841" s="111"/>
      <c r="AC1841" s="111"/>
      <c r="AD1841" s="111"/>
      <c r="AE1841" s="111"/>
      <c r="AF1841" s="111"/>
      <c r="AG1841" s="111"/>
      <c r="AH1841" s="40"/>
      <c r="AI1841" s="40"/>
    </row>
    <row r="1842" spans="1:35" s="44" customFormat="1" ht="28.5" customHeight="1" x14ac:dyDescent="0.25">
      <c r="A1842" s="88" t="e">
        <f t="shared" si="154"/>
        <v>#VALUE!</v>
      </c>
      <c r="B1842" s="87" t="s">
        <v>60</v>
      </c>
      <c r="C1842" s="28"/>
      <c r="D1842" s="37"/>
      <c r="E1842" s="38"/>
      <c r="F1842" s="89"/>
      <c r="G1842" s="96"/>
      <c r="H1842" s="39">
        <f t="shared" si="155"/>
        <v>0</v>
      </c>
      <c r="I1842" s="39"/>
      <c r="J1842" s="82"/>
      <c r="K1842" s="41">
        <f t="shared" si="156"/>
        <v>0</v>
      </c>
      <c r="L1842" s="42">
        <v>0</v>
      </c>
      <c r="M1842" s="269"/>
      <c r="N1842" s="268" t="str">
        <f t="shared" si="153"/>
        <v>xxx</v>
      </c>
      <c r="O1842" s="267"/>
      <c r="P1842" s="268"/>
      <c r="Q1842" s="300">
        <v>0</v>
      </c>
      <c r="R1842" s="104">
        <f t="shared" si="157"/>
        <v>0</v>
      </c>
      <c r="S1842" s="43"/>
      <c r="T1842" s="111"/>
      <c r="U1842" s="111"/>
      <c r="V1842" s="111"/>
      <c r="W1842" s="111"/>
      <c r="X1842" s="111"/>
      <c r="Y1842" s="111"/>
      <c r="Z1842" s="111"/>
      <c r="AA1842" s="111"/>
      <c r="AB1842" s="111"/>
      <c r="AC1842" s="111"/>
      <c r="AD1842" s="111"/>
      <c r="AE1842" s="111"/>
      <c r="AF1842" s="111"/>
      <c r="AG1842" s="111"/>
      <c r="AH1842" s="40"/>
      <c r="AI1842" s="40"/>
    </row>
    <row r="1843" spans="1:35" s="44" customFormat="1" ht="28.5" customHeight="1" x14ac:dyDescent="0.25">
      <c r="A1843" s="88" t="e">
        <f t="shared" si="154"/>
        <v>#VALUE!</v>
      </c>
      <c r="B1843" s="87" t="s">
        <v>60</v>
      </c>
      <c r="C1843" s="28"/>
      <c r="D1843" s="37"/>
      <c r="E1843" s="38"/>
      <c r="F1843" s="89"/>
      <c r="G1843" s="96"/>
      <c r="H1843" s="39">
        <f t="shared" si="155"/>
        <v>0</v>
      </c>
      <c r="I1843" s="39"/>
      <c r="J1843" s="82"/>
      <c r="K1843" s="41">
        <f t="shared" si="156"/>
        <v>0</v>
      </c>
      <c r="L1843" s="42">
        <v>0</v>
      </c>
      <c r="M1843" s="269"/>
      <c r="N1843" s="268" t="str">
        <f t="shared" si="153"/>
        <v>xxx</v>
      </c>
      <c r="O1843" s="267"/>
      <c r="P1843" s="268"/>
      <c r="Q1843" s="300">
        <v>0</v>
      </c>
      <c r="R1843" s="104">
        <f t="shared" si="157"/>
        <v>0</v>
      </c>
      <c r="S1843" s="43"/>
      <c r="T1843" s="111"/>
      <c r="U1843" s="111"/>
      <c r="V1843" s="111"/>
      <c r="W1843" s="111"/>
      <c r="X1843" s="111"/>
      <c r="Y1843" s="111"/>
      <c r="Z1843" s="111"/>
      <c r="AA1843" s="111"/>
      <c r="AB1843" s="111"/>
      <c r="AC1843" s="111"/>
      <c r="AD1843" s="111"/>
      <c r="AE1843" s="111"/>
      <c r="AF1843" s="111"/>
      <c r="AG1843" s="111"/>
      <c r="AH1843" s="40"/>
      <c r="AI1843" s="40"/>
    </row>
    <row r="1844" spans="1:35" s="44" customFormat="1" ht="28.5" customHeight="1" x14ac:dyDescent="0.25">
      <c r="A1844" s="88" t="e">
        <f t="shared" si="154"/>
        <v>#VALUE!</v>
      </c>
      <c r="B1844" s="87" t="s">
        <v>60</v>
      </c>
      <c r="C1844" s="28"/>
      <c r="D1844" s="37"/>
      <c r="E1844" s="38"/>
      <c r="F1844" s="89"/>
      <c r="G1844" s="96"/>
      <c r="H1844" s="39">
        <f t="shared" si="155"/>
        <v>0</v>
      </c>
      <c r="I1844" s="39"/>
      <c r="J1844" s="82"/>
      <c r="K1844" s="41">
        <f t="shared" si="156"/>
        <v>0</v>
      </c>
      <c r="L1844" s="42">
        <v>0</v>
      </c>
      <c r="M1844" s="269"/>
      <c r="N1844" s="268" t="str">
        <f t="shared" si="153"/>
        <v>xxx</v>
      </c>
      <c r="O1844" s="267"/>
      <c r="P1844" s="268"/>
      <c r="Q1844" s="300">
        <v>0</v>
      </c>
      <c r="R1844" s="104">
        <f t="shared" si="157"/>
        <v>0</v>
      </c>
      <c r="S1844" s="43"/>
      <c r="T1844" s="111"/>
      <c r="U1844" s="111"/>
      <c r="V1844" s="111"/>
      <c r="W1844" s="111"/>
      <c r="X1844" s="111"/>
      <c r="Y1844" s="111"/>
      <c r="Z1844" s="111"/>
      <c r="AA1844" s="111"/>
      <c r="AB1844" s="111"/>
      <c r="AC1844" s="111"/>
      <c r="AD1844" s="111"/>
      <c r="AE1844" s="111"/>
      <c r="AF1844" s="111"/>
      <c r="AG1844" s="111"/>
      <c r="AH1844" s="40"/>
      <c r="AI1844" s="40"/>
    </row>
    <row r="1845" spans="1:35" s="44" customFormat="1" ht="28.5" customHeight="1" x14ac:dyDescent="0.25">
      <c r="A1845" s="88" t="e">
        <f t="shared" si="154"/>
        <v>#VALUE!</v>
      </c>
      <c r="B1845" s="87" t="s">
        <v>60</v>
      </c>
      <c r="C1845" s="28"/>
      <c r="D1845" s="37"/>
      <c r="E1845" s="38"/>
      <c r="F1845" s="89"/>
      <c r="G1845" s="96"/>
      <c r="H1845" s="39">
        <f t="shared" si="155"/>
        <v>0</v>
      </c>
      <c r="I1845" s="39"/>
      <c r="J1845" s="82"/>
      <c r="K1845" s="41">
        <f t="shared" si="156"/>
        <v>0</v>
      </c>
      <c r="L1845" s="42">
        <v>0</v>
      </c>
      <c r="M1845" s="269"/>
      <c r="N1845" s="268" t="str">
        <f t="shared" si="153"/>
        <v>xxx</v>
      </c>
      <c r="O1845" s="267"/>
      <c r="P1845" s="268"/>
      <c r="Q1845" s="300">
        <v>0</v>
      </c>
      <c r="R1845" s="104">
        <f t="shared" si="157"/>
        <v>0</v>
      </c>
      <c r="S1845" s="43"/>
      <c r="T1845" s="111"/>
      <c r="U1845" s="111"/>
      <c r="V1845" s="111"/>
      <c r="W1845" s="111"/>
      <c r="X1845" s="111"/>
      <c r="Y1845" s="111"/>
      <c r="Z1845" s="111"/>
      <c r="AA1845" s="111"/>
      <c r="AB1845" s="111"/>
      <c r="AC1845" s="111"/>
      <c r="AD1845" s="111"/>
      <c r="AE1845" s="111"/>
      <c r="AF1845" s="111"/>
      <c r="AG1845" s="111"/>
      <c r="AH1845" s="40"/>
      <c r="AI1845" s="40"/>
    </row>
    <row r="1846" spans="1:35" s="44" customFormat="1" ht="28.5" customHeight="1" x14ac:dyDescent="0.25">
      <c r="A1846" s="88" t="e">
        <f t="shared" si="154"/>
        <v>#VALUE!</v>
      </c>
      <c r="B1846" s="87" t="s">
        <v>60</v>
      </c>
      <c r="C1846" s="28"/>
      <c r="D1846" s="37"/>
      <c r="E1846" s="38"/>
      <c r="F1846" s="89"/>
      <c r="G1846" s="96"/>
      <c r="H1846" s="39">
        <f t="shared" si="155"/>
        <v>0</v>
      </c>
      <c r="I1846" s="39"/>
      <c r="J1846" s="82"/>
      <c r="K1846" s="41">
        <f t="shared" si="156"/>
        <v>0</v>
      </c>
      <c r="L1846" s="42">
        <v>0</v>
      </c>
      <c r="M1846" s="269"/>
      <c r="N1846" s="268" t="str">
        <f t="shared" si="153"/>
        <v>xxx</v>
      </c>
      <c r="O1846" s="267"/>
      <c r="P1846" s="268"/>
      <c r="Q1846" s="300">
        <v>0</v>
      </c>
      <c r="R1846" s="104">
        <f t="shared" si="157"/>
        <v>0</v>
      </c>
      <c r="S1846" s="43"/>
      <c r="T1846" s="111"/>
      <c r="U1846" s="111"/>
      <c r="V1846" s="111"/>
      <c r="W1846" s="111"/>
      <c r="X1846" s="111"/>
      <c r="Y1846" s="111"/>
      <c r="Z1846" s="111"/>
      <c r="AA1846" s="111"/>
      <c r="AB1846" s="111"/>
      <c r="AC1846" s="111"/>
      <c r="AD1846" s="111"/>
      <c r="AE1846" s="111"/>
      <c r="AF1846" s="111"/>
      <c r="AG1846" s="111"/>
      <c r="AH1846" s="40"/>
      <c r="AI1846" s="40"/>
    </row>
    <row r="1847" spans="1:35" s="44" customFormat="1" ht="28.5" customHeight="1" x14ac:dyDescent="0.25">
      <c r="A1847" s="88" t="e">
        <f t="shared" si="154"/>
        <v>#VALUE!</v>
      </c>
      <c r="B1847" s="87" t="s">
        <v>60</v>
      </c>
      <c r="C1847" s="28"/>
      <c r="D1847" s="37"/>
      <c r="E1847" s="38"/>
      <c r="F1847" s="89"/>
      <c r="G1847" s="96"/>
      <c r="H1847" s="39">
        <f t="shared" si="155"/>
        <v>0</v>
      </c>
      <c r="I1847" s="39"/>
      <c r="J1847" s="82"/>
      <c r="K1847" s="41">
        <f t="shared" si="156"/>
        <v>0</v>
      </c>
      <c r="L1847" s="42">
        <v>0</v>
      </c>
      <c r="M1847" s="269"/>
      <c r="N1847" s="268" t="str">
        <f t="shared" si="153"/>
        <v>xxx</v>
      </c>
      <c r="O1847" s="267"/>
      <c r="P1847" s="268"/>
      <c r="Q1847" s="300">
        <v>0</v>
      </c>
      <c r="R1847" s="104">
        <f t="shared" si="157"/>
        <v>0</v>
      </c>
      <c r="S1847" s="43"/>
      <c r="T1847" s="111"/>
      <c r="U1847" s="111"/>
      <c r="V1847" s="111"/>
      <c r="W1847" s="111"/>
      <c r="X1847" s="111"/>
      <c r="Y1847" s="111"/>
      <c r="Z1847" s="111"/>
      <c r="AA1847" s="111"/>
      <c r="AB1847" s="111"/>
      <c r="AC1847" s="111"/>
      <c r="AD1847" s="111"/>
      <c r="AE1847" s="111"/>
      <c r="AF1847" s="111"/>
      <c r="AG1847" s="111"/>
      <c r="AH1847" s="40"/>
      <c r="AI1847" s="40"/>
    </row>
    <row r="1848" spans="1:35" s="44" customFormat="1" ht="28.5" customHeight="1" x14ac:dyDescent="0.25">
      <c r="A1848" s="88" t="e">
        <f t="shared" si="154"/>
        <v>#VALUE!</v>
      </c>
      <c r="B1848" s="87" t="s">
        <v>60</v>
      </c>
      <c r="C1848" s="28"/>
      <c r="D1848" s="37"/>
      <c r="E1848" s="38"/>
      <c r="F1848" s="89"/>
      <c r="G1848" s="96"/>
      <c r="H1848" s="39">
        <f t="shared" si="155"/>
        <v>0</v>
      </c>
      <c r="I1848" s="39"/>
      <c r="J1848" s="82"/>
      <c r="K1848" s="41">
        <f t="shared" si="156"/>
        <v>0</v>
      </c>
      <c r="L1848" s="42">
        <v>0</v>
      </c>
      <c r="M1848" s="269"/>
      <c r="N1848" s="268" t="str">
        <f t="shared" si="153"/>
        <v>xxx</v>
      </c>
      <c r="O1848" s="267"/>
      <c r="P1848" s="268"/>
      <c r="Q1848" s="300">
        <v>0</v>
      </c>
      <c r="R1848" s="104">
        <f t="shared" si="157"/>
        <v>0</v>
      </c>
      <c r="S1848" s="43"/>
      <c r="T1848" s="111"/>
      <c r="U1848" s="111"/>
      <c r="V1848" s="111"/>
      <c r="W1848" s="111"/>
      <c r="X1848" s="111"/>
      <c r="Y1848" s="111"/>
      <c r="Z1848" s="111"/>
      <c r="AA1848" s="111"/>
      <c r="AB1848" s="111"/>
      <c r="AC1848" s="111"/>
      <c r="AD1848" s="111"/>
      <c r="AE1848" s="111"/>
      <c r="AF1848" s="111"/>
      <c r="AG1848" s="111"/>
      <c r="AH1848" s="40"/>
      <c r="AI1848" s="40"/>
    </row>
    <row r="1849" spans="1:35" s="44" customFormat="1" ht="28.5" customHeight="1" x14ac:dyDescent="0.25">
      <c r="A1849" s="88" t="e">
        <f t="shared" si="154"/>
        <v>#VALUE!</v>
      </c>
      <c r="B1849" s="87" t="s">
        <v>60</v>
      </c>
      <c r="C1849" s="28"/>
      <c r="D1849" s="37"/>
      <c r="E1849" s="38"/>
      <c r="F1849" s="89"/>
      <c r="G1849" s="96"/>
      <c r="H1849" s="39">
        <f t="shared" si="155"/>
        <v>0</v>
      </c>
      <c r="I1849" s="39"/>
      <c r="J1849" s="82"/>
      <c r="K1849" s="41">
        <f t="shared" si="156"/>
        <v>0</v>
      </c>
      <c r="L1849" s="42">
        <v>0</v>
      </c>
      <c r="M1849" s="269"/>
      <c r="N1849" s="268" t="str">
        <f t="shared" si="153"/>
        <v>xxx</v>
      </c>
      <c r="O1849" s="267"/>
      <c r="P1849" s="268"/>
      <c r="Q1849" s="300">
        <v>0</v>
      </c>
      <c r="R1849" s="104">
        <f t="shared" si="157"/>
        <v>0</v>
      </c>
      <c r="S1849" s="43"/>
      <c r="T1849" s="111"/>
      <c r="U1849" s="111"/>
      <c r="V1849" s="111"/>
      <c r="W1849" s="111"/>
      <c r="X1849" s="111"/>
      <c r="Y1849" s="111"/>
      <c r="Z1849" s="111"/>
      <c r="AA1849" s="111"/>
      <c r="AB1849" s="111"/>
      <c r="AC1849" s="111"/>
      <c r="AD1849" s="111"/>
      <c r="AE1849" s="111"/>
      <c r="AF1849" s="111"/>
      <c r="AG1849" s="111"/>
      <c r="AH1849" s="40"/>
      <c r="AI1849" s="40"/>
    </row>
    <row r="1850" spans="1:35" s="44" customFormat="1" ht="28.5" customHeight="1" x14ac:dyDescent="0.25">
      <c r="A1850" s="88" t="e">
        <f t="shared" si="154"/>
        <v>#VALUE!</v>
      </c>
      <c r="B1850" s="87" t="s">
        <v>60</v>
      </c>
      <c r="C1850" s="28"/>
      <c r="D1850" s="37"/>
      <c r="E1850" s="38"/>
      <c r="F1850" s="89"/>
      <c r="G1850" s="96"/>
      <c r="H1850" s="39">
        <f t="shared" si="155"/>
        <v>0</v>
      </c>
      <c r="I1850" s="39"/>
      <c r="J1850" s="82"/>
      <c r="K1850" s="41">
        <f t="shared" si="156"/>
        <v>0</v>
      </c>
      <c r="L1850" s="42">
        <v>0</v>
      </c>
      <c r="M1850" s="269"/>
      <c r="N1850" s="268" t="str">
        <f t="shared" si="153"/>
        <v>xxx</v>
      </c>
      <c r="O1850" s="267"/>
      <c r="P1850" s="268"/>
      <c r="Q1850" s="300">
        <v>0</v>
      </c>
      <c r="R1850" s="104">
        <f t="shared" si="157"/>
        <v>0</v>
      </c>
      <c r="S1850" s="43"/>
      <c r="T1850" s="111"/>
      <c r="U1850" s="111"/>
      <c r="V1850" s="111"/>
      <c r="W1850" s="111"/>
      <c r="X1850" s="111"/>
      <c r="Y1850" s="111"/>
      <c r="Z1850" s="111"/>
      <c r="AA1850" s="111"/>
      <c r="AB1850" s="111"/>
      <c r="AC1850" s="111"/>
      <c r="AD1850" s="111"/>
      <c r="AE1850" s="111"/>
      <c r="AF1850" s="111"/>
      <c r="AG1850" s="111"/>
      <c r="AH1850" s="40"/>
      <c r="AI1850" s="40"/>
    </row>
    <row r="1851" spans="1:35" s="44" customFormat="1" ht="28.5" customHeight="1" x14ac:dyDescent="0.25">
      <c r="A1851" s="88" t="e">
        <f t="shared" si="154"/>
        <v>#VALUE!</v>
      </c>
      <c r="B1851" s="87" t="s">
        <v>60</v>
      </c>
      <c r="C1851" s="28"/>
      <c r="D1851" s="37"/>
      <c r="E1851" s="38"/>
      <c r="F1851" s="89"/>
      <c r="G1851" s="96"/>
      <c r="H1851" s="39">
        <f t="shared" si="155"/>
        <v>0</v>
      </c>
      <c r="I1851" s="39"/>
      <c r="J1851" s="82"/>
      <c r="K1851" s="41">
        <f t="shared" si="156"/>
        <v>0</v>
      </c>
      <c r="L1851" s="42">
        <v>0</v>
      </c>
      <c r="M1851" s="269"/>
      <c r="N1851" s="268" t="str">
        <f t="shared" si="153"/>
        <v>xxx</v>
      </c>
      <c r="O1851" s="267"/>
      <c r="P1851" s="268"/>
      <c r="Q1851" s="300">
        <v>0</v>
      </c>
      <c r="R1851" s="104">
        <f t="shared" si="157"/>
        <v>0</v>
      </c>
      <c r="S1851" s="43"/>
      <c r="T1851" s="111"/>
      <c r="U1851" s="111"/>
      <c r="V1851" s="111"/>
      <c r="W1851" s="111"/>
      <c r="X1851" s="111"/>
      <c r="Y1851" s="111"/>
      <c r="Z1851" s="111"/>
      <c r="AA1851" s="111"/>
      <c r="AB1851" s="111"/>
      <c r="AC1851" s="111"/>
      <c r="AD1851" s="111"/>
      <c r="AE1851" s="111"/>
      <c r="AF1851" s="111"/>
      <c r="AG1851" s="111"/>
      <c r="AH1851" s="40"/>
      <c r="AI1851" s="40"/>
    </row>
    <row r="1852" spans="1:35" s="44" customFormat="1" ht="28.5" customHeight="1" x14ac:dyDescent="0.25">
      <c r="A1852" s="88" t="e">
        <f t="shared" si="154"/>
        <v>#VALUE!</v>
      </c>
      <c r="B1852" s="87" t="s">
        <v>60</v>
      </c>
      <c r="C1852" s="28"/>
      <c r="D1852" s="37"/>
      <c r="E1852" s="38"/>
      <c r="F1852" s="89"/>
      <c r="G1852" s="96"/>
      <c r="H1852" s="39">
        <f t="shared" si="155"/>
        <v>0</v>
      </c>
      <c r="I1852" s="39"/>
      <c r="J1852" s="82"/>
      <c r="K1852" s="41">
        <f t="shared" si="156"/>
        <v>0</v>
      </c>
      <c r="L1852" s="42">
        <v>0</v>
      </c>
      <c r="M1852" s="269"/>
      <c r="N1852" s="268" t="str">
        <f t="shared" si="153"/>
        <v>xxx</v>
      </c>
      <c r="O1852" s="267"/>
      <c r="P1852" s="268"/>
      <c r="Q1852" s="300">
        <v>0</v>
      </c>
      <c r="R1852" s="104">
        <f t="shared" si="157"/>
        <v>0</v>
      </c>
      <c r="S1852" s="43"/>
      <c r="T1852" s="111"/>
      <c r="U1852" s="111"/>
      <c r="V1852" s="111"/>
      <c r="W1852" s="111"/>
      <c r="X1852" s="111"/>
      <c r="Y1852" s="111"/>
      <c r="Z1852" s="111"/>
      <c r="AA1852" s="111"/>
      <c r="AB1852" s="111"/>
      <c r="AC1852" s="111"/>
      <c r="AD1852" s="111"/>
      <c r="AE1852" s="111"/>
      <c r="AF1852" s="111"/>
      <c r="AG1852" s="111"/>
      <c r="AH1852" s="40"/>
      <c r="AI1852" s="40"/>
    </row>
    <row r="1853" spans="1:35" s="44" customFormat="1" ht="28.5" customHeight="1" x14ac:dyDescent="0.25">
      <c r="A1853" s="88" t="e">
        <f t="shared" si="154"/>
        <v>#VALUE!</v>
      </c>
      <c r="B1853" s="87" t="s">
        <v>60</v>
      </c>
      <c r="C1853" s="28"/>
      <c r="D1853" s="37"/>
      <c r="E1853" s="38"/>
      <c r="F1853" s="89"/>
      <c r="G1853" s="96"/>
      <c r="H1853" s="39">
        <f t="shared" si="155"/>
        <v>0</v>
      </c>
      <c r="I1853" s="39"/>
      <c r="J1853" s="82"/>
      <c r="K1853" s="41">
        <f t="shared" si="156"/>
        <v>0</v>
      </c>
      <c r="L1853" s="42">
        <v>0</v>
      </c>
      <c r="M1853" s="269"/>
      <c r="N1853" s="268" t="str">
        <f t="shared" si="153"/>
        <v>xxx</v>
      </c>
      <c r="O1853" s="267"/>
      <c r="P1853" s="268"/>
      <c r="Q1853" s="300">
        <v>0</v>
      </c>
      <c r="R1853" s="104">
        <f t="shared" si="157"/>
        <v>0</v>
      </c>
      <c r="S1853" s="43"/>
      <c r="T1853" s="111"/>
      <c r="U1853" s="111"/>
      <c r="V1853" s="111"/>
      <c r="W1853" s="111"/>
      <c r="X1853" s="111"/>
      <c r="Y1853" s="111"/>
      <c r="Z1853" s="111"/>
      <c r="AA1853" s="111"/>
      <c r="AB1853" s="111"/>
      <c r="AC1853" s="111"/>
      <c r="AD1853" s="111"/>
      <c r="AE1853" s="111"/>
      <c r="AF1853" s="111"/>
      <c r="AG1853" s="111"/>
      <c r="AH1853" s="40"/>
      <c r="AI1853" s="40"/>
    </row>
    <row r="1854" spans="1:35" s="44" customFormat="1" ht="28.5" customHeight="1" x14ac:dyDescent="0.25">
      <c r="A1854" s="88" t="e">
        <f t="shared" si="154"/>
        <v>#VALUE!</v>
      </c>
      <c r="B1854" s="87" t="s">
        <v>60</v>
      </c>
      <c r="C1854" s="28"/>
      <c r="D1854" s="37"/>
      <c r="E1854" s="38"/>
      <c r="F1854" s="89"/>
      <c r="G1854" s="96"/>
      <c r="H1854" s="39">
        <f t="shared" si="155"/>
        <v>0</v>
      </c>
      <c r="I1854" s="39"/>
      <c r="J1854" s="82"/>
      <c r="K1854" s="41">
        <f t="shared" si="156"/>
        <v>0</v>
      </c>
      <c r="L1854" s="42">
        <v>0</v>
      </c>
      <c r="M1854" s="269"/>
      <c r="N1854" s="268" t="str">
        <f t="shared" si="153"/>
        <v>xxx</v>
      </c>
      <c r="O1854" s="267"/>
      <c r="P1854" s="268"/>
      <c r="Q1854" s="300">
        <v>0</v>
      </c>
      <c r="R1854" s="104">
        <f t="shared" si="157"/>
        <v>0</v>
      </c>
      <c r="S1854" s="43"/>
      <c r="T1854" s="111"/>
      <c r="U1854" s="111"/>
      <c r="V1854" s="111"/>
      <c r="W1854" s="111"/>
      <c r="X1854" s="111"/>
      <c r="Y1854" s="111"/>
      <c r="Z1854" s="111"/>
      <c r="AA1854" s="111"/>
      <c r="AB1854" s="111"/>
      <c r="AC1854" s="111"/>
      <c r="AD1854" s="111"/>
      <c r="AE1854" s="111"/>
      <c r="AF1854" s="111"/>
      <c r="AG1854" s="111"/>
      <c r="AH1854" s="40"/>
      <c r="AI1854" s="40"/>
    </row>
    <row r="1855" spans="1:35" s="44" customFormat="1" ht="28.5" customHeight="1" x14ac:dyDescent="0.25">
      <c r="A1855" s="88" t="e">
        <f t="shared" si="154"/>
        <v>#VALUE!</v>
      </c>
      <c r="B1855" s="87" t="s">
        <v>60</v>
      </c>
      <c r="C1855" s="28"/>
      <c r="D1855" s="37"/>
      <c r="E1855" s="38"/>
      <c r="F1855" s="89"/>
      <c r="G1855" s="96"/>
      <c r="H1855" s="39">
        <f t="shared" si="155"/>
        <v>0</v>
      </c>
      <c r="I1855" s="39"/>
      <c r="J1855" s="82"/>
      <c r="K1855" s="41">
        <f t="shared" si="156"/>
        <v>0</v>
      </c>
      <c r="L1855" s="42">
        <v>0</v>
      </c>
      <c r="M1855" s="269"/>
      <c r="N1855" s="268" t="str">
        <f t="shared" si="153"/>
        <v>xxx</v>
      </c>
      <c r="O1855" s="267"/>
      <c r="P1855" s="268"/>
      <c r="Q1855" s="300">
        <v>0</v>
      </c>
      <c r="R1855" s="104">
        <f t="shared" si="157"/>
        <v>0</v>
      </c>
      <c r="S1855" s="43"/>
      <c r="T1855" s="111"/>
      <c r="U1855" s="111"/>
      <c r="V1855" s="111"/>
      <c r="W1855" s="111"/>
      <c r="X1855" s="111"/>
      <c r="Y1855" s="111"/>
      <c r="Z1855" s="111"/>
      <c r="AA1855" s="111"/>
      <c r="AB1855" s="111"/>
      <c r="AC1855" s="111"/>
      <c r="AD1855" s="111"/>
      <c r="AE1855" s="111"/>
      <c r="AF1855" s="111"/>
      <c r="AG1855" s="111"/>
      <c r="AH1855" s="40"/>
      <c r="AI1855" s="40"/>
    </row>
    <row r="1856" spans="1:35" s="44" customFormat="1" ht="28.5" customHeight="1" x14ac:dyDescent="0.25">
      <c r="A1856" s="88" t="e">
        <f t="shared" si="154"/>
        <v>#VALUE!</v>
      </c>
      <c r="B1856" s="87" t="s">
        <v>60</v>
      </c>
      <c r="C1856" s="28"/>
      <c r="D1856" s="37"/>
      <c r="E1856" s="38"/>
      <c r="F1856" s="89"/>
      <c r="G1856" s="96"/>
      <c r="H1856" s="39">
        <f t="shared" si="155"/>
        <v>0</v>
      </c>
      <c r="I1856" s="39"/>
      <c r="J1856" s="82"/>
      <c r="K1856" s="41">
        <f t="shared" si="156"/>
        <v>0</v>
      </c>
      <c r="L1856" s="42">
        <v>0</v>
      </c>
      <c r="M1856" s="269"/>
      <c r="N1856" s="268" t="str">
        <f t="shared" si="153"/>
        <v>xxx</v>
      </c>
      <c r="O1856" s="267"/>
      <c r="P1856" s="268"/>
      <c r="Q1856" s="300">
        <v>0</v>
      </c>
      <c r="R1856" s="104">
        <f t="shared" si="157"/>
        <v>0</v>
      </c>
      <c r="S1856" s="43"/>
      <c r="T1856" s="111"/>
      <c r="U1856" s="111"/>
      <c r="V1856" s="111"/>
      <c r="W1856" s="111"/>
      <c r="X1856" s="111"/>
      <c r="Y1856" s="111"/>
      <c r="Z1856" s="111"/>
      <c r="AA1856" s="111"/>
      <c r="AB1856" s="111"/>
      <c r="AC1856" s="111"/>
      <c r="AD1856" s="111"/>
      <c r="AE1856" s="111"/>
      <c r="AF1856" s="111"/>
      <c r="AG1856" s="111"/>
      <c r="AH1856" s="40"/>
      <c r="AI1856" s="40"/>
    </row>
    <row r="1857" spans="1:35" s="44" customFormat="1" ht="28.5" customHeight="1" x14ac:dyDescent="0.25">
      <c r="A1857" s="88" t="e">
        <f t="shared" si="154"/>
        <v>#VALUE!</v>
      </c>
      <c r="B1857" s="87" t="s">
        <v>60</v>
      </c>
      <c r="C1857" s="28"/>
      <c r="D1857" s="37"/>
      <c r="E1857" s="38"/>
      <c r="F1857" s="89"/>
      <c r="G1857" s="96"/>
      <c r="H1857" s="39">
        <f t="shared" si="155"/>
        <v>0</v>
      </c>
      <c r="I1857" s="39"/>
      <c r="J1857" s="82"/>
      <c r="K1857" s="41">
        <f t="shared" si="156"/>
        <v>0</v>
      </c>
      <c r="L1857" s="42">
        <v>0</v>
      </c>
      <c r="M1857" s="269"/>
      <c r="N1857" s="268" t="str">
        <f t="shared" si="153"/>
        <v>xxx</v>
      </c>
      <c r="O1857" s="267"/>
      <c r="P1857" s="268"/>
      <c r="Q1857" s="300">
        <v>0</v>
      </c>
      <c r="R1857" s="104">
        <f t="shared" si="157"/>
        <v>0</v>
      </c>
      <c r="S1857" s="43"/>
      <c r="T1857" s="111"/>
      <c r="U1857" s="111"/>
      <c r="V1857" s="111"/>
      <c r="W1857" s="111"/>
      <c r="X1857" s="111"/>
      <c r="Y1857" s="111"/>
      <c r="Z1857" s="111"/>
      <c r="AA1857" s="111"/>
      <c r="AB1857" s="111"/>
      <c r="AC1857" s="111"/>
      <c r="AD1857" s="111"/>
      <c r="AE1857" s="111"/>
      <c r="AF1857" s="111"/>
      <c r="AG1857" s="111"/>
      <c r="AH1857" s="40"/>
      <c r="AI1857" s="40"/>
    </row>
    <row r="1858" spans="1:35" s="44" customFormat="1" ht="28.5" customHeight="1" x14ac:dyDescent="0.25">
      <c r="A1858" s="88" t="e">
        <f t="shared" si="154"/>
        <v>#VALUE!</v>
      </c>
      <c r="B1858" s="87" t="s">
        <v>60</v>
      </c>
      <c r="C1858" s="28"/>
      <c r="D1858" s="37"/>
      <c r="E1858" s="38"/>
      <c r="F1858" s="89"/>
      <c r="G1858" s="96"/>
      <c r="H1858" s="39">
        <f t="shared" si="155"/>
        <v>0</v>
      </c>
      <c r="I1858" s="39"/>
      <c r="J1858" s="82"/>
      <c r="K1858" s="41">
        <f t="shared" si="156"/>
        <v>0</v>
      </c>
      <c r="L1858" s="42">
        <v>0</v>
      </c>
      <c r="M1858" s="269"/>
      <c r="N1858" s="268" t="str">
        <f t="shared" si="153"/>
        <v>xxx</v>
      </c>
      <c r="O1858" s="267"/>
      <c r="P1858" s="268"/>
      <c r="Q1858" s="300">
        <v>0</v>
      </c>
      <c r="R1858" s="104">
        <f t="shared" si="157"/>
        <v>0</v>
      </c>
      <c r="S1858" s="43"/>
      <c r="T1858" s="111"/>
      <c r="U1858" s="111"/>
      <c r="V1858" s="111"/>
      <c r="W1858" s="111"/>
      <c r="X1858" s="111"/>
      <c r="Y1858" s="111"/>
      <c r="Z1858" s="111"/>
      <c r="AA1858" s="111"/>
      <c r="AB1858" s="111"/>
      <c r="AC1858" s="111"/>
      <c r="AD1858" s="111"/>
      <c r="AE1858" s="111"/>
      <c r="AF1858" s="111"/>
      <c r="AG1858" s="111"/>
      <c r="AH1858" s="40"/>
      <c r="AI1858" s="40"/>
    </row>
    <row r="1859" spans="1:35" s="44" customFormat="1" ht="28.5" customHeight="1" x14ac:dyDescent="0.25">
      <c r="A1859" s="88"/>
      <c r="B1859" s="87"/>
      <c r="C1859" s="28"/>
      <c r="D1859" s="37"/>
      <c r="E1859" s="38"/>
      <c r="F1859" s="89"/>
      <c r="G1859" s="96"/>
      <c r="H1859" s="39"/>
      <c r="I1859" s="39"/>
      <c r="J1859" s="82"/>
      <c r="K1859" s="41"/>
      <c r="L1859" s="42"/>
      <c r="M1859" s="269"/>
      <c r="N1859" s="268"/>
      <c r="O1859" s="267"/>
      <c r="P1859" s="268"/>
      <c r="Q1859" s="300"/>
      <c r="R1859" s="104"/>
      <c r="S1859" s="43"/>
      <c r="T1859" s="111"/>
      <c r="U1859" s="111"/>
      <c r="V1859" s="111"/>
      <c r="W1859" s="111"/>
      <c r="X1859" s="111"/>
      <c r="Y1859" s="111"/>
      <c r="Z1859" s="111"/>
      <c r="AA1859" s="111"/>
      <c r="AB1859" s="111"/>
      <c r="AC1859" s="111"/>
      <c r="AD1859" s="111"/>
      <c r="AE1859" s="111"/>
      <c r="AF1859" s="111"/>
      <c r="AG1859" s="111"/>
      <c r="AH1859" s="40"/>
      <c r="AI1859" s="40"/>
    </row>
    <row r="1860" spans="1:35" s="44" customFormat="1" ht="28.5" customHeight="1" x14ac:dyDescent="0.25">
      <c r="A1860" s="88"/>
      <c r="B1860" s="87"/>
      <c r="C1860" s="28"/>
      <c r="D1860" s="37"/>
      <c r="E1860" s="38"/>
      <c r="F1860" s="89"/>
      <c r="G1860" s="96"/>
      <c r="H1860" s="39"/>
      <c r="I1860" s="39"/>
      <c r="J1860" s="82"/>
      <c r="K1860" s="41"/>
      <c r="L1860" s="42"/>
      <c r="M1860" s="269"/>
      <c r="N1860" s="268"/>
      <c r="O1860" s="267"/>
      <c r="P1860" s="268"/>
      <c r="Q1860" s="300"/>
      <c r="R1860" s="104"/>
      <c r="S1860" s="43"/>
      <c r="T1860" s="111"/>
      <c r="U1860" s="111"/>
      <c r="V1860" s="111"/>
      <c r="W1860" s="111"/>
      <c r="X1860" s="111"/>
      <c r="Y1860" s="111"/>
      <c r="Z1860" s="111"/>
      <c r="AA1860" s="111"/>
      <c r="AB1860" s="111"/>
      <c r="AC1860" s="111"/>
      <c r="AD1860" s="111"/>
      <c r="AE1860" s="111"/>
      <c r="AF1860" s="111"/>
      <c r="AG1860" s="111"/>
      <c r="AH1860" s="40"/>
      <c r="AI1860" s="40"/>
    </row>
    <row r="1861" spans="1:35" s="44" customFormat="1" ht="28.5" customHeight="1" x14ac:dyDescent="0.25">
      <c r="A1861" s="88"/>
      <c r="B1861" s="87"/>
      <c r="C1861" s="28"/>
      <c r="D1861" s="37"/>
      <c r="E1861" s="38"/>
      <c r="F1861" s="89"/>
      <c r="G1861" s="96"/>
      <c r="H1861" s="39"/>
      <c r="I1861" s="39"/>
      <c r="J1861" s="82"/>
      <c r="K1861" s="41"/>
      <c r="L1861" s="42"/>
      <c r="M1861" s="269"/>
      <c r="N1861" s="268"/>
      <c r="O1861" s="267"/>
      <c r="P1861" s="268"/>
      <c r="Q1861" s="300"/>
      <c r="R1861" s="104"/>
      <c r="S1861" s="43"/>
      <c r="T1861" s="111"/>
      <c r="U1861" s="111"/>
      <c r="V1861" s="111"/>
      <c r="W1861" s="111"/>
      <c r="X1861" s="111"/>
      <c r="Y1861" s="111"/>
      <c r="Z1861" s="111"/>
      <c r="AA1861" s="111"/>
      <c r="AB1861" s="111"/>
      <c r="AC1861" s="111"/>
      <c r="AD1861" s="111"/>
      <c r="AE1861" s="111"/>
      <c r="AF1861" s="111"/>
      <c r="AG1861" s="111"/>
      <c r="AH1861" s="40"/>
      <c r="AI1861" s="40"/>
    </row>
    <row r="1862" spans="1:35" s="44" customFormat="1" ht="28.5" customHeight="1" x14ac:dyDescent="0.25">
      <c r="A1862" s="88"/>
      <c r="B1862" s="87"/>
      <c r="C1862" s="28"/>
      <c r="D1862" s="37"/>
      <c r="E1862" s="38"/>
      <c r="F1862" s="89"/>
      <c r="G1862" s="96"/>
      <c r="H1862" s="39"/>
      <c r="I1862" s="39"/>
      <c r="J1862" s="82"/>
      <c r="K1862" s="41"/>
      <c r="L1862" s="42"/>
      <c r="M1862" s="269"/>
      <c r="N1862" s="268"/>
      <c r="O1862" s="267"/>
      <c r="P1862" s="268"/>
      <c r="Q1862" s="300"/>
      <c r="R1862" s="104"/>
      <c r="S1862" s="43"/>
      <c r="T1862" s="111"/>
      <c r="U1862" s="111"/>
      <c r="V1862" s="111"/>
      <c r="W1862" s="111"/>
      <c r="X1862" s="111"/>
      <c r="Y1862" s="111"/>
      <c r="Z1862" s="111"/>
      <c r="AA1862" s="111"/>
      <c r="AB1862" s="111"/>
      <c r="AC1862" s="111"/>
      <c r="AD1862" s="111"/>
      <c r="AE1862" s="111"/>
      <c r="AF1862" s="111"/>
      <c r="AG1862" s="111"/>
      <c r="AH1862" s="40"/>
      <c r="AI1862" s="40"/>
    </row>
    <row r="1863" spans="1:35" s="44" customFormat="1" ht="28.5" customHeight="1" x14ac:dyDescent="0.25">
      <c r="A1863" s="88"/>
      <c r="B1863" s="87"/>
      <c r="C1863" s="28"/>
      <c r="D1863" s="37"/>
      <c r="E1863" s="38"/>
      <c r="F1863" s="89"/>
      <c r="G1863" s="96"/>
      <c r="H1863" s="39"/>
      <c r="I1863" s="39"/>
      <c r="J1863" s="82"/>
      <c r="K1863" s="41"/>
      <c r="L1863" s="42"/>
      <c r="M1863" s="269"/>
      <c r="N1863" s="268"/>
      <c r="O1863" s="267"/>
      <c r="P1863" s="268"/>
      <c r="Q1863" s="300"/>
      <c r="R1863" s="104"/>
      <c r="S1863" s="43"/>
      <c r="T1863" s="111"/>
      <c r="U1863" s="111"/>
      <c r="V1863" s="111"/>
      <c r="W1863" s="111"/>
      <c r="X1863" s="111"/>
      <c r="Y1863" s="111"/>
      <c r="Z1863" s="111"/>
      <c r="AA1863" s="111"/>
      <c r="AB1863" s="111"/>
      <c r="AC1863" s="111"/>
      <c r="AD1863" s="111"/>
      <c r="AE1863" s="111"/>
      <c r="AF1863" s="111"/>
      <c r="AG1863" s="111"/>
      <c r="AH1863" s="40"/>
      <c r="AI1863" s="40"/>
    </row>
    <row r="1864" spans="1:35" s="44" customFormat="1" ht="28.5" customHeight="1" x14ac:dyDescent="0.25">
      <c r="A1864" s="88"/>
      <c r="B1864" s="87"/>
      <c r="C1864" s="28"/>
      <c r="D1864" s="37"/>
      <c r="E1864" s="38"/>
      <c r="F1864" s="89"/>
      <c r="G1864" s="96"/>
      <c r="H1864" s="39"/>
      <c r="I1864" s="39"/>
      <c r="J1864" s="82"/>
      <c r="K1864" s="41"/>
      <c r="L1864" s="42"/>
      <c r="M1864" s="269"/>
      <c r="N1864" s="268"/>
      <c r="O1864" s="267"/>
      <c r="P1864" s="268"/>
      <c r="Q1864" s="300"/>
      <c r="R1864" s="104"/>
      <c r="S1864" s="43"/>
      <c r="T1864" s="111"/>
      <c r="U1864" s="111"/>
      <c r="V1864" s="111"/>
      <c r="W1864" s="111"/>
      <c r="X1864" s="111"/>
      <c r="Y1864" s="111"/>
      <c r="Z1864" s="111"/>
      <c r="AA1864" s="111"/>
      <c r="AB1864" s="111"/>
      <c r="AC1864" s="111"/>
      <c r="AD1864" s="111"/>
      <c r="AE1864" s="111"/>
      <c r="AF1864" s="111"/>
      <c r="AG1864" s="111"/>
      <c r="AH1864" s="40"/>
      <c r="AI1864" s="40"/>
    </row>
    <row r="1865" spans="1:35" s="44" customFormat="1" ht="28.5" customHeight="1" x14ac:dyDescent="0.25">
      <c r="A1865" s="88"/>
      <c r="B1865" s="87"/>
      <c r="C1865" s="28"/>
      <c r="D1865" s="37"/>
      <c r="E1865" s="38"/>
      <c r="F1865" s="89"/>
      <c r="G1865" s="96"/>
      <c r="H1865" s="39"/>
      <c r="I1865" s="39"/>
      <c r="J1865" s="82"/>
      <c r="K1865" s="41"/>
      <c r="L1865" s="42"/>
      <c r="M1865" s="269"/>
      <c r="N1865" s="268"/>
      <c r="O1865" s="267"/>
      <c r="P1865" s="268"/>
      <c r="Q1865" s="300"/>
      <c r="R1865" s="104"/>
      <c r="S1865" s="43"/>
      <c r="T1865" s="111"/>
      <c r="U1865" s="111"/>
      <c r="V1865" s="111"/>
      <c r="W1865" s="111"/>
      <c r="X1865" s="111"/>
      <c r="Y1865" s="111"/>
      <c r="Z1865" s="111"/>
      <c r="AA1865" s="111"/>
      <c r="AB1865" s="111"/>
      <c r="AC1865" s="111"/>
      <c r="AD1865" s="111"/>
      <c r="AE1865" s="111"/>
      <c r="AF1865" s="111"/>
      <c r="AG1865" s="111"/>
      <c r="AH1865" s="40"/>
      <c r="AI1865" s="40"/>
    </row>
    <row r="1866" spans="1:35" s="44" customFormat="1" ht="28.5" customHeight="1" x14ac:dyDescent="0.25">
      <c r="A1866" s="88"/>
      <c r="B1866" s="87"/>
      <c r="C1866" s="28"/>
      <c r="D1866" s="37"/>
      <c r="E1866" s="38"/>
      <c r="F1866" s="89"/>
      <c r="G1866" s="96"/>
      <c r="H1866" s="39"/>
      <c r="I1866" s="39"/>
      <c r="J1866" s="82"/>
      <c r="K1866" s="41"/>
      <c r="L1866" s="42"/>
      <c r="M1866" s="269"/>
      <c r="N1866" s="268"/>
      <c r="O1866" s="267"/>
      <c r="P1866" s="268"/>
      <c r="Q1866" s="300"/>
      <c r="R1866" s="104"/>
      <c r="S1866" s="43"/>
      <c r="T1866" s="111"/>
      <c r="U1866" s="111"/>
      <c r="V1866" s="111"/>
      <c r="W1866" s="111"/>
      <c r="X1866" s="111"/>
      <c r="Y1866" s="111"/>
      <c r="Z1866" s="111"/>
      <c r="AA1866" s="111"/>
      <c r="AB1866" s="111"/>
      <c r="AC1866" s="111"/>
      <c r="AD1866" s="111"/>
      <c r="AE1866" s="111"/>
      <c r="AF1866" s="111"/>
      <c r="AG1866" s="111"/>
      <c r="AH1866" s="40"/>
      <c r="AI1866" s="40"/>
    </row>
    <row r="1867" spans="1:35" s="44" customFormat="1" ht="28.5" customHeight="1" x14ac:dyDescent="0.25">
      <c r="A1867" s="88"/>
      <c r="B1867" s="87"/>
      <c r="C1867" s="28"/>
      <c r="D1867" s="37"/>
      <c r="E1867" s="38"/>
      <c r="F1867" s="89"/>
      <c r="G1867" s="96"/>
      <c r="H1867" s="39"/>
      <c r="I1867" s="39"/>
      <c r="J1867" s="82"/>
      <c r="K1867" s="41"/>
      <c r="L1867" s="42"/>
      <c r="M1867" s="269"/>
      <c r="N1867" s="268"/>
      <c r="O1867" s="267"/>
      <c r="P1867" s="268"/>
      <c r="Q1867" s="300"/>
      <c r="R1867" s="104"/>
      <c r="S1867" s="43"/>
      <c r="T1867" s="111"/>
      <c r="U1867" s="111"/>
      <c r="V1867" s="111"/>
      <c r="W1867" s="111"/>
      <c r="X1867" s="111"/>
      <c r="Y1867" s="111"/>
      <c r="Z1867" s="111"/>
      <c r="AA1867" s="111"/>
      <c r="AB1867" s="111"/>
      <c r="AC1867" s="111"/>
      <c r="AD1867" s="111"/>
      <c r="AE1867" s="111"/>
      <c r="AF1867" s="111"/>
      <c r="AG1867" s="111"/>
      <c r="AH1867" s="40"/>
      <c r="AI1867" s="40"/>
    </row>
    <row r="1868" spans="1:35" s="44" customFormat="1" ht="28.5" customHeight="1" x14ac:dyDescent="0.25">
      <c r="A1868" s="88"/>
      <c r="B1868" s="87"/>
      <c r="C1868" s="28"/>
      <c r="D1868" s="37"/>
      <c r="E1868" s="38"/>
      <c r="F1868" s="89"/>
      <c r="G1868" s="96"/>
      <c r="H1868" s="39"/>
      <c r="I1868" s="39"/>
      <c r="J1868" s="82"/>
      <c r="K1868" s="41"/>
      <c r="L1868" s="42"/>
      <c r="M1868" s="269"/>
      <c r="N1868" s="268"/>
      <c r="O1868" s="267"/>
      <c r="P1868" s="268"/>
      <c r="Q1868" s="300"/>
      <c r="R1868" s="104"/>
      <c r="S1868" s="43"/>
      <c r="T1868" s="111"/>
      <c r="U1868" s="111"/>
      <c r="V1868" s="111"/>
      <c r="W1868" s="111"/>
      <c r="X1868" s="111"/>
      <c r="Y1868" s="111"/>
      <c r="Z1868" s="111"/>
      <c r="AA1868" s="111"/>
      <c r="AB1868" s="111"/>
      <c r="AC1868" s="111"/>
      <c r="AD1868" s="111"/>
      <c r="AE1868" s="111"/>
      <c r="AF1868" s="111"/>
      <c r="AG1868" s="111"/>
      <c r="AH1868" s="40"/>
      <c r="AI1868" s="40"/>
    </row>
    <row r="1869" spans="1:35" s="44" customFormat="1" ht="28.5" customHeight="1" x14ac:dyDescent="0.25">
      <c r="A1869" s="88"/>
      <c r="B1869" s="87"/>
      <c r="C1869" s="28"/>
      <c r="D1869" s="37"/>
      <c r="E1869" s="38"/>
      <c r="F1869" s="89"/>
      <c r="G1869" s="96"/>
      <c r="H1869" s="39"/>
      <c r="I1869" s="39"/>
      <c r="J1869" s="82"/>
      <c r="K1869" s="41"/>
      <c r="L1869" s="42"/>
      <c r="M1869" s="269"/>
      <c r="N1869" s="268"/>
      <c r="O1869" s="267"/>
      <c r="P1869" s="268"/>
      <c r="Q1869" s="300"/>
      <c r="R1869" s="104"/>
      <c r="S1869" s="43"/>
      <c r="T1869" s="111"/>
      <c r="U1869" s="111"/>
      <c r="V1869" s="111"/>
      <c r="W1869" s="111"/>
      <c r="X1869" s="111"/>
      <c r="Y1869" s="111"/>
      <c r="Z1869" s="111"/>
      <c r="AA1869" s="111"/>
      <c r="AB1869" s="111"/>
      <c r="AC1869" s="111"/>
      <c r="AD1869" s="111"/>
      <c r="AE1869" s="111"/>
      <c r="AF1869" s="111"/>
      <c r="AG1869" s="111"/>
      <c r="AH1869" s="40"/>
      <c r="AI1869" s="40"/>
    </row>
    <row r="1870" spans="1:35" s="44" customFormat="1" ht="28.5" customHeight="1" x14ac:dyDescent="0.25">
      <c r="A1870" s="88"/>
      <c r="B1870" s="87"/>
      <c r="C1870" s="28"/>
      <c r="D1870" s="37"/>
      <c r="E1870" s="38"/>
      <c r="F1870" s="89"/>
      <c r="G1870" s="96"/>
      <c r="H1870" s="39"/>
      <c r="I1870" s="39"/>
      <c r="J1870" s="82"/>
      <c r="K1870" s="41"/>
      <c r="L1870" s="42"/>
      <c r="M1870" s="269"/>
      <c r="N1870" s="268"/>
      <c r="O1870" s="267"/>
      <c r="P1870" s="268"/>
      <c r="Q1870" s="300"/>
      <c r="R1870" s="104"/>
      <c r="S1870" s="43"/>
      <c r="T1870" s="111"/>
      <c r="U1870" s="111"/>
      <c r="V1870" s="111"/>
      <c r="W1870" s="111"/>
      <c r="X1870" s="111"/>
      <c r="Y1870" s="111"/>
      <c r="Z1870" s="111"/>
      <c r="AA1870" s="111"/>
      <c r="AB1870" s="111"/>
      <c r="AC1870" s="111"/>
      <c r="AD1870" s="111"/>
      <c r="AE1870" s="111"/>
      <c r="AF1870" s="111"/>
      <c r="AG1870" s="111"/>
      <c r="AH1870" s="40"/>
      <c r="AI1870" s="40"/>
    </row>
    <row r="1871" spans="1:35" s="44" customFormat="1" ht="28.5" customHeight="1" x14ac:dyDescent="0.25">
      <c r="A1871" s="88"/>
      <c r="B1871" s="87"/>
      <c r="C1871" s="28"/>
      <c r="D1871" s="37"/>
      <c r="E1871" s="38"/>
      <c r="F1871" s="89"/>
      <c r="G1871" s="96"/>
      <c r="H1871" s="39"/>
      <c r="I1871" s="39"/>
      <c r="J1871" s="82"/>
      <c r="K1871" s="41"/>
      <c r="L1871" s="42"/>
      <c r="M1871" s="269"/>
      <c r="N1871" s="268"/>
      <c r="O1871" s="267"/>
      <c r="P1871" s="268"/>
      <c r="Q1871" s="300"/>
      <c r="R1871" s="104"/>
      <c r="S1871" s="43"/>
      <c r="T1871" s="111"/>
      <c r="U1871" s="111"/>
      <c r="V1871" s="111"/>
      <c r="W1871" s="111"/>
      <c r="X1871" s="111"/>
      <c r="Y1871" s="111"/>
      <c r="Z1871" s="111"/>
      <c r="AA1871" s="111"/>
      <c r="AB1871" s="111"/>
      <c r="AC1871" s="111"/>
      <c r="AD1871" s="111"/>
      <c r="AE1871" s="111"/>
      <c r="AF1871" s="111"/>
      <c r="AG1871" s="111"/>
      <c r="AH1871" s="40"/>
      <c r="AI1871" s="40"/>
    </row>
    <row r="1872" spans="1:35" s="44" customFormat="1" ht="28.5" customHeight="1" x14ac:dyDescent="0.25">
      <c r="A1872" s="88"/>
      <c r="B1872" s="87"/>
      <c r="C1872" s="28"/>
      <c r="D1872" s="37"/>
      <c r="E1872" s="38"/>
      <c r="F1872" s="89"/>
      <c r="G1872" s="96"/>
      <c r="H1872" s="39"/>
      <c r="I1872" s="39"/>
      <c r="J1872" s="82"/>
      <c r="K1872" s="41"/>
      <c r="L1872" s="42"/>
      <c r="M1872" s="269"/>
      <c r="N1872" s="268"/>
      <c r="O1872" s="267"/>
      <c r="P1872" s="268"/>
      <c r="Q1872" s="300"/>
      <c r="R1872" s="104"/>
      <c r="S1872" s="43"/>
      <c r="T1872" s="111"/>
      <c r="U1872" s="111"/>
      <c r="V1872" s="111"/>
      <c r="W1872" s="111"/>
      <c r="X1872" s="111"/>
      <c r="Y1872" s="111"/>
      <c r="Z1872" s="111"/>
      <c r="AA1872" s="111"/>
      <c r="AB1872" s="111"/>
      <c r="AC1872" s="111"/>
      <c r="AD1872" s="111"/>
      <c r="AE1872" s="111"/>
      <c r="AF1872" s="111"/>
      <c r="AG1872" s="111"/>
      <c r="AH1872" s="40"/>
      <c r="AI1872" s="40"/>
    </row>
    <row r="1873" spans="1:35" s="44" customFormat="1" ht="28.5" customHeight="1" x14ac:dyDescent="0.25">
      <c r="A1873" s="88"/>
      <c r="B1873" s="87"/>
      <c r="C1873" s="28"/>
      <c r="D1873" s="37"/>
      <c r="E1873" s="38"/>
      <c r="F1873" s="89"/>
      <c r="G1873" s="96"/>
      <c r="H1873" s="39"/>
      <c r="I1873" s="39"/>
      <c r="J1873" s="82"/>
      <c r="K1873" s="41"/>
      <c r="L1873" s="42"/>
      <c r="M1873" s="269"/>
      <c r="N1873" s="268"/>
      <c r="O1873" s="267"/>
      <c r="P1873" s="268"/>
      <c r="Q1873" s="300"/>
      <c r="R1873" s="104"/>
      <c r="S1873" s="43"/>
      <c r="T1873" s="111"/>
      <c r="U1873" s="111"/>
      <c r="V1873" s="111"/>
      <c r="W1873" s="111"/>
      <c r="X1873" s="111"/>
      <c r="Y1873" s="111"/>
      <c r="Z1873" s="111"/>
      <c r="AA1873" s="111"/>
      <c r="AB1873" s="111"/>
      <c r="AC1873" s="111"/>
      <c r="AD1873" s="111"/>
      <c r="AE1873" s="111"/>
      <c r="AF1873" s="111"/>
      <c r="AG1873" s="111"/>
      <c r="AH1873" s="40"/>
      <c r="AI1873" s="40"/>
    </row>
    <row r="1874" spans="1:35" s="44" customFormat="1" ht="28.5" customHeight="1" x14ac:dyDescent="0.25">
      <c r="A1874" s="88"/>
      <c r="B1874" s="87"/>
      <c r="C1874" s="28"/>
      <c r="D1874" s="37"/>
      <c r="E1874" s="38"/>
      <c r="F1874" s="89"/>
      <c r="G1874" s="96"/>
      <c r="H1874" s="39"/>
      <c r="I1874" s="39"/>
      <c r="J1874" s="82"/>
      <c r="K1874" s="41"/>
      <c r="L1874" s="42"/>
      <c r="M1874" s="269"/>
      <c r="N1874" s="268"/>
      <c r="O1874" s="267"/>
      <c r="P1874" s="268"/>
      <c r="Q1874" s="300"/>
      <c r="R1874" s="104"/>
      <c r="S1874" s="43"/>
      <c r="T1874" s="111"/>
      <c r="U1874" s="111"/>
      <c r="V1874" s="111"/>
      <c r="W1874" s="111"/>
      <c r="X1874" s="111"/>
      <c r="Y1874" s="111"/>
      <c r="Z1874" s="111"/>
      <c r="AA1874" s="111"/>
      <c r="AB1874" s="111"/>
      <c r="AC1874" s="111"/>
      <c r="AD1874" s="111"/>
      <c r="AE1874" s="111"/>
      <c r="AF1874" s="111"/>
      <c r="AG1874" s="111"/>
      <c r="AH1874" s="40"/>
      <c r="AI1874" s="40"/>
    </row>
    <row r="1875" spans="1:35" s="44" customFormat="1" ht="28.5" customHeight="1" x14ac:dyDescent="0.25">
      <c r="A1875" s="88"/>
      <c r="B1875" s="87"/>
      <c r="C1875" s="28"/>
      <c r="D1875" s="37"/>
      <c r="E1875" s="38"/>
      <c r="F1875" s="89"/>
      <c r="G1875" s="96"/>
      <c r="H1875" s="39"/>
      <c r="I1875" s="39"/>
      <c r="J1875" s="82"/>
      <c r="K1875" s="41"/>
      <c r="L1875" s="42"/>
      <c r="M1875" s="269"/>
      <c r="N1875" s="268"/>
      <c r="O1875" s="267"/>
      <c r="P1875" s="268"/>
      <c r="Q1875" s="300"/>
      <c r="R1875" s="104"/>
      <c r="S1875" s="43"/>
      <c r="T1875" s="111"/>
      <c r="U1875" s="111"/>
      <c r="V1875" s="111"/>
      <c r="W1875" s="111"/>
      <c r="X1875" s="111"/>
      <c r="Y1875" s="111"/>
      <c r="Z1875" s="111"/>
      <c r="AA1875" s="111"/>
      <c r="AB1875" s="111"/>
      <c r="AC1875" s="111"/>
      <c r="AD1875" s="111"/>
      <c r="AE1875" s="111"/>
      <c r="AF1875" s="111"/>
      <c r="AG1875" s="111"/>
      <c r="AH1875" s="40"/>
      <c r="AI1875" s="40"/>
    </row>
    <row r="1876" spans="1:35" s="44" customFormat="1" ht="28.5" customHeight="1" x14ac:dyDescent="0.25">
      <c r="A1876" s="88"/>
      <c r="B1876" s="87"/>
      <c r="C1876" s="28"/>
      <c r="D1876" s="37"/>
      <c r="E1876" s="38"/>
      <c r="F1876" s="89"/>
      <c r="G1876" s="96"/>
      <c r="H1876" s="39"/>
      <c r="I1876" s="39"/>
      <c r="J1876" s="82"/>
      <c r="K1876" s="41"/>
      <c r="L1876" s="42"/>
      <c r="M1876" s="269"/>
      <c r="N1876" s="268"/>
      <c r="O1876" s="267"/>
      <c r="P1876" s="268"/>
      <c r="Q1876" s="300"/>
      <c r="R1876" s="104"/>
      <c r="S1876" s="43"/>
      <c r="T1876" s="111"/>
      <c r="U1876" s="111"/>
      <c r="V1876" s="111"/>
      <c r="W1876" s="111"/>
      <c r="X1876" s="111"/>
      <c r="Y1876" s="111"/>
      <c r="Z1876" s="111"/>
      <c r="AA1876" s="111"/>
      <c r="AB1876" s="111"/>
      <c r="AC1876" s="111"/>
      <c r="AD1876" s="111"/>
      <c r="AE1876" s="111"/>
      <c r="AF1876" s="111"/>
      <c r="AG1876" s="111"/>
      <c r="AH1876" s="40"/>
      <c r="AI1876" s="40"/>
    </row>
    <row r="1877" spans="1:35" s="44" customFormat="1" ht="28.5" customHeight="1" x14ac:dyDescent="0.25">
      <c r="A1877" s="88"/>
      <c r="B1877" s="87"/>
      <c r="C1877" s="28"/>
      <c r="D1877" s="37"/>
      <c r="E1877" s="38"/>
      <c r="F1877" s="89"/>
      <c r="G1877" s="96"/>
      <c r="H1877" s="39"/>
      <c r="I1877" s="39"/>
      <c r="J1877" s="82"/>
      <c r="K1877" s="41"/>
      <c r="L1877" s="42"/>
      <c r="M1877" s="269"/>
      <c r="N1877" s="268"/>
      <c r="O1877" s="267"/>
      <c r="P1877" s="268"/>
      <c r="Q1877" s="300"/>
      <c r="R1877" s="104"/>
      <c r="S1877" s="43"/>
      <c r="T1877" s="111"/>
      <c r="U1877" s="111"/>
      <c r="V1877" s="111"/>
      <c r="W1877" s="111"/>
      <c r="X1877" s="111"/>
      <c r="Y1877" s="111"/>
      <c r="Z1877" s="111"/>
      <c r="AA1877" s="111"/>
      <c r="AB1877" s="111"/>
      <c r="AC1877" s="111"/>
      <c r="AD1877" s="111"/>
      <c r="AE1877" s="111"/>
      <c r="AF1877" s="111"/>
      <c r="AG1877" s="111"/>
      <c r="AH1877" s="40"/>
      <c r="AI1877" s="40"/>
    </row>
    <row r="1878" spans="1:35" s="44" customFormat="1" ht="28.5" customHeight="1" x14ac:dyDescent="0.25">
      <c r="A1878" s="88"/>
      <c r="B1878" s="87"/>
      <c r="C1878" s="28"/>
      <c r="D1878" s="37"/>
      <c r="E1878" s="38"/>
      <c r="F1878" s="89"/>
      <c r="G1878" s="96"/>
      <c r="H1878" s="39"/>
      <c r="I1878" s="39"/>
      <c r="J1878" s="82"/>
      <c r="K1878" s="41"/>
      <c r="L1878" s="42"/>
      <c r="M1878" s="269"/>
      <c r="N1878" s="268"/>
      <c r="O1878" s="267"/>
      <c r="P1878" s="268"/>
      <c r="Q1878" s="300"/>
      <c r="R1878" s="104"/>
      <c r="S1878" s="43"/>
      <c r="T1878" s="111"/>
      <c r="U1878" s="111"/>
      <c r="V1878" s="111"/>
      <c r="W1878" s="111"/>
      <c r="X1878" s="111"/>
      <c r="Y1878" s="111"/>
      <c r="Z1878" s="111"/>
      <c r="AA1878" s="111"/>
      <c r="AB1878" s="111"/>
      <c r="AC1878" s="111"/>
      <c r="AD1878" s="111"/>
      <c r="AE1878" s="111"/>
      <c r="AF1878" s="111"/>
      <c r="AG1878" s="111"/>
      <c r="AH1878" s="40"/>
      <c r="AI1878" s="40"/>
    </row>
    <row r="1879" spans="1:35" s="44" customFormat="1" ht="28.5" customHeight="1" x14ac:dyDescent="0.25">
      <c r="A1879" s="88"/>
      <c r="B1879" s="87"/>
      <c r="C1879" s="28"/>
      <c r="D1879" s="37"/>
      <c r="E1879" s="38"/>
      <c r="F1879" s="89"/>
      <c r="G1879" s="96"/>
      <c r="H1879" s="39"/>
      <c r="I1879" s="39"/>
      <c r="J1879" s="82"/>
      <c r="K1879" s="41"/>
      <c r="L1879" s="42"/>
      <c r="M1879" s="269"/>
      <c r="N1879" s="268"/>
      <c r="O1879" s="267"/>
      <c r="P1879" s="268"/>
      <c r="Q1879" s="300"/>
      <c r="R1879" s="104"/>
      <c r="S1879" s="43"/>
      <c r="T1879" s="111"/>
      <c r="U1879" s="111"/>
      <c r="V1879" s="111"/>
      <c r="W1879" s="111"/>
      <c r="X1879" s="111"/>
      <c r="Y1879" s="111"/>
      <c r="Z1879" s="111"/>
      <c r="AA1879" s="111"/>
      <c r="AB1879" s="111"/>
      <c r="AC1879" s="111"/>
      <c r="AD1879" s="111"/>
      <c r="AE1879" s="111"/>
      <c r="AF1879" s="111"/>
      <c r="AG1879" s="111"/>
      <c r="AH1879" s="40"/>
      <c r="AI1879" s="40"/>
    </row>
    <row r="1880" spans="1:35" s="44" customFormat="1" ht="28.5" customHeight="1" x14ac:dyDescent="0.25">
      <c r="A1880" s="88"/>
      <c r="B1880" s="87"/>
      <c r="C1880" s="28"/>
      <c r="D1880" s="37"/>
      <c r="E1880" s="38"/>
      <c r="F1880" s="89"/>
      <c r="G1880" s="96"/>
      <c r="H1880" s="39"/>
      <c r="I1880" s="39"/>
      <c r="J1880" s="82"/>
      <c r="K1880" s="41"/>
      <c r="L1880" s="42"/>
      <c r="M1880" s="269"/>
      <c r="N1880" s="268"/>
      <c r="O1880" s="267"/>
      <c r="P1880" s="268"/>
      <c r="Q1880" s="300"/>
      <c r="R1880" s="104"/>
      <c r="S1880" s="43"/>
      <c r="T1880" s="111"/>
      <c r="U1880" s="111"/>
      <c r="V1880" s="111"/>
      <c r="W1880" s="111"/>
      <c r="X1880" s="111"/>
      <c r="Y1880" s="111"/>
      <c r="Z1880" s="111"/>
      <c r="AA1880" s="111"/>
      <c r="AB1880" s="111"/>
      <c r="AC1880" s="111"/>
      <c r="AD1880" s="111"/>
      <c r="AE1880" s="111"/>
      <c r="AF1880" s="111"/>
      <c r="AG1880" s="111"/>
      <c r="AH1880" s="40"/>
      <c r="AI1880" s="40"/>
    </row>
    <row r="1881" spans="1:35" s="44" customFormat="1" ht="28.5" customHeight="1" x14ac:dyDescent="0.25">
      <c r="A1881" s="88"/>
      <c r="B1881" s="87"/>
      <c r="C1881" s="28"/>
      <c r="D1881" s="37"/>
      <c r="E1881" s="38"/>
      <c r="F1881" s="89"/>
      <c r="G1881" s="96"/>
      <c r="H1881" s="39"/>
      <c r="I1881" s="39"/>
      <c r="J1881" s="82"/>
      <c r="K1881" s="41"/>
      <c r="L1881" s="42"/>
      <c r="M1881" s="269"/>
      <c r="N1881" s="268"/>
      <c r="O1881" s="267"/>
      <c r="P1881" s="268"/>
      <c r="Q1881" s="300"/>
      <c r="R1881" s="104"/>
      <c r="S1881" s="43"/>
      <c r="T1881" s="111"/>
      <c r="U1881" s="111"/>
      <c r="V1881" s="111"/>
      <c r="W1881" s="111"/>
      <c r="X1881" s="111"/>
      <c r="Y1881" s="111"/>
      <c r="Z1881" s="111"/>
      <c r="AA1881" s="111"/>
      <c r="AB1881" s="111"/>
      <c r="AC1881" s="111"/>
      <c r="AD1881" s="111"/>
      <c r="AE1881" s="111"/>
      <c r="AF1881" s="111"/>
      <c r="AG1881" s="111"/>
      <c r="AH1881" s="40"/>
      <c r="AI1881" s="40"/>
    </row>
    <row r="1882" spans="1:35" s="44" customFormat="1" ht="28.5" customHeight="1" x14ac:dyDescent="0.25">
      <c r="A1882" s="88"/>
      <c r="B1882" s="87"/>
      <c r="C1882" s="28"/>
      <c r="D1882" s="37"/>
      <c r="E1882" s="38"/>
      <c r="F1882" s="89"/>
      <c r="G1882" s="96"/>
      <c r="H1882" s="39"/>
      <c r="I1882" s="39"/>
      <c r="J1882" s="82"/>
      <c r="K1882" s="41"/>
      <c r="L1882" s="42"/>
      <c r="M1882" s="269"/>
      <c r="N1882" s="268"/>
      <c r="O1882" s="267"/>
      <c r="P1882" s="268"/>
      <c r="Q1882" s="300"/>
      <c r="R1882" s="104"/>
      <c r="S1882" s="43"/>
      <c r="T1882" s="111"/>
      <c r="U1882" s="111"/>
      <c r="V1882" s="111"/>
      <c r="W1882" s="111"/>
      <c r="X1882" s="111"/>
      <c r="Y1882" s="111"/>
      <c r="Z1882" s="111"/>
      <c r="AA1882" s="111"/>
      <c r="AB1882" s="111"/>
      <c r="AC1882" s="111"/>
      <c r="AD1882" s="111"/>
      <c r="AE1882" s="111"/>
      <c r="AF1882" s="111"/>
      <c r="AG1882" s="111"/>
      <c r="AH1882" s="40"/>
      <c r="AI1882" s="40"/>
    </row>
    <row r="1883" spans="1:35" s="44" customFormat="1" ht="28.5" customHeight="1" x14ac:dyDescent="0.25">
      <c r="A1883" s="88"/>
      <c r="B1883" s="87"/>
      <c r="C1883" s="28"/>
      <c r="D1883" s="37"/>
      <c r="E1883" s="38"/>
      <c r="F1883" s="89"/>
      <c r="G1883" s="96"/>
      <c r="H1883" s="39"/>
      <c r="I1883" s="39"/>
      <c r="J1883" s="82"/>
      <c r="K1883" s="41"/>
      <c r="L1883" s="42"/>
      <c r="M1883" s="269"/>
      <c r="N1883" s="268"/>
      <c r="O1883" s="267"/>
      <c r="P1883" s="268"/>
      <c r="Q1883" s="300"/>
      <c r="R1883" s="104"/>
      <c r="S1883" s="43"/>
      <c r="T1883" s="111"/>
      <c r="U1883" s="111"/>
      <c r="V1883" s="111"/>
      <c r="W1883" s="111"/>
      <c r="X1883" s="111"/>
      <c r="Y1883" s="111"/>
      <c r="Z1883" s="111"/>
      <c r="AA1883" s="111"/>
      <c r="AB1883" s="111"/>
      <c r="AC1883" s="111"/>
      <c r="AD1883" s="111"/>
      <c r="AE1883" s="111"/>
      <c r="AF1883" s="111"/>
      <c r="AG1883" s="111"/>
      <c r="AH1883" s="40"/>
      <c r="AI1883" s="40"/>
    </row>
    <row r="1884" spans="1:35" s="44" customFormat="1" ht="28.5" customHeight="1" x14ac:dyDescent="0.25">
      <c r="A1884" s="88"/>
      <c r="B1884" s="87"/>
      <c r="C1884" s="28"/>
      <c r="D1884" s="37"/>
      <c r="E1884" s="38"/>
      <c r="F1884" s="89"/>
      <c r="G1884" s="96"/>
      <c r="H1884" s="39"/>
      <c r="I1884" s="39"/>
      <c r="J1884" s="82"/>
      <c r="K1884" s="41"/>
      <c r="L1884" s="42"/>
      <c r="M1884" s="269"/>
      <c r="N1884" s="268"/>
      <c r="O1884" s="267"/>
      <c r="P1884" s="268"/>
      <c r="Q1884" s="300"/>
      <c r="R1884" s="104"/>
      <c r="S1884" s="43"/>
      <c r="T1884" s="111"/>
      <c r="U1884" s="111"/>
      <c r="V1884" s="111"/>
      <c r="W1884" s="111"/>
      <c r="X1884" s="111"/>
      <c r="Y1884" s="111"/>
      <c r="Z1884" s="111"/>
      <c r="AA1884" s="111"/>
      <c r="AB1884" s="111"/>
      <c r="AC1884" s="111"/>
      <c r="AD1884" s="111"/>
      <c r="AE1884" s="111"/>
      <c r="AF1884" s="111"/>
      <c r="AG1884" s="111"/>
      <c r="AH1884" s="40"/>
      <c r="AI1884" s="40"/>
    </row>
    <row r="1885" spans="1:35" s="44" customFormat="1" ht="28.5" customHeight="1" x14ac:dyDescent="0.25">
      <c r="A1885" s="88"/>
      <c r="B1885" s="87"/>
      <c r="C1885" s="28"/>
      <c r="D1885" s="37"/>
      <c r="E1885" s="38"/>
      <c r="F1885" s="89"/>
      <c r="G1885" s="96"/>
      <c r="H1885" s="39"/>
      <c r="I1885" s="39"/>
      <c r="J1885" s="82"/>
      <c r="K1885" s="41"/>
      <c r="L1885" s="42"/>
      <c r="M1885" s="269"/>
      <c r="N1885" s="268"/>
      <c r="O1885" s="267"/>
      <c r="P1885" s="268"/>
      <c r="Q1885" s="300"/>
      <c r="R1885" s="104"/>
      <c r="S1885" s="43"/>
      <c r="T1885" s="111"/>
      <c r="U1885" s="111"/>
      <c r="V1885" s="111"/>
      <c r="W1885" s="111"/>
      <c r="X1885" s="111"/>
      <c r="Y1885" s="111"/>
      <c r="Z1885" s="111"/>
      <c r="AA1885" s="111"/>
      <c r="AB1885" s="111"/>
      <c r="AC1885" s="111"/>
      <c r="AD1885" s="111"/>
      <c r="AE1885" s="111"/>
      <c r="AF1885" s="111"/>
      <c r="AG1885" s="111"/>
      <c r="AH1885" s="40"/>
      <c r="AI1885" s="40"/>
    </row>
    <row r="1886" spans="1:35" s="44" customFormat="1" ht="28.5" customHeight="1" x14ac:dyDescent="0.25">
      <c r="A1886" s="88"/>
      <c r="B1886" s="87"/>
      <c r="C1886" s="28"/>
      <c r="D1886" s="37"/>
      <c r="E1886" s="38"/>
      <c r="F1886" s="89"/>
      <c r="G1886" s="96"/>
      <c r="H1886" s="39"/>
      <c r="I1886" s="39"/>
      <c r="J1886" s="82"/>
      <c r="K1886" s="41"/>
      <c r="L1886" s="42"/>
      <c r="M1886" s="269"/>
      <c r="N1886" s="268"/>
      <c r="O1886" s="267"/>
      <c r="P1886" s="268"/>
      <c r="Q1886" s="300"/>
      <c r="R1886" s="104"/>
      <c r="S1886" s="43"/>
      <c r="T1886" s="111"/>
      <c r="U1886" s="111"/>
      <c r="V1886" s="111"/>
      <c r="W1886" s="111"/>
      <c r="X1886" s="111"/>
      <c r="Y1886" s="111"/>
      <c r="Z1886" s="111"/>
      <c r="AA1886" s="111"/>
      <c r="AB1886" s="111"/>
      <c r="AC1886" s="111"/>
      <c r="AD1886" s="111"/>
      <c r="AE1886" s="111"/>
      <c r="AF1886" s="111"/>
      <c r="AG1886" s="111"/>
      <c r="AH1886" s="40"/>
      <c r="AI1886" s="40"/>
    </row>
    <row r="1887" spans="1:35" s="44" customFormat="1" ht="28.5" customHeight="1" x14ac:dyDescent="0.25">
      <c r="A1887" s="88"/>
      <c r="B1887" s="87"/>
      <c r="C1887" s="28"/>
      <c r="D1887" s="37"/>
      <c r="E1887" s="38"/>
      <c r="F1887" s="89"/>
      <c r="G1887" s="96"/>
      <c r="H1887" s="39"/>
      <c r="I1887" s="39"/>
      <c r="J1887" s="82"/>
      <c r="K1887" s="41"/>
      <c r="L1887" s="42"/>
      <c r="M1887" s="269"/>
      <c r="N1887" s="268"/>
      <c r="O1887" s="267"/>
      <c r="P1887" s="268"/>
      <c r="Q1887" s="300"/>
      <c r="R1887" s="104"/>
      <c r="S1887" s="43"/>
      <c r="T1887" s="111"/>
      <c r="U1887" s="111"/>
      <c r="V1887" s="111"/>
      <c r="W1887" s="111"/>
      <c r="X1887" s="111"/>
      <c r="Y1887" s="111"/>
      <c r="Z1887" s="111"/>
      <c r="AA1887" s="111"/>
      <c r="AB1887" s="111"/>
      <c r="AC1887" s="111"/>
      <c r="AD1887" s="111"/>
      <c r="AE1887" s="111"/>
      <c r="AF1887" s="111"/>
      <c r="AG1887" s="111"/>
      <c r="AH1887" s="40"/>
      <c r="AI1887" s="40"/>
    </row>
    <row r="1888" spans="1:35" s="44" customFormat="1" ht="28.5" customHeight="1" x14ac:dyDescent="0.25">
      <c r="A1888" s="88"/>
      <c r="B1888" s="87"/>
      <c r="C1888" s="28"/>
      <c r="D1888" s="37"/>
      <c r="E1888" s="38"/>
      <c r="F1888" s="89"/>
      <c r="G1888" s="96"/>
      <c r="H1888" s="39"/>
      <c r="I1888" s="39"/>
      <c r="J1888" s="82"/>
      <c r="K1888" s="41"/>
      <c r="L1888" s="42"/>
      <c r="M1888" s="269"/>
      <c r="N1888" s="268"/>
      <c r="O1888" s="267"/>
      <c r="P1888" s="268"/>
      <c r="Q1888" s="300"/>
      <c r="R1888" s="104"/>
      <c r="S1888" s="43"/>
      <c r="T1888" s="111"/>
      <c r="U1888" s="111"/>
      <c r="V1888" s="111"/>
      <c r="W1888" s="111"/>
      <c r="X1888" s="111"/>
      <c r="Y1888" s="111"/>
      <c r="Z1888" s="111"/>
      <c r="AA1888" s="111"/>
      <c r="AB1888" s="111"/>
      <c r="AC1888" s="111"/>
      <c r="AD1888" s="111"/>
      <c r="AE1888" s="111"/>
      <c r="AF1888" s="111"/>
      <c r="AG1888" s="111"/>
      <c r="AH1888" s="40"/>
      <c r="AI1888" s="40"/>
    </row>
    <row r="1889" spans="1:35" s="44" customFormat="1" ht="28.5" customHeight="1" x14ac:dyDescent="0.25">
      <c r="A1889" s="88"/>
      <c r="B1889" s="87"/>
      <c r="C1889" s="28"/>
      <c r="D1889" s="37"/>
      <c r="E1889" s="38"/>
      <c r="F1889" s="89"/>
      <c r="G1889" s="96"/>
      <c r="H1889" s="39"/>
      <c r="I1889" s="39"/>
      <c r="J1889" s="82"/>
      <c r="K1889" s="41"/>
      <c r="L1889" s="42"/>
      <c r="M1889" s="269"/>
      <c r="N1889" s="268"/>
      <c r="O1889" s="267"/>
      <c r="P1889" s="268"/>
      <c r="Q1889" s="300"/>
      <c r="R1889" s="104"/>
      <c r="S1889" s="43"/>
      <c r="T1889" s="111"/>
      <c r="U1889" s="111"/>
      <c r="V1889" s="111"/>
      <c r="W1889" s="111"/>
      <c r="X1889" s="111"/>
      <c r="Y1889" s="111"/>
      <c r="Z1889" s="111"/>
      <c r="AA1889" s="111"/>
      <c r="AB1889" s="111"/>
      <c r="AC1889" s="111"/>
      <c r="AD1889" s="111"/>
      <c r="AE1889" s="111"/>
      <c r="AF1889" s="111"/>
      <c r="AG1889" s="111"/>
      <c r="AH1889" s="40"/>
      <c r="AI1889" s="40"/>
    </row>
    <row r="1890" spans="1:35" s="44" customFormat="1" ht="28.5" customHeight="1" x14ac:dyDescent="0.25">
      <c r="A1890" s="88"/>
      <c r="B1890" s="87"/>
      <c r="C1890" s="28"/>
      <c r="D1890" s="37"/>
      <c r="E1890" s="38"/>
      <c r="F1890" s="89"/>
      <c r="G1890" s="96"/>
      <c r="H1890" s="39"/>
      <c r="I1890" s="39"/>
      <c r="J1890" s="82"/>
      <c r="K1890" s="41"/>
      <c r="L1890" s="42"/>
      <c r="M1890" s="269"/>
      <c r="N1890" s="268"/>
      <c r="O1890" s="267"/>
      <c r="P1890" s="268"/>
      <c r="Q1890" s="300"/>
      <c r="R1890" s="104"/>
      <c r="S1890" s="43"/>
      <c r="T1890" s="111"/>
      <c r="U1890" s="111"/>
      <c r="V1890" s="111"/>
      <c r="W1890" s="111"/>
      <c r="X1890" s="111"/>
      <c r="Y1890" s="111"/>
      <c r="Z1890" s="111"/>
      <c r="AA1890" s="111"/>
      <c r="AB1890" s="111"/>
      <c r="AC1890" s="111"/>
      <c r="AD1890" s="111"/>
      <c r="AE1890" s="111"/>
      <c r="AF1890" s="111"/>
      <c r="AG1890" s="111"/>
      <c r="AH1890" s="40"/>
      <c r="AI1890" s="40"/>
    </row>
    <row r="1891" spans="1:35" s="44" customFormat="1" ht="28.5" customHeight="1" x14ac:dyDescent="0.25">
      <c r="A1891" s="88"/>
      <c r="B1891" s="87"/>
      <c r="C1891" s="28"/>
      <c r="D1891" s="37"/>
      <c r="E1891" s="38"/>
      <c r="F1891" s="89"/>
      <c r="G1891" s="96"/>
      <c r="H1891" s="39"/>
      <c r="I1891" s="39"/>
      <c r="J1891" s="82"/>
      <c r="K1891" s="41"/>
      <c r="L1891" s="42"/>
      <c r="M1891" s="269"/>
      <c r="N1891" s="268"/>
      <c r="O1891" s="267"/>
      <c r="P1891" s="268"/>
      <c r="Q1891" s="300"/>
      <c r="R1891" s="104"/>
      <c r="S1891" s="43"/>
      <c r="T1891" s="111"/>
      <c r="U1891" s="111"/>
      <c r="V1891" s="111"/>
      <c r="W1891" s="111"/>
      <c r="X1891" s="111"/>
      <c r="Y1891" s="111"/>
      <c r="Z1891" s="111"/>
      <c r="AA1891" s="111"/>
      <c r="AB1891" s="111"/>
      <c r="AC1891" s="111"/>
      <c r="AD1891" s="111"/>
      <c r="AE1891" s="111"/>
      <c r="AF1891" s="111"/>
      <c r="AG1891" s="111"/>
      <c r="AH1891" s="40"/>
      <c r="AI1891" s="40"/>
    </row>
    <row r="1892" spans="1:35" s="44" customFormat="1" ht="28.5" customHeight="1" x14ac:dyDescent="0.25">
      <c r="A1892" s="88"/>
      <c r="B1892" s="87"/>
      <c r="C1892" s="28"/>
      <c r="D1892" s="37"/>
      <c r="E1892" s="38"/>
      <c r="F1892" s="89"/>
      <c r="G1892" s="96"/>
      <c r="H1892" s="39"/>
      <c r="I1892" s="39"/>
      <c r="J1892" s="82"/>
      <c r="K1892" s="41"/>
      <c r="L1892" s="42"/>
      <c r="M1892" s="269"/>
      <c r="N1892" s="268"/>
      <c r="O1892" s="267"/>
      <c r="P1892" s="268"/>
      <c r="Q1892" s="300"/>
      <c r="R1892" s="104"/>
      <c r="S1892" s="43"/>
      <c r="T1892" s="111"/>
      <c r="U1892" s="111"/>
      <c r="V1892" s="111"/>
      <c r="W1892" s="111"/>
      <c r="X1892" s="111"/>
      <c r="Y1892" s="111"/>
      <c r="Z1892" s="111"/>
      <c r="AA1892" s="111"/>
      <c r="AB1892" s="111"/>
      <c r="AC1892" s="111"/>
      <c r="AD1892" s="111"/>
      <c r="AE1892" s="111"/>
      <c r="AF1892" s="111"/>
      <c r="AG1892" s="111"/>
      <c r="AH1892" s="40"/>
      <c r="AI1892" s="40"/>
    </row>
    <row r="1893" spans="1:35" s="44" customFormat="1" ht="28.5" customHeight="1" x14ac:dyDescent="0.25">
      <c r="A1893" s="88"/>
      <c r="B1893" s="87"/>
      <c r="C1893" s="28"/>
      <c r="D1893" s="37"/>
      <c r="E1893" s="38"/>
      <c r="F1893" s="89"/>
      <c r="G1893" s="96"/>
      <c r="H1893" s="39"/>
      <c r="I1893" s="39"/>
      <c r="J1893" s="82"/>
      <c r="K1893" s="41"/>
      <c r="L1893" s="42"/>
      <c r="M1893" s="269"/>
      <c r="N1893" s="268"/>
      <c r="O1893" s="267"/>
      <c r="P1893" s="268"/>
      <c r="Q1893" s="300"/>
      <c r="R1893" s="104"/>
      <c r="S1893" s="43"/>
      <c r="T1893" s="111"/>
      <c r="U1893" s="111"/>
      <c r="V1893" s="111"/>
      <c r="W1893" s="111"/>
      <c r="X1893" s="111"/>
      <c r="Y1893" s="111"/>
      <c r="Z1893" s="111"/>
      <c r="AA1893" s="111"/>
      <c r="AB1893" s="111"/>
      <c r="AC1893" s="111"/>
      <c r="AD1893" s="111"/>
      <c r="AE1893" s="111"/>
      <c r="AF1893" s="111"/>
      <c r="AG1893" s="111"/>
      <c r="AH1893" s="40"/>
      <c r="AI1893" s="40"/>
    </row>
    <row r="1894" spans="1:35" s="44" customFormat="1" ht="28.5" customHeight="1" x14ac:dyDescent="0.25">
      <c r="A1894" s="88"/>
      <c r="B1894" s="87"/>
      <c r="C1894" s="28"/>
      <c r="D1894" s="37"/>
      <c r="E1894" s="38"/>
      <c r="F1894" s="89"/>
      <c r="G1894" s="96"/>
      <c r="H1894" s="39"/>
      <c r="I1894" s="39"/>
      <c r="J1894" s="82"/>
      <c r="K1894" s="41"/>
      <c r="L1894" s="42"/>
      <c r="M1894" s="269"/>
      <c r="N1894" s="268"/>
      <c r="O1894" s="267"/>
      <c r="P1894" s="268"/>
      <c r="Q1894" s="300"/>
      <c r="R1894" s="104"/>
      <c r="S1894" s="43"/>
      <c r="T1894" s="111"/>
      <c r="U1894" s="111"/>
      <c r="V1894" s="111"/>
      <c r="W1894" s="111"/>
      <c r="X1894" s="111"/>
      <c r="Y1894" s="111"/>
      <c r="Z1894" s="111"/>
      <c r="AA1894" s="111"/>
      <c r="AB1894" s="111"/>
      <c r="AC1894" s="111"/>
      <c r="AD1894" s="111"/>
      <c r="AE1894" s="111"/>
      <c r="AF1894" s="111"/>
      <c r="AG1894" s="111"/>
      <c r="AH1894" s="40"/>
      <c r="AI1894" s="40"/>
    </row>
    <row r="1895" spans="1:35" s="44" customFormat="1" ht="28.5" customHeight="1" x14ac:dyDescent="0.25">
      <c r="A1895" s="88"/>
      <c r="B1895" s="87"/>
      <c r="C1895" s="28"/>
      <c r="D1895" s="37"/>
      <c r="E1895" s="38"/>
      <c r="F1895" s="89"/>
      <c r="G1895" s="96"/>
      <c r="H1895" s="39"/>
      <c r="I1895" s="39"/>
      <c r="J1895" s="82"/>
      <c r="K1895" s="41"/>
      <c r="L1895" s="42"/>
      <c r="M1895" s="269"/>
      <c r="N1895" s="268"/>
      <c r="O1895" s="267"/>
      <c r="P1895" s="268"/>
      <c r="Q1895" s="300"/>
      <c r="R1895" s="104"/>
      <c r="S1895" s="43"/>
      <c r="T1895" s="111"/>
      <c r="U1895" s="111"/>
      <c r="V1895" s="111"/>
      <c r="W1895" s="111"/>
      <c r="X1895" s="111"/>
      <c r="Y1895" s="111"/>
      <c r="Z1895" s="111"/>
      <c r="AA1895" s="111"/>
      <c r="AB1895" s="111"/>
      <c r="AC1895" s="111"/>
      <c r="AD1895" s="111"/>
      <c r="AE1895" s="111"/>
      <c r="AF1895" s="111"/>
      <c r="AG1895" s="111"/>
      <c r="AH1895" s="40"/>
      <c r="AI1895" s="40"/>
    </row>
    <row r="1896" spans="1:35" s="44" customFormat="1" ht="28.5" customHeight="1" x14ac:dyDescent="0.25">
      <c r="A1896" s="88"/>
      <c r="B1896" s="87"/>
      <c r="C1896" s="28"/>
      <c r="D1896" s="37"/>
      <c r="E1896" s="38"/>
      <c r="F1896" s="89"/>
      <c r="G1896" s="96"/>
      <c r="H1896" s="39"/>
      <c r="I1896" s="39"/>
      <c r="J1896" s="82"/>
      <c r="K1896" s="41"/>
      <c r="L1896" s="42"/>
      <c r="M1896" s="269"/>
      <c r="N1896" s="268"/>
      <c r="O1896" s="267"/>
      <c r="P1896" s="268"/>
      <c r="Q1896" s="300"/>
      <c r="R1896" s="104"/>
      <c r="S1896" s="43"/>
      <c r="T1896" s="111"/>
      <c r="U1896" s="111"/>
      <c r="V1896" s="111"/>
      <c r="W1896" s="111"/>
      <c r="X1896" s="111"/>
      <c r="Y1896" s="111"/>
      <c r="Z1896" s="111"/>
      <c r="AA1896" s="111"/>
      <c r="AB1896" s="111"/>
      <c r="AC1896" s="111"/>
      <c r="AD1896" s="111"/>
      <c r="AE1896" s="111"/>
      <c r="AF1896" s="111"/>
      <c r="AG1896" s="111"/>
      <c r="AH1896" s="40"/>
      <c r="AI1896" s="40"/>
    </row>
    <row r="1897" spans="1:35" s="44" customFormat="1" ht="28.5" customHeight="1" x14ac:dyDescent="0.25">
      <c r="A1897" s="88"/>
      <c r="B1897" s="87"/>
      <c r="C1897" s="28"/>
      <c r="D1897" s="37"/>
      <c r="E1897" s="38"/>
      <c r="F1897" s="89"/>
      <c r="G1897" s="96"/>
      <c r="H1897" s="39"/>
      <c r="I1897" s="39"/>
      <c r="J1897" s="82"/>
      <c r="K1897" s="41"/>
      <c r="L1897" s="42"/>
      <c r="M1897" s="269"/>
      <c r="N1897" s="268"/>
      <c r="O1897" s="267"/>
      <c r="P1897" s="268"/>
      <c r="Q1897" s="300"/>
      <c r="R1897" s="104"/>
      <c r="S1897" s="43"/>
      <c r="T1897" s="111"/>
      <c r="U1897" s="111"/>
      <c r="V1897" s="111"/>
      <c r="W1897" s="111"/>
      <c r="X1897" s="111"/>
      <c r="Y1897" s="111"/>
      <c r="Z1897" s="111"/>
      <c r="AA1897" s="111"/>
      <c r="AB1897" s="111"/>
      <c r="AC1897" s="111"/>
      <c r="AD1897" s="111"/>
      <c r="AE1897" s="111"/>
      <c r="AF1897" s="111"/>
      <c r="AG1897" s="111"/>
      <c r="AH1897" s="40"/>
      <c r="AI1897" s="40"/>
    </row>
    <row r="1898" spans="1:35" s="44" customFormat="1" ht="28.5" customHeight="1" x14ac:dyDescent="0.25">
      <c r="A1898" s="88"/>
      <c r="B1898" s="87"/>
      <c r="C1898" s="28"/>
      <c r="D1898" s="37"/>
      <c r="E1898" s="38"/>
      <c r="F1898" s="89"/>
      <c r="G1898" s="96"/>
      <c r="H1898" s="39"/>
      <c r="I1898" s="39"/>
      <c r="J1898" s="82"/>
      <c r="K1898" s="41"/>
      <c r="L1898" s="42"/>
      <c r="M1898" s="269"/>
      <c r="N1898" s="268"/>
      <c r="O1898" s="267"/>
      <c r="P1898" s="268"/>
      <c r="Q1898" s="300"/>
      <c r="R1898" s="104"/>
      <c r="S1898" s="43"/>
      <c r="T1898" s="111"/>
      <c r="U1898" s="111"/>
      <c r="V1898" s="111"/>
      <c r="W1898" s="111"/>
      <c r="X1898" s="111"/>
      <c r="Y1898" s="111"/>
      <c r="Z1898" s="111"/>
      <c r="AA1898" s="111"/>
      <c r="AB1898" s="111"/>
      <c r="AC1898" s="111"/>
      <c r="AD1898" s="111"/>
      <c r="AE1898" s="111"/>
      <c r="AF1898" s="111"/>
      <c r="AG1898" s="111"/>
      <c r="AH1898" s="40"/>
      <c r="AI1898" s="40"/>
    </row>
    <row r="1899" spans="1:35" s="44" customFormat="1" ht="28.5" customHeight="1" x14ac:dyDescent="0.25">
      <c r="A1899" s="88"/>
      <c r="B1899" s="87"/>
      <c r="C1899" s="28"/>
      <c r="D1899" s="37"/>
      <c r="E1899" s="38"/>
      <c r="F1899" s="89"/>
      <c r="G1899" s="96"/>
      <c r="H1899" s="39"/>
      <c r="I1899" s="39"/>
      <c r="J1899" s="82"/>
      <c r="K1899" s="41"/>
      <c r="L1899" s="42"/>
      <c r="M1899" s="269"/>
      <c r="N1899" s="268"/>
      <c r="O1899" s="267"/>
      <c r="P1899" s="268"/>
      <c r="Q1899" s="300"/>
      <c r="R1899" s="104"/>
      <c r="S1899" s="43"/>
      <c r="T1899" s="111"/>
      <c r="U1899" s="111"/>
      <c r="V1899" s="111"/>
      <c r="W1899" s="111"/>
      <c r="X1899" s="111"/>
      <c r="Y1899" s="111"/>
      <c r="Z1899" s="111"/>
      <c r="AA1899" s="111"/>
      <c r="AB1899" s="111"/>
      <c r="AC1899" s="111"/>
      <c r="AD1899" s="111"/>
      <c r="AE1899" s="111"/>
      <c r="AF1899" s="111"/>
      <c r="AG1899" s="111"/>
      <c r="AH1899" s="40"/>
      <c r="AI1899" s="40"/>
    </row>
    <row r="1900" spans="1:35" s="44" customFormat="1" ht="28.5" customHeight="1" x14ac:dyDescent="0.25">
      <c r="A1900" s="88"/>
      <c r="B1900" s="87"/>
      <c r="C1900" s="28"/>
      <c r="D1900" s="37"/>
      <c r="E1900" s="38"/>
      <c r="F1900" s="89"/>
      <c r="G1900" s="96"/>
      <c r="H1900" s="39"/>
      <c r="I1900" s="39"/>
      <c r="J1900" s="82"/>
      <c r="K1900" s="41"/>
      <c r="L1900" s="42"/>
      <c r="M1900" s="269"/>
      <c r="N1900" s="268"/>
      <c r="O1900" s="267"/>
      <c r="P1900" s="268"/>
      <c r="Q1900" s="300"/>
      <c r="R1900" s="104"/>
      <c r="S1900" s="43"/>
      <c r="T1900" s="111"/>
      <c r="U1900" s="111"/>
      <c r="V1900" s="111"/>
      <c r="W1900" s="111"/>
      <c r="X1900" s="111"/>
      <c r="Y1900" s="111"/>
      <c r="Z1900" s="111"/>
      <c r="AA1900" s="111"/>
      <c r="AB1900" s="111"/>
      <c r="AC1900" s="111"/>
      <c r="AD1900" s="111"/>
      <c r="AE1900" s="111"/>
      <c r="AF1900" s="111"/>
      <c r="AG1900" s="111"/>
      <c r="AH1900" s="40"/>
      <c r="AI1900" s="40"/>
    </row>
    <row r="1901" spans="1:35" s="44" customFormat="1" ht="28.5" customHeight="1" x14ac:dyDescent="0.25">
      <c r="A1901" s="88"/>
      <c r="B1901" s="87"/>
      <c r="C1901" s="28"/>
      <c r="D1901" s="37"/>
      <c r="E1901" s="38"/>
      <c r="F1901" s="89"/>
      <c r="G1901" s="96"/>
      <c r="H1901" s="39"/>
      <c r="I1901" s="39"/>
      <c r="J1901" s="82"/>
      <c r="K1901" s="41"/>
      <c r="L1901" s="42"/>
      <c r="M1901" s="269"/>
      <c r="N1901" s="268"/>
      <c r="O1901" s="267"/>
      <c r="P1901" s="268"/>
      <c r="Q1901" s="300"/>
      <c r="R1901" s="104"/>
      <c r="S1901" s="43"/>
      <c r="T1901" s="111"/>
      <c r="U1901" s="111"/>
      <c r="V1901" s="111"/>
      <c r="W1901" s="111"/>
      <c r="X1901" s="111"/>
      <c r="Y1901" s="111"/>
      <c r="Z1901" s="111"/>
      <c r="AA1901" s="111"/>
      <c r="AB1901" s="111"/>
      <c r="AC1901" s="111"/>
      <c r="AD1901" s="111"/>
      <c r="AE1901" s="111"/>
      <c r="AF1901" s="111"/>
      <c r="AG1901" s="111"/>
      <c r="AH1901" s="40"/>
      <c r="AI1901" s="40"/>
    </row>
    <row r="1902" spans="1:35" s="44" customFormat="1" ht="28.5" customHeight="1" x14ac:dyDescent="0.25">
      <c r="A1902" s="88"/>
      <c r="B1902" s="87"/>
      <c r="C1902" s="28"/>
      <c r="D1902" s="37"/>
      <c r="E1902" s="38"/>
      <c r="F1902" s="89"/>
      <c r="G1902" s="96"/>
      <c r="H1902" s="39"/>
      <c r="I1902" s="39"/>
      <c r="J1902" s="82"/>
      <c r="K1902" s="41"/>
      <c r="L1902" s="42"/>
      <c r="M1902" s="269"/>
      <c r="N1902" s="268"/>
      <c r="O1902" s="267"/>
      <c r="P1902" s="268"/>
      <c r="Q1902" s="300"/>
      <c r="R1902" s="104"/>
      <c r="S1902" s="43"/>
      <c r="T1902" s="111"/>
      <c r="U1902" s="111"/>
      <c r="V1902" s="111"/>
      <c r="W1902" s="111"/>
      <c r="X1902" s="111"/>
      <c r="Y1902" s="111"/>
      <c r="Z1902" s="111"/>
      <c r="AA1902" s="111"/>
      <c r="AB1902" s="111"/>
      <c r="AC1902" s="111"/>
      <c r="AD1902" s="111"/>
      <c r="AE1902" s="111"/>
      <c r="AF1902" s="111"/>
      <c r="AG1902" s="111"/>
      <c r="AH1902" s="40"/>
      <c r="AI1902" s="40"/>
    </row>
    <row r="1903" spans="1:35" s="44" customFormat="1" ht="28.5" customHeight="1" x14ac:dyDescent="0.25">
      <c r="A1903" s="88"/>
      <c r="B1903" s="87"/>
      <c r="C1903" s="28"/>
      <c r="D1903" s="37"/>
      <c r="E1903" s="38"/>
      <c r="F1903" s="89"/>
      <c r="G1903" s="96"/>
      <c r="H1903" s="39"/>
      <c r="I1903" s="39"/>
      <c r="J1903" s="82"/>
      <c r="K1903" s="41"/>
      <c r="L1903" s="42"/>
      <c r="M1903" s="269"/>
      <c r="N1903" s="268"/>
      <c r="O1903" s="267"/>
      <c r="P1903" s="268"/>
      <c r="Q1903" s="300"/>
      <c r="R1903" s="104"/>
      <c r="S1903" s="43"/>
      <c r="T1903" s="111"/>
      <c r="U1903" s="111"/>
      <c r="V1903" s="111"/>
      <c r="W1903" s="111"/>
      <c r="X1903" s="111"/>
      <c r="Y1903" s="111"/>
      <c r="Z1903" s="111"/>
      <c r="AA1903" s="111"/>
      <c r="AB1903" s="111"/>
      <c r="AC1903" s="111"/>
      <c r="AD1903" s="111"/>
      <c r="AE1903" s="111"/>
      <c r="AF1903" s="111"/>
      <c r="AG1903" s="111"/>
      <c r="AH1903" s="40"/>
      <c r="AI1903" s="40"/>
    </row>
    <row r="1904" spans="1:35" s="44" customFormat="1" ht="28.5" customHeight="1" x14ac:dyDescent="0.25">
      <c r="A1904" s="88"/>
      <c r="B1904" s="87"/>
      <c r="C1904" s="28"/>
      <c r="D1904" s="37"/>
      <c r="E1904" s="38"/>
      <c r="F1904" s="89"/>
      <c r="G1904" s="96"/>
      <c r="H1904" s="39"/>
      <c r="I1904" s="39"/>
      <c r="J1904" s="82"/>
      <c r="K1904" s="41"/>
      <c r="L1904" s="42"/>
      <c r="M1904" s="269"/>
      <c r="N1904" s="268"/>
      <c r="O1904" s="267"/>
      <c r="P1904" s="268"/>
      <c r="Q1904" s="300"/>
      <c r="R1904" s="104"/>
      <c r="S1904" s="43"/>
      <c r="T1904" s="111"/>
      <c r="U1904" s="111"/>
      <c r="V1904" s="111"/>
      <c r="W1904" s="111"/>
      <c r="X1904" s="111"/>
      <c r="Y1904" s="111"/>
      <c r="Z1904" s="111"/>
      <c r="AA1904" s="111"/>
      <c r="AB1904" s="111"/>
      <c r="AC1904" s="111"/>
      <c r="AD1904" s="111"/>
      <c r="AE1904" s="111"/>
      <c r="AF1904" s="111"/>
      <c r="AG1904" s="111"/>
      <c r="AH1904" s="40"/>
      <c r="AI1904" s="40"/>
    </row>
    <row r="1905" spans="1:35" s="44" customFormat="1" ht="28.5" customHeight="1" x14ac:dyDescent="0.25">
      <c r="A1905" s="88"/>
      <c r="B1905" s="87"/>
      <c r="C1905" s="28"/>
      <c r="D1905" s="37"/>
      <c r="E1905" s="38"/>
      <c r="F1905" s="89"/>
      <c r="G1905" s="96"/>
      <c r="H1905" s="39"/>
      <c r="I1905" s="39"/>
      <c r="J1905" s="82"/>
      <c r="K1905" s="41"/>
      <c r="L1905" s="42"/>
      <c r="M1905" s="269"/>
      <c r="N1905" s="268"/>
      <c r="O1905" s="267"/>
      <c r="P1905" s="268"/>
      <c r="Q1905" s="300"/>
      <c r="R1905" s="104"/>
      <c r="S1905" s="43"/>
      <c r="T1905" s="111"/>
      <c r="U1905" s="111"/>
      <c r="V1905" s="111"/>
      <c r="W1905" s="111"/>
      <c r="X1905" s="111"/>
      <c r="Y1905" s="111"/>
      <c r="Z1905" s="111"/>
      <c r="AA1905" s="111"/>
      <c r="AB1905" s="111"/>
      <c r="AC1905" s="111"/>
      <c r="AD1905" s="111"/>
      <c r="AE1905" s="111"/>
      <c r="AF1905" s="111"/>
      <c r="AG1905" s="111"/>
      <c r="AH1905" s="40"/>
      <c r="AI1905" s="40"/>
    </row>
    <row r="1906" spans="1:35" s="44" customFormat="1" ht="28.5" customHeight="1" x14ac:dyDescent="0.25">
      <c r="A1906" s="88"/>
      <c r="B1906" s="87"/>
      <c r="C1906" s="28"/>
      <c r="D1906" s="37"/>
      <c r="E1906" s="38"/>
      <c r="F1906" s="89"/>
      <c r="G1906" s="96"/>
      <c r="H1906" s="39"/>
      <c r="I1906" s="39"/>
      <c r="J1906" s="82"/>
      <c r="K1906" s="41"/>
      <c r="L1906" s="42"/>
      <c r="M1906" s="269"/>
      <c r="N1906" s="268"/>
      <c r="O1906" s="267"/>
      <c r="P1906" s="268"/>
      <c r="Q1906" s="300"/>
      <c r="R1906" s="104"/>
      <c r="S1906" s="43"/>
      <c r="T1906" s="111"/>
      <c r="U1906" s="111"/>
      <c r="V1906" s="111"/>
      <c r="W1906" s="111"/>
      <c r="X1906" s="111"/>
      <c r="Y1906" s="111"/>
      <c r="Z1906" s="111"/>
      <c r="AA1906" s="111"/>
      <c r="AB1906" s="111"/>
      <c r="AC1906" s="111"/>
      <c r="AD1906" s="111"/>
      <c r="AE1906" s="111"/>
      <c r="AF1906" s="111"/>
      <c r="AG1906" s="111"/>
      <c r="AH1906" s="40"/>
      <c r="AI1906" s="40"/>
    </row>
    <row r="1907" spans="1:35" s="44" customFormat="1" ht="28.5" customHeight="1" x14ac:dyDescent="0.25">
      <c r="A1907" s="88"/>
      <c r="B1907" s="87"/>
      <c r="C1907" s="28"/>
      <c r="D1907" s="37"/>
      <c r="E1907" s="38"/>
      <c r="F1907" s="89"/>
      <c r="G1907" s="96"/>
      <c r="H1907" s="39"/>
      <c r="I1907" s="39"/>
      <c r="J1907" s="82"/>
      <c r="K1907" s="41"/>
      <c r="L1907" s="42"/>
      <c r="M1907" s="269"/>
      <c r="N1907" s="268"/>
      <c r="O1907" s="267"/>
      <c r="P1907" s="268"/>
      <c r="Q1907" s="300"/>
      <c r="R1907" s="104"/>
      <c r="S1907" s="43"/>
      <c r="T1907" s="111"/>
      <c r="U1907" s="111"/>
      <c r="V1907" s="111"/>
      <c r="W1907" s="111"/>
      <c r="X1907" s="111"/>
      <c r="Y1907" s="111"/>
      <c r="Z1907" s="111"/>
      <c r="AA1907" s="111"/>
      <c r="AB1907" s="111"/>
      <c r="AC1907" s="111"/>
      <c r="AD1907" s="111"/>
      <c r="AE1907" s="111"/>
      <c r="AF1907" s="111"/>
      <c r="AG1907" s="111"/>
      <c r="AH1907" s="40"/>
      <c r="AI1907" s="40"/>
    </row>
    <row r="1908" spans="1:35" s="44" customFormat="1" ht="28.5" customHeight="1" x14ac:dyDescent="0.25">
      <c r="A1908" s="88"/>
      <c r="B1908" s="87"/>
      <c r="C1908" s="28"/>
      <c r="D1908" s="37"/>
      <c r="E1908" s="38"/>
      <c r="F1908" s="89"/>
      <c r="G1908" s="96"/>
      <c r="H1908" s="39"/>
      <c r="I1908" s="39"/>
      <c r="J1908" s="82"/>
      <c r="K1908" s="41"/>
      <c r="L1908" s="42"/>
      <c r="M1908" s="269"/>
      <c r="N1908" s="268"/>
      <c r="O1908" s="267"/>
      <c r="P1908" s="268"/>
      <c r="Q1908" s="300"/>
      <c r="R1908" s="104"/>
      <c r="S1908" s="43"/>
      <c r="T1908" s="111"/>
      <c r="U1908" s="111"/>
      <c r="V1908" s="111"/>
      <c r="W1908" s="111"/>
      <c r="X1908" s="111"/>
      <c r="Y1908" s="111"/>
      <c r="Z1908" s="111"/>
      <c r="AA1908" s="111"/>
      <c r="AB1908" s="111"/>
      <c r="AC1908" s="111"/>
      <c r="AD1908" s="111"/>
      <c r="AE1908" s="111"/>
      <c r="AF1908" s="111"/>
      <c r="AG1908" s="111"/>
      <c r="AH1908" s="40"/>
      <c r="AI1908" s="40"/>
    </row>
    <row r="1909" spans="1:35" s="44" customFormat="1" ht="28.5" customHeight="1" x14ac:dyDescent="0.25">
      <c r="A1909" s="88"/>
      <c r="B1909" s="87"/>
      <c r="C1909" s="28"/>
      <c r="D1909" s="37"/>
      <c r="E1909" s="38"/>
      <c r="F1909" s="89"/>
      <c r="G1909" s="96"/>
      <c r="H1909" s="39"/>
      <c r="I1909" s="39"/>
      <c r="J1909" s="82"/>
      <c r="K1909" s="41"/>
      <c r="L1909" s="42"/>
      <c r="M1909" s="269"/>
      <c r="N1909" s="268"/>
      <c r="O1909" s="267"/>
      <c r="P1909" s="268"/>
      <c r="Q1909" s="300"/>
      <c r="R1909" s="104"/>
      <c r="S1909" s="43"/>
      <c r="T1909" s="111"/>
      <c r="U1909" s="111"/>
      <c r="V1909" s="111"/>
      <c r="W1909" s="111"/>
      <c r="X1909" s="111"/>
      <c r="Y1909" s="111"/>
      <c r="Z1909" s="111"/>
      <c r="AA1909" s="111"/>
      <c r="AB1909" s="111"/>
      <c r="AC1909" s="111"/>
      <c r="AD1909" s="111"/>
      <c r="AE1909" s="111"/>
      <c r="AF1909" s="111"/>
      <c r="AG1909" s="111"/>
      <c r="AH1909" s="40"/>
      <c r="AI1909" s="40"/>
    </row>
    <row r="1910" spans="1:35" s="44" customFormat="1" ht="28.5" customHeight="1" x14ac:dyDescent="0.25">
      <c r="A1910" s="88"/>
      <c r="B1910" s="87"/>
      <c r="C1910" s="28"/>
      <c r="D1910" s="37"/>
      <c r="E1910" s="38"/>
      <c r="F1910" s="89"/>
      <c r="G1910" s="96"/>
      <c r="H1910" s="39"/>
      <c r="I1910" s="39"/>
      <c r="J1910" s="82"/>
      <c r="K1910" s="41"/>
      <c r="L1910" s="42"/>
      <c r="M1910" s="269"/>
      <c r="N1910" s="268"/>
      <c r="O1910" s="267"/>
      <c r="P1910" s="268"/>
      <c r="Q1910" s="300"/>
      <c r="R1910" s="104"/>
      <c r="S1910" s="43"/>
      <c r="T1910" s="111"/>
      <c r="U1910" s="111"/>
      <c r="V1910" s="111"/>
      <c r="W1910" s="111"/>
      <c r="X1910" s="111"/>
      <c r="Y1910" s="111"/>
      <c r="Z1910" s="111"/>
      <c r="AA1910" s="111"/>
      <c r="AB1910" s="111"/>
      <c r="AC1910" s="111"/>
      <c r="AD1910" s="111"/>
      <c r="AE1910" s="111"/>
      <c r="AF1910" s="111"/>
      <c r="AG1910" s="111"/>
      <c r="AH1910" s="40"/>
      <c r="AI1910" s="40"/>
    </row>
    <row r="1911" spans="1:35" s="44" customFormat="1" ht="28.5" customHeight="1" x14ac:dyDescent="0.25">
      <c r="A1911" s="88"/>
      <c r="B1911" s="87"/>
      <c r="C1911" s="28"/>
      <c r="D1911" s="37"/>
      <c r="E1911" s="38"/>
      <c r="F1911" s="89"/>
      <c r="G1911" s="96"/>
      <c r="H1911" s="39"/>
      <c r="I1911" s="39"/>
      <c r="J1911" s="82"/>
      <c r="K1911" s="41"/>
      <c r="L1911" s="42"/>
      <c r="M1911" s="269"/>
      <c r="N1911" s="268"/>
      <c r="O1911" s="267"/>
      <c r="P1911" s="268"/>
      <c r="Q1911" s="300"/>
      <c r="R1911" s="104"/>
      <c r="S1911" s="43"/>
      <c r="T1911" s="111"/>
      <c r="U1911" s="111"/>
      <c r="V1911" s="111"/>
      <c r="W1911" s="111"/>
      <c r="X1911" s="111"/>
      <c r="Y1911" s="111"/>
      <c r="Z1911" s="111"/>
      <c r="AA1911" s="111"/>
      <c r="AB1911" s="111"/>
      <c r="AC1911" s="111"/>
      <c r="AD1911" s="111"/>
      <c r="AE1911" s="111"/>
      <c r="AF1911" s="111"/>
      <c r="AG1911" s="111"/>
      <c r="AH1911" s="40"/>
      <c r="AI1911" s="40"/>
    </row>
    <row r="1912" spans="1:35" s="44" customFormat="1" ht="28.5" customHeight="1" x14ac:dyDescent="0.25">
      <c r="A1912" s="88"/>
      <c r="B1912" s="87"/>
      <c r="C1912" s="28"/>
      <c r="D1912" s="37"/>
      <c r="E1912" s="38"/>
      <c r="F1912" s="89"/>
      <c r="G1912" s="96"/>
      <c r="H1912" s="39"/>
      <c r="I1912" s="39"/>
      <c r="J1912" s="82"/>
      <c r="K1912" s="41"/>
      <c r="L1912" s="42"/>
      <c r="M1912" s="269"/>
      <c r="N1912" s="268"/>
      <c r="O1912" s="267"/>
      <c r="P1912" s="268"/>
      <c r="Q1912" s="300"/>
      <c r="R1912" s="104"/>
      <c r="S1912" s="43"/>
      <c r="T1912" s="111"/>
      <c r="U1912" s="111"/>
      <c r="V1912" s="111"/>
      <c r="W1912" s="111"/>
      <c r="X1912" s="111"/>
      <c r="Y1912" s="111"/>
      <c r="Z1912" s="111"/>
      <c r="AA1912" s="111"/>
      <c r="AB1912" s="111"/>
      <c r="AC1912" s="111"/>
      <c r="AD1912" s="111"/>
      <c r="AE1912" s="111"/>
      <c r="AF1912" s="111"/>
      <c r="AG1912" s="111"/>
      <c r="AH1912" s="40"/>
      <c r="AI1912" s="40"/>
    </row>
    <row r="1913" spans="1:35" s="44" customFormat="1" ht="28.5" customHeight="1" x14ac:dyDescent="0.25">
      <c r="A1913" s="88"/>
      <c r="B1913" s="87"/>
      <c r="C1913" s="28"/>
      <c r="D1913" s="37"/>
      <c r="E1913" s="38"/>
      <c r="F1913" s="89"/>
      <c r="G1913" s="96"/>
      <c r="H1913" s="39"/>
      <c r="I1913" s="39"/>
      <c r="J1913" s="82"/>
      <c r="K1913" s="41"/>
      <c r="L1913" s="42"/>
      <c r="M1913" s="269"/>
      <c r="N1913" s="268"/>
      <c r="O1913" s="267"/>
      <c r="P1913" s="268"/>
      <c r="Q1913" s="300"/>
      <c r="R1913" s="104"/>
      <c r="S1913" s="43"/>
      <c r="T1913" s="111"/>
      <c r="U1913" s="111"/>
      <c r="V1913" s="111"/>
      <c r="W1913" s="111"/>
      <c r="X1913" s="111"/>
      <c r="Y1913" s="111"/>
      <c r="Z1913" s="111"/>
      <c r="AA1913" s="111"/>
      <c r="AB1913" s="111"/>
      <c r="AC1913" s="111"/>
      <c r="AD1913" s="111"/>
      <c r="AE1913" s="111"/>
      <c r="AF1913" s="111"/>
      <c r="AG1913" s="111"/>
      <c r="AH1913" s="40"/>
      <c r="AI1913" s="40"/>
    </row>
    <row r="1914" spans="1:35" s="44" customFormat="1" ht="28.5" customHeight="1" x14ac:dyDescent="0.25">
      <c r="A1914" s="88"/>
      <c r="B1914" s="87"/>
      <c r="C1914" s="28"/>
      <c r="D1914" s="37"/>
      <c r="E1914" s="38"/>
      <c r="F1914" s="89"/>
      <c r="G1914" s="96"/>
      <c r="H1914" s="39"/>
      <c r="I1914" s="39"/>
      <c r="J1914" s="82"/>
      <c r="K1914" s="41"/>
      <c r="L1914" s="42"/>
      <c r="M1914" s="269"/>
      <c r="N1914" s="268"/>
      <c r="O1914" s="267"/>
      <c r="P1914" s="268"/>
      <c r="Q1914" s="300"/>
      <c r="R1914" s="104"/>
      <c r="S1914" s="43"/>
      <c r="T1914" s="111"/>
      <c r="U1914" s="111"/>
      <c r="V1914" s="111"/>
      <c r="W1914" s="111"/>
      <c r="X1914" s="111"/>
      <c r="Y1914" s="111"/>
      <c r="Z1914" s="111"/>
      <c r="AA1914" s="111"/>
      <c r="AB1914" s="111"/>
      <c r="AC1914" s="111"/>
      <c r="AD1914" s="111"/>
      <c r="AE1914" s="111"/>
      <c r="AF1914" s="111"/>
      <c r="AG1914" s="111"/>
      <c r="AH1914" s="40"/>
      <c r="AI1914" s="40"/>
    </row>
    <row r="1915" spans="1:35" s="44" customFormat="1" ht="28.5" customHeight="1" x14ac:dyDescent="0.25">
      <c r="A1915" s="88"/>
      <c r="B1915" s="87"/>
      <c r="C1915" s="28"/>
      <c r="D1915" s="37"/>
      <c r="E1915" s="38"/>
      <c r="F1915" s="89"/>
      <c r="G1915" s="96"/>
      <c r="H1915" s="39"/>
      <c r="I1915" s="39"/>
      <c r="J1915" s="82"/>
      <c r="K1915" s="41"/>
      <c r="L1915" s="42"/>
      <c r="M1915" s="269"/>
      <c r="N1915" s="268"/>
      <c r="O1915" s="267"/>
      <c r="P1915" s="268"/>
      <c r="Q1915" s="300"/>
      <c r="R1915" s="104"/>
      <c r="S1915" s="43"/>
      <c r="T1915" s="111"/>
      <c r="U1915" s="111"/>
      <c r="V1915" s="111"/>
      <c r="W1915" s="111"/>
      <c r="X1915" s="111"/>
      <c r="Y1915" s="111"/>
      <c r="Z1915" s="111"/>
      <c r="AA1915" s="111"/>
      <c r="AB1915" s="111"/>
      <c r="AC1915" s="111"/>
      <c r="AD1915" s="111"/>
      <c r="AE1915" s="111"/>
      <c r="AF1915" s="111"/>
      <c r="AG1915" s="111"/>
      <c r="AH1915" s="40"/>
      <c r="AI1915" s="40"/>
    </row>
    <row r="1916" spans="1:35" s="44" customFormat="1" ht="28.5" customHeight="1" x14ac:dyDescent="0.25">
      <c r="A1916" s="88"/>
      <c r="B1916" s="87"/>
      <c r="C1916" s="28"/>
      <c r="D1916" s="37"/>
      <c r="E1916" s="38"/>
      <c r="F1916" s="89"/>
      <c r="G1916" s="96"/>
      <c r="H1916" s="39"/>
      <c r="I1916" s="39"/>
      <c r="J1916" s="82"/>
      <c r="K1916" s="41"/>
      <c r="L1916" s="42"/>
      <c r="M1916" s="269"/>
      <c r="N1916" s="268"/>
      <c r="O1916" s="267"/>
      <c r="P1916" s="268"/>
      <c r="Q1916" s="300"/>
      <c r="R1916" s="104"/>
      <c r="S1916" s="43"/>
      <c r="T1916" s="111"/>
      <c r="U1916" s="111"/>
      <c r="V1916" s="111"/>
      <c r="W1916" s="111"/>
      <c r="X1916" s="111"/>
      <c r="Y1916" s="111"/>
      <c r="Z1916" s="111"/>
      <c r="AA1916" s="111"/>
      <c r="AB1916" s="111"/>
      <c r="AC1916" s="111"/>
      <c r="AD1916" s="111"/>
      <c r="AE1916" s="111"/>
      <c r="AF1916" s="111"/>
      <c r="AG1916" s="111"/>
      <c r="AH1916" s="40"/>
      <c r="AI1916" s="40"/>
    </row>
    <row r="1917" spans="1:35" s="44" customFormat="1" ht="28.5" customHeight="1" x14ac:dyDescent="0.25">
      <c r="A1917" s="88"/>
      <c r="B1917" s="87"/>
      <c r="C1917" s="28"/>
      <c r="D1917" s="37"/>
      <c r="E1917" s="38"/>
      <c r="F1917" s="89"/>
      <c r="G1917" s="96"/>
      <c r="H1917" s="39"/>
      <c r="I1917" s="39"/>
      <c r="J1917" s="82"/>
      <c r="K1917" s="41"/>
      <c r="L1917" s="42"/>
      <c r="M1917" s="269"/>
      <c r="N1917" s="268"/>
      <c r="O1917" s="267"/>
      <c r="P1917" s="268"/>
      <c r="Q1917" s="300"/>
      <c r="R1917" s="104"/>
      <c r="S1917" s="43"/>
      <c r="T1917" s="111"/>
      <c r="U1917" s="111"/>
      <c r="V1917" s="111"/>
      <c r="W1917" s="111"/>
      <c r="X1917" s="111"/>
      <c r="Y1917" s="111"/>
      <c r="Z1917" s="111"/>
      <c r="AA1917" s="111"/>
      <c r="AB1917" s="111"/>
      <c r="AC1917" s="111"/>
      <c r="AD1917" s="111"/>
      <c r="AE1917" s="111"/>
      <c r="AF1917" s="111"/>
      <c r="AG1917" s="111"/>
      <c r="AH1917" s="40"/>
      <c r="AI1917" s="40"/>
    </row>
    <row r="1918" spans="1:35" s="44" customFormat="1" ht="28.5" customHeight="1" x14ac:dyDescent="0.25">
      <c r="A1918" s="88"/>
      <c r="B1918" s="87"/>
      <c r="C1918" s="28"/>
      <c r="D1918" s="37"/>
      <c r="E1918" s="38"/>
      <c r="F1918" s="89"/>
      <c r="G1918" s="96"/>
      <c r="H1918" s="39"/>
      <c r="I1918" s="39"/>
      <c r="J1918" s="82"/>
      <c r="K1918" s="41"/>
      <c r="L1918" s="42"/>
      <c r="M1918" s="269"/>
      <c r="N1918" s="268"/>
      <c r="O1918" s="267"/>
      <c r="P1918" s="268"/>
      <c r="Q1918" s="300"/>
      <c r="R1918" s="104"/>
      <c r="S1918" s="43"/>
      <c r="T1918" s="111"/>
      <c r="U1918" s="111"/>
      <c r="V1918" s="111"/>
      <c r="W1918" s="111"/>
      <c r="X1918" s="111"/>
      <c r="Y1918" s="111"/>
      <c r="Z1918" s="111"/>
      <c r="AA1918" s="111"/>
      <c r="AB1918" s="111"/>
      <c r="AC1918" s="111"/>
      <c r="AD1918" s="111"/>
      <c r="AE1918" s="111"/>
      <c r="AF1918" s="111"/>
      <c r="AG1918" s="111"/>
      <c r="AH1918" s="40"/>
      <c r="AI1918" s="40"/>
    </row>
    <row r="1919" spans="1:35" s="44" customFormat="1" ht="28.5" customHeight="1" x14ac:dyDescent="0.25">
      <c r="A1919" s="88"/>
      <c r="B1919" s="87"/>
      <c r="C1919" s="28"/>
      <c r="D1919" s="37"/>
      <c r="E1919" s="38"/>
      <c r="F1919" s="89"/>
      <c r="G1919" s="96"/>
      <c r="H1919" s="39"/>
      <c r="I1919" s="39"/>
      <c r="J1919" s="82"/>
      <c r="K1919" s="41"/>
      <c r="L1919" s="42"/>
      <c r="M1919" s="269"/>
      <c r="N1919" s="268"/>
      <c r="O1919" s="267"/>
      <c r="P1919" s="268"/>
      <c r="Q1919" s="300"/>
      <c r="R1919" s="104"/>
      <c r="S1919" s="43"/>
      <c r="T1919" s="111"/>
      <c r="U1919" s="111"/>
      <c r="V1919" s="111"/>
      <c r="W1919" s="111"/>
      <c r="X1919" s="111"/>
      <c r="Y1919" s="111"/>
      <c r="Z1919" s="111"/>
      <c r="AA1919" s="111"/>
      <c r="AB1919" s="111"/>
      <c r="AC1919" s="111"/>
      <c r="AD1919" s="111"/>
      <c r="AE1919" s="111"/>
      <c r="AF1919" s="111"/>
      <c r="AG1919" s="111"/>
      <c r="AH1919" s="40"/>
      <c r="AI1919" s="40"/>
    </row>
    <row r="1920" spans="1:35" s="44" customFormat="1" ht="28.5" customHeight="1" x14ac:dyDescent="0.25">
      <c r="A1920" s="88"/>
      <c r="B1920" s="87"/>
      <c r="C1920" s="28"/>
      <c r="D1920" s="37"/>
      <c r="E1920" s="38"/>
      <c r="F1920" s="89"/>
      <c r="G1920" s="96"/>
      <c r="H1920" s="39"/>
      <c r="I1920" s="39"/>
      <c r="J1920" s="82"/>
      <c r="K1920" s="41"/>
      <c r="L1920" s="42"/>
      <c r="M1920" s="269"/>
      <c r="N1920" s="268"/>
      <c r="O1920" s="267"/>
      <c r="P1920" s="268"/>
      <c r="Q1920" s="300"/>
      <c r="R1920" s="104"/>
      <c r="S1920" s="43"/>
      <c r="T1920" s="111"/>
      <c r="U1920" s="111"/>
      <c r="V1920" s="111"/>
      <c r="W1920" s="111"/>
      <c r="X1920" s="111"/>
      <c r="Y1920" s="111"/>
      <c r="Z1920" s="111"/>
      <c r="AA1920" s="111"/>
      <c r="AB1920" s="111"/>
      <c r="AC1920" s="111"/>
      <c r="AD1920" s="111"/>
      <c r="AE1920" s="111"/>
      <c r="AF1920" s="111"/>
      <c r="AG1920" s="111"/>
      <c r="AH1920" s="40"/>
      <c r="AI1920" s="40"/>
    </row>
    <row r="1921" spans="1:35" s="44" customFormat="1" ht="28.5" customHeight="1" x14ac:dyDescent="0.25">
      <c r="A1921" s="88"/>
      <c r="B1921" s="87"/>
      <c r="C1921" s="28"/>
      <c r="D1921" s="37"/>
      <c r="E1921" s="38"/>
      <c r="F1921" s="89"/>
      <c r="G1921" s="96"/>
      <c r="H1921" s="39"/>
      <c r="I1921" s="39"/>
      <c r="J1921" s="82"/>
      <c r="K1921" s="41"/>
      <c r="L1921" s="42"/>
      <c r="M1921" s="269"/>
      <c r="N1921" s="268"/>
      <c r="O1921" s="267"/>
      <c r="P1921" s="268"/>
      <c r="Q1921" s="300"/>
      <c r="R1921" s="104"/>
      <c r="S1921" s="43"/>
      <c r="T1921" s="111"/>
      <c r="U1921" s="111"/>
      <c r="V1921" s="111"/>
      <c r="W1921" s="111"/>
      <c r="X1921" s="111"/>
      <c r="Y1921" s="111"/>
      <c r="Z1921" s="111"/>
      <c r="AA1921" s="111"/>
      <c r="AB1921" s="111"/>
      <c r="AC1921" s="111"/>
      <c r="AD1921" s="111"/>
      <c r="AE1921" s="111"/>
      <c r="AF1921" s="111"/>
      <c r="AG1921" s="111"/>
      <c r="AH1921" s="40"/>
      <c r="AI1921" s="40"/>
    </row>
    <row r="1922" spans="1:35" s="44" customFormat="1" ht="28.5" customHeight="1" x14ac:dyDescent="0.25">
      <c r="A1922" s="88"/>
      <c r="B1922" s="87"/>
      <c r="C1922" s="28"/>
      <c r="D1922" s="37"/>
      <c r="E1922" s="38"/>
      <c r="F1922" s="89"/>
      <c r="G1922" s="96"/>
      <c r="H1922" s="39"/>
      <c r="I1922" s="39"/>
      <c r="J1922" s="82"/>
      <c r="K1922" s="41"/>
      <c r="L1922" s="42"/>
      <c r="M1922" s="269"/>
      <c r="N1922" s="268"/>
      <c r="O1922" s="267"/>
      <c r="P1922" s="268"/>
      <c r="Q1922" s="300"/>
      <c r="R1922" s="104"/>
      <c r="S1922" s="43"/>
      <c r="T1922" s="111"/>
      <c r="U1922" s="111"/>
      <c r="V1922" s="111"/>
      <c r="W1922" s="111"/>
      <c r="X1922" s="111"/>
      <c r="Y1922" s="111"/>
      <c r="Z1922" s="111"/>
      <c r="AA1922" s="111"/>
      <c r="AB1922" s="111"/>
      <c r="AC1922" s="111"/>
      <c r="AD1922" s="111"/>
      <c r="AE1922" s="111"/>
      <c r="AF1922" s="111"/>
      <c r="AG1922" s="111"/>
      <c r="AH1922" s="40"/>
      <c r="AI1922" s="40"/>
    </row>
    <row r="1923" spans="1:35" s="44" customFormat="1" ht="28.5" customHeight="1" x14ac:dyDescent="0.25">
      <c r="A1923" s="88"/>
      <c r="B1923" s="87"/>
      <c r="C1923" s="28"/>
      <c r="D1923" s="37"/>
      <c r="E1923" s="38"/>
      <c r="F1923" s="89"/>
      <c r="G1923" s="96"/>
      <c r="H1923" s="39"/>
      <c r="I1923" s="39"/>
      <c r="J1923" s="82"/>
      <c r="K1923" s="41"/>
      <c r="L1923" s="42"/>
      <c r="M1923" s="269"/>
      <c r="N1923" s="268"/>
      <c r="O1923" s="267"/>
      <c r="P1923" s="268"/>
      <c r="Q1923" s="300"/>
      <c r="R1923" s="104"/>
      <c r="S1923" s="43"/>
      <c r="T1923" s="111"/>
      <c r="U1923" s="111"/>
      <c r="V1923" s="111"/>
      <c r="W1923" s="111"/>
      <c r="X1923" s="111"/>
      <c r="Y1923" s="111"/>
      <c r="Z1923" s="111"/>
      <c r="AA1923" s="111"/>
      <c r="AB1923" s="111"/>
      <c r="AC1923" s="111"/>
      <c r="AD1923" s="111"/>
      <c r="AE1923" s="111"/>
      <c r="AF1923" s="111"/>
      <c r="AG1923" s="111"/>
      <c r="AH1923" s="40"/>
      <c r="AI1923" s="40"/>
    </row>
    <row r="1924" spans="1:35" s="44" customFormat="1" ht="28.5" customHeight="1" x14ac:dyDescent="0.25">
      <c r="A1924" s="88"/>
      <c r="B1924" s="87"/>
      <c r="C1924" s="28"/>
      <c r="D1924" s="37"/>
      <c r="E1924" s="38"/>
      <c r="F1924" s="89"/>
      <c r="G1924" s="96"/>
      <c r="H1924" s="39"/>
      <c r="I1924" s="39"/>
      <c r="J1924" s="82"/>
      <c r="K1924" s="41"/>
      <c r="L1924" s="42"/>
      <c r="M1924" s="269"/>
      <c r="N1924" s="268"/>
      <c r="O1924" s="267"/>
      <c r="P1924" s="268"/>
      <c r="Q1924" s="300"/>
      <c r="R1924" s="104"/>
      <c r="S1924" s="43"/>
      <c r="T1924" s="111"/>
      <c r="U1924" s="111"/>
      <c r="V1924" s="111"/>
      <c r="W1924" s="111"/>
      <c r="X1924" s="111"/>
      <c r="Y1924" s="111"/>
      <c r="Z1924" s="111"/>
      <c r="AA1924" s="111"/>
      <c r="AB1924" s="111"/>
      <c r="AC1924" s="111"/>
      <c r="AD1924" s="111"/>
      <c r="AE1924" s="111"/>
      <c r="AF1924" s="111"/>
      <c r="AG1924" s="111"/>
      <c r="AH1924" s="40"/>
      <c r="AI1924" s="40"/>
    </row>
    <row r="1925" spans="1:35" s="44" customFormat="1" ht="28.5" customHeight="1" x14ac:dyDescent="0.25">
      <c r="A1925" s="88"/>
      <c r="B1925" s="87"/>
      <c r="C1925" s="28"/>
      <c r="D1925" s="37"/>
      <c r="E1925" s="38"/>
      <c r="F1925" s="89"/>
      <c r="G1925" s="96"/>
      <c r="H1925" s="39"/>
      <c r="I1925" s="39"/>
      <c r="J1925" s="82"/>
      <c r="K1925" s="41"/>
      <c r="L1925" s="42"/>
      <c r="M1925" s="269"/>
      <c r="N1925" s="268"/>
      <c r="O1925" s="267"/>
      <c r="P1925" s="268"/>
      <c r="Q1925" s="300"/>
      <c r="R1925" s="104"/>
      <c r="S1925" s="43"/>
      <c r="T1925" s="111"/>
      <c r="U1925" s="111"/>
      <c r="V1925" s="111"/>
      <c r="W1925" s="111"/>
      <c r="X1925" s="111"/>
      <c r="Y1925" s="111"/>
      <c r="Z1925" s="111"/>
      <c r="AA1925" s="111"/>
      <c r="AB1925" s="111"/>
      <c r="AC1925" s="111"/>
      <c r="AD1925" s="111"/>
      <c r="AE1925" s="111"/>
      <c r="AF1925" s="111"/>
      <c r="AG1925" s="111"/>
      <c r="AH1925" s="40"/>
      <c r="AI1925" s="40"/>
    </row>
    <row r="1926" spans="1:35" s="44" customFormat="1" ht="28.5" customHeight="1" x14ac:dyDescent="0.25">
      <c r="A1926" s="88"/>
      <c r="B1926" s="87"/>
      <c r="C1926" s="28"/>
      <c r="D1926" s="37"/>
      <c r="E1926" s="38"/>
      <c r="F1926" s="89"/>
      <c r="G1926" s="96"/>
      <c r="H1926" s="39"/>
      <c r="I1926" s="39"/>
      <c r="J1926" s="82"/>
      <c r="K1926" s="41"/>
      <c r="L1926" s="42"/>
      <c r="M1926" s="269"/>
      <c r="N1926" s="268"/>
      <c r="O1926" s="267"/>
      <c r="P1926" s="268"/>
      <c r="Q1926" s="300"/>
      <c r="R1926" s="104"/>
      <c r="S1926" s="43"/>
      <c r="T1926" s="111"/>
      <c r="U1926" s="111"/>
      <c r="V1926" s="111"/>
      <c r="W1926" s="111"/>
      <c r="X1926" s="111"/>
      <c r="Y1926" s="111"/>
      <c r="Z1926" s="111"/>
      <c r="AA1926" s="111"/>
      <c r="AB1926" s="111"/>
      <c r="AC1926" s="111"/>
      <c r="AD1926" s="111"/>
      <c r="AE1926" s="111"/>
      <c r="AF1926" s="111"/>
      <c r="AG1926" s="111"/>
      <c r="AH1926" s="40"/>
      <c r="AI1926" s="40"/>
    </row>
    <row r="1927" spans="1:35" s="44" customFormat="1" ht="28.5" customHeight="1" x14ac:dyDescent="0.25">
      <c r="A1927" s="88"/>
      <c r="B1927" s="87"/>
      <c r="C1927" s="28"/>
      <c r="D1927" s="37"/>
      <c r="E1927" s="38"/>
      <c r="F1927" s="89"/>
      <c r="G1927" s="96"/>
      <c r="H1927" s="39"/>
      <c r="I1927" s="39"/>
      <c r="J1927" s="82"/>
      <c r="K1927" s="41"/>
      <c r="L1927" s="42"/>
      <c r="M1927" s="269"/>
      <c r="N1927" s="268"/>
      <c r="O1927" s="267"/>
      <c r="P1927" s="268"/>
      <c r="Q1927" s="300"/>
      <c r="R1927" s="104"/>
      <c r="S1927" s="43"/>
      <c r="T1927" s="111"/>
      <c r="U1927" s="111"/>
      <c r="V1927" s="111"/>
      <c r="W1927" s="111"/>
      <c r="X1927" s="111"/>
      <c r="Y1927" s="111"/>
      <c r="Z1927" s="111"/>
      <c r="AA1927" s="111"/>
      <c r="AB1927" s="111"/>
      <c r="AC1927" s="111"/>
      <c r="AD1927" s="111"/>
      <c r="AE1927" s="111"/>
      <c r="AF1927" s="111"/>
      <c r="AG1927" s="111"/>
      <c r="AH1927" s="40"/>
      <c r="AI1927" s="40"/>
    </row>
    <row r="1928" spans="1:35" s="44" customFormat="1" ht="28.5" customHeight="1" x14ac:dyDescent="0.25">
      <c r="A1928" s="88"/>
      <c r="B1928" s="87"/>
      <c r="C1928" s="28"/>
      <c r="D1928" s="37"/>
      <c r="E1928" s="38"/>
      <c r="F1928" s="89"/>
      <c r="G1928" s="96"/>
      <c r="H1928" s="39"/>
      <c r="I1928" s="39"/>
      <c r="J1928" s="82"/>
      <c r="K1928" s="41"/>
      <c r="L1928" s="42"/>
      <c r="M1928" s="269"/>
      <c r="N1928" s="268"/>
      <c r="O1928" s="267"/>
      <c r="P1928" s="268"/>
      <c r="Q1928" s="300"/>
      <c r="R1928" s="104"/>
      <c r="S1928" s="43"/>
      <c r="T1928" s="111"/>
      <c r="U1928" s="111"/>
      <c r="V1928" s="111"/>
      <c r="W1928" s="111"/>
      <c r="X1928" s="111"/>
      <c r="Y1928" s="111"/>
      <c r="Z1928" s="111"/>
      <c r="AA1928" s="111"/>
      <c r="AB1928" s="111"/>
      <c r="AC1928" s="111"/>
      <c r="AD1928" s="111"/>
      <c r="AE1928" s="111"/>
      <c r="AF1928" s="111"/>
      <c r="AG1928" s="111"/>
      <c r="AH1928" s="40"/>
      <c r="AI1928" s="40"/>
    </row>
    <row r="1929" spans="1:35" s="44" customFormat="1" ht="28.5" customHeight="1" x14ac:dyDescent="0.25">
      <c r="A1929" s="88"/>
      <c r="B1929" s="87"/>
      <c r="C1929" s="28"/>
      <c r="D1929" s="37"/>
      <c r="E1929" s="38"/>
      <c r="F1929" s="89"/>
      <c r="G1929" s="96"/>
      <c r="H1929" s="39"/>
      <c r="I1929" s="39"/>
      <c r="J1929" s="82"/>
      <c r="K1929" s="41"/>
      <c r="L1929" s="42"/>
      <c r="M1929" s="269"/>
      <c r="N1929" s="268"/>
      <c r="O1929" s="267"/>
      <c r="P1929" s="268"/>
      <c r="Q1929" s="300"/>
      <c r="R1929" s="104"/>
      <c r="S1929" s="43"/>
      <c r="T1929" s="111"/>
      <c r="U1929" s="111"/>
      <c r="V1929" s="111"/>
      <c r="W1929" s="111"/>
      <c r="X1929" s="111"/>
      <c r="Y1929" s="111"/>
      <c r="Z1929" s="111"/>
      <c r="AA1929" s="111"/>
      <c r="AB1929" s="111"/>
      <c r="AC1929" s="111"/>
      <c r="AD1929" s="111"/>
      <c r="AE1929" s="111"/>
      <c r="AF1929" s="111"/>
      <c r="AG1929" s="111"/>
      <c r="AH1929" s="40"/>
      <c r="AI1929" s="40"/>
    </row>
    <row r="1930" spans="1:35" s="44" customFormat="1" ht="28.5" customHeight="1" x14ac:dyDescent="0.25">
      <c r="A1930" s="88"/>
      <c r="B1930" s="87"/>
      <c r="C1930" s="28"/>
      <c r="D1930" s="37"/>
      <c r="E1930" s="38"/>
      <c r="F1930" s="89"/>
      <c r="G1930" s="96"/>
      <c r="H1930" s="39"/>
      <c r="I1930" s="39"/>
      <c r="J1930" s="82"/>
      <c r="K1930" s="41"/>
      <c r="L1930" s="42"/>
      <c r="M1930" s="269"/>
      <c r="N1930" s="268"/>
      <c r="O1930" s="267"/>
      <c r="P1930" s="268"/>
      <c r="Q1930" s="300"/>
      <c r="R1930" s="104"/>
      <c r="S1930" s="43"/>
      <c r="T1930" s="111"/>
      <c r="U1930" s="111"/>
      <c r="V1930" s="111"/>
      <c r="W1930" s="111"/>
      <c r="X1930" s="111"/>
      <c r="Y1930" s="111"/>
      <c r="Z1930" s="111"/>
      <c r="AA1930" s="111"/>
      <c r="AB1930" s="111"/>
      <c r="AC1930" s="111"/>
      <c r="AD1930" s="111"/>
      <c r="AE1930" s="111"/>
      <c r="AF1930" s="111"/>
      <c r="AG1930" s="111"/>
      <c r="AH1930" s="40"/>
      <c r="AI1930" s="40"/>
    </row>
    <row r="1931" spans="1:35" s="44" customFormat="1" ht="28.5" customHeight="1" x14ac:dyDescent="0.25">
      <c r="A1931" s="88"/>
      <c r="B1931" s="87"/>
      <c r="C1931" s="28"/>
      <c r="D1931" s="37"/>
      <c r="E1931" s="38"/>
      <c r="F1931" s="89"/>
      <c r="G1931" s="96"/>
      <c r="H1931" s="39"/>
      <c r="I1931" s="39"/>
      <c r="J1931" s="82"/>
      <c r="K1931" s="41"/>
      <c r="L1931" s="42"/>
      <c r="M1931" s="269"/>
      <c r="N1931" s="268"/>
      <c r="O1931" s="267"/>
      <c r="P1931" s="268"/>
      <c r="Q1931" s="300"/>
      <c r="R1931" s="104"/>
      <c r="S1931" s="43"/>
      <c r="T1931" s="111"/>
      <c r="U1931" s="111"/>
      <c r="V1931" s="111"/>
      <c r="W1931" s="111"/>
      <c r="X1931" s="111"/>
      <c r="Y1931" s="111"/>
      <c r="Z1931" s="111"/>
      <c r="AA1931" s="111"/>
      <c r="AB1931" s="111"/>
      <c r="AC1931" s="111"/>
      <c r="AD1931" s="111"/>
      <c r="AE1931" s="111"/>
      <c r="AF1931" s="111"/>
      <c r="AG1931" s="111"/>
      <c r="AH1931" s="40"/>
      <c r="AI1931" s="40"/>
    </row>
    <row r="1932" spans="1:35" s="44" customFormat="1" ht="28.5" customHeight="1" x14ac:dyDescent="0.25">
      <c r="A1932" s="88"/>
      <c r="B1932" s="87"/>
      <c r="C1932" s="28"/>
      <c r="D1932" s="37"/>
      <c r="E1932" s="38"/>
      <c r="F1932" s="89"/>
      <c r="G1932" s="96"/>
      <c r="H1932" s="39"/>
      <c r="I1932" s="39"/>
      <c r="J1932" s="82"/>
      <c r="K1932" s="41"/>
      <c r="L1932" s="42"/>
      <c r="M1932" s="269"/>
      <c r="N1932" s="268"/>
      <c r="O1932" s="267"/>
      <c r="P1932" s="268"/>
      <c r="Q1932" s="300"/>
      <c r="R1932" s="104"/>
      <c r="S1932" s="43"/>
      <c r="T1932" s="111"/>
      <c r="U1932" s="111"/>
      <c r="V1932" s="111"/>
      <c r="W1932" s="111"/>
      <c r="X1932" s="111"/>
      <c r="Y1932" s="111"/>
      <c r="Z1932" s="111"/>
      <c r="AA1932" s="111"/>
      <c r="AB1932" s="111"/>
      <c r="AC1932" s="111"/>
      <c r="AD1932" s="111"/>
      <c r="AE1932" s="111"/>
      <c r="AF1932" s="111"/>
      <c r="AG1932" s="111"/>
      <c r="AH1932" s="40"/>
      <c r="AI1932" s="40"/>
    </row>
    <row r="1933" spans="1:35" s="44" customFormat="1" ht="28.5" customHeight="1" x14ac:dyDescent="0.25">
      <c r="A1933" s="88"/>
      <c r="B1933" s="87"/>
      <c r="C1933" s="28"/>
      <c r="D1933" s="37"/>
      <c r="E1933" s="38"/>
      <c r="F1933" s="89"/>
      <c r="G1933" s="96"/>
      <c r="H1933" s="39"/>
      <c r="I1933" s="39"/>
      <c r="J1933" s="82"/>
      <c r="K1933" s="41"/>
      <c r="L1933" s="42"/>
      <c r="M1933" s="269"/>
      <c r="N1933" s="268"/>
      <c r="O1933" s="267"/>
      <c r="P1933" s="268"/>
      <c r="Q1933" s="300"/>
      <c r="R1933" s="104"/>
      <c r="S1933" s="43"/>
      <c r="T1933" s="111"/>
      <c r="U1933" s="111"/>
      <c r="V1933" s="111"/>
      <c r="W1933" s="111"/>
      <c r="X1933" s="111"/>
      <c r="Y1933" s="111"/>
      <c r="Z1933" s="111"/>
      <c r="AA1933" s="111"/>
      <c r="AB1933" s="111"/>
      <c r="AC1933" s="111"/>
      <c r="AD1933" s="111"/>
      <c r="AE1933" s="111"/>
      <c r="AF1933" s="111"/>
      <c r="AG1933" s="111"/>
      <c r="AH1933" s="40"/>
      <c r="AI1933" s="40"/>
    </row>
    <row r="1934" spans="1:35" s="44" customFormat="1" ht="28.5" customHeight="1" x14ac:dyDescent="0.25">
      <c r="A1934" s="88"/>
      <c r="B1934" s="87"/>
      <c r="C1934" s="28"/>
      <c r="D1934" s="37"/>
      <c r="E1934" s="38"/>
      <c r="F1934" s="89"/>
      <c r="G1934" s="96"/>
      <c r="H1934" s="39"/>
      <c r="I1934" s="39"/>
      <c r="J1934" s="82"/>
      <c r="K1934" s="41"/>
      <c r="L1934" s="42"/>
      <c r="M1934" s="269"/>
      <c r="N1934" s="268"/>
      <c r="O1934" s="267"/>
      <c r="P1934" s="268"/>
      <c r="Q1934" s="300"/>
      <c r="R1934" s="104"/>
      <c r="S1934" s="43"/>
      <c r="T1934" s="111"/>
      <c r="U1934" s="111"/>
      <c r="V1934" s="111"/>
      <c r="W1934" s="111"/>
      <c r="X1934" s="111"/>
      <c r="Y1934" s="111"/>
      <c r="Z1934" s="111"/>
      <c r="AA1934" s="111"/>
      <c r="AB1934" s="111"/>
      <c r="AC1934" s="111"/>
      <c r="AD1934" s="111"/>
      <c r="AE1934" s="111"/>
      <c r="AF1934" s="111"/>
      <c r="AG1934" s="111"/>
      <c r="AH1934" s="40"/>
      <c r="AI1934" s="40"/>
    </row>
    <row r="1935" spans="1:35" s="44" customFormat="1" ht="28.5" customHeight="1" x14ac:dyDescent="0.25">
      <c r="A1935" s="88"/>
      <c r="B1935" s="87"/>
      <c r="C1935" s="28"/>
      <c r="D1935" s="37"/>
      <c r="E1935" s="38"/>
      <c r="F1935" s="89"/>
      <c r="G1935" s="96"/>
      <c r="H1935" s="39"/>
      <c r="I1935" s="39"/>
      <c r="J1935" s="82"/>
      <c r="K1935" s="41"/>
      <c r="L1935" s="42"/>
      <c r="M1935" s="269"/>
      <c r="N1935" s="268"/>
      <c r="O1935" s="267"/>
      <c r="P1935" s="268"/>
      <c r="Q1935" s="300"/>
      <c r="R1935" s="104"/>
      <c r="S1935" s="43"/>
      <c r="T1935" s="111"/>
      <c r="U1935" s="111"/>
      <c r="V1935" s="111"/>
      <c r="W1935" s="111"/>
      <c r="X1935" s="111"/>
      <c r="Y1935" s="111"/>
      <c r="Z1935" s="111"/>
      <c r="AA1935" s="111"/>
      <c r="AB1935" s="111"/>
      <c r="AC1935" s="111"/>
      <c r="AD1935" s="111"/>
      <c r="AE1935" s="111"/>
      <c r="AF1935" s="111"/>
      <c r="AG1935" s="111"/>
      <c r="AH1935" s="40"/>
      <c r="AI1935" s="40"/>
    </row>
    <row r="1936" spans="1:35" s="44" customFormat="1" ht="28.5" customHeight="1" x14ac:dyDescent="0.25">
      <c r="A1936" s="88"/>
      <c r="B1936" s="87"/>
      <c r="C1936" s="28"/>
      <c r="D1936" s="37"/>
      <c r="E1936" s="38"/>
      <c r="F1936" s="89"/>
      <c r="G1936" s="96"/>
      <c r="H1936" s="39"/>
      <c r="I1936" s="39"/>
      <c r="J1936" s="82"/>
      <c r="K1936" s="41"/>
      <c r="L1936" s="42"/>
      <c r="M1936" s="269"/>
      <c r="N1936" s="268"/>
      <c r="O1936" s="267"/>
      <c r="P1936" s="268"/>
      <c r="Q1936" s="300"/>
      <c r="R1936" s="104"/>
      <c r="S1936" s="43"/>
      <c r="T1936" s="111"/>
      <c r="U1936" s="111"/>
      <c r="V1936" s="111"/>
      <c r="W1936" s="111"/>
      <c r="X1936" s="111"/>
      <c r="Y1936" s="111"/>
      <c r="Z1936" s="111"/>
      <c r="AA1936" s="111"/>
      <c r="AB1936" s="111"/>
      <c r="AC1936" s="111"/>
      <c r="AD1936" s="111"/>
      <c r="AE1936" s="111"/>
      <c r="AF1936" s="111"/>
      <c r="AG1936" s="111"/>
      <c r="AH1936" s="40"/>
      <c r="AI1936" s="40"/>
    </row>
    <row r="1937" spans="1:35" s="44" customFormat="1" ht="28.5" customHeight="1" x14ac:dyDescent="0.25">
      <c r="A1937" s="88"/>
      <c r="B1937" s="87"/>
      <c r="C1937" s="28"/>
      <c r="D1937" s="37"/>
      <c r="E1937" s="38"/>
      <c r="F1937" s="89"/>
      <c r="G1937" s="96"/>
      <c r="H1937" s="39"/>
      <c r="I1937" s="39"/>
      <c r="J1937" s="82"/>
      <c r="K1937" s="41"/>
      <c r="L1937" s="42"/>
      <c r="M1937" s="269"/>
      <c r="N1937" s="268"/>
      <c r="O1937" s="267"/>
      <c r="P1937" s="268"/>
      <c r="Q1937" s="300"/>
      <c r="R1937" s="104"/>
      <c r="S1937" s="43"/>
      <c r="T1937" s="111"/>
      <c r="U1937" s="111"/>
      <c r="V1937" s="111"/>
      <c r="W1937" s="111"/>
      <c r="X1937" s="111"/>
      <c r="Y1937" s="111"/>
      <c r="Z1937" s="111"/>
      <c r="AA1937" s="111"/>
      <c r="AB1937" s="111"/>
      <c r="AC1937" s="111"/>
      <c r="AD1937" s="111"/>
      <c r="AE1937" s="111"/>
      <c r="AF1937" s="111"/>
      <c r="AG1937" s="111"/>
      <c r="AH1937" s="40"/>
      <c r="AI1937" s="40"/>
    </row>
    <row r="1938" spans="1:35" s="44" customFormat="1" ht="28.5" customHeight="1" x14ac:dyDescent="0.25">
      <c r="A1938" s="88"/>
      <c r="B1938" s="87"/>
      <c r="C1938" s="28"/>
      <c r="D1938" s="37"/>
      <c r="E1938" s="38"/>
      <c r="F1938" s="89"/>
      <c r="G1938" s="96"/>
      <c r="H1938" s="39"/>
      <c r="I1938" s="39"/>
      <c r="J1938" s="82"/>
      <c r="K1938" s="41"/>
      <c r="L1938" s="42"/>
      <c r="M1938" s="269"/>
      <c r="N1938" s="268"/>
      <c r="O1938" s="267"/>
      <c r="P1938" s="268"/>
      <c r="Q1938" s="300"/>
      <c r="R1938" s="104"/>
      <c r="S1938" s="43"/>
      <c r="T1938" s="111"/>
      <c r="U1938" s="111"/>
      <c r="V1938" s="111"/>
      <c r="W1938" s="111"/>
      <c r="X1938" s="111"/>
      <c r="Y1938" s="111"/>
      <c r="Z1938" s="111"/>
      <c r="AA1938" s="111"/>
      <c r="AB1938" s="111"/>
      <c r="AC1938" s="111"/>
      <c r="AD1938" s="111"/>
      <c r="AE1938" s="111"/>
      <c r="AF1938" s="111"/>
      <c r="AG1938" s="111"/>
      <c r="AH1938" s="40"/>
      <c r="AI1938" s="40"/>
    </row>
    <row r="1939" spans="1:35" s="44" customFormat="1" ht="28.5" customHeight="1" x14ac:dyDescent="0.25">
      <c r="A1939" s="88"/>
      <c r="B1939" s="87"/>
      <c r="C1939" s="28"/>
      <c r="D1939" s="37"/>
      <c r="E1939" s="38"/>
      <c r="F1939" s="89"/>
      <c r="G1939" s="96"/>
      <c r="H1939" s="39"/>
      <c r="I1939" s="39"/>
      <c r="J1939" s="82"/>
      <c r="K1939" s="41"/>
      <c r="L1939" s="42"/>
      <c r="M1939" s="269"/>
      <c r="N1939" s="268"/>
      <c r="O1939" s="267"/>
      <c r="P1939" s="268"/>
      <c r="Q1939" s="300"/>
      <c r="R1939" s="104"/>
      <c r="S1939" s="43"/>
      <c r="T1939" s="111"/>
      <c r="U1939" s="111"/>
      <c r="V1939" s="111"/>
      <c r="W1939" s="111"/>
      <c r="X1939" s="111"/>
      <c r="Y1939" s="111"/>
      <c r="Z1939" s="111"/>
      <c r="AA1939" s="111"/>
      <c r="AB1939" s="111"/>
      <c r="AC1939" s="111"/>
      <c r="AD1939" s="111"/>
      <c r="AE1939" s="111"/>
      <c r="AF1939" s="111"/>
      <c r="AG1939" s="111"/>
      <c r="AH1939" s="40"/>
      <c r="AI1939" s="40"/>
    </row>
    <row r="1940" spans="1:35" s="44" customFormat="1" ht="28.5" customHeight="1" x14ac:dyDescent="0.25">
      <c r="A1940" s="88"/>
      <c r="B1940" s="87"/>
      <c r="C1940" s="28"/>
      <c r="D1940" s="37"/>
      <c r="E1940" s="38"/>
      <c r="F1940" s="89"/>
      <c r="G1940" s="96"/>
      <c r="H1940" s="39"/>
      <c r="I1940" s="39"/>
      <c r="J1940" s="82"/>
      <c r="K1940" s="41"/>
      <c r="L1940" s="42"/>
      <c r="M1940" s="269"/>
      <c r="N1940" s="268"/>
      <c r="O1940" s="267"/>
      <c r="P1940" s="268"/>
      <c r="Q1940" s="300"/>
      <c r="R1940" s="104"/>
      <c r="S1940" s="43"/>
      <c r="T1940" s="111"/>
      <c r="U1940" s="111"/>
      <c r="V1940" s="111"/>
      <c r="W1940" s="111"/>
      <c r="X1940" s="111"/>
      <c r="Y1940" s="111"/>
      <c r="Z1940" s="111"/>
      <c r="AA1940" s="111"/>
      <c r="AB1940" s="111"/>
      <c r="AC1940" s="111"/>
      <c r="AD1940" s="111"/>
      <c r="AE1940" s="111"/>
      <c r="AF1940" s="111"/>
      <c r="AG1940" s="111"/>
      <c r="AH1940" s="40"/>
      <c r="AI1940" s="40"/>
    </row>
    <row r="1941" spans="1:35" s="44" customFormat="1" ht="28.5" customHeight="1" x14ac:dyDescent="0.25">
      <c r="A1941" s="88"/>
      <c r="B1941" s="87"/>
      <c r="C1941" s="28"/>
      <c r="D1941" s="37"/>
      <c r="E1941" s="38"/>
      <c r="F1941" s="89"/>
      <c r="G1941" s="96"/>
      <c r="H1941" s="39"/>
      <c r="I1941" s="39"/>
      <c r="J1941" s="82"/>
      <c r="K1941" s="41"/>
      <c r="L1941" s="42"/>
      <c r="M1941" s="269"/>
      <c r="N1941" s="268"/>
      <c r="O1941" s="267"/>
      <c r="P1941" s="268"/>
      <c r="Q1941" s="300"/>
      <c r="R1941" s="104"/>
      <c r="S1941" s="43"/>
      <c r="T1941" s="111"/>
      <c r="U1941" s="111"/>
      <c r="V1941" s="111"/>
      <c r="W1941" s="111"/>
      <c r="X1941" s="111"/>
      <c r="Y1941" s="111"/>
      <c r="Z1941" s="111"/>
      <c r="AA1941" s="111"/>
      <c r="AB1941" s="111"/>
      <c r="AC1941" s="111"/>
      <c r="AD1941" s="111"/>
      <c r="AE1941" s="111"/>
      <c r="AF1941" s="111"/>
      <c r="AG1941" s="111"/>
      <c r="AH1941" s="40"/>
      <c r="AI1941" s="40"/>
    </row>
    <row r="1942" spans="1:35" s="44" customFormat="1" ht="28.5" customHeight="1" x14ac:dyDescent="0.25">
      <c r="A1942" s="88"/>
      <c r="B1942" s="87"/>
      <c r="C1942" s="28"/>
      <c r="D1942" s="37"/>
      <c r="E1942" s="38"/>
      <c r="F1942" s="89"/>
      <c r="G1942" s="96"/>
      <c r="H1942" s="39"/>
      <c r="I1942" s="39"/>
      <c r="J1942" s="82"/>
      <c r="K1942" s="41"/>
      <c r="L1942" s="42"/>
      <c r="M1942" s="269"/>
      <c r="N1942" s="268"/>
      <c r="O1942" s="267"/>
      <c r="P1942" s="268"/>
      <c r="Q1942" s="300"/>
      <c r="R1942" s="104"/>
      <c r="S1942" s="43"/>
      <c r="T1942" s="111"/>
      <c r="U1942" s="111"/>
      <c r="V1942" s="111"/>
      <c r="W1942" s="111"/>
      <c r="X1942" s="111"/>
      <c r="Y1942" s="111"/>
      <c r="Z1942" s="111"/>
      <c r="AA1942" s="111"/>
      <c r="AB1942" s="111"/>
      <c r="AC1942" s="111"/>
      <c r="AD1942" s="111"/>
      <c r="AE1942" s="111"/>
      <c r="AF1942" s="111"/>
      <c r="AG1942" s="111"/>
      <c r="AH1942" s="40"/>
      <c r="AI1942" s="40"/>
    </row>
    <row r="1943" spans="1:35" s="44" customFormat="1" ht="28.5" customHeight="1" x14ac:dyDescent="0.25">
      <c r="A1943" s="88"/>
      <c r="B1943" s="87"/>
      <c r="C1943" s="28"/>
      <c r="D1943" s="37"/>
      <c r="E1943" s="38"/>
      <c r="F1943" s="89"/>
      <c r="G1943" s="96"/>
      <c r="H1943" s="39"/>
      <c r="I1943" s="39"/>
      <c r="J1943" s="82"/>
      <c r="K1943" s="41"/>
      <c r="L1943" s="42"/>
      <c r="M1943" s="269"/>
      <c r="N1943" s="268"/>
      <c r="O1943" s="267"/>
      <c r="P1943" s="268"/>
      <c r="Q1943" s="300"/>
      <c r="R1943" s="104"/>
      <c r="S1943" s="43"/>
      <c r="T1943" s="111"/>
      <c r="U1943" s="111"/>
      <c r="V1943" s="111"/>
      <c r="W1943" s="111"/>
      <c r="X1943" s="111"/>
      <c r="Y1943" s="111"/>
      <c r="Z1943" s="111"/>
      <c r="AA1943" s="111"/>
      <c r="AB1943" s="111"/>
      <c r="AC1943" s="111"/>
      <c r="AD1943" s="111"/>
      <c r="AE1943" s="111"/>
      <c r="AF1943" s="111"/>
      <c r="AG1943" s="111"/>
      <c r="AH1943" s="40"/>
      <c r="AI1943" s="40"/>
    </row>
    <row r="1944" spans="1:35" s="44" customFormat="1" ht="28.5" customHeight="1" x14ac:dyDescent="0.25">
      <c r="A1944" s="88"/>
      <c r="B1944" s="87"/>
      <c r="C1944" s="28"/>
      <c r="D1944" s="37"/>
      <c r="E1944" s="38"/>
      <c r="F1944" s="89"/>
      <c r="G1944" s="96"/>
      <c r="H1944" s="39"/>
      <c r="I1944" s="39"/>
      <c r="J1944" s="82"/>
      <c r="K1944" s="41"/>
      <c r="L1944" s="42"/>
      <c r="M1944" s="269"/>
      <c r="N1944" s="268"/>
      <c r="O1944" s="267"/>
      <c r="P1944" s="268"/>
      <c r="Q1944" s="300"/>
      <c r="R1944" s="104"/>
      <c r="S1944" s="43"/>
      <c r="T1944" s="111"/>
      <c r="U1944" s="111"/>
      <c r="V1944" s="111"/>
      <c r="W1944" s="111"/>
      <c r="X1944" s="111"/>
      <c r="Y1944" s="111"/>
      <c r="Z1944" s="111"/>
      <c r="AA1944" s="111"/>
      <c r="AB1944" s="111"/>
      <c r="AC1944" s="111"/>
      <c r="AD1944" s="111"/>
      <c r="AE1944" s="111"/>
      <c r="AF1944" s="111"/>
      <c r="AG1944" s="111"/>
      <c r="AH1944" s="40"/>
      <c r="AI1944" s="40"/>
    </row>
    <row r="1945" spans="1:35" s="44" customFormat="1" ht="28.5" customHeight="1" x14ac:dyDescent="0.25">
      <c r="A1945" s="88"/>
      <c r="B1945" s="87"/>
      <c r="C1945" s="28"/>
      <c r="D1945" s="37"/>
      <c r="E1945" s="38"/>
      <c r="F1945" s="89"/>
      <c r="G1945" s="96"/>
      <c r="H1945" s="39"/>
      <c r="I1945" s="39"/>
      <c r="J1945" s="82"/>
      <c r="K1945" s="41"/>
      <c r="L1945" s="42"/>
      <c r="M1945" s="269"/>
      <c r="N1945" s="268"/>
      <c r="O1945" s="267"/>
      <c r="P1945" s="268"/>
      <c r="Q1945" s="300"/>
      <c r="R1945" s="104"/>
      <c r="S1945" s="43"/>
      <c r="T1945" s="111"/>
      <c r="U1945" s="111"/>
      <c r="V1945" s="111"/>
      <c r="W1945" s="111"/>
      <c r="X1945" s="111"/>
      <c r="Y1945" s="111"/>
      <c r="Z1945" s="111"/>
      <c r="AA1945" s="111"/>
      <c r="AB1945" s="111"/>
      <c r="AC1945" s="111"/>
      <c r="AD1945" s="111"/>
      <c r="AE1945" s="111"/>
      <c r="AF1945" s="111"/>
      <c r="AG1945" s="111"/>
      <c r="AH1945" s="40"/>
      <c r="AI1945" s="40"/>
    </row>
    <row r="1946" spans="1:35" s="44" customFormat="1" ht="28.5" customHeight="1" x14ac:dyDescent="0.25">
      <c r="A1946" s="88"/>
      <c r="B1946" s="87"/>
      <c r="C1946" s="28"/>
      <c r="D1946" s="37"/>
      <c r="E1946" s="38"/>
      <c r="F1946" s="89"/>
      <c r="G1946" s="96"/>
      <c r="H1946" s="39"/>
      <c r="I1946" s="39"/>
      <c r="J1946" s="82"/>
      <c r="K1946" s="41"/>
      <c r="L1946" s="42"/>
      <c r="M1946" s="269"/>
      <c r="N1946" s="268"/>
      <c r="O1946" s="267"/>
      <c r="P1946" s="268"/>
      <c r="Q1946" s="300"/>
      <c r="R1946" s="104"/>
      <c r="S1946" s="43"/>
      <c r="T1946" s="111"/>
      <c r="U1946" s="111"/>
      <c r="V1946" s="111"/>
      <c r="W1946" s="111"/>
      <c r="X1946" s="111"/>
      <c r="Y1946" s="111"/>
      <c r="Z1946" s="111"/>
      <c r="AA1946" s="111"/>
      <c r="AB1946" s="111"/>
      <c r="AC1946" s="111"/>
      <c r="AD1946" s="111"/>
      <c r="AE1946" s="111"/>
      <c r="AF1946" s="111"/>
      <c r="AG1946" s="111"/>
      <c r="AH1946" s="40"/>
      <c r="AI1946" s="40"/>
    </row>
    <row r="1947" spans="1:35" s="44" customFormat="1" ht="28.5" customHeight="1" x14ac:dyDescent="0.25">
      <c r="A1947" s="88"/>
      <c r="B1947" s="87"/>
      <c r="C1947" s="28"/>
      <c r="D1947" s="37"/>
      <c r="E1947" s="38"/>
      <c r="F1947" s="89"/>
      <c r="G1947" s="96"/>
      <c r="H1947" s="39"/>
      <c r="I1947" s="39"/>
      <c r="J1947" s="82"/>
      <c r="K1947" s="41"/>
      <c r="L1947" s="42"/>
      <c r="M1947" s="269"/>
      <c r="N1947" s="268"/>
      <c r="O1947" s="267"/>
      <c r="P1947" s="268"/>
      <c r="Q1947" s="300"/>
      <c r="R1947" s="104"/>
      <c r="S1947" s="43"/>
      <c r="T1947" s="111"/>
      <c r="U1947" s="111"/>
      <c r="V1947" s="111"/>
      <c r="W1947" s="111"/>
      <c r="X1947" s="111"/>
      <c r="Y1947" s="111"/>
      <c r="Z1947" s="111"/>
      <c r="AA1947" s="111"/>
      <c r="AB1947" s="111"/>
      <c r="AC1947" s="111"/>
      <c r="AD1947" s="111"/>
      <c r="AE1947" s="111"/>
      <c r="AF1947" s="111"/>
      <c r="AG1947" s="111"/>
      <c r="AH1947" s="40"/>
      <c r="AI1947" s="40"/>
    </row>
    <row r="1948" spans="1:35" s="44" customFormat="1" ht="28.5" customHeight="1" x14ac:dyDescent="0.25">
      <c r="A1948" s="88"/>
      <c r="B1948" s="87"/>
      <c r="C1948" s="28"/>
      <c r="D1948" s="37"/>
      <c r="E1948" s="38"/>
      <c r="F1948" s="89"/>
      <c r="G1948" s="96"/>
      <c r="H1948" s="39"/>
      <c r="I1948" s="39"/>
      <c r="J1948" s="82"/>
      <c r="K1948" s="41"/>
      <c r="L1948" s="42"/>
      <c r="M1948" s="269"/>
      <c r="N1948" s="268"/>
      <c r="O1948" s="267"/>
      <c r="P1948" s="268"/>
      <c r="Q1948" s="300"/>
      <c r="R1948" s="104"/>
      <c r="S1948" s="43"/>
      <c r="T1948" s="111"/>
      <c r="U1948" s="111"/>
      <c r="V1948" s="111"/>
      <c r="W1948" s="111"/>
      <c r="X1948" s="111"/>
      <c r="Y1948" s="111"/>
      <c r="Z1948" s="111"/>
      <c r="AA1948" s="111"/>
      <c r="AB1948" s="111"/>
      <c r="AC1948" s="111"/>
      <c r="AD1948" s="111"/>
      <c r="AE1948" s="111"/>
      <c r="AF1948" s="111"/>
      <c r="AG1948" s="111"/>
      <c r="AH1948" s="40"/>
      <c r="AI1948" s="40"/>
    </row>
    <row r="1949" spans="1:35" s="44" customFormat="1" ht="28.5" customHeight="1" x14ac:dyDescent="0.25">
      <c r="A1949" s="88"/>
      <c r="B1949" s="87"/>
      <c r="C1949" s="28"/>
      <c r="D1949" s="37"/>
      <c r="E1949" s="38"/>
      <c r="F1949" s="89"/>
      <c r="G1949" s="96"/>
      <c r="H1949" s="39"/>
      <c r="I1949" s="39"/>
      <c r="J1949" s="82"/>
      <c r="K1949" s="41"/>
      <c r="L1949" s="42"/>
      <c r="M1949" s="269"/>
      <c r="N1949" s="268"/>
      <c r="O1949" s="267"/>
      <c r="P1949" s="268"/>
      <c r="Q1949" s="300"/>
      <c r="R1949" s="104"/>
      <c r="S1949" s="43"/>
      <c r="T1949" s="111"/>
      <c r="U1949" s="111"/>
      <c r="V1949" s="111"/>
      <c r="W1949" s="111"/>
      <c r="X1949" s="111"/>
      <c r="Y1949" s="111"/>
      <c r="Z1949" s="111"/>
      <c r="AA1949" s="111"/>
      <c r="AB1949" s="111"/>
      <c r="AC1949" s="111"/>
      <c r="AD1949" s="111"/>
      <c r="AE1949" s="111"/>
      <c r="AF1949" s="111"/>
      <c r="AG1949" s="111"/>
      <c r="AH1949" s="40"/>
      <c r="AI1949" s="40"/>
    </row>
    <row r="1950" spans="1:35" s="44" customFormat="1" ht="28.5" customHeight="1" x14ac:dyDescent="0.25">
      <c r="A1950" s="88"/>
      <c r="B1950" s="87"/>
      <c r="C1950" s="28"/>
      <c r="D1950" s="37"/>
      <c r="E1950" s="38"/>
      <c r="F1950" s="89"/>
      <c r="G1950" s="96"/>
      <c r="H1950" s="39"/>
      <c r="I1950" s="39"/>
      <c r="J1950" s="82"/>
      <c r="K1950" s="41"/>
      <c r="L1950" s="42"/>
      <c r="M1950" s="269"/>
      <c r="N1950" s="268"/>
      <c r="O1950" s="267"/>
      <c r="P1950" s="268"/>
      <c r="Q1950" s="300"/>
      <c r="R1950" s="104"/>
      <c r="S1950" s="43"/>
      <c r="T1950" s="111"/>
      <c r="U1950" s="111"/>
      <c r="V1950" s="111"/>
      <c r="W1950" s="111"/>
      <c r="X1950" s="111"/>
      <c r="Y1950" s="111"/>
      <c r="Z1950" s="111"/>
      <c r="AA1950" s="111"/>
      <c r="AB1950" s="111"/>
      <c r="AC1950" s="111"/>
      <c r="AD1950" s="111"/>
      <c r="AE1950" s="111"/>
      <c r="AF1950" s="111"/>
      <c r="AG1950" s="111"/>
      <c r="AH1950" s="40"/>
      <c r="AI1950" s="40"/>
    </row>
    <row r="1951" spans="1:35" s="44" customFormat="1" ht="28.5" customHeight="1" x14ac:dyDescent="0.25">
      <c r="A1951" s="88"/>
      <c r="B1951" s="87"/>
      <c r="C1951" s="28"/>
      <c r="D1951" s="37"/>
      <c r="E1951" s="38"/>
      <c r="F1951" s="89"/>
      <c r="G1951" s="96"/>
      <c r="H1951" s="39"/>
      <c r="I1951" s="39"/>
      <c r="J1951" s="82"/>
      <c r="K1951" s="41"/>
      <c r="L1951" s="42"/>
      <c r="M1951" s="269"/>
      <c r="N1951" s="268"/>
      <c r="O1951" s="267"/>
      <c r="P1951" s="268"/>
      <c r="Q1951" s="300"/>
      <c r="R1951" s="104"/>
      <c r="S1951" s="43"/>
      <c r="T1951" s="111"/>
      <c r="U1951" s="111"/>
      <c r="V1951" s="111"/>
      <c r="W1951" s="111"/>
      <c r="X1951" s="111"/>
      <c r="Y1951" s="111"/>
      <c r="Z1951" s="111"/>
      <c r="AA1951" s="111"/>
      <c r="AB1951" s="111"/>
      <c r="AC1951" s="111"/>
      <c r="AD1951" s="111"/>
      <c r="AE1951" s="111"/>
      <c r="AF1951" s="111"/>
      <c r="AG1951" s="111"/>
      <c r="AH1951" s="40"/>
      <c r="AI1951" s="40"/>
    </row>
    <row r="1952" spans="1:35" s="44" customFormat="1" ht="28.5" customHeight="1" x14ac:dyDescent="0.25">
      <c r="A1952" s="88"/>
      <c r="B1952" s="87"/>
      <c r="C1952" s="28"/>
      <c r="D1952" s="37"/>
      <c r="E1952" s="38"/>
      <c r="F1952" s="89"/>
      <c r="G1952" s="96"/>
      <c r="H1952" s="39"/>
      <c r="I1952" s="39"/>
      <c r="J1952" s="82"/>
      <c r="K1952" s="41"/>
      <c r="L1952" s="42"/>
      <c r="M1952" s="269"/>
      <c r="N1952" s="268"/>
      <c r="O1952" s="267"/>
      <c r="P1952" s="268"/>
      <c r="Q1952" s="300"/>
      <c r="R1952" s="104"/>
      <c r="S1952" s="43"/>
      <c r="T1952" s="111"/>
      <c r="U1952" s="111"/>
      <c r="V1952" s="111"/>
      <c r="W1952" s="111"/>
      <c r="X1952" s="111"/>
      <c r="Y1952" s="111"/>
      <c r="Z1952" s="111"/>
      <c r="AA1952" s="111"/>
      <c r="AB1952" s="111"/>
      <c r="AC1952" s="111"/>
      <c r="AD1952" s="111"/>
      <c r="AE1952" s="111"/>
      <c r="AF1952" s="111"/>
      <c r="AG1952" s="111"/>
      <c r="AH1952" s="40"/>
      <c r="AI1952" s="40"/>
    </row>
    <row r="1953" spans="1:35" s="44" customFormat="1" ht="28.5" customHeight="1" x14ac:dyDescent="0.25">
      <c r="A1953" s="88"/>
      <c r="B1953" s="87"/>
      <c r="C1953" s="28"/>
      <c r="D1953" s="37"/>
      <c r="E1953" s="38"/>
      <c r="F1953" s="89"/>
      <c r="G1953" s="96"/>
      <c r="H1953" s="39"/>
      <c r="I1953" s="39"/>
      <c r="J1953" s="82"/>
      <c r="K1953" s="41"/>
      <c r="L1953" s="42"/>
      <c r="M1953" s="269"/>
      <c r="N1953" s="268"/>
      <c r="O1953" s="267"/>
      <c r="P1953" s="268"/>
      <c r="Q1953" s="300"/>
      <c r="R1953" s="104"/>
      <c r="S1953" s="43"/>
      <c r="T1953" s="111"/>
      <c r="U1953" s="111"/>
      <c r="V1953" s="111"/>
      <c r="W1953" s="111"/>
      <c r="X1953" s="111"/>
      <c r="Y1953" s="111"/>
      <c r="Z1953" s="111"/>
      <c r="AA1953" s="111"/>
      <c r="AB1953" s="111"/>
      <c r="AC1953" s="111"/>
      <c r="AD1953" s="111"/>
      <c r="AE1953" s="111"/>
      <c r="AF1953" s="111"/>
      <c r="AG1953" s="111"/>
      <c r="AH1953" s="40"/>
      <c r="AI1953" s="40"/>
    </row>
    <row r="1954" spans="1:35" s="44" customFormat="1" ht="28.5" customHeight="1" x14ac:dyDescent="0.25">
      <c r="A1954" s="88"/>
      <c r="B1954" s="87"/>
      <c r="C1954" s="28"/>
      <c r="D1954" s="37"/>
      <c r="E1954" s="38"/>
      <c r="F1954" s="89"/>
      <c r="G1954" s="96"/>
      <c r="H1954" s="39"/>
      <c r="I1954" s="39"/>
      <c r="J1954" s="82"/>
      <c r="K1954" s="41"/>
      <c r="L1954" s="42"/>
      <c r="M1954" s="269"/>
      <c r="N1954" s="268"/>
      <c r="O1954" s="267"/>
      <c r="P1954" s="268"/>
      <c r="Q1954" s="300"/>
      <c r="R1954" s="104"/>
      <c r="S1954" s="43"/>
      <c r="T1954" s="111"/>
      <c r="U1954" s="111"/>
      <c r="V1954" s="111"/>
      <c r="W1954" s="111"/>
      <c r="X1954" s="111"/>
      <c r="Y1954" s="111"/>
      <c r="Z1954" s="111"/>
      <c r="AA1954" s="111"/>
      <c r="AB1954" s="111"/>
      <c r="AC1954" s="111"/>
      <c r="AD1954" s="111"/>
      <c r="AE1954" s="111"/>
      <c r="AF1954" s="111"/>
      <c r="AG1954" s="111"/>
      <c r="AH1954" s="40"/>
      <c r="AI1954" s="40"/>
    </row>
    <row r="1955" spans="1:35" s="44" customFormat="1" ht="28.5" customHeight="1" x14ac:dyDescent="0.25">
      <c r="A1955" s="88"/>
      <c r="B1955" s="87"/>
      <c r="C1955" s="28"/>
      <c r="D1955" s="37"/>
      <c r="E1955" s="38"/>
      <c r="F1955" s="89"/>
      <c r="G1955" s="96"/>
      <c r="H1955" s="39"/>
      <c r="I1955" s="39"/>
      <c r="J1955" s="82"/>
      <c r="K1955" s="41"/>
      <c r="L1955" s="42"/>
      <c r="M1955" s="269"/>
      <c r="N1955" s="268"/>
      <c r="O1955" s="267"/>
      <c r="P1955" s="268"/>
      <c r="Q1955" s="300"/>
      <c r="R1955" s="104"/>
      <c r="S1955" s="43"/>
      <c r="T1955" s="111"/>
      <c r="U1955" s="111"/>
      <c r="V1955" s="111"/>
      <c r="W1955" s="111"/>
      <c r="X1955" s="111"/>
      <c r="Y1955" s="111"/>
      <c r="Z1955" s="111"/>
      <c r="AA1955" s="111"/>
      <c r="AB1955" s="111"/>
      <c r="AC1955" s="111"/>
      <c r="AD1955" s="111"/>
      <c r="AE1955" s="111"/>
      <c r="AF1955" s="111"/>
      <c r="AG1955" s="111"/>
      <c r="AH1955" s="40"/>
      <c r="AI1955" s="40"/>
    </row>
    <row r="1956" spans="1:35" s="44" customFormat="1" ht="28.5" customHeight="1" x14ac:dyDescent="0.25">
      <c r="A1956" s="88"/>
      <c r="B1956" s="87"/>
      <c r="C1956" s="28"/>
      <c r="D1956" s="37"/>
      <c r="E1956" s="38"/>
      <c r="F1956" s="89"/>
      <c r="G1956" s="96"/>
      <c r="H1956" s="39"/>
      <c r="I1956" s="39"/>
      <c r="J1956" s="82"/>
      <c r="K1956" s="41"/>
      <c r="L1956" s="42"/>
      <c r="M1956" s="269"/>
      <c r="N1956" s="268"/>
      <c r="O1956" s="267"/>
      <c r="P1956" s="268"/>
      <c r="Q1956" s="300"/>
      <c r="R1956" s="104"/>
      <c r="S1956" s="43"/>
      <c r="T1956" s="111"/>
      <c r="U1956" s="111"/>
      <c r="V1956" s="111"/>
      <c r="W1956" s="111"/>
      <c r="X1956" s="111"/>
      <c r="Y1956" s="111"/>
      <c r="Z1956" s="111"/>
      <c r="AA1956" s="111"/>
      <c r="AB1956" s="111"/>
      <c r="AC1956" s="111"/>
      <c r="AD1956" s="111"/>
      <c r="AE1956" s="111"/>
      <c r="AF1956" s="111"/>
      <c r="AG1956" s="111"/>
      <c r="AH1956" s="40"/>
      <c r="AI1956" s="40"/>
    </row>
    <row r="1957" spans="1:35" s="44" customFormat="1" ht="28.5" customHeight="1" x14ac:dyDescent="0.25">
      <c r="A1957" s="88"/>
      <c r="B1957" s="87"/>
      <c r="C1957" s="28"/>
      <c r="D1957" s="37"/>
      <c r="E1957" s="38"/>
      <c r="F1957" s="89"/>
      <c r="G1957" s="96"/>
      <c r="H1957" s="39"/>
      <c r="I1957" s="39"/>
      <c r="J1957" s="82"/>
      <c r="K1957" s="41"/>
      <c r="L1957" s="42"/>
      <c r="M1957" s="269"/>
      <c r="N1957" s="268"/>
      <c r="O1957" s="267"/>
      <c r="P1957" s="268"/>
      <c r="Q1957" s="300"/>
      <c r="R1957" s="104"/>
      <c r="S1957" s="43"/>
      <c r="T1957" s="111"/>
      <c r="U1957" s="111"/>
      <c r="V1957" s="111"/>
      <c r="W1957" s="111"/>
      <c r="X1957" s="111"/>
      <c r="Y1957" s="111"/>
      <c r="Z1957" s="111"/>
      <c r="AA1957" s="111"/>
      <c r="AB1957" s="111"/>
      <c r="AC1957" s="111"/>
      <c r="AD1957" s="111"/>
      <c r="AE1957" s="111"/>
      <c r="AF1957" s="111"/>
      <c r="AG1957" s="111"/>
      <c r="AH1957" s="40"/>
      <c r="AI1957" s="40"/>
    </row>
    <row r="1958" spans="1:35" s="44" customFormat="1" ht="28.5" customHeight="1" x14ac:dyDescent="0.25">
      <c r="A1958" s="88"/>
      <c r="B1958" s="87"/>
      <c r="C1958" s="28"/>
      <c r="D1958" s="37"/>
      <c r="E1958" s="38"/>
      <c r="F1958" s="89"/>
      <c r="G1958" s="96"/>
      <c r="H1958" s="39"/>
      <c r="I1958" s="39"/>
      <c r="J1958" s="82"/>
      <c r="K1958" s="41"/>
      <c r="L1958" s="42"/>
      <c r="M1958" s="269"/>
      <c r="N1958" s="268"/>
      <c r="O1958" s="267"/>
      <c r="P1958" s="268"/>
      <c r="Q1958" s="300"/>
      <c r="R1958" s="104"/>
      <c r="S1958" s="43"/>
      <c r="T1958" s="111"/>
      <c r="U1958" s="111"/>
      <c r="V1958" s="111"/>
      <c r="W1958" s="111"/>
      <c r="X1958" s="111"/>
      <c r="Y1958" s="111"/>
      <c r="Z1958" s="111"/>
      <c r="AA1958" s="111"/>
      <c r="AB1958" s="111"/>
      <c r="AC1958" s="111"/>
      <c r="AD1958" s="111"/>
      <c r="AE1958" s="111"/>
      <c r="AF1958" s="111"/>
      <c r="AG1958" s="111"/>
      <c r="AH1958" s="40"/>
      <c r="AI1958" s="40"/>
    </row>
    <row r="1959" spans="1:35" s="44" customFormat="1" ht="28.5" customHeight="1" x14ac:dyDescent="0.25">
      <c r="A1959" s="88"/>
      <c r="B1959" s="87"/>
      <c r="C1959" s="28"/>
      <c r="D1959" s="37"/>
      <c r="E1959" s="38"/>
      <c r="F1959" s="89"/>
      <c r="G1959" s="96"/>
      <c r="H1959" s="39"/>
      <c r="I1959" s="39"/>
      <c r="J1959" s="82"/>
      <c r="K1959" s="41"/>
      <c r="L1959" s="42"/>
      <c r="M1959" s="269"/>
      <c r="N1959" s="268"/>
      <c r="O1959" s="267"/>
      <c r="P1959" s="268"/>
      <c r="Q1959" s="300"/>
      <c r="R1959" s="104"/>
      <c r="S1959" s="43"/>
      <c r="T1959" s="111"/>
      <c r="U1959" s="111"/>
      <c r="V1959" s="111"/>
      <c r="W1959" s="111"/>
      <c r="X1959" s="111"/>
      <c r="Y1959" s="111"/>
      <c r="Z1959" s="111"/>
      <c r="AA1959" s="111"/>
      <c r="AB1959" s="111"/>
      <c r="AC1959" s="111"/>
      <c r="AD1959" s="111"/>
      <c r="AE1959" s="111"/>
      <c r="AF1959" s="111"/>
      <c r="AG1959" s="111"/>
      <c r="AH1959" s="40"/>
      <c r="AI1959" s="40"/>
    </row>
    <row r="1960" spans="1:35" s="44" customFormat="1" ht="28.5" customHeight="1" x14ac:dyDescent="0.25">
      <c r="A1960" s="88"/>
      <c r="B1960" s="87"/>
      <c r="C1960" s="28"/>
      <c r="D1960" s="37"/>
      <c r="E1960" s="38"/>
      <c r="F1960" s="89"/>
      <c r="G1960" s="96"/>
      <c r="H1960" s="39"/>
      <c r="I1960" s="39"/>
      <c r="J1960" s="82"/>
      <c r="K1960" s="41"/>
      <c r="L1960" s="42"/>
      <c r="M1960" s="269"/>
      <c r="N1960" s="268"/>
      <c r="O1960" s="267"/>
      <c r="P1960" s="268"/>
      <c r="Q1960" s="300"/>
      <c r="R1960" s="104"/>
      <c r="S1960" s="43"/>
      <c r="T1960" s="111"/>
      <c r="U1960" s="111"/>
      <c r="V1960" s="111"/>
      <c r="W1960" s="111"/>
      <c r="X1960" s="111"/>
      <c r="Y1960" s="111"/>
      <c r="Z1960" s="111"/>
      <c r="AA1960" s="111"/>
      <c r="AB1960" s="111"/>
      <c r="AC1960" s="111"/>
      <c r="AD1960" s="111"/>
      <c r="AE1960" s="111"/>
      <c r="AF1960" s="111"/>
      <c r="AG1960" s="111"/>
      <c r="AH1960" s="40"/>
      <c r="AI1960" s="40"/>
    </row>
    <row r="1961" spans="1:35" s="44" customFormat="1" ht="28.5" customHeight="1" x14ac:dyDescent="0.25">
      <c r="A1961" s="88"/>
      <c r="B1961" s="87"/>
      <c r="C1961" s="28"/>
      <c r="D1961" s="37"/>
      <c r="E1961" s="38"/>
      <c r="F1961" s="89"/>
      <c r="G1961" s="96"/>
      <c r="H1961" s="39"/>
      <c r="I1961" s="39"/>
      <c r="J1961" s="82"/>
      <c r="K1961" s="41"/>
      <c r="L1961" s="42"/>
      <c r="M1961" s="269"/>
      <c r="N1961" s="268"/>
      <c r="O1961" s="267"/>
      <c r="P1961" s="268"/>
      <c r="Q1961" s="300"/>
      <c r="R1961" s="104"/>
      <c r="S1961" s="43"/>
      <c r="T1961" s="111"/>
      <c r="U1961" s="111"/>
      <c r="V1961" s="111"/>
      <c r="W1961" s="111"/>
      <c r="X1961" s="111"/>
      <c r="Y1961" s="111"/>
      <c r="Z1961" s="111"/>
      <c r="AA1961" s="111"/>
      <c r="AB1961" s="111"/>
      <c r="AC1961" s="111"/>
      <c r="AD1961" s="111"/>
      <c r="AE1961" s="111"/>
      <c r="AF1961" s="111"/>
      <c r="AG1961" s="111"/>
      <c r="AH1961" s="40"/>
      <c r="AI1961" s="40"/>
    </row>
    <row r="1962" spans="1:35" s="44" customFormat="1" ht="28.5" customHeight="1" x14ac:dyDescent="0.25">
      <c r="A1962" s="88"/>
      <c r="B1962" s="87"/>
      <c r="C1962" s="28"/>
      <c r="D1962" s="37"/>
      <c r="E1962" s="38"/>
      <c r="F1962" s="89"/>
      <c r="G1962" s="96"/>
      <c r="H1962" s="39"/>
      <c r="I1962" s="39"/>
      <c r="J1962" s="82"/>
      <c r="K1962" s="41"/>
      <c r="L1962" s="42"/>
      <c r="M1962" s="269"/>
      <c r="N1962" s="268"/>
      <c r="O1962" s="267"/>
      <c r="P1962" s="268"/>
      <c r="Q1962" s="300"/>
      <c r="R1962" s="104"/>
      <c r="S1962" s="43"/>
      <c r="T1962" s="111"/>
      <c r="U1962" s="111"/>
      <c r="V1962" s="111"/>
      <c r="W1962" s="111"/>
      <c r="X1962" s="111"/>
      <c r="Y1962" s="111"/>
      <c r="Z1962" s="111"/>
      <c r="AA1962" s="111"/>
      <c r="AB1962" s="111"/>
      <c r="AC1962" s="111"/>
      <c r="AD1962" s="111"/>
      <c r="AE1962" s="111"/>
      <c r="AF1962" s="111"/>
      <c r="AG1962" s="111"/>
      <c r="AH1962" s="40"/>
      <c r="AI1962" s="40"/>
    </row>
    <row r="1963" spans="1:35" s="44" customFormat="1" ht="28.5" customHeight="1" x14ac:dyDescent="0.25">
      <c r="A1963" s="88"/>
      <c r="B1963" s="87"/>
      <c r="C1963" s="28"/>
      <c r="D1963" s="37"/>
      <c r="E1963" s="38"/>
      <c r="F1963" s="89"/>
      <c r="G1963" s="96"/>
      <c r="H1963" s="39"/>
      <c r="I1963" s="39"/>
      <c r="J1963" s="82"/>
      <c r="K1963" s="41"/>
      <c r="L1963" s="42"/>
      <c r="M1963" s="269"/>
      <c r="N1963" s="268"/>
      <c r="O1963" s="267"/>
      <c r="P1963" s="268"/>
      <c r="Q1963" s="300"/>
      <c r="R1963" s="104"/>
      <c r="S1963" s="43"/>
      <c r="T1963" s="111"/>
      <c r="U1963" s="111"/>
      <c r="V1963" s="111"/>
      <c r="W1963" s="111"/>
      <c r="X1963" s="111"/>
      <c r="Y1963" s="111"/>
      <c r="Z1963" s="111"/>
      <c r="AA1963" s="111"/>
      <c r="AB1963" s="111"/>
      <c r="AC1963" s="111"/>
      <c r="AD1963" s="111"/>
      <c r="AE1963" s="111"/>
      <c r="AF1963" s="111"/>
      <c r="AG1963" s="111"/>
      <c r="AH1963" s="40"/>
      <c r="AI1963" s="40"/>
    </row>
    <row r="1964" spans="1:35" s="44" customFormat="1" ht="28.5" customHeight="1" x14ac:dyDescent="0.25">
      <c r="A1964" s="88"/>
      <c r="B1964" s="87"/>
      <c r="C1964" s="28"/>
      <c r="D1964" s="37"/>
      <c r="E1964" s="38"/>
      <c r="F1964" s="89"/>
      <c r="G1964" s="96"/>
      <c r="H1964" s="39"/>
      <c r="I1964" s="39"/>
      <c r="J1964" s="82"/>
      <c r="K1964" s="41"/>
      <c r="L1964" s="42"/>
      <c r="M1964" s="269"/>
      <c r="N1964" s="268"/>
      <c r="O1964" s="267"/>
      <c r="P1964" s="268"/>
      <c r="Q1964" s="300"/>
      <c r="R1964" s="104"/>
      <c r="S1964" s="43"/>
      <c r="T1964" s="111"/>
      <c r="U1964" s="111"/>
      <c r="V1964" s="111"/>
      <c r="W1964" s="111"/>
      <c r="X1964" s="111"/>
      <c r="Y1964" s="111"/>
      <c r="Z1964" s="111"/>
      <c r="AA1964" s="111"/>
      <c r="AB1964" s="111"/>
      <c r="AC1964" s="111"/>
      <c r="AD1964" s="111"/>
      <c r="AE1964" s="111"/>
      <c r="AF1964" s="111"/>
      <c r="AG1964" s="111"/>
      <c r="AH1964" s="40"/>
      <c r="AI1964" s="40"/>
    </row>
    <row r="1965" spans="1:35" s="44" customFormat="1" ht="28.5" customHeight="1" x14ac:dyDescent="0.25">
      <c r="A1965" s="88"/>
      <c r="B1965" s="87"/>
      <c r="C1965" s="28"/>
      <c r="D1965" s="37"/>
      <c r="E1965" s="38"/>
      <c r="F1965" s="89"/>
      <c r="G1965" s="96"/>
      <c r="H1965" s="39"/>
      <c r="I1965" s="39"/>
      <c r="J1965" s="82"/>
      <c r="K1965" s="41"/>
      <c r="L1965" s="42"/>
      <c r="M1965" s="269"/>
      <c r="N1965" s="268"/>
      <c r="O1965" s="267"/>
      <c r="P1965" s="268"/>
      <c r="Q1965" s="300"/>
      <c r="R1965" s="104"/>
      <c r="S1965" s="43"/>
      <c r="T1965" s="111"/>
      <c r="U1965" s="111"/>
      <c r="V1965" s="111"/>
      <c r="W1965" s="111"/>
      <c r="X1965" s="111"/>
      <c r="Y1965" s="111"/>
      <c r="Z1965" s="111"/>
      <c r="AA1965" s="111"/>
      <c r="AB1965" s="111"/>
      <c r="AC1965" s="111"/>
      <c r="AD1965" s="111"/>
      <c r="AE1965" s="111"/>
      <c r="AF1965" s="111"/>
      <c r="AG1965" s="111"/>
      <c r="AH1965" s="40"/>
      <c r="AI1965" s="40"/>
    </row>
    <row r="1966" spans="1:35" s="44" customFormat="1" ht="28.5" customHeight="1" x14ac:dyDescent="0.25">
      <c r="A1966" s="88"/>
      <c r="B1966" s="87"/>
      <c r="C1966" s="28"/>
      <c r="D1966" s="37"/>
      <c r="E1966" s="38"/>
      <c r="F1966" s="89"/>
      <c r="G1966" s="96"/>
      <c r="H1966" s="39"/>
      <c r="I1966" s="39"/>
      <c r="J1966" s="82"/>
      <c r="K1966" s="41"/>
      <c r="L1966" s="42"/>
      <c r="M1966" s="269"/>
      <c r="N1966" s="268"/>
      <c r="O1966" s="267"/>
      <c r="P1966" s="268"/>
      <c r="Q1966" s="300"/>
      <c r="R1966" s="104"/>
      <c r="S1966" s="43"/>
      <c r="T1966" s="111"/>
      <c r="U1966" s="111"/>
      <c r="V1966" s="111"/>
      <c r="W1966" s="111"/>
      <c r="X1966" s="111"/>
      <c r="Y1966" s="111"/>
      <c r="Z1966" s="111"/>
      <c r="AA1966" s="111"/>
      <c r="AB1966" s="111"/>
      <c r="AC1966" s="111"/>
      <c r="AD1966" s="111"/>
      <c r="AE1966" s="111"/>
      <c r="AF1966" s="111"/>
      <c r="AG1966" s="111"/>
      <c r="AH1966" s="40"/>
      <c r="AI1966" s="40"/>
    </row>
    <row r="1967" spans="1:35" s="44" customFormat="1" ht="28.5" customHeight="1" x14ac:dyDescent="0.25">
      <c r="A1967" s="88"/>
      <c r="B1967" s="87"/>
      <c r="C1967" s="28"/>
      <c r="D1967" s="37"/>
      <c r="E1967" s="38"/>
      <c r="F1967" s="89"/>
      <c r="G1967" s="96"/>
      <c r="H1967" s="39"/>
      <c r="I1967" s="39"/>
      <c r="J1967" s="82"/>
      <c r="K1967" s="41"/>
      <c r="L1967" s="42"/>
      <c r="M1967" s="269"/>
      <c r="N1967" s="268"/>
      <c r="O1967" s="267"/>
      <c r="P1967" s="268"/>
      <c r="Q1967" s="300"/>
      <c r="R1967" s="104"/>
      <c r="S1967" s="43"/>
      <c r="T1967" s="111"/>
      <c r="U1967" s="111"/>
      <c r="V1967" s="111"/>
      <c r="W1967" s="111"/>
      <c r="X1967" s="111"/>
      <c r="Y1967" s="111"/>
      <c r="Z1967" s="111"/>
      <c r="AA1967" s="111"/>
      <c r="AB1967" s="111"/>
      <c r="AC1967" s="111"/>
      <c r="AD1967" s="111"/>
      <c r="AE1967" s="111"/>
      <c r="AF1967" s="111"/>
      <c r="AG1967" s="111"/>
      <c r="AH1967" s="40"/>
      <c r="AI1967" s="40"/>
    </row>
    <row r="1968" spans="1:35" s="44" customFormat="1" ht="28.5" customHeight="1" x14ac:dyDescent="0.25">
      <c r="A1968" s="88"/>
      <c r="B1968" s="87"/>
      <c r="C1968" s="28"/>
      <c r="D1968" s="37"/>
      <c r="E1968" s="38"/>
      <c r="F1968" s="89"/>
      <c r="G1968" s="96"/>
      <c r="H1968" s="39"/>
      <c r="I1968" s="39"/>
      <c r="J1968" s="82"/>
      <c r="K1968" s="41"/>
      <c r="L1968" s="42"/>
      <c r="M1968" s="269"/>
      <c r="N1968" s="268"/>
      <c r="O1968" s="267"/>
      <c r="P1968" s="268"/>
      <c r="Q1968" s="300"/>
      <c r="R1968" s="104"/>
      <c r="S1968" s="43"/>
      <c r="T1968" s="111"/>
      <c r="U1968" s="111"/>
      <c r="V1968" s="111"/>
      <c r="W1968" s="111"/>
      <c r="X1968" s="111"/>
      <c r="Y1968" s="111"/>
      <c r="Z1968" s="111"/>
      <c r="AA1968" s="111"/>
      <c r="AB1968" s="111"/>
      <c r="AC1968" s="111"/>
      <c r="AD1968" s="111"/>
      <c r="AE1968" s="111"/>
      <c r="AF1968" s="111"/>
      <c r="AG1968" s="111"/>
      <c r="AH1968" s="40"/>
      <c r="AI1968" s="40"/>
    </row>
    <row r="1969" spans="1:35" s="44" customFormat="1" ht="28.5" customHeight="1" x14ac:dyDescent="0.25">
      <c r="A1969" s="88"/>
      <c r="B1969" s="87"/>
      <c r="C1969" s="28"/>
      <c r="D1969" s="37"/>
      <c r="E1969" s="38"/>
      <c r="F1969" s="89"/>
      <c r="G1969" s="96"/>
      <c r="H1969" s="39"/>
      <c r="I1969" s="39"/>
      <c r="J1969" s="82"/>
      <c r="K1969" s="41"/>
      <c r="L1969" s="42"/>
      <c r="M1969" s="269"/>
      <c r="N1969" s="268"/>
      <c r="O1969" s="267"/>
      <c r="P1969" s="268"/>
      <c r="Q1969" s="300"/>
      <c r="R1969" s="104"/>
      <c r="S1969" s="43"/>
      <c r="T1969" s="111"/>
      <c r="U1969" s="111"/>
      <c r="V1969" s="111"/>
      <c r="W1969" s="111"/>
      <c r="X1969" s="111"/>
      <c r="Y1969" s="111"/>
      <c r="Z1969" s="111"/>
      <c r="AA1969" s="111"/>
      <c r="AB1969" s="111"/>
      <c r="AC1969" s="111"/>
      <c r="AD1969" s="111"/>
      <c r="AE1969" s="111"/>
      <c r="AF1969" s="111"/>
      <c r="AG1969" s="111"/>
      <c r="AH1969" s="40"/>
      <c r="AI1969" s="40"/>
    </row>
    <row r="1970" spans="1:35" s="44" customFormat="1" ht="28.5" customHeight="1" x14ac:dyDescent="0.25">
      <c r="A1970" s="88"/>
      <c r="B1970" s="87"/>
      <c r="C1970" s="28"/>
      <c r="D1970" s="37"/>
      <c r="E1970" s="38"/>
      <c r="F1970" s="89"/>
      <c r="G1970" s="96"/>
      <c r="H1970" s="39"/>
      <c r="I1970" s="39"/>
      <c r="J1970" s="82"/>
      <c r="K1970" s="41"/>
      <c r="L1970" s="42"/>
      <c r="M1970" s="269"/>
      <c r="N1970" s="268"/>
      <c r="O1970" s="267"/>
      <c r="P1970" s="268"/>
      <c r="Q1970" s="300"/>
      <c r="R1970" s="104"/>
      <c r="S1970" s="43"/>
      <c r="T1970" s="111"/>
      <c r="U1970" s="111"/>
      <c r="V1970" s="111"/>
      <c r="W1970" s="111"/>
      <c r="X1970" s="111"/>
      <c r="Y1970" s="111"/>
      <c r="Z1970" s="111"/>
      <c r="AA1970" s="111"/>
      <c r="AB1970" s="111"/>
      <c r="AC1970" s="111"/>
      <c r="AD1970" s="111"/>
      <c r="AE1970" s="111"/>
      <c r="AF1970" s="111"/>
      <c r="AG1970" s="111"/>
      <c r="AH1970" s="40"/>
      <c r="AI1970" s="40"/>
    </row>
    <row r="1971" spans="1:35" s="44" customFormat="1" ht="28.5" customHeight="1" x14ac:dyDescent="0.25">
      <c r="A1971" s="88"/>
      <c r="B1971" s="87"/>
      <c r="C1971" s="28"/>
      <c r="D1971" s="37"/>
      <c r="E1971" s="38"/>
      <c r="F1971" s="89"/>
      <c r="G1971" s="96"/>
      <c r="H1971" s="39"/>
      <c r="I1971" s="39"/>
      <c r="J1971" s="82"/>
      <c r="K1971" s="41"/>
      <c r="L1971" s="42"/>
      <c r="M1971" s="269"/>
      <c r="N1971" s="268"/>
      <c r="O1971" s="267"/>
      <c r="P1971" s="268"/>
      <c r="Q1971" s="300"/>
      <c r="R1971" s="104"/>
      <c r="S1971" s="43"/>
      <c r="T1971" s="111"/>
      <c r="U1971" s="111"/>
      <c r="V1971" s="111"/>
      <c r="W1971" s="111"/>
      <c r="X1971" s="111"/>
      <c r="Y1971" s="111"/>
      <c r="Z1971" s="111"/>
      <c r="AA1971" s="111"/>
      <c r="AB1971" s="111"/>
      <c r="AC1971" s="111"/>
      <c r="AD1971" s="111"/>
      <c r="AE1971" s="111"/>
      <c r="AF1971" s="111"/>
      <c r="AG1971" s="111"/>
      <c r="AH1971" s="40"/>
      <c r="AI1971" s="40"/>
    </row>
    <row r="1972" spans="1:35" s="44" customFormat="1" ht="28.5" customHeight="1" x14ac:dyDescent="0.25">
      <c r="A1972" s="88"/>
      <c r="B1972" s="87"/>
      <c r="C1972" s="28"/>
      <c r="D1972" s="37"/>
      <c r="E1972" s="38"/>
      <c r="F1972" s="89"/>
      <c r="G1972" s="96"/>
      <c r="H1972" s="39"/>
      <c r="I1972" s="39"/>
      <c r="J1972" s="82"/>
      <c r="K1972" s="41"/>
      <c r="L1972" s="42"/>
      <c r="M1972" s="269"/>
      <c r="N1972" s="268"/>
      <c r="O1972" s="267"/>
      <c r="P1972" s="268"/>
      <c r="Q1972" s="300"/>
      <c r="R1972" s="104"/>
      <c r="S1972" s="43"/>
      <c r="T1972" s="111"/>
      <c r="U1972" s="111"/>
      <c r="V1972" s="111"/>
      <c r="W1972" s="111"/>
      <c r="X1972" s="111"/>
      <c r="Y1972" s="111"/>
      <c r="Z1972" s="111"/>
      <c r="AA1972" s="111"/>
      <c r="AB1972" s="111"/>
      <c r="AC1972" s="111"/>
      <c r="AD1972" s="111"/>
      <c r="AE1972" s="111"/>
      <c r="AF1972" s="111"/>
      <c r="AG1972" s="111"/>
      <c r="AH1972" s="40"/>
      <c r="AI1972" s="40"/>
    </row>
    <row r="1973" spans="1:35" s="44" customFormat="1" ht="28.5" customHeight="1" x14ac:dyDescent="0.25">
      <c r="A1973" s="88"/>
      <c r="B1973" s="87"/>
      <c r="C1973" s="28"/>
      <c r="D1973" s="37"/>
      <c r="E1973" s="38"/>
      <c r="F1973" s="89"/>
      <c r="G1973" s="96"/>
      <c r="H1973" s="39"/>
      <c r="I1973" s="39"/>
      <c r="J1973" s="82"/>
      <c r="K1973" s="41"/>
      <c r="L1973" s="42"/>
      <c r="M1973" s="269"/>
      <c r="N1973" s="268"/>
      <c r="O1973" s="267"/>
      <c r="P1973" s="268"/>
      <c r="Q1973" s="300"/>
      <c r="R1973" s="104"/>
      <c r="S1973" s="43"/>
      <c r="T1973" s="111"/>
      <c r="U1973" s="111"/>
      <c r="V1973" s="111"/>
      <c r="W1973" s="111"/>
      <c r="X1973" s="111"/>
      <c r="Y1973" s="111"/>
      <c r="Z1973" s="111"/>
      <c r="AA1973" s="111"/>
      <c r="AB1973" s="111"/>
      <c r="AC1973" s="111"/>
      <c r="AD1973" s="111"/>
      <c r="AE1973" s="111"/>
      <c r="AF1973" s="111"/>
      <c r="AG1973" s="111"/>
      <c r="AH1973" s="40"/>
      <c r="AI1973" s="40"/>
    </row>
    <row r="1974" spans="1:35" s="44" customFormat="1" ht="28.5" customHeight="1" x14ac:dyDescent="0.25">
      <c r="A1974" s="88"/>
      <c r="B1974" s="87"/>
      <c r="C1974" s="28"/>
      <c r="D1974" s="37"/>
      <c r="E1974" s="38"/>
      <c r="F1974" s="89"/>
      <c r="G1974" s="96"/>
      <c r="H1974" s="39"/>
      <c r="I1974" s="39"/>
      <c r="J1974" s="82"/>
      <c r="K1974" s="41"/>
      <c r="L1974" s="42"/>
      <c r="M1974" s="269"/>
      <c r="N1974" s="268"/>
      <c r="O1974" s="267"/>
      <c r="P1974" s="268"/>
      <c r="Q1974" s="300"/>
      <c r="R1974" s="104"/>
      <c r="S1974" s="43"/>
      <c r="T1974" s="111"/>
      <c r="U1974" s="111"/>
      <c r="V1974" s="111"/>
      <c r="W1974" s="111"/>
      <c r="X1974" s="111"/>
      <c r="Y1974" s="111"/>
      <c r="Z1974" s="111"/>
      <c r="AA1974" s="111"/>
      <c r="AB1974" s="111"/>
      <c r="AC1974" s="111"/>
      <c r="AD1974" s="111"/>
      <c r="AE1974" s="111"/>
      <c r="AF1974" s="111"/>
      <c r="AG1974" s="111"/>
      <c r="AH1974" s="40"/>
      <c r="AI1974" s="40"/>
    </row>
    <row r="1975" spans="1:35" s="44" customFormat="1" ht="28.5" customHeight="1" x14ac:dyDescent="0.25">
      <c r="A1975" s="88"/>
      <c r="B1975" s="87"/>
      <c r="C1975" s="28"/>
      <c r="D1975" s="37"/>
      <c r="E1975" s="38"/>
      <c r="F1975" s="89"/>
      <c r="G1975" s="96"/>
      <c r="H1975" s="39"/>
      <c r="I1975" s="39"/>
      <c r="J1975" s="82"/>
      <c r="K1975" s="41"/>
      <c r="L1975" s="42"/>
      <c r="M1975" s="269"/>
      <c r="N1975" s="268"/>
      <c r="O1975" s="267"/>
      <c r="P1975" s="268"/>
      <c r="Q1975" s="300"/>
      <c r="R1975" s="104"/>
      <c r="S1975" s="43"/>
      <c r="T1975" s="111"/>
      <c r="U1975" s="111"/>
      <c r="V1975" s="111"/>
      <c r="W1975" s="111"/>
      <c r="X1975" s="111"/>
      <c r="Y1975" s="111"/>
      <c r="Z1975" s="111"/>
      <c r="AA1975" s="111"/>
      <c r="AB1975" s="111"/>
      <c r="AC1975" s="111"/>
      <c r="AD1975" s="111"/>
      <c r="AE1975" s="111"/>
      <c r="AF1975" s="111"/>
      <c r="AG1975" s="111"/>
      <c r="AH1975" s="40"/>
      <c r="AI1975" s="40"/>
    </row>
    <row r="1976" spans="1:35" s="44" customFormat="1" ht="28.5" customHeight="1" x14ac:dyDescent="0.25">
      <c r="A1976" s="88"/>
      <c r="B1976" s="87"/>
      <c r="C1976" s="28"/>
      <c r="D1976" s="37"/>
      <c r="E1976" s="38"/>
      <c r="F1976" s="89"/>
      <c r="G1976" s="96"/>
      <c r="H1976" s="39"/>
      <c r="I1976" s="39"/>
      <c r="J1976" s="82"/>
      <c r="K1976" s="41"/>
      <c r="L1976" s="42"/>
      <c r="M1976" s="269"/>
      <c r="N1976" s="268"/>
      <c r="O1976" s="267"/>
      <c r="P1976" s="268"/>
      <c r="Q1976" s="300"/>
      <c r="R1976" s="104"/>
      <c r="S1976" s="43"/>
      <c r="T1976" s="111"/>
      <c r="U1976" s="111"/>
      <c r="V1976" s="111"/>
      <c r="W1976" s="111"/>
      <c r="X1976" s="111"/>
      <c r="Y1976" s="111"/>
      <c r="Z1976" s="111"/>
      <c r="AA1976" s="111"/>
      <c r="AB1976" s="111"/>
      <c r="AC1976" s="111"/>
      <c r="AD1976" s="111"/>
      <c r="AE1976" s="111"/>
      <c r="AF1976" s="111"/>
      <c r="AG1976" s="111"/>
      <c r="AH1976" s="40"/>
      <c r="AI1976" s="40"/>
    </row>
    <row r="1977" spans="1:35" s="44" customFormat="1" ht="28.5" customHeight="1" x14ac:dyDescent="0.25">
      <c r="A1977" s="88"/>
      <c r="B1977" s="87"/>
      <c r="C1977" s="28"/>
      <c r="D1977" s="37"/>
      <c r="E1977" s="38"/>
      <c r="F1977" s="89"/>
      <c r="G1977" s="96"/>
      <c r="H1977" s="39"/>
      <c r="I1977" s="39"/>
      <c r="J1977" s="82"/>
      <c r="K1977" s="41"/>
      <c r="L1977" s="42"/>
      <c r="M1977" s="269"/>
      <c r="N1977" s="268"/>
      <c r="O1977" s="267"/>
      <c r="P1977" s="268"/>
      <c r="Q1977" s="300"/>
      <c r="R1977" s="104"/>
      <c r="S1977" s="43"/>
      <c r="T1977" s="111"/>
      <c r="U1977" s="111"/>
      <c r="V1977" s="111"/>
      <c r="W1977" s="111"/>
      <c r="X1977" s="111"/>
      <c r="Y1977" s="111"/>
      <c r="Z1977" s="111"/>
      <c r="AA1977" s="111"/>
      <c r="AB1977" s="111"/>
      <c r="AC1977" s="111"/>
      <c r="AD1977" s="111"/>
      <c r="AE1977" s="111"/>
      <c r="AF1977" s="111"/>
      <c r="AG1977" s="111"/>
      <c r="AH1977" s="40"/>
      <c r="AI1977" s="40"/>
    </row>
    <row r="1978" spans="1:35" s="44" customFormat="1" ht="28.5" customHeight="1" x14ac:dyDescent="0.25">
      <c r="A1978" s="88"/>
      <c r="B1978" s="87"/>
      <c r="C1978" s="28"/>
      <c r="D1978" s="37"/>
      <c r="E1978" s="38"/>
      <c r="F1978" s="89"/>
      <c r="G1978" s="96"/>
      <c r="H1978" s="39"/>
      <c r="I1978" s="39"/>
      <c r="J1978" s="82"/>
      <c r="K1978" s="41"/>
      <c r="L1978" s="42"/>
      <c r="M1978" s="269"/>
      <c r="N1978" s="268"/>
      <c r="O1978" s="267"/>
      <c r="P1978" s="268"/>
      <c r="Q1978" s="300"/>
      <c r="R1978" s="104"/>
      <c r="S1978" s="43"/>
      <c r="T1978" s="111"/>
      <c r="U1978" s="111"/>
      <c r="V1978" s="111"/>
      <c r="W1978" s="111"/>
      <c r="X1978" s="111"/>
      <c r="Y1978" s="111"/>
      <c r="Z1978" s="111"/>
      <c r="AA1978" s="111"/>
      <c r="AB1978" s="111"/>
      <c r="AC1978" s="111"/>
      <c r="AD1978" s="111"/>
      <c r="AE1978" s="111"/>
      <c r="AF1978" s="111"/>
      <c r="AG1978" s="111"/>
      <c r="AH1978" s="40"/>
      <c r="AI1978" s="40"/>
    </row>
    <row r="1979" spans="1:35" s="44" customFormat="1" ht="28.5" customHeight="1" x14ac:dyDescent="0.25">
      <c r="A1979" s="88"/>
      <c r="B1979" s="87"/>
      <c r="C1979" s="28"/>
      <c r="D1979" s="37"/>
      <c r="E1979" s="38"/>
      <c r="F1979" s="89"/>
      <c r="G1979" s="96"/>
      <c r="H1979" s="39"/>
      <c r="I1979" s="39"/>
      <c r="J1979" s="82"/>
      <c r="K1979" s="41"/>
      <c r="L1979" s="42"/>
      <c r="M1979" s="269"/>
      <c r="N1979" s="268"/>
      <c r="O1979" s="267"/>
      <c r="P1979" s="268"/>
      <c r="Q1979" s="300"/>
      <c r="R1979" s="104"/>
      <c r="S1979" s="43"/>
      <c r="T1979" s="111"/>
      <c r="U1979" s="111"/>
      <c r="V1979" s="111"/>
      <c r="W1979" s="111"/>
      <c r="X1979" s="111"/>
      <c r="Y1979" s="111"/>
      <c r="Z1979" s="111"/>
      <c r="AA1979" s="111"/>
      <c r="AB1979" s="111"/>
      <c r="AC1979" s="111"/>
      <c r="AD1979" s="111"/>
      <c r="AE1979" s="111"/>
      <c r="AF1979" s="111"/>
      <c r="AG1979" s="111"/>
      <c r="AH1979" s="40"/>
      <c r="AI1979" s="40"/>
    </row>
    <row r="1980" spans="1:35" s="44" customFormat="1" ht="28.5" customHeight="1" x14ac:dyDescent="0.25">
      <c r="A1980" s="88"/>
      <c r="B1980" s="87"/>
      <c r="C1980" s="28"/>
      <c r="D1980" s="37"/>
      <c r="E1980" s="38"/>
      <c r="F1980" s="89"/>
      <c r="G1980" s="96"/>
      <c r="H1980" s="39"/>
      <c r="I1980" s="39"/>
      <c r="J1980" s="82"/>
      <c r="K1980" s="41"/>
      <c r="L1980" s="42"/>
      <c r="M1980" s="269"/>
      <c r="N1980" s="268"/>
      <c r="O1980" s="267"/>
      <c r="P1980" s="268"/>
      <c r="Q1980" s="300"/>
      <c r="R1980" s="104"/>
      <c r="S1980" s="43"/>
      <c r="T1980" s="111"/>
      <c r="U1980" s="111"/>
      <c r="V1980" s="111"/>
      <c r="W1980" s="111"/>
      <c r="X1980" s="111"/>
      <c r="Y1980" s="111"/>
      <c r="Z1980" s="111"/>
      <c r="AA1980" s="111"/>
      <c r="AB1980" s="111"/>
      <c r="AC1980" s="111"/>
      <c r="AD1980" s="111"/>
      <c r="AE1980" s="111"/>
      <c r="AF1980" s="111"/>
      <c r="AG1980" s="111"/>
      <c r="AH1980" s="40"/>
      <c r="AI1980" s="40"/>
    </row>
    <row r="1981" spans="1:35" s="44" customFormat="1" ht="28.5" customHeight="1" x14ac:dyDescent="0.25">
      <c r="A1981" s="88"/>
      <c r="B1981" s="87"/>
      <c r="C1981" s="28"/>
      <c r="D1981" s="37"/>
      <c r="E1981" s="38"/>
      <c r="F1981" s="89"/>
      <c r="G1981" s="96"/>
      <c r="H1981" s="39"/>
      <c r="I1981" s="39"/>
      <c r="J1981" s="82"/>
      <c r="K1981" s="41"/>
      <c r="L1981" s="42"/>
      <c r="M1981" s="269"/>
      <c r="N1981" s="268"/>
      <c r="O1981" s="267"/>
      <c r="P1981" s="268"/>
      <c r="Q1981" s="300"/>
      <c r="R1981" s="104"/>
      <c r="S1981" s="43"/>
      <c r="T1981" s="111"/>
      <c r="U1981" s="111"/>
      <c r="V1981" s="111"/>
      <c r="W1981" s="111"/>
      <c r="X1981" s="111"/>
      <c r="Y1981" s="111"/>
      <c r="Z1981" s="111"/>
      <c r="AA1981" s="111"/>
      <c r="AB1981" s="111"/>
      <c r="AC1981" s="111"/>
      <c r="AD1981" s="111"/>
      <c r="AE1981" s="111"/>
      <c r="AF1981" s="111"/>
      <c r="AG1981" s="111"/>
      <c r="AH1981" s="40"/>
      <c r="AI1981" s="40"/>
    </row>
    <row r="1982" spans="1:35" s="44" customFormat="1" ht="28.5" customHeight="1" x14ac:dyDescent="0.25">
      <c r="A1982" s="88"/>
      <c r="B1982" s="87"/>
      <c r="C1982" s="28"/>
      <c r="D1982" s="37"/>
      <c r="E1982" s="38"/>
      <c r="F1982" s="89"/>
      <c r="G1982" s="96"/>
      <c r="H1982" s="39"/>
      <c r="I1982" s="39"/>
      <c r="J1982" s="82"/>
      <c r="K1982" s="41"/>
      <c r="L1982" s="42"/>
      <c r="M1982" s="269"/>
      <c r="N1982" s="268"/>
      <c r="O1982" s="267"/>
      <c r="P1982" s="268"/>
      <c r="Q1982" s="300"/>
      <c r="R1982" s="104"/>
      <c r="S1982" s="43"/>
      <c r="T1982" s="111"/>
      <c r="U1982" s="111"/>
      <c r="V1982" s="111"/>
      <c r="W1982" s="111"/>
      <c r="X1982" s="111"/>
      <c r="Y1982" s="111"/>
      <c r="Z1982" s="111"/>
      <c r="AA1982" s="111"/>
      <c r="AB1982" s="111"/>
      <c r="AC1982" s="111"/>
      <c r="AD1982" s="111"/>
      <c r="AE1982" s="111"/>
      <c r="AF1982" s="111"/>
      <c r="AG1982" s="111"/>
      <c r="AH1982" s="40"/>
      <c r="AI1982" s="40"/>
    </row>
    <row r="1983" spans="1:35" s="44" customFormat="1" ht="28.5" customHeight="1" x14ac:dyDescent="0.25">
      <c r="A1983" s="88"/>
      <c r="B1983" s="87"/>
      <c r="C1983" s="28"/>
      <c r="D1983" s="37"/>
      <c r="E1983" s="38"/>
      <c r="F1983" s="89"/>
      <c r="G1983" s="96"/>
      <c r="H1983" s="39"/>
      <c r="I1983" s="39"/>
      <c r="J1983" s="82"/>
      <c r="K1983" s="41"/>
      <c r="L1983" s="42"/>
      <c r="M1983" s="269"/>
      <c r="N1983" s="268"/>
      <c r="O1983" s="267"/>
      <c r="P1983" s="268"/>
      <c r="Q1983" s="300"/>
      <c r="R1983" s="104"/>
      <c r="S1983" s="43"/>
      <c r="T1983" s="111"/>
      <c r="U1983" s="111"/>
      <c r="V1983" s="111"/>
      <c r="W1983" s="111"/>
      <c r="X1983" s="111"/>
      <c r="Y1983" s="111"/>
      <c r="Z1983" s="111"/>
      <c r="AA1983" s="111"/>
      <c r="AB1983" s="111"/>
      <c r="AC1983" s="111"/>
      <c r="AD1983" s="111"/>
      <c r="AE1983" s="111"/>
      <c r="AF1983" s="111"/>
      <c r="AG1983" s="111"/>
      <c r="AH1983" s="40"/>
      <c r="AI1983" s="40"/>
    </row>
    <row r="1984" spans="1:35" s="44" customFormat="1" ht="28.5" customHeight="1" x14ac:dyDescent="0.25">
      <c r="A1984" s="88"/>
      <c r="B1984" s="87"/>
      <c r="C1984" s="28"/>
      <c r="D1984" s="37"/>
      <c r="E1984" s="38"/>
      <c r="F1984" s="89"/>
      <c r="G1984" s="96"/>
      <c r="H1984" s="39"/>
      <c r="I1984" s="39"/>
      <c r="J1984" s="82"/>
      <c r="K1984" s="41"/>
      <c r="L1984" s="42"/>
      <c r="M1984" s="269"/>
      <c r="N1984" s="268"/>
      <c r="O1984" s="267"/>
      <c r="P1984" s="268"/>
      <c r="Q1984" s="300"/>
      <c r="R1984" s="104"/>
      <c r="S1984" s="43"/>
      <c r="T1984" s="111"/>
      <c r="U1984" s="111"/>
      <c r="V1984" s="111"/>
      <c r="W1984" s="111"/>
      <c r="X1984" s="111"/>
      <c r="Y1984" s="111"/>
      <c r="Z1984" s="111"/>
      <c r="AA1984" s="111"/>
      <c r="AB1984" s="111"/>
      <c r="AC1984" s="111"/>
      <c r="AD1984" s="111"/>
      <c r="AE1984" s="111"/>
      <c r="AF1984" s="111"/>
      <c r="AG1984" s="111"/>
      <c r="AH1984" s="40"/>
      <c r="AI1984" s="40"/>
    </row>
    <row r="1985" spans="1:35" s="44" customFormat="1" ht="28.5" customHeight="1" x14ac:dyDescent="0.25">
      <c r="A1985" s="88"/>
      <c r="B1985" s="87"/>
      <c r="C1985" s="28"/>
      <c r="D1985" s="37"/>
      <c r="E1985" s="38"/>
      <c r="F1985" s="89"/>
      <c r="G1985" s="96"/>
      <c r="H1985" s="39"/>
      <c r="I1985" s="39"/>
      <c r="J1985" s="82"/>
      <c r="K1985" s="41"/>
      <c r="L1985" s="42"/>
      <c r="M1985" s="269"/>
      <c r="N1985" s="268"/>
      <c r="O1985" s="267"/>
      <c r="P1985" s="268"/>
      <c r="Q1985" s="300"/>
      <c r="R1985" s="104"/>
      <c r="S1985" s="43"/>
      <c r="T1985" s="111"/>
      <c r="U1985" s="111"/>
      <c r="V1985" s="111"/>
      <c r="W1985" s="111"/>
      <c r="X1985" s="111"/>
      <c r="Y1985" s="111"/>
      <c r="Z1985" s="111"/>
      <c r="AA1985" s="111"/>
      <c r="AB1985" s="111"/>
      <c r="AC1985" s="111"/>
      <c r="AD1985" s="111"/>
      <c r="AE1985" s="111"/>
      <c r="AF1985" s="111"/>
      <c r="AG1985" s="111"/>
      <c r="AH1985" s="40"/>
      <c r="AI1985" s="40"/>
    </row>
    <row r="1986" spans="1:35" s="44" customFormat="1" ht="28.5" customHeight="1" x14ac:dyDescent="0.25">
      <c r="A1986" s="88"/>
      <c r="B1986" s="87"/>
      <c r="C1986" s="28"/>
      <c r="D1986" s="37"/>
      <c r="E1986" s="38"/>
      <c r="F1986" s="89"/>
      <c r="G1986" s="96"/>
      <c r="H1986" s="39"/>
      <c r="I1986" s="39"/>
      <c r="J1986" s="82"/>
      <c r="K1986" s="41"/>
      <c r="L1986" s="42"/>
      <c r="M1986" s="269"/>
      <c r="N1986" s="268"/>
      <c r="O1986" s="267"/>
      <c r="P1986" s="268"/>
      <c r="Q1986" s="300"/>
      <c r="R1986" s="104"/>
      <c r="S1986" s="43"/>
      <c r="T1986" s="111"/>
      <c r="U1986" s="111"/>
      <c r="V1986" s="111"/>
      <c r="W1986" s="111"/>
      <c r="X1986" s="111"/>
      <c r="Y1986" s="111"/>
      <c r="Z1986" s="111"/>
      <c r="AA1986" s="111"/>
      <c r="AB1986" s="111"/>
      <c r="AC1986" s="111"/>
      <c r="AD1986" s="111"/>
      <c r="AE1986" s="111"/>
      <c r="AF1986" s="111"/>
      <c r="AG1986" s="111"/>
      <c r="AH1986" s="40"/>
      <c r="AI1986" s="40"/>
    </row>
    <row r="1987" spans="1:35" s="44" customFormat="1" ht="28.5" customHeight="1" x14ac:dyDescent="0.25">
      <c r="A1987" s="88"/>
      <c r="B1987" s="87"/>
      <c r="C1987" s="28"/>
      <c r="D1987" s="37"/>
      <c r="E1987" s="38"/>
      <c r="F1987" s="89"/>
      <c r="G1987" s="96"/>
      <c r="H1987" s="39"/>
      <c r="I1987" s="39"/>
      <c r="J1987" s="82"/>
      <c r="K1987" s="41"/>
      <c r="L1987" s="42"/>
      <c r="M1987" s="269"/>
      <c r="N1987" s="268"/>
      <c r="O1987" s="267"/>
      <c r="P1987" s="268"/>
      <c r="Q1987" s="300"/>
      <c r="R1987" s="104"/>
      <c r="S1987" s="43"/>
      <c r="T1987" s="111"/>
      <c r="U1987" s="111"/>
      <c r="V1987" s="111"/>
      <c r="W1987" s="111"/>
      <c r="X1987" s="111"/>
      <c r="Y1987" s="111"/>
      <c r="Z1987" s="111"/>
      <c r="AA1987" s="111"/>
      <c r="AB1987" s="111"/>
      <c r="AC1987" s="111"/>
      <c r="AD1987" s="111"/>
      <c r="AE1987" s="111"/>
      <c r="AF1987" s="111"/>
      <c r="AG1987" s="111"/>
      <c r="AH1987" s="40"/>
      <c r="AI1987" s="40"/>
    </row>
    <row r="1988" spans="1:35" s="44" customFormat="1" ht="28.5" customHeight="1" x14ac:dyDescent="0.25">
      <c r="A1988" s="88"/>
      <c r="B1988" s="87"/>
      <c r="C1988" s="28"/>
      <c r="D1988" s="37"/>
      <c r="E1988" s="38"/>
      <c r="F1988" s="89"/>
      <c r="G1988" s="96"/>
      <c r="H1988" s="39"/>
      <c r="I1988" s="39"/>
      <c r="J1988" s="82"/>
      <c r="K1988" s="41"/>
      <c r="L1988" s="42"/>
      <c r="M1988" s="269"/>
      <c r="N1988" s="268"/>
      <c r="O1988" s="267"/>
      <c r="P1988" s="268"/>
      <c r="Q1988" s="300"/>
      <c r="R1988" s="104"/>
      <c r="S1988" s="43"/>
      <c r="T1988" s="111"/>
      <c r="U1988" s="111"/>
      <c r="V1988" s="111"/>
      <c r="W1988" s="111"/>
      <c r="X1988" s="111"/>
      <c r="Y1988" s="111"/>
      <c r="Z1988" s="111"/>
      <c r="AA1988" s="111"/>
      <c r="AB1988" s="111"/>
      <c r="AC1988" s="111"/>
      <c r="AD1988" s="111"/>
      <c r="AE1988" s="111"/>
      <c r="AF1988" s="111"/>
      <c r="AG1988" s="111"/>
      <c r="AH1988" s="40"/>
      <c r="AI1988" s="40"/>
    </row>
    <row r="1989" spans="1:35" s="44" customFormat="1" ht="28.5" customHeight="1" x14ac:dyDescent="0.25">
      <c r="A1989" s="88"/>
      <c r="B1989" s="87"/>
      <c r="C1989" s="28"/>
      <c r="D1989" s="37"/>
      <c r="E1989" s="38"/>
      <c r="F1989" s="89"/>
      <c r="G1989" s="96"/>
      <c r="H1989" s="39"/>
      <c r="I1989" s="39"/>
      <c r="J1989" s="82"/>
      <c r="K1989" s="41"/>
      <c r="L1989" s="42"/>
      <c r="M1989" s="269"/>
      <c r="N1989" s="268"/>
      <c r="O1989" s="267"/>
      <c r="P1989" s="268"/>
      <c r="Q1989" s="300"/>
      <c r="R1989" s="104"/>
      <c r="S1989" s="43"/>
      <c r="T1989" s="111"/>
      <c r="U1989" s="111"/>
      <c r="V1989" s="111"/>
      <c r="W1989" s="111"/>
      <c r="X1989" s="111"/>
      <c r="Y1989" s="111"/>
      <c r="Z1989" s="111"/>
      <c r="AA1989" s="111"/>
      <c r="AB1989" s="111"/>
      <c r="AC1989" s="111"/>
      <c r="AD1989" s="111"/>
      <c r="AE1989" s="111"/>
      <c r="AF1989" s="111"/>
      <c r="AG1989" s="111"/>
      <c r="AH1989" s="40"/>
      <c r="AI1989" s="40"/>
    </row>
    <row r="1990" spans="1:35" s="44" customFormat="1" ht="28.5" customHeight="1" x14ac:dyDescent="0.25">
      <c r="A1990" s="88"/>
      <c r="B1990" s="87"/>
      <c r="C1990" s="28"/>
      <c r="D1990" s="37"/>
      <c r="E1990" s="38"/>
      <c r="F1990" s="89"/>
      <c r="G1990" s="96"/>
      <c r="H1990" s="39"/>
      <c r="I1990" s="39"/>
      <c r="J1990" s="82"/>
      <c r="K1990" s="41"/>
      <c r="L1990" s="42"/>
      <c r="M1990" s="269"/>
      <c r="N1990" s="268"/>
      <c r="O1990" s="267"/>
      <c r="P1990" s="268"/>
      <c r="Q1990" s="300"/>
      <c r="R1990" s="104"/>
      <c r="S1990" s="43"/>
      <c r="T1990" s="111"/>
      <c r="U1990" s="111"/>
      <c r="V1990" s="111"/>
      <c r="W1990" s="111"/>
      <c r="X1990" s="111"/>
      <c r="Y1990" s="111"/>
      <c r="Z1990" s="111"/>
      <c r="AA1990" s="111"/>
      <c r="AB1990" s="111"/>
      <c r="AC1990" s="111"/>
      <c r="AD1990" s="111"/>
      <c r="AE1990" s="111"/>
      <c r="AF1990" s="111"/>
      <c r="AG1990" s="111"/>
      <c r="AH1990" s="40"/>
      <c r="AI1990" s="40"/>
    </row>
    <row r="1991" spans="1:35" s="44" customFormat="1" ht="28.5" customHeight="1" x14ac:dyDescent="0.25">
      <c r="A1991" s="88"/>
      <c r="B1991" s="87"/>
      <c r="C1991" s="28"/>
      <c r="D1991" s="37"/>
      <c r="E1991" s="38"/>
      <c r="F1991" s="89"/>
      <c r="G1991" s="96"/>
      <c r="H1991" s="39"/>
      <c r="I1991" s="39"/>
      <c r="J1991" s="82"/>
      <c r="K1991" s="41"/>
      <c r="L1991" s="42"/>
      <c r="M1991" s="269"/>
      <c r="N1991" s="268"/>
      <c r="O1991" s="267"/>
      <c r="P1991" s="268"/>
      <c r="Q1991" s="300"/>
      <c r="R1991" s="104"/>
      <c r="S1991" s="43"/>
      <c r="T1991" s="111"/>
      <c r="U1991" s="111"/>
      <c r="V1991" s="111"/>
      <c r="W1991" s="111"/>
      <c r="X1991" s="111"/>
      <c r="Y1991" s="111"/>
      <c r="Z1991" s="111"/>
      <c r="AA1991" s="111"/>
      <c r="AB1991" s="111"/>
      <c r="AC1991" s="111"/>
      <c r="AD1991" s="111"/>
      <c r="AE1991" s="111"/>
      <c r="AF1991" s="111"/>
      <c r="AG1991" s="111"/>
      <c r="AH1991" s="40"/>
      <c r="AI1991" s="40"/>
    </row>
    <row r="1992" spans="1:35" s="44" customFormat="1" ht="28.5" customHeight="1" x14ac:dyDescent="0.25">
      <c r="A1992" s="88"/>
      <c r="B1992" s="87"/>
      <c r="C1992" s="28"/>
      <c r="D1992" s="37"/>
      <c r="E1992" s="38"/>
      <c r="F1992" s="89"/>
      <c r="G1992" s="96"/>
      <c r="H1992" s="39"/>
      <c r="I1992" s="39"/>
      <c r="J1992" s="82"/>
      <c r="K1992" s="41"/>
      <c r="L1992" s="42"/>
      <c r="M1992" s="269"/>
      <c r="N1992" s="268"/>
      <c r="O1992" s="267"/>
      <c r="P1992" s="268"/>
      <c r="Q1992" s="300"/>
      <c r="R1992" s="104"/>
      <c r="S1992" s="43"/>
      <c r="T1992" s="111"/>
      <c r="U1992" s="111"/>
      <c r="V1992" s="111"/>
      <c r="W1992" s="111"/>
      <c r="X1992" s="111"/>
      <c r="Y1992" s="111"/>
      <c r="Z1992" s="111"/>
      <c r="AA1992" s="111"/>
      <c r="AB1992" s="111"/>
      <c r="AC1992" s="111"/>
      <c r="AD1992" s="111"/>
      <c r="AE1992" s="111"/>
      <c r="AF1992" s="111"/>
      <c r="AG1992" s="111"/>
      <c r="AH1992" s="40"/>
      <c r="AI1992" s="40"/>
    </row>
    <row r="1993" spans="1:35" s="44" customFormat="1" ht="28.5" customHeight="1" x14ac:dyDescent="0.25">
      <c r="A1993" s="88"/>
      <c r="B1993" s="87"/>
      <c r="C1993" s="28"/>
      <c r="D1993" s="37"/>
      <c r="E1993" s="38"/>
      <c r="F1993" s="89"/>
      <c r="G1993" s="96"/>
      <c r="H1993" s="39"/>
      <c r="I1993" s="39"/>
      <c r="J1993" s="82"/>
      <c r="K1993" s="41"/>
      <c r="L1993" s="42"/>
      <c r="M1993" s="269"/>
      <c r="N1993" s="268"/>
      <c r="O1993" s="267"/>
      <c r="P1993" s="268"/>
      <c r="Q1993" s="300"/>
      <c r="R1993" s="104"/>
      <c r="S1993" s="43"/>
      <c r="T1993" s="111"/>
      <c r="U1993" s="111"/>
      <c r="V1993" s="111"/>
      <c r="W1993" s="111"/>
      <c r="X1993" s="111"/>
      <c r="Y1993" s="111"/>
      <c r="Z1993" s="111"/>
      <c r="AA1993" s="111"/>
      <c r="AB1993" s="111"/>
      <c r="AC1993" s="111"/>
      <c r="AD1993" s="111"/>
      <c r="AE1993" s="111"/>
      <c r="AF1993" s="111"/>
      <c r="AG1993" s="111"/>
      <c r="AH1993" s="40"/>
      <c r="AI1993" s="40"/>
    </row>
    <row r="1994" spans="1:35" s="44" customFormat="1" ht="28.5" customHeight="1" x14ac:dyDescent="0.25">
      <c r="A1994" s="88"/>
      <c r="B1994" s="87"/>
      <c r="C1994" s="28"/>
      <c r="D1994" s="37"/>
      <c r="E1994" s="38"/>
      <c r="F1994" s="89"/>
      <c r="G1994" s="96"/>
      <c r="H1994" s="39"/>
      <c r="I1994" s="39"/>
      <c r="J1994" s="82"/>
      <c r="K1994" s="41"/>
      <c r="L1994" s="42"/>
      <c r="M1994" s="269"/>
      <c r="N1994" s="268"/>
      <c r="O1994" s="267"/>
      <c r="P1994" s="268"/>
      <c r="Q1994" s="300"/>
      <c r="R1994" s="104"/>
      <c r="S1994" s="43"/>
      <c r="T1994" s="111"/>
      <c r="U1994" s="111"/>
      <c r="V1994" s="111"/>
      <c r="W1994" s="111"/>
      <c r="X1994" s="111"/>
      <c r="Y1994" s="111"/>
      <c r="Z1994" s="111"/>
      <c r="AA1994" s="111"/>
      <c r="AB1994" s="111"/>
      <c r="AC1994" s="111"/>
      <c r="AD1994" s="111"/>
      <c r="AE1994" s="111"/>
      <c r="AF1994" s="111"/>
      <c r="AG1994" s="111"/>
      <c r="AH1994" s="40"/>
      <c r="AI1994" s="40"/>
    </row>
    <row r="1995" spans="1:35" s="44" customFormat="1" ht="28.5" customHeight="1" x14ac:dyDescent="0.25">
      <c r="A1995" s="88"/>
      <c r="B1995" s="87"/>
      <c r="C1995" s="28"/>
      <c r="D1995" s="37"/>
      <c r="E1995" s="38"/>
      <c r="F1995" s="89"/>
      <c r="G1995" s="96"/>
      <c r="H1995" s="39"/>
      <c r="I1995" s="39"/>
      <c r="J1995" s="82"/>
      <c r="K1995" s="41"/>
      <c r="L1995" s="42"/>
      <c r="M1995" s="269"/>
      <c r="N1995" s="268"/>
      <c r="O1995" s="267"/>
      <c r="P1995" s="268"/>
      <c r="Q1995" s="300"/>
      <c r="R1995" s="104"/>
      <c r="S1995" s="43"/>
      <c r="T1995" s="111"/>
      <c r="U1995" s="111"/>
      <c r="V1995" s="111"/>
      <c r="W1995" s="111"/>
      <c r="X1995" s="111"/>
      <c r="Y1995" s="111"/>
      <c r="Z1995" s="111"/>
      <c r="AA1995" s="111"/>
      <c r="AB1995" s="111"/>
      <c r="AC1995" s="111"/>
      <c r="AD1995" s="111"/>
      <c r="AE1995" s="111"/>
      <c r="AF1995" s="111"/>
      <c r="AG1995" s="111"/>
      <c r="AH1995" s="40"/>
      <c r="AI1995" s="40"/>
    </row>
    <row r="1996" spans="1:35" s="44" customFormat="1" ht="28.5" customHeight="1" x14ac:dyDescent="0.25">
      <c r="A1996" s="88"/>
      <c r="B1996" s="87"/>
      <c r="C1996" s="28"/>
      <c r="D1996" s="37"/>
      <c r="E1996" s="38"/>
      <c r="F1996" s="89"/>
      <c r="G1996" s="96"/>
      <c r="H1996" s="39"/>
      <c r="I1996" s="39"/>
      <c r="J1996" s="82"/>
      <c r="K1996" s="41"/>
      <c r="L1996" s="42"/>
      <c r="M1996" s="269"/>
      <c r="N1996" s="268"/>
      <c r="O1996" s="267"/>
      <c r="P1996" s="268"/>
      <c r="Q1996" s="300"/>
      <c r="R1996" s="104"/>
      <c r="S1996" s="43"/>
      <c r="T1996" s="111"/>
      <c r="U1996" s="111"/>
      <c r="V1996" s="111"/>
      <c r="W1996" s="111"/>
      <c r="X1996" s="111"/>
      <c r="Y1996" s="111"/>
      <c r="Z1996" s="111"/>
      <c r="AA1996" s="111"/>
      <c r="AB1996" s="111"/>
      <c r="AC1996" s="111"/>
      <c r="AD1996" s="111"/>
      <c r="AE1996" s="111"/>
      <c r="AF1996" s="111"/>
      <c r="AG1996" s="111"/>
      <c r="AH1996" s="40"/>
      <c r="AI1996" s="40"/>
    </row>
    <row r="1997" spans="1:35" s="44" customFormat="1" ht="28.5" customHeight="1" x14ac:dyDescent="0.25">
      <c r="A1997" s="88"/>
      <c r="B1997" s="87"/>
      <c r="C1997" s="28"/>
      <c r="D1997" s="37"/>
      <c r="E1997" s="38"/>
      <c r="F1997" s="89"/>
      <c r="G1997" s="96"/>
      <c r="H1997" s="39"/>
      <c r="I1997" s="39"/>
      <c r="J1997" s="82"/>
      <c r="K1997" s="41"/>
      <c r="L1997" s="42"/>
      <c r="M1997" s="269"/>
      <c r="N1997" s="268"/>
      <c r="O1997" s="267"/>
      <c r="P1997" s="268"/>
      <c r="Q1997" s="300"/>
      <c r="R1997" s="104"/>
      <c r="S1997" s="43"/>
      <c r="T1997" s="111"/>
      <c r="U1997" s="111"/>
      <c r="V1997" s="111"/>
      <c r="W1997" s="111"/>
      <c r="X1997" s="111"/>
      <c r="Y1997" s="111"/>
      <c r="Z1997" s="111"/>
      <c r="AA1997" s="111"/>
      <c r="AB1997" s="111"/>
      <c r="AC1997" s="111"/>
      <c r="AD1997" s="111"/>
      <c r="AE1997" s="111"/>
      <c r="AF1997" s="111"/>
      <c r="AG1997" s="111"/>
      <c r="AH1997" s="40"/>
      <c r="AI1997" s="40"/>
    </row>
    <row r="1998" spans="1:35" s="44" customFormat="1" ht="28.5" customHeight="1" x14ac:dyDescent="0.25">
      <c r="A1998" s="88"/>
      <c r="B1998" s="87"/>
      <c r="C1998" s="28"/>
      <c r="D1998" s="37"/>
      <c r="E1998" s="38"/>
      <c r="F1998" s="89"/>
      <c r="G1998" s="96"/>
      <c r="H1998" s="39"/>
      <c r="I1998" s="39"/>
      <c r="J1998" s="82"/>
      <c r="K1998" s="41"/>
      <c r="L1998" s="42"/>
      <c r="M1998" s="269"/>
      <c r="N1998" s="268"/>
      <c r="O1998" s="267"/>
      <c r="P1998" s="268"/>
      <c r="Q1998" s="300"/>
      <c r="R1998" s="104"/>
      <c r="S1998" s="43"/>
      <c r="T1998" s="111"/>
      <c r="U1998" s="111"/>
      <c r="V1998" s="111"/>
      <c r="W1998" s="111"/>
      <c r="X1998" s="111"/>
      <c r="Y1998" s="111"/>
      <c r="Z1998" s="111"/>
      <c r="AA1998" s="111"/>
      <c r="AB1998" s="111"/>
      <c r="AC1998" s="111"/>
      <c r="AD1998" s="111"/>
      <c r="AE1998" s="111"/>
      <c r="AF1998" s="111"/>
      <c r="AG1998" s="111"/>
      <c r="AH1998" s="40"/>
      <c r="AI1998" s="40"/>
    </row>
    <row r="1999" spans="1:35" s="44" customFormat="1" ht="28.5" customHeight="1" x14ac:dyDescent="0.25">
      <c r="A1999" s="88"/>
      <c r="B1999" s="87"/>
      <c r="C1999" s="28"/>
      <c r="D1999" s="37"/>
      <c r="E1999" s="38"/>
      <c r="F1999" s="89"/>
      <c r="G1999" s="96"/>
      <c r="H1999" s="39"/>
      <c r="I1999" s="39"/>
      <c r="J1999" s="82"/>
      <c r="K1999" s="41"/>
      <c r="L1999" s="42"/>
      <c r="M1999" s="269"/>
      <c r="N1999" s="268"/>
      <c r="O1999" s="267"/>
      <c r="P1999" s="268"/>
      <c r="Q1999" s="300"/>
      <c r="R1999" s="104"/>
      <c r="S1999" s="43"/>
      <c r="T1999" s="111"/>
      <c r="U1999" s="111"/>
      <c r="V1999" s="111"/>
      <c r="W1999" s="111"/>
      <c r="X1999" s="111"/>
      <c r="Y1999" s="111"/>
      <c r="Z1999" s="111"/>
      <c r="AA1999" s="111"/>
      <c r="AB1999" s="111"/>
      <c r="AC1999" s="111"/>
      <c r="AD1999" s="111"/>
      <c r="AE1999" s="111"/>
      <c r="AF1999" s="111"/>
      <c r="AG1999" s="111"/>
      <c r="AH1999" s="40"/>
      <c r="AI1999" s="40"/>
    </row>
    <row r="2000" spans="1:35" s="44" customFormat="1" ht="28.5" customHeight="1" x14ac:dyDescent="0.25">
      <c r="A2000" s="88"/>
      <c r="B2000" s="87"/>
      <c r="C2000" s="28"/>
      <c r="D2000" s="37"/>
      <c r="E2000" s="38"/>
      <c r="F2000" s="89"/>
      <c r="G2000" s="96"/>
      <c r="H2000" s="39"/>
      <c r="I2000" s="39"/>
      <c r="J2000" s="82"/>
      <c r="K2000" s="41"/>
      <c r="L2000" s="42"/>
      <c r="M2000" s="269"/>
      <c r="N2000" s="268"/>
      <c r="O2000" s="267"/>
      <c r="P2000" s="268"/>
      <c r="Q2000" s="300"/>
      <c r="R2000" s="104"/>
      <c r="S2000" s="43"/>
      <c r="T2000" s="111"/>
      <c r="U2000" s="111"/>
      <c r="V2000" s="111"/>
      <c r="W2000" s="111"/>
      <c r="X2000" s="111"/>
      <c r="Y2000" s="111"/>
      <c r="Z2000" s="111"/>
      <c r="AA2000" s="111"/>
      <c r="AB2000" s="111"/>
      <c r="AC2000" s="111"/>
      <c r="AD2000" s="111"/>
      <c r="AE2000" s="111"/>
      <c r="AF2000" s="111"/>
      <c r="AG2000" s="111"/>
      <c r="AH2000" s="40"/>
      <c r="AI2000" s="40"/>
    </row>
    <row r="2001" spans="1:35" s="44" customFormat="1" ht="28.5" customHeight="1" x14ac:dyDescent="0.25">
      <c r="A2001" s="88"/>
      <c r="B2001" s="87"/>
      <c r="C2001" s="28"/>
      <c r="D2001" s="37"/>
      <c r="E2001" s="38"/>
      <c r="F2001" s="89"/>
      <c r="G2001" s="96"/>
      <c r="H2001" s="39"/>
      <c r="I2001" s="39"/>
      <c r="J2001" s="82"/>
      <c r="K2001" s="41"/>
      <c r="L2001" s="42"/>
      <c r="M2001" s="269"/>
      <c r="N2001" s="268"/>
      <c r="O2001" s="267"/>
      <c r="P2001" s="268"/>
      <c r="Q2001" s="300"/>
      <c r="R2001" s="104"/>
      <c r="S2001" s="43"/>
      <c r="T2001" s="111"/>
      <c r="U2001" s="111"/>
      <c r="V2001" s="111"/>
      <c r="W2001" s="111"/>
      <c r="X2001" s="111"/>
      <c r="Y2001" s="111"/>
      <c r="Z2001" s="111"/>
      <c r="AA2001" s="111"/>
      <c r="AB2001" s="111"/>
      <c r="AC2001" s="111"/>
      <c r="AD2001" s="111"/>
      <c r="AE2001" s="111"/>
      <c r="AF2001" s="111"/>
      <c r="AG2001" s="111"/>
      <c r="AH2001" s="40"/>
      <c r="AI2001" s="40"/>
    </row>
    <row r="2002" spans="1:35" s="44" customFormat="1" ht="28.5" customHeight="1" x14ac:dyDescent="0.25">
      <c r="A2002" s="88"/>
      <c r="B2002" s="87"/>
      <c r="C2002" s="28"/>
      <c r="D2002" s="37"/>
      <c r="E2002" s="38"/>
      <c r="F2002" s="89"/>
      <c r="G2002" s="96"/>
      <c r="H2002" s="39"/>
      <c r="I2002" s="39"/>
      <c r="J2002" s="82"/>
      <c r="K2002" s="41"/>
      <c r="L2002" s="42"/>
      <c r="M2002" s="269"/>
      <c r="N2002" s="268"/>
      <c r="O2002" s="267"/>
      <c r="P2002" s="268"/>
      <c r="Q2002" s="300"/>
      <c r="R2002" s="104"/>
      <c r="S2002" s="43"/>
      <c r="T2002" s="111"/>
      <c r="U2002" s="111"/>
      <c r="V2002" s="111"/>
      <c r="W2002" s="111"/>
      <c r="X2002" s="111"/>
      <c r="Y2002" s="111"/>
      <c r="Z2002" s="111"/>
      <c r="AA2002" s="111"/>
      <c r="AB2002" s="111"/>
      <c r="AC2002" s="111"/>
      <c r="AD2002" s="111"/>
      <c r="AE2002" s="111"/>
      <c r="AF2002" s="111"/>
      <c r="AG2002" s="111"/>
      <c r="AH2002" s="40"/>
      <c r="AI2002" s="40"/>
    </row>
    <row r="2003" spans="1:35" s="44" customFormat="1" ht="28.5" customHeight="1" x14ac:dyDescent="0.25">
      <c r="A2003" s="88"/>
      <c r="B2003" s="87"/>
      <c r="C2003" s="28"/>
      <c r="D2003" s="37"/>
      <c r="E2003" s="38"/>
      <c r="F2003" s="89"/>
      <c r="G2003" s="96"/>
      <c r="H2003" s="39"/>
      <c r="I2003" s="39"/>
      <c r="J2003" s="82"/>
      <c r="K2003" s="41"/>
      <c r="L2003" s="42"/>
      <c r="M2003" s="269"/>
      <c r="N2003" s="268"/>
      <c r="O2003" s="267"/>
      <c r="P2003" s="268"/>
      <c r="Q2003" s="300"/>
      <c r="R2003" s="104"/>
      <c r="S2003" s="43"/>
      <c r="T2003" s="111"/>
      <c r="U2003" s="111"/>
      <c r="V2003" s="111"/>
      <c r="W2003" s="111"/>
      <c r="X2003" s="111"/>
      <c r="Y2003" s="111"/>
      <c r="Z2003" s="111"/>
      <c r="AA2003" s="111"/>
      <c r="AB2003" s="111"/>
      <c r="AC2003" s="111"/>
      <c r="AD2003" s="111"/>
      <c r="AE2003" s="111"/>
      <c r="AF2003" s="111"/>
      <c r="AG2003" s="111"/>
      <c r="AH2003" s="40"/>
      <c r="AI2003" s="40"/>
    </row>
    <row r="2004" spans="1:35" s="44" customFormat="1" ht="28.5" customHeight="1" x14ac:dyDescent="0.25">
      <c r="A2004" s="88"/>
      <c r="B2004" s="87"/>
      <c r="C2004" s="28"/>
      <c r="D2004" s="37"/>
      <c r="E2004" s="38"/>
      <c r="F2004" s="89"/>
      <c r="G2004" s="96"/>
      <c r="H2004" s="39"/>
      <c r="I2004" s="39"/>
      <c r="J2004" s="82"/>
      <c r="K2004" s="41"/>
      <c r="L2004" s="42"/>
      <c r="M2004" s="269"/>
      <c r="N2004" s="268"/>
      <c r="O2004" s="267"/>
      <c r="P2004" s="268"/>
      <c r="Q2004" s="300"/>
      <c r="R2004" s="104"/>
      <c r="S2004" s="43"/>
      <c r="T2004" s="111"/>
      <c r="U2004" s="111"/>
      <c r="V2004" s="111"/>
      <c r="W2004" s="111"/>
      <c r="X2004" s="111"/>
      <c r="Y2004" s="111"/>
      <c r="Z2004" s="111"/>
      <c r="AA2004" s="111"/>
      <c r="AB2004" s="111"/>
      <c r="AC2004" s="111"/>
      <c r="AD2004" s="111"/>
      <c r="AE2004" s="111"/>
      <c r="AF2004" s="111"/>
      <c r="AG2004" s="111"/>
      <c r="AH2004" s="40"/>
      <c r="AI2004" s="40"/>
    </row>
    <row r="2005" spans="1:35" s="44" customFormat="1" ht="28.5" customHeight="1" x14ac:dyDescent="0.25">
      <c r="A2005" s="88"/>
      <c r="B2005" s="87"/>
      <c r="C2005" s="28"/>
      <c r="D2005" s="37"/>
      <c r="E2005" s="38"/>
      <c r="F2005" s="89"/>
      <c r="G2005" s="96"/>
      <c r="H2005" s="39"/>
      <c r="I2005" s="39"/>
      <c r="J2005" s="82"/>
      <c r="K2005" s="41"/>
      <c r="L2005" s="42"/>
      <c r="M2005" s="269"/>
      <c r="N2005" s="268"/>
      <c r="O2005" s="267"/>
      <c r="P2005" s="268"/>
      <c r="Q2005" s="300"/>
      <c r="R2005" s="104"/>
      <c r="S2005" s="43"/>
      <c r="T2005" s="111"/>
      <c r="U2005" s="111"/>
      <c r="V2005" s="111"/>
      <c r="W2005" s="111"/>
      <c r="X2005" s="111"/>
      <c r="Y2005" s="111"/>
      <c r="Z2005" s="111"/>
      <c r="AA2005" s="111"/>
      <c r="AB2005" s="111"/>
      <c r="AC2005" s="111"/>
      <c r="AD2005" s="111"/>
      <c r="AE2005" s="111"/>
      <c r="AF2005" s="111"/>
      <c r="AG2005" s="111"/>
      <c r="AH2005" s="40"/>
      <c r="AI2005" s="40"/>
    </row>
    <row r="2006" spans="1:35" s="44" customFormat="1" ht="28.5" customHeight="1" x14ac:dyDescent="0.25">
      <c r="A2006" s="88"/>
      <c r="B2006" s="87"/>
      <c r="C2006" s="28"/>
      <c r="D2006" s="37"/>
      <c r="E2006" s="38"/>
      <c r="F2006" s="89"/>
      <c r="G2006" s="96"/>
      <c r="H2006" s="39"/>
      <c r="I2006" s="39"/>
      <c r="J2006" s="82"/>
      <c r="K2006" s="41"/>
      <c r="L2006" s="42"/>
      <c r="M2006" s="269"/>
      <c r="N2006" s="268"/>
      <c r="O2006" s="267"/>
      <c r="P2006" s="268"/>
      <c r="Q2006" s="300"/>
      <c r="R2006" s="104"/>
      <c r="S2006" s="43"/>
      <c r="T2006" s="111"/>
      <c r="U2006" s="111"/>
      <c r="V2006" s="111"/>
      <c r="W2006" s="111"/>
      <c r="X2006" s="111"/>
      <c r="Y2006" s="111"/>
      <c r="Z2006" s="111"/>
      <c r="AA2006" s="111"/>
      <c r="AB2006" s="111"/>
      <c r="AC2006" s="111"/>
      <c r="AD2006" s="111"/>
      <c r="AE2006" s="111"/>
      <c r="AF2006" s="111"/>
      <c r="AG2006" s="111"/>
      <c r="AH2006" s="40"/>
      <c r="AI2006" s="40"/>
    </row>
    <row r="2007" spans="1:35" s="44" customFormat="1" ht="28.5" customHeight="1" x14ac:dyDescent="0.25">
      <c r="A2007" s="88"/>
      <c r="B2007" s="87"/>
      <c r="C2007" s="28"/>
      <c r="D2007" s="37"/>
      <c r="E2007" s="38"/>
      <c r="F2007" s="89"/>
      <c r="G2007" s="96"/>
      <c r="H2007" s="39"/>
      <c r="I2007" s="39"/>
      <c r="J2007" s="82"/>
      <c r="K2007" s="41"/>
      <c r="L2007" s="42"/>
      <c r="M2007" s="269"/>
      <c r="N2007" s="268"/>
      <c r="O2007" s="267"/>
      <c r="P2007" s="268"/>
      <c r="Q2007" s="300"/>
      <c r="R2007" s="104"/>
      <c r="S2007" s="43"/>
      <c r="T2007" s="111"/>
      <c r="U2007" s="111"/>
      <c r="V2007" s="111"/>
      <c r="W2007" s="111"/>
      <c r="X2007" s="111"/>
      <c r="Y2007" s="111"/>
      <c r="Z2007" s="111"/>
      <c r="AA2007" s="111"/>
      <c r="AB2007" s="111"/>
      <c r="AC2007" s="111"/>
      <c r="AD2007" s="111"/>
      <c r="AE2007" s="111"/>
      <c r="AF2007" s="111"/>
      <c r="AG2007" s="111"/>
      <c r="AH2007" s="40"/>
      <c r="AI2007" s="40"/>
    </row>
    <row r="2008" spans="1:35" s="44" customFormat="1" ht="28.5" customHeight="1" x14ac:dyDescent="0.25">
      <c r="A2008" s="88"/>
      <c r="B2008" s="87"/>
      <c r="C2008" s="28"/>
      <c r="D2008" s="37"/>
      <c r="E2008" s="38"/>
      <c r="F2008" s="89"/>
      <c r="G2008" s="96"/>
      <c r="H2008" s="39"/>
      <c r="I2008" s="39"/>
      <c r="J2008" s="82"/>
      <c r="K2008" s="41"/>
      <c r="L2008" s="42"/>
      <c r="M2008" s="269"/>
      <c r="N2008" s="268"/>
      <c r="O2008" s="267"/>
      <c r="P2008" s="268"/>
      <c r="Q2008" s="300"/>
      <c r="R2008" s="104"/>
      <c r="S2008" s="43"/>
      <c r="T2008" s="111"/>
      <c r="U2008" s="111"/>
      <c r="V2008" s="111"/>
      <c r="W2008" s="111"/>
      <c r="X2008" s="111"/>
      <c r="Y2008" s="111"/>
      <c r="Z2008" s="111"/>
      <c r="AA2008" s="111"/>
      <c r="AB2008" s="111"/>
      <c r="AC2008" s="111"/>
      <c r="AD2008" s="111"/>
      <c r="AE2008" s="111"/>
      <c r="AF2008" s="111"/>
      <c r="AG2008" s="111"/>
      <c r="AH2008" s="40"/>
      <c r="AI2008" s="40"/>
    </row>
    <row r="2009" spans="1:35" s="44" customFormat="1" ht="28.5" customHeight="1" x14ac:dyDescent="0.25">
      <c r="A2009" s="88"/>
      <c r="B2009" s="87"/>
      <c r="C2009" s="28"/>
      <c r="D2009" s="37"/>
      <c r="E2009" s="38"/>
      <c r="F2009" s="89"/>
      <c r="G2009" s="96"/>
      <c r="H2009" s="39"/>
      <c r="I2009" s="39"/>
      <c r="J2009" s="82"/>
      <c r="K2009" s="41"/>
      <c r="L2009" s="42"/>
      <c r="M2009" s="269"/>
      <c r="N2009" s="268"/>
      <c r="O2009" s="267"/>
      <c r="P2009" s="268"/>
      <c r="Q2009" s="300"/>
      <c r="R2009" s="104"/>
      <c r="S2009" s="43"/>
      <c r="T2009" s="111"/>
      <c r="U2009" s="111"/>
      <c r="V2009" s="111"/>
      <c r="W2009" s="111"/>
      <c r="X2009" s="111"/>
      <c r="Y2009" s="111"/>
      <c r="Z2009" s="111"/>
      <c r="AA2009" s="111"/>
      <c r="AB2009" s="111"/>
      <c r="AC2009" s="111"/>
      <c r="AD2009" s="111"/>
      <c r="AE2009" s="111"/>
      <c r="AF2009" s="111"/>
      <c r="AG2009" s="111"/>
      <c r="AH2009" s="40"/>
      <c r="AI2009" s="40"/>
    </row>
    <row r="2010" spans="1:35" s="44" customFormat="1" ht="28.5" customHeight="1" x14ac:dyDescent="0.25">
      <c r="A2010" s="88"/>
      <c r="B2010" s="87"/>
      <c r="C2010" s="28"/>
      <c r="D2010" s="37"/>
      <c r="E2010" s="38"/>
      <c r="F2010" s="89"/>
      <c r="G2010" s="96"/>
      <c r="H2010" s="39"/>
      <c r="I2010" s="39"/>
      <c r="J2010" s="82"/>
      <c r="K2010" s="41"/>
      <c r="L2010" s="42"/>
      <c r="M2010" s="269"/>
      <c r="N2010" s="268"/>
      <c r="O2010" s="267"/>
      <c r="P2010" s="268"/>
      <c r="Q2010" s="300"/>
      <c r="R2010" s="104"/>
      <c r="S2010" s="43"/>
      <c r="T2010" s="111"/>
      <c r="U2010" s="111"/>
      <c r="V2010" s="111"/>
      <c r="W2010" s="111"/>
      <c r="X2010" s="111"/>
      <c r="Y2010" s="111"/>
      <c r="Z2010" s="111"/>
      <c r="AA2010" s="111"/>
      <c r="AB2010" s="111"/>
      <c r="AC2010" s="111"/>
      <c r="AD2010" s="111"/>
      <c r="AE2010" s="111"/>
      <c r="AF2010" s="111"/>
      <c r="AG2010" s="111"/>
      <c r="AH2010" s="40"/>
      <c r="AI2010" s="40"/>
    </row>
    <row r="2011" spans="1:35" s="44" customFormat="1" ht="28.5" customHeight="1" x14ac:dyDescent="0.25">
      <c r="A2011" s="88"/>
      <c r="B2011" s="87"/>
      <c r="C2011" s="28"/>
      <c r="D2011" s="37"/>
      <c r="E2011" s="38"/>
      <c r="F2011" s="89"/>
      <c r="G2011" s="96"/>
      <c r="H2011" s="39"/>
      <c r="I2011" s="39"/>
      <c r="J2011" s="82"/>
      <c r="K2011" s="41"/>
      <c r="L2011" s="42"/>
      <c r="M2011" s="269"/>
      <c r="N2011" s="268"/>
      <c r="O2011" s="267"/>
      <c r="P2011" s="268"/>
      <c r="Q2011" s="300"/>
      <c r="R2011" s="104"/>
      <c r="S2011" s="43"/>
      <c r="T2011" s="111"/>
      <c r="U2011" s="111"/>
      <c r="V2011" s="111"/>
      <c r="W2011" s="111"/>
      <c r="X2011" s="111"/>
      <c r="Y2011" s="111"/>
      <c r="Z2011" s="111"/>
      <c r="AA2011" s="111"/>
      <c r="AB2011" s="111"/>
      <c r="AC2011" s="111"/>
      <c r="AD2011" s="111"/>
      <c r="AE2011" s="111"/>
      <c r="AF2011" s="111"/>
      <c r="AG2011" s="111"/>
      <c r="AH2011" s="40"/>
      <c r="AI2011" s="40"/>
    </row>
    <row r="2012" spans="1:35" s="44" customFormat="1" ht="28.5" customHeight="1" x14ac:dyDescent="0.25">
      <c r="A2012" s="88"/>
      <c r="B2012" s="87"/>
      <c r="C2012" s="28"/>
      <c r="D2012" s="37"/>
      <c r="E2012" s="38"/>
      <c r="F2012" s="89"/>
      <c r="G2012" s="96"/>
      <c r="H2012" s="39"/>
      <c r="I2012" s="39"/>
      <c r="J2012" s="82"/>
      <c r="K2012" s="41"/>
      <c r="L2012" s="42"/>
      <c r="M2012" s="269"/>
      <c r="N2012" s="268"/>
      <c r="O2012" s="267"/>
      <c r="P2012" s="268"/>
      <c r="Q2012" s="300"/>
      <c r="R2012" s="104"/>
      <c r="S2012" s="43"/>
      <c r="T2012" s="111"/>
      <c r="U2012" s="111"/>
      <c r="V2012" s="111"/>
      <c r="W2012" s="111"/>
      <c r="X2012" s="111"/>
      <c r="Y2012" s="111"/>
      <c r="Z2012" s="111"/>
      <c r="AA2012" s="111"/>
      <c r="AB2012" s="111"/>
      <c r="AC2012" s="111"/>
      <c r="AD2012" s="111"/>
      <c r="AE2012" s="111"/>
      <c r="AF2012" s="111"/>
      <c r="AG2012" s="111"/>
      <c r="AH2012" s="40"/>
      <c r="AI2012" s="40"/>
    </row>
    <row r="2013" spans="1:35" s="44" customFormat="1" ht="28.5" customHeight="1" x14ac:dyDescent="0.25">
      <c r="A2013" s="88"/>
      <c r="B2013" s="87"/>
      <c r="C2013" s="28"/>
      <c r="D2013" s="37"/>
      <c r="E2013" s="38"/>
      <c r="F2013" s="89"/>
      <c r="G2013" s="96"/>
      <c r="H2013" s="39"/>
      <c r="I2013" s="39"/>
      <c r="J2013" s="82"/>
      <c r="K2013" s="41"/>
      <c r="L2013" s="42"/>
      <c r="M2013" s="269"/>
      <c r="N2013" s="268"/>
      <c r="O2013" s="267"/>
      <c r="P2013" s="268"/>
      <c r="Q2013" s="300"/>
      <c r="R2013" s="104"/>
      <c r="S2013" s="43"/>
      <c r="T2013" s="111"/>
      <c r="U2013" s="111"/>
      <c r="V2013" s="111"/>
      <c r="W2013" s="111"/>
      <c r="X2013" s="111"/>
      <c r="Y2013" s="111"/>
      <c r="Z2013" s="111"/>
      <c r="AA2013" s="111"/>
      <c r="AB2013" s="111"/>
      <c r="AC2013" s="111"/>
      <c r="AD2013" s="111"/>
      <c r="AE2013" s="111"/>
      <c r="AF2013" s="111"/>
      <c r="AG2013" s="111"/>
      <c r="AH2013" s="40"/>
      <c r="AI2013" s="40"/>
    </row>
    <row r="2014" spans="1:35" s="44" customFormat="1" ht="28.5" customHeight="1" x14ac:dyDescent="0.25">
      <c r="A2014" s="88"/>
      <c r="B2014" s="87"/>
      <c r="C2014" s="28"/>
      <c r="D2014" s="37"/>
      <c r="E2014" s="38"/>
      <c r="F2014" s="89"/>
      <c r="G2014" s="96"/>
      <c r="H2014" s="39"/>
      <c r="I2014" s="39"/>
      <c r="J2014" s="82"/>
      <c r="K2014" s="41"/>
      <c r="L2014" s="42"/>
      <c r="M2014" s="269"/>
      <c r="N2014" s="268"/>
      <c r="O2014" s="267"/>
      <c r="P2014" s="268"/>
      <c r="Q2014" s="300"/>
      <c r="R2014" s="104"/>
      <c r="S2014" s="43"/>
      <c r="T2014" s="111"/>
      <c r="U2014" s="111"/>
      <c r="V2014" s="111"/>
      <c r="W2014" s="111"/>
      <c r="X2014" s="111"/>
      <c r="Y2014" s="111"/>
      <c r="Z2014" s="111"/>
      <c r="AA2014" s="111"/>
      <c r="AB2014" s="111"/>
      <c r="AC2014" s="111"/>
      <c r="AD2014" s="111"/>
      <c r="AE2014" s="111"/>
      <c r="AF2014" s="111"/>
      <c r="AG2014" s="111"/>
      <c r="AH2014" s="40"/>
      <c r="AI2014" s="40"/>
    </row>
    <row r="2015" spans="1:35" s="44" customFormat="1" ht="28.5" customHeight="1" x14ac:dyDescent="0.25">
      <c r="A2015" s="88"/>
      <c r="B2015" s="87"/>
      <c r="C2015" s="28"/>
      <c r="D2015" s="37"/>
      <c r="E2015" s="38"/>
      <c r="F2015" s="89"/>
      <c r="G2015" s="96"/>
      <c r="H2015" s="39"/>
      <c r="I2015" s="39"/>
      <c r="J2015" s="82"/>
      <c r="K2015" s="41"/>
      <c r="L2015" s="42"/>
      <c r="M2015" s="269"/>
      <c r="N2015" s="268"/>
      <c r="O2015" s="267"/>
      <c r="P2015" s="268"/>
      <c r="Q2015" s="300"/>
      <c r="R2015" s="104"/>
      <c r="S2015" s="43"/>
      <c r="T2015" s="111"/>
      <c r="U2015" s="111"/>
      <c r="V2015" s="111"/>
      <c r="W2015" s="111"/>
      <c r="X2015" s="111"/>
      <c r="Y2015" s="111"/>
      <c r="Z2015" s="111"/>
      <c r="AA2015" s="111"/>
      <c r="AB2015" s="111"/>
      <c r="AC2015" s="111"/>
      <c r="AD2015" s="111"/>
      <c r="AE2015" s="111"/>
      <c r="AF2015" s="111"/>
      <c r="AG2015" s="111"/>
      <c r="AH2015" s="40"/>
      <c r="AI2015" s="40"/>
    </row>
    <row r="2016" spans="1:35" s="44" customFormat="1" ht="28.5" customHeight="1" x14ac:dyDescent="0.25">
      <c r="A2016" s="88"/>
      <c r="B2016" s="87"/>
      <c r="C2016" s="28"/>
      <c r="D2016" s="37"/>
      <c r="E2016" s="38"/>
      <c r="F2016" s="89"/>
      <c r="G2016" s="96"/>
      <c r="H2016" s="39"/>
      <c r="I2016" s="39"/>
      <c r="J2016" s="82"/>
      <c r="K2016" s="41"/>
      <c r="L2016" s="42"/>
      <c r="M2016" s="269"/>
      <c r="N2016" s="268"/>
      <c r="O2016" s="267"/>
      <c r="P2016" s="268"/>
      <c r="Q2016" s="300"/>
      <c r="R2016" s="104"/>
      <c r="S2016" s="43"/>
      <c r="T2016" s="111"/>
      <c r="U2016" s="111"/>
      <c r="V2016" s="111"/>
      <c r="W2016" s="111"/>
      <c r="X2016" s="111"/>
      <c r="Y2016" s="111"/>
      <c r="Z2016" s="111"/>
      <c r="AA2016" s="111"/>
      <c r="AB2016" s="111"/>
      <c r="AC2016" s="111"/>
      <c r="AD2016" s="111"/>
      <c r="AE2016" s="111"/>
      <c r="AF2016" s="111"/>
      <c r="AG2016" s="111"/>
      <c r="AH2016" s="40"/>
      <c r="AI2016" s="40"/>
    </row>
    <row r="2017" spans="1:35" s="44" customFormat="1" ht="28.5" customHeight="1" x14ac:dyDescent="0.25">
      <c r="A2017" s="88"/>
      <c r="B2017" s="87"/>
      <c r="C2017" s="28"/>
      <c r="D2017" s="37"/>
      <c r="E2017" s="38"/>
      <c r="F2017" s="89"/>
      <c r="G2017" s="96"/>
      <c r="H2017" s="39"/>
      <c r="I2017" s="39"/>
      <c r="J2017" s="82"/>
      <c r="K2017" s="41"/>
      <c r="L2017" s="42"/>
      <c r="M2017" s="269"/>
      <c r="N2017" s="268"/>
      <c r="O2017" s="267"/>
      <c r="P2017" s="268"/>
      <c r="Q2017" s="300"/>
      <c r="R2017" s="104"/>
      <c r="S2017" s="43"/>
      <c r="T2017" s="111"/>
      <c r="U2017" s="111"/>
      <c r="V2017" s="111"/>
      <c r="W2017" s="111"/>
      <c r="X2017" s="111"/>
      <c r="Y2017" s="111"/>
      <c r="Z2017" s="111"/>
      <c r="AA2017" s="111"/>
      <c r="AB2017" s="111"/>
      <c r="AC2017" s="111"/>
      <c r="AD2017" s="111"/>
      <c r="AE2017" s="111"/>
      <c r="AF2017" s="111"/>
      <c r="AG2017" s="111"/>
      <c r="AH2017" s="40"/>
      <c r="AI2017" s="40"/>
    </row>
    <row r="2018" spans="1:35" s="44" customFormat="1" ht="28.5" customHeight="1" x14ac:dyDescent="0.25">
      <c r="A2018" s="88"/>
      <c r="B2018" s="87"/>
      <c r="C2018" s="28"/>
      <c r="D2018" s="37"/>
      <c r="E2018" s="38"/>
      <c r="F2018" s="89"/>
      <c r="G2018" s="96"/>
      <c r="H2018" s="39"/>
      <c r="I2018" s="39"/>
      <c r="J2018" s="82"/>
      <c r="K2018" s="41"/>
      <c r="L2018" s="42"/>
      <c r="M2018" s="269"/>
      <c r="N2018" s="268"/>
      <c r="O2018" s="267"/>
      <c r="P2018" s="268"/>
      <c r="Q2018" s="300"/>
      <c r="R2018" s="104"/>
      <c r="S2018" s="43"/>
      <c r="T2018" s="111"/>
      <c r="U2018" s="111"/>
      <c r="V2018" s="111"/>
      <c r="W2018" s="111"/>
      <c r="X2018" s="111"/>
      <c r="Y2018" s="111"/>
      <c r="Z2018" s="111"/>
      <c r="AA2018" s="111"/>
      <c r="AB2018" s="111"/>
      <c r="AC2018" s="111"/>
      <c r="AD2018" s="111"/>
      <c r="AE2018" s="111"/>
      <c r="AF2018" s="111"/>
      <c r="AG2018" s="111"/>
      <c r="AH2018" s="40"/>
      <c r="AI2018" s="40"/>
    </row>
    <row r="2019" spans="1:35" s="44" customFormat="1" ht="28.5" customHeight="1" x14ac:dyDescent="0.25">
      <c r="A2019" s="88"/>
      <c r="B2019" s="87"/>
      <c r="C2019" s="28"/>
      <c r="D2019" s="37"/>
      <c r="E2019" s="38"/>
      <c r="F2019" s="89"/>
      <c r="G2019" s="96"/>
      <c r="H2019" s="39"/>
      <c r="I2019" s="39"/>
      <c r="J2019" s="82"/>
      <c r="K2019" s="41"/>
      <c r="L2019" s="42"/>
      <c r="M2019" s="269"/>
      <c r="N2019" s="268"/>
      <c r="O2019" s="267"/>
      <c r="P2019" s="268"/>
      <c r="Q2019" s="300"/>
      <c r="R2019" s="104"/>
      <c r="S2019" s="43"/>
      <c r="T2019" s="111"/>
      <c r="U2019" s="111"/>
      <c r="V2019" s="111"/>
      <c r="W2019" s="111"/>
      <c r="X2019" s="111"/>
      <c r="Y2019" s="111"/>
      <c r="Z2019" s="111"/>
      <c r="AA2019" s="111"/>
      <c r="AB2019" s="111"/>
      <c r="AC2019" s="111"/>
      <c r="AD2019" s="111"/>
      <c r="AE2019" s="111"/>
      <c r="AF2019" s="111"/>
      <c r="AG2019" s="111"/>
      <c r="AH2019" s="40"/>
      <c r="AI2019" s="40"/>
    </row>
    <row r="2020" spans="1:35" s="44" customFormat="1" ht="28.5" customHeight="1" x14ac:dyDescent="0.25">
      <c r="A2020" s="88"/>
      <c r="B2020" s="87"/>
      <c r="C2020" s="28"/>
      <c r="D2020" s="37"/>
      <c r="E2020" s="38"/>
      <c r="F2020" s="89"/>
      <c r="G2020" s="96"/>
      <c r="H2020" s="39"/>
      <c r="I2020" s="39"/>
      <c r="J2020" s="82"/>
      <c r="K2020" s="41"/>
      <c r="L2020" s="42"/>
      <c r="M2020" s="269"/>
      <c r="N2020" s="268"/>
      <c r="O2020" s="267"/>
      <c r="P2020" s="268"/>
      <c r="Q2020" s="300"/>
      <c r="R2020" s="104"/>
      <c r="S2020" s="43"/>
      <c r="T2020" s="111"/>
      <c r="U2020" s="111"/>
      <c r="V2020" s="111"/>
      <c r="W2020" s="111"/>
      <c r="X2020" s="111"/>
      <c r="Y2020" s="111"/>
      <c r="Z2020" s="111"/>
      <c r="AA2020" s="111"/>
      <c r="AB2020" s="111"/>
      <c r="AC2020" s="111"/>
      <c r="AD2020" s="111"/>
      <c r="AE2020" s="111"/>
      <c r="AF2020" s="111"/>
      <c r="AG2020" s="111"/>
      <c r="AH2020" s="40"/>
      <c r="AI2020" s="40"/>
    </row>
    <row r="2021" spans="1:35" s="44" customFormat="1" ht="28.5" customHeight="1" x14ac:dyDescent="0.25">
      <c r="A2021" s="88"/>
      <c r="B2021" s="87"/>
      <c r="C2021" s="28"/>
      <c r="D2021" s="37"/>
      <c r="E2021" s="38"/>
      <c r="F2021" s="89"/>
      <c r="G2021" s="96"/>
      <c r="H2021" s="39"/>
      <c r="I2021" s="39"/>
      <c r="J2021" s="82"/>
      <c r="K2021" s="41"/>
      <c r="L2021" s="42"/>
      <c r="M2021" s="269"/>
      <c r="N2021" s="268"/>
      <c r="O2021" s="267"/>
      <c r="P2021" s="268"/>
      <c r="Q2021" s="300"/>
      <c r="R2021" s="104"/>
      <c r="S2021" s="43"/>
      <c r="T2021" s="111"/>
      <c r="U2021" s="111"/>
      <c r="V2021" s="111"/>
      <c r="W2021" s="111"/>
      <c r="X2021" s="111"/>
      <c r="Y2021" s="111"/>
      <c r="Z2021" s="111"/>
      <c r="AA2021" s="111"/>
      <c r="AB2021" s="111"/>
      <c r="AC2021" s="111"/>
      <c r="AD2021" s="111"/>
      <c r="AE2021" s="111"/>
      <c r="AF2021" s="111"/>
      <c r="AG2021" s="111"/>
      <c r="AH2021" s="40"/>
      <c r="AI2021" s="40"/>
    </row>
    <row r="2022" spans="1:35" s="44" customFormat="1" ht="28.5" customHeight="1" x14ac:dyDescent="0.25">
      <c r="A2022" s="88"/>
      <c r="B2022" s="87"/>
      <c r="C2022" s="28"/>
      <c r="D2022" s="37"/>
      <c r="E2022" s="38"/>
      <c r="F2022" s="89"/>
      <c r="G2022" s="96"/>
      <c r="H2022" s="39"/>
      <c r="I2022" s="39"/>
      <c r="J2022" s="82"/>
      <c r="K2022" s="41"/>
      <c r="L2022" s="42"/>
      <c r="M2022" s="269"/>
      <c r="N2022" s="268"/>
      <c r="O2022" s="267"/>
      <c r="P2022" s="268"/>
      <c r="Q2022" s="300"/>
      <c r="R2022" s="104"/>
      <c r="S2022" s="43"/>
      <c r="T2022" s="111"/>
      <c r="U2022" s="111"/>
      <c r="V2022" s="111"/>
      <c r="W2022" s="111"/>
      <c r="X2022" s="111"/>
      <c r="Y2022" s="111"/>
      <c r="Z2022" s="111"/>
      <c r="AA2022" s="111"/>
      <c r="AB2022" s="111"/>
      <c r="AC2022" s="111"/>
      <c r="AD2022" s="111"/>
      <c r="AE2022" s="111"/>
      <c r="AF2022" s="111"/>
      <c r="AG2022" s="111"/>
      <c r="AH2022" s="40"/>
      <c r="AI2022" s="40"/>
    </row>
    <row r="2023" spans="1:35" s="44" customFormat="1" ht="28.5" customHeight="1" x14ac:dyDescent="0.25">
      <c r="A2023" s="88"/>
      <c r="B2023" s="87"/>
      <c r="C2023" s="28"/>
      <c r="D2023" s="37"/>
      <c r="E2023" s="38"/>
      <c r="F2023" s="89"/>
      <c r="G2023" s="96"/>
      <c r="H2023" s="39"/>
      <c r="I2023" s="39"/>
      <c r="J2023" s="82"/>
      <c r="K2023" s="41"/>
      <c r="L2023" s="42"/>
      <c r="M2023" s="269"/>
      <c r="N2023" s="268"/>
      <c r="O2023" s="267"/>
      <c r="P2023" s="268"/>
      <c r="Q2023" s="300"/>
      <c r="R2023" s="104"/>
      <c r="S2023" s="43"/>
      <c r="T2023" s="111"/>
      <c r="U2023" s="111"/>
      <c r="V2023" s="111"/>
      <c r="W2023" s="111"/>
      <c r="X2023" s="111"/>
      <c r="Y2023" s="111"/>
      <c r="Z2023" s="111"/>
      <c r="AA2023" s="111"/>
      <c r="AB2023" s="111"/>
      <c r="AC2023" s="111"/>
      <c r="AD2023" s="111"/>
      <c r="AE2023" s="111"/>
      <c r="AF2023" s="111"/>
      <c r="AG2023" s="111"/>
      <c r="AH2023" s="40"/>
      <c r="AI2023" s="40"/>
    </row>
    <row r="2024" spans="1:35" s="44" customFormat="1" ht="28.5" customHeight="1" x14ac:dyDescent="0.25">
      <c r="A2024" s="88"/>
      <c r="B2024" s="87"/>
      <c r="C2024" s="28"/>
      <c r="D2024" s="37"/>
      <c r="E2024" s="38"/>
      <c r="F2024" s="89"/>
      <c r="G2024" s="96"/>
      <c r="H2024" s="39"/>
      <c r="I2024" s="39"/>
      <c r="J2024" s="82"/>
      <c r="K2024" s="41"/>
      <c r="L2024" s="42"/>
      <c r="M2024" s="269"/>
      <c r="N2024" s="268"/>
      <c r="O2024" s="267"/>
      <c r="P2024" s="268"/>
      <c r="Q2024" s="300"/>
      <c r="R2024" s="104"/>
      <c r="S2024" s="43"/>
      <c r="T2024" s="111"/>
      <c r="U2024" s="111"/>
      <c r="V2024" s="111"/>
      <c r="W2024" s="111"/>
      <c r="X2024" s="111"/>
      <c r="Y2024" s="111"/>
      <c r="Z2024" s="111"/>
      <c r="AA2024" s="111"/>
      <c r="AB2024" s="111"/>
      <c r="AC2024" s="111"/>
      <c r="AD2024" s="111"/>
      <c r="AE2024" s="111"/>
      <c r="AF2024" s="111"/>
      <c r="AG2024" s="111"/>
      <c r="AH2024" s="40"/>
      <c r="AI2024" s="40"/>
    </row>
    <row r="2025" spans="1:35" s="44" customFormat="1" ht="28.5" customHeight="1" x14ac:dyDescent="0.25">
      <c r="A2025" s="88"/>
      <c r="B2025" s="87"/>
      <c r="C2025" s="28"/>
      <c r="D2025" s="37"/>
      <c r="E2025" s="38"/>
      <c r="F2025" s="89"/>
      <c r="G2025" s="96"/>
      <c r="H2025" s="39"/>
      <c r="I2025" s="39"/>
      <c r="J2025" s="82"/>
      <c r="K2025" s="41"/>
      <c r="L2025" s="42"/>
      <c r="M2025" s="269"/>
      <c r="N2025" s="268"/>
      <c r="O2025" s="267"/>
      <c r="P2025" s="268"/>
      <c r="Q2025" s="300"/>
      <c r="R2025" s="104"/>
      <c r="S2025" s="43"/>
      <c r="T2025" s="111"/>
      <c r="U2025" s="111"/>
      <c r="V2025" s="111"/>
      <c r="W2025" s="111"/>
      <c r="X2025" s="111"/>
      <c r="Y2025" s="111"/>
      <c r="Z2025" s="111"/>
      <c r="AA2025" s="111"/>
      <c r="AB2025" s="111"/>
      <c r="AC2025" s="111"/>
      <c r="AD2025" s="111"/>
      <c r="AE2025" s="111"/>
      <c r="AF2025" s="111"/>
      <c r="AG2025" s="111"/>
      <c r="AH2025" s="40"/>
      <c r="AI2025" s="40"/>
    </row>
    <row r="2026" spans="1:35" s="44" customFormat="1" ht="28.5" customHeight="1" x14ac:dyDescent="0.25">
      <c r="A2026" s="88"/>
      <c r="B2026" s="87"/>
      <c r="C2026" s="28"/>
      <c r="D2026" s="37"/>
      <c r="E2026" s="38"/>
      <c r="F2026" s="89"/>
      <c r="G2026" s="96"/>
      <c r="H2026" s="39"/>
      <c r="I2026" s="39"/>
      <c r="J2026" s="82"/>
      <c r="K2026" s="41"/>
      <c r="L2026" s="42"/>
      <c r="M2026" s="269"/>
      <c r="N2026" s="268"/>
      <c r="O2026" s="267"/>
      <c r="P2026" s="268"/>
      <c r="Q2026" s="300"/>
      <c r="R2026" s="104"/>
      <c r="S2026" s="43"/>
      <c r="T2026" s="111"/>
      <c r="U2026" s="111"/>
      <c r="V2026" s="111"/>
      <c r="W2026" s="111"/>
      <c r="X2026" s="111"/>
      <c r="Y2026" s="111"/>
      <c r="Z2026" s="111"/>
      <c r="AA2026" s="111"/>
      <c r="AB2026" s="111"/>
      <c r="AC2026" s="111"/>
      <c r="AD2026" s="111"/>
      <c r="AE2026" s="111"/>
      <c r="AF2026" s="111"/>
      <c r="AG2026" s="111"/>
      <c r="AH2026" s="40"/>
      <c r="AI2026" s="40"/>
    </row>
    <row r="2027" spans="1:35" s="44" customFormat="1" ht="28.5" customHeight="1" x14ac:dyDescent="0.25">
      <c r="A2027" s="88"/>
      <c r="B2027" s="87"/>
      <c r="C2027" s="28"/>
      <c r="D2027" s="37"/>
      <c r="E2027" s="38"/>
      <c r="F2027" s="89"/>
      <c r="G2027" s="96"/>
      <c r="H2027" s="39"/>
      <c r="I2027" s="39"/>
      <c r="J2027" s="82"/>
      <c r="K2027" s="41"/>
      <c r="L2027" s="42"/>
      <c r="M2027" s="269"/>
      <c r="N2027" s="268"/>
      <c r="O2027" s="267"/>
      <c r="P2027" s="268"/>
      <c r="Q2027" s="300"/>
      <c r="R2027" s="104"/>
      <c r="S2027" s="43"/>
      <c r="T2027" s="111"/>
      <c r="U2027" s="111"/>
      <c r="V2027" s="111"/>
      <c r="W2027" s="111"/>
      <c r="X2027" s="111"/>
      <c r="Y2027" s="111"/>
      <c r="Z2027" s="111"/>
      <c r="AA2027" s="111"/>
      <c r="AB2027" s="111"/>
      <c r="AC2027" s="111"/>
      <c r="AD2027" s="111"/>
      <c r="AE2027" s="111"/>
      <c r="AF2027" s="111"/>
      <c r="AG2027" s="111"/>
      <c r="AH2027" s="40"/>
      <c r="AI2027" s="40"/>
    </row>
    <row r="2028" spans="1:35" s="44" customFormat="1" ht="28.5" customHeight="1" x14ac:dyDescent="0.25">
      <c r="A2028" s="88"/>
      <c r="B2028" s="87"/>
      <c r="C2028" s="28"/>
      <c r="D2028" s="37"/>
      <c r="E2028" s="38"/>
      <c r="F2028" s="89"/>
      <c r="G2028" s="96"/>
      <c r="H2028" s="39"/>
      <c r="I2028" s="39"/>
      <c r="J2028" s="82"/>
      <c r="K2028" s="41"/>
      <c r="L2028" s="42"/>
      <c r="M2028" s="269"/>
      <c r="N2028" s="268"/>
      <c r="O2028" s="267"/>
      <c r="P2028" s="268"/>
      <c r="Q2028" s="300"/>
      <c r="R2028" s="104"/>
      <c r="S2028" s="43"/>
      <c r="T2028" s="111"/>
      <c r="U2028" s="111"/>
      <c r="V2028" s="111"/>
      <c r="W2028" s="111"/>
      <c r="X2028" s="111"/>
      <c r="Y2028" s="111"/>
      <c r="Z2028" s="111"/>
      <c r="AA2028" s="111"/>
      <c r="AB2028" s="111"/>
      <c r="AC2028" s="111"/>
      <c r="AD2028" s="111"/>
      <c r="AE2028" s="111"/>
      <c r="AF2028" s="111"/>
      <c r="AG2028" s="111"/>
      <c r="AH2028" s="40"/>
      <c r="AI2028" s="40"/>
    </row>
    <row r="2029" spans="1:35" s="44" customFormat="1" ht="28.5" customHeight="1" x14ac:dyDescent="0.25">
      <c r="A2029" s="88"/>
      <c r="B2029" s="87"/>
      <c r="C2029" s="28"/>
      <c r="D2029" s="37"/>
      <c r="E2029" s="38"/>
      <c r="F2029" s="89"/>
      <c r="G2029" s="96"/>
      <c r="H2029" s="39"/>
      <c r="I2029" s="39"/>
      <c r="J2029" s="82"/>
      <c r="K2029" s="41"/>
      <c r="L2029" s="42"/>
      <c r="M2029" s="269"/>
      <c r="N2029" s="268"/>
      <c r="O2029" s="267"/>
      <c r="P2029" s="268"/>
      <c r="Q2029" s="300"/>
      <c r="R2029" s="104"/>
      <c r="S2029" s="43"/>
      <c r="T2029" s="111"/>
      <c r="U2029" s="111"/>
      <c r="V2029" s="111"/>
      <c r="W2029" s="111"/>
      <c r="X2029" s="111"/>
      <c r="Y2029" s="111"/>
      <c r="Z2029" s="111"/>
      <c r="AA2029" s="111"/>
      <c r="AB2029" s="111"/>
      <c r="AC2029" s="111"/>
      <c r="AD2029" s="111"/>
      <c r="AE2029" s="111"/>
      <c r="AF2029" s="111"/>
      <c r="AG2029" s="111"/>
      <c r="AH2029" s="40"/>
      <c r="AI2029" s="40"/>
    </row>
    <row r="2030" spans="1:35" s="44" customFormat="1" ht="28.5" customHeight="1" x14ac:dyDescent="0.25">
      <c r="A2030" s="88"/>
      <c r="B2030" s="87"/>
      <c r="C2030" s="28"/>
      <c r="D2030" s="37"/>
      <c r="E2030" s="38"/>
      <c r="F2030" s="89"/>
      <c r="G2030" s="96"/>
      <c r="H2030" s="39"/>
      <c r="I2030" s="39"/>
      <c r="J2030" s="82"/>
      <c r="K2030" s="41"/>
      <c r="L2030" s="42"/>
      <c r="M2030" s="269"/>
      <c r="N2030" s="268"/>
      <c r="O2030" s="267"/>
      <c r="P2030" s="268"/>
      <c r="Q2030" s="300"/>
      <c r="R2030" s="104"/>
      <c r="S2030" s="43"/>
      <c r="T2030" s="111"/>
      <c r="U2030" s="111"/>
      <c r="V2030" s="111"/>
      <c r="W2030" s="111"/>
      <c r="X2030" s="111"/>
      <c r="Y2030" s="111"/>
      <c r="Z2030" s="111"/>
      <c r="AA2030" s="111"/>
      <c r="AB2030" s="111"/>
      <c r="AC2030" s="111"/>
      <c r="AD2030" s="111"/>
      <c r="AE2030" s="111"/>
      <c r="AF2030" s="111"/>
      <c r="AG2030" s="111"/>
      <c r="AH2030" s="40"/>
      <c r="AI2030" s="40"/>
    </row>
    <row r="2031" spans="1:35" s="44" customFormat="1" ht="28.5" customHeight="1" x14ac:dyDescent="0.25">
      <c r="A2031" s="88"/>
      <c r="B2031" s="87"/>
      <c r="C2031" s="28"/>
      <c r="D2031" s="37"/>
      <c r="E2031" s="38"/>
      <c r="F2031" s="89"/>
      <c r="G2031" s="96"/>
      <c r="H2031" s="39"/>
      <c r="I2031" s="39"/>
      <c r="J2031" s="82"/>
      <c r="K2031" s="41"/>
      <c r="L2031" s="42"/>
      <c r="M2031" s="269"/>
      <c r="N2031" s="268"/>
      <c r="O2031" s="267"/>
      <c r="P2031" s="268"/>
      <c r="Q2031" s="300"/>
      <c r="R2031" s="104"/>
      <c r="S2031" s="43"/>
      <c r="T2031" s="111"/>
      <c r="U2031" s="111"/>
      <c r="V2031" s="111"/>
      <c r="W2031" s="111"/>
      <c r="X2031" s="111"/>
      <c r="Y2031" s="111"/>
      <c r="Z2031" s="111"/>
      <c r="AA2031" s="111"/>
      <c r="AB2031" s="111"/>
      <c r="AC2031" s="111"/>
      <c r="AD2031" s="111"/>
      <c r="AE2031" s="111"/>
      <c r="AF2031" s="111"/>
      <c r="AG2031" s="111"/>
      <c r="AH2031" s="40"/>
      <c r="AI2031" s="40"/>
    </row>
    <row r="2032" spans="1:35" s="44" customFormat="1" ht="28.5" customHeight="1" x14ac:dyDescent="0.25">
      <c r="A2032" s="88"/>
      <c r="B2032" s="87"/>
      <c r="C2032" s="28"/>
      <c r="D2032" s="37"/>
      <c r="E2032" s="38"/>
      <c r="F2032" s="89"/>
      <c r="G2032" s="96"/>
      <c r="H2032" s="39"/>
      <c r="I2032" s="39"/>
      <c r="J2032" s="82"/>
      <c r="K2032" s="41"/>
      <c r="L2032" s="42"/>
      <c r="M2032" s="269"/>
      <c r="N2032" s="268"/>
      <c r="O2032" s="267"/>
      <c r="P2032" s="268"/>
      <c r="Q2032" s="300"/>
      <c r="R2032" s="104"/>
      <c r="S2032" s="43"/>
      <c r="T2032" s="111"/>
      <c r="U2032" s="111"/>
      <c r="V2032" s="111"/>
      <c r="W2032" s="111"/>
      <c r="X2032" s="111"/>
      <c r="Y2032" s="111"/>
      <c r="Z2032" s="111"/>
      <c r="AA2032" s="111"/>
      <c r="AB2032" s="111"/>
      <c r="AC2032" s="111"/>
      <c r="AD2032" s="111"/>
      <c r="AE2032" s="111"/>
      <c r="AF2032" s="111"/>
      <c r="AG2032" s="111"/>
      <c r="AH2032" s="40"/>
      <c r="AI2032" s="40"/>
    </row>
    <row r="2033" spans="1:35" s="44" customFormat="1" ht="28.5" customHeight="1" x14ac:dyDescent="0.25">
      <c r="A2033" s="88"/>
      <c r="B2033" s="87"/>
      <c r="C2033" s="28"/>
      <c r="D2033" s="37"/>
      <c r="E2033" s="38"/>
      <c r="F2033" s="89"/>
      <c r="G2033" s="96"/>
      <c r="H2033" s="39"/>
      <c r="I2033" s="39"/>
      <c r="J2033" s="82"/>
      <c r="K2033" s="41"/>
      <c r="L2033" s="42"/>
      <c r="M2033" s="269"/>
      <c r="N2033" s="268"/>
      <c r="O2033" s="267"/>
      <c r="P2033" s="268"/>
      <c r="Q2033" s="300"/>
      <c r="R2033" s="104"/>
      <c r="S2033" s="43"/>
      <c r="T2033" s="111"/>
      <c r="U2033" s="111"/>
      <c r="V2033" s="111"/>
      <c r="W2033" s="111"/>
      <c r="X2033" s="111"/>
      <c r="Y2033" s="111"/>
      <c r="Z2033" s="111"/>
      <c r="AA2033" s="111"/>
      <c r="AB2033" s="111"/>
      <c r="AC2033" s="111"/>
      <c r="AD2033" s="111"/>
      <c r="AE2033" s="111"/>
      <c r="AF2033" s="111"/>
      <c r="AG2033" s="111"/>
      <c r="AH2033" s="40"/>
      <c r="AI2033" s="40"/>
    </row>
    <row r="2034" spans="1:35" s="44" customFormat="1" ht="28.5" customHeight="1" x14ac:dyDescent="0.25">
      <c r="A2034" s="88"/>
      <c r="B2034" s="87"/>
      <c r="C2034" s="28"/>
      <c r="D2034" s="37"/>
      <c r="E2034" s="38"/>
      <c r="F2034" s="89"/>
      <c r="G2034" s="96"/>
      <c r="H2034" s="39"/>
      <c r="I2034" s="39"/>
      <c r="J2034" s="82"/>
      <c r="K2034" s="41"/>
      <c r="L2034" s="42"/>
      <c r="M2034" s="269"/>
      <c r="N2034" s="268"/>
      <c r="O2034" s="267"/>
      <c r="P2034" s="268"/>
      <c r="Q2034" s="300"/>
      <c r="R2034" s="104"/>
      <c r="S2034" s="43"/>
      <c r="T2034" s="111"/>
      <c r="U2034" s="111"/>
      <c r="V2034" s="111"/>
      <c r="W2034" s="111"/>
      <c r="X2034" s="111"/>
      <c r="Y2034" s="111"/>
      <c r="Z2034" s="111"/>
      <c r="AA2034" s="111"/>
      <c r="AB2034" s="111"/>
      <c r="AC2034" s="111"/>
      <c r="AD2034" s="111"/>
      <c r="AE2034" s="111"/>
      <c r="AF2034" s="111"/>
      <c r="AG2034" s="111"/>
      <c r="AH2034" s="40"/>
      <c r="AI2034" s="40"/>
    </row>
    <row r="2035" spans="1:35" s="44" customFormat="1" ht="28.5" customHeight="1" x14ac:dyDescent="0.25">
      <c r="A2035" s="88"/>
      <c r="B2035" s="87"/>
      <c r="C2035" s="28"/>
      <c r="D2035" s="37"/>
      <c r="E2035" s="38"/>
      <c r="F2035" s="89"/>
      <c r="G2035" s="96"/>
      <c r="H2035" s="39"/>
      <c r="I2035" s="39"/>
      <c r="J2035" s="82"/>
      <c r="K2035" s="41"/>
      <c r="L2035" s="42"/>
      <c r="M2035" s="269"/>
      <c r="N2035" s="268"/>
      <c r="O2035" s="267"/>
      <c r="P2035" s="268"/>
      <c r="Q2035" s="300"/>
      <c r="R2035" s="104"/>
      <c r="S2035" s="43"/>
      <c r="T2035" s="111"/>
      <c r="U2035" s="111"/>
      <c r="V2035" s="111"/>
      <c r="W2035" s="111"/>
      <c r="X2035" s="111"/>
      <c r="Y2035" s="111"/>
      <c r="Z2035" s="111"/>
      <c r="AA2035" s="111"/>
      <c r="AB2035" s="111"/>
      <c r="AC2035" s="111"/>
      <c r="AD2035" s="111"/>
      <c r="AE2035" s="111"/>
      <c r="AF2035" s="111"/>
      <c r="AG2035" s="111"/>
      <c r="AH2035" s="40"/>
      <c r="AI2035" s="40"/>
    </row>
    <row r="2036" spans="1:35" s="44" customFormat="1" ht="28.5" customHeight="1" x14ac:dyDescent="0.25">
      <c r="A2036" s="88"/>
      <c r="B2036" s="87"/>
      <c r="C2036" s="28"/>
      <c r="D2036" s="37"/>
      <c r="E2036" s="38"/>
      <c r="F2036" s="89"/>
      <c r="G2036" s="96"/>
      <c r="H2036" s="39"/>
      <c r="I2036" s="39"/>
      <c r="J2036" s="82"/>
      <c r="K2036" s="41"/>
      <c r="L2036" s="42"/>
      <c r="M2036" s="269"/>
      <c r="N2036" s="268"/>
      <c r="O2036" s="267"/>
      <c r="P2036" s="268"/>
      <c r="Q2036" s="300"/>
      <c r="R2036" s="104"/>
      <c r="S2036" s="43"/>
      <c r="T2036" s="111"/>
      <c r="U2036" s="111"/>
      <c r="V2036" s="111"/>
      <c r="W2036" s="111"/>
      <c r="X2036" s="111"/>
      <c r="Y2036" s="111"/>
      <c r="Z2036" s="111"/>
      <c r="AA2036" s="111"/>
      <c r="AB2036" s="111"/>
      <c r="AC2036" s="111"/>
      <c r="AD2036" s="111"/>
      <c r="AE2036" s="111"/>
      <c r="AF2036" s="111"/>
      <c r="AG2036" s="111"/>
      <c r="AH2036" s="40"/>
      <c r="AI2036" s="40"/>
    </row>
    <row r="2037" spans="1:35" s="44" customFormat="1" ht="28.5" customHeight="1" x14ac:dyDescent="0.25">
      <c r="A2037" s="88"/>
      <c r="B2037" s="87"/>
      <c r="C2037" s="28"/>
      <c r="D2037" s="37"/>
      <c r="E2037" s="38"/>
      <c r="F2037" s="89"/>
      <c r="G2037" s="96"/>
      <c r="H2037" s="39"/>
      <c r="I2037" s="39"/>
      <c r="J2037" s="82"/>
      <c r="K2037" s="41"/>
      <c r="L2037" s="42"/>
      <c r="M2037" s="269"/>
      <c r="N2037" s="268"/>
      <c r="O2037" s="267"/>
      <c r="P2037" s="268"/>
      <c r="Q2037" s="300"/>
      <c r="R2037" s="104"/>
      <c r="S2037" s="43"/>
      <c r="T2037" s="111"/>
      <c r="U2037" s="111"/>
      <c r="V2037" s="111"/>
      <c r="W2037" s="111"/>
      <c r="X2037" s="111"/>
      <c r="Y2037" s="111"/>
      <c r="Z2037" s="111"/>
      <c r="AA2037" s="111"/>
      <c r="AB2037" s="111"/>
      <c r="AC2037" s="111"/>
      <c r="AD2037" s="111"/>
      <c r="AE2037" s="111"/>
      <c r="AF2037" s="111"/>
      <c r="AG2037" s="111"/>
      <c r="AH2037" s="40"/>
      <c r="AI2037" s="40"/>
    </row>
    <row r="2038" spans="1:35" s="44" customFormat="1" ht="28.5" customHeight="1" x14ac:dyDescent="0.25">
      <c r="A2038" s="88"/>
      <c r="B2038" s="87"/>
      <c r="C2038" s="28"/>
      <c r="D2038" s="37"/>
      <c r="E2038" s="38"/>
      <c r="F2038" s="89"/>
      <c r="G2038" s="96"/>
      <c r="H2038" s="39"/>
      <c r="I2038" s="39"/>
      <c r="J2038" s="82"/>
      <c r="K2038" s="41"/>
      <c r="L2038" s="42"/>
      <c r="M2038" s="269"/>
      <c r="N2038" s="268"/>
      <c r="O2038" s="267"/>
      <c r="P2038" s="268"/>
      <c r="Q2038" s="300"/>
      <c r="R2038" s="104"/>
      <c r="S2038" s="43"/>
      <c r="T2038" s="111"/>
      <c r="U2038" s="111"/>
      <c r="V2038" s="111"/>
      <c r="W2038" s="111"/>
      <c r="X2038" s="111"/>
      <c r="Y2038" s="111"/>
      <c r="Z2038" s="111"/>
      <c r="AA2038" s="111"/>
      <c r="AB2038" s="111"/>
      <c r="AC2038" s="111"/>
      <c r="AD2038" s="111"/>
      <c r="AE2038" s="111"/>
      <c r="AF2038" s="111"/>
      <c r="AG2038" s="111"/>
      <c r="AH2038" s="40"/>
      <c r="AI2038" s="40"/>
    </row>
    <row r="2039" spans="1:35" s="44" customFormat="1" ht="28.5" customHeight="1" x14ac:dyDescent="0.25">
      <c r="A2039" s="88"/>
      <c r="B2039" s="87"/>
      <c r="C2039" s="28"/>
      <c r="D2039" s="37"/>
      <c r="E2039" s="38"/>
      <c r="F2039" s="89"/>
      <c r="G2039" s="96"/>
      <c r="H2039" s="39"/>
      <c r="I2039" s="39"/>
      <c r="J2039" s="82"/>
      <c r="K2039" s="41"/>
      <c r="L2039" s="42"/>
      <c r="M2039" s="269"/>
      <c r="N2039" s="268"/>
      <c r="O2039" s="267"/>
      <c r="P2039" s="268"/>
      <c r="Q2039" s="300"/>
      <c r="R2039" s="104"/>
      <c r="S2039" s="43"/>
      <c r="T2039" s="111"/>
      <c r="U2039" s="111"/>
      <c r="V2039" s="111"/>
      <c r="W2039" s="111"/>
      <c r="X2039" s="111"/>
      <c r="Y2039" s="111"/>
      <c r="Z2039" s="111"/>
      <c r="AA2039" s="111"/>
      <c r="AB2039" s="111"/>
      <c r="AC2039" s="111"/>
      <c r="AD2039" s="111"/>
      <c r="AE2039" s="111"/>
      <c r="AF2039" s="111"/>
      <c r="AG2039" s="111"/>
      <c r="AH2039" s="40"/>
      <c r="AI2039" s="40"/>
    </row>
    <row r="2040" spans="1:35" s="44" customFormat="1" ht="28.5" customHeight="1" x14ac:dyDescent="0.25">
      <c r="A2040" s="88"/>
      <c r="B2040" s="87"/>
      <c r="C2040" s="28"/>
      <c r="D2040" s="37"/>
      <c r="E2040" s="38"/>
      <c r="F2040" s="89"/>
      <c r="G2040" s="96"/>
      <c r="H2040" s="39"/>
      <c r="I2040" s="39"/>
      <c r="J2040" s="82"/>
      <c r="K2040" s="41"/>
      <c r="L2040" s="42"/>
      <c r="M2040" s="269"/>
      <c r="N2040" s="268"/>
      <c r="O2040" s="267"/>
      <c r="P2040" s="268"/>
      <c r="Q2040" s="300"/>
      <c r="R2040" s="104"/>
      <c r="S2040" s="43"/>
      <c r="T2040" s="111"/>
      <c r="U2040" s="111"/>
      <c r="V2040" s="111"/>
      <c r="W2040" s="111"/>
      <c r="X2040" s="111"/>
      <c r="Y2040" s="111"/>
      <c r="Z2040" s="111"/>
      <c r="AA2040" s="111"/>
      <c r="AB2040" s="111"/>
      <c r="AC2040" s="111"/>
      <c r="AD2040" s="111"/>
      <c r="AE2040" s="111"/>
      <c r="AF2040" s="111"/>
      <c r="AG2040" s="111"/>
      <c r="AH2040" s="40"/>
      <c r="AI2040" s="40"/>
    </row>
    <row r="2041" spans="1:35" s="44" customFormat="1" ht="28.5" customHeight="1" x14ac:dyDescent="0.25">
      <c r="A2041" s="88"/>
      <c r="B2041" s="87"/>
      <c r="C2041" s="28"/>
      <c r="D2041" s="37"/>
      <c r="E2041" s="38"/>
      <c r="F2041" s="89"/>
      <c r="G2041" s="96"/>
      <c r="H2041" s="39"/>
      <c r="I2041" s="39"/>
      <c r="J2041" s="82"/>
      <c r="K2041" s="41"/>
      <c r="L2041" s="42"/>
      <c r="M2041" s="269"/>
      <c r="N2041" s="268"/>
      <c r="O2041" s="267"/>
      <c r="P2041" s="268"/>
      <c r="Q2041" s="300"/>
      <c r="R2041" s="104"/>
      <c r="S2041" s="43"/>
      <c r="T2041" s="111"/>
      <c r="U2041" s="111"/>
      <c r="V2041" s="111"/>
      <c r="W2041" s="111"/>
      <c r="X2041" s="111"/>
      <c r="Y2041" s="111"/>
      <c r="Z2041" s="111"/>
      <c r="AA2041" s="111"/>
      <c r="AB2041" s="111"/>
      <c r="AC2041" s="111"/>
      <c r="AD2041" s="111"/>
      <c r="AE2041" s="111"/>
      <c r="AF2041" s="111"/>
      <c r="AG2041" s="111"/>
      <c r="AH2041" s="40"/>
      <c r="AI2041" s="40"/>
    </row>
    <row r="2042" spans="1:35" s="44" customFormat="1" ht="28.5" customHeight="1" x14ac:dyDescent="0.25">
      <c r="A2042" s="88"/>
      <c r="B2042" s="87"/>
      <c r="C2042" s="28"/>
      <c r="D2042" s="37"/>
      <c r="E2042" s="38"/>
      <c r="F2042" s="89"/>
      <c r="G2042" s="96"/>
      <c r="H2042" s="39"/>
      <c r="I2042" s="39"/>
      <c r="J2042" s="82"/>
      <c r="K2042" s="41"/>
      <c r="L2042" s="42"/>
      <c r="M2042" s="269"/>
      <c r="N2042" s="268"/>
      <c r="O2042" s="267"/>
      <c r="P2042" s="268"/>
      <c r="Q2042" s="300"/>
      <c r="R2042" s="104"/>
      <c r="S2042" s="43"/>
      <c r="T2042" s="111"/>
      <c r="U2042" s="111"/>
      <c r="V2042" s="111"/>
      <c r="W2042" s="111"/>
      <c r="X2042" s="111"/>
      <c r="Y2042" s="111"/>
      <c r="Z2042" s="111"/>
      <c r="AA2042" s="111"/>
      <c r="AB2042" s="111"/>
      <c r="AC2042" s="111"/>
      <c r="AD2042" s="111"/>
      <c r="AE2042" s="111"/>
      <c r="AF2042" s="111"/>
      <c r="AG2042" s="111"/>
      <c r="AH2042" s="40"/>
      <c r="AI2042" s="40"/>
    </row>
    <row r="2043" spans="1:35" s="44" customFormat="1" ht="28.5" customHeight="1" x14ac:dyDescent="0.25">
      <c r="A2043" s="88"/>
      <c r="B2043" s="87"/>
      <c r="C2043" s="28"/>
      <c r="D2043" s="37"/>
      <c r="E2043" s="38"/>
      <c r="F2043" s="89"/>
      <c r="G2043" s="96"/>
      <c r="H2043" s="39"/>
      <c r="I2043" s="39"/>
      <c r="J2043" s="82"/>
      <c r="K2043" s="41"/>
      <c r="L2043" s="42"/>
      <c r="M2043" s="269"/>
      <c r="N2043" s="268"/>
      <c r="O2043" s="267"/>
      <c r="P2043" s="268"/>
      <c r="Q2043" s="300"/>
      <c r="R2043" s="104"/>
      <c r="S2043" s="43"/>
      <c r="T2043" s="111"/>
      <c r="U2043" s="111"/>
      <c r="V2043" s="111"/>
      <c r="W2043" s="111"/>
      <c r="X2043" s="111"/>
      <c r="Y2043" s="111"/>
      <c r="Z2043" s="111"/>
      <c r="AA2043" s="111"/>
      <c r="AB2043" s="111"/>
      <c r="AC2043" s="111"/>
      <c r="AD2043" s="111"/>
      <c r="AE2043" s="111"/>
      <c r="AF2043" s="111"/>
      <c r="AG2043" s="111"/>
      <c r="AH2043" s="40"/>
      <c r="AI2043" s="40"/>
    </row>
    <row r="2044" spans="1:35" s="44" customFormat="1" ht="28.5" customHeight="1" x14ac:dyDescent="0.25">
      <c r="A2044" s="88"/>
      <c r="B2044" s="87"/>
      <c r="C2044" s="28"/>
      <c r="D2044" s="37"/>
      <c r="E2044" s="38"/>
      <c r="F2044" s="89"/>
      <c r="G2044" s="96"/>
      <c r="H2044" s="39"/>
      <c r="I2044" s="39"/>
      <c r="J2044" s="82"/>
      <c r="K2044" s="41"/>
      <c r="L2044" s="42"/>
      <c r="M2044" s="269"/>
      <c r="N2044" s="268"/>
      <c r="O2044" s="267"/>
      <c r="P2044" s="268"/>
      <c r="Q2044" s="300"/>
      <c r="R2044" s="104"/>
      <c r="S2044" s="43"/>
      <c r="T2044" s="111"/>
      <c r="U2044" s="111"/>
      <c r="V2044" s="111"/>
      <c r="W2044" s="111"/>
      <c r="X2044" s="111"/>
      <c r="Y2044" s="111"/>
      <c r="Z2044" s="111"/>
      <c r="AA2044" s="111"/>
      <c r="AB2044" s="111"/>
      <c r="AC2044" s="111"/>
      <c r="AD2044" s="111"/>
      <c r="AE2044" s="111"/>
      <c r="AF2044" s="111"/>
      <c r="AG2044" s="111"/>
      <c r="AH2044" s="40"/>
      <c r="AI2044" s="40"/>
    </row>
    <row r="2045" spans="1:35" s="44" customFormat="1" ht="28.5" customHeight="1" x14ac:dyDescent="0.25">
      <c r="A2045" s="88"/>
      <c r="B2045" s="87"/>
      <c r="C2045" s="28"/>
      <c r="D2045" s="37"/>
      <c r="E2045" s="38"/>
      <c r="F2045" s="89"/>
      <c r="G2045" s="96"/>
      <c r="H2045" s="39"/>
      <c r="I2045" s="39"/>
      <c r="J2045" s="82"/>
      <c r="K2045" s="41"/>
      <c r="L2045" s="42"/>
      <c r="M2045" s="269"/>
      <c r="N2045" s="268"/>
      <c r="O2045" s="267"/>
      <c r="P2045" s="268"/>
      <c r="Q2045" s="300"/>
      <c r="R2045" s="104"/>
      <c r="S2045" s="43"/>
      <c r="T2045" s="111"/>
      <c r="U2045" s="111"/>
      <c r="V2045" s="111"/>
      <c r="W2045" s="111"/>
      <c r="X2045" s="111"/>
      <c r="Y2045" s="111"/>
      <c r="Z2045" s="111"/>
      <c r="AA2045" s="111"/>
      <c r="AB2045" s="111"/>
      <c r="AC2045" s="111"/>
      <c r="AD2045" s="111"/>
      <c r="AE2045" s="111"/>
      <c r="AF2045" s="111"/>
      <c r="AG2045" s="111"/>
      <c r="AH2045" s="40"/>
      <c r="AI2045" s="40"/>
    </row>
    <row r="2046" spans="1:35" s="44" customFormat="1" ht="28.5" customHeight="1" x14ac:dyDescent="0.25">
      <c r="A2046" s="88"/>
      <c r="B2046" s="87"/>
      <c r="C2046" s="28"/>
      <c r="D2046" s="37"/>
      <c r="E2046" s="38"/>
      <c r="F2046" s="89"/>
      <c r="G2046" s="96"/>
      <c r="H2046" s="39"/>
      <c r="I2046" s="39"/>
      <c r="J2046" s="82"/>
      <c r="K2046" s="41"/>
      <c r="L2046" s="42"/>
      <c r="M2046" s="269"/>
      <c r="N2046" s="268"/>
      <c r="O2046" s="267"/>
      <c r="P2046" s="268"/>
      <c r="Q2046" s="300"/>
      <c r="R2046" s="104"/>
      <c r="S2046" s="43"/>
      <c r="T2046" s="111"/>
      <c r="U2046" s="111"/>
      <c r="V2046" s="111"/>
      <c r="W2046" s="111"/>
      <c r="X2046" s="111"/>
      <c r="Y2046" s="111"/>
      <c r="Z2046" s="111"/>
      <c r="AA2046" s="111"/>
      <c r="AB2046" s="111"/>
      <c r="AC2046" s="111"/>
      <c r="AD2046" s="111"/>
      <c r="AE2046" s="111"/>
      <c r="AF2046" s="111"/>
      <c r="AG2046" s="111"/>
      <c r="AH2046" s="40"/>
      <c r="AI2046" s="40"/>
    </row>
    <row r="2047" spans="1:35" s="44" customFormat="1" ht="28.5" customHeight="1" x14ac:dyDescent="0.25">
      <c r="A2047" s="88"/>
      <c r="B2047" s="87"/>
      <c r="C2047" s="28"/>
      <c r="D2047" s="37"/>
      <c r="E2047" s="38"/>
      <c r="F2047" s="89"/>
      <c r="G2047" s="96"/>
      <c r="H2047" s="39"/>
      <c r="I2047" s="39"/>
      <c r="J2047" s="82"/>
      <c r="K2047" s="41"/>
      <c r="L2047" s="42"/>
      <c r="M2047" s="269"/>
      <c r="N2047" s="268"/>
      <c r="O2047" s="267"/>
      <c r="P2047" s="268"/>
      <c r="Q2047" s="300"/>
      <c r="R2047" s="104"/>
      <c r="S2047" s="43"/>
      <c r="T2047" s="111"/>
      <c r="U2047" s="111"/>
      <c r="V2047" s="111"/>
      <c r="W2047" s="111"/>
      <c r="X2047" s="111"/>
      <c r="Y2047" s="111"/>
      <c r="Z2047" s="111"/>
      <c r="AA2047" s="111"/>
      <c r="AB2047" s="111"/>
      <c r="AC2047" s="111"/>
      <c r="AD2047" s="111"/>
      <c r="AE2047" s="111"/>
      <c r="AF2047" s="111"/>
      <c r="AG2047" s="111"/>
      <c r="AH2047" s="40"/>
      <c r="AI2047" s="40"/>
    </row>
    <row r="2048" spans="1:35" s="44" customFormat="1" ht="28.5" customHeight="1" x14ac:dyDescent="0.25">
      <c r="A2048" s="88"/>
      <c r="B2048" s="87"/>
      <c r="C2048" s="28"/>
      <c r="D2048" s="37"/>
      <c r="E2048" s="38"/>
      <c r="F2048" s="89"/>
      <c r="G2048" s="96"/>
      <c r="H2048" s="39"/>
      <c r="I2048" s="39"/>
      <c r="J2048" s="82"/>
      <c r="K2048" s="41"/>
      <c r="L2048" s="42"/>
      <c r="M2048" s="269"/>
      <c r="N2048" s="268"/>
      <c r="O2048" s="267"/>
      <c r="P2048" s="268"/>
      <c r="Q2048" s="300"/>
      <c r="R2048" s="104"/>
      <c r="S2048" s="43"/>
      <c r="T2048" s="111"/>
      <c r="U2048" s="111"/>
      <c r="V2048" s="111"/>
      <c r="W2048" s="111"/>
      <c r="X2048" s="111"/>
      <c r="Y2048" s="111"/>
      <c r="Z2048" s="111"/>
      <c r="AA2048" s="111"/>
      <c r="AB2048" s="111"/>
      <c r="AC2048" s="111"/>
      <c r="AD2048" s="111"/>
      <c r="AE2048" s="111"/>
      <c r="AF2048" s="111"/>
      <c r="AG2048" s="111"/>
      <c r="AH2048" s="40"/>
      <c r="AI2048" s="40"/>
    </row>
    <row r="2049" spans="1:35" s="44" customFormat="1" ht="28.5" customHeight="1" x14ac:dyDescent="0.25">
      <c r="A2049" s="88"/>
      <c r="B2049" s="87"/>
      <c r="C2049" s="28"/>
      <c r="D2049" s="37"/>
      <c r="E2049" s="38"/>
      <c r="F2049" s="89"/>
      <c r="G2049" s="96"/>
      <c r="H2049" s="39"/>
      <c r="I2049" s="39"/>
      <c r="J2049" s="82"/>
      <c r="K2049" s="41"/>
      <c r="L2049" s="42"/>
      <c r="M2049" s="269"/>
      <c r="N2049" s="268"/>
      <c r="O2049" s="267"/>
      <c r="P2049" s="268"/>
      <c r="Q2049" s="300"/>
      <c r="R2049" s="104"/>
      <c r="S2049" s="43"/>
      <c r="T2049" s="111"/>
      <c r="U2049" s="111"/>
      <c r="V2049" s="111"/>
      <c r="W2049" s="111"/>
      <c r="X2049" s="111"/>
      <c r="Y2049" s="111"/>
      <c r="Z2049" s="111"/>
      <c r="AA2049" s="111"/>
      <c r="AB2049" s="111"/>
      <c r="AC2049" s="111"/>
      <c r="AD2049" s="111"/>
      <c r="AE2049" s="111"/>
      <c r="AF2049" s="111"/>
      <c r="AG2049" s="111"/>
      <c r="AH2049" s="40"/>
      <c r="AI2049" s="40"/>
    </row>
    <row r="2050" spans="1:35" s="44" customFormat="1" ht="28.5" customHeight="1" x14ac:dyDescent="0.25">
      <c r="A2050" s="88"/>
      <c r="B2050" s="87"/>
      <c r="C2050" s="28"/>
      <c r="D2050" s="37"/>
      <c r="E2050" s="38"/>
      <c r="F2050" s="89"/>
      <c r="G2050" s="96"/>
      <c r="H2050" s="39"/>
      <c r="I2050" s="39"/>
      <c r="J2050" s="82"/>
      <c r="K2050" s="41"/>
      <c r="L2050" s="42"/>
      <c r="M2050" s="269"/>
      <c r="N2050" s="268"/>
      <c r="O2050" s="267"/>
      <c r="P2050" s="268"/>
      <c r="Q2050" s="300"/>
      <c r="R2050" s="104"/>
      <c r="S2050" s="43"/>
      <c r="T2050" s="111"/>
      <c r="U2050" s="111"/>
      <c r="V2050" s="111"/>
      <c r="W2050" s="111"/>
      <c r="X2050" s="111"/>
      <c r="Y2050" s="111"/>
      <c r="Z2050" s="111"/>
      <c r="AA2050" s="111"/>
      <c r="AB2050" s="111"/>
      <c r="AC2050" s="111"/>
      <c r="AD2050" s="111"/>
      <c r="AE2050" s="111"/>
      <c r="AF2050" s="111"/>
      <c r="AG2050" s="111"/>
      <c r="AH2050" s="40"/>
      <c r="AI2050" s="40"/>
    </row>
    <row r="2051" spans="1:35" s="44" customFormat="1" ht="28.5" customHeight="1" x14ac:dyDescent="0.25">
      <c r="A2051" s="88"/>
      <c r="B2051" s="87"/>
      <c r="C2051" s="28"/>
      <c r="D2051" s="37"/>
      <c r="E2051" s="38"/>
      <c r="F2051" s="89"/>
      <c r="G2051" s="96"/>
      <c r="H2051" s="39"/>
      <c r="I2051" s="39"/>
      <c r="J2051" s="82"/>
      <c r="K2051" s="41"/>
      <c r="L2051" s="42"/>
      <c r="M2051" s="269"/>
      <c r="N2051" s="268"/>
      <c r="O2051" s="267"/>
      <c r="P2051" s="268"/>
      <c r="Q2051" s="300"/>
      <c r="R2051" s="104"/>
      <c r="S2051" s="43"/>
      <c r="T2051" s="111"/>
      <c r="U2051" s="111"/>
      <c r="V2051" s="111"/>
      <c r="W2051" s="111"/>
      <c r="X2051" s="111"/>
      <c r="Y2051" s="111"/>
      <c r="Z2051" s="111"/>
      <c r="AA2051" s="111"/>
      <c r="AB2051" s="111"/>
      <c r="AC2051" s="111"/>
      <c r="AD2051" s="111"/>
      <c r="AE2051" s="111"/>
      <c r="AF2051" s="111"/>
      <c r="AG2051" s="111"/>
      <c r="AH2051" s="40"/>
      <c r="AI2051" s="40"/>
    </row>
    <row r="2052" spans="1:35" s="44" customFormat="1" ht="28.5" customHeight="1" x14ac:dyDescent="0.25">
      <c r="A2052" s="88"/>
      <c r="B2052" s="87"/>
      <c r="C2052" s="28"/>
      <c r="D2052" s="37"/>
      <c r="E2052" s="38"/>
      <c r="F2052" s="89"/>
      <c r="G2052" s="96"/>
      <c r="H2052" s="39"/>
      <c r="I2052" s="39"/>
      <c r="J2052" s="82"/>
      <c r="K2052" s="41"/>
      <c r="L2052" s="42"/>
      <c r="M2052" s="269"/>
      <c r="N2052" s="268"/>
      <c r="O2052" s="267"/>
      <c r="P2052" s="268"/>
      <c r="Q2052" s="300"/>
      <c r="R2052" s="104"/>
      <c r="S2052" s="43"/>
      <c r="T2052" s="111"/>
      <c r="U2052" s="111"/>
      <c r="V2052" s="111"/>
      <c r="W2052" s="111"/>
      <c r="X2052" s="111"/>
      <c r="Y2052" s="111"/>
      <c r="Z2052" s="111"/>
      <c r="AA2052" s="111"/>
      <c r="AB2052" s="111"/>
      <c r="AC2052" s="111"/>
      <c r="AD2052" s="111"/>
      <c r="AE2052" s="111"/>
      <c r="AF2052" s="111"/>
      <c r="AG2052" s="111"/>
      <c r="AH2052" s="40"/>
      <c r="AI2052" s="40"/>
    </row>
    <row r="2053" spans="1:35" s="44" customFormat="1" ht="28.5" customHeight="1" x14ac:dyDescent="0.25">
      <c r="A2053" s="88"/>
      <c r="B2053" s="87"/>
      <c r="C2053" s="28"/>
      <c r="D2053" s="37"/>
      <c r="E2053" s="38"/>
      <c r="F2053" s="89"/>
      <c r="G2053" s="96"/>
      <c r="H2053" s="39"/>
      <c r="I2053" s="39"/>
      <c r="J2053" s="82"/>
      <c r="K2053" s="41"/>
      <c r="L2053" s="42"/>
      <c r="M2053" s="269"/>
      <c r="N2053" s="268"/>
      <c r="O2053" s="267"/>
      <c r="P2053" s="268"/>
      <c r="Q2053" s="300"/>
      <c r="R2053" s="104"/>
      <c r="S2053" s="43"/>
      <c r="T2053" s="111"/>
      <c r="U2053" s="111"/>
      <c r="V2053" s="111"/>
      <c r="W2053" s="111"/>
      <c r="X2053" s="111"/>
      <c r="Y2053" s="111"/>
      <c r="Z2053" s="111"/>
      <c r="AA2053" s="111"/>
      <c r="AB2053" s="111"/>
      <c r="AC2053" s="111"/>
      <c r="AD2053" s="111"/>
      <c r="AE2053" s="111"/>
      <c r="AF2053" s="111"/>
      <c r="AG2053" s="111"/>
      <c r="AH2053" s="40"/>
      <c r="AI2053" s="40"/>
    </row>
    <row r="2054" spans="1:35" s="44" customFormat="1" ht="28.5" customHeight="1" x14ac:dyDescent="0.25">
      <c r="A2054" s="88"/>
      <c r="B2054" s="87"/>
      <c r="C2054" s="28"/>
      <c r="D2054" s="37"/>
      <c r="E2054" s="38"/>
      <c r="F2054" s="89"/>
      <c r="G2054" s="96"/>
      <c r="H2054" s="39"/>
      <c r="I2054" s="39"/>
      <c r="J2054" s="82"/>
      <c r="K2054" s="41"/>
      <c r="L2054" s="42"/>
      <c r="M2054" s="269"/>
      <c r="N2054" s="268"/>
      <c r="O2054" s="267"/>
      <c r="P2054" s="268"/>
      <c r="Q2054" s="300"/>
      <c r="R2054" s="104"/>
      <c r="S2054" s="43"/>
      <c r="T2054" s="111"/>
      <c r="U2054" s="111"/>
      <c r="V2054" s="111"/>
      <c r="W2054" s="111"/>
      <c r="X2054" s="111"/>
      <c r="Y2054" s="111"/>
      <c r="Z2054" s="111"/>
      <c r="AA2054" s="111"/>
      <c r="AB2054" s="111"/>
      <c r="AC2054" s="111"/>
      <c r="AD2054" s="111"/>
      <c r="AE2054" s="111"/>
      <c r="AF2054" s="111"/>
      <c r="AG2054" s="111"/>
      <c r="AH2054" s="40"/>
      <c r="AI2054" s="40"/>
    </row>
    <row r="2055" spans="1:35" s="44" customFormat="1" ht="28.5" customHeight="1" x14ac:dyDescent="0.25">
      <c r="A2055" s="88"/>
      <c r="B2055" s="87"/>
      <c r="C2055" s="28"/>
      <c r="D2055" s="37"/>
      <c r="E2055" s="38"/>
      <c r="F2055" s="89"/>
      <c r="G2055" s="96"/>
      <c r="H2055" s="39"/>
      <c r="I2055" s="39"/>
      <c r="J2055" s="82"/>
      <c r="K2055" s="41"/>
      <c r="L2055" s="42"/>
      <c r="M2055" s="269"/>
      <c r="N2055" s="268"/>
      <c r="O2055" s="267"/>
      <c r="P2055" s="268"/>
      <c r="Q2055" s="300"/>
      <c r="R2055" s="104"/>
      <c r="S2055" s="43"/>
      <c r="T2055" s="111"/>
      <c r="U2055" s="111"/>
      <c r="V2055" s="111"/>
      <c r="W2055" s="111"/>
      <c r="X2055" s="111"/>
      <c r="Y2055" s="111"/>
      <c r="Z2055" s="111"/>
      <c r="AA2055" s="111"/>
      <c r="AB2055" s="111"/>
      <c r="AC2055" s="111"/>
      <c r="AD2055" s="111"/>
      <c r="AE2055" s="111"/>
      <c r="AF2055" s="111"/>
      <c r="AG2055" s="111"/>
      <c r="AH2055" s="40"/>
      <c r="AI2055" s="40"/>
    </row>
    <row r="2056" spans="1:35" s="44" customFormat="1" ht="28.5" customHeight="1" x14ac:dyDescent="0.25">
      <c r="A2056" s="88"/>
      <c r="B2056" s="87"/>
      <c r="C2056" s="28"/>
      <c r="D2056" s="37"/>
      <c r="E2056" s="38"/>
      <c r="F2056" s="89"/>
      <c r="G2056" s="96"/>
      <c r="H2056" s="39"/>
      <c r="I2056" s="39"/>
      <c r="J2056" s="82"/>
      <c r="K2056" s="41"/>
      <c r="L2056" s="42"/>
      <c r="M2056" s="269"/>
      <c r="N2056" s="268"/>
      <c r="O2056" s="267"/>
      <c r="P2056" s="268"/>
      <c r="Q2056" s="300"/>
      <c r="R2056" s="104"/>
      <c r="S2056" s="43"/>
      <c r="T2056" s="111"/>
      <c r="U2056" s="111"/>
      <c r="V2056" s="111"/>
      <c r="W2056" s="111"/>
      <c r="X2056" s="111"/>
      <c r="Y2056" s="111"/>
      <c r="Z2056" s="111"/>
      <c r="AA2056" s="111"/>
      <c r="AB2056" s="111"/>
      <c r="AC2056" s="111"/>
      <c r="AD2056" s="111"/>
      <c r="AE2056" s="111"/>
      <c r="AF2056" s="111"/>
      <c r="AG2056" s="111"/>
      <c r="AH2056" s="40"/>
      <c r="AI2056" s="40"/>
    </row>
    <row r="2057" spans="1:35" s="44" customFormat="1" ht="28.5" customHeight="1" x14ac:dyDescent="0.25">
      <c r="A2057" s="88"/>
      <c r="B2057" s="87"/>
      <c r="C2057" s="28"/>
      <c r="D2057" s="37"/>
      <c r="E2057" s="38"/>
      <c r="F2057" s="89"/>
      <c r="G2057" s="96"/>
      <c r="H2057" s="39"/>
      <c r="I2057" s="39"/>
      <c r="J2057" s="82"/>
      <c r="K2057" s="41"/>
      <c r="L2057" s="42"/>
      <c r="M2057" s="269"/>
      <c r="N2057" s="268"/>
      <c r="O2057" s="267"/>
      <c r="P2057" s="268"/>
      <c r="Q2057" s="300"/>
      <c r="R2057" s="104"/>
      <c r="S2057" s="43"/>
      <c r="T2057" s="111"/>
      <c r="U2057" s="111"/>
      <c r="V2057" s="111"/>
      <c r="W2057" s="111"/>
      <c r="X2057" s="111"/>
      <c r="Y2057" s="111"/>
      <c r="Z2057" s="111"/>
      <c r="AA2057" s="111"/>
      <c r="AB2057" s="111"/>
      <c r="AC2057" s="111"/>
      <c r="AD2057" s="111"/>
      <c r="AE2057" s="111"/>
      <c r="AF2057" s="111"/>
      <c r="AG2057" s="111"/>
      <c r="AH2057" s="40"/>
      <c r="AI2057" s="40"/>
    </row>
    <row r="2058" spans="1:35" s="44" customFormat="1" ht="28.5" customHeight="1" x14ac:dyDescent="0.25">
      <c r="A2058" s="88"/>
      <c r="B2058" s="87"/>
      <c r="C2058" s="28"/>
      <c r="D2058" s="37"/>
      <c r="E2058" s="38"/>
      <c r="F2058" s="89"/>
      <c r="G2058" s="96"/>
      <c r="H2058" s="39"/>
      <c r="I2058" s="39"/>
      <c r="J2058" s="82"/>
      <c r="K2058" s="41"/>
      <c r="L2058" s="42"/>
      <c r="M2058" s="269"/>
      <c r="N2058" s="268"/>
      <c r="O2058" s="267"/>
      <c r="P2058" s="268"/>
      <c r="Q2058" s="300"/>
      <c r="R2058" s="104"/>
      <c r="S2058" s="43"/>
      <c r="T2058" s="111"/>
      <c r="U2058" s="111"/>
      <c r="V2058" s="111"/>
      <c r="W2058" s="111"/>
      <c r="X2058" s="111"/>
      <c r="Y2058" s="111"/>
      <c r="Z2058" s="111"/>
      <c r="AA2058" s="111"/>
      <c r="AB2058" s="111"/>
      <c r="AC2058" s="111"/>
      <c r="AD2058" s="111"/>
      <c r="AE2058" s="111"/>
      <c r="AF2058" s="111"/>
      <c r="AG2058" s="111"/>
      <c r="AH2058" s="40"/>
      <c r="AI2058" s="40"/>
    </row>
    <row r="2059" spans="1:35" s="44" customFormat="1" ht="28.5" customHeight="1" x14ac:dyDescent="0.25">
      <c r="A2059" s="88"/>
      <c r="B2059" s="87"/>
      <c r="C2059" s="28"/>
      <c r="D2059" s="37"/>
      <c r="E2059" s="38"/>
      <c r="F2059" s="89"/>
      <c r="G2059" s="96"/>
      <c r="H2059" s="39"/>
      <c r="I2059" s="39"/>
      <c r="J2059" s="82"/>
      <c r="K2059" s="41"/>
      <c r="L2059" s="42"/>
      <c r="M2059" s="269"/>
      <c r="N2059" s="268"/>
      <c r="O2059" s="267"/>
      <c r="P2059" s="268"/>
      <c r="Q2059" s="300"/>
      <c r="R2059" s="104"/>
      <c r="S2059" s="43"/>
      <c r="T2059" s="111"/>
      <c r="U2059" s="111"/>
      <c r="V2059" s="111"/>
      <c r="W2059" s="111"/>
      <c r="X2059" s="111"/>
      <c r="Y2059" s="111"/>
      <c r="Z2059" s="111"/>
      <c r="AA2059" s="111"/>
      <c r="AB2059" s="111"/>
      <c r="AC2059" s="111"/>
      <c r="AD2059" s="111"/>
      <c r="AE2059" s="111"/>
      <c r="AF2059" s="111"/>
      <c r="AG2059" s="111"/>
      <c r="AH2059" s="40"/>
      <c r="AI2059" s="40"/>
    </row>
    <row r="2060" spans="1:35" s="44" customFormat="1" ht="28.5" customHeight="1" x14ac:dyDescent="0.25">
      <c r="A2060" s="88"/>
      <c r="B2060" s="87"/>
      <c r="C2060" s="28"/>
      <c r="D2060" s="37"/>
      <c r="E2060" s="38"/>
      <c r="F2060" s="89"/>
      <c r="G2060" s="96"/>
      <c r="H2060" s="39"/>
      <c r="I2060" s="39"/>
      <c r="J2060" s="82"/>
      <c r="K2060" s="41"/>
      <c r="L2060" s="42"/>
      <c r="M2060" s="269"/>
      <c r="N2060" s="268"/>
      <c r="O2060" s="267"/>
      <c r="P2060" s="268"/>
      <c r="Q2060" s="300"/>
      <c r="R2060" s="104"/>
      <c r="S2060" s="43"/>
      <c r="T2060" s="111"/>
      <c r="U2060" s="111"/>
      <c r="V2060" s="111"/>
      <c r="W2060" s="111"/>
      <c r="X2060" s="111"/>
      <c r="Y2060" s="111"/>
      <c r="Z2060" s="111"/>
      <c r="AA2060" s="111"/>
      <c r="AB2060" s="111"/>
      <c r="AC2060" s="111"/>
      <c r="AD2060" s="111"/>
      <c r="AE2060" s="111"/>
      <c r="AF2060" s="111"/>
      <c r="AG2060" s="111"/>
      <c r="AH2060" s="40"/>
      <c r="AI2060" s="40"/>
    </row>
    <row r="2061" spans="1:35" s="44" customFormat="1" ht="28.5" customHeight="1" x14ac:dyDescent="0.25">
      <c r="A2061" s="88"/>
      <c r="B2061" s="87"/>
      <c r="C2061" s="28"/>
      <c r="D2061" s="37"/>
      <c r="E2061" s="38"/>
      <c r="F2061" s="89"/>
      <c r="G2061" s="96"/>
      <c r="H2061" s="39"/>
      <c r="I2061" s="39"/>
      <c r="J2061" s="82"/>
      <c r="K2061" s="41"/>
      <c r="L2061" s="42"/>
      <c r="M2061" s="269"/>
      <c r="N2061" s="268"/>
      <c r="O2061" s="267"/>
      <c r="P2061" s="268"/>
      <c r="Q2061" s="300"/>
      <c r="R2061" s="104"/>
      <c r="S2061" s="43"/>
      <c r="T2061" s="111"/>
      <c r="U2061" s="111"/>
      <c r="V2061" s="111"/>
      <c r="W2061" s="111"/>
      <c r="X2061" s="111"/>
      <c r="Y2061" s="111"/>
      <c r="Z2061" s="111"/>
      <c r="AA2061" s="111"/>
      <c r="AB2061" s="111"/>
      <c r="AC2061" s="111"/>
      <c r="AD2061" s="111"/>
      <c r="AE2061" s="111"/>
      <c r="AF2061" s="111"/>
      <c r="AG2061" s="111"/>
      <c r="AH2061" s="40"/>
      <c r="AI2061" s="40"/>
    </row>
    <row r="2062" spans="1:35" s="44" customFormat="1" ht="28.5" customHeight="1" x14ac:dyDescent="0.25">
      <c r="A2062" s="88"/>
      <c r="B2062" s="87"/>
      <c r="C2062" s="28"/>
      <c r="D2062" s="37"/>
      <c r="E2062" s="38"/>
      <c r="F2062" s="89"/>
      <c r="G2062" s="96"/>
      <c r="H2062" s="39"/>
      <c r="I2062" s="39"/>
      <c r="J2062" s="82"/>
      <c r="K2062" s="41"/>
      <c r="L2062" s="42"/>
      <c r="M2062" s="269"/>
      <c r="N2062" s="268"/>
      <c r="O2062" s="267"/>
      <c r="P2062" s="268"/>
      <c r="Q2062" s="300"/>
      <c r="R2062" s="104"/>
      <c r="S2062" s="43"/>
      <c r="T2062" s="111"/>
      <c r="U2062" s="111"/>
      <c r="V2062" s="111"/>
      <c r="W2062" s="111"/>
      <c r="X2062" s="111"/>
      <c r="Y2062" s="111"/>
      <c r="Z2062" s="111"/>
      <c r="AA2062" s="111"/>
      <c r="AB2062" s="111"/>
      <c r="AC2062" s="111"/>
      <c r="AD2062" s="111"/>
      <c r="AE2062" s="111"/>
      <c r="AF2062" s="111"/>
      <c r="AG2062" s="111"/>
      <c r="AH2062" s="40"/>
      <c r="AI2062" s="40"/>
    </row>
    <row r="2063" spans="1:35" s="44" customFormat="1" ht="28.5" customHeight="1" x14ac:dyDescent="0.25">
      <c r="A2063" s="88"/>
      <c r="B2063" s="87"/>
      <c r="C2063" s="28"/>
      <c r="D2063" s="37"/>
      <c r="E2063" s="38"/>
      <c r="F2063" s="89"/>
      <c r="G2063" s="96"/>
      <c r="H2063" s="39"/>
      <c r="I2063" s="39"/>
      <c r="J2063" s="82"/>
      <c r="K2063" s="41"/>
      <c r="L2063" s="42"/>
      <c r="M2063" s="269"/>
      <c r="N2063" s="268"/>
      <c r="O2063" s="267"/>
      <c r="P2063" s="268"/>
      <c r="Q2063" s="300"/>
      <c r="R2063" s="104"/>
      <c r="S2063" s="43"/>
      <c r="T2063" s="111"/>
      <c r="U2063" s="111"/>
      <c r="V2063" s="111"/>
      <c r="W2063" s="111"/>
      <c r="X2063" s="111"/>
      <c r="Y2063" s="111"/>
      <c r="Z2063" s="111"/>
      <c r="AA2063" s="111"/>
      <c r="AB2063" s="111"/>
      <c r="AC2063" s="111"/>
      <c r="AD2063" s="111"/>
      <c r="AE2063" s="111"/>
      <c r="AF2063" s="111"/>
      <c r="AG2063" s="111"/>
      <c r="AH2063" s="40"/>
      <c r="AI2063" s="40"/>
    </row>
    <row r="2064" spans="1:35" s="44" customFormat="1" ht="28.5" customHeight="1" x14ac:dyDescent="0.25">
      <c r="A2064" s="88"/>
      <c r="B2064" s="87"/>
      <c r="C2064" s="28"/>
      <c r="D2064" s="37"/>
      <c r="E2064" s="38"/>
      <c r="F2064" s="89"/>
      <c r="G2064" s="96"/>
      <c r="H2064" s="39"/>
      <c r="I2064" s="39"/>
      <c r="J2064" s="82"/>
      <c r="K2064" s="41"/>
      <c r="L2064" s="42"/>
      <c r="M2064" s="269"/>
      <c r="N2064" s="268"/>
      <c r="O2064" s="267"/>
      <c r="P2064" s="268"/>
      <c r="Q2064" s="300"/>
      <c r="R2064" s="104"/>
      <c r="S2064" s="43"/>
      <c r="T2064" s="111"/>
      <c r="U2064" s="111"/>
      <c r="V2064" s="111"/>
      <c r="W2064" s="111"/>
      <c r="X2064" s="111"/>
      <c r="Y2064" s="111"/>
      <c r="Z2064" s="111"/>
      <c r="AA2064" s="111"/>
      <c r="AB2064" s="111"/>
      <c r="AC2064" s="111"/>
      <c r="AD2064" s="111"/>
      <c r="AE2064" s="111"/>
      <c r="AF2064" s="111"/>
      <c r="AG2064" s="111"/>
      <c r="AH2064" s="40"/>
      <c r="AI2064" s="40"/>
    </row>
    <row r="2065" spans="1:35" s="44" customFormat="1" ht="28.5" customHeight="1" x14ac:dyDescent="0.25">
      <c r="A2065" s="88"/>
      <c r="B2065" s="87"/>
      <c r="C2065" s="28"/>
      <c r="D2065" s="37"/>
      <c r="E2065" s="38"/>
      <c r="F2065" s="89"/>
      <c r="G2065" s="96"/>
      <c r="H2065" s="39"/>
      <c r="I2065" s="39"/>
      <c r="J2065" s="82"/>
      <c r="K2065" s="41"/>
      <c r="L2065" s="42"/>
      <c r="M2065" s="269"/>
      <c r="N2065" s="268"/>
      <c r="O2065" s="267"/>
      <c r="P2065" s="268"/>
      <c r="Q2065" s="300"/>
      <c r="R2065" s="104"/>
      <c r="S2065" s="43"/>
      <c r="T2065" s="111"/>
      <c r="U2065" s="111"/>
      <c r="V2065" s="111"/>
      <c r="W2065" s="111"/>
      <c r="X2065" s="111"/>
      <c r="Y2065" s="111"/>
      <c r="Z2065" s="111"/>
      <c r="AA2065" s="111"/>
      <c r="AB2065" s="111"/>
      <c r="AC2065" s="111"/>
      <c r="AD2065" s="111"/>
      <c r="AE2065" s="111"/>
      <c r="AF2065" s="111"/>
      <c r="AG2065" s="111"/>
      <c r="AH2065" s="40"/>
      <c r="AI2065" s="40"/>
    </row>
    <row r="2066" spans="1:35" s="44" customFormat="1" ht="28.5" customHeight="1" x14ac:dyDescent="0.25">
      <c r="A2066" s="88"/>
      <c r="B2066" s="87"/>
      <c r="C2066" s="28"/>
      <c r="D2066" s="37"/>
      <c r="E2066" s="38"/>
      <c r="F2066" s="89"/>
      <c r="G2066" s="96"/>
      <c r="H2066" s="39"/>
      <c r="I2066" s="39"/>
      <c r="J2066" s="82"/>
      <c r="K2066" s="41"/>
      <c r="L2066" s="42"/>
      <c r="M2066" s="269"/>
      <c r="N2066" s="268"/>
      <c r="O2066" s="267"/>
      <c r="P2066" s="268"/>
      <c r="Q2066" s="300"/>
      <c r="R2066" s="104"/>
      <c r="S2066" s="43"/>
      <c r="T2066" s="111"/>
      <c r="U2066" s="111"/>
      <c r="V2066" s="111"/>
      <c r="W2066" s="111"/>
      <c r="X2066" s="111"/>
      <c r="Y2066" s="111"/>
      <c r="Z2066" s="111"/>
      <c r="AA2066" s="111"/>
      <c r="AB2066" s="111"/>
      <c r="AC2066" s="111"/>
      <c r="AD2066" s="111"/>
      <c r="AE2066" s="111"/>
      <c r="AF2066" s="111"/>
      <c r="AG2066" s="111"/>
      <c r="AH2066" s="40"/>
      <c r="AI2066" s="40"/>
    </row>
    <row r="2067" spans="1:35" s="44" customFormat="1" ht="28.5" customHeight="1" x14ac:dyDescent="0.25">
      <c r="A2067" s="88"/>
      <c r="B2067" s="87"/>
      <c r="C2067" s="28"/>
      <c r="D2067" s="37"/>
      <c r="E2067" s="38"/>
      <c r="F2067" s="89"/>
      <c r="G2067" s="96"/>
      <c r="H2067" s="39"/>
      <c r="I2067" s="39"/>
      <c r="J2067" s="82"/>
      <c r="K2067" s="41"/>
      <c r="L2067" s="42"/>
      <c r="M2067" s="269"/>
      <c r="N2067" s="268"/>
      <c r="O2067" s="267"/>
      <c r="P2067" s="268"/>
      <c r="Q2067" s="300"/>
      <c r="R2067" s="104"/>
      <c r="S2067" s="43"/>
      <c r="T2067" s="111"/>
      <c r="U2067" s="111"/>
      <c r="V2067" s="111"/>
      <c r="W2067" s="111"/>
      <c r="X2067" s="111"/>
      <c r="Y2067" s="111"/>
      <c r="Z2067" s="111"/>
      <c r="AA2067" s="111"/>
      <c r="AB2067" s="111"/>
      <c r="AC2067" s="111"/>
      <c r="AD2067" s="111"/>
      <c r="AE2067" s="111"/>
      <c r="AF2067" s="111"/>
      <c r="AG2067" s="111"/>
      <c r="AH2067" s="40"/>
      <c r="AI2067" s="40"/>
    </row>
    <row r="2068" spans="1:35" s="44" customFormat="1" ht="28.5" customHeight="1" x14ac:dyDescent="0.25">
      <c r="A2068" s="88"/>
      <c r="B2068" s="87"/>
      <c r="C2068" s="28"/>
      <c r="D2068" s="37"/>
      <c r="E2068" s="38"/>
      <c r="F2068" s="89"/>
      <c r="G2068" s="96"/>
      <c r="H2068" s="39"/>
      <c r="I2068" s="39"/>
      <c r="J2068" s="82"/>
      <c r="K2068" s="41"/>
      <c r="L2068" s="42"/>
      <c r="M2068" s="269"/>
      <c r="N2068" s="268"/>
      <c r="O2068" s="267"/>
      <c r="P2068" s="268"/>
      <c r="Q2068" s="300"/>
      <c r="R2068" s="104"/>
      <c r="S2068" s="43"/>
      <c r="T2068" s="111"/>
      <c r="U2068" s="111"/>
      <c r="V2068" s="111"/>
      <c r="W2068" s="111"/>
      <c r="X2068" s="111"/>
      <c r="Y2068" s="111"/>
      <c r="Z2068" s="111"/>
      <c r="AA2068" s="111"/>
      <c r="AB2068" s="111"/>
      <c r="AC2068" s="111"/>
      <c r="AD2068" s="111"/>
      <c r="AE2068" s="111"/>
      <c r="AF2068" s="111"/>
      <c r="AG2068" s="111"/>
      <c r="AH2068" s="40"/>
      <c r="AI2068" s="40"/>
    </row>
    <row r="2069" spans="1:35" s="44" customFormat="1" ht="28.5" customHeight="1" x14ac:dyDescent="0.25">
      <c r="A2069" s="88"/>
      <c r="B2069" s="87"/>
      <c r="C2069" s="28"/>
      <c r="D2069" s="37"/>
      <c r="E2069" s="38"/>
      <c r="F2069" s="89"/>
      <c r="G2069" s="96"/>
      <c r="H2069" s="39"/>
      <c r="I2069" s="39"/>
      <c r="J2069" s="82"/>
      <c r="K2069" s="41"/>
      <c r="L2069" s="42"/>
      <c r="M2069" s="269"/>
      <c r="N2069" s="268"/>
      <c r="O2069" s="267"/>
      <c r="P2069" s="268"/>
      <c r="Q2069" s="300"/>
      <c r="R2069" s="104"/>
      <c r="S2069" s="43"/>
      <c r="T2069" s="111"/>
      <c r="U2069" s="111"/>
      <c r="V2069" s="111"/>
      <c r="W2069" s="111"/>
      <c r="X2069" s="111"/>
      <c r="Y2069" s="111"/>
      <c r="Z2069" s="111"/>
      <c r="AA2069" s="111"/>
      <c r="AB2069" s="111"/>
      <c r="AC2069" s="111"/>
      <c r="AD2069" s="111"/>
      <c r="AE2069" s="111"/>
      <c r="AF2069" s="111"/>
      <c r="AG2069" s="111"/>
      <c r="AH2069" s="40"/>
      <c r="AI2069" s="40"/>
    </row>
    <row r="2070" spans="1:35" s="44" customFormat="1" ht="28.5" customHeight="1" x14ac:dyDescent="0.25">
      <c r="A2070" s="88"/>
      <c r="B2070" s="87"/>
      <c r="C2070" s="28"/>
      <c r="D2070" s="37"/>
      <c r="E2070" s="38"/>
      <c r="F2070" s="89"/>
      <c r="G2070" s="96"/>
      <c r="H2070" s="39"/>
      <c r="I2070" s="39"/>
      <c r="J2070" s="82"/>
      <c r="K2070" s="41"/>
      <c r="L2070" s="42"/>
      <c r="M2070" s="269"/>
      <c r="N2070" s="268"/>
      <c r="O2070" s="267"/>
      <c r="P2070" s="268"/>
      <c r="Q2070" s="300"/>
      <c r="R2070" s="104"/>
      <c r="S2070" s="43"/>
      <c r="T2070" s="111"/>
      <c r="U2070" s="111"/>
      <c r="V2070" s="111"/>
      <c r="W2070" s="111"/>
      <c r="X2070" s="111"/>
      <c r="Y2070" s="111"/>
      <c r="Z2070" s="111"/>
      <c r="AA2070" s="111"/>
      <c r="AB2070" s="111"/>
      <c r="AC2070" s="111"/>
      <c r="AD2070" s="111"/>
      <c r="AE2070" s="111"/>
      <c r="AF2070" s="111"/>
      <c r="AG2070" s="111"/>
      <c r="AH2070" s="40"/>
      <c r="AI2070" s="40"/>
    </row>
    <row r="2071" spans="1:35" s="44" customFormat="1" ht="28.5" customHeight="1" x14ac:dyDescent="0.25">
      <c r="A2071" s="88"/>
      <c r="B2071" s="87"/>
      <c r="C2071" s="28"/>
      <c r="D2071" s="37"/>
      <c r="E2071" s="38"/>
      <c r="F2071" s="89"/>
      <c r="G2071" s="96"/>
      <c r="H2071" s="39"/>
      <c r="I2071" s="39"/>
      <c r="J2071" s="82"/>
      <c r="K2071" s="41"/>
      <c r="L2071" s="42"/>
      <c r="M2071" s="269"/>
      <c r="N2071" s="268"/>
      <c r="O2071" s="267"/>
      <c r="P2071" s="268"/>
      <c r="Q2071" s="300"/>
      <c r="R2071" s="104"/>
      <c r="S2071" s="43"/>
      <c r="T2071" s="111"/>
      <c r="U2071" s="111"/>
      <c r="V2071" s="111"/>
      <c r="W2071" s="111"/>
      <c r="X2071" s="111"/>
      <c r="Y2071" s="111"/>
      <c r="Z2071" s="111"/>
      <c r="AA2071" s="111"/>
      <c r="AB2071" s="111"/>
      <c r="AC2071" s="111"/>
      <c r="AD2071" s="111"/>
      <c r="AE2071" s="111"/>
      <c r="AF2071" s="111"/>
      <c r="AG2071" s="111"/>
      <c r="AH2071" s="40"/>
      <c r="AI2071" s="40"/>
    </row>
    <row r="2072" spans="1:35" s="44" customFormat="1" ht="28.5" customHeight="1" x14ac:dyDescent="0.25">
      <c r="A2072" s="88"/>
      <c r="B2072" s="87"/>
      <c r="C2072" s="28"/>
      <c r="D2072" s="37"/>
      <c r="E2072" s="38"/>
      <c r="F2072" s="89"/>
      <c r="G2072" s="96"/>
      <c r="H2072" s="39"/>
      <c r="I2072" s="39"/>
      <c r="J2072" s="82"/>
      <c r="K2072" s="41"/>
      <c r="L2072" s="42"/>
      <c r="M2072" s="269"/>
      <c r="N2072" s="268"/>
      <c r="O2072" s="267"/>
      <c r="P2072" s="268"/>
      <c r="Q2072" s="300"/>
      <c r="R2072" s="104"/>
      <c r="S2072" s="43"/>
      <c r="T2072" s="111"/>
      <c r="U2072" s="111"/>
      <c r="V2072" s="111"/>
      <c r="W2072" s="111"/>
      <c r="X2072" s="111"/>
      <c r="Y2072" s="111"/>
      <c r="Z2072" s="111"/>
      <c r="AA2072" s="111"/>
      <c r="AB2072" s="111"/>
      <c r="AC2072" s="111"/>
      <c r="AD2072" s="111"/>
      <c r="AE2072" s="111"/>
      <c r="AF2072" s="111"/>
      <c r="AG2072" s="111"/>
      <c r="AH2072" s="40"/>
      <c r="AI2072" s="40"/>
    </row>
    <row r="2073" spans="1:35" s="44" customFormat="1" ht="28.5" customHeight="1" x14ac:dyDescent="0.25">
      <c r="A2073" s="88"/>
      <c r="B2073" s="87"/>
      <c r="C2073" s="28"/>
      <c r="D2073" s="37"/>
      <c r="E2073" s="38"/>
      <c r="F2073" s="89"/>
      <c r="G2073" s="96"/>
      <c r="H2073" s="39"/>
      <c r="I2073" s="39"/>
      <c r="J2073" s="82"/>
      <c r="K2073" s="41"/>
      <c r="L2073" s="42"/>
      <c r="M2073" s="269"/>
      <c r="N2073" s="268"/>
      <c r="O2073" s="267"/>
      <c r="P2073" s="268"/>
      <c r="Q2073" s="300"/>
      <c r="R2073" s="104"/>
      <c r="S2073" s="43"/>
      <c r="T2073" s="111"/>
      <c r="U2073" s="111"/>
      <c r="V2073" s="111"/>
      <c r="W2073" s="111"/>
      <c r="X2073" s="111"/>
      <c r="Y2073" s="111"/>
      <c r="Z2073" s="111"/>
      <c r="AA2073" s="111"/>
      <c r="AB2073" s="111"/>
      <c r="AC2073" s="111"/>
      <c r="AD2073" s="111"/>
      <c r="AE2073" s="111"/>
      <c r="AF2073" s="111"/>
      <c r="AG2073" s="111"/>
      <c r="AH2073" s="40"/>
      <c r="AI2073" s="40"/>
    </row>
    <row r="2074" spans="1:35" s="44" customFormat="1" ht="28.5" customHeight="1" x14ac:dyDescent="0.25">
      <c r="A2074" s="88"/>
      <c r="B2074" s="87"/>
      <c r="C2074" s="28"/>
      <c r="D2074" s="37"/>
      <c r="E2074" s="38"/>
      <c r="F2074" s="89"/>
      <c r="G2074" s="96"/>
      <c r="H2074" s="39"/>
      <c r="I2074" s="39"/>
      <c r="J2074" s="82"/>
      <c r="K2074" s="41"/>
      <c r="L2074" s="42"/>
      <c r="M2074" s="269"/>
      <c r="N2074" s="268"/>
      <c r="O2074" s="267"/>
      <c r="P2074" s="268"/>
      <c r="Q2074" s="300"/>
      <c r="R2074" s="104"/>
      <c r="S2074" s="43"/>
      <c r="T2074" s="111"/>
      <c r="U2074" s="111"/>
      <c r="V2074" s="111"/>
      <c r="W2074" s="111"/>
      <c r="X2074" s="111"/>
      <c r="Y2074" s="111"/>
      <c r="Z2074" s="111"/>
      <c r="AA2074" s="111"/>
      <c r="AB2074" s="111"/>
      <c r="AC2074" s="111"/>
      <c r="AD2074" s="111"/>
      <c r="AE2074" s="111"/>
      <c r="AF2074" s="111"/>
      <c r="AG2074" s="111"/>
      <c r="AH2074" s="40"/>
      <c r="AI2074" s="40"/>
    </row>
    <row r="2075" spans="1:35" s="44" customFormat="1" ht="28.5" customHeight="1" x14ac:dyDescent="0.25">
      <c r="A2075" s="88"/>
      <c r="B2075" s="87"/>
      <c r="C2075" s="28"/>
      <c r="D2075" s="37"/>
      <c r="E2075" s="38"/>
      <c r="F2075" s="89"/>
      <c r="G2075" s="96"/>
      <c r="H2075" s="39"/>
      <c r="I2075" s="39"/>
      <c r="J2075" s="82"/>
      <c r="K2075" s="41"/>
      <c r="L2075" s="42"/>
      <c r="M2075" s="269"/>
      <c r="N2075" s="268"/>
      <c r="O2075" s="267"/>
      <c r="P2075" s="268"/>
      <c r="Q2075" s="300"/>
      <c r="R2075" s="104"/>
      <c r="S2075" s="43"/>
      <c r="T2075" s="111"/>
      <c r="U2075" s="111"/>
      <c r="V2075" s="111"/>
      <c r="W2075" s="111"/>
      <c r="X2075" s="111"/>
      <c r="Y2075" s="111"/>
      <c r="Z2075" s="111"/>
      <c r="AA2075" s="111"/>
      <c r="AB2075" s="111"/>
      <c r="AC2075" s="111"/>
      <c r="AD2075" s="111"/>
      <c r="AE2075" s="111"/>
      <c r="AF2075" s="111"/>
      <c r="AG2075" s="111"/>
      <c r="AH2075" s="40"/>
      <c r="AI2075" s="40"/>
    </row>
    <row r="2076" spans="1:35" s="44" customFormat="1" ht="28.5" customHeight="1" x14ac:dyDescent="0.25">
      <c r="A2076" s="88"/>
      <c r="B2076" s="87"/>
      <c r="C2076" s="28"/>
      <c r="D2076" s="37"/>
      <c r="E2076" s="38"/>
      <c r="F2076" s="89"/>
      <c r="G2076" s="96"/>
      <c r="H2076" s="39"/>
      <c r="I2076" s="39"/>
      <c r="J2076" s="82"/>
      <c r="K2076" s="41"/>
      <c r="L2076" s="42"/>
      <c r="M2076" s="269"/>
      <c r="N2076" s="268"/>
      <c r="O2076" s="267"/>
      <c r="P2076" s="268"/>
      <c r="Q2076" s="300"/>
      <c r="R2076" s="104"/>
      <c r="S2076" s="43"/>
      <c r="T2076" s="111"/>
      <c r="U2076" s="111"/>
      <c r="V2076" s="111"/>
      <c r="W2076" s="111"/>
      <c r="X2076" s="111"/>
      <c r="Y2076" s="111"/>
      <c r="Z2076" s="111"/>
      <c r="AA2076" s="111"/>
      <c r="AB2076" s="111"/>
      <c r="AC2076" s="111"/>
      <c r="AD2076" s="111"/>
      <c r="AE2076" s="111"/>
      <c r="AF2076" s="111"/>
      <c r="AG2076" s="111"/>
      <c r="AH2076" s="40"/>
      <c r="AI2076" s="40"/>
    </row>
    <row r="2077" spans="1:35" s="44" customFormat="1" ht="28.5" customHeight="1" x14ac:dyDescent="0.25">
      <c r="A2077" s="88"/>
      <c r="B2077" s="87"/>
      <c r="C2077" s="28"/>
      <c r="D2077" s="37"/>
      <c r="E2077" s="38"/>
      <c r="F2077" s="89"/>
      <c r="G2077" s="96"/>
      <c r="H2077" s="39"/>
      <c r="I2077" s="39"/>
      <c r="J2077" s="82"/>
      <c r="K2077" s="41"/>
      <c r="L2077" s="42"/>
      <c r="M2077" s="269"/>
      <c r="N2077" s="268"/>
      <c r="O2077" s="267"/>
      <c r="P2077" s="268"/>
      <c r="Q2077" s="300"/>
      <c r="R2077" s="104"/>
      <c r="S2077" s="43"/>
      <c r="T2077" s="111"/>
      <c r="U2077" s="111"/>
      <c r="V2077" s="111"/>
      <c r="W2077" s="111"/>
      <c r="X2077" s="111"/>
      <c r="Y2077" s="111"/>
      <c r="Z2077" s="111"/>
      <c r="AA2077" s="111"/>
      <c r="AB2077" s="111"/>
      <c r="AC2077" s="111"/>
      <c r="AD2077" s="111"/>
      <c r="AE2077" s="111"/>
      <c r="AF2077" s="111"/>
      <c r="AG2077" s="111"/>
      <c r="AH2077" s="40"/>
      <c r="AI2077" s="40"/>
    </row>
    <row r="2078" spans="1:35" s="44" customFormat="1" ht="28.5" customHeight="1" x14ac:dyDescent="0.25">
      <c r="A2078" s="88"/>
      <c r="B2078" s="87"/>
      <c r="C2078" s="28"/>
      <c r="D2078" s="37"/>
      <c r="E2078" s="38"/>
      <c r="F2078" s="89"/>
      <c r="G2078" s="96"/>
      <c r="H2078" s="39"/>
      <c r="I2078" s="39"/>
      <c r="J2078" s="82"/>
      <c r="K2078" s="41"/>
      <c r="L2078" s="42"/>
      <c r="M2078" s="269"/>
      <c r="N2078" s="268"/>
      <c r="O2078" s="267"/>
      <c r="P2078" s="268"/>
      <c r="Q2078" s="300"/>
      <c r="R2078" s="104"/>
      <c r="S2078" s="43"/>
      <c r="T2078" s="111"/>
      <c r="U2078" s="111"/>
      <c r="V2078" s="111"/>
      <c r="W2078" s="111"/>
      <c r="X2078" s="111"/>
      <c r="Y2078" s="111"/>
      <c r="Z2078" s="111"/>
      <c r="AA2078" s="111"/>
      <c r="AB2078" s="111"/>
      <c r="AC2078" s="111"/>
      <c r="AD2078" s="111"/>
      <c r="AE2078" s="111"/>
      <c r="AF2078" s="111"/>
      <c r="AG2078" s="111"/>
      <c r="AH2078" s="40"/>
      <c r="AI2078" s="40"/>
    </row>
    <row r="2079" spans="1:35" s="44" customFormat="1" ht="28.5" customHeight="1" x14ac:dyDescent="0.25">
      <c r="A2079" s="88"/>
      <c r="B2079" s="87"/>
      <c r="C2079" s="28"/>
      <c r="D2079" s="37"/>
      <c r="E2079" s="38"/>
      <c r="F2079" s="89"/>
      <c r="G2079" s="96"/>
      <c r="H2079" s="39"/>
      <c r="I2079" s="39"/>
      <c r="J2079" s="82"/>
      <c r="K2079" s="41"/>
      <c r="L2079" s="42"/>
      <c r="M2079" s="269"/>
      <c r="N2079" s="268"/>
      <c r="O2079" s="267"/>
      <c r="P2079" s="268"/>
      <c r="Q2079" s="300"/>
      <c r="R2079" s="104"/>
      <c r="S2079" s="43"/>
      <c r="T2079" s="111"/>
      <c r="U2079" s="111"/>
      <c r="V2079" s="111"/>
      <c r="W2079" s="111"/>
      <c r="X2079" s="111"/>
      <c r="Y2079" s="111"/>
      <c r="Z2079" s="111"/>
      <c r="AA2079" s="111"/>
      <c r="AB2079" s="111"/>
      <c r="AC2079" s="111"/>
      <c r="AD2079" s="111"/>
      <c r="AE2079" s="111"/>
      <c r="AF2079" s="111"/>
      <c r="AG2079" s="111"/>
      <c r="AH2079" s="40"/>
      <c r="AI2079" s="40"/>
    </row>
    <row r="2080" spans="1:35" s="44" customFormat="1" ht="28.5" customHeight="1" x14ac:dyDescent="0.25">
      <c r="A2080" s="88"/>
      <c r="B2080" s="87"/>
      <c r="C2080" s="28"/>
      <c r="D2080" s="37"/>
      <c r="E2080" s="38"/>
      <c r="F2080" s="89"/>
      <c r="G2080" s="96"/>
      <c r="H2080" s="39"/>
      <c r="I2080" s="39"/>
      <c r="J2080" s="82"/>
      <c r="K2080" s="41"/>
      <c r="L2080" s="42"/>
      <c r="M2080" s="269"/>
      <c r="N2080" s="268"/>
      <c r="O2080" s="267"/>
      <c r="P2080" s="268"/>
      <c r="Q2080" s="300"/>
      <c r="R2080" s="104"/>
      <c r="S2080" s="43"/>
      <c r="T2080" s="111"/>
      <c r="U2080" s="111"/>
      <c r="V2080" s="111"/>
      <c r="W2080" s="111"/>
      <c r="X2080" s="111"/>
      <c r="Y2080" s="111"/>
      <c r="Z2080" s="111"/>
      <c r="AA2080" s="111"/>
      <c r="AB2080" s="111"/>
      <c r="AC2080" s="111"/>
      <c r="AD2080" s="111"/>
      <c r="AE2080" s="111"/>
      <c r="AF2080" s="111"/>
      <c r="AG2080" s="111"/>
      <c r="AH2080" s="40"/>
      <c r="AI2080" s="40"/>
    </row>
    <row r="2081" spans="1:35" s="44" customFormat="1" ht="28.5" customHeight="1" x14ac:dyDescent="0.25">
      <c r="A2081" s="88"/>
      <c r="B2081" s="87"/>
      <c r="C2081" s="28"/>
      <c r="D2081" s="37"/>
      <c r="E2081" s="38"/>
      <c r="F2081" s="89"/>
      <c r="G2081" s="96"/>
      <c r="H2081" s="39"/>
      <c r="I2081" s="39"/>
      <c r="J2081" s="82"/>
      <c r="K2081" s="41"/>
      <c r="L2081" s="42"/>
      <c r="M2081" s="269"/>
      <c r="N2081" s="268"/>
      <c r="O2081" s="267"/>
      <c r="P2081" s="268"/>
      <c r="Q2081" s="300"/>
      <c r="R2081" s="104"/>
      <c r="S2081" s="43"/>
      <c r="T2081" s="111"/>
      <c r="U2081" s="111"/>
      <c r="V2081" s="111"/>
      <c r="W2081" s="111"/>
      <c r="X2081" s="111"/>
      <c r="Y2081" s="111"/>
      <c r="Z2081" s="111"/>
      <c r="AA2081" s="111"/>
      <c r="AB2081" s="111"/>
      <c r="AC2081" s="111"/>
      <c r="AD2081" s="111"/>
      <c r="AE2081" s="111"/>
      <c r="AF2081" s="111"/>
      <c r="AG2081" s="111"/>
      <c r="AH2081" s="40"/>
      <c r="AI2081" s="40"/>
    </row>
    <row r="2082" spans="1:35" s="44" customFormat="1" ht="28.5" customHeight="1" x14ac:dyDescent="0.25">
      <c r="A2082" s="88"/>
      <c r="B2082" s="87"/>
      <c r="C2082" s="28"/>
      <c r="D2082" s="37"/>
      <c r="E2082" s="38"/>
      <c r="F2082" s="89"/>
      <c r="G2082" s="96"/>
      <c r="H2082" s="39"/>
      <c r="I2082" s="39"/>
      <c r="J2082" s="82"/>
      <c r="K2082" s="41"/>
      <c r="L2082" s="42"/>
      <c r="M2082" s="269"/>
      <c r="N2082" s="268"/>
      <c r="O2082" s="267"/>
      <c r="P2082" s="268"/>
      <c r="Q2082" s="300"/>
      <c r="R2082" s="104"/>
      <c r="S2082" s="43"/>
      <c r="T2082" s="111"/>
      <c r="U2082" s="111"/>
      <c r="V2082" s="111"/>
      <c r="W2082" s="111"/>
      <c r="X2082" s="111"/>
      <c r="Y2082" s="111"/>
      <c r="Z2082" s="111"/>
      <c r="AA2082" s="111"/>
      <c r="AB2082" s="111"/>
      <c r="AC2082" s="111"/>
      <c r="AD2082" s="111"/>
      <c r="AE2082" s="111"/>
      <c r="AF2082" s="111"/>
      <c r="AG2082" s="111"/>
      <c r="AH2082" s="40"/>
      <c r="AI2082" s="40"/>
    </row>
    <row r="2083" spans="1:35" s="44" customFormat="1" ht="28.5" customHeight="1" x14ac:dyDescent="0.25">
      <c r="A2083" s="88"/>
      <c r="B2083" s="87"/>
      <c r="C2083" s="28"/>
      <c r="D2083" s="37"/>
      <c r="E2083" s="38"/>
      <c r="F2083" s="89"/>
      <c r="G2083" s="96"/>
      <c r="H2083" s="39"/>
      <c r="I2083" s="39"/>
      <c r="J2083" s="82"/>
      <c r="K2083" s="41"/>
      <c r="L2083" s="42"/>
      <c r="M2083" s="269"/>
      <c r="N2083" s="268"/>
      <c r="O2083" s="267"/>
      <c r="P2083" s="268"/>
      <c r="Q2083" s="300"/>
      <c r="R2083" s="104"/>
      <c r="S2083" s="43"/>
      <c r="T2083" s="111"/>
      <c r="U2083" s="111"/>
      <c r="V2083" s="111"/>
      <c r="W2083" s="111"/>
      <c r="X2083" s="111"/>
      <c r="Y2083" s="111"/>
      <c r="Z2083" s="111"/>
      <c r="AA2083" s="111"/>
      <c r="AB2083" s="111"/>
      <c r="AC2083" s="111"/>
      <c r="AD2083" s="111"/>
      <c r="AE2083" s="111"/>
      <c r="AF2083" s="111"/>
      <c r="AG2083" s="111"/>
      <c r="AH2083" s="40"/>
      <c r="AI2083" s="40"/>
    </row>
    <row r="2084" spans="1:35" s="44" customFormat="1" ht="28.5" customHeight="1" x14ac:dyDescent="0.25">
      <c r="A2084" s="88"/>
      <c r="B2084" s="87"/>
      <c r="C2084" s="28"/>
      <c r="D2084" s="37"/>
      <c r="E2084" s="38"/>
      <c r="F2084" s="89"/>
      <c r="G2084" s="96"/>
      <c r="H2084" s="39"/>
      <c r="I2084" s="39"/>
      <c r="J2084" s="82"/>
      <c r="K2084" s="41"/>
      <c r="L2084" s="42"/>
      <c r="M2084" s="269"/>
      <c r="N2084" s="268"/>
      <c r="O2084" s="267"/>
      <c r="P2084" s="268"/>
      <c r="Q2084" s="300"/>
      <c r="R2084" s="104"/>
      <c r="S2084" s="43"/>
      <c r="T2084" s="111"/>
      <c r="U2084" s="111"/>
      <c r="V2084" s="111"/>
      <c r="W2084" s="111"/>
      <c r="X2084" s="111"/>
      <c r="Y2084" s="111"/>
      <c r="Z2084" s="111"/>
      <c r="AA2084" s="111"/>
      <c r="AB2084" s="111"/>
      <c r="AC2084" s="111"/>
      <c r="AD2084" s="111"/>
      <c r="AE2084" s="111"/>
      <c r="AF2084" s="111"/>
      <c r="AG2084" s="111"/>
      <c r="AH2084" s="40"/>
      <c r="AI2084" s="40"/>
    </row>
    <row r="2085" spans="1:35" s="44" customFormat="1" ht="28.5" customHeight="1" x14ac:dyDescent="0.25">
      <c r="A2085" s="88"/>
      <c r="B2085" s="87"/>
      <c r="C2085" s="28"/>
      <c r="D2085" s="37"/>
      <c r="E2085" s="38"/>
      <c r="F2085" s="89"/>
      <c r="G2085" s="96"/>
      <c r="H2085" s="39"/>
      <c r="I2085" s="39"/>
      <c r="J2085" s="82"/>
      <c r="K2085" s="41"/>
      <c r="L2085" s="42"/>
      <c r="M2085" s="269"/>
      <c r="N2085" s="268"/>
      <c r="O2085" s="267"/>
      <c r="P2085" s="268"/>
      <c r="Q2085" s="300"/>
      <c r="R2085" s="104"/>
      <c r="S2085" s="43"/>
      <c r="T2085" s="111"/>
      <c r="U2085" s="111"/>
      <c r="V2085" s="111"/>
      <c r="W2085" s="111"/>
      <c r="X2085" s="111"/>
      <c r="Y2085" s="111"/>
      <c r="Z2085" s="111"/>
      <c r="AA2085" s="111"/>
      <c r="AB2085" s="111"/>
      <c r="AC2085" s="111"/>
      <c r="AD2085" s="111"/>
      <c r="AE2085" s="111"/>
      <c r="AF2085" s="111"/>
      <c r="AG2085" s="111"/>
      <c r="AH2085" s="40"/>
      <c r="AI2085" s="40"/>
    </row>
    <row r="2086" spans="1:35" s="44" customFormat="1" ht="28.5" customHeight="1" x14ac:dyDescent="0.25">
      <c r="A2086" s="88"/>
      <c r="B2086" s="87"/>
      <c r="C2086" s="28"/>
      <c r="D2086" s="37"/>
      <c r="E2086" s="38"/>
      <c r="F2086" s="89"/>
      <c r="G2086" s="96"/>
      <c r="H2086" s="39"/>
      <c r="I2086" s="39"/>
      <c r="J2086" s="82"/>
      <c r="K2086" s="41"/>
      <c r="L2086" s="42"/>
      <c r="M2086" s="269"/>
      <c r="N2086" s="268"/>
      <c r="O2086" s="267"/>
      <c r="P2086" s="268"/>
      <c r="Q2086" s="300"/>
      <c r="R2086" s="104"/>
      <c r="S2086" s="43"/>
      <c r="T2086" s="111"/>
      <c r="U2086" s="111"/>
      <c r="V2086" s="111"/>
      <c r="W2086" s="111"/>
      <c r="X2086" s="111"/>
      <c r="Y2086" s="111"/>
      <c r="Z2086" s="111"/>
      <c r="AA2086" s="111"/>
      <c r="AB2086" s="111"/>
      <c r="AC2086" s="111"/>
      <c r="AD2086" s="111"/>
      <c r="AE2086" s="111"/>
      <c r="AF2086" s="111"/>
      <c r="AG2086" s="111"/>
      <c r="AH2086" s="40"/>
      <c r="AI2086" s="40"/>
    </row>
    <row r="2087" spans="1:35" s="44" customFormat="1" ht="28.5" customHeight="1" x14ac:dyDescent="0.25">
      <c r="A2087" s="88"/>
      <c r="B2087" s="87"/>
      <c r="C2087" s="28"/>
      <c r="D2087" s="37"/>
      <c r="E2087" s="38"/>
      <c r="F2087" s="89"/>
      <c r="G2087" s="96"/>
      <c r="H2087" s="39"/>
      <c r="I2087" s="39"/>
      <c r="J2087" s="82"/>
      <c r="K2087" s="41"/>
      <c r="L2087" s="42"/>
      <c r="M2087" s="269"/>
      <c r="N2087" s="268"/>
      <c r="O2087" s="267"/>
      <c r="P2087" s="268"/>
      <c r="Q2087" s="300"/>
      <c r="R2087" s="104"/>
      <c r="S2087" s="43"/>
      <c r="T2087" s="111"/>
      <c r="U2087" s="111"/>
      <c r="V2087" s="111"/>
      <c r="W2087" s="111"/>
      <c r="X2087" s="111"/>
      <c r="Y2087" s="111"/>
      <c r="Z2087" s="111"/>
      <c r="AA2087" s="111"/>
      <c r="AB2087" s="111"/>
      <c r="AC2087" s="111"/>
      <c r="AD2087" s="111"/>
      <c r="AE2087" s="111"/>
      <c r="AF2087" s="111"/>
      <c r="AG2087" s="111"/>
      <c r="AH2087" s="40"/>
      <c r="AI2087" s="40"/>
    </row>
    <row r="2088" spans="1:35" s="44" customFormat="1" ht="28.5" customHeight="1" x14ac:dyDescent="0.25">
      <c r="A2088" s="88"/>
      <c r="B2088" s="87"/>
      <c r="C2088" s="28"/>
      <c r="D2088" s="37"/>
      <c r="E2088" s="38"/>
      <c r="F2088" s="89"/>
      <c r="G2088" s="96"/>
      <c r="H2088" s="39"/>
      <c r="I2088" s="39"/>
      <c r="J2088" s="82"/>
      <c r="K2088" s="41"/>
      <c r="L2088" s="42"/>
      <c r="M2088" s="269"/>
      <c r="N2088" s="268"/>
      <c r="O2088" s="267"/>
      <c r="P2088" s="268"/>
      <c r="Q2088" s="300"/>
      <c r="R2088" s="104"/>
      <c r="S2088" s="43"/>
      <c r="T2088" s="111"/>
      <c r="U2088" s="111"/>
      <c r="V2088" s="111"/>
      <c r="W2088" s="111"/>
      <c r="X2088" s="111"/>
      <c r="Y2088" s="111"/>
      <c r="Z2088" s="111"/>
      <c r="AA2088" s="111"/>
      <c r="AB2088" s="111"/>
      <c r="AC2088" s="111"/>
      <c r="AD2088" s="111"/>
      <c r="AE2088" s="111"/>
      <c r="AF2088" s="111"/>
      <c r="AG2088" s="111"/>
      <c r="AH2088" s="40"/>
      <c r="AI2088" s="40"/>
    </row>
    <row r="2089" spans="1:35" s="44" customFormat="1" ht="28.5" customHeight="1" x14ac:dyDescent="0.25">
      <c r="A2089" s="88"/>
      <c r="B2089" s="87"/>
      <c r="C2089" s="28"/>
      <c r="D2089" s="37"/>
      <c r="E2089" s="38"/>
      <c r="F2089" s="89"/>
      <c r="G2089" s="96"/>
      <c r="H2089" s="39"/>
      <c r="I2089" s="39"/>
      <c r="J2089" s="82"/>
      <c r="K2089" s="41"/>
      <c r="L2089" s="42"/>
      <c r="M2089" s="269"/>
      <c r="N2089" s="268"/>
      <c r="O2089" s="267"/>
      <c r="P2089" s="268"/>
      <c r="Q2089" s="300"/>
      <c r="R2089" s="104"/>
      <c r="S2089" s="43"/>
      <c r="T2089" s="111"/>
      <c r="U2089" s="111"/>
      <c r="V2089" s="111"/>
      <c r="W2089" s="111"/>
      <c r="X2089" s="111"/>
      <c r="Y2089" s="111"/>
      <c r="Z2089" s="111"/>
      <c r="AA2089" s="111"/>
      <c r="AB2089" s="111"/>
      <c r="AC2089" s="111"/>
      <c r="AD2089" s="111"/>
      <c r="AE2089" s="111"/>
      <c r="AF2089" s="111"/>
      <c r="AG2089" s="111"/>
      <c r="AH2089" s="40"/>
      <c r="AI2089" s="40"/>
    </row>
    <row r="2090" spans="1:35" s="44" customFormat="1" ht="28.5" customHeight="1" x14ac:dyDescent="0.25">
      <c r="A2090" s="88"/>
      <c r="B2090" s="87"/>
      <c r="C2090" s="28"/>
      <c r="D2090" s="37"/>
      <c r="E2090" s="38"/>
      <c r="F2090" s="89"/>
      <c r="G2090" s="96"/>
      <c r="H2090" s="39"/>
      <c r="I2090" s="39"/>
      <c r="J2090" s="82"/>
      <c r="K2090" s="41"/>
      <c r="L2090" s="42"/>
      <c r="M2090" s="269"/>
      <c r="N2090" s="268"/>
      <c r="O2090" s="267"/>
      <c r="P2090" s="268"/>
      <c r="Q2090" s="300"/>
      <c r="R2090" s="104"/>
      <c r="S2090" s="43"/>
      <c r="T2090" s="111"/>
      <c r="U2090" s="111"/>
      <c r="V2090" s="111"/>
      <c r="W2090" s="111"/>
      <c r="X2090" s="111"/>
      <c r="Y2090" s="111"/>
      <c r="Z2090" s="111"/>
      <c r="AA2090" s="111"/>
      <c r="AB2090" s="111"/>
      <c r="AC2090" s="111"/>
      <c r="AD2090" s="111"/>
      <c r="AE2090" s="111"/>
      <c r="AF2090" s="111"/>
      <c r="AG2090" s="111"/>
      <c r="AH2090" s="40"/>
      <c r="AI2090" s="40"/>
    </row>
    <row r="2091" spans="1:35" s="44" customFormat="1" ht="28.5" customHeight="1" x14ac:dyDescent="0.25">
      <c r="A2091" s="88"/>
      <c r="B2091" s="87"/>
      <c r="C2091" s="28"/>
      <c r="D2091" s="37"/>
      <c r="E2091" s="38"/>
      <c r="F2091" s="89"/>
      <c r="G2091" s="96"/>
      <c r="H2091" s="39"/>
      <c r="I2091" s="39"/>
      <c r="J2091" s="82"/>
      <c r="K2091" s="41"/>
      <c r="L2091" s="42"/>
      <c r="M2091" s="269"/>
      <c r="N2091" s="268"/>
      <c r="O2091" s="267"/>
      <c r="P2091" s="268"/>
      <c r="Q2091" s="300"/>
      <c r="R2091" s="104"/>
      <c r="S2091" s="43"/>
      <c r="T2091" s="111"/>
      <c r="U2091" s="111"/>
      <c r="V2091" s="111"/>
      <c r="W2091" s="111"/>
      <c r="X2091" s="111"/>
      <c r="Y2091" s="111"/>
      <c r="Z2091" s="111"/>
      <c r="AA2091" s="111"/>
      <c r="AB2091" s="111"/>
      <c r="AC2091" s="111"/>
      <c r="AD2091" s="111"/>
      <c r="AE2091" s="111"/>
      <c r="AF2091" s="111"/>
      <c r="AG2091" s="111"/>
      <c r="AH2091" s="40"/>
      <c r="AI2091" s="40"/>
    </row>
    <row r="2092" spans="1:35" s="44" customFormat="1" ht="28.5" customHeight="1" x14ac:dyDescent="0.25">
      <c r="A2092" s="88"/>
      <c r="B2092" s="87"/>
      <c r="C2092" s="28"/>
      <c r="D2092" s="37"/>
      <c r="E2092" s="38"/>
      <c r="F2092" s="89"/>
      <c r="G2092" s="96"/>
      <c r="H2092" s="39"/>
      <c r="I2092" s="39"/>
      <c r="J2092" s="82"/>
      <c r="K2092" s="41"/>
      <c r="L2092" s="42"/>
      <c r="M2092" s="269"/>
      <c r="N2092" s="268"/>
      <c r="O2092" s="267"/>
      <c r="P2092" s="268"/>
      <c r="Q2092" s="300"/>
      <c r="R2092" s="104"/>
      <c r="S2092" s="43"/>
      <c r="T2092" s="111"/>
      <c r="U2092" s="111"/>
      <c r="V2092" s="111"/>
      <c r="W2092" s="111"/>
      <c r="X2092" s="111"/>
      <c r="Y2092" s="111"/>
      <c r="Z2092" s="111"/>
      <c r="AA2092" s="111"/>
      <c r="AB2092" s="111"/>
      <c r="AC2092" s="111"/>
      <c r="AD2092" s="111"/>
      <c r="AE2092" s="111"/>
      <c r="AF2092" s="111"/>
      <c r="AG2092" s="111"/>
      <c r="AH2092" s="40"/>
      <c r="AI2092" s="40"/>
    </row>
    <row r="2093" spans="1:35" s="44" customFormat="1" ht="28.5" customHeight="1" x14ac:dyDescent="0.25">
      <c r="A2093" s="88"/>
      <c r="B2093" s="87"/>
      <c r="C2093" s="28"/>
      <c r="D2093" s="37"/>
      <c r="E2093" s="38"/>
      <c r="F2093" s="89"/>
      <c r="G2093" s="96"/>
      <c r="H2093" s="39"/>
      <c r="I2093" s="39"/>
      <c r="J2093" s="82"/>
      <c r="K2093" s="41"/>
      <c r="L2093" s="42"/>
      <c r="M2093" s="269"/>
      <c r="N2093" s="268"/>
      <c r="O2093" s="267"/>
      <c r="P2093" s="268"/>
      <c r="Q2093" s="300"/>
      <c r="R2093" s="104"/>
      <c r="S2093" s="43"/>
      <c r="T2093" s="111"/>
      <c r="U2093" s="111"/>
      <c r="V2093" s="111"/>
      <c r="W2093" s="111"/>
      <c r="X2093" s="111"/>
      <c r="Y2093" s="111"/>
      <c r="Z2093" s="111"/>
      <c r="AA2093" s="111"/>
      <c r="AB2093" s="111"/>
      <c r="AC2093" s="111"/>
      <c r="AD2093" s="111"/>
      <c r="AE2093" s="111"/>
      <c r="AF2093" s="111"/>
      <c r="AG2093" s="111"/>
      <c r="AH2093" s="40"/>
      <c r="AI2093" s="40"/>
    </row>
    <row r="2094" spans="1:35" s="44" customFormat="1" ht="28.5" customHeight="1" x14ac:dyDescent="0.25">
      <c r="A2094" s="88"/>
      <c r="B2094" s="87"/>
      <c r="C2094" s="28"/>
      <c r="D2094" s="37"/>
      <c r="E2094" s="38"/>
      <c r="F2094" s="89"/>
      <c r="G2094" s="96"/>
      <c r="H2094" s="39"/>
      <c r="I2094" s="39"/>
      <c r="J2094" s="82"/>
      <c r="K2094" s="41"/>
      <c r="L2094" s="42"/>
      <c r="M2094" s="269"/>
      <c r="N2094" s="268"/>
      <c r="O2094" s="267"/>
      <c r="P2094" s="268"/>
      <c r="Q2094" s="300"/>
      <c r="R2094" s="104"/>
      <c r="S2094" s="43"/>
      <c r="T2094" s="111"/>
      <c r="U2094" s="111"/>
      <c r="V2094" s="111"/>
      <c r="W2094" s="111"/>
      <c r="X2094" s="111"/>
      <c r="Y2094" s="111"/>
      <c r="Z2094" s="111"/>
      <c r="AA2094" s="111"/>
      <c r="AB2094" s="111"/>
      <c r="AC2094" s="111"/>
      <c r="AD2094" s="111"/>
      <c r="AE2094" s="111"/>
      <c r="AF2094" s="111"/>
      <c r="AG2094" s="111"/>
      <c r="AH2094" s="40"/>
      <c r="AI2094" s="40"/>
    </row>
    <row r="2095" spans="1:35" s="44" customFormat="1" ht="28.5" customHeight="1" x14ac:dyDescent="0.25">
      <c r="A2095" s="88"/>
      <c r="B2095" s="87"/>
      <c r="C2095" s="28"/>
      <c r="D2095" s="37"/>
      <c r="E2095" s="38"/>
      <c r="F2095" s="89"/>
      <c r="G2095" s="96"/>
      <c r="H2095" s="39"/>
      <c r="I2095" s="39"/>
      <c r="J2095" s="82"/>
      <c r="K2095" s="41"/>
      <c r="L2095" s="42"/>
      <c r="M2095" s="269"/>
      <c r="N2095" s="268"/>
      <c r="O2095" s="267"/>
      <c r="P2095" s="268"/>
      <c r="Q2095" s="300"/>
      <c r="R2095" s="104"/>
      <c r="S2095" s="43"/>
      <c r="T2095" s="111"/>
      <c r="U2095" s="111"/>
      <c r="V2095" s="111"/>
      <c r="W2095" s="111"/>
      <c r="X2095" s="111"/>
      <c r="Y2095" s="111"/>
      <c r="Z2095" s="111"/>
      <c r="AA2095" s="111"/>
      <c r="AB2095" s="111"/>
      <c r="AC2095" s="111"/>
      <c r="AD2095" s="111"/>
      <c r="AE2095" s="111"/>
      <c r="AF2095" s="111"/>
      <c r="AG2095" s="111"/>
      <c r="AH2095" s="40"/>
      <c r="AI2095" s="40"/>
    </row>
    <row r="2096" spans="1:35" s="44" customFormat="1" ht="28.5" customHeight="1" x14ac:dyDescent="0.25">
      <c r="A2096" s="88"/>
      <c r="B2096" s="87"/>
      <c r="C2096" s="28"/>
      <c r="D2096" s="37"/>
      <c r="E2096" s="38"/>
      <c r="F2096" s="89"/>
      <c r="G2096" s="96"/>
      <c r="H2096" s="39"/>
      <c r="I2096" s="39"/>
      <c r="J2096" s="82"/>
      <c r="K2096" s="41"/>
      <c r="L2096" s="42"/>
      <c r="M2096" s="269"/>
      <c r="N2096" s="268"/>
      <c r="O2096" s="267"/>
      <c r="P2096" s="268"/>
      <c r="Q2096" s="300"/>
      <c r="R2096" s="104"/>
      <c r="S2096" s="43"/>
      <c r="T2096" s="111"/>
      <c r="U2096" s="111"/>
      <c r="V2096" s="111"/>
      <c r="W2096" s="111"/>
      <c r="X2096" s="111"/>
      <c r="Y2096" s="111"/>
      <c r="Z2096" s="111"/>
      <c r="AA2096" s="111"/>
      <c r="AB2096" s="111"/>
      <c r="AC2096" s="111"/>
      <c r="AD2096" s="111"/>
      <c r="AE2096" s="111"/>
      <c r="AF2096" s="111"/>
      <c r="AG2096" s="111"/>
      <c r="AH2096" s="40"/>
      <c r="AI2096" s="40"/>
    </row>
    <row r="2097" spans="1:35" s="44" customFormat="1" ht="28.5" customHeight="1" x14ac:dyDescent="0.25">
      <c r="A2097" s="88"/>
      <c r="B2097" s="87"/>
      <c r="C2097" s="28"/>
      <c r="D2097" s="37"/>
      <c r="E2097" s="38"/>
      <c r="F2097" s="89"/>
      <c r="G2097" s="96"/>
      <c r="H2097" s="39"/>
      <c r="I2097" s="39"/>
      <c r="J2097" s="82"/>
      <c r="K2097" s="41"/>
      <c r="L2097" s="42"/>
      <c r="M2097" s="269"/>
      <c r="N2097" s="268"/>
      <c r="O2097" s="267"/>
      <c r="P2097" s="268"/>
      <c r="Q2097" s="300"/>
      <c r="R2097" s="104"/>
      <c r="S2097" s="43"/>
      <c r="T2097" s="111"/>
      <c r="U2097" s="111"/>
      <c r="V2097" s="111"/>
      <c r="W2097" s="111"/>
      <c r="X2097" s="111"/>
      <c r="Y2097" s="111"/>
      <c r="Z2097" s="111"/>
      <c r="AA2097" s="111"/>
      <c r="AB2097" s="111"/>
      <c r="AC2097" s="111"/>
      <c r="AD2097" s="111"/>
      <c r="AE2097" s="111"/>
      <c r="AF2097" s="111"/>
      <c r="AG2097" s="111"/>
      <c r="AH2097" s="40"/>
      <c r="AI2097" s="40"/>
    </row>
    <row r="2098" spans="1:35" s="44" customFormat="1" ht="28.5" customHeight="1" x14ac:dyDescent="0.25">
      <c r="A2098" s="88"/>
      <c r="B2098" s="87"/>
      <c r="C2098" s="28"/>
      <c r="D2098" s="37"/>
      <c r="E2098" s="38"/>
      <c r="F2098" s="89"/>
      <c r="G2098" s="96"/>
      <c r="H2098" s="39"/>
      <c r="I2098" s="39"/>
      <c r="J2098" s="82"/>
      <c r="K2098" s="41"/>
      <c r="L2098" s="42"/>
      <c r="M2098" s="269"/>
      <c r="N2098" s="268"/>
      <c r="O2098" s="267"/>
      <c r="P2098" s="268"/>
      <c r="Q2098" s="300"/>
      <c r="R2098" s="104"/>
      <c r="S2098" s="43"/>
      <c r="T2098" s="111"/>
      <c r="U2098" s="111"/>
      <c r="V2098" s="111"/>
      <c r="W2098" s="111"/>
      <c r="X2098" s="111"/>
      <c r="Y2098" s="111"/>
      <c r="Z2098" s="111"/>
      <c r="AA2098" s="111"/>
      <c r="AB2098" s="111"/>
      <c r="AC2098" s="111"/>
      <c r="AD2098" s="111"/>
      <c r="AE2098" s="111"/>
      <c r="AF2098" s="111"/>
      <c r="AG2098" s="111"/>
      <c r="AH2098" s="40"/>
      <c r="AI2098" s="40"/>
    </row>
    <row r="2099" spans="1:35" s="44" customFormat="1" ht="28.5" customHeight="1" x14ac:dyDescent="0.25">
      <c r="A2099" s="88"/>
      <c r="B2099" s="87"/>
      <c r="C2099" s="28"/>
      <c r="D2099" s="37"/>
      <c r="E2099" s="38"/>
      <c r="F2099" s="89"/>
      <c r="G2099" s="96"/>
      <c r="H2099" s="39"/>
      <c r="I2099" s="39"/>
      <c r="J2099" s="82"/>
      <c r="K2099" s="41"/>
      <c r="L2099" s="42"/>
      <c r="M2099" s="269"/>
      <c r="N2099" s="268"/>
      <c r="O2099" s="267"/>
      <c r="P2099" s="268"/>
      <c r="Q2099" s="300"/>
      <c r="R2099" s="104"/>
      <c r="S2099" s="43"/>
      <c r="T2099" s="111"/>
      <c r="U2099" s="111"/>
      <c r="V2099" s="111"/>
      <c r="W2099" s="111"/>
      <c r="X2099" s="111"/>
      <c r="Y2099" s="111"/>
      <c r="Z2099" s="111"/>
      <c r="AA2099" s="111"/>
      <c r="AB2099" s="111"/>
      <c r="AC2099" s="111"/>
      <c r="AD2099" s="111"/>
      <c r="AE2099" s="111"/>
      <c r="AF2099" s="111"/>
      <c r="AG2099" s="111"/>
      <c r="AH2099" s="40"/>
      <c r="AI2099" s="40"/>
    </row>
    <row r="2100" spans="1:35" s="44" customFormat="1" ht="28.5" customHeight="1" x14ac:dyDescent="0.25">
      <c r="A2100" s="88"/>
      <c r="B2100" s="87"/>
      <c r="C2100" s="28"/>
      <c r="D2100" s="37"/>
      <c r="E2100" s="38"/>
      <c r="F2100" s="89"/>
      <c r="G2100" s="96"/>
      <c r="H2100" s="39"/>
      <c r="I2100" s="39"/>
      <c r="J2100" s="82"/>
      <c r="K2100" s="41"/>
      <c r="L2100" s="42"/>
      <c r="M2100" s="269"/>
      <c r="N2100" s="268"/>
      <c r="O2100" s="267"/>
      <c r="P2100" s="268"/>
      <c r="Q2100" s="300"/>
      <c r="R2100" s="104"/>
      <c r="S2100" s="43"/>
      <c r="T2100" s="111"/>
      <c r="U2100" s="111"/>
      <c r="V2100" s="111"/>
      <c r="W2100" s="111"/>
      <c r="X2100" s="111"/>
      <c r="Y2100" s="111"/>
      <c r="Z2100" s="111"/>
      <c r="AA2100" s="111"/>
      <c r="AB2100" s="111"/>
      <c r="AC2100" s="111"/>
      <c r="AD2100" s="111"/>
      <c r="AE2100" s="111"/>
      <c r="AF2100" s="111"/>
      <c r="AG2100" s="111"/>
      <c r="AH2100" s="40"/>
      <c r="AI2100" s="40"/>
    </row>
    <row r="2101" spans="1:35" s="44" customFormat="1" ht="28.5" customHeight="1" x14ac:dyDescent="0.25">
      <c r="A2101" s="88"/>
      <c r="B2101" s="87"/>
      <c r="C2101" s="28"/>
      <c r="D2101" s="37"/>
      <c r="E2101" s="38"/>
      <c r="F2101" s="89"/>
      <c r="G2101" s="96"/>
      <c r="H2101" s="39"/>
      <c r="I2101" s="39"/>
      <c r="J2101" s="82"/>
      <c r="K2101" s="41"/>
      <c r="L2101" s="42"/>
      <c r="M2101" s="269"/>
      <c r="N2101" s="268"/>
      <c r="O2101" s="267"/>
      <c r="P2101" s="268"/>
      <c r="Q2101" s="300"/>
      <c r="R2101" s="104"/>
      <c r="S2101" s="43"/>
      <c r="T2101" s="111"/>
      <c r="U2101" s="111"/>
      <c r="V2101" s="111"/>
      <c r="W2101" s="111"/>
      <c r="X2101" s="111"/>
      <c r="Y2101" s="111"/>
      <c r="Z2101" s="111"/>
      <c r="AA2101" s="111"/>
      <c r="AB2101" s="111"/>
      <c r="AC2101" s="111"/>
      <c r="AD2101" s="111"/>
      <c r="AE2101" s="111"/>
      <c r="AF2101" s="111"/>
      <c r="AG2101" s="111"/>
      <c r="AH2101" s="40"/>
      <c r="AI2101" s="40"/>
    </row>
    <row r="2102" spans="1:35" s="44" customFormat="1" ht="28.5" customHeight="1" x14ac:dyDescent="0.25">
      <c r="A2102" s="88"/>
      <c r="B2102" s="87"/>
      <c r="C2102" s="28"/>
      <c r="D2102" s="37"/>
      <c r="E2102" s="38"/>
      <c r="F2102" s="89"/>
      <c r="G2102" s="96"/>
      <c r="H2102" s="39"/>
      <c r="I2102" s="39"/>
      <c r="J2102" s="82"/>
      <c r="K2102" s="41"/>
      <c r="L2102" s="42"/>
      <c r="M2102" s="269"/>
      <c r="N2102" s="268"/>
      <c r="O2102" s="267"/>
      <c r="P2102" s="268"/>
      <c r="Q2102" s="300"/>
      <c r="R2102" s="104"/>
      <c r="S2102" s="43"/>
      <c r="T2102" s="111"/>
      <c r="U2102" s="111"/>
      <c r="V2102" s="111"/>
      <c r="W2102" s="111"/>
      <c r="X2102" s="111"/>
      <c r="Y2102" s="111"/>
      <c r="Z2102" s="111"/>
      <c r="AA2102" s="111"/>
      <c r="AB2102" s="111"/>
      <c r="AC2102" s="111"/>
      <c r="AD2102" s="111"/>
      <c r="AE2102" s="111"/>
      <c r="AF2102" s="111"/>
      <c r="AG2102" s="111"/>
      <c r="AH2102" s="40"/>
      <c r="AI2102" s="40"/>
    </row>
    <row r="2103" spans="1:35" s="44" customFormat="1" ht="28.5" customHeight="1" x14ac:dyDescent="0.25">
      <c r="A2103" s="88"/>
      <c r="B2103" s="87"/>
      <c r="C2103" s="28"/>
      <c r="D2103" s="37"/>
      <c r="E2103" s="38"/>
      <c r="F2103" s="89"/>
      <c r="G2103" s="96"/>
      <c r="H2103" s="39"/>
      <c r="I2103" s="39"/>
      <c r="J2103" s="82"/>
      <c r="K2103" s="41"/>
      <c r="L2103" s="42"/>
      <c r="M2103" s="269"/>
      <c r="N2103" s="268"/>
      <c r="O2103" s="267"/>
      <c r="P2103" s="268"/>
      <c r="Q2103" s="300"/>
      <c r="R2103" s="104"/>
      <c r="S2103" s="43"/>
      <c r="T2103" s="111"/>
      <c r="U2103" s="111"/>
      <c r="V2103" s="111"/>
      <c r="W2103" s="111"/>
      <c r="X2103" s="111"/>
      <c r="Y2103" s="111"/>
      <c r="Z2103" s="111"/>
      <c r="AA2103" s="111"/>
      <c r="AB2103" s="111"/>
      <c r="AC2103" s="111"/>
      <c r="AD2103" s="111"/>
      <c r="AE2103" s="111"/>
      <c r="AF2103" s="111"/>
      <c r="AG2103" s="111"/>
      <c r="AH2103" s="40"/>
      <c r="AI2103" s="40"/>
    </row>
    <row r="2104" spans="1:35" s="44" customFormat="1" ht="28.5" customHeight="1" x14ac:dyDescent="0.25">
      <c r="A2104" s="88"/>
      <c r="B2104" s="87"/>
      <c r="C2104" s="28"/>
      <c r="D2104" s="37"/>
      <c r="E2104" s="38"/>
      <c r="F2104" s="89"/>
      <c r="G2104" s="96"/>
      <c r="H2104" s="39"/>
      <c r="I2104" s="39"/>
      <c r="J2104" s="82"/>
      <c r="K2104" s="41"/>
      <c r="L2104" s="42"/>
      <c r="M2104" s="269"/>
      <c r="N2104" s="268"/>
      <c r="O2104" s="267"/>
      <c r="P2104" s="268"/>
      <c r="Q2104" s="300"/>
      <c r="R2104" s="104"/>
      <c r="S2104" s="43"/>
      <c r="T2104" s="111"/>
      <c r="U2104" s="111"/>
      <c r="V2104" s="111"/>
      <c r="W2104" s="111"/>
      <c r="X2104" s="111"/>
      <c r="Y2104" s="111"/>
      <c r="Z2104" s="111"/>
      <c r="AA2104" s="111"/>
      <c r="AB2104" s="111"/>
      <c r="AC2104" s="111"/>
      <c r="AD2104" s="111"/>
      <c r="AE2104" s="111"/>
      <c r="AF2104" s="111"/>
      <c r="AG2104" s="111"/>
      <c r="AH2104" s="40"/>
      <c r="AI2104" s="40"/>
    </row>
    <row r="2105" spans="1:35" s="44" customFormat="1" ht="28.5" customHeight="1" x14ac:dyDescent="0.25">
      <c r="A2105" s="88"/>
      <c r="B2105" s="87"/>
      <c r="C2105" s="28"/>
      <c r="D2105" s="37"/>
      <c r="E2105" s="38"/>
      <c r="F2105" s="89"/>
      <c r="G2105" s="96"/>
      <c r="H2105" s="39"/>
      <c r="I2105" s="39"/>
      <c r="J2105" s="82"/>
      <c r="K2105" s="41"/>
      <c r="L2105" s="42"/>
      <c r="M2105" s="269"/>
      <c r="N2105" s="268"/>
      <c r="O2105" s="267"/>
      <c r="P2105" s="268"/>
      <c r="Q2105" s="300"/>
      <c r="R2105" s="104"/>
      <c r="S2105" s="43"/>
      <c r="T2105" s="111"/>
      <c r="U2105" s="111"/>
      <c r="V2105" s="111"/>
      <c r="W2105" s="111"/>
      <c r="X2105" s="111"/>
      <c r="Y2105" s="111"/>
      <c r="Z2105" s="111"/>
      <c r="AA2105" s="111"/>
      <c r="AB2105" s="111"/>
      <c r="AC2105" s="111"/>
      <c r="AD2105" s="111"/>
      <c r="AE2105" s="111"/>
      <c r="AF2105" s="111"/>
      <c r="AG2105" s="111"/>
      <c r="AH2105" s="40"/>
      <c r="AI2105" s="40"/>
    </row>
    <row r="2106" spans="1:35" s="44" customFormat="1" ht="28.5" customHeight="1" x14ac:dyDescent="0.25">
      <c r="A2106" s="88"/>
      <c r="B2106" s="87"/>
      <c r="C2106" s="28"/>
      <c r="D2106" s="37"/>
      <c r="E2106" s="38"/>
      <c r="F2106" s="89"/>
      <c r="G2106" s="96"/>
      <c r="H2106" s="39"/>
      <c r="I2106" s="39"/>
      <c r="J2106" s="82"/>
      <c r="K2106" s="41"/>
      <c r="L2106" s="42"/>
      <c r="M2106" s="269"/>
      <c r="N2106" s="268"/>
      <c r="O2106" s="267"/>
      <c r="P2106" s="268"/>
      <c r="Q2106" s="300"/>
      <c r="R2106" s="104"/>
      <c r="S2106" s="43"/>
      <c r="T2106" s="111"/>
      <c r="U2106" s="111"/>
      <c r="V2106" s="111"/>
      <c r="W2106" s="111"/>
      <c r="X2106" s="111"/>
      <c r="Y2106" s="111"/>
      <c r="Z2106" s="111"/>
      <c r="AA2106" s="111"/>
      <c r="AB2106" s="111"/>
      <c r="AC2106" s="111"/>
      <c r="AD2106" s="111"/>
      <c r="AE2106" s="111"/>
      <c r="AF2106" s="111"/>
      <c r="AG2106" s="111"/>
      <c r="AH2106" s="40"/>
      <c r="AI2106" s="40"/>
    </row>
    <row r="2107" spans="1:35" s="44" customFormat="1" ht="28.5" customHeight="1" x14ac:dyDescent="0.25">
      <c r="A2107" s="88"/>
      <c r="B2107" s="87"/>
      <c r="C2107" s="28"/>
      <c r="D2107" s="37"/>
      <c r="E2107" s="38"/>
      <c r="F2107" s="89"/>
      <c r="G2107" s="96"/>
      <c r="H2107" s="39"/>
      <c r="I2107" s="39"/>
      <c r="J2107" s="82"/>
      <c r="K2107" s="41"/>
      <c r="L2107" s="42"/>
      <c r="M2107" s="269"/>
      <c r="N2107" s="268"/>
      <c r="O2107" s="267"/>
      <c r="P2107" s="268"/>
      <c r="Q2107" s="300"/>
      <c r="R2107" s="104"/>
      <c r="S2107" s="43"/>
      <c r="T2107" s="111"/>
      <c r="U2107" s="111"/>
      <c r="V2107" s="111"/>
      <c r="W2107" s="111"/>
      <c r="X2107" s="111"/>
      <c r="Y2107" s="111"/>
      <c r="Z2107" s="111"/>
      <c r="AA2107" s="111"/>
      <c r="AB2107" s="111"/>
      <c r="AC2107" s="111"/>
      <c r="AD2107" s="111"/>
      <c r="AE2107" s="111"/>
      <c r="AF2107" s="111"/>
      <c r="AG2107" s="111"/>
      <c r="AH2107" s="40"/>
      <c r="AI2107" s="40"/>
    </row>
    <row r="2108" spans="1:35" s="44" customFormat="1" ht="28.5" customHeight="1" x14ac:dyDescent="0.25">
      <c r="A2108" s="88"/>
      <c r="B2108" s="87"/>
      <c r="C2108" s="28"/>
      <c r="D2108" s="37"/>
      <c r="E2108" s="38"/>
      <c r="F2108" s="89"/>
      <c r="G2108" s="96"/>
      <c r="H2108" s="39"/>
      <c r="I2108" s="39"/>
      <c r="J2108" s="82"/>
      <c r="K2108" s="41"/>
      <c r="L2108" s="42"/>
      <c r="M2108" s="269"/>
      <c r="N2108" s="268"/>
      <c r="O2108" s="267"/>
      <c r="P2108" s="268"/>
      <c r="Q2108" s="300"/>
      <c r="R2108" s="104"/>
      <c r="S2108" s="43"/>
      <c r="T2108" s="111"/>
      <c r="U2108" s="111"/>
      <c r="V2108" s="111"/>
      <c r="W2108" s="111"/>
      <c r="X2108" s="111"/>
      <c r="Y2108" s="111"/>
      <c r="Z2108" s="111"/>
      <c r="AA2108" s="111"/>
      <c r="AB2108" s="111"/>
      <c r="AC2108" s="111"/>
      <c r="AD2108" s="111"/>
      <c r="AE2108" s="111"/>
      <c r="AF2108" s="111"/>
      <c r="AG2108" s="111"/>
      <c r="AH2108" s="40"/>
      <c r="AI2108" s="40"/>
    </row>
    <row r="2109" spans="1:35" s="44" customFormat="1" ht="28.5" customHeight="1" x14ac:dyDescent="0.25">
      <c r="A2109" s="88"/>
      <c r="B2109" s="87"/>
      <c r="C2109" s="28"/>
      <c r="D2109" s="37"/>
      <c r="E2109" s="38"/>
      <c r="F2109" s="89"/>
      <c r="G2109" s="96"/>
      <c r="H2109" s="39"/>
      <c r="I2109" s="39"/>
      <c r="J2109" s="82"/>
      <c r="K2109" s="41"/>
      <c r="L2109" s="42"/>
      <c r="M2109" s="269"/>
      <c r="N2109" s="268"/>
      <c r="O2109" s="267"/>
      <c r="P2109" s="268"/>
      <c r="Q2109" s="300"/>
      <c r="R2109" s="104"/>
      <c r="S2109" s="43"/>
      <c r="T2109" s="111"/>
      <c r="U2109" s="111"/>
      <c r="V2109" s="111"/>
      <c r="W2109" s="111"/>
      <c r="X2109" s="111"/>
      <c r="Y2109" s="111"/>
      <c r="Z2109" s="111"/>
      <c r="AA2109" s="111"/>
      <c r="AB2109" s="111"/>
      <c r="AC2109" s="111"/>
      <c r="AD2109" s="111"/>
      <c r="AE2109" s="111"/>
      <c r="AF2109" s="111"/>
      <c r="AG2109" s="111"/>
      <c r="AH2109" s="40"/>
      <c r="AI2109" s="40"/>
    </row>
    <row r="2110" spans="1:35" s="44" customFormat="1" ht="28.5" customHeight="1" x14ac:dyDescent="0.25">
      <c r="A2110" s="88"/>
      <c r="B2110" s="87"/>
      <c r="C2110" s="28"/>
      <c r="D2110" s="37"/>
      <c r="E2110" s="38"/>
      <c r="F2110" s="89"/>
      <c r="G2110" s="96"/>
      <c r="H2110" s="39"/>
      <c r="I2110" s="39"/>
      <c r="J2110" s="82"/>
      <c r="K2110" s="41"/>
      <c r="L2110" s="42"/>
      <c r="M2110" s="269"/>
      <c r="N2110" s="268"/>
      <c r="O2110" s="267"/>
      <c r="P2110" s="268"/>
      <c r="Q2110" s="300"/>
      <c r="R2110" s="104"/>
      <c r="S2110" s="43"/>
      <c r="T2110" s="111"/>
      <c r="U2110" s="111"/>
      <c r="V2110" s="111"/>
      <c r="W2110" s="111"/>
      <c r="X2110" s="111"/>
      <c r="Y2110" s="111"/>
      <c r="Z2110" s="111"/>
      <c r="AA2110" s="111"/>
      <c r="AB2110" s="111"/>
      <c r="AC2110" s="111"/>
      <c r="AD2110" s="111"/>
      <c r="AE2110" s="111"/>
      <c r="AF2110" s="111"/>
      <c r="AG2110" s="111"/>
      <c r="AH2110" s="40"/>
      <c r="AI2110" s="40"/>
    </row>
    <row r="2111" spans="1:35" s="44" customFormat="1" ht="28.5" customHeight="1" x14ac:dyDescent="0.25">
      <c r="A2111" s="88"/>
      <c r="B2111" s="87"/>
      <c r="C2111" s="28"/>
      <c r="D2111" s="37"/>
      <c r="E2111" s="38"/>
      <c r="F2111" s="89"/>
      <c r="G2111" s="96"/>
      <c r="H2111" s="39"/>
      <c r="I2111" s="39"/>
      <c r="J2111" s="82"/>
      <c r="K2111" s="41"/>
      <c r="L2111" s="42"/>
      <c r="M2111" s="269"/>
      <c r="N2111" s="268"/>
      <c r="O2111" s="267"/>
      <c r="P2111" s="268"/>
      <c r="Q2111" s="300"/>
      <c r="R2111" s="104"/>
      <c r="S2111" s="43"/>
      <c r="T2111" s="111"/>
      <c r="U2111" s="111"/>
      <c r="V2111" s="111"/>
      <c r="W2111" s="111"/>
      <c r="X2111" s="111"/>
      <c r="Y2111" s="111"/>
      <c r="Z2111" s="111"/>
      <c r="AA2111" s="111"/>
      <c r="AB2111" s="111"/>
      <c r="AC2111" s="111"/>
      <c r="AD2111" s="111"/>
      <c r="AE2111" s="111"/>
      <c r="AF2111" s="111"/>
      <c r="AG2111" s="111"/>
      <c r="AH2111" s="40"/>
      <c r="AI2111" s="40"/>
    </row>
    <row r="2112" spans="1:35" s="44" customFormat="1" ht="28.5" customHeight="1" x14ac:dyDescent="0.25">
      <c r="A2112" s="88"/>
      <c r="B2112" s="87"/>
      <c r="C2112" s="28"/>
      <c r="D2112" s="37"/>
      <c r="E2112" s="38"/>
      <c r="F2112" s="89"/>
      <c r="G2112" s="96"/>
      <c r="H2112" s="39"/>
      <c r="I2112" s="39"/>
      <c r="J2112" s="82"/>
      <c r="K2112" s="41"/>
      <c r="L2112" s="42"/>
      <c r="M2112" s="269"/>
      <c r="N2112" s="268"/>
      <c r="O2112" s="267"/>
      <c r="P2112" s="268"/>
      <c r="Q2112" s="300"/>
      <c r="R2112" s="104"/>
      <c r="S2112" s="43"/>
      <c r="T2112" s="111"/>
      <c r="U2112" s="111"/>
      <c r="V2112" s="111"/>
      <c r="W2112" s="111"/>
      <c r="X2112" s="111"/>
      <c r="Y2112" s="111"/>
      <c r="Z2112" s="111"/>
      <c r="AA2112" s="111"/>
      <c r="AB2112" s="111"/>
      <c r="AC2112" s="111"/>
      <c r="AD2112" s="111"/>
      <c r="AE2112" s="111"/>
      <c r="AF2112" s="111"/>
      <c r="AG2112" s="111"/>
      <c r="AH2112" s="40"/>
      <c r="AI2112" s="40"/>
    </row>
    <row r="2113" spans="1:35" s="44" customFormat="1" ht="28.5" customHeight="1" x14ac:dyDescent="0.25">
      <c r="A2113" s="88"/>
      <c r="B2113" s="87"/>
      <c r="C2113" s="28"/>
      <c r="D2113" s="37"/>
      <c r="E2113" s="38"/>
      <c r="F2113" s="89"/>
      <c r="G2113" s="96"/>
      <c r="H2113" s="39"/>
      <c r="I2113" s="39"/>
      <c r="J2113" s="82"/>
      <c r="K2113" s="41"/>
      <c r="L2113" s="42"/>
      <c r="M2113" s="269"/>
      <c r="N2113" s="268"/>
      <c r="O2113" s="267"/>
      <c r="P2113" s="268"/>
      <c r="Q2113" s="300"/>
      <c r="R2113" s="104"/>
      <c r="S2113" s="43"/>
      <c r="T2113" s="111"/>
      <c r="U2113" s="111"/>
      <c r="V2113" s="111"/>
      <c r="W2113" s="111"/>
      <c r="X2113" s="111"/>
      <c r="Y2113" s="111"/>
      <c r="Z2113" s="111"/>
      <c r="AA2113" s="111"/>
      <c r="AB2113" s="111"/>
      <c r="AC2113" s="111"/>
      <c r="AD2113" s="111"/>
      <c r="AE2113" s="111"/>
      <c r="AF2113" s="111"/>
      <c r="AG2113" s="111"/>
      <c r="AH2113" s="40"/>
      <c r="AI2113" s="40"/>
    </row>
    <row r="2114" spans="1:35" s="44" customFormat="1" ht="28.5" customHeight="1" x14ac:dyDescent="0.25">
      <c r="A2114" s="88"/>
      <c r="B2114" s="87"/>
      <c r="C2114" s="28"/>
      <c r="D2114" s="37"/>
      <c r="E2114" s="38"/>
      <c r="F2114" s="89"/>
      <c r="G2114" s="96"/>
      <c r="H2114" s="39"/>
      <c r="I2114" s="39"/>
      <c r="J2114" s="82"/>
      <c r="K2114" s="41"/>
      <c r="L2114" s="42"/>
      <c r="M2114" s="269"/>
      <c r="N2114" s="268"/>
      <c r="O2114" s="267"/>
      <c r="P2114" s="268"/>
      <c r="Q2114" s="300"/>
      <c r="R2114" s="104"/>
      <c r="S2114" s="43"/>
      <c r="T2114" s="111"/>
      <c r="U2114" s="111"/>
      <c r="V2114" s="111"/>
      <c r="W2114" s="111"/>
      <c r="X2114" s="111"/>
      <c r="Y2114" s="111"/>
      <c r="Z2114" s="111"/>
      <c r="AA2114" s="111"/>
      <c r="AB2114" s="111"/>
      <c r="AC2114" s="111"/>
      <c r="AD2114" s="111"/>
      <c r="AE2114" s="111"/>
      <c r="AF2114" s="111"/>
      <c r="AG2114" s="111"/>
      <c r="AH2114" s="40"/>
      <c r="AI2114" s="40"/>
    </row>
    <row r="2115" spans="1:35" s="44" customFormat="1" ht="28.5" customHeight="1" x14ac:dyDescent="0.25">
      <c r="A2115" s="88"/>
      <c r="B2115" s="87"/>
      <c r="C2115" s="28"/>
      <c r="D2115" s="37"/>
      <c r="E2115" s="38"/>
      <c r="F2115" s="89"/>
      <c r="G2115" s="96"/>
      <c r="H2115" s="39"/>
      <c r="I2115" s="39"/>
      <c r="J2115" s="82"/>
      <c r="K2115" s="41"/>
      <c r="L2115" s="42"/>
      <c r="M2115" s="269"/>
      <c r="N2115" s="268"/>
      <c r="O2115" s="267"/>
      <c r="P2115" s="268"/>
      <c r="Q2115" s="300"/>
      <c r="R2115" s="104"/>
      <c r="S2115" s="43"/>
      <c r="T2115" s="111"/>
      <c r="U2115" s="111"/>
      <c r="V2115" s="111"/>
      <c r="W2115" s="111"/>
      <c r="X2115" s="111"/>
      <c r="Y2115" s="111"/>
      <c r="Z2115" s="111"/>
      <c r="AA2115" s="111"/>
      <c r="AB2115" s="111"/>
      <c r="AC2115" s="111"/>
      <c r="AD2115" s="111"/>
      <c r="AE2115" s="111"/>
      <c r="AF2115" s="111"/>
      <c r="AG2115" s="111"/>
      <c r="AH2115" s="40"/>
      <c r="AI2115" s="40"/>
    </row>
    <row r="2116" spans="1:35" s="44" customFormat="1" ht="28.5" customHeight="1" x14ac:dyDescent="0.25">
      <c r="A2116" s="88"/>
      <c r="B2116" s="87"/>
      <c r="C2116" s="28"/>
      <c r="D2116" s="37"/>
      <c r="E2116" s="38"/>
      <c r="F2116" s="89"/>
      <c r="G2116" s="96"/>
      <c r="H2116" s="39"/>
      <c r="I2116" s="39"/>
      <c r="J2116" s="82"/>
      <c r="K2116" s="41"/>
      <c r="L2116" s="42"/>
      <c r="M2116" s="269"/>
      <c r="N2116" s="268"/>
      <c r="O2116" s="267"/>
      <c r="P2116" s="268"/>
      <c r="Q2116" s="300"/>
      <c r="R2116" s="104"/>
      <c r="S2116" s="43"/>
      <c r="T2116" s="111"/>
      <c r="U2116" s="111"/>
      <c r="V2116" s="111"/>
      <c r="W2116" s="111"/>
      <c r="X2116" s="111"/>
      <c r="Y2116" s="111"/>
      <c r="Z2116" s="111"/>
      <c r="AA2116" s="111"/>
      <c r="AB2116" s="111"/>
      <c r="AC2116" s="111"/>
      <c r="AD2116" s="111"/>
      <c r="AE2116" s="111"/>
      <c r="AF2116" s="111"/>
      <c r="AG2116" s="111"/>
      <c r="AH2116" s="40"/>
      <c r="AI2116" s="40"/>
    </row>
    <row r="2117" spans="1:35" s="44" customFormat="1" ht="28.5" customHeight="1" x14ac:dyDescent="0.25">
      <c r="A2117" s="88"/>
      <c r="B2117" s="87"/>
      <c r="C2117" s="28"/>
      <c r="D2117" s="37"/>
      <c r="E2117" s="38"/>
      <c r="F2117" s="89"/>
      <c r="G2117" s="96"/>
      <c r="H2117" s="39"/>
      <c r="I2117" s="39"/>
      <c r="J2117" s="82"/>
      <c r="K2117" s="41"/>
      <c r="L2117" s="42"/>
      <c r="M2117" s="269"/>
      <c r="N2117" s="268"/>
      <c r="O2117" s="267"/>
      <c r="P2117" s="268"/>
      <c r="Q2117" s="300"/>
      <c r="R2117" s="104"/>
      <c r="S2117" s="43"/>
      <c r="T2117" s="111"/>
      <c r="U2117" s="111"/>
      <c r="V2117" s="111"/>
      <c r="W2117" s="111"/>
      <c r="X2117" s="111"/>
      <c r="Y2117" s="111"/>
      <c r="Z2117" s="111"/>
      <c r="AA2117" s="111"/>
      <c r="AB2117" s="111"/>
      <c r="AC2117" s="111"/>
      <c r="AD2117" s="111"/>
      <c r="AE2117" s="111"/>
      <c r="AF2117" s="111"/>
      <c r="AG2117" s="111"/>
      <c r="AH2117" s="40"/>
      <c r="AI2117" s="40"/>
    </row>
    <row r="2118" spans="1:35" s="44" customFormat="1" ht="28.5" customHeight="1" x14ac:dyDescent="0.25">
      <c r="A2118" s="88"/>
      <c r="B2118" s="87"/>
      <c r="C2118" s="28"/>
      <c r="D2118" s="37"/>
      <c r="E2118" s="38"/>
      <c r="F2118" s="89"/>
      <c r="G2118" s="96"/>
      <c r="H2118" s="39"/>
      <c r="I2118" s="39"/>
      <c r="J2118" s="82"/>
      <c r="K2118" s="41"/>
      <c r="L2118" s="42"/>
      <c r="M2118" s="269"/>
      <c r="N2118" s="268"/>
      <c r="O2118" s="267"/>
      <c r="P2118" s="268"/>
      <c r="Q2118" s="300"/>
      <c r="R2118" s="104"/>
      <c r="S2118" s="43"/>
      <c r="T2118" s="111"/>
      <c r="U2118" s="111"/>
      <c r="V2118" s="111"/>
      <c r="W2118" s="111"/>
      <c r="X2118" s="111"/>
      <c r="Y2118" s="111"/>
      <c r="Z2118" s="111"/>
      <c r="AA2118" s="111"/>
      <c r="AB2118" s="111"/>
      <c r="AC2118" s="111"/>
      <c r="AD2118" s="111"/>
      <c r="AE2118" s="111"/>
      <c r="AF2118" s="111"/>
      <c r="AG2118" s="111"/>
      <c r="AH2118" s="40"/>
      <c r="AI2118" s="40"/>
    </row>
    <row r="2119" spans="1:35" s="44" customFormat="1" ht="28.5" customHeight="1" x14ac:dyDescent="0.25">
      <c r="A2119" s="88"/>
      <c r="B2119" s="87"/>
      <c r="C2119" s="28"/>
      <c r="D2119" s="37"/>
      <c r="E2119" s="38"/>
      <c r="F2119" s="89"/>
      <c r="G2119" s="96"/>
      <c r="H2119" s="39"/>
      <c r="I2119" s="39"/>
      <c r="J2119" s="82"/>
      <c r="K2119" s="41"/>
      <c r="L2119" s="42"/>
      <c r="M2119" s="269"/>
      <c r="N2119" s="268"/>
      <c r="O2119" s="267"/>
      <c r="P2119" s="268"/>
      <c r="Q2119" s="300"/>
      <c r="R2119" s="104"/>
      <c r="S2119" s="43"/>
      <c r="T2119" s="111"/>
      <c r="U2119" s="111"/>
      <c r="V2119" s="111"/>
      <c r="W2119" s="111"/>
      <c r="X2119" s="111"/>
      <c r="Y2119" s="111"/>
      <c r="Z2119" s="111"/>
      <c r="AA2119" s="111"/>
      <c r="AB2119" s="111"/>
      <c r="AC2119" s="111"/>
      <c r="AD2119" s="111"/>
      <c r="AE2119" s="111"/>
      <c r="AF2119" s="111"/>
      <c r="AG2119" s="111"/>
      <c r="AH2119" s="40"/>
      <c r="AI2119" s="40"/>
    </row>
    <row r="2120" spans="1:35" s="44" customFormat="1" ht="28.5" customHeight="1" x14ac:dyDescent="0.25">
      <c r="A2120" s="88"/>
      <c r="B2120" s="87"/>
      <c r="C2120" s="28"/>
      <c r="D2120" s="37"/>
      <c r="E2120" s="38"/>
      <c r="F2120" s="89"/>
      <c r="G2120" s="96"/>
      <c r="H2120" s="39"/>
      <c r="I2120" s="39"/>
      <c r="J2120" s="82"/>
      <c r="K2120" s="41"/>
      <c r="L2120" s="42"/>
      <c r="M2120" s="269"/>
      <c r="N2120" s="268"/>
      <c r="O2120" s="267"/>
      <c r="P2120" s="268"/>
      <c r="Q2120" s="300"/>
      <c r="R2120" s="104"/>
      <c r="S2120" s="43"/>
      <c r="T2120" s="111"/>
      <c r="U2120" s="111"/>
      <c r="V2120" s="111"/>
      <c r="W2120" s="111"/>
      <c r="X2120" s="111"/>
      <c r="Y2120" s="111"/>
      <c r="Z2120" s="111"/>
      <c r="AA2120" s="111"/>
      <c r="AB2120" s="111"/>
      <c r="AC2120" s="111"/>
      <c r="AD2120" s="111"/>
      <c r="AE2120" s="111"/>
      <c r="AF2120" s="111"/>
      <c r="AG2120" s="111"/>
      <c r="AH2120" s="40"/>
      <c r="AI2120" s="40"/>
    </row>
    <row r="2121" spans="1:35" s="44" customFormat="1" ht="28.5" customHeight="1" x14ac:dyDescent="0.25">
      <c r="A2121" s="88"/>
      <c r="B2121" s="87"/>
      <c r="C2121" s="28"/>
      <c r="D2121" s="37"/>
      <c r="E2121" s="38"/>
      <c r="F2121" s="89"/>
      <c r="G2121" s="96"/>
      <c r="H2121" s="39"/>
      <c r="I2121" s="39"/>
      <c r="J2121" s="82"/>
      <c r="K2121" s="41"/>
      <c r="L2121" s="42"/>
      <c r="M2121" s="269"/>
      <c r="N2121" s="268"/>
      <c r="O2121" s="267"/>
      <c r="P2121" s="268"/>
      <c r="Q2121" s="300"/>
      <c r="R2121" s="104"/>
      <c r="S2121" s="43"/>
      <c r="T2121" s="111"/>
      <c r="U2121" s="111"/>
      <c r="V2121" s="111"/>
      <c r="W2121" s="111"/>
      <c r="X2121" s="111"/>
      <c r="Y2121" s="111"/>
      <c r="Z2121" s="111"/>
      <c r="AA2121" s="111"/>
      <c r="AB2121" s="111"/>
      <c r="AC2121" s="111"/>
      <c r="AD2121" s="111"/>
      <c r="AE2121" s="111"/>
      <c r="AF2121" s="111"/>
      <c r="AG2121" s="111"/>
      <c r="AH2121" s="40"/>
      <c r="AI2121" s="40"/>
    </row>
    <row r="2122" spans="1:35" s="44" customFormat="1" ht="28.5" customHeight="1" x14ac:dyDescent="0.25">
      <c r="A2122" s="88"/>
      <c r="B2122" s="87"/>
      <c r="C2122" s="28"/>
      <c r="D2122" s="37"/>
      <c r="E2122" s="38"/>
      <c r="F2122" s="89"/>
      <c r="G2122" s="96"/>
      <c r="H2122" s="39"/>
      <c r="I2122" s="39"/>
      <c r="J2122" s="82"/>
      <c r="K2122" s="41"/>
      <c r="L2122" s="42"/>
      <c r="M2122" s="269"/>
      <c r="N2122" s="268"/>
      <c r="O2122" s="267"/>
      <c r="P2122" s="268"/>
      <c r="Q2122" s="300"/>
      <c r="R2122" s="104"/>
      <c r="S2122" s="43"/>
      <c r="T2122" s="111"/>
      <c r="U2122" s="111"/>
      <c r="V2122" s="111"/>
      <c r="W2122" s="111"/>
      <c r="X2122" s="111"/>
      <c r="Y2122" s="111"/>
      <c r="Z2122" s="111"/>
      <c r="AA2122" s="111"/>
      <c r="AB2122" s="111"/>
      <c r="AC2122" s="111"/>
      <c r="AD2122" s="111"/>
      <c r="AE2122" s="111"/>
      <c r="AF2122" s="111"/>
      <c r="AG2122" s="111"/>
      <c r="AH2122" s="40"/>
      <c r="AI2122" s="40"/>
    </row>
    <row r="2123" spans="1:35" s="44" customFormat="1" ht="28.5" customHeight="1" x14ac:dyDescent="0.25">
      <c r="A2123" s="88"/>
      <c r="B2123" s="87"/>
      <c r="C2123" s="28"/>
      <c r="D2123" s="37"/>
      <c r="E2123" s="38"/>
      <c r="F2123" s="89"/>
      <c r="G2123" s="96"/>
      <c r="H2123" s="39"/>
      <c r="I2123" s="39"/>
      <c r="J2123" s="82"/>
      <c r="K2123" s="41"/>
      <c r="L2123" s="42"/>
      <c r="M2123" s="269"/>
      <c r="N2123" s="268"/>
      <c r="O2123" s="267"/>
      <c r="P2123" s="268"/>
      <c r="Q2123" s="300"/>
      <c r="R2123" s="104"/>
      <c r="S2123" s="43"/>
      <c r="T2123" s="111"/>
      <c r="U2123" s="111"/>
      <c r="V2123" s="111"/>
      <c r="W2123" s="111"/>
      <c r="X2123" s="111"/>
      <c r="Y2123" s="111"/>
      <c r="Z2123" s="111"/>
      <c r="AA2123" s="111"/>
      <c r="AB2123" s="111"/>
      <c r="AC2123" s="111"/>
      <c r="AD2123" s="111"/>
      <c r="AE2123" s="111"/>
      <c r="AF2123" s="111"/>
      <c r="AG2123" s="111"/>
      <c r="AH2123" s="40"/>
      <c r="AI2123" s="40"/>
    </row>
    <row r="2124" spans="1:35" s="44" customFormat="1" ht="28.5" customHeight="1" x14ac:dyDescent="0.25">
      <c r="A2124" s="88"/>
      <c r="B2124" s="87"/>
      <c r="C2124" s="28"/>
      <c r="D2124" s="37"/>
      <c r="E2124" s="38"/>
      <c r="F2124" s="89"/>
      <c r="G2124" s="96"/>
      <c r="H2124" s="39"/>
      <c r="I2124" s="39"/>
      <c r="J2124" s="82"/>
      <c r="K2124" s="41"/>
      <c r="L2124" s="42"/>
      <c r="M2124" s="269"/>
      <c r="N2124" s="268"/>
      <c r="O2124" s="267"/>
      <c r="P2124" s="268"/>
      <c r="Q2124" s="300"/>
      <c r="R2124" s="104"/>
      <c r="S2124" s="43"/>
      <c r="T2124" s="111"/>
      <c r="U2124" s="111"/>
      <c r="V2124" s="111"/>
      <c r="W2124" s="111"/>
      <c r="X2124" s="111"/>
      <c r="Y2124" s="111"/>
      <c r="Z2124" s="111"/>
      <c r="AA2124" s="111"/>
      <c r="AB2124" s="111"/>
      <c r="AC2124" s="111"/>
      <c r="AD2124" s="111"/>
      <c r="AE2124" s="111"/>
      <c r="AF2124" s="111"/>
      <c r="AG2124" s="111"/>
      <c r="AH2124" s="40"/>
      <c r="AI2124" s="40"/>
    </row>
    <row r="2125" spans="1:35" s="44" customFormat="1" ht="28.5" customHeight="1" x14ac:dyDescent="0.25">
      <c r="A2125" s="88"/>
      <c r="B2125" s="87"/>
      <c r="C2125" s="28"/>
      <c r="D2125" s="37"/>
      <c r="E2125" s="38"/>
      <c r="F2125" s="89"/>
      <c r="G2125" s="96"/>
      <c r="H2125" s="39"/>
      <c r="I2125" s="39"/>
      <c r="J2125" s="82"/>
      <c r="K2125" s="41"/>
      <c r="L2125" s="42"/>
      <c r="M2125" s="269"/>
      <c r="N2125" s="268"/>
      <c r="O2125" s="267"/>
      <c r="P2125" s="268"/>
      <c r="Q2125" s="300"/>
      <c r="R2125" s="104"/>
      <c r="S2125" s="43"/>
      <c r="T2125" s="111"/>
      <c r="U2125" s="111"/>
      <c r="V2125" s="111"/>
      <c r="W2125" s="111"/>
      <c r="X2125" s="111"/>
      <c r="Y2125" s="111"/>
      <c r="Z2125" s="111"/>
      <c r="AA2125" s="111"/>
      <c r="AB2125" s="111"/>
      <c r="AC2125" s="111"/>
      <c r="AD2125" s="111"/>
      <c r="AE2125" s="111"/>
      <c r="AF2125" s="111"/>
      <c r="AG2125" s="111"/>
      <c r="AH2125" s="40"/>
      <c r="AI2125" s="40"/>
    </row>
    <row r="2126" spans="1:35" s="44" customFormat="1" ht="28.5" customHeight="1" x14ac:dyDescent="0.25">
      <c r="A2126" s="88"/>
      <c r="B2126" s="87"/>
      <c r="C2126" s="28"/>
      <c r="D2126" s="37"/>
      <c r="E2126" s="38"/>
      <c r="F2126" s="89"/>
      <c r="G2126" s="96"/>
      <c r="H2126" s="39"/>
      <c r="I2126" s="39"/>
      <c r="J2126" s="82"/>
      <c r="K2126" s="41"/>
      <c r="L2126" s="42"/>
      <c r="M2126" s="269"/>
      <c r="N2126" s="268"/>
      <c r="O2126" s="267"/>
      <c r="P2126" s="268"/>
      <c r="Q2126" s="300"/>
      <c r="R2126" s="104"/>
      <c r="S2126" s="43"/>
      <c r="T2126" s="111"/>
      <c r="U2126" s="111"/>
      <c r="V2126" s="111"/>
      <c r="W2126" s="111"/>
      <c r="X2126" s="111"/>
      <c r="Y2126" s="111"/>
      <c r="Z2126" s="111"/>
      <c r="AA2126" s="111"/>
      <c r="AB2126" s="111"/>
      <c r="AC2126" s="111"/>
      <c r="AD2126" s="111"/>
      <c r="AE2126" s="111"/>
      <c r="AF2126" s="111"/>
      <c r="AG2126" s="111"/>
      <c r="AH2126" s="40"/>
      <c r="AI2126" s="40"/>
    </row>
    <row r="2127" spans="1:35" s="44" customFormat="1" ht="28.5" customHeight="1" x14ac:dyDescent="0.25">
      <c r="A2127" s="88"/>
      <c r="B2127" s="87"/>
      <c r="C2127" s="28"/>
      <c r="D2127" s="37"/>
      <c r="E2127" s="38"/>
      <c r="F2127" s="89"/>
      <c r="G2127" s="96"/>
      <c r="H2127" s="39"/>
      <c r="I2127" s="39"/>
      <c r="J2127" s="82"/>
      <c r="K2127" s="41"/>
      <c r="L2127" s="42"/>
      <c r="M2127" s="269"/>
      <c r="N2127" s="268"/>
      <c r="O2127" s="267"/>
      <c r="P2127" s="268"/>
      <c r="Q2127" s="300"/>
      <c r="R2127" s="104"/>
      <c r="S2127" s="43"/>
      <c r="T2127" s="111"/>
      <c r="U2127" s="111"/>
      <c r="V2127" s="111"/>
      <c r="W2127" s="111"/>
      <c r="X2127" s="111"/>
      <c r="Y2127" s="111"/>
      <c r="Z2127" s="111"/>
      <c r="AA2127" s="111"/>
      <c r="AB2127" s="111"/>
      <c r="AC2127" s="111"/>
      <c r="AD2127" s="111"/>
      <c r="AE2127" s="111"/>
      <c r="AF2127" s="111"/>
      <c r="AG2127" s="111"/>
      <c r="AH2127" s="40"/>
      <c r="AI2127" s="40"/>
    </row>
    <row r="2128" spans="1:35" s="44" customFormat="1" ht="28.5" customHeight="1" x14ac:dyDescent="0.25">
      <c r="A2128" s="88"/>
      <c r="B2128" s="87"/>
      <c r="C2128" s="28"/>
      <c r="D2128" s="37"/>
      <c r="E2128" s="38"/>
      <c r="F2128" s="89"/>
      <c r="G2128" s="96"/>
      <c r="H2128" s="39"/>
      <c r="I2128" s="39"/>
      <c r="J2128" s="82"/>
      <c r="K2128" s="41"/>
      <c r="L2128" s="42"/>
      <c r="M2128" s="269"/>
      <c r="N2128" s="268"/>
      <c r="O2128" s="267"/>
      <c r="P2128" s="268"/>
      <c r="Q2128" s="300"/>
      <c r="R2128" s="104"/>
      <c r="S2128" s="43"/>
      <c r="T2128" s="111"/>
      <c r="U2128" s="111"/>
      <c r="V2128" s="111"/>
      <c r="W2128" s="111"/>
      <c r="X2128" s="111"/>
      <c r="Y2128" s="111"/>
      <c r="Z2128" s="111"/>
      <c r="AA2128" s="111"/>
      <c r="AB2128" s="111"/>
      <c r="AC2128" s="111"/>
      <c r="AD2128" s="111"/>
      <c r="AE2128" s="111"/>
      <c r="AF2128" s="111"/>
      <c r="AG2128" s="111"/>
      <c r="AH2128" s="40"/>
      <c r="AI2128" s="40"/>
    </row>
    <row r="2129" spans="1:35" s="44" customFormat="1" ht="28.5" customHeight="1" x14ac:dyDescent="0.25">
      <c r="A2129" s="88"/>
      <c r="B2129" s="87"/>
      <c r="C2129" s="28"/>
      <c r="D2129" s="37"/>
      <c r="E2129" s="38"/>
      <c r="F2129" s="89"/>
      <c r="G2129" s="96"/>
      <c r="H2129" s="39"/>
      <c r="I2129" s="39"/>
      <c r="J2129" s="82"/>
      <c r="K2129" s="41"/>
      <c r="L2129" s="42"/>
      <c r="M2129" s="269"/>
      <c r="N2129" s="268"/>
      <c r="O2129" s="267"/>
      <c r="P2129" s="268"/>
      <c r="Q2129" s="300"/>
      <c r="R2129" s="104"/>
      <c r="S2129" s="43"/>
      <c r="T2129" s="111"/>
      <c r="U2129" s="111"/>
      <c r="V2129" s="111"/>
      <c r="W2129" s="111"/>
      <c r="X2129" s="111"/>
      <c r="Y2129" s="111"/>
      <c r="Z2129" s="111"/>
      <c r="AA2129" s="111"/>
      <c r="AB2129" s="111"/>
      <c r="AC2129" s="111"/>
      <c r="AD2129" s="111"/>
      <c r="AE2129" s="111"/>
      <c r="AF2129" s="111"/>
      <c r="AG2129" s="111"/>
      <c r="AH2129" s="40"/>
      <c r="AI2129" s="40"/>
    </row>
    <row r="2130" spans="1:35" s="44" customFormat="1" ht="28.5" customHeight="1" x14ac:dyDescent="0.25">
      <c r="A2130" s="88"/>
      <c r="B2130" s="87"/>
      <c r="C2130" s="28"/>
      <c r="D2130" s="37"/>
      <c r="E2130" s="38"/>
      <c r="F2130" s="89"/>
      <c r="G2130" s="96"/>
      <c r="H2130" s="39"/>
      <c r="I2130" s="39"/>
      <c r="J2130" s="82"/>
      <c r="K2130" s="41"/>
      <c r="L2130" s="42"/>
      <c r="M2130" s="269"/>
      <c r="N2130" s="268"/>
      <c r="O2130" s="267"/>
      <c r="P2130" s="268"/>
      <c r="Q2130" s="300"/>
      <c r="R2130" s="104"/>
      <c r="S2130" s="43"/>
      <c r="T2130" s="111"/>
      <c r="U2130" s="111"/>
      <c r="V2130" s="111"/>
      <c r="W2130" s="111"/>
      <c r="X2130" s="111"/>
      <c r="Y2130" s="111"/>
      <c r="Z2130" s="111"/>
      <c r="AA2130" s="111"/>
      <c r="AB2130" s="111"/>
      <c r="AC2130" s="111"/>
      <c r="AD2130" s="111"/>
      <c r="AE2130" s="111"/>
      <c r="AF2130" s="111"/>
      <c r="AG2130" s="111"/>
      <c r="AH2130" s="40"/>
      <c r="AI2130" s="40"/>
    </row>
    <row r="2131" spans="1:35" s="44" customFormat="1" ht="28.5" customHeight="1" x14ac:dyDescent="0.25">
      <c r="A2131" s="88"/>
      <c r="B2131" s="87"/>
      <c r="C2131" s="28"/>
      <c r="D2131" s="37"/>
      <c r="E2131" s="38"/>
      <c r="F2131" s="89"/>
      <c r="G2131" s="96"/>
      <c r="H2131" s="39"/>
      <c r="I2131" s="39"/>
      <c r="J2131" s="82"/>
      <c r="K2131" s="41"/>
      <c r="L2131" s="42"/>
      <c r="M2131" s="269"/>
      <c r="N2131" s="268"/>
      <c r="O2131" s="267"/>
      <c r="P2131" s="268"/>
      <c r="Q2131" s="300"/>
      <c r="R2131" s="104"/>
      <c r="S2131" s="43"/>
      <c r="T2131" s="111"/>
      <c r="U2131" s="111"/>
      <c r="V2131" s="111"/>
      <c r="W2131" s="111"/>
      <c r="X2131" s="111"/>
      <c r="Y2131" s="111"/>
      <c r="Z2131" s="111"/>
      <c r="AA2131" s="111"/>
      <c r="AB2131" s="111"/>
      <c r="AC2131" s="111"/>
      <c r="AD2131" s="111"/>
      <c r="AE2131" s="111"/>
      <c r="AF2131" s="111"/>
      <c r="AG2131" s="111"/>
      <c r="AH2131" s="40"/>
      <c r="AI2131" s="40"/>
    </row>
    <row r="2132" spans="1:35" s="44" customFormat="1" ht="28.5" customHeight="1" x14ac:dyDescent="0.25">
      <c r="A2132" s="88"/>
      <c r="B2132" s="87"/>
      <c r="C2132" s="28"/>
      <c r="D2132" s="37"/>
      <c r="E2132" s="38"/>
      <c r="F2132" s="89"/>
      <c r="G2132" s="96"/>
      <c r="H2132" s="39"/>
      <c r="I2132" s="39"/>
      <c r="J2132" s="82"/>
      <c r="K2132" s="41"/>
      <c r="L2132" s="42"/>
      <c r="M2132" s="269"/>
      <c r="N2132" s="268"/>
      <c r="O2132" s="267"/>
      <c r="P2132" s="268"/>
      <c r="Q2132" s="300"/>
      <c r="R2132" s="104"/>
      <c r="S2132" s="43"/>
      <c r="T2132" s="111"/>
      <c r="U2132" s="111"/>
      <c r="V2132" s="111"/>
      <c r="W2132" s="111"/>
      <c r="X2132" s="111"/>
      <c r="Y2132" s="111"/>
      <c r="Z2132" s="111"/>
      <c r="AA2132" s="111"/>
      <c r="AB2132" s="111"/>
      <c r="AC2132" s="111"/>
      <c r="AD2132" s="111"/>
      <c r="AE2132" s="111"/>
      <c r="AF2132" s="111"/>
      <c r="AG2132" s="111"/>
      <c r="AH2132" s="40"/>
      <c r="AI2132" s="40"/>
    </row>
    <row r="2133" spans="1:35" s="44" customFormat="1" ht="28.5" customHeight="1" x14ac:dyDescent="0.25">
      <c r="A2133" s="88"/>
      <c r="B2133" s="87"/>
      <c r="C2133" s="28"/>
      <c r="D2133" s="37"/>
      <c r="E2133" s="38"/>
      <c r="F2133" s="89"/>
      <c r="G2133" s="96"/>
      <c r="H2133" s="39"/>
      <c r="I2133" s="39"/>
      <c r="J2133" s="82"/>
      <c r="K2133" s="41"/>
      <c r="L2133" s="42"/>
      <c r="M2133" s="269"/>
      <c r="N2133" s="268"/>
      <c r="O2133" s="267"/>
      <c r="P2133" s="268"/>
      <c r="Q2133" s="300"/>
      <c r="R2133" s="104"/>
      <c r="S2133" s="43"/>
      <c r="T2133" s="111"/>
      <c r="U2133" s="111"/>
      <c r="V2133" s="111"/>
      <c r="W2133" s="111"/>
      <c r="X2133" s="111"/>
      <c r="Y2133" s="111"/>
      <c r="Z2133" s="111"/>
      <c r="AA2133" s="111"/>
      <c r="AB2133" s="111"/>
      <c r="AC2133" s="111"/>
      <c r="AD2133" s="111"/>
      <c r="AE2133" s="111"/>
      <c r="AF2133" s="111"/>
      <c r="AG2133" s="111"/>
      <c r="AH2133" s="40"/>
      <c r="AI2133" s="40"/>
    </row>
    <row r="2134" spans="1:35" s="44" customFormat="1" ht="28.5" customHeight="1" x14ac:dyDescent="0.25">
      <c r="A2134" s="88"/>
      <c r="B2134" s="87"/>
      <c r="C2134" s="28"/>
      <c r="D2134" s="37"/>
      <c r="E2134" s="38"/>
      <c r="F2134" s="89"/>
      <c r="G2134" s="96"/>
      <c r="H2134" s="39"/>
      <c r="I2134" s="39"/>
      <c r="J2134" s="82"/>
      <c r="K2134" s="41"/>
      <c r="L2134" s="42"/>
      <c r="M2134" s="269"/>
      <c r="N2134" s="268"/>
      <c r="O2134" s="267"/>
      <c r="P2134" s="268"/>
      <c r="Q2134" s="300"/>
      <c r="R2134" s="104"/>
      <c r="S2134" s="43"/>
      <c r="T2134" s="111"/>
      <c r="U2134" s="111"/>
      <c r="V2134" s="111"/>
      <c r="W2134" s="111"/>
      <c r="X2134" s="111"/>
      <c r="Y2134" s="111"/>
      <c r="Z2134" s="111"/>
      <c r="AA2134" s="111"/>
      <c r="AB2134" s="111"/>
      <c r="AC2134" s="111"/>
      <c r="AD2134" s="111"/>
      <c r="AE2134" s="111"/>
      <c r="AF2134" s="111"/>
      <c r="AG2134" s="111"/>
      <c r="AH2134" s="40"/>
      <c r="AI2134" s="40"/>
    </row>
    <row r="2135" spans="1:35" s="44" customFormat="1" ht="28.5" customHeight="1" x14ac:dyDescent="0.25">
      <c r="A2135" s="88"/>
      <c r="B2135" s="87"/>
      <c r="C2135" s="28"/>
      <c r="D2135" s="37"/>
      <c r="E2135" s="38"/>
      <c r="F2135" s="89"/>
      <c r="G2135" s="96"/>
      <c r="H2135" s="39"/>
      <c r="I2135" s="39"/>
      <c r="J2135" s="82"/>
      <c r="K2135" s="41"/>
      <c r="L2135" s="42"/>
      <c r="M2135" s="269"/>
      <c r="N2135" s="268"/>
      <c r="O2135" s="267"/>
      <c r="P2135" s="268"/>
      <c r="Q2135" s="300"/>
      <c r="R2135" s="104"/>
      <c r="S2135" s="43"/>
      <c r="T2135" s="111"/>
      <c r="U2135" s="111"/>
      <c r="V2135" s="111"/>
      <c r="W2135" s="111"/>
      <c r="X2135" s="111"/>
      <c r="Y2135" s="111"/>
      <c r="Z2135" s="111"/>
      <c r="AA2135" s="111"/>
      <c r="AB2135" s="111"/>
      <c r="AC2135" s="111"/>
      <c r="AD2135" s="111"/>
      <c r="AE2135" s="111"/>
      <c r="AF2135" s="111"/>
      <c r="AG2135" s="111"/>
      <c r="AH2135" s="40"/>
      <c r="AI2135" s="40"/>
    </row>
    <row r="2136" spans="1:35" s="44" customFormat="1" ht="28.5" customHeight="1" x14ac:dyDescent="0.25">
      <c r="A2136" s="88"/>
      <c r="B2136" s="87"/>
      <c r="C2136" s="28"/>
      <c r="D2136" s="37"/>
      <c r="E2136" s="38"/>
      <c r="F2136" s="89"/>
      <c r="G2136" s="96"/>
      <c r="H2136" s="39"/>
      <c r="I2136" s="39"/>
      <c r="J2136" s="82"/>
      <c r="K2136" s="41"/>
      <c r="L2136" s="42"/>
      <c r="M2136" s="269"/>
      <c r="N2136" s="268"/>
      <c r="O2136" s="267"/>
      <c r="P2136" s="268"/>
      <c r="Q2136" s="300"/>
      <c r="R2136" s="104"/>
      <c r="S2136" s="43"/>
      <c r="T2136" s="111"/>
      <c r="U2136" s="111"/>
      <c r="V2136" s="111"/>
      <c r="W2136" s="111"/>
      <c r="X2136" s="111"/>
      <c r="Y2136" s="111"/>
      <c r="Z2136" s="111"/>
      <c r="AA2136" s="111"/>
      <c r="AB2136" s="111"/>
      <c r="AC2136" s="111"/>
      <c r="AD2136" s="111"/>
      <c r="AE2136" s="111"/>
      <c r="AF2136" s="111"/>
      <c r="AG2136" s="111"/>
      <c r="AH2136" s="40"/>
      <c r="AI2136" s="40"/>
    </row>
    <row r="2137" spans="1:35" s="44" customFormat="1" ht="28.5" customHeight="1" x14ac:dyDescent="0.25">
      <c r="A2137" s="88"/>
      <c r="B2137" s="87"/>
      <c r="C2137" s="28"/>
      <c r="D2137" s="37"/>
      <c r="E2137" s="38"/>
      <c r="F2137" s="89"/>
      <c r="G2137" s="96"/>
      <c r="H2137" s="39"/>
      <c r="I2137" s="39"/>
      <c r="J2137" s="82"/>
      <c r="K2137" s="41"/>
      <c r="L2137" s="42"/>
      <c r="M2137" s="269"/>
      <c r="N2137" s="268"/>
      <c r="O2137" s="267"/>
      <c r="P2137" s="268"/>
      <c r="Q2137" s="300"/>
      <c r="R2137" s="104"/>
      <c r="S2137" s="43"/>
      <c r="T2137" s="111"/>
      <c r="U2137" s="111"/>
      <c r="V2137" s="111"/>
      <c r="W2137" s="111"/>
      <c r="X2137" s="111"/>
      <c r="Y2137" s="111"/>
      <c r="Z2137" s="111"/>
      <c r="AA2137" s="111"/>
      <c r="AB2137" s="111"/>
      <c r="AC2137" s="111"/>
      <c r="AD2137" s="111"/>
      <c r="AE2137" s="111"/>
      <c r="AF2137" s="111"/>
      <c r="AG2137" s="111"/>
      <c r="AH2137" s="40"/>
      <c r="AI2137" s="40"/>
    </row>
    <row r="2138" spans="1:35" s="44" customFormat="1" ht="28.5" customHeight="1" x14ac:dyDescent="0.25">
      <c r="A2138" s="88"/>
      <c r="B2138" s="87"/>
      <c r="C2138" s="28"/>
      <c r="D2138" s="37"/>
      <c r="E2138" s="38"/>
      <c r="F2138" s="89"/>
      <c r="G2138" s="96"/>
      <c r="H2138" s="39"/>
      <c r="I2138" s="39"/>
      <c r="J2138" s="82"/>
      <c r="K2138" s="41"/>
      <c r="L2138" s="42"/>
      <c r="M2138" s="269"/>
      <c r="N2138" s="268"/>
      <c r="O2138" s="267"/>
      <c r="P2138" s="268"/>
      <c r="Q2138" s="300"/>
      <c r="R2138" s="104"/>
      <c r="S2138" s="43"/>
      <c r="T2138" s="111"/>
      <c r="U2138" s="111"/>
      <c r="V2138" s="111"/>
      <c r="W2138" s="111"/>
      <c r="X2138" s="111"/>
      <c r="Y2138" s="111"/>
      <c r="Z2138" s="111"/>
      <c r="AA2138" s="111"/>
      <c r="AB2138" s="111"/>
      <c r="AC2138" s="111"/>
      <c r="AD2138" s="111"/>
      <c r="AE2138" s="111"/>
      <c r="AF2138" s="111"/>
      <c r="AG2138" s="111"/>
      <c r="AH2138" s="40"/>
      <c r="AI2138" s="40"/>
    </row>
    <row r="2139" spans="1:35" s="44" customFormat="1" ht="28.5" customHeight="1" x14ac:dyDescent="0.25">
      <c r="A2139" s="88"/>
      <c r="B2139" s="87"/>
      <c r="C2139" s="28"/>
      <c r="D2139" s="37"/>
      <c r="E2139" s="38"/>
      <c r="F2139" s="89"/>
      <c r="G2139" s="96"/>
      <c r="H2139" s="39"/>
      <c r="I2139" s="39"/>
      <c r="J2139" s="82"/>
      <c r="K2139" s="41"/>
      <c r="L2139" s="42"/>
      <c r="M2139" s="269"/>
      <c r="N2139" s="268"/>
      <c r="O2139" s="267"/>
      <c r="P2139" s="268"/>
      <c r="Q2139" s="300"/>
      <c r="R2139" s="104"/>
      <c r="S2139" s="43"/>
      <c r="T2139" s="111"/>
      <c r="U2139" s="111"/>
      <c r="V2139" s="111"/>
      <c r="W2139" s="111"/>
      <c r="X2139" s="111"/>
      <c r="Y2139" s="111"/>
      <c r="Z2139" s="111"/>
      <c r="AA2139" s="111"/>
      <c r="AB2139" s="111"/>
      <c r="AC2139" s="111"/>
      <c r="AD2139" s="111"/>
      <c r="AE2139" s="111"/>
      <c r="AF2139" s="111"/>
      <c r="AG2139" s="111"/>
      <c r="AH2139" s="40"/>
      <c r="AI2139" s="40"/>
    </row>
    <row r="2140" spans="1:35" s="44" customFormat="1" ht="28.5" customHeight="1" x14ac:dyDescent="0.25">
      <c r="A2140" s="88"/>
      <c r="B2140" s="87"/>
      <c r="C2140" s="28"/>
      <c r="D2140" s="37"/>
      <c r="E2140" s="38"/>
      <c r="F2140" s="89"/>
      <c r="G2140" s="96"/>
      <c r="H2140" s="39"/>
      <c r="I2140" s="39"/>
      <c r="J2140" s="82"/>
      <c r="K2140" s="41"/>
      <c r="L2140" s="42"/>
      <c r="M2140" s="269"/>
      <c r="N2140" s="268"/>
      <c r="O2140" s="267"/>
      <c r="P2140" s="268"/>
      <c r="Q2140" s="300"/>
      <c r="R2140" s="104"/>
      <c r="S2140" s="43"/>
      <c r="T2140" s="111"/>
      <c r="U2140" s="111"/>
      <c r="V2140" s="111"/>
      <c r="W2140" s="111"/>
      <c r="X2140" s="111"/>
      <c r="Y2140" s="111"/>
      <c r="Z2140" s="111"/>
      <c r="AA2140" s="111"/>
      <c r="AB2140" s="111"/>
      <c r="AC2140" s="111"/>
      <c r="AD2140" s="111"/>
      <c r="AE2140" s="111"/>
      <c r="AF2140" s="111"/>
      <c r="AG2140" s="111"/>
      <c r="AH2140" s="40"/>
      <c r="AI2140" s="40"/>
    </row>
    <row r="2141" spans="1:35" s="44" customFormat="1" ht="28.5" customHeight="1" x14ac:dyDescent="0.25">
      <c r="A2141" s="88"/>
      <c r="B2141" s="87"/>
      <c r="C2141" s="28"/>
      <c r="D2141" s="37"/>
      <c r="E2141" s="38"/>
      <c r="F2141" s="89"/>
      <c r="G2141" s="96"/>
      <c r="H2141" s="39"/>
      <c r="I2141" s="39"/>
      <c r="J2141" s="82"/>
      <c r="K2141" s="41"/>
      <c r="L2141" s="42"/>
      <c r="M2141" s="269"/>
      <c r="N2141" s="268"/>
      <c r="O2141" s="267"/>
      <c r="P2141" s="268"/>
      <c r="Q2141" s="300"/>
      <c r="R2141" s="104"/>
      <c r="S2141" s="43"/>
      <c r="T2141" s="111"/>
      <c r="U2141" s="111"/>
      <c r="V2141" s="111"/>
      <c r="W2141" s="111"/>
      <c r="X2141" s="111"/>
      <c r="Y2141" s="111"/>
      <c r="Z2141" s="111"/>
      <c r="AA2141" s="111"/>
      <c r="AB2141" s="111"/>
      <c r="AC2141" s="111"/>
      <c r="AD2141" s="111"/>
      <c r="AE2141" s="111"/>
      <c r="AF2141" s="111"/>
      <c r="AG2141" s="111"/>
      <c r="AH2141" s="40"/>
      <c r="AI2141" s="40"/>
    </row>
    <row r="2142" spans="1:35" s="44" customFormat="1" ht="28.5" customHeight="1" x14ac:dyDescent="0.25">
      <c r="A2142" s="88"/>
      <c r="B2142" s="87"/>
      <c r="C2142" s="28"/>
      <c r="D2142" s="37"/>
      <c r="E2142" s="38"/>
      <c r="F2142" s="89"/>
      <c r="G2142" s="96"/>
      <c r="H2142" s="39"/>
      <c r="I2142" s="39"/>
      <c r="J2142" s="82"/>
      <c r="K2142" s="41"/>
      <c r="L2142" s="42"/>
      <c r="M2142" s="269"/>
      <c r="N2142" s="268"/>
      <c r="O2142" s="267"/>
      <c r="P2142" s="268"/>
      <c r="Q2142" s="300"/>
      <c r="R2142" s="104"/>
      <c r="S2142" s="43"/>
      <c r="T2142" s="111"/>
      <c r="U2142" s="111"/>
      <c r="V2142" s="111"/>
      <c r="W2142" s="111"/>
      <c r="X2142" s="111"/>
      <c r="Y2142" s="111"/>
      <c r="Z2142" s="111"/>
      <c r="AA2142" s="111"/>
      <c r="AB2142" s="111"/>
      <c r="AC2142" s="111"/>
      <c r="AD2142" s="111"/>
      <c r="AE2142" s="111"/>
      <c r="AF2142" s="111"/>
      <c r="AG2142" s="111"/>
      <c r="AH2142" s="40"/>
      <c r="AI2142" s="40"/>
    </row>
    <row r="2143" spans="1:35" s="44" customFormat="1" ht="28.5" customHeight="1" x14ac:dyDescent="0.25">
      <c r="A2143" s="88"/>
      <c r="B2143" s="87"/>
      <c r="C2143" s="28"/>
      <c r="D2143" s="37"/>
      <c r="E2143" s="38"/>
      <c r="F2143" s="89"/>
      <c r="G2143" s="96"/>
      <c r="H2143" s="39"/>
      <c r="I2143" s="39"/>
      <c r="J2143" s="82"/>
      <c r="K2143" s="41"/>
      <c r="L2143" s="42"/>
      <c r="M2143" s="269"/>
      <c r="N2143" s="268"/>
      <c r="O2143" s="267"/>
      <c r="P2143" s="268"/>
      <c r="Q2143" s="300"/>
      <c r="R2143" s="104"/>
      <c r="S2143" s="43"/>
      <c r="T2143" s="111"/>
      <c r="U2143" s="111"/>
      <c r="V2143" s="111"/>
      <c r="W2143" s="111"/>
      <c r="X2143" s="111"/>
      <c r="Y2143" s="111"/>
      <c r="Z2143" s="111"/>
      <c r="AA2143" s="111"/>
      <c r="AB2143" s="111"/>
      <c r="AC2143" s="111"/>
      <c r="AD2143" s="111"/>
      <c r="AE2143" s="111"/>
      <c r="AF2143" s="111"/>
      <c r="AG2143" s="111"/>
      <c r="AH2143" s="40"/>
      <c r="AI2143" s="40"/>
    </row>
    <row r="2144" spans="1:35" s="44" customFormat="1" ht="28.5" customHeight="1" x14ac:dyDescent="0.25">
      <c r="A2144" s="88"/>
      <c r="B2144" s="87"/>
      <c r="C2144" s="28"/>
      <c r="D2144" s="37"/>
      <c r="E2144" s="38"/>
      <c r="F2144" s="89"/>
      <c r="G2144" s="96"/>
      <c r="H2144" s="39"/>
      <c r="I2144" s="39"/>
      <c r="J2144" s="82"/>
      <c r="K2144" s="41"/>
      <c r="L2144" s="42"/>
      <c r="M2144" s="269"/>
      <c r="N2144" s="268"/>
      <c r="O2144" s="267"/>
      <c r="P2144" s="268"/>
      <c r="Q2144" s="300"/>
      <c r="R2144" s="104"/>
      <c r="S2144" s="43"/>
      <c r="T2144" s="111"/>
      <c r="U2144" s="111"/>
      <c r="V2144" s="111"/>
      <c r="W2144" s="111"/>
      <c r="X2144" s="111"/>
      <c r="Y2144" s="111"/>
      <c r="Z2144" s="111"/>
      <c r="AA2144" s="111"/>
      <c r="AB2144" s="111"/>
      <c r="AC2144" s="111"/>
      <c r="AD2144" s="111"/>
      <c r="AE2144" s="111"/>
      <c r="AF2144" s="111"/>
      <c r="AG2144" s="111"/>
      <c r="AH2144" s="40"/>
      <c r="AI2144" s="40"/>
    </row>
    <row r="2145" spans="1:35" s="44" customFormat="1" ht="28.5" customHeight="1" x14ac:dyDescent="0.25">
      <c r="A2145" s="88"/>
      <c r="B2145" s="87"/>
      <c r="C2145" s="28"/>
      <c r="D2145" s="37"/>
      <c r="E2145" s="38"/>
      <c r="F2145" s="89"/>
      <c r="G2145" s="96"/>
      <c r="H2145" s="39"/>
      <c r="I2145" s="39"/>
      <c r="J2145" s="82"/>
      <c r="K2145" s="41"/>
      <c r="L2145" s="42"/>
      <c r="M2145" s="269"/>
      <c r="N2145" s="268"/>
      <c r="O2145" s="267"/>
      <c r="P2145" s="268"/>
      <c r="Q2145" s="300"/>
      <c r="R2145" s="104"/>
      <c r="S2145" s="43"/>
      <c r="T2145" s="111"/>
      <c r="U2145" s="111"/>
      <c r="V2145" s="111"/>
      <c r="W2145" s="111"/>
      <c r="X2145" s="111"/>
      <c r="Y2145" s="111"/>
      <c r="Z2145" s="111"/>
      <c r="AA2145" s="111"/>
      <c r="AB2145" s="111"/>
      <c r="AC2145" s="111"/>
      <c r="AD2145" s="111"/>
      <c r="AE2145" s="111"/>
      <c r="AF2145" s="111"/>
      <c r="AG2145" s="111"/>
      <c r="AH2145" s="40"/>
      <c r="AI2145" s="40"/>
    </row>
    <row r="2146" spans="1:35" s="44" customFormat="1" ht="28.5" customHeight="1" x14ac:dyDescent="0.25">
      <c r="A2146" s="88"/>
      <c r="B2146" s="87"/>
      <c r="C2146" s="28"/>
      <c r="D2146" s="37"/>
      <c r="E2146" s="38"/>
      <c r="F2146" s="89"/>
      <c r="G2146" s="96"/>
      <c r="H2146" s="39"/>
      <c r="I2146" s="39"/>
      <c r="J2146" s="82"/>
      <c r="K2146" s="41"/>
      <c r="L2146" s="42"/>
      <c r="M2146" s="269"/>
      <c r="N2146" s="268"/>
      <c r="O2146" s="267"/>
      <c r="P2146" s="268"/>
      <c r="Q2146" s="300"/>
      <c r="R2146" s="104"/>
      <c r="S2146" s="43"/>
      <c r="T2146" s="111"/>
      <c r="U2146" s="111"/>
      <c r="V2146" s="111"/>
      <c r="W2146" s="111"/>
      <c r="X2146" s="111"/>
      <c r="Y2146" s="111"/>
      <c r="Z2146" s="111"/>
      <c r="AA2146" s="111"/>
      <c r="AB2146" s="111"/>
      <c r="AC2146" s="111"/>
      <c r="AD2146" s="111"/>
      <c r="AE2146" s="111"/>
      <c r="AF2146" s="111"/>
      <c r="AG2146" s="111"/>
      <c r="AH2146" s="40"/>
      <c r="AI2146" s="40"/>
    </row>
    <row r="2147" spans="1:35" s="44" customFormat="1" ht="28.5" customHeight="1" x14ac:dyDescent="0.25">
      <c r="A2147" s="88"/>
      <c r="B2147" s="87"/>
      <c r="C2147" s="28"/>
      <c r="D2147" s="37"/>
      <c r="E2147" s="38"/>
      <c r="F2147" s="89"/>
      <c r="G2147" s="96"/>
      <c r="H2147" s="39"/>
      <c r="I2147" s="39"/>
      <c r="J2147" s="82"/>
      <c r="K2147" s="41"/>
      <c r="L2147" s="42"/>
      <c r="M2147" s="269"/>
      <c r="N2147" s="268"/>
      <c r="O2147" s="267"/>
      <c r="P2147" s="268"/>
      <c r="Q2147" s="300"/>
      <c r="R2147" s="104"/>
      <c r="S2147" s="43"/>
      <c r="T2147" s="111"/>
      <c r="U2147" s="111"/>
      <c r="V2147" s="111"/>
      <c r="W2147" s="111"/>
      <c r="X2147" s="111"/>
      <c r="Y2147" s="111"/>
      <c r="Z2147" s="111"/>
      <c r="AA2147" s="111"/>
      <c r="AB2147" s="111"/>
      <c r="AC2147" s="111"/>
      <c r="AD2147" s="111"/>
      <c r="AE2147" s="111"/>
      <c r="AF2147" s="111"/>
      <c r="AG2147" s="111"/>
      <c r="AH2147" s="40"/>
      <c r="AI2147" s="40"/>
    </row>
    <row r="2148" spans="1:35" s="44" customFormat="1" ht="28.5" customHeight="1" x14ac:dyDescent="0.25">
      <c r="A2148" s="88"/>
      <c r="B2148" s="87"/>
      <c r="C2148" s="28"/>
      <c r="D2148" s="37"/>
      <c r="E2148" s="38"/>
      <c r="F2148" s="89"/>
      <c r="G2148" s="96"/>
      <c r="H2148" s="39"/>
      <c r="I2148" s="39"/>
      <c r="J2148" s="82"/>
      <c r="K2148" s="41"/>
      <c r="L2148" s="42"/>
      <c r="M2148" s="269"/>
      <c r="N2148" s="268"/>
      <c r="O2148" s="267"/>
      <c r="P2148" s="268"/>
      <c r="Q2148" s="300"/>
      <c r="R2148" s="104"/>
      <c r="S2148" s="43"/>
      <c r="T2148" s="111"/>
      <c r="U2148" s="111"/>
      <c r="V2148" s="111"/>
      <c r="W2148" s="111"/>
      <c r="X2148" s="111"/>
      <c r="Y2148" s="111"/>
      <c r="Z2148" s="111"/>
      <c r="AA2148" s="111"/>
      <c r="AB2148" s="111"/>
      <c r="AC2148" s="111"/>
      <c r="AD2148" s="111"/>
      <c r="AE2148" s="111"/>
      <c r="AF2148" s="111"/>
      <c r="AG2148" s="111"/>
      <c r="AH2148" s="40"/>
      <c r="AI2148" s="40"/>
    </row>
    <row r="2149" spans="1:35" s="44" customFormat="1" ht="28.5" customHeight="1" x14ac:dyDescent="0.25">
      <c r="A2149" s="88"/>
      <c r="B2149" s="87"/>
      <c r="C2149" s="28"/>
      <c r="D2149" s="37"/>
      <c r="E2149" s="38"/>
      <c r="F2149" s="89"/>
      <c r="G2149" s="96"/>
      <c r="H2149" s="39"/>
      <c r="I2149" s="39"/>
      <c r="J2149" s="82"/>
      <c r="K2149" s="41"/>
      <c r="L2149" s="42"/>
      <c r="M2149" s="269"/>
      <c r="N2149" s="268"/>
      <c r="O2149" s="267"/>
      <c r="P2149" s="268"/>
      <c r="Q2149" s="300"/>
      <c r="R2149" s="104"/>
      <c r="S2149" s="43"/>
      <c r="T2149" s="111"/>
      <c r="U2149" s="111"/>
      <c r="V2149" s="111"/>
      <c r="W2149" s="111"/>
      <c r="X2149" s="111"/>
      <c r="Y2149" s="111"/>
      <c r="Z2149" s="111"/>
      <c r="AA2149" s="111"/>
      <c r="AB2149" s="111"/>
      <c r="AC2149" s="111"/>
      <c r="AD2149" s="111"/>
      <c r="AE2149" s="111"/>
      <c r="AF2149" s="111"/>
      <c r="AG2149" s="111"/>
      <c r="AH2149" s="40"/>
      <c r="AI2149" s="40"/>
    </row>
    <row r="2150" spans="1:35" s="44" customFormat="1" ht="28.5" customHeight="1" x14ac:dyDescent="0.25">
      <c r="A2150" s="88"/>
      <c r="B2150" s="87"/>
      <c r="C2150" s="28"/>
      <c r="D2150" s="37"/>
      <c r="E2150" s="38"/>
      <c r="F2150" s="89"/>
      <c r="G2150" s="96"/>
      <c r="H2150" s="39"/>
      <c r="I2150" s="39"/>
      <c r="J2150" s="82"/>
      <c r="K2150" s="41"/>
      <c r="L2150" s="42"/>
      <c r="M2150" s="269"/>
      <c r="N2150" s="268"/>
      <c r="O2150" s="267"/>
      <c r="P2150" s="268"/>
      <c r="Q2150" s="300"/>
      <c r="R2150" s="104"/>
      <c r="S2150" s="43"/>
      <c r="T2150" s="111"/>
      <c r="U2150" s="111"/>
      <c r="V2150" s="111"/>
      <c r="W2150" s="111"/>
      <c r="X2150" s="111"/>
      <c r="Y2150" s="111"/>
      <c r="Z2150" s="111"/>
      <c r="AA2150" s="111"/>
      <c r="AB2150" s="111"/>
      <c r="AC2150" s="111"/>
      <c r="AD2150" s="111"/>
      <c r="AE2150" s="111"/>
      <c r="AF2150" s="111"/>
      <c r="AG2150" s="111"/>
      <c r="AH2150" s="40"/>
      <c r="AI2150" s="40"/>
    </row>
    <row r="2151" spans="1:35" s="44" customFormat="1" ht="28.5" customHeight="1" x14ac:dyDescent="0.25">
      <c r="A2151" s="88"/>
      <c r="B2151" s="87"/>
      <c r="C2151" s="28"/>
      <c r="D2151" s="37"/>
      <c r="E2151" s="38"/>
      <c r="F2151" s="89"/>
      <c r="G2151" s="96"/>
      <c r="H2151" s="39"/>
      <c r="I2151" s="39"/>
      <c r="J2151" s="82"/>
      <c r="K2151" s="41"/>
      <c r="L2151" s="42"/>
      <c r="M2151" s="269"/>
      <c r="N2151" s="268"/>
      <c r="O2151" s="267"/>
      <c r="P2151" s="268"/>
      <c r="Q2151" s="300"/>
      <c r="R2151" s="104"/>
      <c r="S2151" s="43"/>
      <c r="T2151" s="111"/>
      <c r="U2151" s="111"/>
      <c r="V2151" s="111"/>
      <c r="W2151" s="111"/>
      <c r="X2151" s="111"/>
      <c r="Y2151" s="111"/>
      <c r="Z2151" s="111"/>
      <c r="AA2151" s="111"/>
      <c r="AB2151" s="111"/>
      <c r="AC2151" s="111"/>
      <c r="AD2151" s="111"/>
      <c r="AE2151" s="111"/>
      <c r="AF2151" s="111"/>
      <c r="AG2151" s="111"/>
      <c r="AH2151" s="40"/>
      <c r="AI2151" s="40"/>
    </row>
    <row r="2152" spans="1:35" s="44" customFormat="1" ht="28.5" customHeight="1" x14ac:dyDescent="0.25">
      <c r="A2152" s="88"/>
      <c r="B2152" s="87"/>
      <c r="C2152" s="28"/>
      <c r="D2152" s="37"/>
      <c r="E2152" s="38"/>
      <c r="F2152" s="89"/>
      <c r="G2152" s="96"/>
      <c r="H2152" s="39"/>
      <c r="I2152" s="39"/>
      <c r="J2152" s="82"/>
      <c r="K2152" s="41"/>
      <c r="L2152" s="42"/>
      <c r="M2152" s="269"/>
      <c r="N2152" s="268"/>
      <c r="O2152" s="267"/>
      <c r="P2152" s="268"/>
      <c r="Q2152" s="300"/>
      <c r="R2152" s="104"/>
      <c r="S2152" s="43"/>
      <c r="T2152" s="111"/>
      <c r="U2152" s="111"/>
      <c r="V2152" s="111"/>
      <c r="W2152" s="111"/>
      <c r="X2152" s="111"/>
      <c r="Y2152" s="111"/>
      <c r="Z2152" s="111"/>
      <c r="AA2152" s="111"/>
      <c r="AB2152" s="111"/>
      <c r="AC2152" s="111"/>
      <c r="AD2152" s="111"/>
      <c r="AE2152" s="111"/>
      <c r="AF2152" s="111"/>
      <c r="AG2152" s="111"/>
      <c r="AH2152" s="40"/>
      <c r="AI2152" s="40"/>
    </row>
    <row r="2153" spans="1:35" s="44" customFormat="1" ht="28.5" customHeight="1" x14ac:dyDescent="0.25">
      <c r="A2153" s="88"/>
      <c r="B2153" s="87"/>
      <c r="C2153" s="28"/>
      <c r="D2153" s="37"/>
      <c r="E2153" s="38"/>
      <c r="F2153" s="89"/>
      <c r="G2153" s="96"/>
      <c r="H2153" s="39"/>
      <c r="I2153" s="39"/>
      <c r="J2153" s="82"/>
      <c r="K2153" s="41"/>
      <c r="L2153" s="42"/>
      <c r="M2153" s="269"/>
      <c r="N2153" s="268"/>
      <c r="O2153" s="267"/>
      <c r="P2153" s="268"/>
      <c r="Q2153" s="300"/>
      <c r="R2153" s="104"/>
      <c r="S2153" s="43"/>
      <c r="T2153" s="111"/>
      <c r="U2153" s="111"/>
      <c r="V2153" s="111"/>
      <c r="W2153" s="111"/>
      <c r="X2153" s="111"/>
      <c r="Y2153" s="111"/>
      <c r="Z2153" s="111"/>
      <c r="AA2153" s="111"/>
      <c r="AB2153" s="111"/>
      <c r="AC2153" s="111"/>
      <c r="AD2153" s="111"/>
      <c r="AE2153" s="111"/>
      <c r="AF2153" s="111"/>
      <c r="AG2153" s="111"/>
      <c r="AH2153" s="40"/>
      <c r="AI2153" s="40"/>
    </row>
    <row r="2154" spans="1:35" s="44" customFormat="1" ht="28.5" customHeight="1" x14ac:dyDescent="0.25">
      <c r="A2154" s="88"/>
      <c r="B2154" s="87"/>
      <c r="C2154" s="28"/>
      <c r="D2154" s="37"/>
      <c r="E2154" s="38"/>
      <c r="F2154" s="89"/>
      <c r="G2154" s="96"/>
      <c r="H2154" s="39"/>
      <c r="I2154" s="39"/>
      <c r="J2154" s="82"/>
      <c r="K2154" s="41"/>
      <c r="L2154" s="42"/>
      <c r="M2154" s="269"/>
      <c r="N2154" s="268"/>
      <c r="O2154" s="267"/>
      <c r="P2154" s="268"/>
      <c r="Q2154" s="300"/>
      <c r="R2154" s="104"/>
      <c r="S2154" s="43"/>
      <c r="T2154" s="111"/>
      <c r="U2154" s="111"/>
      <c r="V2154" s="111"/>
      <c r="W2154" s="111"/>
      <c r="X2154" s="111"/>
      <c r="Y2154" s="111"/>
      <c r="Z2154" s="111"/>
      <c r="AA2154" s="111"/>
      <c r="AB2154" s="111"/>
      <c r="AC2154" s="111"/>
      <c r="AD2154" s="111"/>
      <c r="AE2154" s="111"/>
      <c r="AF2154" s="111"/>
      <c r="AG2154" s="111"/>
      <c r="AH2154" s="40"/>
      <c r="AI2154" s="40"/>
    </row>
    <row r="2155" spans="1:35" s="44" customFormat="1" ht="28.5" customHeight="1" x14ac:dyDescent="0.25">
      <c r="A2155" s="88"/>
      <c r="B2155" s="87"/>
      <c r="C2155" s="28"/>
      <c r="D2155" s="37"/>
      <c r="E2155" s="38"/>
      <c r="F2155" s="89"/>
      <c r="G2155" s="96"/>
      <c r="H2155" s="39"/>
      <c r="I2155" s="39"/>
      <c r="J2155" s="82"/>
      <c r="K2155" s="41"/>
      <c r="L2155" s="42"/>
      <c r="M2155" s="269"/>
      <c r="N2155" s="268"/>
      <c r="O2155" s="267"/>
      <c r="P2155" s="268"/>
      <c r="Q2155" s="300"/>
      <c r="R2155" s="104"/>
      <c r="S2155" s="43"/>
      <c r="T2155" s="111"/>
      <c r="U2155" s="111"/>
      <c r="V2155" s="111"/>
      <c r="W2155" s="111"/>
      <c r="X2155" s="111"/>
      <c r="Y2155" s="111"/>
      <c r="Z2155" s="111"/>
      <c r="AA2155" s="111"/>
      <c r="AB2155" s="111"/>
      <c r="AC2155" s="111"/>
      <c r="AD2155" s="111"/>
      <c r="AE2155" s="111"/>
      <c r="AF2155" s="111"/>
      <c r="AG2155" s="111"/>
      <c r="AH2155" s="40"/>
      <c r="AI2155" s="40"/>
    </row>
    <row r="2156" spans="1:35" s="44" customFormat="1" ht="28.5" customHeight="1" x14ac:dyDescent="0.25">
      <c r="A2156" s="88"/>
      <c r="B2156" s="87"/>
      <c r="C2156" s="28"/>
      <c r="D2156" s="37"/>
      <c r="E2156" s="38"/>
      <c r="F2156" s="89"/>
      <c r="G2156" s="96"/>
      <c r="H2156" s="39"/>
      <c r="I2156" s="39"/>
      <c r="J2156" s="82"/>
      <c r="K2156" s="41"/>
      <c r="L2156" s="42"/>
      <c r="M2156" s="269"/>
      <c r="N2156" s="268"/>
      <c r="O2156" s="267"/>
      <c r="P2156" s="268"/>
      <c r="Q2156" s="300"/>
      <c r="R2156" s="104"/>
      <c r="S2156" s="43"/>
      <c r="T2156" s="111"/>
      <c r="U2156" s="111"/>
      <c r="V2156" s="111"/>
      <c r="W2156" s="111"/>
      <c r="X2156" s="111"/>
      <c r="Y2156" s="111"/>
      <c r="Z2156" s="111"/>
      <c r="AA2156" s="111"/>
      <c r="AB2156" s="111"/>
      <c r="AC2156" s="111"/>
      <c r="AD2156" s="111"/>
      <c r="AE2156" s="111"/>
      <c r="AF2156" s="111"/>
      <c r="AG2156" s="111"/>
      <c r="AH2156" s="40"/>
      <c r="AI2156" s="40"/>
    </row>
    <row r="2157" spans="1:35" s="44" customFormat="1" ht="28.5" customHeight="1" x14ac:dyDescent="0.25">
      <c r="A2157" s="88"/>
      <c r="B2157" s="87"/>
      <c r="C2157" s="28"/>
      <c r="D2157" s="37"/>
      <c r="E2157" s="38"/>
      <c r="F2157" s="89"/>
      <c r="G2157" s="96"/>
      <c r="H2157" s="39"/>
      <c r="I2157" s="39"/>
      <c r="J2157" s="82"/>
      <c r="K2157" s="41"/>
      <c r="L2157" s="42"/>
      <c r="M2157" s="269"/>
      <c r="N2157" s="268"/>
      <c r="O2157" s="267"/>
      <c r="P2157" s="268"/>
      <c r="Q2157" s="300"/>
      <c r="R2157" s="104"/>
      <c r="S2157" s="43"/>
      <c r="T2157" s="111"/>
      <c r="U2157" s="111"/>
      <c r="V2157" s="111"/>
      <c r="W2157" s="111"/>
      <c r="X2157" s="111"/>
      <c r="Y2157" s="111"/>
      <c r="Z2157" s="111"/>
      <c r="AA2157" s="111"/>
      <c r="AB2157" s="111"/>
      <c r="AC2157" s="111"/>
      <c r="AD2157" s="111"/>
      <c r="AE2157" s="111"/>
      <c r="AF2157" s="111"/>
      <c r="AG2157" s="111"/>
      <c r="AH2157" s="40"/>
      <c r="AI2157" s="40"/>
    </row>
    <row r="2158" spans="1:35" s="44" customFormat="1" ht="28.5" customHeight="1" x14ac:dyDescent="0.25">
      <c r="A2158" s="88"/>
      <c r="B2158" s="87"/>
      <c r="C2158" s="28"/>
      <c r="D2158" s="37"/>
      <c r="E2158" s="38"/>
      <c r="F2158" s="89"/>
      <c r="G2158" s="96"/>
      <c r="H2158" s="39"/>
      <c r="I2158" s="39"/>
      <c r="J2158" s="82"/>
      <c r="K2158" s="41"/>
      <c r="L2158" s="42"/>
      <c r="M2158" s="269"/>
      <c r="N2158" s="268"/>
      <c r="O2158" s="267"/>
      <c r="P2158" s="268"/>
      <c r="Q2158" s="300"/>
      <c r="R2158" s="104"/>
      <c r="S2158" s="43"/>
      <c r="T2158" s="111"/>
      <c r="U2158" s="111"/>
      <c r="V2158" s="111"/>
      <c r="W2158" s="111"/>
      <c r="X2158" s="111"/>
      <c r="Y2158" s="111"/>
      <c r="Z2158" s="111"/>
      <c r="AA2158" s="111"/>
      <c r="AB2158" s="111"/>
      <c r="AC2158" s="111"/>
      <c r="AD2158" s="111"/>
      <c r="AE2158" s="111"/>
      <c r="AF2158" s="111"/>
      <c r="AG2158" s="111"/>
      <c r="AH2158" s="40"/>
      <c r="AI2158" s="40"/>
    </row>
    <row r="2159" spans="1:35" s="44" customFormat="1" ht="28.5" customHeight="1" x14ac:dyDescent="0.25">
      <c r="A2159" s="88"/>
      <c r="B2159" s="87"/>
      <c r="C2159" s="28"/>
      <c r="D2159" s="37"/>
      <c r="E2159" s="38"/>
      <c r="F2159" s="89"/>
      <c r="G2159" s="96"/>
      <c r="H2159" s="39"/>
      <c r="I2159" s="39"/>
      <c r="J2159" s="82"/>
      <c r="K2159" s="41"/>
      <c r="L2159" s="42"/>
      <c r="M2159" s="269"/>
      <c r="N2159" s="268"/>
      <c r="O2159" s="267"/>
      <c r="P2159" s="268"/>
      <c r="Q2159" s="300"/>
      <c r="R2159" s="104"/>
      <c r="S2159" s="43"/>
      <c r="T2159" s="111"/>
      <c r="U2159" s="111"/>
      <c r="V2159" s="111"/>
      <c r="W2159" s="111"/>
      <c r="X2159" s="111"/>
      <c r="Y2159" s="111"/>
      <c r="Z2159" s="111"/>
      <c r="AA2159" s="111"/>
      <c r="AB2159" s="111"/>
      <c r="AC2159" s="111"/>
      <c r="AD2159" s="111"/>
      <c r="AE2159" s="111"/>
      <c r="AF2159" s="111"/>
      <c r="AG2159" s="111"/>
      <c r="AH2159" s="40"/>
      <c r="AI2159" s="40"/>
    </row>
    <row r="2160" spans="1:35" s="44" customFormat="1" ht="28.5" customHeight="1" x14ac:dyDescent="0.25">
      <c r="A2160" s="88"/>
      <c r="B2160" s="87"/>
      <c r="C2160" s="28"/>
      <c r="D2160" s="37"/>
      <c r="E2160" s="38"/>
      <c r="F2160" s="89"/>
      <c r="G2160" s="96"/>
      <c r="H2160" s="39"/>
      <c r="I2160" s="39"/>
      <c r="J2160" s="82"/>
      <c r="K2160" s="41"/>
      <c r="L2160" s="42"/>
      <c r="M2160" s="269"/>
      <c r="N2160" s="268"/>
      <c r="O2160" s="267"/>
      <c r="P2160" s="268"/>
      <c r="Q2160" s="300"/>
      <c r="R2160" s="104"/>
      <c r="S2160" s="43"/>
      <c r="T2160" s="111"/>
      <c r="U2160" s="111"/>
      <c r="V2160" s="111"/>
      <c r="W2160" s="111"/>
      <c r="X2160" s="111"/>
      <c r="Y2160" s="111"/>
      <c r="Z2160" s="111"/>
      <c r="AA2160" s="111"/>
      <c r="AB2160" s="111"/>
      <c r="AC2160" s="111"/>
      <c r="AD2160" s="111"/>
      <c r="AE2160" s="111"/>
      <c r="AF2160" s="111"/>
      <c r="AG2160" s="111"/>
      <c r="AH2160" s="40"/>
      <c r="AI2160" s="40"/>
    </row>
    <row r="2161" spans="1:35" s="44" customFormat="1" ht="28.5" customHeight="1" x14ac:dyDescent="0.25">
      <c r="A2161" s="88"/>
      <c r="B2161" s="87"/>
      <c r="C2161" s="28"/>
      <c r="D2161" s="37"/>
      <c r="E2161" s="38"/>
      <c r="F2161" s="89"/>
      <c r="G2161" s="96"/>
      <c r="H2161" s="39"/>
      <c r="I2161" s="39"/>
      <c r="J2161" s="82"/>
      <c r="K2161" s="41"/>
      <c r="L2161" s="42"/>
      <c r="M2161" s="269"/>
      <c r="N2161" s="268"/>
      <c r="O2161" s="267"/>
      <c r="P2161" s="268"/>
      <c r="Q2161" s="300"/>
      <c r="R2161" s="104"/>
      <c r="S2161" s="43"/>
      <c r="T2161" s="111"/>
      <c r="U2161" s="111"/>
      <c r="V2161" s="111"/>
      <c r="W2161" s="111"/>
      <c r="X2161" s="111"/>
      <c r="Y2161" s="111"/>
      <c r="Z2161" s="111"/>
      <c r="AA2161" s="111"/>
      <c r="AB2161" s="111"/>
      <c r="AC2161" s="111"/>
      <c r="AD2161" s="111"/>
      <c r="AE2161" s="111"/>
      <c r="AF2161" s="111"/>
      <c r="AG2161" s="111"/>
      <c r="AH2161" s="40"/>
      <c r="AI2161" s="40"/>
    </row>
    <row r="2162" spans="1:35" s="44" customFormat="1" ht="28.5" customHeight="1" x14ac:dyDescent="0.25">
      <c r="A2162" s="88"/>
      <c r="B2162" s="87"/>
      <c r="C2162" s="28"/>
      <c r="D2162" s="37"/>
      <c r="E2162" s="38"/>
      <c r="F2162" s="89"/>
      <c r="G2162" s="96"/>
      <c r="H2162" s="39"/>
      <c r="I2162" s="39"/>
      <c r="J2162" s="82"/>
      <c r="K2162" s="41"/>
      <c r="L2162" s="42"/>
      <c r="M2162" s="269"/>
      <c r="N2162" s="268"/>
      <c r="O2162" s="267"/>
      <c r="P2162" s="268"/>
      <c r="Q2162" s="300"/>
      <c r="R2162" s="104"/>
      <c r="S2162" s="43"/>
      <c r="T2162" s="111"/>
      <c r="U2162" s="111"/>
      <c r="V2162" s="111"/>
      <c r="W2162" s="111"/>
      <c r="X2162" s="111"/>
      <c r="Y2162" s="111"/>
      <c r="Z2162" s="111"/>
      <c r="AA2162" s="111"/>
      <c r="AB2162" s="111"/>
      <c r="AC2162" s="111"/>
      <c r="AD2162" s="111"/>
      <c r="AE2162" s="111"/>
      <c r="AF2162" s="111"/>
      <c r="AG2162" s="111"/>
      <c r="AH2162" s="40"/>
      <c r="AI2162" s="40"/>
    </row>
    <row r="2163" spans="1:35" s="44" customFormat="1" ht="28.5" customHeight="1" x14ac:dyDescent="0.25">
      <c r="A2163" s="88"/>
      <c r="B2163" s="87"/>
      <c r="C2163" s="28"/>
      <c r="D2163" s="37"/>
      <c r="E2163" s="38"/>
      <c r="F2163" s="89"/>
      <c r="G2163" s="96"/>
      <c r="H2163" s="39"/>
      <c r="I2163" s="39"/>
      <c r="J2163" s="82"/>
      <c r="K2163" s="41"/>
      <c r="L2163" s="42"/>
      <c r="M2163" s="269"/>
      <c r="N2163" s="268"/>
      <c r="O2163" s="267"/>
      <c r="P2163" s="268"/>
      <c r="Q2163" s="300"/>
      <c r="R2163" s="104"/>
      <c r="S2163" s="43"/>
      <c r="T2163" s="111"/>
      <c r="U2163" s="111"/>
      <c r="V2163" s="111"/>
      <c r="W2163" s="111"/>
      <c r="X2163" s="111"/>
      <c r="Y2163" s="111"/>
      <c r="Z2163" s="111"/>
      <c r="AA2163" s="111"/>
      <c r="AB2163" s="111"/>
      <c r="AC2163" s="111"/>
      <c r="AD2163" s="111"/>
      <c r="AE2163" s="111"/>
      <c r="AF2163" s="111"/>
      <c r="AG2163" s="111"/>
      <c r="AH2163" s="40"/>
      <c r="AI2163" s="40"/>
    </row>
    <row r="2164" spans="1:35" s="44" customFormat="1" ht="28.5" customHeight="1" x14ac:dyDescent="0.25">
      <c r="A2164" s="88"/>
      <c r="B2164" s="87"/>
      <c r="C2164" s="28"/>
      <c r="D2164" s="37"/>
      <c r="E2164" s="38"/>
      <c r="F2164" s="89"/>
      <c r="G2164" s="96"/>
      <c r="H2164" s="39"/>
      <c r="I2164" s="39"/>
      <c r="J2164" s="82"/>
      <c r="K2164" s="41"/>
      <c r="L2164" s="42"/>
      <c r="M2164" s="269"/>
      <c r="N2164" s="268"/>
      <c r="O2164" s="267"/>
      <c r="P2164" s="268"/>
      <c r="Q2164" s="300"/>
      <c r="R2164" s="104"/>
      <c r="S2164" s="43"/>
      <c r="T2164" s="111"/>
      <c r="U2164" s="111"/>
      <c r="V2164" s="111"/>
      <c r="W2164" s="111"/>
      <c r="X2164" s="111"/>
      <c r="Y2164" s="111"/>
      <c r="Z2164" s="111"/>
      <c r="AA2164" s="111"/>
      <c r="AB2164" s="111"/>
      <c r="AC2164" s="111"/>
      <c r="AD2164" s="111"/>
      <c r="AE2164" s="111"/>
      <c r="AF2164" s="111"/>
      <c r="AG2164" s="111"/>
      <c r="AH2164" s="40"/>
      <c r="AI2164" s="40"/>
    </row>
    <row r="2165" spans="1:35" s="44" customFormat="1" ht="28.5" customHeight="1" x14ac:dyDescent="0.25">
      <c r="A2165" s="88"/>
      <c r="B2165" s="87"/>
      <c r="C2165" s="28"/>
      <c r="D2165" s="37"/>
      <c r="E2165" s="38"/>
      <c r="F2165" s="89"/>
      <c r="G2165" s="96"/>
      <c r="H2165" s="39"/>
      <c r="I2165" s="39"/>
      <c r="J2165" s="82"/>
      <c r="K2165" s="41"/>
      <c r="L2165" s="42"/>
      <c r="M2165" s="269"/>
      <c r="N2165" s="268"/>
      <c r="O2165" s="267"/>
      <c r="P2165" s="268"/>
      <c r="Q2165" s="300"/>
      <c r="R2165" s="104"/>
      <c r="S2165" s="43"/>
      <c r="T2165" s="111"/>
      <c r="U2165" s="111"/>
      <c r="V2165" s="111"/>
      <c r="W2165" s="111"/>
      <c r="X2165" s="111"/>
      <c r="Y2165" s="111"/>
      <c r="Z2165" s="111"/>
      <c r="AA2165" s="111"/>
      <c r="AB2165" s="111"/>
      <c r="AC2165" s="111"/>
      <c r="AD2165" s="111"/>
      <c r="AE2165" s="111"/>
      <c r="AF2165" s="111"/>
      <c r="AG2165" s="111"/>
      <c r="AH2165" s="40"/>
      <c r="AI2165" s="40"/>
    </row>
    <row r="2166" spans="1:35" s="44" customFormat="1" ht="28.5" customHeight="1" x14ac:dyDescent="0.25">
      <c r="A2166" s="88"/>
      <c r="B2166" s="87"/>
      <c r="C2166" s="28"/>
      <c r="D2166" s="37"/>
      <c r="E2166" s="38"/>
      <c r="F2166" s="89"/>
      <c r="G2166" s="96"/>
      <c r="H2166" s="39"/>
      <c r="I2166" s="39"/>
      <c r="J2166" s="82"/>
      <c r="K2166" s="41"/>
      <c r="L2166" s="42"/>
      <c r="M2166" s="269"/>
      <c r="N2166" s="268"/>
      <c r="O2166" s="267"/>
      <c r="P2166" s="268"/>
      <c r="Q2166" s="300"/>
      <c r="R2166" s="104"/>
      <c r="S2166" s="43"/>
      <c r="T2166" s="111"/>
      <c r="U2166" s="111"/>
      <c r="V2166" s="111"/>
      <c r="W2166" s="111"/>
      <c r="X2166" s="111"/>
      <c r="Y2166" s="111"/>
      <c r="Z2166" s="111"/>
      <c r="AA2166" s="111"/>
      <c r="AB2166" s="111"/>
      <c r="AC2166" s="111"/>
      <c r="AD2166" s="111"/>
      <c r="AE2166" s="111"/>
      <c r="AF2166" s="111"/>
      <c r="AG2166" s="111"/>
      <c r="AH2166" s="40"/>
      <c r="AI2166" s="40"/>
    </row>
    <row r="2167" spans="1:35" s="44" customFormat="1" ht="28.5" customHeight="1" x14ac:dyDescent="0.25">
      <c r="A2167" s="88"/>
      <c r="B2167" s="87"/>
      <c r="C2167" s="28"/>
      <c r="D2167" s="37"/>
      <c r="E2167" s="38"/>
      <c r="F2167" s="89"/>
      <c r="G2167" s="96"/>
      <c r="H2167" s="39"/>
      <c r="I2167" s="39"/>
      <c r="J2167" s="82"/>
      <c r="K2167" s="41"/>
      <c r="L2167" s="42"/>
      <c r="M2167" s="269"/>
      <c r="N2167" s="268"/>
      <c r="O2167" s="267"/>
      <c r="P2167" s="268"/>
      <c r="Q2167" s="300"/>
      <c r="R2167" s="104"/>
      <c r="S2167" s="43"/>
      <c r="T2167" s="111"/>
      <c r="U2167" s="111"/>
      <c r="V2167" s="111"/>
      <c r="W2167" s="111"/>
      <c r="X2167" s="111"/>
      <c r="Y2167" s="111"/>
      <c r="Z2167" s="111"/>
      <c r="AA2167" s="111"/>
      <c r="AB2167" s="111"/>
      <c r="AC2167" s="111"/>
      <c r="AD2167" s="111"/>
      <c r="AE2167" s="111"/>
      <c r="AF2167" s="111"/>
      <c r="AG2167" s="111"/>
      <c r="AH2167" s="40"/>
      <c r="AI2167" s="40"/>
    </row>
    <row r="2168" spans="1:35" s="44" customFormat="1" ht="28.5" customHeight="1" x14ac:dyDescent="0.25">
      <c r="A2168" s="88"/>
      <c r="B2168" s="87"/>
      <c r="C2168" s="28"/>
      <c r="D2168" s="37"/>
      <c r="E2168" s="38"/>
      <c r="F2168" s="89"/>
      <c r="G2168" s="96"/>
      <c r="H2168" s="39"/>
      <c r="I2168" s="39"/>
      <c r="J2168" s="82"/>
      <c r="K2168" s="41"/>
      <c r="L2168" s="42"/>
      <c r="M2168" s="269"/>
      <c r="N2168" s="268"/>
      <c r="O2168" s="267"/>
      <c r="P2168" s="268"/>
      <c r="Q2168" s="300"/>
      <c r="R2168" s="104"/>
      <c r="S2168" s="43"/>
      <c r="T2168" s="111"/>
      <c r="U2168" s="111"/>
      <c r="V2168" s="111"/>
      <c r="W2168" s="111"/>
      <c r="X2168" s="111"/>
      <c r="Y2168" s="111"/>
      <c r="Z2168" s="111"/>
      <c r="AA2168" s="111"/>
      <c r="AB2168" s="111"/>
      <c r="AC2168" s="111"/>
      <c r="AD2168" s="111"/>
      <c r="AE2168" s="111"/>
      <c r="AF2168" s="111"/>
      <c r="AG2168" s="111"/>
      <c r="AH2168" s="40"/>
      <c r="AI2168" s="40"/>
    </row>
    <row r="2169" spans="1:35" s="44" customFormat="1" ht="28.5" customHeight="1" x14ac:dyDescent="0.25">
      <c r="A2169" s="88"/>
      <c r="B2169" s="87"/>
      <c r="C2169" s="28"/>
      <c r="D2169" s="37"/>
      <c r="E2169" s="38"/>
      <c r="F2169" s="89"/>
      <c r="G2169" s="96"/>
      <c r="H2169" s="39"/>
      <c r="I2169" s="39"/>
      <c r="J2169" s="82"/>
      <c r="K2169" s="41"/>
      <c r="L2169" s="42"/>
      <c r="M2169" s="269"/>
      <c r="N2169" s="268"/>
      <c r="O2169" s="267"/>
      <c r="P2169" s="268"/>
      <c r="Q2169" s="300"/>
      <c r="R2169" s="104"/>
      <c r="S2169" s="43"/>
      <c r="T2169" s="111"/>
      <c r="U2169" s="111"/>
      <c r="V2169" s="111"/>
      <c r="W2169" s="111"/>
      <c r="X2169" s="111"/>
      <c r="Y2169" s="111"/>
      <c r="Z2169" s="111"/>
      <c r="AA2169" s="111"/>
      <c r="AB2169" s="111"/>
      <c r="AC2169" s="111"/>
      <c r="AD2169" s="111"/>
      <c r="AE2169" s="111"/>
      <c r="AF2169" s="111"/>
      <c r="AG2169" s="111"/>
      <c r="AH2169" s="40"/>
      <c r="AI2169" s="40"/>
    </row>
    <row r="2170" spans="1:35" s="44" customFormat="1" ht="28.5" customHeight="1" x14ac:dyDescent="0.25">
      <c r="A2170" s="88"/>
      <c r="B2170" s="87"/>
      <c r="C2170" s="28"/>
      <c r="D2170" s="37"/>
      <c r="E2170" s="38"/>
      <c r="F2170" s="89"/>
      <c r="G2170" s="96"/>
      <c r="H2170" s="39"/>
      <c r="I2170" s="39"/>
      <c r="J2170" s="82"/>
      <c r="K2170" s="41"/>
      <c r="L2170" s="42"/>
      <c r="M2170" s="269"/>
      <c r="N2170" s="268"/>
      <c r="O2170" s="267"/>
      <c r="P2170" s="268"/>
      <c r="Q2170" s="300"/>
      <c r="R2170" s="104"/>
      <c r="S2170" s="43"/>
      <c r="T2170" s="111"/>
      <c r="U2170" s="111"/>
      <c r="V2170" s="111"/>
      <c r="W2170" s="111"/>
      <c r="X2170" s="111"/>
      <c r="Y2170" s="111"/>
      <c r="Z2170" s="111"/>
      <c r="AA2170" s="111"/>
      <c r="AB2170" s="111"/>
      <c r="AC2170" s="111"/>
      <c r="AD2170" s="111"/>
      <c r="AE2170" s="111"/>
      <c r="AF2170" s="111"/>
      <c r="AG2170" s="111"/>
      <c r="AH2170" s="40"/>
      <c r="AI2170" s="40"/>
    </row>
    <row r="2171" spans="1:35" s="44" customFormat="1" ht="28.5" customHeight="1" x14ac:dyDescent="0.25">
      <c r="A2171" s="88"/>
      <c r="B2171" s="87"/>
      <c r="C2171" s="28"/>
      <c r="D2171" s="37"/>
      <c r="E2171" s="38"/>
      <c r="F2171" s="89"/>
      <c r="G2171" s="96"/>
      <c r="H2171" s="39"/>
      <c r="I2171" s="39"/>
      <c r="J2171" s="82"/>
      <c r="K2171" s="41"/>
      <c r="L2171" s="42"/>
      <c r="M2171" s="269"/>
      <c r="N2171" s="268"/>
      <c r="O2171" s="267"/>
      <c r="P2171" s="268"/>
      <c r="Q2171" s="300"/>
      <c r="R2171" s="104"/>
      <c r="S2171" s="43"/>
      <c r="T2171" s="111"/>
      <c r="U2171" s="111"/>
      <c r="V2171" s="111"/>
      <c r="W2171" s="111"/>
      <c r="X2171" s="111"/>
      <c r="Y2171" s="111"/>
      <c r="Z2171" s="111"/>
      <c r="AA2171" s="111"/>
      <c r="AB2171" s="111"/>
      <c r="AC2171" s="111"/>
      <c r="AD2171" s="111"/>
      <c r="AE2171" s="111"/>
      <c r="AF2171" s="111"/>
      <c r="AG2171" s="111"/>
      <c r="AH2171" s="40"/>
      <c r="AI2171" s="40"/>
    </row>
    <row r="2172" spans="1:35" s="44" customFormat="1" ht="28.5" customHeight="1" x14ac:dyDescent="0.25">
      <c r="A2172" s="88"/>
      <c r="B2172" s="87"/>
      <c r="C2172" s="28"/>
      <c r="D2172" s="37"/>
      <c r="E2172" s="38"/>
      <c r="F2172" s="89"/>
      <c r="G2172" s="96"/>
      <c r="H2172" s="39"/>
      <c r="I2172" s="39"/>
      <c r="J2172" s="82"/>
      <c r="K2172" s="41"/>
      <c r="L2172" s="42"/>
      <c r="M2172" s="269"/>
      <c r="N2172" s="268"/>
      <c r="O2172" s="267"/>
      <c r="P2172" s="268"/>
      <c r="Q2172" s="300"/>
      <c r="R2172" s="104"/>
      <c r="S2172" s="43"/>
      <c r="T2172" s="111"/>
      <c r="U2172" s="111"/>
      <c r="V2172" s="111"/>
      <c r="W2172" s="111"/>
      <c r="X2172" s="111"/>
      <c r="Y2172" s="111"/>
      <c r="Z2172" s="111"/>
      <c r="AA2172" s="111"/>
      <c r="AB2172" s="111"/>
      <c r="AC2172" s="111"/>
      <c r="AD2172" s="111"/>
      <c r="AE2172" s="111"/>
      <c r="AF2172" s="111"/>
      <c r="AG2172" s="111"/>
      <c r="AH2172" s="40"/>
      <c r="AI2172" s="40"/>
    </row>
    <row r="2173" spans="1:35" s="44" customFormat="1" ht="28.5" customHeight="1" x14ac:dyDescent="0.25">
      <c r="A2173" s="88"/>
      <c r="B2173" s="87"/>
      <c r="C2173" s="28"/>
      <c r="D2173" s="37"/>
      <c r="E2173" s="38"/>
      <c r="F2173" s="89"/>
      <c r="G2173" s="96"/>
      <c r="H2173" s="39"/>
      <c r="I2173" s="39"/>
      <c r="J2173" s="82"/>
      <c r="K2173" s="41"/>
      <c r="L2173" s="42"/>
      <c r="M2173" s="269"/>
      <c r="N2173" s="268"/>
      <c r="O2173" s="267"/>
      <c r="P2173" s="268"/>
      <c r="Q2173" s="300"/>
      <c r="R2173" s="104"/>
      <c r="S2173" s="43"/>
      <c r="T2173" s="111"/>
      <c r="U2173" s="111"/>
      <c r="V2173" s="111"/>
      <c r="W2173" s="111"/>
      <c r="X2173" s="111"/>
      <c r="Y2173" s="111"/>
      <c r="Z2173" s="111"/>
      <c r="AA2173" s="111"/>
      <c r="AB2173" s="111"/>
      <c r="AC2173" s="111"/>
      <c r="AD2173" s="111"/>
      <c r="AE2173" s="111"/>
      <c r="AF2173" s="111"/>
      <c r="AG2173" s="111"/>
      <c r="AH2173" s="40"/>
      <c r="AI2173" s="40"/>
    </row>
    <row r="2174" spans="1:35" s="44" customFormat="1" ht="28.5" customHeight="1" x14ac:dyDescent="0.25">
      <c r="A2174" s="88"/>
      <c r="B2174" s="87"/>
      <c r="C2174" s="28"/>
      <c r="D2174" s="37"/>
      <c r="E2174" s="38"/>
      <c r="F2174" s="89"/>
      <c r="G2174" s="96"/>
      <c r="H2174" s="39"/>
      <c r="I2174" s="39"/>
      <c r="J2174" s="82"/>
      <c r="K2174" s="41"/>
      <c r="L2174" s="42"/>
      <c r="M2174" s="269"/>
      <c r="N2174" s="268"/>
      <c r="O2174" s="267"/>
      <c r="P2174" s="268"/>
      <c r="Q2174" s="300"/>
      <c r="R2174" s="104"/>
      <c r="S2174" s="43"/>
      <c r="T2174" s="111"/>
      <c r="U2174" s="111"/>
      <c r="V2174" s="111"/>
      <c r="W2174" s="111"/>
      <c r="X2174" s="111"/>
      <c r="Y2174" s="111"/>
      <c r="Z2174" s="111"/>
      <c r="AA2174" s="111"/>
      <c r="AB2174" s="111"/>
      <c r="AC2174" s="111"/>
      <c r="AD2174" s="111"/>
      <c r="AE2174" s="111"/>
      <c r="AF2174" s="111"/>
      <c r="AG2174" s="111"/>
      <c r="AH2174" s="40"/>
      <c r="AI2174" s="40"/>
    </row>
    <row r="2175" spans="1:35" s="44" customFormat="1" ht="28.5" customHeight="1" x14ac:dyDescent="0.25">
      <c r="A2175" s="88"/>
      <c r="B2175" s="87"/>
      <c r="C2175" s="28"/>
      <c r="D2175" s="37"/>
      <c r="E2175" s="38"/>
      <c r="F2175" s="89"/>
      <c r="G2175" s="96"/>
      <c r="H2175" s="39"/>
      <c r="I2175" s="39"/>
      <c r="J2175" s="82"/>
      <c r="K2175" s="41"/>
      <c r="L2175" s="42"/>
      <c r="M2175" s="269"/>
      <c r="N2175" s="268"/>
      <c r="O2175" s="267"/>
      <c r="P2175" s="268"/>
      <c r="Q2175" s="300"/>
      <c r="R2175" s="104"/>
      <c r="S2175" s="43"/>
      <c r="T2175" s="111"/>
      <c r="U2175" s="111"/>
      <c r="V2175" s="111"/>
      <c r="W2175" s="111"/>
      <c r="X2175" s="111"/>
      <c r="Y2175" s="111"/>
      <c r="Z2175" s="111"/>
      <c r="AA2175" s="111"/>
      <c r="AB2175" s="111"/>
      <c r="AC2175" s="111"/>
      <c r="AD2175" s="111"/>
      <c r="AE2175" s="111"/>
      <c r="AF2175" s="111"/>
      <c r="AG2175" s="111"/>
      <c r="AH2175" s="40"/>
      <c r="AI2175" s="40"/>
    </row>
    <row r="2176" spans="1:35" s="44" customFormat="1" ht="28.5" customHeight="1" x14ac:dyDescent="0.25">
      <c r="A2176" s="88"/>
      <c r="B2176" s="87"/>
      <c r="C2176" s="28"/>
      <c r="D2176" s="37"/>
      <c r="E2176" s="38"/>
      <c r="F2176" s="89"/>
      <c r="G2176" s="96"/>
      <c r="H2176" s="39"/>
      <c r="I2176" s="39"/>
      <c r="J2176" s="82"/>
      <c r="K2176" s="41"/>
      <c r="L2176" s="42"/>
      <c r="M2176" s="269"/>
      <c r="N2176" s="268"/>
      <c r="O2176" s="267"/>
      <c r="P2176" s="268"/>
      <c r="Q2176" s="300"/>
      <c r="R2176" s="104"/>
      <c r="S2176" s="43"/>
      <c r="T2176" s="111"/>
      <c r="U2176" s="111"/>
      <c r="V2176" s="111"/>
      <c r="W2176" s="111"/>
      <c r="X2176" s="111"/>
      <c r="Y2176" s="111"/>
      <c r="Z2176" s="111"/>
      <c r="AA2176" s="111"/>
      <c r="AB2176" s="111"/>
      <c r="AC2176" s="111"/>
      <c r="AD2176" s="111"/>
      <c r="AE2176" s="111"/>
      <c r="AF2176" s="111"/>
      <c r="AG2176" s="111"/>
      <c r="AH2176" s="40"/>
      <c r="AI2176" s="40"/>
    </row>
    <row r="2177" spans="1:35" s="44" customFormat="1" ht="28.5" customHeight="1" x14ac:dyDescent="0.25">
      <c r="A2177" s="88"/>
      <c r="B2177" s="87"/>
      <c r="C2177" s="28"/>
      <c r="D2177" s="37"/>
      <c r="E2177" s="38"/>
      <c r="F2177" s="89"/>
      <c r="G2177" s="96"/>
      <c r="H2177" s="39"/>
      <c r="I2177" s="39"/>
      <c r="J2177" s="82"/>
      <c r="K2177" s="41"/>
      <c r="L2177" s="42"/>
      <c r="M2177" s="269"/>
      <c r="N2177" s="268"/>
      <c r="O2177" s="267"/>
      <c r="P2177" s="268"/>
      <c r="Q2177" s="300"/>
      <c r="R2177" s="104"/>
      <c r="S2177" s="43"/>
      <c r="T2177" s="111"/>
      <c r="U2177" s="111"/>
      <c r="V2177" s="111"/>
      <c r="W2177" s="111"/>
      <c r="X2177" s="111"/>
      <c r="Y2177" s="111"/>
      <c r="Z2177" s="111"/>
      <c r="AA2177" s="111"/>
      <c r="AB2177" s="111"/>
      <c r="AC2177" s="111"/>
      <c r="AD2177" s="111"/>
      <c r="AE2177" s="111"/>
      <c r="AF2177" s="111"/>
      <c r="AG2177" s="111"/>
      <c r="AH2177" s="40"/>
      <c r="AI2177" s="40"/>
    </row>
    <row r="2178" spans="1:35" s="44" customFormat="1" ht="28.5" customHeight="1" x14ac:dyDescent="0.25">
      <c r="A2178" s="88"/>
      <c r="B2178" s="87"/>
      <c r="C2178" s="28"/>
      <c r="D2178" s="37"/>
      <c r="E2178" s="38"/>
      <c r="F2178" s="89"/>
      <c r="G2178" s="96"/>
      <c r="H2178" s="39"/>
      <c r="I2178" s="39"/>
      <c r="J2178" s="82"/>
      <c r="K2178" s="41"/>
      <c r="L2178" s="42"/>
      <c r="M2178" s="269"/>
      <c r="N2178" s="268"/>
      <c r="O2178" s="267"/>
      <c r="P2178" s="268"/>
      <c r="Q2178" s="300"/>
      <c r="R2178" s="104"/>
      <c r="S2178" s="43"/>
      <c r="T2178" s="111"/>
      <c r="U2178" s="111"/>
      <c r="V2178" s="111"/>
      <c r="W2178" s="111"/>
      <c r="X2178" s="111"/>
      <c r="Y2178" s="111"/>
      <c r="Z2178" s="111"/>
      <c r="AA2178" s="111"/>
      <c r="AB2178" s="111"/>
      <c r="AC2178" s="111"/>
      <c r="AD2178" s="111"/>
      <c r="AE2178" s="111"/>
      <c r="AF2178" s="111"/>
      <c r="AG2178" s="111"/>
      <c r="AH2178" s="40"/>
      <c r="AI2178" s="40"/>
    </row>
    <row r="2179" spans="1:35" s="44" customFormat="1" ht="28.5" customHeight="1" x14ac:dyDescent="0.25">
      <c r="A2179" s="88"/>
      <c r="B2179" s="87"/>
      <c r="C2179" s="28"/>
      <c r="D2179" s="37"/>
      <c r="E2179" s="38"/>
      <c r="F2179" s="89"/>
      <c r="G2179" s="96"/>
      <c r="H2179" s="39"/>
      <c r="I2179" s="39"/>
      <c r="J2179" s="82"/>
      <c r="K2179" s="41"/>
      <c r="L2179" s="42"/>
      <c r="M2179" s="269"/>
      <c r="N2179" s="268"/>
      <c r="O2179" s="267"/>
      <c r="P2179" s="268"/>
      <c r="Q2179" s="300"/>
      <c r="R2179" s="104"/>
      <c r="S2179" s="43"/>
      <c r="T2179" s="111"/>
      <c r="U2179" s="111"/>
      <c r="V2179" s="111"/>
      <c r="W2179" s="111"/>
      <c r="X2179" s="111"/>
      <c r="Y2179" s="111"/>
      <c r="Z2179" s="111"/>
      <c r="AA2179" s="111"/>
      <c r="AB2179" s="111"/>
      <c r="AC2179" s="111"/>
      <c r="AD2179" s="111"/>
      <c r="AE2179" s="111"/>
      <c r="AF2179" s="111"/>
      <c r="AG2179" s="111"/>
      <c r="AH2179" s="40"/>
      <c r="AI2179" s="40"/>
    </row>
    <row r="2180" spans="1:35" s="44" customFormat="1" ht="28.5" customHeight="1" x14ac:dyDescent="0.25">
      <c r="A2180" s="88"/>
      <c r="B2180" s="87"/>
      <c r="C2180" s="28"/>
      <c r="D2180" s="37"/>
      <c r="E2180" s="38"/>
      <c r="F2180" s="89"/>
      <c r="G2180" s="96"/>
      <c r="H2180" s="39"/>
      <c r="I2180" s="39"/>
      <c r="J2180" s="82"/>
      <c r="K2180" s="41"/>
      <c r="L2180" s="42"/>
      <c r="M2180" s="269"/>
      <c r="N2180" s="268"/>
      <c r="O2180" s="267"/>
      <c r="P2180" s="268"/>
      <c r="Q2180" s="300"/>
      <c r="R2180" s="104"/>
      <c r="S2180" s="43"/>
      <c r="T2180" s="111"/>
      <c r="U2180" s="111"/>
      <c r="V2180" s="111"/>
      <c r="W2180" s="111"/>
      <c r="X2180" s="111"/>
      <c r="Y2180" s="111"/>
      <c r="Z2180" s="111"/>
      <c r="AA2180" s="111"/>
      <c r="AB2180" s="111"/>
      <c r="AC2180" s="111"/>
      <c r="AD2180" s="111"/>
      <c r="AE2180" s="111"/>
      <c r="AF2180" s="111"/>
      <c r="AG2180" s="111"/>
      <c r="AH2180" s="40"/>
      <c r="AI2180" s="40"/>
    </row>
    <row r="2181" spans="1:35" s="44" customFormat="1" ht="28.5" customHeight="1" x14ac:dyDescent="0.25">
      <c r="A2181" s="88"/>
      <c r="B2181" s="87"/>
      <c r="C2181" s="28"/>
      <c r="D2181" s="37"/>
      <c r="E2181" s="38"/>
      <c r="F2181" s="89"/>
      <c r="G2181" s="96"/>
      <c r="H2181" s="39"/>
      <c r="I2181" s="39"/>
      <c r="J2181" s="82"/>
      <c r="K2181" s="41"/>
      <c r="L2181" s="42"/>
      <c r="M2181" s="269"/>
      <c r="N2181" s="268"/>
      <c r="O2181" s="267"/>
      <c r="P2181" s="268"/>
      <c r="Q2181" s="300"/>
      <c r="R2181" s="104"/>
      <c r="S2181" s="43"/>
      <c r="T2181" s="111"/>
      <c r="U2181" s="111"/>
      <c r="V2181" s="111"/>
      <c r="W2181" s="111"/>
      <c r="X2181" s="111"/>
      <c r="Y2181" s="111"/>
      <c r="Z2181" s="111"/>
      <c r="AA2181" s="111"/>
      <c r="AB2181" s="111"/>
      <c r="AC2181" s="111"/>
      <c r="AD2181" s="111"/>
      <c r="AE2181" s="111"/>
      <c r="AF2181" s="111"/>
      <c r="AG2181" s="111"/>
      <c r="AH2181" s="40"/>
      <c r="AI2181" s="40"/>
    </row>
    <row r="2182" spans="1:35" s="44" customFormat="1" ht="28.5" customHeight="1" x14ac:dyDescent="0.25">
      <c r="A2182" s="88"/>
      <c r="B2182" s="87"/>
      <c r="C2182" s="28"/>
      <c r="D2182" s="37"/>
      <c r="E2182" s="38"/>
      <c r="F2182" s="89"/>
      <c r="G2182" s="96"/>
      <c r="H2182" s="39"/>
      <c r="I2182" s="39"/>
      <c r="J2182" s="82"/>
      <c r="K2182" s="41"/>
      <c r="L2182" s="42"/>
      <c r="M2182" s="269"/>
      <c r="N2182" s="268"/>
      <c r="O2182" s="267"/>
      <c r="P2182" s="268"/>
      <c r="Q2182" s="300"/>
      <c r="R2182" s="104"/>
      <c r="S2182" s="43"/>
      <c r="T2182" s="111"/>
      <c r="U2182" s="111"/>
      <c r="V2182" s="111"/>
      <c r="W2182" s="111"/>
      <c r="X2182" s="111"/>
      <c r="Y2182" s="111"/>
      <c r="Z2182" s="111"/>
      <c r="AA2182" s="111"/>
      <c r="AB2182" s="111"/>
      <c r="AC2182" s="111"/>
      <c r="AD2182" s="111"/>
      <c r="AE2182" s="111"/>
      <c r="AF2182" s="111"/>
      <c r="AG2182" s="111"/>
      <c r="AH2182" s="40"/>
      <c r="AI2182" s="40"/>
    </row>
    <row r="2183" spans="1:35" s="44" customFormat="1" ht="28.5" customHeight="1" x14ac:dyDescent="0.25">
      <c r="A2183" s="88"/>
      <c r="B2183" s="87"/>
      <c r="C2183" s="28"/>
      <c r="D2183" s="37"/>
      <c r="E2183" s="38"/>
      <c r="F2183" s="89"/>
      <c r="G2183" s="96"/>
      <c r="H2183" s="39"/>
      <c r="I2183" s="39"/>
      <c r="J2183" s="82"/>
      <c r="K2183" s="41"/>
      <c r="L2183" s="42"/>
      <c r="M2183" s="269"/>
      <c r="N2183" s="268"/>
      <c r="O2183" s="267"/>
      <c r="P2183" s="268"/>
      <c r="Q2183" s="300"/>
      <c r="R2183" s="104"/>
      <c r="S2183" s="43"/>
      <c r="T2183" s="111"/>
      <c r="U2183" s="111"/>
      <c r="V2183" s="111"/>
      <c r="W2183" s="111"/>
      <c r="X2183" s="111"/>
      <c r="Y2183" s="111"/>
      <c r="Z2183" s="111"/>
      <c r="AA2183" s="111"/>
      <c r="AB2183" s="111"/>
      <c r="AC2183" s="111"/>
      <c r="AD2183" s="111"/>
      <c r="AE2183" s="111"/>
      <c r="AF2183" s="111"/>
      <c r="AG2183" s="111"/>
      <c r="AH2183" s="40"/>
      <c r="AI2183" s="40"/>
    </row>
    <row r="2184" spans="1:35" s="44" customFormat="1" ht="28.5" customHeight="1" x14ac:dyDescent="0.25">
      <c r="A2184" s="88"/>
      <c r="B2184" s="87"/>
      <c r="C2184" s="28"/>
      <c r="D2184" s="37"/>
      <c r="E2184" s="38"/>
      <c r="F2184" s="89"/>
      <c r="G2184" s="96"/>
      <c r="H2184" s="39"/>
      <c r="I2184" s="39"/>
      <c r="J2184" s="82"/>
      <c r="K2184" s="41"/>
      <c r="L2184" s="42"/>
      <c r="M2184" s="269"/>
      <c r="N2184" s="268"/>
      <c r="O2184" s="267"/>
      <c r="P2184" s="268"/>
      <c r="Q2184" s="300"/>
      <c r="R2184" s="104"/>
      <c r="S2184" s="43"/>
      <c r="T2184" s="111"/>
      <c r="U2184" s="111"/>
      <c r="V2184" s="111"/>
      <c r="W2184" s="111"/>
      <c r="X2184" s="111"/>
      <c r="Y2184" s="111"/>
      <c r="Z2184" s="111"/>
      <c r="AA2184" s="111"/>
      <c r="AB2184" s="111"/>
      <c r="AC2184" s="111"/>
      <c r="AD2184" s="111"/>
      <c r="AE2184" s="111"/>
      <c r="AF2184" s="111"/>
      <c r="AG2184" s="111"/>
      <c r="AH2184" s="40"/>
      <c r="AI2184" s="40"/>
    </row>
    <row r="2185" spans="1:35" s="44" customFormat="1" ht="28.5" customHeight="1" x14ac:dyDescent="0.25">
      <c r="A2185" s="88"/>
      <c r="B2185" s="87"/>
      <c r="C2185" s="28"/>
      <c r="D2185" s="37"/>
      <c r="E2185" s="38"/>
      <c r="F2185" s="89"/>
      <c r="G2185" s="96"/>
      <c r="H2185" s="39"/>
      <c r="I2185" s="39"/>
      <c r="J2185" s="82"/>
      <c r="K2185" s="41"/>
      <c r="L2185" s="42"/>
      <c r="M2185" s="269"/>
      <c r="N2185" s="268"/>
      <c r="O2185" s="267"/>
      <c r="P2185" s="268"/>
      <c r="Q2185" s="300"/>
      <c r="R2185" s="104"/>
      <c r="S2185" s="43"/>
      <c r="T2185" s="111"/>
      <c r="U2185" s="111"/>
      <c r="V2185" s="111"/>
      <c r="W2185" s="111"/>
      <c r="X2185" s="111"/>
      <c r="Y2185" s="111"/>
      <c r="Z2185" s="111"/>
      <c r="AA2185" s="111"/>
      <c r="AB2185" s="111"/>
      <c r="AC2185" s="111"/>
      <c r="AD2185" s="111"/>
      <c r="AE2185" s="111"/>
      <c r="AF2185" s="111"/>
      <c r="AG2185" s="111"/>
      <c r="AH2185" s="40"/>
      <c r="AI2185" s="40"/>
    </row>
    <row r="2186" spans="1:35" s="44" customFormat="1" ht="28.5" customHeight="1" x14ac:dyDescent="0.25">
      <c r="A2186" s="88"/>
      <c r="B2186" s="87"/>
      <c r="C2186" s="28"/>
      <c r="D2186" s="37"/>
      <c r="E2186" s="38"/>
      <c r="F2186" s="89"/>
      <c r="G2186" s="96"/>
      <c r="H2186" s="39"/>
      <c r="I2186" s="39"/>
      <c r="J2186" s="82"/>
      <c r="K2186" s="41"/>
      <c r="L2186" s="42"/>
      <c r="M2186" s="269"/>
      <c r="N2186" s="268"/>
      <c r="O2186" s="267"/>
      <c r="P2186" s="268"/>
      <c r="Q2186" s="300"/>
      <c r="R2186" s="104"/>
      <c r="S2186" s="43"/>
      <c r="T2186" s="111"/>
      <c r="U2186" s="111"/>
      <c r="V2186" s="111"/>
      <c r="W2186" s="111"/>
      <c r="X2186" s="111"/>
      <c r="Y2186" s="111"/>
      <c r="Z2186" s="111"/>
      <c r="AA2186" s="111"/>
      <c r="AB2186" s="111"/>
      <c r="AC2186" s="111"/>
      <c r="AD2186" s="111"/>
      <c r="AE2186" s="111"/>
      <c r="AF2186" s="111"/>
      <c r="AG2186" s="111"/>
      <c r="AH2186" s="40"/>
      <c r="AI2186" s="40"/>
    </row>
    <row r="2187" spans="1:35" s="44" customFormat="1" ht="28.5" customHeight="1" x14ac:dyDescent="0.25">
      <c r="A2187" s="88"/>
      <c r="B2187" s="87"/>
      <c r="C2187" s="28"/>
      <c r="D2187" s="37"/>
      <c r="E2187" s="38"/>
      <c r="F2187" s="89"/>
      <c r="G2187" s="96"/>
      <c r="H2187" s="39"/>
      <c r="I2187" s="39"/>
      <c r="J2187" s="82"/>
      <c r="K2187" s="41"/>
      <c r="L2187" s="42"/>
      <c r="M2187" s="269"/>
      <c r="N2187" s="268"/>
      <c r="O2187" s="267"/>
      <c r="P2187" s="268"/>
      <c r="Q2187" s="300"/>
      <c r="R2187" s="104"/>
      <c r="S2187" s="43"/>
      <c r="T2187" s="111"/>
      <c r="U2187" s="111"/>
      <c r="V2187" s="111"/>
      <c r="W2187" s="111"/>
      <c r="X2187" s="111"/>
      <c r="Y2187" s="111"/>
      <c r="Z2187" s="111"/>
      <c r="AA2187" s="111"/>
      <c r="AB2187" s="111"/>
      <c r="AC2187" s="111"/>
      <c r="AD2187" s="111"/>
      <c r="AE2187" s="111"/>
      <c r="AF2187" s="111"/>
      <c r="AG2187" s="111"/>
      <c r="AH2187" s="40"/>
      <c r="AI2187" s="40"/>
    </row>
    <row r="2188" spans="1:35" s="44" customFormat="1" ht="28.5" customHeight="1" x14ac:dyDescent="0.25">
      <c r="A2188" s="88"/>
      <c r="B2188" s="87"/>
      <c r="C2188" s="28"/>
      <c r="D2188" s="37"/>
      <c r="E2188" s="38"/>
      <c r="F2188" s="89"/>
      <c r="G2188" s="96"/>
      <c r="H2188" s="39"/>
      <c r="I2188" s="39"/>
      <c r="J2188" s="82"/>
      <c r="K2188" s="41"/>
      <c r="L2188" s="42"/>
      <c r="M2188" s="269"/>
      <c r="N2188" s="268"/>
      <c r="O2188" s="267"/>
      <c r="P2188" s="268"/>
      <c r="Q2188" s="300"/>
      <c r="R2188" s="104"/>
      <c r="S2188" s="43"/>
      <c r="T2188" s="111"/>
      <c r="U2188" s="111"/>
      <c r="V2188" s="111"/>
      <c r="W2188" s="111"/>
      <c r="X2188" s="111"/>
      <c r="Y2188" s="111"/>
      <c r="Z2188" s="111"/>
      <c r="AA2188" s="111"/>
      <c r="AB2188" s="111"/>
      <c r="AC2188" s="111"/>
      <c r="AD2188" s="111"/>
      <c r="AE2188" s="111"/>
      <c r="AF2188" s="111"/>
      <c r="AG2188" s="111"/>
      <c r="AH2188" s="40"/>
      <c r="AI2188" s="40"/>
    </row>
    <row r="2189" spans="1:35" s="44" customFormat="1" ht="28.5" customHeight="1" x14ac:dyDescent="0.25">
      <c r="A2189" s="88"/>
      <c r="B2189" s="87"/>
      <c r="C2189" s="28"/>
      <c r="D2189" s="37"/>
      <c r="E2189" s="38"/>
      <c r="F2189" s="89"/>
      <c r="G2189" s="96"/>
      <c r="H2189" s="39"/>
      <c r="I2189" s="39"/>
      <c r="J2189" s="82"/>
      <c r="K2189" s="41"/>
      <c r="L2189" s="42"/>
      <c r="M2189" s="269"/>
      <c r="N2189" s="268"/>
      <c r="O2189" s="267"/>
      <c r="P2189" s="268"/>
      <c r="Q2189" s="300"/>
      <c r="R2189" s="104"/>
      <c r="S2189" s="43"/>
      <c r="T2189" s="111"/>
      <c r="U2189" s="111"/>
      <c r="V2189" s="111"/>
      <c r="W2189" s="111"/>
      <c r="X2189" s="111"/>
      <c r="Y2189" s="111"/>
      <c r="Z2189" s="111"/>
      <c r="AA2189" s="111"/>
      <c r="AB2189" s="111"/>
      <c r="AC2189" s="111"/>
      <c r="AD2189" s="111"/>
      <c r="AE2189" s="111"/>
      <c r="AF2189" s="111"/>
      <c r="AG2189" s="111"/>
      <c r="AH2189" s="40"/>
      <c r="AI2189" s="40"/>
    </row>
    <row r="2190" spans="1:35" s="44" customFormat="1" ht="28.5" customHeight="1" x14ac:dyDescent="0.25">
      <c r="A2190" s="88"/>
      <c r="B2190" s="87"/>
      <c r="C2190" s="28"/>
      <c r="D2190" s="37"/>
      <c r="E2190" s="38"/>
      <c r="F2190" s="89"/>
      <c r="G2190" s="96"/>
      <c r="H2190" s="39"/>
      <c r="I2190" s="39"/>
      <c r="J2190" s="82"/>
      <c r="K2190" s="41"/>
      <c r="L2190" s="42"/>
      <c r="M2190" s="269"/>
      <c r="N2190" s="268"/>
      <c r="O2190" s="267"/>
      <c r="P2190" s="268"/>
      <c r="Q2190" s="300"/>
      <c r="R2190" s="104"/>
      <c r="S2190" s="43"/>
      <c r="T2190" s="111"/>
      <c r="U2190" s="111"/>
      <c r="V2190" s="111"/>
      <c r="W2190" s="111"/>
      <c r="X2190" s="111"/>
      <c r="Y2190" s="111"/>
      <c r="Z2190" s="111"/>
      <c r="AA2190" s="111"/>
      <c r="AB2190" s="111"/>
      <c r="AC2190" s="111"/>
      <c r="AD2190" s="111"/>
      <c r="AE2190" s="111"/>
      <c r="AF2190" s="111"/>
      <c r="AG2190" s="111"/>
      <c r="AH2190" s="40"/>
      <c r="AI2190" s="40"/>
    </row>
    <row r="2191" spans="1:35" s="44" customFormat="1" ht="28.5" customHeight="1" x14ac:dyDescent="0.25">
      <c r="A2191" s="88"/>
      <c r="B2191" s="87"/>
      <c r="C2191" s="28"/>
      <c r="D2191" s="37"/>
      <c r="E2191" s="38"/>
      <c r="F2191" s="89"/>
      <c r="G2191" s="96"/>
      <c r="H2191" s="39"/>
      <c r="I2191" s="39"/>
      <c r="J2191" s="82"/>
      <c r="K2191" s="41"/>
      <c r="L2191" s="42"/>
      <c r="M2191" s="269"/>
      <c r="N2191" s="268"/>
      <c r="O2191" s="267"/>
      <c r="P2191" s="268"/>
      <c r="Q2191" s="300"/>
      <c r="R2191" s="104"/>
      <c r="S2191" s="43"/>
      <c r="T2191" s="111"/>
      <c r="U2191" s="111"/>
      <c r="V2191" s="111"/>
      <c r="W2191" s="111"/>
      <c r="X2191" s="111"/>
      <c r="Y2191" s="111"/>
      <c r="Z2191" s="111"/>
      <c r="AA2191" s="111"/>
      <c r="AB2191" s="111"/>
      <c r="AC2191" s="111"/>
      <c r="AD2191" s="111"/>
      <c r="AE2191" s="111"/>
      <c r="AF2191" s="111"/>
      <c r="AG2191" s="111"/>
      <c r="AH2191" s="40"/>
      <c r="AI2191" s="40"/>
    </row>
    <row r="2192" spans="1:35" s="44" customFormat="1" ht="28.5" customHeight="1" x14ac:dyDescent="0.25">
      <c r="A2192" s="88"/>
      <c r="B2192" s="87"/>
      <c r="C2192" s="28"/>
      <c r="D2192" s="37"/>
      <c r="E2192" s="38"/>
      <c r="F2192" s="89"/>
      <c r="G2192" s="96"/>
      <c r="H2192" s="39"/>
      <c r="I2192" s="39"/>
      <c r="J2192" s="82"/>
      <c r="K2192" s="41"/>
      <c r="L2192" s="42"/>
      <c r="M2192" s="269"/>
      <c r="N2192" s="268"/>
      <c r="O2192" s="267"/>
      <c r="P2192" s="268"/>
      <c r="Q2192" s="300"/>
      <c r="R2192" s="104"/>
      <c r="S2192" s="43"/>
      <c r="T2192" s="111"/>
      <c r="U2192" s="111"/>
      <c r="V2192" s="111"/>
      <c r="W2192" s="111"/>
      <c r="X2192" s="111"/>
      <c r="Y2192" s="111"/>
      <c r="Z2192" s="111"/>
      <c r="AA2192" s="111"/>
      <c r="AB2192" s="111"/>
      <c r="AC2192" s="111"/>
      <c r="AD2192" s="111"/>
      <c r="AE2192" s="111"/>
      <c r="AF2192" s="111"/>
      <c r="AG2192" s="111"/>
      <c r="AH2192" s="40"/>
      <c r="AI2192" s="40"/>
    </row>
    <row r="2193" spans="1:35" s="44" customFormat="1" ht="28.5" customHeight="1" x14ac:dyDescent="0.25">
      <c r="A2193" s="88"/>
      <c r="B2193" s="87"/>
      <c r="C2193" s="28"/>
      <c r="D2193" s="37"/>
      <c r="E2193" s="38"/>
      <c r="F2193" s="89"/>
      <c r="G2193" s="96"/>
      <c r="H2193" s="39"/>
      <c r="I2193" s="39"/>
      <c r="J2193" s="82"/>
      <c r="K2193" s="41"/>
      <c r="L2193" s="42"/>
      <c r="M2193" s="269"/>
      <c r="N2193" s="268"/>
      <c r="O2193" s="267"/>
      <c r="P2193" s="268"/>
      <c r="Q2193" s="300"/>
      <c r="R2193" s="104"/>
      <c r="S2193" s="43"/>
      <c r="T2193" s="111"/>
      <c r="U2193" s="111"/>
      <c r="V2193" s="111"/>
      <c r="W2193" s="111"/>
      <c r="X2193" s="111"/>
      <c r="Y2193" s="111"/>
      <c r="Z2193" s="111"/>
      <c r="AA2193" s="111"/>
      <c r="AB2193" s="111"/>
      <c r="AC2193" s="111"/>
      <c r="AD2193" s="111"/>
      <c r="AE2193" s="111"/>
      <c r="AF2193" s="111"/>
      <c r="AG2193" s="111"/>
      <c r="AH2193" s="40"/>
      <c r="AI2193" s="40"/>
    </row>
    <row r="2194" spans="1:35" s="44" customFormat="1" ht="28.5" customHeight="1" x14ac:dyDescent="0.25">
      <c r="A2194" s="88"/>
      <c r="B2194" s="87"/>
      <c r="C2194" s="28"/>
      <c r="D2194" s="37"/>
      <c r="E2194" s="38"/>
      <c r="F2194" s="89"/>
      <c r="G2194" s="96"/>
      <c r="H2194" s="39"/>
      <c r="I2194" s="39"/>
      <c r="J2194" s="82"/>
      <c r="K2194" s="41"/>
      <c r="L2194" s="42"/>
      <c r="M2194" s="269"/>
      <c r="N2194" s="268"/>
      <c r="O2194" s="267"/>
      <c r="P2194" s="268"/>
      <c r="Q2194" s="300"/>
      <c r="R2194" s="104"/>
      <c r="S2194" s="43"/>
      <c r="T2194" s="111"/>
      <c r="U2194" s="111"/>
      <c r="V2194" s="111"/>
      <c r="W2194" s="111"/>
      <c r="X2194" s="111"/>
      <c r="Y2194" s="111"/>
      <c r="Z2194" s="111"/>
      <c r="AA2194" s="111"/>
      <c r="AB2194" s="111"/>
      <c r="AC2194" s="111"/>
      <c r="AD2194" s="111"/>
      <c r="AE2194" s="111"/>
      <c r="AF2194" s="111"/>
      <c r="AG2194" s="111"/>
      <c r="AH2194" s="40"/>
      <c r="AI2194" s="40"/>
    </row>
    <row r="2195" spans="1:35" s="44" customFormat="1" ht="28.5" customHeight="1" x14ac:dyDescent="0.25">
      <c r="A2195" s="88"/>
      <c r="B2195" s="87"/>
      <c r="C2195" s="28"/>
      <c r="D2195" s="37"/>
      <c r="E2195" s="38"/>
      <c r="F2195" s="89"/>
      <c r="G2195" s="96"/>
      <c r="H2195" s="39"/>
      <c r="I2195" s="39"/>
      <c r="J2195" s="82"/>
      <c r="K2195" s="41"/>
      <c r="L2195" s="42"/>
      <c r="M2195" s="269"/>
      <c r="N2195" s="268"/>
      <c r="O2195" s="267"/>
      <c r="P2195" s="268"/>
      <c r="Q2195" s="300"/>
      <c r="R2195" s="104"/>
      <c r="S2195" s="43"/>
      <c r="T2195" s="111"/>
      <c r="U2195" s="111"/>
      <c r="V2195" s="111"/>
      <c r="W2195" s="111"/>
      <c r="X2195" s="111"/>
      <c r="Y2195" s="111"/>
      <c r="Z2195" s="111"/>
      <c r="AA2195" s="111"/>
      <c r="AB2195" s="111"/>
      <c r="AC2195" s="111"/>
      <c r="AD2195" s="111"/>
      <c r="AE2195" s="111"/>
      <c r="AF2195" s="111"/>
      <c r="AG2195" s="111"/>
      <c r="AH2195" s="40"/>
      <c r="AI2195" s="40"/>
    </row>
    <row r="2196" spans="1:35" s="44" customFormat="1" ht="28.5" customHeight="1" x14ac:dyDescent="0.25">
      <c r="A2196" s="88"/>
      <c r="B2196" s="87"/>
      <c r="C2196" s="28"/>
      <c r="D2196" s="37"/>
      <c r="E2196" s="38"/>
      <c r="F2196" s="89"/>
      <c r="G2196" s="96"/>
      <c r="H2196" s="39"/>
      <c r="I2196" s="39"/>
      <c r="J2196" s="82"/>
      <c r="K2196" s="41"/>
      <c r="L2196" s="42"/>
      <c r="M2196" s="269"/>
      <c r="N2196" s="268"/>
      <c r="O2196" s="267"/>
      <c r="P2196" s="268"/>
      <c r="Q2196" s="300"/>
      <c r="R2196" s="104"/>
      <c r="S2196" s="43"/>
      <c r="T2196" s="111"/>
      <c r="U2196" s="111"/>
      <c r="V2196" s="111"/>
      <c r="W2196" s="111"/>
      <c r="X2196" s="111"/>
      <c r="Y2196" s="111"/>
      <c r="Z2196" s="111"/>
      <c r="AA2196" s="111"/>
      <c r="AB2196" s="111"/>
      <c r="AC2196" s="111"/>
      <c r="AD2196" s="111"/>
      <c r="AE2196" s="111"/>
      <c r="AF2196" s="111"/>
      <c r="AG2196" s="111"/>
      <c r="AH2196" s="40"/>
      <c r="AI2196" s="40"/>
    </row>
    <row r="2197" spans="1:35" s="44" customFormat="1" ht="28.5" customHeight="1" x14ac:dyDescent="0.25">
      <c r="A2197" s="88"/>
      <c r="B2197" s="87"/>
      <c r="C2197" s="28"/>
      <c r="D2197" s="37"/>
      <c r="E2197" s="38"/>
      <c r="F2197" s="89"/>
      <c r="G2197" s="96"/>
      <c r="H2197" s="39"/>
      <c r="I2197" s="39"/>
      <c r="J2197" s="82"/>
      <c r="K2197" s="41"/>
      <c r="L2197" s="42"/>
      <c r="M2197" s="269"/>
      <c r="N2197" s="268"/>
      <c r="O2197" s="267"/>
      <c r="P2197" s="268"/>
      <c r="Q2197" s="300"/>
      <c r="R2197" s="104"/>
      <c r="S2197" s="43"/>
      <c r="T2197" s="111"/>
      <c r="U2197" s="111"/>
      <c r="V2197" s="111"/>
      <c r="W2197" s="111"/>
      <c r="X2197" s="111"/>
      <c r="Y2197" s="111"/>
      <c r="Z2197" s="111"/>
      <c r="AA2197" s="111"/>
      <c r="AB2197" s="111"/>
      <c r="AC2197" s="111"/>
      <c r="AD2197" s="111"/>
      <c r="AE2197" s="111"/>
      <c r="AF2197" s="111"/>
      <c r="AG2197" s="111"/>
      <c r="AH2197" s="40"/>
      <c r="AI2197" s="40"/>
    </row>
    <row r="2198" spans="1:35" s="44" customFormat="1" ht="28.5" customHeight="1" x14ac:dyDescent="0.25">
      <c r="A2198" s="88"/>
      <c r="B2198" s="87"/>
      <c r="C2198" s="28"/>
      <c r="D2198" s="37"/>
      <c r="E2198" s="38"/>
      <c r="F2198" s="89"/>
      <c r="G2198" s="96"/>
      <c r="H2198" s="39"/>
      <c r="I2198" s="39"/>
      <c r="J2198" s="82"/>
      <c r="K2198" s="41"/>
      <c r="L2198" s="42"/>
      <c r="M2198" s="269"/>
      <c r="N2198" s="268"/>
      <c r="O2198" s="267"/>
      <c r="P2198" s="268"/>
      <c r="Q2198" s="300"/>
      <c r="R2198" s="104"/>
      <c r="S2198" s="43"/>
      <c r="T2198" s="111"/>
      <c r="U2198" s="111"/>
      <c r="V2198" s="111"/>
      <c r="W2198" s="111"/>
      <c r="X2198" s="111"/>
      <c r="Y2198" s="111"/>
      <c r="Z2198" s="111"/>
      <c r="AA2198" s="111"/>
      <c r="AB2198" s="111"/>
      <c r="AC2198" s="111"/>
      <c r="AD2198" s="111"/>
      <c r="AE2198" s="111"/>
      <c r="AF2198" s="111"/>
      <c r="AG2198" s="111"/>
      <c r="AH2198" s="40"/>
      <c r="AI2198" s="40"/>
    </row>
    <row r="2199" spans="1:35" s="44" customFormat="1" ht="28.5" customHeight="1" x14ac:dyDescent="0.25">
      <c r="A2199" s="88"/>
      <c r="B2199" s="87"/>
      <c r="C2199" s="28"/>
      <c r="D2199" s="37"/>
      <c r="E2199" s="38"/>
      <c r="F2199" s="89"/>
      <c r="G2199" s="96"/>
      <c r="H2199" s="39"/>
      <c r="I2199" s="39"/>
      <c r="J2199" s="82"/>
      <c r="K2199" s="41"/>
      <c r="L2199" s="42"/>
      <c r="M2199" s="269"/>
      <c r="N2199" s="268"/>
      <c r="O2199" s="267"/>
      <c r="P2199" s="268"/>
      <c r="Q2199" s="300"/>
      <c r="R2199" s="104"/>
      <c r="S2199" s="43"/>
      <c r="T2199" s="111"/>
      <c r="U2199" s="111"/>
      <c r="V2199" s="111"/>
      <c r="W2199" s="111"/>
      <c r="X2199" s="111"/>
      <c r="Y2199" s="111"/>
      <c r="Z2199" s="111"/>
      <c r="AA2199" s="111"/>
      <c r="AB2199" s="111"/>
      <c r="AC2199" s="111"/>
      <c r="AD2199" s="111"/>
      <c r="AE2199" s="111"/>
      <c r="AF2199" s="111"/>
      <c r="AG2199" s="111"/>
      <c r="AH2199" s="40"/>
      <c r="AI2199" s="40"/>
    </row>
    <row r="2200" spans="1:35" s="44" customFormat="1" ht="28.5" customHeight="1" x14ac:dyDescent="0.25">
      <c r="A2200" s="88"/>
      <c r="B2200" s="87"/>
      <c r="C2200" s="28"/>
      <c r="D2200" s="37"/>
      <c r="E2200" s="38"/>
      <c r="F2200" s="89"/>
      <c r="G2200" s="96"/>
      <c r="H2200" s="39"/>
      <c r="I2200" s="39"/>
      <c r="J2200" s="82"/>
      <c r="K2200" s="41"/>
      <c r="L2200" s="42"/>
      <c r="M2200" s="269"/>
      <c r="N2200" s="268"/>
      <c r="O2200" s="267"/>
      <c r="P2200" s="268"/>
      <c r="Q2200" s="300"/>
      <c r="R2200" s="104"/>
      <c r="S2200" s="43"/>
      <c r="T2200" s="111"/>
      <c r="U2200" s="111"/>
      <c r="V2200" s="111"/>
      <c r="W2200" s="111"/>
      <c r="X2200" s="111"/>
      <c r="Y2200" s="111"/>
      <c r="Z2200" s="111"/>
      <c r="AA2200" s="111"/>
      <c r="AB2200" s="111"/>
      <c r="AC2200" s="111"/>
      <c r="AD2200" s="111"/>
      <c r="AE2200" s="111"/>
      <c r="AF2200" s="111"/>
      <c r="AG2200" s="111"/>
      <c r="AH2200" s="40"/>
      <c r="AI2200" s="40"/>
    </row>
    <row r="2201" spans="1:35" s="44" customFormat="1" ht="28.5" customHeight="1" x14ac:dyDescent="0.25">
      <c r="A2201" s="88"/>
      <c r="B2201" s="87"/>
      <c r="C2201" s="28"/>
      <c r="D2201" s="37"/>
      <c r="E2201" s="38"/>
      <c r="F2201" s="89"/>
      <c r="G2201" s="96"/>
      <c r="H2201" s="39"/>
      <c r="I2201" s="39"/>
      <c r="J2201" s="82"/>
      <c r="K2201" s="41"/>
      <c r="L2201" s="42"/>
      <c r="M2201" s="269"/>
      <c r="N2201" s="268"/>
      <c r="O2201" s="267"/>
      <c r="P2201" s="268"/>
      <c r="Q2201" s="300"/>
      <c r="R2201" s="104"/>
      <c r="S2201" s="43"/>
      <c r="T2201" s="111"/>
      <c r="U2201" s="111"/>
      <c r="V2201" s="111"/>
      <c r="W2201" s="111"/>
      <c r="X2201" s="111"/>
      <c r="Y2201" s="111"/>
      <c r="Z2201" s="111"/>
      <c r="AA2201" s="111"/>
      <c r="AB2201" s="111"/>
      <c r="AC2201" s="111"/>
      <c r="AD2201" s="111"/>
      <c r="AE2201" s="111"/>
      <c r="AF2201" s="111"/>
      <c r="AG2201" s="111"/>
      <c r="AH2201" s="40"/>
      <c r="AI2201" s="40"/>
    </row>
    <row r="2202" spans="1:35" s="44" customFormat="1" ht="28.5" customHeight="1" x14ac:dyDescent="0.25">
      <c r="A2202" s="88"/>
      <c r="B2202" s="87"/>
      <c r="C2202" s="28"/>
      <c r="D2202" s="37"/>
      <c r="E2202" s="38"/>
      <c r="F2202" s="89"/>
      <c r="G2202" s="96"/>
      <c r="H2202" s="39"/>
      <c r="I2202" s="39"/>
      <c r="J2202" s="82"/>
      <c r="K2202" s="41"/>
      <c r="L2202" s="42"/>
      <c r="M2202" s="269"/>
      <c r="N2202" s="268"/>
      <c r="O2202" s="267"/>
      <c r="P2202" s="268"/>
      <c r="Q2202" s="300"/>
      <c r="R2202" s="104"/>
      <c r="S2202" s="43"/>
      <c r="T2202" s="111"/>
      <c r="U2202" s="111"/>
      <c r="V2202" s="111"/>
      <c r="W2202" s="111"/>
      <c r="X2202" s="111"/>
      <c r="Y2202" s="111"/>
      <c r="Z2202" s="111"/>
      <c r="AA2202" s="111"/>
      <c r="AB2202" s="111"/>
      <c r="AC2202" s="111"/>
      <c r="AD2202" s="111"/>
      <c r="AE2202" s="111"/>
      <c r="AF2202" s="111"/>
      <c r="AG2202" s="111"/>
      <c r="AH2202" s="40"/>
      <c r="AI2202" s="40"/>
    </row>
    <row r="2203" spans="1:35" s="44" customFormat="1" ht="28.5" customHeight="1" x14ac:dyDescent="0.25">
      <c r="A2203" s="88"/>
      <c r="B2203" s="87"/>
      <c r="C2203" s="28"/>
      <c r="D2203" s="37"/>
      <c r="E2203" s="38"/>
      <c r="F2203" s="89"/>
      <c r="G2203" s="96"/>
      <c r="H2203" s="39"/>
      <c r="I2203" s="39"/>
      <c r="J2203" s="82"/>
      <c r="K2203" s="41"/>
      <c r="L2203" s="42"/>
      <c r="M2203" s="269"/>
      <c r="N2203" s="268"/>
      <c r="O2203" s="267"/>
      <c r="P2203" s="268"/>
      <c r="Q2203" s="300"/>
      <c r="R2203" s="104"/>
      <c r="S2203" s="43"/>
      <c r="T2203" s="111"/>
      <c r="U2203" s="111"/>
      <c r="V2203" s="111"/>
      <c r="W2203" s="111"/>
      <c r="X2203" s="111"/>
      <c r="Y2203" s="111"/>
      <c r="Z2203" s="111"/>
      <c r="AA2203" s="111"/>
      <c r="AB2203" s="111"/>
      <c r="AC2203" s="111"/>
      <c r="AD2203" s="111"/>
      <c r="AE2203" s="111"/>
      <c r="AF2203" s="111"/>
      <c r="AG2203" s="111"/>
      <c r="AH2203" s="40"/>
      <c r="AI2203" s="40"/>
    </row>
    <row r="2204" spans="1:35" s="44" customFormat="1" ht="28.5" customHeight="1" x14ac:dyDescent="0.25">
      <c r="A2204" s="88"/>
      <c r="B2204" s="87"/>
      <c r="C2204" s="28"/>
      <c r="D2204" s="37"/>
      <c r="E2204" s="38"/>
      <c r="F2204" s="89"/>
      <c r="G2204" s="96"/>
      <c r="H2204" s="39"/>
      <c r="I2204" s="39"/>
      <c r="J2204" s="82"/>
      <c r="K2204" s="41"/>
      <c r="L2204" s="42"/>
      <c r="M2204" s="269"/>
      <c r="N2204" s="268"/>
      <c r="O2204" s="267"/>
      <c r="P2204" s="268"/>
      <c r="Q2204" s="300"/>
      <c r="R2204" s="104"/>
      <c r="S2204" s="43"/>
      <c r="T2204" s="111"/>
      <c r="U2204" s="111"/>
      <c r="V2204" s="111"/>
      <c r="W2204" s="111"/>
      <c r="X2204" s="111"/>
      <c r="Y2204" s="111"/>
      <c r="Z2204" s="111"/>
      <c r="AA2204" s="111"/>
      <c r="AB2204" s="111"/>
      <c r="AC2204" s="111"/>
      <c r="AD2204" s="111"/>
      <c r="AE2204" s="111"/>
      <c r="AF2204" s="111"/>
      <c r="AG2204" s="111"/>
      <c r="AH2204" s="40"/>
      <c r="AI2204" s="40"/>
    </row>
    <row r="2205" spans="1:35" s="44" customFormat="1" ht="28.5" customHeight="1" x14ac:dyDescent="0.25">
      <c r="A2205" s="88"/>
      <c r="B2205" s="87"/>
      <c r="C2205" s="28"/>
      <c r="D2205" s="37"/>
      <c r="E2205" s="38"/>
      <c r="F2205" s="89"/>
      <c r="G2205" s="96"/>
      <c r="H2205" s="39"/>
      <c r="I2205" s="39"/>
      <c r="J2205" s="82"/>
      <c r="K2205" s="41"/>
      <c r="L2205" s="42"/>
      <c r="M2205" s="269"/>
      <c r="N2205" s="268"/>
      <c r="O2205" s="267"/>
      <c r="P2205" s="268"/>
      <c r="Q2205" s="300"/>
      <c r="R2205" s="104"/>
      <c r="S2205" s="43"/>
      <c r="T2205" s="111"/>
      <c r="U2205" s="111"/>
      <c r="V2205" s="111"/>
      <c r="W2205" s="111"/>
      <c r="X2205" s="111"/>
      <c r="Y2205" s="111"/>
      <c r="Z2205" s="111"/>
      <c r="AA2205" s="111"/>
      <c r="AB2205" s="111"/>
      <c r="AC2205" s="111"/>
      <c r="AD2205" s="111"/>
      <c r="AE2205" s="111"/>
      <c r="AF2205" s="111"/>
      <c r="AG2205" s="111"/>
      <c r="AH2205" s="40"/>
      <c r="AI2205" s="40"/>
    </row>
    <row r="2206" spans="1:35" s="44" customFormat="1" ht="28.5" customHeight="1" x14ac:dyDescent="0.25">
      <c r="A2206" s="88"/>
      <c r="B2206" s="87"/>
      <c r="C2206" s="28"/>
      <c r="D2206" s="37"/>
      <c r="E2206" s="38"/>
      <c r="F2206" s="89"/>
      <c r="G2206" s="96"/>
      <c r="H2206" s="39"/>
      <c r="I2206" s="39"/>
      <c r="J2206" s="82"/>
      <c r="K2206" s="41"/>
      <c r="L2206" s="42"/>
      <c r="M2206" s="269"/>
      <c r="N2206" s="268"/>
      <c r="O2206" s="267"/>
      <c r="P2206" s="268"/>
      <c r="Q2206" s="300"/>
      <c r="R2206" s="104"/>
      <c r="S2206" s="43"/>
      <c r="T2206" s="111"/>
      <c r="U2206" s="111"/>
      <c r="V2206" s="111"/>
      <c r="W2206" s="111"/>
      <c r="X2206" s="111"/>
      <c r="Y2206" s="111"/>
      <c r="Z2206" s="111"/>
      <c r="AA2206" s="111"/>
      <c r="AB2206" s="111"/>
      <c r="AC2206" s="111"/>
      <c r="AD2206" s="111"/>
      <c r="AE2206" s="111"/>
      <c r="AF2206" s="111"/>
      <c r="AG2206" s="111"/>
      <c r="AH2206" s="40"/>
      <c r="AI2206" s="40"/>
    </row>
    <row r="2207" spans="1:35" s="44" customFormat="1" ht="28.5" customHeight="1" x14ac:dyDescent="0.25">
      <c r="A2207" s="88"/>
      <c r="B2207" s="87"/>
      <c r="C2207" s="28"/>
      <c r="D2207" s="37"/>
      <c r="E2207" s="38"/>
      <c r="F2207" s="89"/>
      <c r="G2207" s="96"/>
      <c r="H2207" s="39"/>
      <c r="I2207" s="39"/>
      <c r="J2207" s="82"/>
      <c r="K2207" s="41"/>
      <c r="L2207" s="42"/>
      <c r="M2207" s="269"/>
      <c r="N2207" s="268"/>
      <c r="O2207" s="267"/>
      <c r="P2207" s="268"/>
      <c r="Q2207" s="300"/>
      <c r="R2207" s="104"/>
      <c r="S2207" s="43"/>
      <c r="T2207" s="111"/>
      <c r="U2207" s="111"/>
      <c r="V2207" s="111"/>
      <c r="W2207" s="111"/>
      <c r="X2207" s="111"/>
      <c r="Y2207" s="111"/>
      <c r="Z2207" s="111"/>
      <c r="AA2207" s="111"/>
      <c r="AB2207" s="111"/>
      <c r="AC2207" s="111"/>
      <c r="AD2207" s="111"/>
      <c r="AE2207" s="111"/>
      <c r="AF2207" s="111"/>
      <c r="AG2207" s="111"/>
      <c r="AH2207" s="40"/>
      <c r="AI2207" s="40"/>
    </row>
    <row r="2208" spans="1:35" s="44" customFormat="1" ht="28.5" customHeight="1" x14ac:dyDescent="0.25">
      <c r="A2208" s="88"/>
      <c r="B2208" s="87"/>
      <c r="C2208" s="28"/>
      <c r="D2208" s="37"/>
      <c r="E2208" s="38"/>
      <c r="F2208" s="89"/>
      <c r="G2208" s="96"/>
      <c r="H2208" s="39"/>
      <c r="I2208" s="39"/>
      <c r="J2208" s="82"/>
      <c r="K2208" s="41"/>
      <c r="L2208" s="42"/>
      <c r="M2208" s="269"/>
      <c r="N2208" s="268"/>
      <c r="O2208" s="267"/>
      <c r="P2208" s="268"/>
      <c r="Q2208" s="300"/>
      <c r="R2208" s="104"/>
      <c r="S2208" s="43"/>
      <c r="T2208" s="111"/>
      <c r="U2208" s="111"/>
      <c r="V2208" s="111"/>
      <c r="W2208" s="111"/>
      <c r="X2208" s="111"/>
      <c r="Y2208" s="111"/>
      <c r="Z2208" s="111"/>
      <c r="AA2208" s="111"/>
      <c r="AB2208" s="111"/>
      <c r="AC2208" s="111"/>
      <c r="AD2208" s="111"/>
      <c r="AE2208" s="111"/>
      <c r="AF2208" s="111"/>
      <c r="AG2208" s="111"/>
      <c r="AH2208" s="40"/>
      <c r="AI2208" s="40"/>
    </row>
    <row r="2209" spans="1:35" s="44" customFormat="1" ht="28.5" customHeight="1" x14ac:dyDescent="0.25">
      <c r="A2209" s="88"/>
      <c r="B2209" s="87"/>
      <c r="C2209" s="28"/>
      <c r="D2209" s="37"/>
      <c r="E2209" s="38"/>
      <c r="F2209" s="89"/>
      <c r="G2209" s="96"/>
      <c r="H2209" s="39"/>
      <c r="I2209" s="39"/>
      <c r="J2209" s="82"/>
      <c r="K2209" s="41"/>
      <c r="L2209" s="42"/>
      <c r="M2209" s="269"/>
      <c r="N2209" s="268"/>
      <c r="O2209" s="267"/>
      <c r="P2209" s="268"/>
      <c r="Q2209" s="300"/>
      <c r="R2209" s="104"/>
      <c r="S2209" s="43"/>
      <c r="T2209" s="111"/>
      <c r="U2209" s="111"/>
      <c r="V2209" s="111"/>
      <c r="W2209" s="111"/>
      <c r="X2209" s="111"/>
      <c r="Y2209" s="111"/>
      <c r="Z2209" s="111"/>
      <c r="AA2209" s="111"/>
      <c r="AB2209" s="111"/>
      <c r="AC2209" s="111"/>
      <c r="AD2209" s="111"/>
      <c r="AE2209" s="111"/>
      <c r="AF2209" s="111"/>
      <c r="AG2209" s="111"/>
      <c r="AH2209" s="40"/>
      <c r="AI2209" s="40"/>
    </row>
    <row r="2210" spans="1:35" s="44" customFormat="1" ht="28.5" customHeight="1" x14ac:dyDescent="0.25">
      <c r="A2210" s="88"/>
      <c r="B2210" s="87"/>
      <c r="C2210" s="28"/>
      <c r="D2210" s="37"/>
      <c r="E2210" s="38"/>
      <c r="F2210" s="89"/>
      <c r="G2210" s="96"/>
      <c r="H2210" s="39"/>
      <c r="I2210" s="39"/>
      <c r="J2210" s="82"/>
      <c r="K2210" s="41"/>
      <c r="L2210" s="42"/>
      <c r="M2210" s="269"/>
      <c r="N2210" s="268"/>
      <c r="O2210" s="267"/>
      <c r="P2210" s="268"/>
      <c r="Q2210" s="300"/>
      <c r="R2210" s="104"/>
      <c r="S2210" s="43"/>
      <c r="T2210" s="111"/>
      <c r="U2210" s="111"/>
      <c r="V2210" s="111"/>
      <c r="W2210" s="111"/>
      <c r="X2210" s="111"/>
      <c r="Y2210" s="111"/>
      <c r="Z2210" s="111"/>
      <c r="AA2210" s="111"/>
      <c r="AB2210" s="111"/>
      <c r="AC2210" s="111"/>
      <c r="AD2210" s="111"/>
      <c r="AE2210" s="111"/>
      <c r="AF2210" s="111"/>
      <c r="AG2210" s="111"/>
      <c r="AH2210" s="40"/>
      <c r="AI2210" s="40"/>
    </row>
    <row r="2211" spans="1:35" s="44" customFormat="1" ht="28.5" customHeight="1" x14ac:dyDescent="0.25">
      <c r="A2211" s="88"/>
      <c r="B2211" s="87"/>
      <c r="C2211" s="28"/>
      <c r="D2211" s="37"/>
      <c r="E2211" s="38"/>
      <c r="F2211" s="89"/>
      <c r="G2211" s="96"/>
      <c r="H2211" s="39"/>
      <c r="I2211" s="39"/>
      <c r="J2211" s="82"/>
      <c r="K2211" s="41"/>
      <c r="L2211" s="42"/>
      <c r="M2211" s="269"/>
      <c r="N2211" s="268"/>
      <c r="O2211" s="267"/>
      <c r="P2211" s="268"/>
      <c r="Q2211" s="300"/>
      <c r="R2211" s="104"/>
      <c r="S2211" s="43"/>
      <c r="T2211" s="111"/>
      <c r="U2211" s="111"/>
      <c r="V2211" s="111"/>
      <c r="W2211" s="111"/>
      <c r="X2211" s="111"/>
      <c r="Y2211" s="111"/>
      <c r="Z2211" s="111"/>
      <c r="AA2211" s="111"/>
      <c r="AB2211" s="111"/>
      <c r="AC2211" s="111"/>
      <c r="AD2211" s="111"/>
      <c r="AE2211" s="111"/>
      <c r="AF2211" s="111"/>
      <c r="AG2211" s="111"/>
      <c r="AH2211" s="40"/>
      <c r="AI2211" s="40"/>
    </row>
    <row r="2212" spans="1:35" s="44" customFormat="1" ht="28.5" customHeight="1" x14ac:dyDescent="0.25">
      <c r="A2212" s="88"/>
      <c r="B2212" s="87"/>
      <c r="C2212" s="28"/>
      <c r="D2212" s="37"/>
      <c r="E2212" s="38"/>
      <c r="F2212" s="89"/>
      <c r="G2212" s="96"/>
      <c r="H2212" s="39"/>
      <c r="I2212" s="39"/>
      <c r="J2212" s="82"/>
      <c r="K2212" s="41"/>
      <c r="L2212" s="42"/>
      <c r="M2212" s="269"/>
      <c r="N2212" s="268"/>
      <c r="O2212" s="267"/>
      <c r="P2212" s="268"/>
      <c r="Q2212" s="300"/>
      <c r="R2212" s="104"/>
      <c r="S2212" s="43"/>
      <c r="T2212" s="111"/>
      <c r="U2212" s="111"/>
      <c r="V2212" s="111"/>
      <c r="W2212" s="111"/>
      <c r="X2212" s="111"/>
      <c r="Y2212" s="111"/>
      <c r="Z2212" s="111"/>
      <c r="AA2212" s="111"/>
      <c r="AB2212" s="111"/>
      <c r="AC2212" s="111"/>
      <c r="AD2212" s="111"/>
      <c r="AE2212" s="111"/>
      <c r="AF2212" s="111"/>
      <c r="AG2212" s="111"/>
      <c r="AH2212" s="40"/>
      <c r="AI2212" s="40"/>
    </row>
    <row r="2213" spans="1:35" s="44" customFormat="1" ht="28.5" customHeight="1" x14ac:dyDescent="0.25">
      <c r="A2213" s="88"/>
      <c r="B2213" s="87"/>
      <c r="C2213" s="28"/>
      <c r="D2213" s="37"/>
      <c r="E2213" s="38"/>
      <c r="F2213" s="89"/>
      <c r="G2213" s="96"/>
      <c r="H2213" s="39"/>
      <c r="I2213" s="39"/>
      <c r="J2213" s="82"/>
      <c r="K2213" s="41"/>
      <c r="L2213" s="42"/>
      <c r="M2213" s="269"/>
      <c r="N2213" s="268"/>
      <c r="O2213" s="267"/>
      <c r="P2213" s="268"/>
      <c r="Q2213" s="300"/>
      <c r="R2213" s="104"/>
      <c r="S2213" s="43"/>
      <c r="T2213" s="111"/>
      <c r="U2213" s="111"/>
      <c r="V2213" s="111"/>
      <c r="W2213" s="111"/>
      <c r="X2213" s="111"/>
      <c r="Y2213" s="111"/>
      <c r="Z2213" s="111"/>
      <c r="AA2213" s="111"/>
      <c r="AB2213" s="111"/>
      <c r="AC2213" s="111"/>
      <c r="AD2213" s="111"/>
      <c r="AE2213" s="111"/>
      <c r="AF2213" s="111"/>
      <c r="AG2213" s="111"/>
      <c r="AH2213" s="40"/>
      <c r="AI2213" s="40"/>
    </row>
    <row r="2214" spans="1:35" s="44" customFormat="1" ht="28.5" customHeight="1" x14ac:dyDescent="0.25">
      <c r="A2214" s="88"/>
      <c r="B2214" s="87"/>
      <c r="C2214" s="28"/>
      <c r="D2214" s="37"/>
      <c r="E2214" s="38"/>
      <c r="F2214" s="89"/>
      <c r="G2214" s="96"/>
      <c r="H2214" s="39"/>
      <c r="I2214" s="39"/>
      <c r="J2214" s="82"/>
      <c r="K2214" s="41"/>
      <c r="L2214" s="42"/>
      <c r="M2214" s="269"/>
      <c r="N2214" s="268"/>
      <c r="O2214" s="267"/>
      <c r="P2214" s="268"/>
      <c r="Q2214" s="300"/>
      <c r="R2214" s="104"/>
      <c r="S2214" s="43"/>
      <c r="T2214" s="111"/>
      <c r="U2214" s="111"/>
      <c r="V2214" s="111"/>
      <c r="W2214" s="111"/>
      <c r="X2214" s="111"/>
      <c r="Y2214" s="111"/>
      <c r="Z2214" s="111"/>
      <c r="AA2214" s="111"/>
      <c r="AB2214" s="111"/>
      <c r="AC2214" s="111"/>
      <c r="AD2214" s="111"/>
      <c r="AE2214" s="111"/>
      <c r="AF2214" s="111"/>
      <c r="AG2214" s="111"/>
      <c r="AH2214" s="40"/>
      <c r="AI2214" s="40"/>
    </row>
    <row r="2215" spans="1:35" s="44" customFormat="1" ht="28.5" customHeight="1" x14ac:dyDescent="0.25">
      <c r="A2215" s="88"/>
      <c r="B2215" s="87"/>
      <c r="C2215" s="28"/>
      <c r="D2215" s="37"/>
      <c r="E2215" s="38"/>
      <c r="F2215" s="89"/>
      <c r="G2215" s="96"/>
      <c r="H2215" s="39"/>
      <c r="I2215" s="39"/>
      <c r="J2215" s="82"/>
      <c r="K2215" s="41"/>
      <c r="L2215" s="42"/>
      <c r="M2215" s="269"/>
      <c r="N2215" s="268"/>
      <c r="O2215" s="267"/>
      <c r="P2215" s="268"/>
      <c r="Q2215" s="300"/>
      <c r="R2215" s="104"/>
      <c r="S2215" s="43"/>
      <c r="T2215" s="111"/>
      <c r="U2215" s="111"/>
      <c r="V2215" s="111"/>
      <c r="W2215" s="111"/>
      <c r="X2215" s="111"/>
      <c r="Y2215" s="111"/>
      <c r="Z2215" s="111"/>
      <c r="AA2215" s="111"/>
      <c r="AB2215" s="111"/>
      <c r="AC2215" s="111"/>
      <c r="AD2215" s="111"/>
      <c r="AE2215" s="111"/>
      <c r="AF2215" s="111"/>
      <c r="AG2215" s="111"/>
      <c r="AH2215" s="40"/>
      <c r="AI2215" s="40"/>
    </row>
    <row r="2216" spans="1:35" s="44" customFormat="1" ht="28.5" customHeight="1" x14ac:dyDescent="0.25">
      <c r="A2216" s="88"/>
      <c r="B2216" s="87"/>
      <c r="C2216" s="28"/>
      <c r="D2216" s="37"/>
      <c r="E2216" s="38"/>
      <c r="F2216" s="89"/>
      <c r="G2216" s="96"/>
      <c r="H2216" s="39"/>
      <c r="I2216" s="39"/>
      <c r="J2216" s="82"/>
      <c r="K2216" s="41"/>
      <c r="L2216" s="42"/>
      <c r="M2216" s="269"/>
      <c r="N2216" s="268"/>
      <c r="O2216" s="267"/>
      <c r="P2216" s="268"/>
      <c r="Q2216" s="300"/>
      <c r="R2216" s="104"/>
      <c r="S2216" s="43"/>
      <c r="T2216" s="111"/>
      <c r="U2216" s="111"/>
      <c r="V2216" s="111"/>
      <c r="W2216" s="111"/>
      <c r="X2216" s="111"/>
      <c r="Y2216" s="111"/>
      <c r="Z2216" s="111"/>
      <c r="AA2216" s="111"/>
      <c r="AB2216" s="111"/>
      <c r="AC2216" s="111"/>
      <c r="AD2216" s="111"/>
      <c r="AE2216" s="111"/>
      <c r="AF2216" s="111"/>
      <c r="AG2216" s="111"/>
      <c r="AH2216" s="40"/>
      <c r="AI2216" s="40"/>
    </row>
    <row r="2217" spans="1:35" s="44" customFormat="1" ht="28.5" customHeight="1" x14ac:dyDescent="0.25">
      <c r="A2217" s="88"/>
      <c r="B2217" s="87"/>
      <c r="C2217" s="28"/>
      <c r="D2217" s="37"/>
      <c r="E2217" s="38"/>
      <c r="F2217" s="89"/>
      <c r="G2217" s="96"/>
      <c r="H2217" s="39"/>
      <c r="I2217" s="39"/>
      <c r="J2217" s="82"/>
      <c r="K2217" s="41"/>
      <c r="L2217" s="42"/>
      <c r="M2217" s="269"/>
      <c r="N2217" s="268"/>
      <c r="O2217" s="267"/>
      <c r="P2217" s="268"/>
      <c r="Q2217" s="300"/>
      <c r="R2217" s="104"/>
      <c r="S2217" s="43"/>
      <c r="T2217" s="111"/>
      <c r="U2217" s="111"/>
      <c r="V2217" s="111"/>
      <c r="W2217" s="111"/>
      <c r="X2217" s="111"/>
      <c r="Y2217" s="111"/>
      <c r="Z2217" s="111"/>
      <c r="AA2217" s="111"/>
      <c r="AB2217" s="111"/>
      <c r="AC2217" s="111"/>
      <c r="AD2217" s="111"/>
      <c r="AE2217" s="111"/>
      <c r="AF2217" s="111"/>
      <c r="AG2217" s="111"/>
      <c r="AH2217" s="40"/>
      <c r="AI2217" s="40"/>
    </row>
    <row r="2218" spans="1:35" s="44" customFormat="1" ht="28.5" customHeight="1" x14ac:dyDescent="0.25">
      <c r="A2218" s="88"/>
      <c r="B2218" s="87"/>
      <c r="C2218" s="28"/>
      <c r="D2218" s="37"/>
      <c r="E2218" s="38"/>
      <c r="F2218" s="89"/>
      <c r="G2218" s="96"/>
      <c r="H2218" s="39"/>
      <c r="I2218" s="39"/>
      <c r="J2218" s="82"/>
      <c r="K2218" s="41"/>
      <c r="L2218" s="42"/>
      <c r="M2218" s="269"/>
      <c r="N2218" s="268"/>
      <c r="O2218" s="267"/>
      <c r="P2218" s="268"/>
      <c r="Q2218" s="300"/>
      <c r="R2218" s="104"/>
      <c r="S2218" s="43"/>
      <c r="T2218" s="111"/>
      <c r="U2218" s="111"/>
      <c r="V2218" s="111"/>
      <c r="W2218" s="111"/>
      <c r="X2218" s="111"/>
      <c r="Y2218" s="111"/>
      <c r="Z2218" s="111"/>
      <c r="AA2218" s="111"/>
      <c r="AB2218" s="111"/>
      <c r="AC2218" s="111"/>
      <c r="AD2218" s="111"/>
      <c r="AE2218" s="111"/>
      <c r="AF2218" s="111"/>
      <c r="AG2218" s="111"/>
      <c r="AH2218" s="40"/>
      <c r="AI2218" s="40"/>
    </row>
  </sheetData>
  <sheetProtection formatCells="0" formatColumns="0" formatRows="0" insertColumns="0" insertRows="0" insertHyperlinks="0" deleteColumns="0" deleteRows="0" selectLockedCells="1" sort="0" autoFilter="0" pivotTables="0"/>
  <autoFilter ref="A1:AG1858" xr:uid="{213CE863-8DCA-4511-9FBF-C7F214A8A1BE}">
    <filterColumn colId="12" showButton="0"/>
    <filterColumn colId="14" showButton="0"/>
  </autoFilter>
  <mergeCells count="2">
    <mergeCell ref="O1:P1"/>
    <mergeCell ref="M1:N1"/>
  </mergeCells>
  <conditionalFormatting sqref="A2:XFD1642">
    <cfRule type="expression" dxfId="117" priority="77">
      <formula>$O2="x"</formula>
    </cfRule>
    <cfRule type="expression" dxfId="116" priority="78">
      <formula>$M2="x"</formula>
    </cfRule>
    <cfRule type="expression" dxfId="115" priority="79">
      <formula>$A2&lt;TODAY()-30</formula>
    </cfRule>
    <cfRule type="expression" dxfId="114" priority="80">
      <formula>$A2&lt;TODAY()</formula>
    </cfRule>
  </conditionalFormatting>
  <conditionalFormatting sqref="Q2219:Q1048576 Q2:Q1642">
    <cfRule type="cellIs" dxfId="113" priority="76" operator="equal">
      <formula>0</formula>
    </cfRule>
  </conditionalFormatting>
  <conditionalFormatting sqref="R2219:R1048576 R1:R1642">
    <cfRule type="cellIs" dxfId="112" priority="75" operator="equal">
      <formula>0</formula>
    </cfRule>
  </conditionalFormatting>
  <conditionalFormatting sqref="T2:AI1642">
    <cfRule type="cellIs" dxfId="111" priority="73" operator="between">
      <formula>43466</formula>
      <formula>43830</formula>
    </cfRule>
    <cfRule type="cellIs" dxfId="110" priority="74" operator="between">
      <formula>43101</formula>
      <formula>43465</formula>
    </cfRule>
  </conditionalFormatting>
  <conditionalFormatting sqref="A1643:XFD2218">
    <cfRule type="expression" dxfId="109" priority="69">
      <formula>$O1643="x"</formula>
    </cfRule>
    <cfRule type="expression" dxfId="108" priority="70">
      <formula>$M1643="x"</formula>
    </cfRule>
    <cfRule type="expression" dxfId="107" priority="71">
      <formula>$A1643&lt;TODAY()-30</formula>
    </cfRule>
    <cfRule type="expression" dxfId="106" priority="72">
      <formula>$A1643&lt;TODAY()</formula>
    </cfRule>
  </conditionalFormatting>
  <conditionalFormatting sqref="Q1643:Q2218">
    <cfRule type="cellIs" dxfId="105" priority="68" operator="equal">
      <formula>0</formula>
    </cfRule>
  </conditionalFormatting>
  <conditionalFormatting sqref="R1643:R2218">
    <cfRule type="cellIs" dxfId="104" priority="67" operator="equal">
      <formula>0</formula>
    </cfRule>
  </conditionalFormatting>
  <conditionalFormatting sqref="T1643:AI2218">
    <cfRule type="cellIs" dxfId="103" priority="65" operator="between">
      <formula>43466</formula>
      <formula>43830</formula>
    </cfRule>
    <cfRule type="cellIs" dxfId="102" priority="66" operator="between">
      <formula>43101</formula>
      <formula>43465</formula>
    </cfRule>
  </conditionalFormatting>
  <dataValidations count="3">
    <dataValidation type="list" allowBlank="1" showInputMessage="1" showErrorMessage="1" sqref="D2219:D1048576" xr:uid="{87311528-AF47-4964-923D-959137593523}">
      <formula1>BDD</formula1>
    </dataValidation>
    <dataValidation type="list" allowBlank="1" showInputMessage="1" showErrorMessage="1" sqref="C2:C1048576" xr:uid="{08FC036C-82FA-489B-8F11-3015BDE6FA7E}">
      <formula1>Hotels</formula1>
    </dataValidation>
    <dataValidation type="list" allowBlank="1" showInputMessage="1" showErrorMessage="1" sqref="D2:D2218" xr:uid="{A8828C7D-5495-435B-A983-BC9D573BBB3C}">
      <formula1>Base</formula1>
    </dataValidation>
  </dataValidations>
  <printOptions horizontalCentered="1"/>
  <pageMargins left="0" right="0" top="0.43307086614173229" bottom="0.23622047244094491" header="0.15748031496062992" footer="0.15748031496062992"/>
  <pageSetup paperSize="9" scale="82" orientation="landscape" horizontalDpi="300" verticalDpi="300" r:id="rId1"/>
  <headerFooter>
    <oddHeader>&amp;C&amp;"-,Gras"&amp;18&amp;K0070C0Offres tarifaires en cours au &amp;D à &amp;T</oddHeader>
    <oddFooter>&amp;R&amp;"-,Gras"&amp;9&amp;K0070C0&amp;P/&amp;N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29AF6-0C88-4FC1-804C-08614A7AA240}">
  <sheetPr codeName="Feuil3">
    <tabColor rgb="FFD2B3FF"/>
  </sheetPr>
  <dimension ref="A1:AI612"/>
  <sheetViews>
    <sheetView showGridLines="0" workbookViewId="0">
      <pane ySplit="1" topLeftCell="A2" activePane="bottomLeft" state="frozen"/>
      <selection pane="bottomLeft" activeCell="A2" sqref="A2:XFD28"/>
    </sheetView>
  </sheetViews>
  <sheetFormatPr baseColWidth="10" defaultRowHeight="33" customHeight="1" x14ac:dyDescent="0.25"/>
  <cols>
    <col min="1" max="1" width="8.7109375" style="215" customWidth="1"/>
    <col min="2" max="2" width="8.7109375" style="216" customWidth="1"/>
    <col min="3" max="3" width="11.5703125" style="217" customWidth="1"/>
    <col min="4" max="4" width="35.7109375" style="218" customWidth="1"/>
    <col min="5" max="5" width="29.7109375" style="219" customWidth="1"/>
    <col min="6" max="7" width="27.7109375" style="220" customWidth="1"/>
    <col min="8" max="8" width="5.7109375" style="220" customWidth="1"/>
    <col min="9" max="9" width="6.140625" style="222" customWidth="1"/>
    <col min="10" max="10" width="6.85546875" style="223" customWidth="1"/>
    <col min="11" max="12" width="12.7109375" style="224" customWidth="1"/>
    <col min="13" max="13" width="5.7109375" style="298" customWidth="1"/>
    <col min="14" max="14" width="7.5703125" style="292" customWidth="1"/>
    <col min="15" max="15" width="5.7109375" style="291" customWidth="1"/>
    <col min="16" max="16" width="7.5703125" style="299" customWidth="1"/>
    <col min="17" max="17" width="14.5703125" style="266" hidden="1" customWidth="1"/>
    <col min="18" max="18" width="16.7109375" style="226" hidden="1" customWidth="1"/>
    <col min="19" max="19" width="22.5703125" style="227" hidden="1" customWidth="1"/>
    <col min="20" max="33" width="6.5703125" style="228" hidden="1" customWidth="1"/>
    <col min="34" max="35" width="7" style="228" hidden="1" customWidth="1"/>
    <col min="36" max="36" width="0" style="147" hidden="1" customWidth="1"/>
    <col min="37" max="16384" width="11.42578125" style="147"/>
  </cols>
  <sheetData>
    <row r="1" spans="1:35" s="126" customFormat="1" ht="34.5" customHeight="1" x14ac:dyDescent="0.25">
      <c r="A1" s="455" t="s">
        <v>59</v>
      </c>
      <c r="B1" s="455" t="s">
        <v>94</v>
      </c>
      <c r="C1" s="456" t="s">
        <v>125</v>
      </c>
      <c r="D1" s="457" t="s">
        <v>16</v>
      </c>
      <c r="E1" s="458" t="s">
        <v>15</v>
      </c>
      <c r="F1" s="459" t="s">
        <v>2</v>
      </c>
      <c r="G1" s="459" t="s">
        <v>3</v>
      </c>
      <c r="H1" s="460" t="s">
        <v>116</v>
      </c>
      <c r="I1" s="461" t="s">
        <v>101</v>
      </c>
      <c r="J1" s="461" t="s">
        <v>93</v>
      </c>
      <c r="K1" s="121" t="s">
        <v>68</v>
      </c>
      <c r="L1" s="265" t="s">
        <v>67</v>
      </c>
      <c r="M1" s="484" t="s">
        <v>114</v>
      </c>
      <c r="N1" s="485"/>
      <c r="O1" s="484" t="s">
        <v>115</v>
      </c>
      <c r="P1" s="485"/>
      <c r="Q1" s="294" t="s">
        <v>65</v>
      </c>
      <c r="R1" s="122" t="s">
        <v>57</v>
      </c>
      <c r="S1" s="123" t="s">
        <v>18</v>
      </c>
      <c r="T1" s="124" t="s">
        <v>105</v>
      </c>
      <c r="U1" s="124" t="s">
        <v>106</v>
      </c>
      <c r="V1" s="124" t="s">
        <v>72</v>
      </c>
      <c r="W1" s="124" t="s">
        <v>4</v>
      </c>
      <c r="X1" s="124" t="s">
        <v>107</v>
      </c>
      <c r="Y1" s="124" t="s">
        <v>6</v>
      </c>
      <c r="Z1" s="124" t="s">
        <v>108</v>
      </c>
      <c r="AA1" s="124" t="s">
        <v>7</v>
      </c>
      <c r="AB1" s="124" t="s">
        <v>110</v>
      </c>
      <c r="AC1" s="124" t="s">
        <v>109</v>
      </c>
      <c r="AD1" s="124" t="s">
        <v>111</v>
      </c>
      <c r="AE1" s="124" t="s">
        <v>112</v>
      </c>
      <c r="AF1" s="124" t="s">
        <v>113</v>
      </c>
      <c r="AG1" s="124" t="s">
        <v>13</v>
      </c>
      <c r="AH1" s="125"/>
      <c r="AI1" s="125"/>
    </row>
    <row r="2" spans="1:35" s="129" customFormat="1" ht="28.5" customHeight="1" x14ac:dyDescent="0.25">
      <c r="A2" s="130" t="s">
        <v>14</v>
      </c>
      <c r="B2" s="135"/>
      <c r="C2" s="56"/>
      <c r="D2" s="134"/>
      <c r="E2" s="137"/>
      <c r="F2" s="138"/>
      <c r="G2" s="138"/>
      <c r="H2" s="127">
        <f t="shared" ref="H2" si="0">G2-F2</f>
        <v>0</v>
      </c>
      <c r="I2" s="136"/>
      <c r="J2" s="139"/>
      <c r="K2" s="131">
        <f t="shared" ref="K2:K21" si="1">L2/1.1</f>
        <v>0</v>
      </c>
      <c r="L2" s="265">
        <v>0</v>
      </c>
      <c r="M2" s="271"/>
      <c r="N2" s="270"/>
      <c r="O2" s="271"/>
      <c r="P2" s="270"/>
      <c r="Q2" s="295">
        <v>0</v>
      </c>
      <c r="R2" s="132">
        <f t="shared" ref="R2:R56" si="2">L2-Q2</f>
        <v>0</v>
      </c>
      <c r="S2" s="128"/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s="129" customFormat="1" ht="28.5" customHeight="1" x14ac:dyDescent="0.25">
      <c r="A3" s="130" t="s">
        <v>14</v>
      </c>
      <c r="B3" s="135"/>
      <c r="C3" s="56"/>
      <c r="D3" s="134"/>
      <c r="E3" s="137"/>
      <c r="F3" s="138"/>
      <c r="G3" s="138"/>
      <c r="H3" s="127">
        <f t="shared" ref="H3:H66" si="3">G3-F3</f>
        <v>0</v>
      </c>
      <c r="I3" s="136"/>
      <c r="J3" s="139"/>
      <c r="K3" s="131">
        <f t="shared" si="1"/>
        <v>0</v>
      </c>
      <c r="L3" s="265">
        <v>0</v>
      </c>
      <c r="M3" s="271"/>
      <c r="N3" s="270"/>
      <c r="O3" s="271"/>
      <c r="P3" s="270"/>
      <c r="Q3" s="295">
        <v>0</v>
      </c>
      <c r="R3" s="132">
        <f t="shared" si="2"/>
        <v>0</v>
      </c>
      <c r="S3" s="128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</row>
    <row r="4" spans="1:35" s="129" customFormat="1" ht="28.5" customHeight="1" x14ac:dyDescent="0.25">
      <c r="A4" s="130" t="s">
        <v>14</v>
      </c>
      <c r="B4" s="135"/>
      <c r="C4" s="56"/>
      <c r="D4" s="134"/>
      <c r="E4" s="137"/>
      <c r="F4" s="138"/>
      <c r="G4" s="138"/>
      <c r="H4" s="127">
        <f t="shared" si="3"/>
        <v>0</v>
      </c>
      <c r="I4" s="136"/>
      <c r="J4" s="139"/>
      <c r="K4" s="131">
        <f t="shared" si="1"/>
        <v>0</v>
      </c>
      <c r="L4" s="265">
        <v>0</v>
      </c>
      <c r="M4" s="271"/>
      <c r="N4" s="270"/>
      <c r="O4" s="271"/>
      <c r="P4" s="270"/>
      <c r="Q4" s="295">
        <v>0</v>
      </c>
      <c r="R4" s="132">
        <f t="shared" si="2"/>
        <v>0</v>
      </c>
      <c r="S4" s="128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</row>
    <row r="5" spans="1:35" s="129" customFormat="1" ht="28.5" customHeight="1" x14ac:dyDescent="0.25">
      <c r="A5" s="130" t="s">
        <v>14</v>
      </c>
      <c r="B5" s="135"/>
      <c r="C5" s="56"/>
      <c r="D5" s="134"/>
      <c r="E5" s="137"/>
      <c r="F5" s="138"/>
      <c r="G5" s="138"/>
      <c r="H5" s="127">
        <f t="shared" si="3"/>
        <v>0</v>
      </c>
      <c r="I5" s="136"/>
      <c r="J5" s="139"/>
      <c r="K5" s="131">
        <f t="shared" si="1"/>
        <v>0</v>
      </c>
      <c r="L5" s="265">
        <v>0</v>
      </c>
      <c r="M5" s="271"/>
      <c r="N5" s="270"/>
      <c r="O5" s="271"/>
      <c r="P5" s="270"/>
      <c r="Q5" s="295">
        <v>0</v>
      </c>
      <c r="R5" s="132">
        <f t="shared" si="2"/>
        <v>0</v>
      </c>
      <c r="S5" s="128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</row>
    <row r="6" spans="1:35" s="129" customFormat="1" ht="28.5" customHeight="1" x14ac:dyDescent="0.25">
      <c r="A6" s="130" t="s">
        <v>14</v>
      </c>
      <c r="B6" s="135"/>
      <c r="C6" s="56"/>
      <c r="D6" s="134"/>
      <c r="E6" s="137"/>
      <c r="F6" s="138"/>
      <c r="G6" s="138"/>
      <c r="H6" s="127">
        <f t="shared" si="3"/>
        <v>0</v>
      </c>
      <c r="I6" s="136"/>
      <c r="J6" s="139"/>
      <c r="K6" s="131">
        <f t="shared" si="1"/>
        <v>0</v>
      </c>
      <c r="L6" s="265">
        <v>0</v>
      </c>
      <c r="M6" s="271"/>
      <c r="N6" s="270"/>
      <c r="O6" s="271"/>
      <c r="P6" s="270"/>
      <c r="Q6" s="295">
        <v>0</v>
      </c>
      <c r="R6" s="132">
        <f t="shared" si="2"/>
        <v>0</v>
      </c>
      <c r="S6" s="128"/>
      <c r="T6" s="133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</row>
    <row r="7" spans="1:35" s="129" customFormat="1" ht="28.5" customHeight="1" x14ac:dyDescent="0.25">
      <c r="A7" s="130" t="s">
        <v>14</v>
      </c>
      <c r="B7" s="135"/>
      <c r="C7" s="56"/>
      <c r="D7" s="134"/>
      <c r="E7" s="137"/>
      <c r="F7" s="138"/>
      <c r="G7" s="138"/>
      <c r="H7" s="127">
        <f t="shared" si="3"/>
        <v>0</v>
      </c>
      <c r="I7" s="136"/>
      <c r="J7" s="139"/>
      <c r="K7" s="131">
        <f t="shared" si="1"/>
        <v>0</v>
      </c>
      <c r="L7" s="265">
        <v>0</v>
      </c>
      <c r="M7" s="271"/>
      <c r="N7" s="270"/>
      <c r="O7" s="271"/>
      <c r="P7" s="270"/>
      <c r="Q7" s="295">
        <v>0</v>
      </c>
      <c r="R7" s="132">
        <f t="shared" si="2"/>
        <v>0</v>
      </c>
      <c r="S7" s="128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</row>
    <row r="8" spans="1:35" s="129" customFormat="1" ht="28.5" customHeight="1" x14ac:dyDescent="0.25">
      <c r="A8" s="130" t="s">
        <v>14</v>
      </c>
      <c r="B8" s="135"/>
      <c r="C8" s="56"/>
      <c r="D8" s="134"/>
      <c r="E8" s="137"/>
      <c r="F8" s="138"/>
      <c r="G8" s="138"/>
      <c r="H8" s="127">
        <f t="shared" si="3"/>
        <v>0</v>
      </c>
      <c r="I8" s="136"/>
      <c r="J8" s="139"/>
      <c r="K8" s="131">
        <f t="shared" si="1"/>
        <v>0</v>
      </c>
      <c r="L8" s="265">
        <v>0</v>
      </c>
      <c r="M8" s="271"/>
      <c r="N8" s="270"/>
      <c r="O8" s="271"/>
      <c r="P8" s="270"/>
      <c r="Q8" s="295">
        <v>0</v>
      </c>
      <c r="R8" s="132">
        <f t="shared" si="2"/>
        <v>0</v>
      </c>
      <c r="S8" s="128"/>
      <c r="T8" s="133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</row>
    <row r="9" spans="1:35" s="129" customFormat="1" ht="28.5" customHeight="1" x14ac:dyDescent="0.25">
      <c r="A9" s="130" t="s">
        <v>14</v>
      </c>
      <c r="B9" s="135"/>
      <c r="C9" s="56"/>
      <c r="D9" s="134"/>
      <c r="E9" s="137"/>
      <c r="F9" s="138"/>
      <c r="G9" s="138"/>
      <c r="H9" s="127">
        <f t="shared" si="3"/>
        <v>0</v>
      </c>
      <c r="I9" s="136"/>
      <c r="J9" s="139"/>
      <c r="K9" s="131">
        <f t="shared" si="1"/>
        <v>0</v>
      </c>
      <c r="L9" s="265">
        <v>0</v>
      </c>
      <c r="M9" s="271"/>
      <c r="N9" s="270"/>
      <c r="O9" s="271"/>
      <c r="P9" s="270"/>
      <c r="Q9" s="295">
        <v>0</v>
      </c>
      <c r="R9" s="132">
        <f t="shared" si="2"/>
        <v>0</v>
      </c>
      <c r="S9" s="128"/>
      <c r="T9" s="133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</row>
    <row r="10" spans="1:35" s="129" customFormat="1" ht="28.5" customHeight="1" x14ac:dyDescent="0.25">
      <c r="A10" s="130" t="s">
        <v>14</v>
      </c>
      <c r="B10" s="135"/>
      <c r="C10" s="56"/>
      <c r="D10" s="134"/>
      <c r="E10" s="137"/>
      <c r="F10" s="138"/>
      <c r="G10" s="138"/>
      <c r="H10" s="127">
        <f t="shared" si="3"/>
        <v>0</v>
      </c>
      <c r="I10" s="136"/>
      <c r="J10" s="139"/>
      <c r="K10" s="131">
        <f t="shared" si="1"/>
        <v>0</v>
      </c>
      <c r="L10" s="265">
        <v>0</v>
      </c>
      <c r="M10" s="271"/>
      <c r="N10" s="270"/>
      <c r="O10" s="271"/>
      <c r="P10" s="270"/>
      <c r="Q10" s="295">
        <v>0</v>
      </c>
      <c r="R10" s="132">
        <f t="shared" si="2"/>
        <v>0</v>
      </c>
      <c r="S10" s="128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</row>
    <row r="11" spans="1:35" s="129" customFormat="1" ht="28.5" customHeight="1" x14ac:dyDescent="0.25">
      <c r="A11" s="130" t="s">
        <v>14</v>
      </c>
      <c r="B11" s="135"/>
      <c r="C11" s="56"/>
      <c r="D11" s="134"/>
      <c r="E11" s="137"/>
      <c r="F11" s="138"/>
      <c r="G11" s="138"/>
      <c r="H11" s="127">
        <f t="shared" si="3"/>
        <v>0</v>
      </c>
      <c r="I11" s="136"/>
      <c r="J11" s="139"/>
      <c r="K11" s="131">
        <f t="shared" si="1"/>
        <v>0</v>
      </c>
      <c r="L11" s="265">
        <v>0</v>
      </c>
      <c r="M11" s="271"/>
      <c r="N11" s="270"/>
      <c r="O11" s="271"/>
      <c r="P11" s="270"/>
      <c r="Q11" s="295">
        <v>0</v>
      </c>
      <c r="R11" s="132">
        <f t="shared" si="2"/>
        <v>0</v>
      </c>
      <c r="S11" s="128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</row>
    <row r="12" spans="1:35" s="129" customFormat="1" ht="28.5" customHeight="1" x14ac:dyDescent="0.25">
      <c r="A12" s="130" t="s">
        <v>14</v>
      </c>
      <c r="B12" s="135"/>
      <c r="C12" s="56"/>
      <c r="D12" s="134"/>
      <c r="E12" s="137"/>
      <c r="F12" s="138"/>
      <c r="G12" s="138"/>
      <c r="H12" s="127">
        <f t="shared" si="3"/>
        <v>0</v>
      </c>
      <c r="I12" s="136"/>
      <c r="J12" s="139"/>
      <c r="K12" s="131">
        <f t="shared" si="1"/>
        <v>0</v>
      </c>
      <c r="L12" s="265">
        <v>0</v>
      </c>
      <c r="M12" s="271"/>
      <c r="N12" s="270"/>
      <c r="O12" s="271"/>
      <c r="P12" s="270"/>
      <c r="Q12" s="295">
        <v>0</v>
      </c>
      <c r="R12" s="132">
        <f t="shared" si="2"/>
        <v>0</v>
      </c>
      <c r="S12" s="128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</row>
    <row r="13" spans="1:35" s="129" customFormat="1" ht="28.5" customHeight="1" x14ac:dyDescent="0.25">
      <c r="A13" s="130" t="s">
        <v>14</v>
      </c>
      <c r="B13" s="135"/>
      <c r="C13" s="56"/>
      <c r="D13" s="134"/>
      <c r="E13" s="137"/>
      <c r="F13" s="138"/>
      <c r="G13" s="138"/>
      <c r="H13" s="127">
        <f t="shared" si="3"/>
        <v>0</v>
      </c>
      <c r="I13" s="136"/>
      <c r="J13" s="139"/>
      <c r="K13" s="131">
        <f t="shared" si="1"/>
        <v>0</v>
      </c>
      <c r="L13" s="265">
        <v>0</v>
      </c>
      <c r="M13" s="271"/>
      <c r="N13" s="270"/>
      <c r="O13" s="271"/>
      <c r="P13" s="270"/>
      <c r="Q13" s="295">
        <v>0</v>
      </c>
      <c r="R13" s="132">
        <f t="shared" si="2"/>
        <v>0</v>
      </c>
      <c r="S13" s="128"/>
      <c r="T13" s="133"/>
      <c r="U13" s="133"/>
      <c r="V13" s="133"/>
      <c r="W13" s="133"/>
      <c r="X13" s="133"/>
      <c r="Y13" s="133"/>
      <c r="Z13" s="133"/>
      <c r="AA13" s="133"/>
      <c r="AB13" s="133"/>
      <c r="AC13" s="133"/>
      <c r="AD13" s="133"/>
      <c r="AE13" s="133"/>
      <c r="AF13" s="133"/>
      <c r="AG13" s="133"/>
      <c r="AH13" s="133"/>
      <c r="AI13" s="133"/>
    </row>
    <row r="14" spans="1:35" s="129" customFormat="1" ht="28.5" customHeight="1" x14ac:dyDescent="0.25">
      <c r="A14" s="130" t="s">
        <v>14</v>
      </c>
      <c r="B14" s="135"/>
      <c r="C14" s="56"/>
      <c r="D14" s="134"/>
      <c r="E14" s="137"/>
      <c r="F14" s="138"/>
      <c r="G14" s="138"/>
      <c r="H14" s="127">
        <f t="shared" si="3"/>
        <v>0</v>
      </c>
      <c r="I14" s="136"/>
      <c r="J14" s="139"/>
      <c r="K14" s="131">
        <f t="shared" si="1"/>
        <v>0</v>
      </c>
      <c r="L14" s="265">
        <v>0</v>
      </c>
      <c r="M14" s="271"/>
      <c r="N14" s="270"/>
      <c r="O14" s="271"/>
      <c r="P14" s="270"/>
      <c r="Q14" s="295">
        <v>0</v>
      </c>
      <c r="R14" s="132">
        <f t="shared" si="2"/>
        <v>0</v>
      </c>
      <c r="S14" s="128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</row>
    <row r="15" spans="1:35" s="129" customFormat="1" ht="28.5" customHeight="1" x14ac:dyDescent="0.25">
      <c r="A15" s="130" t="s">
        <v>14</v>
      </c>
      <c r="B15" s="135"/>
      <c r="C15" s="56"/>
      <c r="D15" s="134"/>
      <c r="E15" s="137"/>
      <c r="F15" s="138"/>
      <c r="G15" s="138"/>
      <c r="H15" s="127">
        <f t="shared" si="3"/>
        <v>0</v>
      </c>
      <c r="I15" s="136"/>
      <c r="J15" s="139"/>
      <c r="K15" s="131">
        <f t="shared" si="1"/>
        <v>0</v>
      </c>
      <c r="L15" s="265">
        <v>0</v>
      </c>
      <c r="M15" s="271"/>
      <c r="N15" s="270"/>
      <c r="O15" s="271"/>
      <c r="P15" s="270"/>
      <c r="Q15" s="295">
        <v>0</v>
      </c>
      <c r="R15" s="132">
        <f t="shared" si="2"/>
        <v>0</v>
      </c>
      <c r="S15" s="128"/>
      <c r="T15" s="133"/>
      <c r="U15" s="133"/>
      <c r="V15" s="133"/>
      <c r="W15" s="133"/>
      <c r="X15" s="133"/>
      <c r="Y15" s="133"/>
      <c r="Z15" s="133"/>
      <c r="AA15" s="133"/>
      <c r="AB15" s="133"/>
      <c r="AC15" s="133"/>
      <c r="AD15" s="133"/>
      <c r="AE15" s="133"/>
      <c r="AF15" s="133"/>
      <c r="AG15" s="133"/>
      <c r="AH15" s="133"/>
      <c r="AI15" s="133"/>
    </row>
    <row r="16" spans="1:35" s="129" customFormat="1" ht="28.5" customHeight="1" x14ac:dyDescent="0.25">
      <c r="A16" s="130" t="s">
        <v>14</v>
      </c>
      <c r="B16" s="135"/>
      <c r="C16" s="56"/>
      <c r="D16" s="134"/>
      <c r="E16" s="137"/>
      <c r="F16" s="138"/>
      <c r="G16" s="138"/>
      <c r="H16" s="127">
        <f t="shared" si="3"/>
        <v>0</v>
      </c>
      <c r="I16" s="136"/>
      <c r="J16" s="139"/>
      <c r="K16" s="131">
        <f t="shared" si="1"/>
        <v>0</v>
      </c>
      <c r="L16" s="265">
        <v>0</v>
      </c>
      <c r="M16" s="271"/>
      <c r="N16" s="270"/>
      <c r="O16" s="271"/>
      <c r="P16" s="270"/>
      <c r="Q16" s="295">
        <v>0</v>
      </c>
      <c r="R16" s="132">
        <f t="shared" si="2"/>
        <v>0</v>
      </c>
      <c r="S16" s="128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3"/>
      <c r="AG16" s="133"/>
      <c r="AH16" s="133"/>
      <c r="AI16" s="133"/>
    </row>
    <row r="17" spans="1:35" s="129" customFormat="1" ht="28.5" customHeight="1" x14ac:dyDescent="0.25">
      <c r="A17" s="130" t="s">
        <v>14</v>
      </c>
      <c r="B17" s="135"/>
      <c r="C17" s="56"/>
      <c r="D17" s="134"/>
      <c r="E17" s="137"/>
      <c r="F17" s="138"/>
      <c r="G17" s="138"/>
      <c r="H17" s="127">
        <f t="shared" si="3"/>
        <v>0</v>
      </c>
      <c r="I17" s="136"/>
      <c r="J17" s="139"/>
      <c r="K17" s="131">
        <f t="shared" si="1"/>
        <v>0</v>
      </c>
      <c r="L17" s="265">
        <v>0</v>
      </c>
      <c r="M17" s="271"/>
      <c r="N17" s="270"/>
      <c r="O17" s="271"/>
      <c r="P17" s="270"/>
      <c r="Q17" s="295">
        <v>0</v>
      </c>
      <c r="R17" s="132">
        <f t="shared" si="2"/>
        <v>0</v>
      </c>
      <c r="S17" s="128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</row>
    <row r="18" spans="1:35" s="129" customFormat="1" ht="28.5" customHeight="1" x14ac:dyDescent="0.25">
      <c r="A18" s="130" t="s">
        <v>14</v>
      </c>
      <c r="B18" s="135"/>
      <c r="C18" s="56"/>
      <c r="D18" s="134"/>
      <c r="E18" s="137"/>
      <c r="F18" s="138"/>
      <c r="G18" s="138"/>
      <c r="H18" s="127">
        <f t="shared" si="3"/>
        <v>0</v>
      </c>
      <c r="I18" s="136"/>
      <c r="J18" s="139"/>
      <c r="K18" s="131">
        <f t="shared" si="1"/>
        <v>0</v>
      </c>
      <c r="L18" s="265">
        <v>0</v>
      </c>
      <c r="M18" s="271"/>
      <c r="N18" s="270"/>
      <c r="O18" s="271"/>
      <c r="P18" s="270"/>
      <c r="Q18" s="295">
        <v>0</v>
      </c>
      <c r="R18" s="132">
        <f t="shared" si="2"/>
        <v>0</v>
      </c>
      <c r="S18" s="128"/>
      <c r="T18" s="133"/>
      <c r="U18" s="133"/>
      <c r="V18" s="133"/>
      <c r="W18" s="133"/>
      <c r="X18" s="133"/>
      <c r="Y18" s="133"/>
      <c r="Z18" s="133"/>
      <c r="AA18" s="133"/>
      <c r="AB18" s="133"/>
      <c r="AC18" s="133"/>
      <c r="AD18" s="133"/>
      <c r="AE18" s="133"/>
      <c r="AF18" s="133"/>
      <c r="AG18" s="133"/>
      <c r="AH18" s="133"/>
      <c r="AI18" s="133"/>
    </row>
    <row r="19" spans="1:35" s="129" customFormat="1" ht="28.5" customHeight="1" x14ac:dyDescent="0.25">
      <c r="A19" s="130" t="s">
        <v>14</v>
      </c>
      <c r="B19" s="135"/>
      <c r="C19" s="56"/>
      <c r="D19" s="134"/>
      <c r="E19" s="137"/>
      <c r="F19" s="138"/>
      <c r="G19" s="138"/>
      <c r="H19" s="127">
        <f t="shared" si="3"/>
        <v>0</v>
      </c>
      <c r="I19" s="136"/>
      <c r="J19" s="139"/>
      <c r="K19" s="131">
        <f t="shared" si="1"/>
        <v>0</v>
      </c>
      <c r="L19" s="265">
        <v>0</v>
      </c>
      <c r="M19" s="271"/>
      <c r="N19" s="270"/>
      <c r="O19" s="271"/>
      <c r="P19" s="270"/>
      <c r="Q19" s="295">
        <v>0</v>
      </c>
      <c r="R19" s="132">
        <f t="shared" si="2"/>
        <v>0</v>
      </c>
      <c r="S19" s="128"/>
      <c r="T19" s="133"/>
      <c r="U19" s="133"/>
      <c r="V19" s="133"/>
      <c r="W19" s="133"/>
      <c r="X19" s="133"/>
      <c r="Y19" s="133"/>
      <c r="Z19" s="133"/>
      <c r="AA19" s="133"/>
      <c r="AB19" s="133"/>
      <c r="AC19" s="133"/>
      <c r="AD19" s="133"/>
      <c r="AE19" s="133"/>
      <c r="AF19" s="133"/>
      <c r="AG19" s="133"/>
      <c r="AH19" s="133"/>
      <c r="AI19" s="133"/>
    </row>
    <row r="20" spans="1:35" s="129" customFormat="1" ht="28.5" customHeight="1" x14ac:dyDescent="0.25">
      <c r="A20" s="130" t="s">
        <v>14</v>
      </c>
      <c r="B20" s="135"/>
      <c r="C20" s="56"/>
      <c r="D20" s="134"/>
      <c r="E20" s="137"/>
      <c r="F20" s="138"/>
      <c r="G20" s="138"/>
      <c r="H20" s="127">
        <f t="shared" si="3"/>
        <v>0</v>
      </c>
      <c r="I20" s="136"/>
      <c r="J20" s="139"/>
      <c r="K20" s="131">
        <f t="shared" si="1"/>
        <v>0</v>
      </c>
      <c r="L20" s="265">
        <v>0</v>
      </c>
      <c r="M20" s="271"/>
      <c r="N20" s="270"/>
      <c r="O20" s="271"/>
      <c r="P20" s="270"/>
      <c r="Q20" s="295">
        <v>0</v>
      </c>
      <c r="R20" s="132">
        <f t="shared" si="2"/>
        <v>0</v>
      </c>
      <c r="S20" s="128"/>
      <c r="T20" s="133"/>
      <c r="U20" s="133"/>
      <c r="V20" s="133"/>
      <c r="W20" s="133"/>
      <c r="X20" s="133"/>
      <c r="Y20" s="133"/>
      <c r="Z20" s="133"/>
      <c r="AA20" s="133"/>
      <c r="AB20" s="133"/>
      <c r="AC20" s="133"/>
      <c r="AD20" s="133"/>
      <c r="AE20" s="133"/>
      <c r="AF20" s="133"/>
      <c r="AG20" s="133"/>
      <c r="AH20" s="133"/>
      <c r="AI20" s="133"/>
    </row>
    <row r="21" spans="1:35" s="129" customFormat="1" ht="28.5" customHeight="1" x14ac:dyDescent="0.25">
      <c r="A21" s="130" t="s">
        <v>14</v>
      </c>
      <c r="B21" s="135"/>
      <c r="C21" s="56"/>
      <c r="D21" s="134"/>
      <c r="E21" s="137"/>
      <c r="F21" s="138"/>
      <c r="G21" s="138"/>
      <c r="H21" s="127">
        <f t="shared" si="3"/>
        <v>0</v>
      </c>
      <c r="I21" s="136"/>
      <c r="J21" s="139"/>
      <c r="K21" s="131">
        <f t="shared" si="1"/>
        <v>0</v>
      </c>
      <c r="L21" s="265">
        <v>0</v>
      </c>
      <c r="M21" s="271"/>
      <c r="N21" s="270"/>
      <c r="O21" s="271"/>
      <c r="P21" s="270"/>
      <c r="Q21" s="295">
        <v>0</v>
      </c>
      <c r="R21" s="132">
        <f t="shared" si="2"/>
        <v>0</v>
      </c>
      <c r="S21" s="128"/>
      <c r="T21" s="133"/>
      <c r="U21" s="133"/>
      <c r="V21" s="133"/>
      <c r="W21" s="133"/>
      <c r="X21" s="133"/>
      <c r="Y21" s="133"/>
      <c r="Z21" s="133"/>
      <c r="AA21" s="133"/>
      <c r="AB21" s="133"/>
      <c r="AC21" s="133"/>
      <c r="AD21" s="133"/>
      <c r="AE21" s="133"/>
      <c r="AF21" s="133"/>
      <c r="AG21" s="133"/>
      <c r="AH21" s="133"/>
      <c r="AI21" s="133"/>
    </row>
    <row r="22" spans="1:35" s="129" customFormat="1" ht="28.5" customHeight="1" x14ac:dyDescent="0.25">
      <c r="A22" s="130" t="s">
        <v>14</v>
      </c>
      <c r="B22" s="135"/>
      <c r="C22" s="56"/>
      <c r="D22" s="134"/>
      <c r="E22" s="137"/>
      <c r="F22" s="138"/>
      <c r="G22" s="138"/>
      <c r="H22" s="127">
        <f t="shared" si="3"/>
        <v>0</v>
      </c>
      <c r="I22" s="136"/>
      <c r="J22" s="139"/>
      <c r="K22" s="131">
        <f t="shared" ref="K22:K50" si="4">L22/1.1</f>
        <v>0</v>
      </c>
      <c r="L22" s="265">
        <v>0</v>
      </c>
      <c r="M22" s="271"/>
      <c r="N22" s="270"/>
      <c r="O22" s="271"/>
      <c r="P22" s="270"/>
      <c r="Q22" s="295">
        <v>0</v>
      </c>
      <c r="R22" s="132">
        <f t="shared" si="2"/>
        <v>0</v>
      </c>
      <c r="S22" s="128"/>
      <c r="T22" s="133"/>
      <c r="U22" s="133"/>
      <c r="V22" s="133"/>
      <c r="W22" s="133"/>
      <c r="X22" s="133"/>
      <c r="Y22" s="133"/>
      <c r="Z22" s="133"/>
      <c r="AA22" s="133"/>
      <c r="AB22" s="133"/>
      <c r="AC22" s="133"/>
      <c r="AD22" s="133"/>
      <c r="AE22" s="133"/>
      <c r="AF22" s="133"/>
      <c r="AG22" s="133"/>
      <c r="AH22" s="133"/>
      <c r="AI22" s="133"/>
    </row>
    <row r="23" spans="1:35" s="129" customFormat="1" ht="28.5" customHeight="1" x14ac:dyDescent="0.25">
      <c r="A23" s="130" t="s">
        <v>14</v>
      </c>
      <c r="B23" s="135"/>
      <c r="C23" s="56"/>
      <c r="D23" s="134"/>
      <c r="E23" s="137"/>
      <c r="F23" s="138"/>
      <c r="G23" s="138"/>
      <c r="H23" s="127">
        <f t="shared" si="3"/>
        <v>0</v>
      </c>
      <c r="I23" s="136"/>
      <c r="J23" s="139"/>
      <c r="K23" s="131">
        <f t="shared" si="4"/>
        <v>0</v>
      </c>
      <c r="L23" s="265">
        <v>0</v>
      </c>
      <c r="M23" s="271"/>
      <c r="N23" s="270"/>
      <c r="O23" s="271"/>
      <c r="P23" s="270"/>
      <c r="Q23" s="295">
        <v>0</v>
      </c>
      <c r="R23" s="132">
        <f t="shared" si="2"/>
        <v>0</v>
      </c>
      <c r="S23" s="128"/>
      <c r="T23" s="133"/>
      <c r="U23" s="133"/>
      <c r="V23" s="133"/>
      <c r="W23" s="133"/>
      <c r="X23" s="133"/>
      <c r="Y23" s="133"/>
      <c r="Z23" s="133"/>
      <c r="AA23" s="133"/>
      <c r="AB23" s="133"/>
      <c r="AC23" s="133"/>
      <c r="AD23" s="133"/>
      <c r="AE23" s="133"/>
      <c r="AF23" s="133"/>
      <c r="AG23" s="133"/>
      <c r="AH23" s="133"/>
      <c r="AI23" s="133"/>
    </row>
    <row r="24" spans="1:35" s="129" customFormat="1" ht="28.5" customHeight="1" x14ac:dyDescent="0.25">
      <c r="A24" s="130" t="s">
        <v>14</v>
      </c>
      <c r="B24" s="135"/>
      <c r="C24" s="56"/>
      <c r="D24" s="134"/>
      <c r="E24" s="137"/>
      <c r="F24" s="138"/>
      <c r="G24" s="138"/>
      <c r="H24" s="127">
        <f t="shared" si="3"/>
        <v>0</v>
      </c>
      <c r="I24" s="136"/>
      <c r="J24" s="139"/>
      <c r="K24" s="131">
        <f t="shared" si="4"/>
        <v>0</v>
      </c>
      <c r="L24" s="265">
        <v>0</v>
      </c>
      <c r="M24" s="271"/>
      <c r="N24" s="270"/>
      <c r="O24" s="271"/>
      <c r="P24" s="270"/>
      <c r="Q24" s="295">
        <v>0</v>
      </c>
      <c r="R24" s="132">
        <f t="shared" si="2"/>
        <v>0</v>
      </c>
      <c r="S24" s="128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</row>
    <row r="25" spans="1:35" s="129" customFormat="1" ht="28.5" customHeight="1" x14ac:dyDescent="0.25">
      <c r="A25" s="130" t="s">
        <v>14</v>
      </c>
      <c r="B25" s="135"/>
      <c r="C25" s="56"/>
      <c r="D25" s="134"/>
      <c r="E25" s="137"/>
      <c r="F25" s="138"/>
      <c r="G25" s="138"/>
      <c r="H25" s="127">
        <f t="shared" si="3"/>
        <v>0</v>
      </c>
      <c r="I25" s="136"/>
      <c r="J25" s="139"/>
      <c r="K25" s="131">
        <f t="shared" si="4"/>
        <v>0</v>
      </c>
      <c r="L25" s="265">
        <v>0</v>
      </c>
      <c r="M25" s="271"/>
      <c r="N25" s="270"/>
      <c r="O25" s="271"/>
      <c r="P25" s="270"/>
      <c r="Q25" s="295">
        <v>0</v>
      </c>
      <c r="R25" s="132">
        <f t="shared" si="2"/>
        <v>0</v>
      </c>
      <c r="S25" s="128"/>
      <c r="T25" s="133"/>
      <c r="U25" s="133"/>
      <c r="V25" s="133"/>
      <c r="W25" s="133"/>
      <c r="X25" s="133"/>
      <c r="Y25" s="133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</row>
    <row r="26" spans="1:35" s="129" customFormat="1" ht="28.5" customHeight="1" x14ac:dyDescent="0.25">
      <c r="A26" s="130" t="s">
        <v>14</v>
      </c>
      <c r="B26" s="135"/>
      <c r="C26" s="56"/>
      <c r="D26" s="134"/>
      <c r="E26" s="137"/>
      <c r="F26" s="138"/>
      <c r="G26" s="138"/>
      <c r="H26" s="127">
        <f t="shared" si="3"/>
        <v>0</v>
      </c>
      <c r="I26" s="136"/>
      <c r="J26" s="139"/>
      <c r="K26" s="131">
        <f t="shared" si="4"/>
        <v>0</v>
      </c>
      <c r="L26" s="265">
        <v>0</v>
      </c>
      <c r="M26" s="271"/>
      <c r="N26" s="270"/>
      <c r="O26" s="271"/>
      <c r="P26" s="270"/>
      <c r="Q26" s="295">
        <v>0</v>
      </c>
      <c r="R26" s="132">
        <f t="shared" si="2"/>
        <v>0</v>
      </c>
      <c r="S26" s="128"/>
      <c r="T26" s="133"/>
      <c r="U26" s="133"/>
      <c r="V26" s="133"/>
      <c r="W26" s="133"/>
      <c r="X26" s="133"/>
      <c r="Y26" s="133"/>
      <c r="Z26" s="133"/>
      <c r="AA26" s="133"/>
      <c r="AB26" s="133"/>
      <c r="AC26" s="133"/>
      <c r="AD26" s="133"/>
      <c r="AE26" s="133"/>
      <c r="AF26" s="133"/>
      <c r="AG26" s="133"/>
      <c r="AH26" s="133"/>
      <c r="AI26" s="133"/>
    </row>
    <row r="27" spans="1:35" s="129" customFormat="1" ht="28.5" customHeight="1" x14ac:dyDescent="0.25">
      <c r="A27" s="130" t="s">
        <v>14</v>
      </c>
      <c r="B27" s="135"/>
      <c r="C27" s="56"/>
      <c r="D27" s="134"/>
      <c r="E27" s="137"/>
      <c r="F27" s="138"/>
      <c r="G27" s="138"/>
      <c r="H27" s="127">
        <f t="shared" si="3"/>
        <v>0</v>
      </c>
      <c r="I27" s="136"/>
      <c r="J27" s="139"/>
      <c r="K27" s="131">
        <f t="shared" si="4"/>
        <v>0</v>
      </c>
      <c r="L27" s="265">
        <v>0</v>
      </c>
      <c r="M27" s="271"/>
      <c r="N27" s="270"/>
      <c r="O27" s="271"/>
      <c r="P27" s="270"/>
      <c r="Q27" s="295">
        <v>0</v>
      </c>
      <c r="R27" s="132">
        <f t="shared" si="2"/>
        <v>0</v>
      </c>
      <c r="S27" s="128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</row>
    <row r="28" spans="1:35" s="129" customFormat="1" ht="28.5" customHeight="1" x14ac:dyDescent="0.25">
      <c r="A28" s="130" t="s">
        <v>14</v>
      </c>
      <c r="B28" s="135"/>
      <c r="C28" s="56"/>
      <c r="D28" s="134"/>
      <c r="E28" s="137"/>
      <c r="F28" s="138"/>
      <c r="G28" s="138"/>
      <c r="H28" s="127">
        <f t="shared" si="3"/>
        <v>0</v>
      </c>
      <c r="I28" s="136"/>
      <c r="J28" s="139"/>
      <c r="K28" s="131">
        <f t="shared" si="4"/>
        <v>0</v>
      </c>
      <c r="L28" s="265">
        <v>0</v>
      </c>
      <c r="M28" s="271"/>
      <c r="N28" s="270"/>
      <c r="O28" s="271"/>
      <c r="P28" s="270"/>
      <c r="Q28" s="295">
        <v>0</v>
      </c>
      <c r="R28" s="132">
        <f t="shared" si="2"/>
        <v>0</v>
      </c>
      <c r="S28" s="128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3"/>
      <c r="AE28" s="133"/>
      <c r="AF28" s="133"/>
      <c r="AG28" s="133"/>
      <c r="AH28" s="133"/>
      <c r="AI28" s="133"/>
    </row>
    <row r="29" spans="1:35" s="129" customFormat="1" ht="28.5" customHeight="1" x14ac:dyDescent="0.25">
      <c r="A29" s="130" t="s">
        <v>14</v>
      </c>
      <c r="B29" s="135"/>
      <c r="C29" s="56"/>
      <c r="D29" s="134"/>
      <c r="E29" s="137"/>
      <c r="F29" s="138"/>
      <c r="G29" s="138"/>
      <c r="H29" s="127">
        <f t="shared" si="3"/>
        <v>0</v>
      </c>
      <c r="I29" s="136"/>
      <c r="J29" s="139"/>
      <c r="K29" s="131">
        <f t="shared" si="4"/>
        <v>0</v>
      </c>
      <c r="L29" s="265">
        <v>0</v>
      </c>
      <c r="M29" s="271"/>
      <c r="N29" s="270"/>
      <c r="O29" s="271"/>
      <c r="P29" s="270"/>
      <c r="Q29" s="295">
        <v>0</v>
      </c>
      <c r="R29" s="132">
        <f t="shared" si="2"/>
        <v>0</v>
      </c>
      <c r="S29" s="128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3"/>
      <c r="AE29" s="133"/>
      <c r="AF29" s="133"/>
      <c r="AG29" s="133"/>
      <c r="AH29" s="133"/>
      <c r="AI29" s="133"/>
    </row>
    <row r="30" spans="1:35" s="129" customFormat="1" ht="28.5" customHeight="1" x14ac:dyDescent="0.25">
      <c r="A30" s="130" t="s">
        <v>14</v>
      </c>
      <c r="B30" s="135"/>
      <c r="C30" s="56"/>
      <c r="D30" s="134"/>
      <c r="E30" s="137"/>
      <c r="F30" s="138"/>
      <c r="G30" s="138"/>
      <c r="H30" s="127">
        <f t="shared" si="3"/>
        <v>0</v>
      </c>
      <c r="I30" s="136"/>
      <c r="J30" s="139"/>
      <c r="K30" s="131">
        <f t="shared" si="4"/>
        <v>0</v>
      </c>
      <c r="L30" s="265">
        <v>0</v>
      </c>
      <c r="M30" s="271"/>
      <c r="N30" s="270"/>
      <c r="O30" s="271"/>
      <c r="P30" s="270"/>
      <c r="Q30" s="295">
        <v>0</v>
      </c>
      <c r="R30" s="132">
        <f t="shared" si="2"/>
        <v>0</v>
      </c>
      <c r="S30" s="128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3"/>
      <c r="AI30" s="133"/>
    </row>
    <row r="31" spans="1:35" s="129" customFormat="1" ht="28.5" customHeight="1" x14ac:dyDescent="0.25">
      <c r="A31" s="130" t="s">
        <v>14</v>
      </c>
      <c r="B31" s="135"/>
      <c r="C31" s="56"/>
      <c r="D31" s="134"/>
      <c r="E31" s="137"/>
      <c r="F31" s="138"/>
      <c r="G31" s="138"/>
      <c r="H31" s="127">
        <f t="shared" si="3"/>
        <v>0</v>
      </c>
      <c r="I31" s="136"/>
      <c r="J31" s="139"/>
      <c r="K31" s="131">
        <f t="shared" si="4"/>
        <v>0</v>
      </c>
      <c r="L31" s="265">
        <v>0</v>
      </c>
      <c r="M31" s="271"/>
      <c r="N31" s="270"/>
      <c r="O31" s="271"/>
      <c r="P31" s="270"/>
      <c r="Q31" s="295">
        <v>0</v>
      </c>
      <c r="R31" s="132">
        <f t="shared" si="2"/>
        <v>0</v>
      </c>
      <c r="S31" s="128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3"/>
      <c r="AE31" s="133"/>
      <c r="AF31" s="133"/>
      <c r="AG31" s="133"/>
      <c r="AH31" s="133"/>
      <c r="AI31" s="133"/>
    </row>
    <row r="32" spans="1:35" s="129" customFormat="1" ht="28.5" customHeight="1" x14ac:dyDescent="0.25">
      <c r="A32" s="130" t="s">
        <v>14</v>
      </c>
      <c r="B32" s="135"/>
      <c r="C32" s="56"/>
      <c r="D32" s="134"/>
      <c r="E32" s="137"/>
      <c r="F32" s="138"/>
      <c r="G32" s="138"/>
      <c r="H32" s="127">
        <f t="shared" si="3"/>
        <v>0</v>
      </c>
      <c r="I32" s="136"/>
      <c r="J32" s="139"/>
      <c r="K32" s="131">
        <f t="shared" si="4"/>
        <v>0</v>
      </c>
      <c r="L32" s="265">
        <v>0</v>
      </c>
      <c r="M32" s="271"/>
      <c r="N32" s="270"/>
      <c r="O32" s="271"/>
      <c r="P32" s="270"/>
      <c r="Q32" s="295">
        <v>0</v>
      </c>
      <c r="R32" s="132">
        <f t="shared" si="2"/>
        <v>0</v>
      </c>
      <c r="S32" s="128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</row>
    <row r="33" spans="1:35" s="129" customFormat="1" ht="28.5" customHeight="1" x14ac:dyDescent="0.25">
      <c r="A33" s="130" t="s">
        <v>14</v>
      </c>
      <c r="B33" s="135"/>
      <c r="C33" s="56"/>
      <c r="D33" s="134"/>
      <c r="E33" s="137"/>
      <c r="F33" s="138"/>
      <c r="G33" s="138"/>
      <c r="H33" s="127">
        <f t="shared" si="3"/>
        <v>0</v>
      </c>
      <c r="I33" s="136"/>
      <c r="J33" s="139"/>
      <c r="K33" s="131">
        <f t="shared" si="4"/>
        <v>0</v>
      </c>
      <c r="L33" s="265">
        <v>0</v>
      </c>
      <c r="M33" s="271"/>
      <c r="N33" s="270"/>
      <c r="O33" s="271"/>
      <c r="P33" s="270"/>
      <c r="Q33" s="295">
        <v>0</v>
      </c>
      <c r="R33" s="132">
        <f t="shared" si="2"/>
        <v>0</v>
      </c>
      <c r="S33" s="128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3"/>
      <c r="AG33" s="133"/>
      <c r="AH33" s="133"/>
      <c r="AI33" s="133"/>
    </row>
    <row r="34" spans="1:35" s="129" customFormat="1" ht="28.5" customHeight="1" x14ac:dyDescent="0.25">
      <c r="A34" s="130" t="s">
        <v>14</v>
      </c>
      <c r="B34" s="135"/>
      <c r="C34" s="56"/>
      <c r="D34" s="134"/>
      <c r="E34" s="137"/>
      <c r="F34" s="138"/>
      <c r="G34" s="138"/>
      <c r="H34" s="127">
        <f t="shared" si="3"/>
        <v>0</v>
      </c>
      <c r="I34" s="136"/>
      <c r="J34" s="139"/>
      <c r="K34" s="131">
        <f t="shared" si="4"/>
        <v>0</v>
      </c>
      <c r="L34" s="265">
        <v>0</v>
      </c>
      <c r="M34" s="271"/>
      <c r="N34" s="270"/>
      <c r="O34" s="271"/>
      <c r="P34" s="270"/>
      <c r="Q34" s="295">
        <v>0</v>
      </c>
      <c r="R34" s="132">
        <f t="shared" si="2"/>
        <v>0</v>
      </c>
      <c r="S34" s="128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3"/>
      <c r="AH34" s="133"/>
      <c r="AI34" s="133"/>
    </row>
    <row r="35" spans="1:35" s="129" customFormat="1" ht="28.5" customHeight="1" x14ac:dyDescent="0.25">
      <c r="A35" s="130" t="s">
        <v>14</v>
      </c>
      <c r="B35" s="135"/>
      <c r="C35" s="56"/>
      <c r="D35" s="134"/>
      <c r="E35" s="137"/>
      <c r="F35" s="138"/>
      <c r="G35" s="138"/>
      <c r="H35" s="127">
        <f t="shared" si="3"/>
        <v>0</v>
      </c>
      <c r="I35" s="136"/>
      <c r="J35" s="139"/>
      <c r="K35" s="131">
        <f t="shared" si="4"/>
        <v>0</v>
      </c>
      <c r="L35" s="265">
        <v>0</v>
      </c>
      <c r="M35" s="271"/>
      <c r="N35" s="270"/>
      <c r="O35" s="271"/>
      <c r="P35" s="270"/>
      <c r="Q35" s="295">
        <v>0</v>
      </c>
      <c r="R35" s="132">
        <f t="shared" si="2"/>
        <v>0</v>
      </c>
      <c r="S35" s="128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3"/>
      <c r="AF35" s="133"/>
      <c r="AG35" s="133"/>
      <c r="AH35" s="133"/>
      <c r="AI35" s="133"/>
    </row>
    <row r="36" spans="1:35" s="129" customFormat="1" ht="28.5" customHeight="1" x14ac:dyDescent="0.25">
      <c r="A36" s="130" t="s">
        <v>14</v>
      </c>
      <c r="B36" s="135"/>
      <c r="C36" s="56"/>
      <c r="D36" s="134"/>
      <c r="E36" s="137"/>
      <c r="F36" s="138"/>
      <c r="G36" s="138"/>
      <c r="H36" s="127">
        <f t="shared" si="3"/>
        <v>0</v>
      </c>
      <c r="I36" s="136"/>
      <c r="J36" s="139"/>
      <c r="K36" s="131">
        <f t="shared" si="4"/>
        <v>0</v>
      </c>
      <c r="L36" s="265">
        <v>0</v>
      </c>
      <c r="M36" s="271"/>
      <c r="N36" s="270"/>
      <c r="O36" s="271"/>
      <c r="P36" s="270"/>
      <c r="Q36" s="295">
        <v>0</v>
      </c>
      <c r="R36" s="132">
        <f t="shared" si="2"/>
        <v>0</v>
      </c>
      <c r="S36" s="128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133"/>
      <c r="AG36" s="133"/>
      <c r="AH36" s="133"/>
      <c r="AI36" s="133"/>
    </row>
    <row r="37" spans="1:35" s="129" customFormat="1" ht="28.5" customHeight="1" x14ac:dyDescent="0.25">
      <c r="A37" s="130" t="s">
        <v>14</v>
      </c>
      <c r="B37" s="135"/>
      <c r="C37" s="56"/>
      <c r="D37" s="134"/>
      <c r="E37" s="137"/>
      <c r="F37" s="138"/>
      <c r="G37" s="138"/>
      <c r="H37" s="127">
        <f t="shared" si="3"/>
        <v>0</v>
      </c>
      <c r="I37" s="136"/>
      <c r="J37" s="139"/>
      <c r="K37" s="131">
        <f t="shared" si="4"/>
        <v>0</v>
      </c>
      <c r="L37" s="265">
        <v>0</v>
      </c>
      <c r="M37" s="271"/>
      <c r="N37" s="270"/>
      <c r="O37" s="271"/>
      <c r="P37" s="270"/>
      <c r="Q37" s="295">
        <v>0</v>
      </c>
      <c r="R37" s="132">
        <f t="shared" si="2"/>
        <v>0</v>
      </c>
      <c r="S37" s="128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33"/>
      <c r="AI37" s="133"/>
    </row>
    <row r="38" spans="1:35" s="129" customFormat="1" ht="28.5" customHeight="1" x14ac:dyDescent="0.25">
      <c r="A38" s="130" t="s">
        <v>14</v>
      </c>
      <c r="B38" s="135"/>
      <c r="C38" s="56"/>
      <c r="D38" s="134"/>
      <c r="E38" s="137"/>
      <c r="F38" s="138"/>
      <c r="G38" s="138"/>
      <c r="H38" s="127">
        <f t="shared" si="3"/>
        <v>0</v>
      </c>
      <c r="I38" s="136"/>
      <c r="J38" s="139"/>
      <c r="K38" s="131">
        <f t="shared" si="4"/>
        <v>0</v>
      </c>
      <c r="L38" s="265">
        <v>0</v>
      </c>
      <c r="M38" s="271"/>
      <c r="N38" s="270"/>
      <c r="O38" s="271"/>
      <c r="P38" s="270"/>
      <c r="Q38" s="295">
        <v>0</v>
      </c>
      <c r="R38" s="132">
        <f t="shared" si="2"/>
        <v>0</v>
      </c>
      <c r="S38" s="128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  <c r="AI38" s="133"/>
    </row>
    <row r="39" spans="1:35" s="129" customFormat="1" ht="28.5" customHeight="1" x14ac:dyDescent="0.25">
      <c r="A39" s="130" t="s">
        <v>14</v>
      </c>
      <c r="B39" s="135"/>
      <c r="C39" s="56"/>
      <c r="D39" s="134"/>
      <c r="E39" s="137"/>
      <c r="F39" s="138"/>
      <c r="G39" s="138"/>
      <c r="H39" s="127">
        <f t="shared" si="3"/>
        <v>0</v>
      </c>
      <c r="I39" s="136"/>
      <c r="J39" s="139"/>
      <c r="K39" s="131">
        <f t="shared" si="4"/>
        <v>0</v>
      </c>
      <c r="L39" s="265">
        <v>0</v>
      </c>
      <c r="M39" s="271"/>
      <c r="N39" s="270"/>
      <c r="O39" s="271"/>
      <c r="P39" s="270"/>
      <c r="Q39" s="295">
        <v>0</v>
      </c>
      <c r="R39" s="132">
        <f t="shared" si="2"/>
        <v>0</v>
      </c>
      <c r="S39" s="128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33"/>
      <c r="AE39" s="133"/>
      <c r="AF39" s="133"/>
      <c r="AG39" s="133"/>
      <c r="AH39" s="133"/>
      <c r="AI39" s="133"/>
    </row>
    <row r="40" spans="1:35" s="129" customFormat="1" ht="28.5" customHeight="1" x14ac:dyDescent="0.25">
      <c r="A40" s="130" t="s">
        <v>14</v>
      </c>
      <c r="B40" s="135"/>
      <c r="C40" s="56"/>
      <c r="D40" s="134"/>
      <c r="E40" s="137"/>
      <c r="F40" s="138"/>
      <c r="G40" s="138"/>
      <c r="H40" s="127">
        <f t="shared" si="3"/>
        <v>0</v>
      </c>
      <c r="I40" s="136"/>
      <c r="J40" s="139"/>
      <c r="K40" s="131">
        <f t="shared" si="4"/>
        <v>0</v>
      </c>
      <c r="L40" s="265">
        <v>0</v>
      </c>
      <c r="M40" s="271"/>
      <c r="N40" s="270"/>
      <c r="O40" s="271"/>
      <c r="P40" s="270"/>
      <c r="Q40" s="295">
        <v>0</v>
      </c>
      <c r="R40" s="132">
        <f t="shared" si="2"/>
        <v>0</v>
      </c>
      <c r="S40" s="128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33"/>
      <c r="AI40" s="133"/>
    </row>
    <row r="41" spans="1:35" s="129" customFormat="1" ht="28.5" customHeight="1" x14ac:dyDescent="0.25">
      <c r="A41" s="130" t="s">
        <v>14</v>
      </c>
      <c r="B41" s="135"/>
      <c r="C41" s="56"/>
      <c r="D41" s="134"/>
      <c r="E41" s="137"/>
      <c r="F41" s="138"/>
      <c r="G41" s="138"/>
      <c r="H41" s="127">
        <f t="shared" si="3"/>
        <v>0</v>
      </c>
      <c r="I41" s="136"/>
      <c r="J41" s="139"/>
      <c r="K41" s="131">
        <f t="shared" si="4"/>
        <v>0</v>
      </c>
      <c r="L41" s="265">
        <v>0</v>
      </c>
      <c r="M41" s="271"/>
      <c r="N41" s="270"/>
      <c r="O41" s="271"/>
      <c r="P41" s="270"/>
      <c r="Q41" s="295">
        <v>0</v>
      </c>
      <c r="R41" s="132">
        <f t="shared" si="2"/>
        <v>0</v>
      </c>
      <c r="S41" s="128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3"/>
      <c r="AF41" s="133"/>
      <c r="AG41" s="133"/>
      <c r="AH41" s="133"/>
      <c r="AI41" s="133"/>
    </row>
    <row r="42" spans="1:35" s="129" customFormat="1" ht="28.5" customHeight="1" x14ac:dyDescent="0.25">
      <c r="A42" s="130" t="s">
        <v>14</v>
      </c>
      <c r="B42" s="135"/>
      <c r="C42" s="56"/>
      <c r="D42" s="134"/>
      <c r="E42" s="137"/>
      <c r="F42" s="138"/>
      <c r="G42" s="138"/>
      <c r="H42" s="127">
        <f t="shared" si="3"/>
        <v>0</v>
      </c>
      <c r="I42" s="136"/>
      <c r="J42" s="139"/>
      <c r="K42" s="131">
        <f t="shared" si="4"/>
        <v>0</v>
      </c>
      <c r="L42" s="265">
        <v>0</v>
      </c>
      <c r="M42" s="271"/>
      <c r="N42" s="270"/>
      <c r="O42" s="271"/>
      <c r="P42" s="270"/>
      <c r="Q42" s="295">
        <v>0</v>
      </c>
      <c r="R42" s="132">
        <f t="shared" si="2"/>
        <v>0</v>
      </c>
      <c r="S42" s="128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33"/>
      <c r="AI42" s="133"/>
    </row>
    <row r="43" spans="1:35" s="129" customFormat="1" ht="28.5" customHeight="1" x14ac:dyDescent="0.25">
      <c r="A43" s="130" t="s">
        <v>14</v>
      </c>
      <c r="B43" s="135"/>
      <c r="C43" s="56"/>
      <c r="D43" s="134"/>
      <c r="E43" s="137"/>
      <c r="F43" s="138"/>
      <c r="G43" s="138"/>
      <c r="H43" s="127">
        <f t="shared" si="3"/>
        <v>0</v>
      </c>
      <c r="I43" s="136"/>
      <c r="J43" s="139"/>
      <c r="K43" s="131">
        <f t="shared" si="4"/>
        <v>0</v>
      </c>
      <c r="L43" s="265">
        <v>0</v>
      </c>
      <c r="M43" s="271"/>
      <c r="N43" s="270"/>
      <c r="O43" s="271"/>
      <c r="P43" s="270"/>
      <c r="Q43" s="295">
        <v>0</v>
      </c>
      <c r="R43" s="132">
        <f t="shared" si="2"/>
        <v>0</v>
      </c>
      <c r="S43" s="128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</row>
    <row r="44" spans="1:35" s="129" customFormat="1" ht="28.5" customHeight="1" x14ac:dyDescent="0.25">
      <c r="A44" s="130" t="s">
        <v>14</v>
      </c>
      <c r="B44" s="135"/>
      <c r="C44" s="56"/>
      <c r="D44" s="134"/>
      <c r="E44" s="137"/>
      <c r="F44" s="138"/>
      <c r="G44" s="138"/>
      <c r="H44" s="127">
        <f t="shared" si="3"/>
        <v>0</v>
      </c>
      <c r="I44" s="136"/>
      <c r="J44" s="139"/>
      <c r="K44" s="131">
        <f t="shared" si="4"/>
        <v>0</v>
      </c>
      <c r="L44" s="265">
        <v>0</v>
      </c>
      <c r="M44" s="271"/>
      <c r="N44" s="270"/>
      <c r="O44" s="271"/>
      <c r="P44" s="270"/>
      <c r="Q44" s="295">
        <v>0</v>
      </c>
      <c r="R44" s="132">
        <f t="shared" si="2"/>
        <v>0</v>
      </c>
      <c r="S44" s="128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</row>
    <row r="45" spans="1:35" s="129" customFormat="1" ht="28.5" customHeight="1" x14ac:dyDescent="0.25">
      <c r="A45" s="130" t="s">
        <v>14</v>
      </c>
      <c r="B45" s="135"/>
      <c r="C45" s="56"/>
      <c r="D45" s="134"/>
      <c r="E45" s="137"/>
      <c r="F45" s="138"/>
      <c r="G45" s="138"/>
      <c r="H45" s="127">
        <f t="shared" si="3"/>
        <v>0</v>
      </c>
      <c r="I45" s="136"/>
      <c r="J45" s="139"/>
      <c r="K45" s="131">
        <f t="shared" si="4"/>
        <v>0</v>
      </c>
      <c r="L45" s="265">
        <v>0</v>
      </c>
      <c r="M45" s="271"/>
      <c r="N45" s="270"/>
      <c r="O45" s="271"/>
      <c r="P45" s="270"/>
      <c r="Q45" s="295">
        <v>0</v>
      </c>
      <c r="R45" s="132">
        <f t="shared" si="2"/>
        <v>0</v>
      </c>
      <c r="S45" s="128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  <c r="AI45" s="133"/>
    </row>
    <row r="46" spans="1:35" s="129" customFormat="1" ht="28.5" customHeight="1" x14ac:dyDescent="0.25">
      <c r="A46" s="130" t="s">
        <v>14</v>
      </c>
      <c r="B46" s="135"/>
      <c r="C46" s="56"/>
      <c r="D46" s="134"/>
      <c r="E46" s="137"/>
      <c r="F46" s="138"/>
      <c r="G46" s="138"/>
      <c r="H46" s="127">
        <f t="shared" si="3"/>
        <v>0</v>
      </c>
      <c r="I46" s="136"/>
      <c r="J46" s="139"/>
      <c r="K46" s="131">
        <f t="shared" si="4"/>
        <v>0</v>
      </c>
      <c r="L46" s="265">
        <v>0</v>
      </c>
      <c r="M46" s="271"/>
      <c r="N46" s="270"/>
      <c r="O46" s="271"/>
      <c r="P46" s="270"/>
      <c r="Q46" s="295">
        <v>0</v>
      </c>
      <c r="R46" s="132">
        <f t="shared" si="2"/>
        <v>0</v>
      </c>
      <c r="S46" s="128"/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33"/>
      <c r="AE46" s="133"/>
      <c r="AF46" s="133"/>
      <c r="AG46" s="133"/>
      <c r="AH46" s="133"/>
      <c r="AI46" s="133"/>
    </row>
    <row r="47" spans="1:35" s="129" customFormat="1" ht="28.5" customHeight="1" x14ac:dyDescent="0.25">
      <c r="A47" s="130" t="s">
        <v>14</v>
      </c>
      <c r="B47" s="135"/>
      <c r="C47" s="56"/>
      <c r="D47" s="134"/>
      <c r="E47" s="137"/>
      <c r="F47" s="138"/>
      <c r="G47" s="138"/>
      <c r="H47" s="127">
        <f t="shared" si="3"/>
        <v>0</v>
      </c>
      <c r="I47" s="136"/>
      <c r="J47" s="139"/>
      <c r="K47" s="131">
        <f t="shared" si="4"/>
        <v>0</v>
      </c>
      <c r="L47" s="265">
        <v>0</v>
      </c>
      <c r="M47" s="271"/>
      <c r="N47" s="270"/>
      <c r="O47" s="271"/>
      <c r="P47" s="270"/>
      <c r="Q47" s="295">
        <v>0</v>
      </c>
      <c r="R47" s="132">
        <f t="shared" si="2"/>
        <v>0</v>
      </c>
      <c r="S47" s="128"/>
      <c r="T47" s="133"/>
      <c r="U47" s="133"/>
      <c r="V47" s="133"/>
      <c r="W47" s="133"/>
      <c r="X47" s="133"/>
      <c r="Y47" s="133"/>
      <c r="Z47" s="133"/>
      <c r="AA47" s="133"/>
      <c r="AB47" s="133"/>
      <c r="AC47" s="133"/>
      <c r="AD47" s="133"/>
      <c r="AE47" s="133"/>
      <c r="AF47" s="133"/>
      <c r="AG47" s="133"/>
      <c r="AH47" s="133"/>
      <c r="AI47" s="133"/>
    </row>
    <row r="48" spans="1:35" s="129" customFormat="1" ht="28.5" customHeight="1" x14ac:dyDescent="0.25">
      <c r="A48" s="130" t="s">
        <v>14</v>
      </c>
      <c r="B48" s="135"/>
      <c r="C48" s="56"/>
      <c r="D48" s="134"/>
      <c r="E48" s="137"/>
      <c r="F48" s="138"/>
      <c r="G48" s="138"/>
      <c r="H48" s="127">
        <f t="shared" si="3"/>
        <v>0</v>
      </c>
      <c r="I48" s="136"/>
      <c r="J48" s="139"/>
      <c r="K48" s="131">
        <f t="shared" si="4"/>
        <v>0</v>
      </c>
      <c r="L48" s="265">
        <v>0</v>
      </c>
      <c r="M48" s="271"/>
      <c r="N48" s="270"/>
      <c r="O48" s="271"/>
      <c r="P48" s="270"/>
      <c r="Q48" s="295">
        <v>0</v>
      </c>
      <c r="R48" s="132">
        <f t="shared" si="2"/>
        <v>0</v>
      </c>
      <c r="S48" s="128"/>
      <c r="T48" s="133"/>
      <c r="U48" s="133"/>
      <c r="V48" s="133"/>
      <c r="W48" s="133"/>
      <c r="X48" s="133"/>
      <c r="Y48" s="133"/>
      <c r="Z48" s="133"/>
      <c r="AA48" s="133"/>
      <c r="AB48" s="133"/>
      <c r="AC48" s="133"/>
      <c r="AD48" s="133"/>
      <c r="AE48" s="133"/>
      <c r="AF48" s="133"/>
      <c r="AG48" s="133"/>
      <c r="AH48" s="133"/>
      <c r="AI48" s="133"/>
    </row>
    <row r="49" spans="1:35" s="129" customFormat="1" ht="28.5" customHeight="1" x14ac:dyDescent="0.25">
      <c r="A49" s="130" t="s">
        <v>14</v>
      </c>
      <c r="B49" s="135"/>
      <c r="C49" s="56"/>
      <c r="D49" s="134"/>
      <c r="E49" s="137"/>
      <c r="F49" s="138"/>
      <c r="G49" s="138"/>
      <c r="H49" s="127">
        <f t="shared" si="3"/>
        <v>0</v>
      </c>
      <c r="I49" s="136"/>
      <c r="J49" s="139"/>
      <c r="K49" s="131">
        <f t="shared" si="4"/>
        <v>0</v>
      </c>
      <c r="L49" s="265">
        <v>0</v>
      </c>
      <c r="M49" s="271"/>
      <c r="N49" s="270"/>
      <c r="O49" s="271"/>
      <c r="P49" s="270"/>
      <c r="Q49" s="295">
        <v>0</v>
      </c>
      <c r="R49" s="132">
        <f t="shared" si="2"/>
        <v>0</v>
      </c>
      <c r="S49" s="128"/>
      <c r="T49" s="133"/>
      <c r="U49" s="133"/>
      <c r="V49" s="133"/>
      <c r="W49" s="133"/>
      <c r="X49" s="133"/>
      <c r="Y49" s="133"/>
      <c r="Z49" s="133"/>
      <c r="AA49" s="133"/>
      <c r="AB49" s="133"/>
      <c r="AC49" s="133"/>
      <c r="AD49" s="133"/>
      <c r="AE49" s="133"/>
      <c r="AF49" s="133"/>
      <c r="AG49" s="133"/>
      <c r="AH49" s="133"/>
      <c r="AI49" s="133"/>
    </row>
    <row r="50" spans="1:35" s="129" customFormat="1" ht="28.5" customHeight="1" x14ac:dyDescent="0.25">
      <c r="A50" s="130" t="s">
        <v>14</v>
      </c>
      <c r="B50" s="135"/>
      <c r="C50" s="56"/>
      <c r="D50" s="134"/>
      <c r="E50" s="137"/>
      <c r="F50" s="138"/>
      <c r="G50" s="138"/>
      <c r="H50" s="127">
        <f t="shared" si="3"/>
        <v>0</v>
      </c>
      <c r="I50" s="136"/>
      <c r="J50" s="139"/>
      <c r="K50" s="131">
        <f t="shared" si="4"/>
        <v>0</v>
      </c>
      <c r="L50" s="265">
        <v>0</v>
      </c>
      <c r="M50" s="271"/>
      <c r="N50" s="270"/>
      <c r="O50" s="271"/>
      <c r="P50" s="270"/>
      <c r="Q50" s="295">
        <v>0</v>
      </c>
      <c r="R50" s="132">
        <f t="shared" si="2"/>
        <v>0</v>
      </c>
      <c r="S50" s="128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</row>
    <row r="51" spans="1:35" s="129" customFormat="1" ht="28.5" customHeight="1" x14ac:dyDescent="0.25">
      <c r="A51" s="130" t="s">
        <v>14</v>
      </c>
      <c r="B51" s="135"/>
      <c r="C51" s="56"/>
      <c r="D51" s="134"/>
      <c r="E51" s="137"/>
      <c r="F51" s="138"/>
      <c r="G51" s="138"/>
      <c r="H51" s="127">
        <f t="shared" si="3"/>
        <v>0</v>
      </c>
      <c r="I51" s="136"/>
      <c r="J51" s="139"/>
      <c r="K51" s="131">
        <f t="shared" ref="K51:K114" si="5">L51/1.1</f>
        <v>0</v>
      </c>
      <c r="L51" s="265">
        <v>0</v>
      </c>
      <c r="M51" s="271"/>
      <c r="N51" s="270"/>
      <c r="O51" s="271"/>
      <c r="P51" s="270"/>
      <c r="Q51" s="295">
        <v>0</v>
      </c>
      <c r="R51" s="132">
        <f t="shared" si="2"/>
        <v>0</v>
      </c>
      <c r="S51" s="128"/>
      <c r="T51" s="133"/>
      <c r="U51" s="133"/>
      <c r="V51" s="133"/>
      <c r="W51" s="133"/>
      <c r="X51" s="133"/>
      <c r="Y51" s="133"/>
      <c r="Z51" s="133"/>
      <c r="AA51" s="133"/>
      <c r="AB51" s="133"/>
      <c r="AC51" s="133"/>
      <c r="AD51" s="133"/>
      <c r="AE51" s="133"/>
      <c r="AF51" s="133"/>
      <c r="AG51" s="133"/>
      <c r="AH51" s="133"/>
      <c r="AI51" s="133"/>
    </row>
    <row r="52" spans="1:35" s="129" customFormat="1" ht="28.5" customHeight="1" x14ac:dyDescent="0.25">
      <c r="A52" s="130" t="s">
        <v>14</v>
      </c>
      <c r="B52" s="135"/>
      <c r="C52" s="56"/>
      <c r="D52" s="134"/>
      <c r="E52" s="137"/>
      <c r="F52" s="138"/>
      <c r="G52" s="138"/>
      <c r="H52" s="127">
        <f t="shared" si="3"/>
        <v>0</v>
      </c>
      <c r="I52" s="136"/>
      <c r="J52" s="139"/>
      <c r="K52" s="131">
        <f t="shared" si="5"/>
        <v>0</v>
      </c>
      <c r="L52" s="265">
        <v>0</v>
      </c>
      <c r="M52" s="271"/>
      <c r="N52" s="270"/>
      <c r="O52" s="271"/>
      <c r="P52" s="270"/>
      <c r="Q52" s="295">
        <v>0</v>
      </c>
      <c r="R52" s="132">
        <f t="shared" si="2"/>
        <v>0</v>
      </c>
      <c r="S52" s="128"/>
      <c r="T52" s="133"/>
      <c r="U52" s="133"/>
      <c r="V52" s="133"/>
      <c r="W52" s="133"/>
      <c r="X52" s="133"/>
      <c r="Y52" s="133"/>
      <c r="Z52" s="133"/>
      <c r="AA52" s="133"/>
      <c r="AB52" s="133"/>
      <c r="AC52" s="133"/>
      <c r="AD52" s="133"/>
      <c r="AE52" s="133"/>
      <c r="AF52" s="133"/>
      <c r="AG52" s="133"/>
      <c r="AH52" s="133"/>
      <c r="AI52" s="133"/>
    </row>
    <row r="53" spans="1:35" s="129" customFormat="1" ht="28.5" customHeight="1" x14ac:dyDescent="0.25">
      <c r="A53" s="130" t="s">
        <v>14</v>
      </c>
      <c r="B53" s="135"/>
      <c r="C53" s="56"/>
      <c r="D53" s="134"/>
      <c r="E53" s="137"/>
      <c r="F53" s="138"/>
      <c r="G53" s="138"/>
      <c r="H53" s="127">
        <f t="shared" si="3"/>
        <v>0</v>
      </c>
      <c r="I53" s="136"/>
      <c r="J53" s="139"/>
      <c r="K53" s="131">
        <f t="shared" si="5"/>
        <v>0</v>
      </c>
      <c r="L53" s="265">
        <v>0</v>
      </c>
      <c r="M53" s="271"/>
      <c r="N53" s="270"/>
      <c r="O53" s="271"/>
      <c r="P53" s="270"/>
      <c r="Q53" s="295">
        <v>0</v>
      </c>
      <c r="R53" s="132">
        <f t="shared" si="2"/>
        <v>0</v>
      </c>
      <c r="S53" s="128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3"/>
      <c r="AF53" s="133"/>
      <c r="AG53" s="133"/>
      <c r="AH53" s="133"/>
      <c r="AI53" s="133"/>
    </row>
    <row r="54" spans="1:35" s="129" customFormat="1" ht="28.5" customHeight="1" x14ac:dyDescent="0.25">
      <c r="A54" s="130" t="s">
        <v>14</v>
      </c>
      <c r="B54" s="135"/>
      <c r="C54" s="56"/>
      <c r="D54" s="134"/>
      <c r="E54" s="137"/>
      <c r="F54" s="138"/>
      <c r="G54" s="138"/>
      <c r="H54" s="127">
        <f t="shared" si="3"/>
        <v>0</v>
      </c>
      <c r="I54" s="136"/>
      <c r="J54" s="139"/>
      <c r="K54" s="131">
        <f t="shared" si="5"/>
        <v>0</v>
      </c>
      <c r="L54" s="265">
        <v>0</v>
      </c>
      <c r="M54" s="271"/>
      <c r="N54" s="270"/>
      <c r="O54" s="271"/>
      <c r="P54" s="270"/>
      <c r="Q54" s="295">
        <v>0</v>
      </c>
      <c r="R54" s="132">
        <f t="shared" si="2"/>
        <v>0</v>
      </c>
      <c r="S54" s="128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</row>
    <row r="55" spans="1:35" s="129" customFormat="1" ht="28.5" customHeight="1" x14ac:dyDescent="0.25">
      <c r="A55" s="130" t="s">
        <v>14</v>
      </c>
      <c r="B55" s="135"/>
      <c r="C55" s="56"/>
      <c r="D55" s="134"/>
      <c r="E55" s="137"/>
      <c r="F55" s="138"/>
      <c r="G55" s="138"/>
      <c r="H55" s="127">
        <f t="shared" si="3"/>
        <v>0</v>
      </c>
      <c r="I55" s="136"/>
      <c r="J55" s="139"/>
      <c r="K55" s="131">
        <f t="shared" si="5"/>
        <v>0</v>
      </c>
      <c r="L55" s="265">
        <v>0</v>
      </c>
      <c r="M55" s="271"/>
      <c r="N55" s="270"/>
      <c r="O55" s="271"/>
      <c r="P55" s="270"/>
      <c r="Q55" s="295">
        <v>0</v>
      </c>
      <c r="R55" s="132">
        <f t="shared" si="2"/>
        <v>0</v>
      </c>
      <c r="S55" s="128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3"/>
    </row>
    <row r="56" spans="1:35" s="129" customFormat="1" ht="28.5" customHeight="1" x14ac:dyDescent="0.25">
      <c r="A56" s="130" t="s">
        <v>14</v>
      </c>
      <c r="B56" s="135"/>
      <c r="C56" s="56"/>
      <c r="D56" s="134"/>
      <c r="E56" s="137"/>
      <c r="F56" s="138"/>
      <c r="G56" s="138"/>
      <c r="H56" s="127">
        <f t="shared" si="3"/>
        <v>0</v>
      </c>
      <c r="I56" s="136"/>
      <c r="J56" s="139"/>
      <c r="K56" s="131">
        <f t="shared" si="5"/>
        <v>0</v>
      </c>
      <c r="L56" s="265">
        <v>0</v>
      </c>
      <c r="M56" s="271"/>
      <c r="N56" s="270"/>
      <c r="O56" s="271"/>
      <c r="P56" s="270"/>
      <c r="Q56" s="295">
        <v>0</v>
      </c>
      <c r="R56" s="132">
        <f t="shared" si="2"/>
        <v>0</v>
      </c>
      <c r="S56" s="128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</row>
    <row r="57" spans="1:35" s="129" customFormat="1" ht="28.5" customHeight="1" x14ac:dyDescent="0.25">
      <c r="A57" s="130" t="s">
        <v>14</v>
      </c>
      <c r="B57" s="135"/>
      <c r="C57" s="56"/>
      <c r="D57" s="134"/>
      <c r="E57" s="137"/>
      <c r="F57" s="138"/>
      <c r="G57" s="138"/>
      <c r="H57" s="127">
        <f t="shared" si="3"/>
        <v>0</v>
      </c>
      <c r="I57" s="136"/>
      <c r="J57" s="139"/>
      <c r="K57" s="131">
        <f t="shared" si="5"/>
        <v>0</v>
      </c>
      <c r="L57" s="265">
        <v>0</v>
      </c>
      <c r="M57" s="271"/>
      <c r="N57" s="270"/>
      <c r="O57" s="271"/>
      <c r="P57" s="270"/>
      <c r="Q57" s="295">
        <v>0</v>
      </c>
      <c r="R57" s="132">
        <f t="shared" ref="R57:R120" si="6">L57-Q57</f>
        <v>0</v>
      </c>
      <c r="S57" s="128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</row>
    <row r="58" spans="1:35" s="129" customFormat="1" ht="28.5" customHeight="1" x14ac:dyDescent="0.25">
      <c r="A58" s="130" t="s">
        <v>14</v>
      </c>
      <c r="B58" s="135"/>
      <c r="C58" s="56"/>
      <c r="D58" s="134"/>
      <c r="E58" s="137"/>
      <c r="F58" s="138"/>
      <c r="G58" s="138"/>
      <c r="H58" s="127">
        <f t="shared" si="3"/>
        <v>0</v>
      </c>
      <c r="I58" s="136"/>
      <c r="J58" s="139"/>
      <c r="K58" s="131">
        <f t="shared" si="5"/>
        <v>0</v>
      </c>
      <c r="L58" s="265">
        <v>0</v>
      </c>
      <c r="M58" s="271"/>
      <c r="N58" s="270"/>
      <c r="O58" s="271"/>
      <c r="P58" s="270"/>
      <c r="Q58" s="295">
        <v>0</v>
      </c>
      <c r="R58" s="132">
        <f t="shared" si="6"/>
        <v>0</v>
      </c>
      <c r="S58" s="128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</row>
    <row r="59" spans="1:35" s="129" customFormat="1" ht="28.5" customHeight="1" x14ac:dyDescent="0.25">
      <c r="A59" s="130" t="s">
        <v>14</v>
      </c>
      <c r="B59" s="135"/>
      <c r="C59" s="56"/>
      <c r="D59" s="134"/>
      <c r="E59" s="137"/>
      <c r="F59" s="138"/>
      <c r="G59" s="138"/>
      <c r="H59" s="127">
        <f t="shared" si="3"/>
        <v>0</v>
      </c>
      <c r="I59" s="136"/>
      <c r="J59" s="139"/>
      <c r="K59" s="131">
        <f t="shared" si="5"/>
        <v>0</v>
      </c>
      <c r="L59" s="265">
        <v>0</v>
      </c>
      <c r="M59" s="271"/>
      <c r="N59" s="270"/>
      <c r="O59" s="271"/>
      <c r="P59" s="270"/>
      <c r="Q59" s="295">
        <v>0</v>
      </c>
      <c r="R59" s="132">
        <f t="shared" si="6"/>
        <v>0</v>
      </c>
      <c r="S59" s="128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33"/>
      <c r="AE59" s="133"/>
      <c r="AF59" s="133"/>
      <c r="AG59" s="133"/>
      <c r="AH59" s="133"/>
      <c r="AI59" s="133"/>
    </row>
    <row r="60" spans="1:35" s="129" customFormat="1" ht="28.5" customHeight="1" x14ac:dyDescent="0.25">
      <c r="A60" s="130" t="s">
        <v>14</v>
      </c>
      <c r="B60" s="135"/>
      <c r="C60" s="56"/>
      <c r="D60" s="134"/>
      <c r="E60" s="137"/>
      <c r="F60" s="138"/>
      <c r="G60" s="138"/>
      <c r="H60" s="127">
        <f t="shared" si="3"/>
        <v>0</v>
      </c>
      <c r="I60" s="136"/>
      <c r="J60" s="139"/>
      <c r="K60" s="131">
        <f t="shared" si="5"/>
        <v>0</v>
      </c>
      <c r="L60" s="265">
        <v>0</v>
      </c>
      <c r="M60" s="271"/>
      <c r="N60" s="270"/>
      <c r="O60" s="271"/>
      <c r="P60" s="270"/>
      <c r="Q60" s="295">
        <v>0</v>
      </c>
      <c r="R60" s="132">
        <f t="shared" si="6"/>
        <v>0</v>
      </c>
      <c r="S60" s="128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</row>
    <row r="61" spans="1:35" s="129" customFormat="1" ht="28.5" customHeight="1" x14ac:dyDescent="0.25">
      <c r="A61" s="130" t="s">
        <v>14</v>
      </c>
      <c r="B61" s="135"/>
      <c r="C61" s="56"/>
      <c r="D61" s="134"/>
      <c r="E61" s="137"/>
      <c r="F61" s="138"/>
      <c r="G61" s="138"/>
      <c r="H61" s="127">
        <f t="shared" si="3"/>
        <v>0</v>
      </c>
      <c r="I61" s="136"/>
      <c r="J61" s="139"/>
      <c r="K61" s="131">
        <f t="shared" si="5"/>
        <v>0</v>
      </c>
      <c r="L61" s="265">
        <v>0</v>
      </c>
      <c r="M61" s="271"/>
      <c r="N61" s="270"/>
      <c r="O61" s="271"/>
      <c r="P61" s="270"/>
      <c r="Q61" s="295">
        <v>0</v>
      </c>
      <c r="R61" s="132">
        <f t="shared" si="6"/>
        <v>0</v>
      </c>
      <c r="S61" s="128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</row>
    <row r="62" spans="1:35" s="129" customFormat="1" ht="28.5" customHeight="1" x14ac:dyDescent="0.25">
      <c r="A62" s="130" t="s">
        <v>14</v>
      </c>
      <c r="B62" s="135"/>
      <c r="C62" s="56"/>
      <c r="D62" s="134"/>
      <c r="E62" s="137"/>
      <c r="F62" s="138"/>
      <c r="G62" s="138"/>
      <c r="H62" s="127">
        <f t="shared" si="3"/>
        <v>0</v>
      </c>
      <c r="I62" s="136"/>
      <c r="J62" s="139"/>
      <c r="K62" s="131">
        <f t="shared" si="5"/>
        <v>0</v>
      </c>
      <c r="L62" s="265">
        <v>0</v>
      </c>
      <c r="M62" s="271"/>
      <c r="N62" s="270"/>
      <c r="O62" s="271"/>
      <c r="P62" s="270"/>
      <c r="Q62" s="295">
        <v>0</v>
      </c>
      <c r="R62" s="132">
        <f t="shared" si="6"/>
        <v>0</v>
      </c>
      <c r="S62" s="128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</row>
    <row r="63" spans="1:35" s="129" customFormat="1" ht="28.5" customHeight="1" x14ac:dyDescent="0.25">
      <c r="A63" s="130" t="s">
        <v>14</v>
      </c>
      <c r="B63" s="135"/>
      <c r="C63" s="56"/>
      <c r="D63" s="134"/>
      <c r="E63" s="137"/>
      <c r="F63" s="138"/>
      <c r="G63" s="138"/>
      <c r="H63" s="127">
        <f t="shared" si="3"/>
        <v>0</v>
      </c>
      <c r="I63" s="136"/>
      <c r="J63" s="139"/>
      <c r="K63" s="131">
        <f t="shared" si="5"/>
        <v>0</v>
      </c>
      <c r="L63" s="265">
        <v>0</v>
      </c>
      <c r="M63" s="271"/>
      <c r="N63" s="270"/>
      <c r="O63" s="271"/>
      <c r="P63" s="270"/>
      <c r="Q63" s="295">
        <v>0</v>
      </c>
      <c r="R63" s="132">
        <f t="shared" si="6"/>
        <v>0</v>
      </c>
      <c r="S63" s="128"/>
      <c r="T63" s="133"/>
      <c r="U63" s="133"/>
      <c r="V63" s="133"/>
      <c r="W63" s="133"/>
      <c r="X63" s="133"/>
      <c r="Y63" s="133"/>
      <c r="Z63" s="133"/>
      <c r="AA63" s="133"/>
      <c r="AB63" s="133"/>
      <c r="AC63" s="133"/>
      <c r="AD63" s="133"/>
      <c r="AE63" s="133"/>
      <c r="AF63" s="133"/>
      <c r="AG63" s="133"/>
      <c r="AH63" s="133"/>
      <c r="AI63" s="133"/>
    </row>
    <row r="64" spans="1:35" s="129" customFormat="1" ht="28.5" customHeight="1" x14ac:dyDescent="0.25">
      <c r="A64" s="130" t="s">
        <v>14</v>
      </c>
      <c r="B64" s="135"/>
      <c r="C64" s="56"/>
      <c r="D64" s="134"/>
      <c r="E64" s="137"/>
      <c r="F64" s="138"/>
      <c r="G64" s="138"/>
      <c r="H64" s="127">
        <f t="shared" si="3"/>
        <v>0</v>
      </c>
      <c r="I64" s="136"/>
      <c r="J64" s="139"/>
      <c r="K64" s="131">
        <f t="shared" si="5"/>
        <v>0</v>
      </c>
      <c r="L64" s="265">
        <v>0</v>
      </c>
      <c r="M64" s="271"/>
      <c r="N64" s="270"/>
      <c r="O64" s="271"/>
      <c r="P64" s="270"/>
      <c r="Q64" s="295">
        <v>0</v>
      </c>
      <c r="R64" s="132">
        <f t="shared" si="6"/>
        <v>0</v>
      </c>
      <c r="S64" s="128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3"/>
      <c r="AE64" s="133"/>
      <c r="AF64" s="133"/>
      <c r="AG64" s="133"/>
      <c r="AH64" s="133"/>
      <c r="AI64" s="133"/>
    </row>
    <row r="65" spans="1:35" s="129" customFormat="1" ht="28.5" customHeight="1" x14ac:dyDescent="0.25">
      <c r="A65" s="130" t="s">
        <v>14</v>
      </c>
      <c r="B65" s="135"/>
      <c r="C65" s="56"/>
      <c r="D65" s="134"/>
      <c r="E65" s="137"/>
      <c r="F65" s="138"/>
      <c r="G65" s="138"/>
      <c r="H65" s="127">
        <f t="shared" si="3"/>
        <v>0</v>
      </c>
      <c r="I65" s="136"/>
      <c r="J65" s="139"/>
      <c r="K65" s="131">
        <f t="shared" si="5"/>
        <v>0</v>
      </c>
      <c r="L65" s="265">
        <v>0</v>
      </c>
      <c r="M65" s="271"/>
      <c r="N65" s="270"/>
      <c r="O65" s="271"/>
      <c r="P65" s="270"/>
      <c r="Q65" s="295">
        <v>0</v>
      </c>
      <c r="R65" s="132">
        <f t="shared" si="6"/>
        <v>0</v>
      </c>
      <c r="S65" s="128"/>
      <c r="T65" s="133"/>
      <c r="U65" s="133"/>
      <c r="V65" s="133"/>
      <c r="W65" s="133"/>
      <c r="X65" s="133"/>
      <c r="Y65" s="133"/>
      <c r="Z65" s="133"/>
      <c r="AA65" s="133"/>
      <c r="AB65" s="133"/>
      <c r="AC65" s="133"/>
      <c r="AD65" s="133"/>
      <c r="AE65" s="133"/>
      <c r="AF65" s="133"/>
      <c r="AG65" s="133"/>
      <c r="AH65" s="133"/>
      <c r="AI65" s="133"/>
    </row>
    <row r="66" spans="1:35" s="129" customFormat="1" ht="28.5" customHeight="1" x14ac:dyDescent="0.25">
      <c r="A66" s="130" t="s">
        <v>14</v>
      </c>
      <c r="B66" s="135"/>
      <c r="C66" s="56"/>
      <c r="D66" s="134"/>
      <c r="E66" s="137"/>
      <c r="F66" s="138"/>
      <c r="G66" s="138"/>
      <c r="H66" s="127">
        <f t="shared" si="3"/>
        <v>0</v>
      </c>
      <c r="I66" s="136"/>
      <c r="J66" s="139"/>
      <c r="K66" s="131">
        <f t="shared" si="5"/>
        <v>0</v>
      </c>
      <c r="L66" s="265">
        <v>0</v>
      </c>
      <c r="M66" s="271"/>
      <c r="N66" s="270"/>
      <c r="O66" s="271"/>
      <c r="P66" s="270"/>
      <c r="Q66" s="295">
        <v>0</v>
      </c>
      <c r="R66" s="132">
        <f t="shared" si="6"/>
        <v>0</v>
      </c>
      <c r="S66" s="128"/>
      <c r="T66" s="133"/>
      <c r="U66" s="133"/>
      <c r="V66" s="133"/>
      <c r="W66" s="133"/>
      <c r="X66" s="133"/>
      <c r="Y66" s="133"/>
      <c r="Z66" s="133"/>
      <c r="AA66" s="133"/>
      <c r="AB66" s="133"/>
      <c r="AC66" s="133"/>
      <c r="AD66" s="133"/>
      <c r="AE66" s="133"/>
      <c r="AF66" s="133"/>
      <c r="AG66" s="133"/>
      <c r="AH66" s="133"/>
      <c r="AI66" s="133"/>
    </row>
    <row r="67" spans="1:35" s="129" customFormat="1" ht="28.5" customHeight="1" x14ac:dyDescent="0.25">
      <c r="A67" s="130" t="s">
        <v>14</v>
      </c>
      <c r="B67" s="135"/>
      <c r="C67" s="56"/>
      <c r="D67" s="134"/>
      <c r="E67" s="137"/>
      <c r="F67" s="138"/>
      <c r="G67" s="138"/>
      <c r="H67" s="127">
        <f t="shared" ref="H67:H130" si="7">G67-F67</f>
        <v>0</v>
      </c>
      <c r="I67" s="136"/>
      <c r="J67" s="139"/>
      <c r="K67" s="131">
        <f t="shared" si="5"/>
        <v>0</v>
      </c>
      <c r="L67" s="265">
        <v>0</v>
      </c>
      <c r="M67" s="271"/>
      <c r="N67" s="270"/>
      <c r="O67" s="271"/>
      <c r="P67" s="270"/>
      <c r="Q67" s="295">
        <v>0</v>
      </c>
      <c r="R67" s="132">
        <f t="shared" si="6"/>
        <v>0</v>
      </c>
      <c r="S67" s="128"/>
      <c r="T67" s="133"/>
      <c r="U67" s="133"/>
      <c r="V67" s="133"/>
      <c r="W67" s="133"/>
      <c r="X67" s="133"/>
      <c r="Y67" s="133"/>
      <c r="Z67" s="133"/>
      <c r="AA67" s="133"/>
      <c r="AB67" s="133"/>
      <c r="AC67" s="133"/>
      <c r="AD67" s="133"/>
      <c r="AE67" s="133"/>
      <c r="AF67" s="133"/>
      <c r="AG67" s="133"/>
      <c r="AH67" s="133"/>
      <c r="AI67" s="133"/>
    </row>
    <row r="68" spans="1:35" s="129" customFormat="1" ht="28.5" customHeight="1" x14ac:dyDescent="0.25">
      <c r="A68" s="130" t="s">
        <v>14</v>
      </c>
      <c r="B68" s="135"/>
      <c r="C68" s="56"/>
      <c r="D68" s="134"/>
      <c r="E68" s="137"/>
      <c r="F68" s="138"/>
      <c r="G68" s="138"/>
      <c r="H68" s="127">
        <f t="shared" si="7"/>
        <v>0</v>
      </c>
      <c r="I68" s="136"/>
      <c r="J68" s="139"/>
      <c r="K68" s="131">
        <f t="shared" si="5"/>
        <v>0</v>
      </c>
      <c r="L68" s="265">
        <v>0</v>
      </c>
      <c r="M68" s="271"/>
      <c r="N68" s="270"/>
      <c r="O68" s="271"/>
      <c r="P68" s="270"/>
      <c r="Q68" s="295">
        <v>0</v>
      </c>
      <c r="R68" s="132">
        <f t="shared" si="6"/>
        <v>0</v>
      </c>
      <c r="S68" s="128"/>
      <c r="T68" s="133"/>
      <c r="U68" s="133"/>
      <c r="V68" s="133"/>
      <c r="W68" s="133"/>
      <c r="X68" s="133"/>
      <c r="Y68" s="133"/>
      <c r="Z68" s="133"/>
      <c r="AA68" s="133"/>
      <c r="AB68" s="133"/>
      <c r="AC68" s="133"/>
      <c r="AD68" s="133"/>
      <c r="AE68" s="133"/>
      <c r="AF68" s="133"/>
      <c r="AG68" s="133"/>
      <c r="AH68" s="133"/>
      <c r="AI68" s="133"/>
    </row>
    <row r="69" spans="1:35" s="129" customFormat="1" ht="28.5" customHeight="1" x14ac:dyDescent="0.25">
      <c r="A69" s="130" t="s">
        <v>14</v>
      </c>
      <c r="B69" s="135"/>
      <c r="C69" s="56"/>
      <c r="D69" s="134"/>
      <c r="E69" s="137"/>
      <c r="F69" s="138"/>
      <c r="G69" s="138"/>
      <c r="H69" s="127">
        <f t="shared" si="7"/>
        <v>0</v>
      </c>
      <c r="I69" s="136"/>
      <c r="J69" s="139"/>
      <c r="K69" s="131">
        <f t="shared" si="5"/>
        <v>0</v>
      </c>
      <c r="L69" s="265">
        <v>0</v>
      </c>
      <c r="M69" s="271"/>
      <c r="N69" s="270"/>
      <c r="O69" s="271"/>
      <c r="P69" s="270"/>
      <c r="Q69" s="295">
        <v>0</v>
      </c>
      <c r="R69" s="132">
        <f t="shared" si="6"/>
        <v>0</v>
      </c>
      <c r="S69" s="128"/>
      <c r="T69" s="133"/>
      <c r="U69" s="133"/>
      <c r="V69" s="133"/>
      <c r="W69" s="133"/>
      <c r="X69" s="133"/>
      <c r="Y69" s="133"/>
      <c r="Z69" s="133"/>
      <c r="AA69" s="133"/>
      <c r="AB69" s="133"/>
      <c r="AC69" s="133"/>
      <c r="AD69" s="133"/>
      <c r="AE69" s="133"/>
      <c r="AF69" s="133"/>
      <c r="AG69" s="133"/>
      <c r="AH69" s="133"/>
      <c r="AI69" s="133"/>
    </row>
    <row r="70" spans="1:35" s="129" customFormat="1" ht="28.5" customHeight="1" x14ac:dyDescent="0.25">
      <c r="A70" s="130" t="s">
        <v>14</v>
      </c>
      <c r="B70" s="135"/>
      <c r="C70" s="56"/>
      <c r="D70" s="134"/>
      <c r="E70" s="137"/>
      <c r="F70" s="138"/>
      <c r="G70" s="138"/>
      <c r="H70" s="127">
        <f t="shared" si="7"/>
        <v>0</v>
      </c>
      <c r="I70" s="136"/>
      <c r="J70" s="139"/>
      <c r="K70" s="131">
        <f t="shared" si="5"/>
        <v>0</v>
      </c>
      <c r="L70" s="265">
        <v>0</v>
      </c>
      <c r="M70" s="271"/>
      <c r="N70" s="270"/>
      <c r="O70" s="271"/>
      <c r="P70" s="270"/>
      <c r="Q70" s="295">
        <v>0</v>
      </c>
      <c r="R70" s="132">
        <f t="shared" si="6"/>
        <v>0</v>
      </c>
      <c r="S70" s="128"/>
      <c r="T70" s="133"/>
      <c r="U70" s="133"/>
      <c r="V70" s="133"/>
      <c r="W70" s="133"/>
      <c r="X70" s="133"/>
      <c r="Y70" s="133"/>
      <c r="Z70" s="133"/>
      <c r="AA70" s="133"/>
      <c r="AB70" s="133"/>
      <c r="AC70" s="133"/>
      <c r="AD70" s="133"/>
      <c r="AE70" s="133"/>
      <c r="AF70" s="133"/>
      <c r="AG70" s="133"/>
      <c r="AH70" s="133"/>
      <c r="AI70" s="133"/>
    </row>
    <row r="71" spans="1:35" s="129" customFormat="1" ht="28.5" customHeight="1" x14ac:dyDescent="0.25">
      <c r="A71" s="130" t="s">
        <v>14</v>
      </c>
      <c r="B71" s="135"/>
      <c r="C71" s="56"/>
      <c r="D71" s="134"/>
      <c r="E71" s="137"/>
      <c r="F71" s="138"/>
      <c r="G71" s="138"/>
      <c r="H71" s="127">
        <f t="shared" si="7"/>
        <v>0</v>
      </c>
      <c r="I71" s="136"/>
      <c r="J71" s="139"/>
      <c r="K71" s="131">
        <f t="shared" si="5"/>
        <v>0</v>
      </c>
      <c r="L71" s="265">
        <v>0</v>
      </c>
      <c r="M71" s="271"/>
      <c r="N71" s="270"/>
      <c r="O71" s="271"/>
      <c r="P71" s="270"/>
      <c r="Q71" s="295">
        <v>0</v>
      </c>
      <c r="R71" s="132">
        <f t="shared" si="6"/>
        <v>0</v>
      </c>
      <c r="S71" s="128"/>
      <c r="T71" s="133"/>
      <c r="U71" s="133"/>
      <c r="V71" s="133"/>
      <c r="W71" s="133"/>
      <c r="X71" s="133"/>
      <c r="Y71" s="133"/>
      <c r="Z71" s="133"/>
      <c r="AA71" s="133"/>
      <c r="AB71" s="133"/>
      <c r="AC71" s="133"/>
      <c r="AD71" s="133"/>
      <c r="AE71" s="133"/>
      <c r="AF71" s="133"/>
      <c r="AG71" s="133"/>
      <c r="AH71" s="133"/>
      <c r="AI71" s="133"/>
    </row>
    <row r="72" spans="1:35" s="129" customFormat="1" ht="28.5" customHeight="1" x14ac:dyDescent="0.25">
      <c r="A72" s="130" t="s">
        <v>14</v>
      </c>
      <c r="B72" s="135"/>
      <c r="C72" s="56"/>
      <c r="D72" s="134"/>
      <c r="E72" s="137"/>
      <c r="F72" s="138"/>
      <c r="G72" s="138"/>
      <c r="H72" s="127">
        <f t="shared" si="7"/>
        <v>0</v>
      </c>
      <c r="I72" s="136"/>
      <c r="J72" s="139"/>
      <c r="K72" s="131">
        <f t="shared" si="5"/>
        <v>0</v>
      </c>
      <c r="L72" s="265">
        <v>0</v>
      </c>
      <c r="M72" s="271"/>
      <c r="N72" s="270"/>
      <c r="O72" s="271"/>
      <c r="P72" s="270"/>
      <c r="Q72" s="295">
        <v>0</v>
      </c>
      <c r="R72" s="132">
        <f t="shared" si="6"/>
        <v>0</v>
      </c>
      <c r="S72" s="128"/>
      <c r="T72" s="133"/>
      <c r="U72" s="133"/>
      <c r="V72" s="133"/>
      <c r="W72" s="133"/>
      <c r="X72" s="133"/>
      <c r="Y72" s="133"/>
      <c r="Z72" s="133"/>
      <c r="AA72" s="133"/>
      <c r="AB72" s="133"/>
      <c r="AC72" s="133"/>
      <c r="AD72" s="133"/>
      <c r="AE72" s="133"/>
      <c r="AF72" s="133"/>
      <c r="AG72" s="133"/>
      <c r="AH72" s="133"/>
      <c r="AI72" s="133"/>
    </row>
    <row r="73" spans="1:35" s="129" customFormat="1" ht="28.5" customHeight="1" x14ac:dyDescent="0.25">
      <c r="A73" s="130" t="s">
        <v>14</v>
      </c>
      <c r="B73" s="135"/>
      <c r="C73" s="56"/>
      <c r="D73" s="134"/>
      <c r="E73" s="137"/>
      <c r="F73" s="138"/>
      <c r="G73" s="138"/>
      <c r="H73" s="127">
        <f t="shared" si="7"/>
        <v>0</v>
      </c>
      <c r="I73" s="136"/>
      <c r="J73" s="139"/>
      <c r="K73" s="131">
        <f t="shared" si="5"/>
        <v>0</v>
      </c>
      <c r="L73" s="265">
        <v>0</v>
      </c>
      <c r="M73" s="271"/>
      <c r="N73" s="270"/>
      <c r="O73" s="271"/>
      <c r="P73" s="270"/>
      <c r="Q73" s="295">
        <v>0</v>
      </c>
      <c r="R73" s="132">
        <f t="shared" si="6"/>
        <v>0</v>
      </c>
      <c r="S73" s="128"/>
      <c r="T73" s="133"/>
      <c r="U73" s="133"/>
      <c r="V73" s="133"/>
      <c r="W73" s="133"/>
      <c r="X73" s="133"/>
      <c r="Y73" s="133"/>
      <c r="Z73" s="133"/>
      <c r="AA73" s="133"/>
      <c r="AB73" s="133"/>
      <c r="AC73" s="133"/>
      <c r="AD73" s="133"/>
      <c r="AE73" s="133"/>
      <c r="AF73" s="133"/>
      <c r="AG73" s="133"/>
      <c r="AH73" s="133"/>
      <c r="AI73" s="133"/>
    </row>
    <row r="74" spans="1:35" s="129" customFormat="1" ht="28.5" customHeight="1" x14ac:dyDescent="0.25">
      <c r="A74" s="130" t="s">
        <v>14</v>
      </c>
      <c r="B74" s="135"/>
      <c r="C74" s="56"/>
      <c r="D74" s="134"/>
      <c r="E74" s="137"/>
      <c r="F74" s="138"/>
      <c r="G74" s="138"/>
      <c r="H74" s="127">
        <f t="shared" si="7"/>
        <v>0</v>
      </c>
      <c r="I74" s="136"/>
      <c r="J74" s="139"/>
      <c r="K74" s="131">
        <f t="shared" si="5"/>
        <v>0</v>
      </c>
      <c r="L74" s="265">
        <v>0</v>
      </c>
      <c r="M74" s="271"/>
      <c r="N74" s="270"/>
      <c r="O74" s="271"/>
      <c r="P74" s="270"/>
      <c r="Q74" s="295">
        <v>0</v>
      </c>
      <c r="R74" s="132">
        <f t="shared" si="6"/>
        <v>0</v>
      </c>
      <c r="S74" s="128"/>
      <c r="T74" s="133"/>
      <c r="U74" s="133"/>
      <c r="V74" s="133"/>
      <c r="W74" s="133"/>
      <c r="X74" s="133"/>
      <c r="Y74" s="133"/>
      <c r="Z74" s="133"/>
      <c r="AA74" s="133"/>
      <c r="AB74" s="133"/>
      <c r="AC74" s="133"/>
      <c r="AD74" s="133"/>
      <c r="AE74" s="133"/>
      <c r="AF74" s="133"/>
      <c r="AG74" s="133"/>
      <c r="AH74" s="133"/>
      <c r="AI74" s="133"/>
    </row>
    <row r="75" spans="1:35" s="129" customFormat="1" ht="28.5" customHeight="1" x14ac:dyDescent="0.25">
      <c r="A75" s="130" t="s">
        <v>14</v>
      </c>
      <c r="B75" s="135"/>
      <c r="C75" s="56"/>
      <c r="D75" s="134"/>
      <c r="E75" s="137"/>
      <c r="F75" s="138"/>
      <c r="G75" s="138"/>
      <c r="H75" s="127">
        <f t="shared" si="7"/>
        <v>0</v>
      </c>
      <c r="I75" s="136"/>
      <c r="J75" s="139"/>
      <c r="K75" s="131">
        <f t="shared" si="5"/>
        <v>0</v>
      </c>
      <c r="L75" s="265">
        <v>0</v>
      </c>
      <c r="M75" s="271"/>
      <c r="N75" s="270"/>
      <c r="O75" s="271"/>
      <c r="P75" s="270"/>
      <c r="Q75" s="295">
        <v>0</v>
      </c>
      <c r="R75" s="132">
        <f t="shared" si="6"/>
        <v>0</v>
      </c>
      <c r="S75" s="128"/>
      <c r="T75" s="133"/>
      <c r="U75" s="133"/>
      <c r="V75" s="133"/>
      <c r="W75" s="133"/>
      <c r="X75" s="133"/>
      <c r="Y75" s="133"/>
      <c r="Z75" s="133"/>
      <c r="AA75" s="133"/>
      <c r="AB75" s="133"/>
      <c r="AC75" s="133"/>
      <c r="AD75" s="133"/>
      <c r="AE75" s="133"/>
      <c r="AF75" s="133"/>
      <c r="AG75" s="133"/>
      <c r="AH75" s="133"/>
      <c r="AI75" s="133"/>
    </row>
    <row r="76" spans="1:35" s="129" customFormat="1" ht="28.5" customHeight="1" x14ac:dyDescent="0.25">
      <c r="A76" s="130" t="s">
        <v>14</v>
      </c>
      <c r="B76" s="135"/>
      <c r="C76" s="56"/>
      <c r="D76" s="134"/>
      <c r="E76" s="137"/>
      <c r="F76" s="138"/>
      <c r="G76" s="138"/>
      <c r="H76" s="127">
        <f t="shared" si="7"/>
        <v>0</v>
      </c>
      <c r="I76" s="136"/>
      <c r="J76" s="139"/>
      <c r="K76" s="131">
        <f t="shared" si="5"/>
        <v>0</v>
      </c>
      <c r="L76" s="265">
        <v>0</v>
      </c>
      <c r="M76" s="271"/>
      <c r="N76" s="270"/>
      <c r="O76" s="271"/>
      <c r="P76" s="270"/>
      <c r="Q76" s="295">
        <v>0</v>
      </c>
      <c r="R76" s="132">
        <f t="shared" si="6"/>
        <v>0</v>
      </c>
      <c r="S76" s="128"/>
      <c r="T76" s="133"/>
      <c r="U76" s="133"/>
      <c r="V76" s="133"/>
      <c r="W76" s="133"/>
      <c r="X76" s="133"/>
      <c r="Y76" s="133"/>
      <c r="Z76" s="133"/>
      <c r="AA76" s="133"/>
      <c r="AB76" s="133"/>
      <c r="AC76" s="133"/>
      <c r="AD76" s="133"/>
      <c r="AE76" s="133"/>
      <c r="AF76" s="133"/>
      <c r="AG76" s="133"/>
      <c r="AH76" s="133"/>
      <c r="AI76" s="133"/>
    </row>
    <row r="77" spans="1:35" s="129" customFormat="1" ht="28.5" customHeight="1" x14ac:dyDescent="0.25">
      <c r="A77" s="130" t="s">
        <v>14</v>
      </c>
      <c r="B77" s="135"/>
      <c r="C77" s="56"/>
      <c r="D77" s="134"/>
      <c r="E77" s="137"/>
      <c r="F77" s="138"/>
      <c r="G77" s="138"/>
      <c r="H77" s="127">
        <f t="shared" si="7"/>
        <v>0</v>
      </c>
      <c r="I77" s="136"/>
      <c r="J77" s="139"/>
      <c r="K77" s="131">
        <f t="shared" si="5"/>
        <v>0</v>
      </c>
      <c r="L77" s="265">
        <v>0</v>
      </c>
      <c r="M77" s="271"/>
      <c r="N77" s="270"/>
      <c r="O77" s="271"/>
      <c r="P77" s="270"/>
      <c r="Q77" s="295">
        <v>0</v>
      </c>
      <c r="R77" s="132">
        <f t="shared" si="6"/>
        <v>0</v>
      </c>
      <c r="S77" s="128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  <c r="AD77" s="133"/>
      <c r="AE77" s="133"/>
      <c r="AF77" s="133"/>
      <c r="AG77" s="133"/>
      <c r="AH77" s="133"/>
      <c r="AI77" s="133"/>
    </row>
    <row r="78" spans="1:35" s="129" customFormat="1" ht="28.5" customHeight="1" x14ac:dyDescent="0.25">
      <c r="A78" s="130" t="s">
        <v>14</v>
      </c>
      <c r="B78" s="135"/>
      <c r="C78" s="56"/>
      <c r="D78" s="134"/>
      <c r="E78" s="137"/>
      <c r="F78" s="138"/>
      <c r="G78" s="138"/>
      <c r="H78" s="127">
        <f t="shared" si="7"/>
        <v>0</v>
      </c>
      <c r="I78" s="136"/>
      <c r="J78" s="139"/>
      <c r="K78" s="131">
        <f t="shared" si="5"/>
        <v>0</v>
      </c>
      <c r="L78" s="265">
        <v>0</v>
      </c>
      <c r="M78" s="271"/>
      <c r="N78" s="270"/>
      <c r="O78" s="271"/>
      <c r="P78" s="270"/>
      <c r="Q78" s="295">
        <v>0</v>
      </c>
      <c r="R78" s="132">
        <f t="shared" si="6"/>
        <v>0</v>
      </c>
      <c r="S78" s="128"/>
      <c r="T78" s="133"/>
      <c r="U78" s="133"/>
      <c r="V78" s="133"/>
      <c r="W78" s="133"/>
      <c r="X78" s="133"/>
      <c r="Y78" s="133"/>
      <c r="Z78" s="133"/>
      <c r="AA78" s="133"/>
      <c r="AB78" s="133"/>
      <c r="AC78" s="133"/>
      <c r="AD78" s="133"/>
      <c r="AE78" s="133"/>
      <c r="AF78" s="133"/>
      <c r="AG78" s="133"/>
      <c r="AH78" s="133"/>
      <c r="AI78" s="133"/>
    </row>
    <row r="79" spans="1:35" s="129" customFormat="1" ht="28.5" customHeight="1" x14ac:dyDescent="0.25">
      <c r="A79" s="130" t="s">
        <v>14</v>
      </c>
      <c r="B79" s="135"/>
      <c r="C79" s="56"/>
      <c r="D79" s="134"/>
      <c r="E79" s="137"/>
      <c r="F79" s="138"/>
      <c r="G79" s="138"/>
      <c r="H79" s="127">
        <f t="shared" si="7"/>
        <v>0</v>
      </c>
      <c r="I79" s="136"/>
      <c r="J79" s="139"/>
      <c r="K79" s="131">
        <f t="shared" si="5"/>
        <v>0</v>
      </c>
      <c r="L79" s="265">
        <v>0</v>
      </c>
      <c r="M79" s="271"/>
      <c r="N79" s="270"/>
      <c r="O79" s="271"/>
      <c r="P79" s="270"/>
      <c r="Q79" s="295">
        <v>0</v>
      </c>
      <c r="R79" s="132">
        <f t="shared" si="6"/>
        <v>0</v>
      </c>
      <c r="S79" s="128"/>
      <c r="T79" s="133"/>
      <c r="U79" s="133"/>
      <c r="V79" s="133"/>
      <c r="W79" s="133"/>
      <c r="X79" s="133"/>
      <c r="Y79" s="133"/>
      <c r="Z79" s="133"/>
      <c r="AA79" s="133"/>
      <c r="AB79" s="133"/>
      <c r="AC79" s="133"/>
      <c r="AD79" s="133"/>
      <c r="AE79" s="133"/>
      <c r="AF79" s="133"/>
      <c r="AG79" s="133"/>
      <c r="AH79" s="133"/>
      <c r="AI79" s="133"/>
    </row>
    <row r="80" spans="1:35" s="129" customFormat="1" ht="28.5" customHeight="1" x14ac:dyDescent="0.25">
      <c r="A80" s="130" t="s">
        <v>14</v>
      </c>
      <c r="B80" s="135"/>
      <c r="C80" s="56"/>
      <c r="D80" s="134"/>
      <c r="E80" s="137"/>
      <c r="F80" s="138"/>
      <c r="G80" s="138"/>
      <c r="H80" s="127">
        <f t="shared" si="7"/>
        <v>0</v>
      </c>
      <c r="I80" s="136"/>
      <c r="J80" s="139"/>
      <c r="K80" s="131">
        <f t="shared" si="5"/>
        <v>0</v>
      </c>
      <c r="L80" s="265">
        <v>0</v>
      </c>
      <c r="M80" s="271"/>
      <c r="N80" s="270"/>
      <c r="O80" s="271"/>
      <c r="P80" s="270"/>
      <c r="Q80" s="295">
        <v>0</v>
      </c>
      <c r="R80" s="132">
        <f t="shared" si="6"/>
        <v>0</v>
      </c>
      <c r="S80" s="128"/>
      <c r="T80" s="133"/>
      <c r="U80" s="133"/>
      <c r="V80" s="133"/>
      <c r="W80" s="133"/>
      <c r="X80" s="133"/>
      <c r="Y80" s="133"/>
      <c r="Z80" s="133"/>
      <c r="AA80" s="133"/>
      <c r="AB80" s="133"/>
      <c r="AC80" s="133"/>
      <c r="AD80" s="133"/>
      <c r="AE80" s="133"/>
      <c r="AF80" s="133"/>
      <c r="AG80" s="133"/>
      <c r="AH80" s="133"/>
      <c r="AI80" s="133"/>
    </row>
    <row r="81" spans="1:35" s="129" customFormat="1" ht="28.5" customHeight="1" x14ac:dyDescent="0.25">
      <c r="A81" s="130" t="s">
        <v>14</v>
      </c>
      <c r="B81" s="135"/>
      <c r="C81" s="56"/>
      <c r="D81" s="134"/>
      <c r="E81" s="137"/>
      <c r="F81" s="138"/>
      <c r="G81" s="138"/>
      <c r="H81" s="127">
        <f t="shared" si="7"/>
        <v>0</v>
      </c>
      <c r="I81" s="136"/>
      <c r="J81" s="139"/>
      <c r="K81" s="131">
        <f t="shared" si="5"/>
        <v>0</v>
      </c>
      <c r="L81" s="265">
        <v>0</v>
      </c>
      <c r="M81" s="271"/>
      <c r="N81" s="270"/>
      <c r="O81" s="271"/>
      <c r="P81" s="270"/>
      <c r="Q81" s="295">
        <v>0</v>
      </c>
      <c r="R81" s="132">
        <f t="shared" si="6"/>
        <v>0</v>
      </c>
      <c r="S81" s="128"/>
      <c r="T81" s="133"/>
      <c r="U81" s="133"/>
      <c r="V81" s="133"/>
      <c r="W81" s="133"/>
      <c r="X81" s="133"/>
      <c r="Y81" s="133"/>
      <c r="Z81" s="133"/>
      <c r="AA81" s="133"/>
      <c r="AB81" s="133"/>
      <c r="AC81" s="133"/>
      <c r="AD81" s="133"/>
      <c r="AE81" s="133"/>
      <c r="AF81" s="133"/>
      <c r="AG81" s="133"/>
      <c r="AH81" s="133"/>
      <c r="AI81" s="133"/>
    </row>
    <row r="82" spans="1:35" s="129" customFormat="1" ht="28.5" customHeight="1" x14ac:dyDescent="0.25">
      <c r="A82" s="130" t="s">
        <v>14</v>
      </c>
      <c r="B82" s="135"/>
      <c r="C82" s="56"/>
      <c r="D82" s="134"/>
      <c r="E82" s="137"/>
      <c r="F82" s="138"/>
      <c r="G82" s="138"/>
      <c r="H82" s="127">
        <f t="shared" si="7"/>
        <v>0</v>
      </c>
      <c r="I82" s="136"/>
      <c r="J82" s="139"/>
      <c r="K82" s="131">
        <f t="shared" si="5"/>
        <v>0</v>
      </c>
      <c r="L82" s="265">
        <v>0</v>
      </c>
      <c r="M82" s="271"/>
      <c r="N82" s="270"/>
      <c r="O82" s="271"/>
      <c r="P82" s="270"/>
      <c r="Q82" s="295">
        <v>0</v>
      </c>
      <c r="R82" s="132">
        <f t="shared" si="6"/>
        <v>0</v>
      </c>
      <c r="S82" s="128"/>
      <c r="T82" s="133"/>
      <c r="U82" s="133"/>
      <c r="V82" s="133"/>
      <c r="W82" s="133"/>
      <c r="X82" s="133"/>
      <c r="Y82" s="133"/>
      <c r="Z82" s="133"/>
      <c r="AA82" s="133"/>
      <c r="AB82" s="133"/>
      <c r="AC82" s="133"/>
      <c r="AD82" s="133"/>
      <c r="AE82" s="133"/>
      <c r="AF82" s="133"/>
      <c r="AG82" s="133"/>
      <c r="AH82" s="133"/>
      <c r="AI82" s="133"/>
    </row>
    <row r="83" spans="1:35" s="129" customFormat="1" ht="28.5" customHeight="1" x14ac:dyDescent="0.25">
      <c r="A83" s="130" t="s">
        <v>14</v>
      </c>
      <c r="B83" s="135"/>
      <c r="C83" s="56"/>
      <c r="D83" s="134"/>
      <c r="E83" s="137"/>
      <c r="F83" s="138"/>
      <c r="G83" s="138"/>
      <c r="H83" s="127">
        <f t="shared" si="7"/>
        <v>0</v>
      </c>
      <c r="I83" s="136"/>
      <c r="J83" s="139"/>
      <c r="K83" s="131">
        <f t="shared" si="5"/>
        <v>0</v>
      </c>
      <c r="L83" s="265">
        <v>0</v>
      </c>
      <c r="M83" s="271"/>
      <c r="N83" s="270"/>
      <c r="O83" s="271"/>
      <c r="P83" s="270"/>
      <c r="Q83" s="295">
        <v>0</v>
      </c>
      <c r="R83" s="132">
        <f t="shared" si="6"/>
        <v>0</v>
      </c>
      <c r="S83" s="128"/>
      <c r="T83" s="133"/>
      <c r="U83" s="133"/>
      <c r="V83" s="133"/>
      <c r="W83" s="133"/>
      <c r="X83" s="133"/>
      <c r="Y83" s="133"/>
      <c r="Z83" s="133"/>
      <c r="AA83" s="133"/>
      <c r="AB83" s="133"/>
      <c r="AC83" s="133"/>
      <c r="AD83" s="133"/>
      <c r="AE83" s="133"/>
      <c r="AF83" s="133"/>
      <c r="AG83" s="133"/>
      <c r="AH83" s="133"/>
      <c r="AI83" s="133"/>
    </row>
    <row r="84" spans="1:35" s="129" customFormat="1" ht="28.5" customHeight="1" x14ac:dyDescent="0.25">
      <c r="A84" s="130" t="s">
        <v>14</v>
      </c>
      <c r="B84" s="135"/>
      <c r="C84" s="56"/>
      <c r="D84" s="134"/>
      <c r="E84" s="137"/>
      <c r="F84" s="138"/>
      <c r="G84" s="138"/>
      <c r="H84" s="127">
        <f t="shared" si="7"/>
        <v>0</v>
      </c>
      <c r="I84" s="136"/>
      <c r="J84" s="139"/>
      <c r="K84" s="131">
        <f t="shared" si="5"/>
        <v>0</v>
      </c>
      <c r="L84" s="265">
        <v>0</v>
      </c>
      <c r="M84" s="271"/>
      <c r="N84" s="270"/>
      <c r="O84" s="271"/>
      <c r="P84" s="270"/>
      <c r="Q84" s="295">
        <v>0</v>
      </c>
      <c r="R84" s="132">
        <f t="shared" si="6"/>
        <v>0</v>
      </c>
      <c r="S84" s="128"/>
      <c r="T84" s="133"/>
      <c r="U84" s="133"/>
      <c r="V84" s="133"/>
      <c r="W84" s="133"/>
      <c r="X84" s="133"/>
      <c r="Y84" s="133"/>
      <c r="Z84" s="133"/>
      <c r="AA84" s="133"/>
      <c r="AB84" s="133"/>
      <c r="AC84" s="133"/>
      <c r="AD84" s="133"/>
      <c r="AE84" s="133"/>
      <c r="AF84" s="133"/>
      <c r="AG84" s="133"/>
      <c r="AH84" s="133"/>
      <c r="AI84" s="133"/>
    </row>
    <row r="85" spans="1:35" s="129" customFormat="1" ht="28.5" customHeight="1" x14ac:dyDescent="0.25">
      <c r="A85" s="130" t="s">
        <v>14</v>
      </c>
      <c r="B85" s="135"/>
      <c r="C85" s="56"/>
      <c r="D85" s="134"/>
      <c r="E85" s="137"/>
      <c r="F85" s="138"/>
      <c r="G85" s="138"/>
      <c r="H85" s="127">
        <f t="shared" si="7"/>
        <v>0</v>
      </c>
      <c r="I85" s="136"/>
      <c r="J85" s="139"/>
      <c r="K85" s="131">
        <f t="shared" si="5"/>
        <v>0</v>
      </c>
      <c r="L85" s="265">
        <v>0</v>
      </c>
      <c r="M85" s="271"/>
      <c r="N85" s="270"/>
      <c r="O85" s="271"/>
      <c r="P85" s="270"/>
      <c r="Q85" s="295">
        <v>0</v>
      </c>
      <c r="R85" s="132">
        <f t="shared" si="6"/>
        <v>0</v>
      </c>
      <c r="S85" s="128"/>
      <c r="T85" s="133"/>
      <c r="U85" s="133"/>
      <c r="V85" s="133"/>
      <c r="W85" s="133"/>
      <c r="X85" s="133"/>
      <c r="Y85" s="133"/>
      <c r="Z85" s="133"/>
      <c r="AA85" s="133"/>
      <c r="AB85" s="133"/>
      <c r="AC85" s="133"/>
      <c r="AD85" s="133"/>
      <c r="AE85" s="133"/>
      <c r="AF85" s="133"/>
      <c r="AG85" s="133"/>
      <c r="AH85" s="133"/>
      <c r="AI85" s="133"/>
    </row>
    <row r="86" spans="1:35" s="129" customFormat="1" ht="28.5" customHeight="1" x14ac:dyDescent="0.25">
      <c r="A86" s="130" t="s">
        <v>14</v>
      </c>
      <c r="B86" s="135"/>
      <c r="C86" s="56"/>
      <c r="D86" s="134"/>
      <c r="E86" s="137"/>
      <c r="F86" s="138"/>
      <c r="G86" s="138"/>
      <c r="H86" s="127">
        <f t="shared" si="7"/>
        <v>0</v>
      </c>
      <c r="I86" s="136"/>
      <c r="J86" s="139"/>
      <c r="K86" s="131">
        <f t="shared" si="5"/>
        <v>0</v>
      </c>
      <c r="L86" s="265">
        <v>0</v>
      </c>
      <c r="M86" s="271"/>
      <c r="N86" s="270"/>
      <c r="O86" s="271"/>
      <c r="P86" s="270"/>
      <c r="Q86" s="295">
        <v>0</v>
      </c>
      <c r="R86" s="132">
        <f t="shared" si="6"/>
        <v>0</v>
      </c>
      <c r="S86" s="128"/>
      <c r="T86" s="133"/>
      <c r="U86" s="133"/>
      <c r="V86" s="133"/>
      <c r="W86" s="133"/>
      <c r="X86" s="133"/>
      <c r="Y86" s="133"/>
      <c r="Z86" s="133"/>
      <c r="AA86" s="133"/>
      <c r="AB86" s="133"/>
      <c r="AC86" s="133"/>
      <c r="AD86" s="133"/>
      <c r="AE86" s="133"/>
      <c r="AF86" s="133"/>
      <c r="AG86" s="133"/>
      <c r="AH86" s="133"/>
      <c r="AI86" s="133"/>
    </row>
    <row r="87" spans="1:35" s="129" customFormat="1" ht="28.5" customHeight="1" x14ac:dyDescent="0.25">
      <c r="A87" s="130" t="s">
        <v>14</v>
      </c>
      <c r="B87" s="135"/>
      <c r="C87" s="56"/>
      <c r="D87" s="134"/>
      <c r="E87" s="137"/>
      <c r="F87" s="138"/>
      <c r="G87" s="138"/>
      <c r="H87" s="127">
        <f t="shared" si="7"/>
        <v>0</v>
      </c>
      <c r="I87" s="136"/>
      <c r="J87" s="139"/>
      <c r="K87" s="131">
        <f t="shared" si="5"/>
        <v>0</v>
      </c>
      <c r="L87" s="265">
        <v>0</v>
      </c>
      <c r="M87" s="271"/>
      <c r="N87" s="270"/>
      <c r="O87" s="271"/>
      <c r="P87" s="270"/>
      <c r="Q87" s="295">
        <v>0</v>
      </c>
      <c r="R87" s="132">
        <f t="shared" si="6"/>
        <v>0</v>
      </c>
      <c r="S87" s="128"/>
      <c r="T87" s="133"/>
      <c r="U87" s="133"/>
      <c r="V87" s="133"/>
      <c r="W87" s="133"/>
      <c r="X87" s="133"/>
      <c r="Y87" s="133"/>
      <c r="Z87" s="133"/>
      <c r="AA87" s="133"/>
      <c r="AB87" s="133"/>
      <c r="AC87" s="133"/>
      <c r="AD87" s="133"/>
      <c r="AE87" s="133"/>
      <c r="AF87" s="133"/>
      <c r="AG87" s="133"/>
      <c r="AH87" s="133"/>
      <c r="AI87" s="133"/>
    </row>
    <row r="88" spans="1:35" s="129" customFormat="1" ht="28.5" customHeight="1" x14ac:dyDescent="0.25">
      <c r="A88" s="130" t="s">
        <v>14</v>
      </c>
      <c r="B88" s="135"/>
      <c r="C88" s="56"/>
      <c r="D88" s="134"/>
      <c r="E88" s="137"/>
      <c r="F88" s="138"/>
      <c r="G88" s="138"/>
      <c r="H88" s="127">
        <f t="shared" si="7"/>
        <v>0</v>
      </c>
      <c r="I88" s="136"/>
      <c r="J88" s="139"/>
      <c r="K88" s="131">
        <f t="shared" si="5"/>
        <v>0</v>
      </c>
      <c r="L88" s="265">
        <v>0</v>
      </c>
      <c r="M88" s="271"/>
      <c r="N88" s="270"/>
      <c r="O88" s="271"/>
      <c r="P88" s="270"/>
      <c r="Q88" s="295">
        <v>0</v>
      </c>
      <c r="R88" s="132">
        <f t="shared" si="6"/>
        <v>0</v>
      </c>
      <c r="S88" s="128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33"/>
      <c r="AI88" s="133"/>
    </row>
    <row r="89" spans="1:35" s="129" customFormat="1" ht="28.5" customHeight="1" x14ac:dyDescent="0.25">
      <c r="A89" s="130" t="s">
        <v>14</v>
      </c>
      <c r="B89" s="135"/>
      <c r="C89" s="56"/>
      <c r="D89" s="134"/>
      <c r="E89" s="137"/>
      <c r="F89" s="138"/>
      <c r="G89" s="138"/>
      <c r="H89" s="127">
        <f t="shared" si="7"/>
        <v>0</v>
      </c>
      <c r="I89" s="136"/>
      <c r="J89" s="139"/>
      <c r="K89" s="131">
        <f t="shared" si="5"/>
        <v>0</v>
      </c>
      <c r="L89" s="265">
        <v>0</v>
      </c>
      <c r="M89" s="271"/>
      <c r="N89" s="270"/>
      <c r="O89" s="271"/>
      <c r="P89" s="270"/>
      <c r="Q89" s="295">
        <v>0</v>
      </c>
      <c r="R89" s="132">
        <f t="shared" si="6"/>
        <v>0</v>
      </c>
      <c r="S89" s="128"/>
      <c r="T89" s="133"/>
      <c r="U89" s="133"/>
      <c r="V89" s="133"/>
      <c r="W89" s="133"/>
      <c r="X89" s="133"/>
      <c r="Y89" s="133"/>
      <c r="Z89" s="133"/>
      <c r="AA89" s="133"/>
      <c r="AB89" s="133"/>
      <c r="AC89" s="133"/>
      <c r="AD89" s="133"/>
      <c r="AE89" s="133"/>
      <c r="AF89" s="133"/>
      <c r="AG89" s="133"/>
      <c r="AH89" s="133"/>
      <c r="AI89" s="133"/>
    </row>
    <row r="90" spans="1:35" s="129" customFormat="1" ht="28.5" customHeight="1" x14ac:dyDescent="0.25">
      <c r="A90" s="130" t="s">
        <v>14</v>
      </c>
      <c r="B90" s="135"/>
      <c r="C90" s="56"/>
      <c r="D90" s="134"/>
      <c r="E90" s="137"/>
      <c r="F90" s="138"/>
      <c r="G90" s="138"/>
      <c r="H90" s="127">
        <f t="shared" si="7"/>
        <v>0</v>
      </c>
      <c r="I90" s="136"/>
      <c r="J90" s="139"/>
      <c r="K90" s="131">
        <f t="shared" si="5"/>
        <v>0</v>
      </c>
      <c r="L90" s="265">
        <v>0</v>
      </c>
      <c r="M90" s="271"/>
      <c r="N90" s="270"/>
      <c r="O90" s="271"/>
      <c r="P90" s="270"/>
      <c r="Q90" s="295">
        <v>0</v>
      </c>
      <c r="R90" s="132">
        <f t="shared" si="6"/>
        <v>0</v>
      </c>
      <c r="S90" s="128"/>
      <c r="T90" s="133"/>
      <c r="U90" s="133"/>
      <c r="V90" s="133"/>
      <c r="W90" s="133"/>
      <c r="X90" s="133"/>
      <c r="Y90" s="133"/>
      <c r="Z90" s="133"/>
      <c r="AA90" s="133"/>
      <c r="AB90" s="133"/>
      <c r="AC90" s="133"/>
      <c r="AD90" s="133"/>
      <c r="AE90" s="133"/>
      <c r="AF90" s="133"/>
      <c r="AG90" s="133"/>
      <c r="AH90" s="133"/>
      <c r="AI90" s="133"/>
    </row>
    <row r="91" spans="1:35" s="129" customFormat="1" ht="28.5" customHeight="1" x14ac:dyDescent="0.25">
      <c r="A91" s="130" t="s">
        <v>14</v>
      </c>
      <c r="B91" s="135"/>
      <c r="C91" s="56"/>
      <c r="D91" s="134"/>
      <c r="E91" s="137"/>
      <c r="F91" s="138"/>
      <c r="G91" s="138"/>
      <c r="H91" s="127">
        <f t="shared" si="7"/>
        <v>0</v>
      </c>
      <c r="I91" s="136"/>
      <c r="J91" s="139"/>
      <c r="K91" s="131">
        <f t="shared" si="5"/>
        <v>0</v>
      </c>
      <c r="L91" s="265">
        <v>0</v>
      </c>
      <c r="M91" s="271"/>
      <c r="N91" s="270"/>
      <c r="O91" s="271"/>
      <c r="P91" s="270"/>
      <c r="Q91" s="295">
        <v>0</v>
      </c>
      <c r="R91" s="132">
        <f t="shared" si="6"/>
        <v>0</v>
      </c>
      <c r="S91" s="128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33"/>
      <c r="AI91" s="133"/>
    </row>
    <row r="92" spans="1:35" s="129" customFormat="1" ht="28.5" customHeight="1" x14ac:dyDescent="0.25">
      <c r="A92" s="130" t="s">
        <v>14</v>
      </c>
      <c r="B92" s="135"/>
      <c r="C92" s="56"/>
      <c r="D92" s="134"/>
      <c r="E92" s="137"/>
      <c r="F92" s="138"/>
      <c r="G92" s="138"/>
      <c r="H92" s="127">
        <f t="shared" si="7"/>
        <v>0</v>
      </c>
      <c r="I92" s="136"/>
      <c r="J92" s="139"/>
      <c r="K92" s="131">
        <f t="shared" si="5"/>
        <v>0</v>
      </c>
      <c r="L92" s="265">
        <v>0</v>
      </c>
      <c r="M92" s="271"/>
      <c r="N92" s="270"/>
      <c r="O92" s="271"/>
      <c r="P92" s="270"/>
      <c r="Q92" s="295">
        <v>0</v>
      </c>
      <c r="R92" s="132">
        <f t="shared" si="6"/>
        <v>0</v>
      </c>
      <c r="S92" s="128"/>
      <c r="T92" s="133"/>
      <c r="U92" s="133"/>
      <c r="V92" s="133"/>
      <c r="W92" s="133"/>
      <c r="X92" s="133"/>
      <c r="Y92" s="133"/>
      <c r="Z92" s="133"/>
      <c r="AA92" s="133"/>
      <c r="AB92" s="133"/>
      <c r="AC92" s="133"/>
      <c r="AD92" s="133"/>
      <c r="AE92" s="133"/>
      <c r="AF92" s="133"/>
      <c r="AG92" s="133"/>
      <c r="AH92" s="133"/>
      <c r="AI92" s="133"/>
    </row>
    <row r="93" spans="1:35" s="129" customFormat="1" ht="28.5" customHeight="1" x14ac:dyDescent="0.25">
      <c r="A93" s="130" t="s">
        <v>14</v>
      </c>
      <c r="B93" s="135"/>
      <c r="C93" s="56"/>
      <c r="D93" s="134"/>
      <c r="E93" s="137"/>
      <c r="F93" s="138"/>
      <c r="G93" s="138"/>
      <c r="H93" s="127">
        <f t="shared" si="7"/>
        <v>0</v>
      </c>
      <c r="I93" s="136"/>
      <c r="J93" s="139"/>
      <c r="K93" s="131">
        <f t="shared" si="5"/>
        <v>0</v>
      </c>
      <c r="L93" s="265">
        <v>0</v>
      </c>
      <c r="M93" s="271"/>
      <c r="N93" s="270"/>
      <c r="O93" s="271"/>
      <c r="P93" s="270"/>
      <c r="Q93" s="295">
        <v>0</v>
      </c>
      <c r="R93" s="132">
        <f t="shared" si="6"/>
        <v>0</v>
      </c>
      <c r="S93" s="128"/>
      <c r="T93" s="133"/>
      <c r="U93" s="133"/>
      <c r="V93" s="133"/>
      <c r="W93" s="133"/>
      <c r="X93" s="133"/>
      <c r="Y93" s="133"/>
      <c r="Z93" s="133"/>
      <c r="AA93" s="133"/>
      <c r="AB93" s="133"/>
      <c r="AC93" s="133"/>
      <c r="AD93" s="133"/>
      <c r="AE93" s="133"/>
      <c r="AF93" s="133"/>
      <c r="AG93" s="133"/>
      <c r="AH93" s="133"/>
      <c r="AI93" s="133"/>
    </row>
    <row r="94" spans="1:35" s="129" customFormat="1" ht="28.5" customHeight="1" x14ac:dyDescent="0.25">
      <c r="A94" s="130" t="s">
        <v>14</v>
      </c>
      <c r="B94" s="135"/>
      <c r="C94" s="56"/>
      <c r="D94" s="134"/>
      <c r="E94" s="137"/>
      <c r="F94" s="138"/>
      <c r="G94" s="138"/>
      <c r="H94" s="127">
        <f t="shared" si="7"/>
        <v>0</v>
      </c>
      <c r="I94" s="136"/>
      <c r="J94" s="139"/>
      <c r="K94" s="131">
        <f t="shared" si="5"/>
        <v>0</v>
      </c>
      <c r="L94" s="265">
        <v>0</v>
      </c>
      <c r="M94" s="271"/>
      <c r="N94" s="270"/>
      <c r="O94" s="271"/>
      <c r="P94" s="270"/>
      <c r="Q94" s="295">
        <v>0</v>
      </c>
      <c r="R94" s="132">
        <f t="shared" si="6"/>
        <v>0</v>
      </c>
      <c r="S94" s="128"/>
      <c r="T94" s="133"/>
      <c r="U94" s="133"/>
      <c r="V94" s="133"/>
      <c r="W94" s="133"/>
      <c r="X94" s="133"/>
      <c r="Y94" s="133"/>
      <c r="Z94" s="133"/>
      <c r="AA94" s="133"/>
      <c r="AB94" s="133"/>
      <c r="AC94" s="133"/>
      <c r="AD94" s="133"/>
      <c r="AE94" s="133"/>
      <c r="AF94" s="133"/>
      <c r="AG94" s="133"/>
      <c r="AH94" s="133"/>
      <c r="AI94" s="133"/>
    </row>
    <row r="95" spans="1:35" s="129" customFormat="1" ht="28.5" customHeight="1" x14ac:dyDescent="0.25">
      <c r="A95" s="130" t="s">
        <v>14</v>
      </c>
      <c r="B95" s="135"/>
      <c r="C95" s="56"/>
      <c r="D95" s="134"/>
      <c r="E95" s="137"/>
      <c r="F95" s="138"/>
      <c r="G95" s="138"/>
      <c r="H95" s="127">
        <f t="shared" si="7"/>
        <v>0</v>
      </c>
      <c r="I95" s="136"/>
      <c r="J95" s="139"/>
      <c r="K95" s="131">
        <f t="shared" si="5"/>
        <v>0</v>
      </c>
      <c r="L95" s="265">
        <v>0</v>
      </c>
      <c r="M95" s="271"/>
      <c r="N95" s="270"/>
      <c r="O95" s="271"/>
      <c r="P95" s="270"/>
      <c r="Q95" s="295">
        <v>0</v>
      </c>
      <c r="R95" s="132">
        <f t="shared" si="6"/>
        <v>0</v>
      </c>
      <c r="S95" s="128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33"/>
      <c r="AI95" s="133"/>
    </row>
    <row r="96" spans="1:35" s="129" customFormat="1" ht="28.5" customHeight="1" x14ac:dyDescent="0.25">
      <c r="A96" s="130" t="s">
        <v>14</v>
      </c>
      <c r="B96" s="135"/>
      <c r="C96" s="56"/>
      <c r="D96" s="134"/>
      <c r="E96" s="137"/>
      <c r="F96" s="138"/>
      <c r="G96" s="138"/>
      <c r="H96" s="127">
        <f t="shared" si="7"/>
        <v>0</v>
      </c>
      <c r="I96" s="136"/>
      <c r="J96" s="139"/>
      <c r="K96" s="131">
        <f t="shared" si="5"/>
        <v>0</v>
      </c>
      <c r="L96" s="265">
        <v>0</v>
      </c>
      <c r="M96" s="271"/>
      <c r="N96" s="270"/>
      <c r="O96" s="271"/>
      <c r="P96" s="270"/>
      <c r="Q96" s="295">
        <v>0</v>
      </c>
      <c r="R96" s="132">
        <f t="shared" si="6"/>
        <v>0</v>
      </c>
      <c r="S96" s="128"/>
      <c r="T96" s="133"/>
      <c r="U96" s="133"/>
      <c r="V96" s="133"/>
      <c r="W96" s="133"/>
      <c r="X96" s="133"/>
      <c r="Y96" s="133"/>
      <c r="Z96" s="133"/>
      <c r="AA96" s="133"/>
      <c r="AB96" s="133"/>
      <c r="AC96" s="133"/>
      <c r="AD96" s="133"/>
      <c r="AE96" s="133"/>
      <c r="AF96" s="133"/>
      <c r="AG96" s="133"/>
      <c r="AH96" s="133"/>
      <c r="AI96" s="133"/>
    </row>
    <row r="97" spans="1:35" s="129" customFormat="1" ht="28.5" customHeight="1" x14ac:dyDescent="0.25">
      <c r="A97" s="130" t="s">
        <v>14</v>
      </c>
      <c r="B97" s="135"/>
      <c r="C97" s="56"/>
      <c r="D97" s="134"/>
      <c r="E97" s="137"/>
      <c r="F97" s="138"/>
      <c r="G97" s="138"/>
      <c r="H97" s="127">
        <f t="shared" si="7"/>
        <v>0</v>
      </c>
      <c r="I97" s="136"/>
      <c r="J97" s="139"/>
      <c r="K97" s="131">
        <f t="shared" si="5"/>
        <v>0</v>
      </c>
      <c r="L97" s="265">
        <v>0</v>
      </c>
      <c r="M97" s="271"/>
      <c r="N97" s="270"/>
      <c r="O97" s="271"/>
      <c r="P97" s="270"/>
      <c r="Q97" s="295">
        <v>0</v>
      </c>
      <c r="R97" s="132">
        <f t="shared" si="6"/>
        <v>0</v>
      </c>
      <c r="S97" s="128"/>
      <c r="T97" s="133"/>
      <c r="U97" s="133"/>
      <c r="V97" s="133"/>
      <c r="W97" s="133"/>
      <c r="X97" s="133"/>
      <c r="Y97" s="133"/>
      <c r="Z97" s="133"/>
      <c r="AA97" s="133"/>
      <c r="AB97" s="133"/>
      <c r="AC97" s="133"/>
      <c r="AD97" s="133"/>
      <c r="AE97" s="133"/>
      <c r="AF97" s="133"/>
      <c r="AG97" s="133"/>
      <c r="AH97" s="133"/>
      <c r="AI97" s="133"/>
    </row>
    <row r="98" spans="1:35" s="129" customFormat="1" ht="28.5" customHeight="1" x14ac:dyDescent="0.25">
      <c r="A98" s="130" t="s">
        <v>14</v>
      </c>
      <c r="B98" s="135"/>
      <c r="C98" s="56"/>
      <c r="D98" s="134"/>
      <c r="E98" s="137"/>
      <c r="F98" s="138"/>
      <c r="G98" s="138"/>
      <c r="H98" s="127">
        <f t="shared" si="7"/>
        <v>0</v>
      </c>
      <c r="I98" s="136"/>
      <c r="J98" s="139"/>
      <c r="K98" s="131">
        <f t="shared" si="5"/>
        <v>0</v>
      </c>
      <c r="L98" s="265">
        <v>0</v>
      </c>
      <c r="M98" s="271"/>
      <c r="N98" s="270"/>
      <c r="O98" s="271"/>
      <c r="P98" s="270"/>
      <c r="Q98" s="295">
        <v>0</v>
      </c>
      <c r="R98" s="132">
        <f t="shared" si="6"/>
        <v>0</v>
      </c>
      <c r="S98" s="128"/>
      <c r="T98" s="133"/>
      <c r="U98" s="133"/>
      <c r="V98" s="133"/>
      <c r="W98" s="133"/>
      <c r="X98" s="133"/>
      <c r="Y98" s="133"/>
      <c r="Z98" s="133"/>
      <c r="AA98" s="133"/>
      <c r="AB98" s="133"/>
      <c r="AC98" s="133"/>
      <c r="AD98" s="133"/>
      <c r="AE98" s="133"/>
      <c r="AF98" s="133"/>
      <c r="AG98" s="133"/>
      <c r="AH98" s="133"/>
      <c r="AI98" s="133"/>
    </row>
    <row r="99" spans="1:35" s="129" customFormat="1" ht="28.5" customHeight="1" x14ac:dyDescent="0.25">
      <c r="A99" s="130" t="s">
        <v>14</v>
      </c>
      <c r="B99" s="135"/>
      <c r="C99" s="56"/>
      <c r="D99" s="134"/>
      <c r="E99" s="137"/>
      <c r="F99" s="138"/>
      <c r="G99" s="138"/>
      <c r="H99" s="127">
        <f t="shared" si="7"/>
        <v>0</v>
      </c>
      <c r="I99" s="136"/>
      <c r="J99" s="139"/>
      <c r="K99" s="131">
        <f t="shared" si="5"/>
        <v>0</v>
      </c>
      <c r="L99" s="265">
        <v>0</v>
      </c>
      <c r="M99" s="271"/>
      <c r="N99" s="270"/>
      <c r="O99" s="271"/>
      <c r="P99" s="270"/>
      <c r="Q99" s="295">
        <v>0</v>
      </c>
      <c r="R99" s="132">
        <f t="shared" si="6"/>
        <v>0</v>
      </c>
      <c r="S99" s="128"/>
      <c r="T99" s="133"/>
      <c r="U99" s="133"/>
      <c r="V99" s="133"/>
      <c r="W99" s="133"/>
      <c r="X99" s="133"/>
      <c r="Y99" s="133"/>
      <c r="Z99" s="133"/>
      <c r="AA99" s="133"/>
      <c r="AB99" s="133"/>
      <c r="AC99" s="133"/>
      <c r="AD99" s="133"/>
      <c r="AE99" s="133"/>
      <c r="AF99" s="133"/>
      <c r="AG99" s="133"/>
      <c r="AH99" s="133"/>
      <c r="AI99" s="133"/>
    </row>
    <row r="100" spans="1:35" s="129" customFormat="1" ht="28.5" customHeight="1" x14ac:dyDescent="0.25">
      <c r="A100" s="130" t="s">
        <v>14</v>
      </c>
      <c r="B100" s="135"/>
      <c r="C100" s="56"/>
      <c r="D100" s="134"/>
      <c r="E100" s="137"/>
      <c r="F100" s="138"/>
      <c r="G100" s="138"/>
      <c r="H100" s="127">
        <f t="shared" si="7"/>
        <v>0</v>
      </c>
      <c r="I100" s="136"/>
      <c r="J100" s="139"/>
      <c r="K100" s="131">
        <f t="shared" si="5"/>
        <v>0</v>
      </c>
      <c r="L100" s="265">
        <v>0</v>
      </c>
      <c r="M100" s="271"/>
      <c r="N100" s="270"/>
      <c r="O100" s="271"/>
      <c r="P100" s="270"/>
      <c r="Q100" s="295">
        <v>0</v>
      </c>
      <c r="R100" s="132">
        <f t="shared" si="6"/>
        <v>0</v>
      </c>
      <c r="S100" s="128"/>
      <c r="T100" s="133"/>
      <c r="U100" s="133"/>
      <c r="V100" s="133"/>
      <c r="W100" s="133"/>
      <c r="X100" s="133"/>
      <c r="Y100" s="133"/>
      <c r="Z100" s="133"/>
      <c r="AA100" s="133"/>
      <c r="AB100" s="133"/>
      <c r="AC100" s="133"/>
      <c r="AD100" s="133"/>
      <c r="AE100" s="133"/>
      <c r="AF100" s="133"/>
      <c r="AG100" s="133"/>
      <c r="AH100" s="133"/>
      <c r="AI100" s="133"/>
    </row>
    <row r="101" spans="1:35" s="129" customFormat="1" ht="28.5" customHeight="1" x14ac:dyDescent="0.25">
      <c r="A101" s="130" t="s">
        <v>14</v>
      </c>
      <c r="B101" s="135"/>
      <c r="C101" s="56"/>
      <c r="D101" s="134"/>
      <c r="E101" s="137"/>
      <c r="F101" s="138"/>
      <c r="G101" s="138"/>
      <c r="H101" s="127">
        <f t="shared" si="7"/>
        <v>0</v>
      </c>
      <c r="I101" s="136"/>
      <c r="J101" s="139"/>
      <c r="K101" s="131">
        <f t="shared" si="5"/>
        <v>0</v>
      </c>
      <c r="L101" s="265">
        <v>0</v>
      </c>
      <c r="M101" s="271"/>
      <c r="N101" s="270"/>
      <c r="O101" s="271"/>
      <c r="P101" s="270"/>
      <c r="Q101" s="295">
        <v>0</v>
      </c>
      <c r="R101" s="132">
        <f t="shared" si="6"/>
        <v>0</v>
      </c>
      <c r="S101" s="128"/>
      <c r="T101" s="133"/>
      <c r="U101" s="133"/>
      <c r="V101" s="133"/>
      <c r="W101" s="133"/>
      <c r="X101" s="133"/>
      <c r="Y101" s="133"/>
      <c r="Z101" s="133"/>
      <c r="AA101" s="133"/>
      <c r="AB101" s="133"/>
      <c r="AC101" s="133"/>
      <c r="AD101" s="133"/>
      <c r="AE101" s="133"/>
      <c r="AF101" s="133"/>
      <c r="AG101" s="133"/>
      <c r="AH101" s="133"/>
      <c r="AI101" s="133"/>
    </row>
    <row r="102" spans="1:35" s="129" customFormat="1" ht="28.5" customHeight="1" x14ac:dyDescent="0.25">
      <c r="A102" s="130" t="s">
        <v>14</v>
      </c>
      <c r="B102" s="135"/>
      <c r="C102" s="56"/>
      <c r="D102" s="134"/>
      <c r="E102" s="137"/>
      <c r="F102" s="138"/>
      <c r="G102" s="138"/>
      <c r="H102" s="127">
        <f t="shared" si="7"/>
        <v>0</v>
      </c>
      <c r="I102" s="136"/>
      <c r="J102" s="139"/>
      <c r="K102" s="131">
        <f t="shared" si="5"/>
        <v>0</v>
      </c>
      <c r="L102" s="265">
        <v>0</v>
      </c>
      <c r="M102" s="271"/>
      <c r="N102" s="270"/>
      <c r="O102" s="271"/>
      <c r="P102" s="270"/>
      <c r="Q102" s="295">
        <v>0</v>
      </c>
      <c r="R102" s="132">
        <f t="shared" si="6"/>
        <v>0</v>
      </c>
      <c r="S102" s="128"/>
      <c r="T102" s="133"/>
      <c r="U102" s="133"/>
      <c r="V102" s="133"/>
      <c r="W102" s="133"/>
      <c r="X102" s="133"/>
      <c r="Y102" s="133"/>
      <c r="Z102" s="133"/>
      <c r="AA102" s="133"/>
      <c r="AB102" s="133"/>
      <c r="AC102" s="133"/>
      <c r="AD102" s="133"/>
      <c r="AE102" s="133"/>
      <c r="AF102" s="133"/>
      <c r="AG102" s="133"/>
      <c r="AH102" s="133"/>
      <c r="AI102" s="133"/>
    </row>
    <row r="103" spans="1:35" s="129" customFormat="1" ht="28.5" customHeight="1" x14ac:dyDescent="0.25">
      <c r="A103" s="130" t="s">
        <v>14</v>
      </c>
      <c r="B103" s="135"/>
      <c r="C103" s="56"/>
      <c r="D103" s="134"/>
      <c r="E103" s="137"/>
      <c r="F103" s="138"/>
      <c r="G103" s="138"/>
      <c r="H103" s="127">
        <f t="shared" si="7"/>
        <v>0</v>
      </c>
      <c r="I103" s="136"/>
      <c r="J103" s="139"/>
      <c r="K103" s="131">
        <f t="shared" si="5"/>
        <v>0</v>
      </c>
      <c r="L103" s="265">
        <v>0</v>
      </c>
      <c r="M103" s="271"/>
      <c r="N103" s="270"/>
      <c r="O103" s="271"/>
      <c r="P103" s="270"/>
      <c r="Q103" s="295">
        <v>0</v>
      </c>
      <c r="R103" s="132">
        <f t="shared" si="6"/>
        <v>0</v>
      </c>
      <c r="S103" s="128"/>
      <c r="T103" s="133"/>
      <c r="U103" s="133"/>
      <c r="V103" s="133"/>
      <c r="W103" s="133"/>
      <c r="X103" s="133"/>
      <c r="Y103" s="133"/>
      <c r="Z103" s="133"/>
      <c r="AA103" s="133"/>
      <c r="AB103" s="133"/>
      <c r="AC103" s="133"/>
      <c r="AD103" s="133"/>
      <c r="AE103" s="133"/>
      <c r="AF103" s="133"/>
      <c r="AG103" s="133"/>
      <c r="AH103" s="133"/>
      <c r="AI103" s="133"/>
    </row>
    <row r="104" spans="1:35" s="129" customFormat="1" ht="28.5" customHeight="1" x14ac:dyDescent="0.25">
      <c r="A104" s="130" t="s">
        <v>14</v>
      </c>
      <c r="B104" s="135"/>
      <c r="C104" s="56"/>
      <c r="D104" s="134"/>
      <c r="E104" s="137"/>
      <c r="F104" s="138"/>
      <c r="G104" s="138"/>
      <c r="H104" s="127">
        <f t="shared" si="7"/>
        <v>0</v>
      </c>
      <c r="I104" s="136"/>
      <c r="J104" s="139"/>
      <c r="K104" s="131">
        <f t="shared" si="5"/>
        <v>0</v>
      </c>
      <c r="L104" s="265">
        <v>0</v>
      </c>
      <c r="M104" s="271"/>
      <c r="N104" s="270"/>
      <c r="O104" s="271"/>
      <c r="P104" s="270"/>
      <c r="Q104" s="295">
        <v>0</v>
      </c>
      <c r="R104" s="132">
        <f t="shared" si="6"/>
        <v>0</v>
      </c>
      <c r="S104" s="128"/>
      <c r="T104" s="133"/>
      <c r="U104" s="133"/>
      <c r="V104" s="133"/>
      <c r="W104" s="133"/>
      <c r="X104" s="133"/>
      <c r="Y104" s="133"/>
      <c r="Z104" s="133"/>
      <c r="AA104" s="133"/>
      <c r="AB104" s="133"/>
      <c r="AC104" s="133"/>
      <c r="AD104" s="133"/>
      <c r="AE104" s="133"/>
      <c r="AF104" s="133"/>
      <c r="AG104" s="133"/>
      <c r="AH104" s="133"/>
      <c r="AI104" s="133"/>
    </row>
    <row r="105" spans="1:35" s="129" customFormat="1" ht="28.5" customHeight="1" x14ac:dyDescent="0.25">
      <c r="A105" s="130" t="s">
        <v>14</v>
      </c>
      <c r="B105" s="135"/>
      <c r="C105" s="56"/>
      <c r="D105" s="134"/>
      <c r="E105" s="137"/>
      <c r="F105" s="138"/>
      <c r="G105" s="138"/>
      <c r="H105" s="127">
        <f t="shared" si="7"/>
        <v>0</v>
      </c>
      <c r="I105" s="136"/>
      <c r="J105" s="139"/>
      <c r="K105" s="131">
        <f t="shared" si="5"/>
        <v>0</v>
      </c>
      <c r="L105" s="265">
        <v>0</v>
      </c>
      <c r="M105" s="271"/>
      <c r="N105" s="270"/>
      <c r="O105" s="271"/>
      <c r="P105" s="270"/>
      <c r="Q105" s="295">
        <v>0</v>
      </c>
      <c r="R105" s="132">
        <f t="shared" si="6"/>
        <v>0</v>
      </c>
      <c r="S105" s="128"/>
      <c r="T105" s="133"/>
      <c r="U105" s="133"/>
      <c r="V105" s="133"/>
      <c r="W105" s="133"/>
      <c r="X105" s="133"/>
      <c r="Y105" s="133"/>
      <c r="Z105" s="133"/>
      <c r="AA105" s="133"/>
      <c r="AB105" s="133"/>
      <c r="AC105" s="133"/>
      <c r="AD105" s="133"/>
      <c r="AE105" s="133"/>
      <c r="AF105" s="133"/>
      <c r="AG105" s="133"/>
      <c r="AH105" s="133"/>
      <c r="AI105" s="133"/>
    </row>
    <row r="106" spans="1:35" s="129" customFormat="1" ht="28.5" customHeight="1" x14ac:dyDescent="0.25">
      <c r="A106" s="130" t="s">
        <v>14</v>
      </c>
      <c r="B106" s="135"/>
      <c r="C106" s="56"/>
      <c r="D106" s="134"/>
      <c r="E106" s="137"/>
      <c r="F106" s="138"/>
      <c r="G106" s="138"/>
      <c r="H106" s="127">
        <f t="shared" si="7"/>
        <v>0</v>
      </c>
      <c r="I106" s="136"/>
      <c r="J106" s="139"/>
      <c r="K106" s="131">
        <f t="shared" si="5"/>
        <v>0</v>
      </c>
      <c r="L106" s="265">
        <v>0</v>
      </c>
      <c r="M106" s="271"/>
      <c r="N106" s="270"/>
      <c r="O106" s="271"/>
      <c r="P106" s="270"/>
      <c r="Q106" s="295">
        <v>0</v>
      </c>
      <c r="R106" s="132">
        <f t="shared" si="6"/>
        <v>0</v>
      </c>
      <c r="S106" s="128"/>
      <c r="T106" s="133"/>
      <c r="U106" s="133"/>
      <c r="V106" s="133"/>
      <c r="W106" s="133"/>
      <c r="X106" s="133"/>
      <c r="Y106" s="133"/>
      <c r="Z106" s="133"/>
      <c r="AA106" s="133"/>
      <c r="AB106" s="133"/>
      <c r="AC106" s="133"/>
      <c r="AD106" s="133"/>
      <c r="AE106" s="133"/>
      <c r="AF106" s="133"/>
      <c r="AG106" s="133"/>
      <c r="AH106" s="133"/>
      <c r="AI106" s="133"/>
    </row>
    <row r="107" spans="1:35" s="129" customFormat="1" ht="28.5" customHeight="1" x14ac:dyDescent="0.25">
      <c r="A107" s="130" t="s">
        <v>14</v>
      </c>
      <c r="B107" s="135"/>
      <c r="C107" s="56"/>
      <c r="D107" s="134"/>
      <c r="E107" s="137"/>
      <c r="F107" s="138"/>
      <c r="G107" s="138"/>
      <c r="H107" s="127">
        <f t="shared" si="7"/>
        <v>0</v>
      </c>
      <c r="I107" s="136"/>
      <c r="J107" s="139"/>
      <c r="K107" s="131">
        <f t="shared" si="5"/>
        <v>0</v>
      </c>
      <c r="L107" s="265">
        <v>0</v>
      </c>
      <c r="M107" s="271"/>
      <c r="N107" s="270"/>
      <c r="O107" s="271"/>
      <c r="P107" s="270"/>
      <c r="Q107" s="295">
        <v>0</v>
      </c>
      <c r="R107" s="132">
        <f t="shared" si="6"/>
        <v>0</v>
      </c>
      <c r="S107" s="128"/>
      <c r="T107" s="133"/>
      <c r="U107" s="133"/>
      <c r="V107" s="133"/>
      <c r="W107" s="133"/>
      <c r="X107" s="133"/>
      <c r="Y107" s="133"/>
      <c r="Z107" s="133"/>
      <c r="AA107" s="133"/>
      <c r="AB107" s="133"/>
      <c r="AC107" s="133"/>
      <c r="AD107" s="133"/>
      <c r="AE107" s="133"/>
      <c r="AF107" s="133"/>
      <c r="AG107" s="133"/>
      <c r="AH107" s="133"/>
      <c r="AI107" s="133"/>
    </row>
    <row r="108" spans="1:35" s="129" customFormat="1" ht="28.5" customHeight="1" x14ac:dyDescent="0.25">
      <c r="A108" s="130" t="s">
        <v>14</v>
      </c>
      <c r="B108" s="135"/>
      <c r="C108" s="56"/>
      <c r="D108" s="134"/>
      <c r="E108" s="137"/>
      <c r="F108" s="138"/>
      <c r="G108" s="138"/>
      <c r="H108" s="127">
        <f t="shared" si="7"/>
        <v>0</v>
      </c>
      <c r="I108" s="136"/>
      <c r="J108" s="139"/>
      <c r="K108" s="131">
        <f t="shared" si="5"/>
        <v>0</v>
      </c>
      <c r="L108" s="265">
        <v>0</v>
      </c>
      <c r="M108" s="271"/>
      <c r="N108" s="270"/>
      <c r="O108" s="271"/>
      <c r="P108" s="270"/>
      <c r="Q108" s="295">
        <v>0</v>
      </c>
      <c r="R108" s="132">
        <f t="shared" si="6"/>
        <v>0</v>
      </c>
      <c r="S108" s="128"/>
      <c r="T108" s="133"/>
      <c r="U108" s="133"/>
      <c r="V108" s="133"/>
      <c r="W108" s="133"/>
      <c r="X108" s="133"/>
      <c r="Y108" s="133"/>
      <c r="Z108" s="133"/>
      <c r="AA108" s="133"/>
      <c r="AB108" s="133"/>
      <c r="AC108" s="133"/>
      <c r="AD108" s="133"/>
      <c r="AE108" s="133"/>
      <c r="AF108" s="133"/>
      <c r="AG108" s="133"/>
      <c r="AH108" s="133"/>
      <c r="AI108" s="133"/>
    </row>
    <row r="109" spans="1:35" s="129" customFormat="1" ht="28.5" customHeight="1" x14ac:dyDescent="0.25">
      <c r="A109" s="130" t="s">
        <v>14</v>
      </c>
      <c r="B109" s="135"/>
      <c r="C109" s="56"/>
      <c r="D109" s="134"/>
      <c r="E109" s="137"/>
      <c r="F109" s="138"/>
      <c r="G109" s="138"/>
      <c r="H109" s="127">
        <f t="shared" si="7"/>
        <v>0</v>
      </c>
      <c r="I109" s="136"/>
      <c r="J109" s="139"/>
      <c r="K109" s="131">
        <f t="shared" si="5"/>
        <v>0</v>
      </c>
      <c r="L109" s="265">
        <v>0</v>
      </c>
      <c r="M109" s="271"/>
      <c r="N109" s="270"/>
      <c r="O109" s="271"/>
      <c r="P109" s="270"/>
      <c r="Q109" s="295">
        <v>0</v>
      </c>
      <c r="R109" s="132">
        <f t="shared" si="6"/>
        <v>0</v>
      </c>
      <c r="S109" s="128"/>
      <c r="T109" s="133"/>
      <c r="U109" s="133"/>
      <c r="V109" s="133"/>
      <c r="W109" s="133"/>
      <c r="X109" s="133"/>
      <c r="Y109" s="133"/>
      <c r="Z109" s="133"/>
      <c r="AA109" s="133"/>
      <c r="AB109" s="133"/>
      <c r="AC109" s="133"/>
      <c r="AD109" s="133"/>
      <c r="AE109" s="133"/>
      <c r="AF109" s="133"/>
      <c r="AG109" s="133"/>
      <c r="AH109" s="133"/>
      <c r="AI109" s="133"/>
    </row>
    <row r="110" spans="1:35" s="129" customFormat="1" ht="28.5" customHeight="1" x14ac:dyDescent="0.25">
      <c r="A110" s="130" t="s">
        <v>14</v>
      </c>
      <c r="B110" s="135"/>
      <c r="C110" s="56"/>
      <c r="D110" s="134"/>
      <c r="E110" s="137"/>
      <c r="F110" s="138"/>
      <c r="G110" s="138"/>
      <c r="H110" s="127">
        <f t="shared" si="7"/>
        <v>0</v>
      </c>
      <c r="I110" s="136"/>
      <c r="J110" s="139"/>
      <c r="K110" s="131">
        <f t="shared" si="5"/>
        <v>0</v>
      </c>
      <c r="L110" s="265">
        <v>0</v>
      </c>
      <c r="M110" s="271"/>
      <c r="N110" s="270"/>
      <c r="O110" s="271"/>
      <c r="P110" s="270"/>
      <c r="Q110" s="295">
        <v>0</v>
      </c>
      <c r="R110" s="132">
        <f t="shared" si="6"/>
        <v>0</v>
      </c>
      <c r="S110" s="128"/>
      <c r="T110" s="133"/>
      <c r="U110" s="133"/>
      <c r="V110" s="133"/>
      <c r="W110" s="133"/>
      <c r="X110" s="133"/>
      <c r="Y110" s="133"/>
      <c r="Z110" s="133"/>
      <c r="AA110" s="133"/>
      <c r="AB110" s="133"/>
      <c r="AC110" s="133"/>
      <c r="AD110" s="133"/>
      <c r="AE110" s="133"/>
      <c r="AF110" s="133"/>
      <c r="AG110" s="133"/>
      <c r="AH110" s="133"/>
      <c r="AI110" s="133"/>
    </row>
    <row r="111" spans="1:35" s="129" customFormat="1" ht="28.5" customHeight="1" x14ac:dyDescent="0.25">
      <c r="A111" s="130" t="s">
        <v>14</v>
      </c>
      <c r="B111" s="135"/>
      <c r="C111" s="56"/>
      <c r="D111" s="134"/>
      <c r="E111" s="137"/>
      <c r="F111" s="138"/>
      <c r="G111" s="138"/>
      <c r="H111" s="127">
        <f t="shared" si="7"/>
        <v>0</v>
      </c>
      <c r="I111" s="136"/>
      <c r="J111" s="139"/>
      <c r="K111" s="131">
        <f t="shared" si="5"/>
        <v>0</v>
      </c>
      <c r="L111" s="265">
        <v>0</v>
      </c>
      <c r="M111" s="271"/>
      <c r="N111" s="270"/>
      <c r="O111" s="271"/>
      <c r="P111" s="270"/>
      <c r="Q111" s="295">
        <v>0</v>
      </c>
      <c r="R111" s="132">
        <f t="shared" si="6"/>
        <v>0</v>
      </c>
      <c r="S111" s="128"/>
      <c r="T111" s="133"/>
      <c r="U111" s="133"/>
      <c r="V111" s="133"/>
      <c r="W111" s="133"/>
      <c r="X111" s="133"/>
      <c r="Y111" s="133"/>
      <c r="Z111" s="133"/>
      <c r="AA111" s="133"/>
      <c r="AB111" s="133"/>
      <c r="AC111" s="133"/>
      <c r="AD111" s="133"/>
      <c r="AE111" s="133"/>
      <c r="AF111" s="133"/>
      <c r="AG111" s="133"/>
      <c r="AH111" s="133"/>
      <c r="AI111" s="133"/>
    </row>
    <row r="112" spans="1:35" s="129" customFormat="1" ht="28.5" customHeight="1" x14ac:dyDescent="0.25">
      <c r="A112" s="130" t="s">
        <v>14</v>
      </c>
      <c r="B112" s="135"/>
      <c r="C112" s="56"/>
      <c r="D112" s="134"/>
      <c r="E112" s="137"/>
      <c r="F112" s="138"/>
      <c r="G112" s="138"/>
      <c r="H112" s="127">
        <f t="shared" si="7"/>
        <v>0</v>
      </c>
      <c r="I112" s="136"/>
      <c r="J112" s="139"/>
      <c r="K112" s="131">
        <f t="shared" si="5"/>
        <v>0</v>
      </c>
      <c r="L112" s="265">
        <v>0</v>
      </c>
      <c r="M112" s="271"/>
      <c r="N112" s="270"/>
      <c r="O112" s="271"/>
      <c r="P112" s="270"/>
      <c r="Q112" s="295">
        <v>0</v>
      </c>
      <c r="R112" s="132">
        <f t="shared" si="6"/>
        <v>0</v>
      </c>
      <c r="S112" s="128"/>
      <c r="T112" s="133"/>
      <c r="U112" s="133"/>
      <c r="V112" s="133"/>
      <c r="W112" s="133"/>
      <c r="X112" s="133"/>
      <c r="Y112" s="133"/>
      <c r="Z112" s="133"/>
      <c r="AA112" s="133"/>
      <c r="AB112" s="133"/>
      <c r="AC112" s="133"/>
      <c r="AD112" s="133"/>
      <c r="AE112" s="133"/>
      <c r="AF112" s="133"/>
      <c r="AG112" s="133"/>
      <c r="AH112" s="133"/>
      <c r="AI112" s="133"/>
    </row>
    <row r="113" spans="1:35" s="129" customFormat="1" ht="28.5" customHeight="1" x14ac:dyDescent="0.25">
      <c r="A113" s="130" t="s">
        <v>14</v>
      </c>
      <c r="B113" s="135"/>
      <c r="C113" s="56"/>
      <c r="D113" s="134"/>
      <c r="E113" s="137"/>
      <c r="F113" s="138"/>
      <c r="G113" s="138"/>
      <c r="H113" s="127">
        <f t="shared" si="7"/>
        <v>0</v>
      </c>
      <c r="I113" s="136"/>
      <c r="J113" s="139"/>
      <c r="K113" s="131">
        <f t="shared" si="5"/>
        <v>0</v>
      </c>
      <c r="L113" s="265">
        <v>0</v>
      </c>
      <c r="M113" s="271"/>
      <c r="N113" s="270"/>
      <c r="O113" s="271"/>
      <c r="P113" s="270"/>
      <c r="Q113" s="295">
        <v>0</v>
      </c>
      <c r="R113" s="132">
        <f t="shared" si="6"/>
        <v>0</v>
      </c>
      <c r="S113" s="128"/>
      <c r="T113" s="133"/>
      <c r="U113" s="133"/>
      <c r="V113" s="133"/>
      <c r="W113" s="133"/>
      <c r="X113" s="133"/>
      <c r="Y113" s="133"/>
      <c r="Z113" s="133"/>
      <c r="AA113" s="133"/>
      <c r="AB113" s="133"/>
      <c r="AC113" s="133"/>
      <c r="AD113" s="133"/>
      <c r="AE113" s="133"/>
      <c r="AF113" s="133"/>
      <c r="AG113" s="133"/>
      <c r="AH113" s="133"/>
      <c r="AI113" s="133"/>
    </row>
    <row r="114" spans="1:35" s="129" customFormat="1" ht="28.5" customHeight="1" x14ac:dyDescent="0.25">
      <c r="A114" s="130" t="s">
        <v>14</v>
      </c>
      <c r="B114" s="135"/>
      <c r="C114" s="56"/>
      <c r="D114" s="134"/>
      <c r="E114" s="137"/>
      <c r="F114" s="138"/>
      <c r="G114" s="138"/>
      <c r="H114" s="127">
        <f t="shared" si="7"/>
        <v>0</v>
      </c>
      <c r="I114" s="136"/>
      <c r="J114" s="139"/>
      <c r="K114" s="131">
        <f t="shared" si="5"/>
        <v>0</v>
      </c>
      <c r="L114" s="265">
        <v>0</v>
      </c>
      <c r="M114" s="271"/>
      <c r="N114" s="270"/>
      <c r="O114" s="271"/>
      <c r="P114" s="270"/>
      <c r="Q114" s="295">
        <v>0</v>
      </c>
      <c r="R114" s="132">
        <f t="shared" si="6"/>
        <v>0</v>
      </c>
      <c r="S114" s="128"/>
      <c r="T114" s="133"/>
      <c r="U114" s="133"/>
      <c r="V114" s="133"/>
      <c r="W114" s="133"/>
      <c r="X114" s="133"/>
      <c r="Y114" s="133"/>
      <c r="Z114" s="133"/>
      <c r="AA114" s="133"/>
      <c r="AB114" s="133"/>
      <c r="AC114" s="133"/>
      <c r="AD114" s="133"/>
      <c r="AE114" s="133"/>
      <c r="AF114" s="133"/>
      <c r="AG114" s="133"/>
      <c r="AH114" s="133"/>
      <c r="AI114" s="133"/>
    </row>
    <row r="115" spans="1:35" s="129" customFormat="1" ht="28.5" customHeight="1" x14ac:dyDescent="0.25">
      <c r="A115" s="130" t="s">
        <v>14</v>
      </c>
      <c r="B115" s="135"/>
      <c r="C115" s="56"/>
      <c r="D115" s="134"/>
      <c r="E115" s="137"/>
      <c r="F115" s="138"/>
      <c r="G115" s="138"/>
      <c r="H115" s="127">
        <f t="shared" si="7"/>
        <v>0</v>
      </c>
      <c r="I115" s="136"/>
      <c r="J115" s="139"/>
      <c r="K115" s="131">
        <f t="shared" ref="K115:K178" si="8">L115/1.1</f>
        <v>0</v>
      </c>
      <c r="L115" s="265">
        <v>0</v>
      </c>
      <c r="M115" s="271"/>
      <c r="N115" s="270"/>
      <c r="O115" s="271"/>
      <c r="P115" s="270"/>
      <c r="Q115" s="295">
        <v>0</v>
      </c>
      <c r="R115" s="132">
        <f t="shared" si="6"/>
        <v>0</v>
      </c>
      <c r="S115" s="128"/>
      <c r="T115" s="133"/>
      <c r="U115" s="133"/>
      <c r="V115" s="133"/>
      <c r="W115" s="133"/>
      <c r="X115" s="133"/>
      <c r="Y115" s="133"/>
      <c r="Z115" s="133"/>
      <c r="AA115" s="133"/>
      <c r="AB115" s="133"/>
      <c r="AC115" s="133"/>
      <c r="AD115" s="133"/>
      <c r="AE115" s="133"/>
      <c r="AF115" s="133"/>
      <c r="AG115" s="133"/>
      <c r="AH115" s="133"/>
      <c r="AI115" s="133"/>
    </row>
    <row r="116" spans="1:35" s="129" customFormat="1" ht="28.5" customHeight="1" x14ac:dyDescent="0.25">
      <c r="A116" s="130" t="s">
        <v>14</v>
      </c>
      <c r="B116" s="135"/>
      <c r="C116" s="56"/>
      <c r="D116" s="134"/>
      <c r="E116" s="137"/>
      <c r="F116" s="138"/>
      <c r="G116" s="138"/>
      <c r="H116" s="127">
        <f t="shared" si="7"/>
        <v>0</v>
      </c>
      <c r="I116" s="136"/>
      <c r="J116" s="139"/>
      <c r="K116" s="131">
        <f t="shared" si="8"/>
        <v>0</v>
      </c>
      <c r="L116" s="265">
        <v>0</v>
      </c>
      <c r="M116" s="271"/>
      <c r="N116" s="270"/>
      <c r="O116" s="271"/>
      <c r="P116" s="270"/>
      <c r="Q116" s="295">
        <v>0</v>
      </c>
      <c r="R116" s="132">
        <f t="shared" si="6"/>
        <v>0</v>
      </c>
      <c r="S116" s="128"/>
      <c r="T116" s="133"/>
      <c r="U116" s="133"/>
      <c r="V116" s="133"/>
      <c r="W116" s="133"/>
      <c r="X116" s="133"/>
      <c r="Y116" s="133"/>
      <c r="Z116" s="133"/>
      <c r="AA116" s="133"/>
      <c r="AB116" s="133"/>
      <c r="AC116" s="133"/>
      <c r="AD116" s="133"/>
      <c r="AE116" s="133"/>
      <c r="AF116" s="133"/>
      <c r="AG116" s="133"/>
      <c r="AH116" s="133"/>
      <c r="AI116" s="133"/>
    </row>
    <row r="117" spans="1:35" s="129" customFormat="1" ht="28.5" customHeight="1" x14ac:dyDescent="0.25">
      <c r="A117" s="130" t="s">
        <v>14</v>
      </c>
      <c r="B117" s="135"/>
      <c r="C117" s="56"/>
      <c r="D117" s="134"/>
      <c r="E117" s="137"/>
      <c r="F117" s="138"/>
      <c r="G117" s="138"/>
      <c r="H117" s="127">
        <f t="shared" si="7"/>
        <v>0</v>
      </c>
      <c r="I117" s="136"/>
      <c r="J117" s="139"/>
      <c r="K117" s="131">
        <f t="shared" si="8"/>
        <v>0</v>
      </c>
      <c r="L117" s="265">
        <v>0</v>
      </c>
      <c r="M117" s="271"/>
      <c r="N117" s="270"/>
      <c r="O117" s="271"/>
      <c r="P117" s="270"/>
      <c r="Q117" s="295">
        <v>0</v>
      </c>
      <c r="R117" s="132">
        <f t="shared" si="6"/>
        <v>0</v>
      </c>
      <c r="S117" s="128"/>
      <c r="T117" s="133"/>
      <c r="U117" s="133"/>
      <c r="V117" s="133"/>
      <c r="W117" s="133"/>
      <c r="X117" s="133"/>
      <c r="Y117" s="133"/>
      <c r="Z117" s="133"/>
      <c r="AA117" s="133"/>
      <c r="AB117" s="133"/>
      <c r="AC117" s="133"/>
      <c r="AD117" s="133"/>
      <c r="AE117" s="133"/>
      <c r="AF117" s="133"/>
      <c r="AG117" s="133"/>
      <c r="AH117" s="133"/>
      <c r="AI117" s="133"/>
    </row>
    <row r="118" spans="1:35" s="129" customFormat="1" ht="28.5" customHeight="1" x14ac:dyDescent="0.25">
      <c r="A118" s="130" t="s">
        <v>14</v>
      </c>
      <c r="B118" s="135"/>
      <c r="C118" s="56"/>
      <c r="D118" s="134"/>
      <c r="E118" s="137"/>
      <c r="F118" s="138"/>
      <c r="G118" s="138"/>
      <c r="H118" s="127">
        <f t="shared" si="7"/>
        <v>0</v>
      </c>
      <c r="I118" s="136"/>
      <c r="J118" s="139"/>
      <c r="K118" s="131">
        <f t="shared" si="8"/>
        <v>0</v>
      </c>
      <c r="L118" s="265">
        <v>0</v>
      </c>
      <c r="M118" s="271"/>
      <c r="N118" s="270"/>
      <c r="O118" s="271"/>
      <c r="P118" s="270"/>
      <c r="Q118" s="295">
        <v>0</v>
      </c>
      <c r="R118" s="132">
        <f t="shared" si="6"/>
        <v>0</v>
      </c>
      <c r="S118" s="128"/>
      <c r="T118" s="133"/>
      <c r="U118" s="133"/>
      <c r="V118" s="133"/>
      <c r="W118" s="133"/>
      <c r="X118" s="133"/>
      <c r="Y118" s="133"/>
      <c r="Z118" s="133"/>
      <c r="AA118" s="133"/>
      <c r="AB118" s="133"/>
      <c r="AC118" s="133"/>
      <c r="AD118" s="133"/>
      <c r="AE118" s="133"/>
      <c r="AF118" s="133"/>
      <c r="AG118" s="133"/>
      <c r="AH118" s="133"/>
      <c r="AI118" s="133"/>
    </row>
    <row r="119" spans="1:35" s="129" customFormat="1" ht="28.5" customHeight="1" x14ac:dyDescent="0.25">
      <c r="A119" s="130" t="s">
        <v>14</v>
      </c>
      <c r="B119" s="135"/>
      <c r="C119" s="56"/>
      <c r="D119" s="134"/>
      <c r="E119" s="137"/>
      <c r="F119" s="138"/>
      <c r="G119" s="138"/>
      <c r="H119" s="127">
        <f t="shared" si="7"/>
        <v>0</v>
      </c>
      <c r="I119" s="136"/>
      <c r="J119" s="139"/>
      <c r="K119" s="131">
        <f t="shared" si="8"/>
        <v>0</v>
      </c>
      <c r="L119" s="265">
        <v>0</v>
      </c>
      <c r="M119" s="271"/>
      <c r="N119" s="270"/>
      <c r="O119" s="271"/>
      <c r="P119" s="270"/>
      <c r="Q119" s="295">
        <v>0</v>
      </c>
      <c r="R119" s="132">
        <f t="shared" si="6"/>
        <v>0</v>
      </c>
      <c r="S119" s="128"/>
      <c r="T119" s="133"/>
      <c r="U119" s="133"/>
      <c r="V119" s="133"/>
      <c r="W119" s="133"/>
      <c r="X119" s="133"/>
      <c r="Y119" s="133"/>
      <c r="Z119" s="133"/>
      <c r="AA119" s="133"/>
      <c r="AB119" s="133"/>
      <c r="AC119" s="133"/>
      <c r="AD119" s="133"/>
      <c r="AE119" s="133"/>
      <c r="AF119" s="133"/>
      <c r="AG119" s="133"/>
      <c r="AH119" s="133"/>
      <c r="AI119" s="133"/>
    </row>
    <row r="120" spans="1:35" s="129" customFormat="1" ht="28.5" customHeight="1" x14ac:dyDescent="0.25">
      <c r="A120" s="130" t="s">
        <v>14</v>
      </c>
      <c r="B120" s="135"/>
      <c r="C120" s="56"/>
      <c r="D120" s="134"/>
      <c r="E120" s="137"/>
      <c r="F120" s="138"/>
      <c r="G120" s="138"/>
      <c r="H120" s="127">
        <f t="shared" si="7"/>
        <v>0</v>
      </c>
      <c r="I120" s="136"/>
      <c r="J120" s="139"/>
      <c r="K120" s="131">
        <f t="shared" si="8"/>
        <v>0</v>
      </c>
      <c r="L120" s="265">
        <v>0</v>
      </c>
      <c r="M120" s="271"/>
      <c r="N120" s="270"/>
      <c r="O120" s="271"/>
      <c r="P120" s="270"/>
      <c r="Q120" s="295">
        <v>0</v>
      </c>
      <c r="R120" s="132">
        <f t="shared" si="6"/>
        <v>0</v>
      </c>
      <c r="S120" s="128"/>
      <c r="T120" s="133"/>
      <c r="U120" s="133"/>
      <c r="V120" s="133"/>
      <c r="W120" s="133"/>
      <c r="X120" s="133"/>
      <c r="Y120" s="133"/>
      <c r="Z120" s="133"/>
      <c r="AA120" s="133"/>
      <c r="AB120" s="133"/>
      <c r="AC120" s="133"/>
      <c r="AD120" s="133"/>
      <c r="AE120" s="133"/>
      <c r="AF120" s="133"/>
      <c r="AG120" s="133"/>
      <c r="AH120" s="133"/>
      <c r="AI120" s="133"/>
    </row>
    <row r="121" spans="1:35" s="129" customFormat="1" ht="28.5" customHeight="1" x14ac:dyDescent="0.25">
      <c r="A121" s="130" t="s">
        <v>14</v>
      </c>
      <c r="B121" s="135"/>
      <c r="C121" s="56"/>
      <c r="D121" s="134"/>
      <c r="E121" s="137"/>
      <c r="F121" s="138"/>
      <c r="G121" s="138"/>
      <c r="H121" s="127">
        <f t="shared" si="7"/>
        <v>0</v>
      </c>
      <c r="I121" s="136"/>
      <c r="J121" s="139"/>
      <c r="K121" s="131">
        <f t="shared" si="8"/>
        <v>0</v>
      </c>
      <c r="L121" s="265">
        <v>0</v>
      </c>
      <c r="M121" s="271"/>
      <c r="N121" s="270"/>
      <c r="O121" s="271"/>
      <c r="P121" s="270"/>
      <c r="Q121" s="295">
        <v>0</v>
      </c>
      <c r="R121" s="132">
        <f t="shared" ref="R121:R184" si="9">L121-Q121</f>
        <v>0</v>
      </c>
      <c r="S121" s="128"/>
      <c r="T121" s="133"/>
      <c r="U121" s="133"/>
      <c r="V121" s="133"/>
      <c r="W121" s="133"/>
      <c r="X121" s="133"/>
      <c r="Y121" s="133"/>
      <c r="Z121" s="133"/>
      <c r="AA121" s="133"/>
      <c r="AB121" s="133"/>
      <c r="AC121" s="133"/>
      <c r="AD121" s="133"/>
      <c r="AE121" s="133"/>
      <c r="AF121" s="133"/>
      <c r="AG121" s="133"/>
      <c r="AH121" s="133"/>
      <c r="AI121" s="133"/>
    </row>
    <row r="122" spans="1:35" s="129" customFormat="1" ht="28.5" customHeight="1" x14ac:dyDescent="0.25">
      <c r="A122" s="130" t="s">
        <v>14</v>
      </c>
      <c r="B122" s="135"/>
      <c r="C122" s="56"/>
      <c r="D122" s="134"/>
      <c r="E122" s="137"/>
      <c r="F122" s="138"/>
      <c r="G122" s="138"/>
      <c r="H122" s="127">
        <f t="shared" si="7"/>
        <v>0</v>
      </c>
      <c r="I122" s="136"/>
      <c r="J122" s="139"/>
      <c r="K122" s="131">
        <f t="shared" si="8"/>
        <v>0</v>
      </c>
      <c r="L122" s="265">
        <v>0</v>
      </c>
      <c r="M122" s="271"/>
      <c r="N122" s="270"/>
      <c r="O122" s="271"/>
      <c r="P122" s="270"/>
      <c r="Q122" s="295">
        <v>0</v>
      </c>
      <c r="R122" s="132">
        <f t="shared" si="9"/>
        <v>0</v>
      </c>
      <c r="S122" s="128"/>
      <c r="T122" s="133"/>
      <c r="U122" s="133"/>
      <c r="V122" s="133"/>
      <c r="W122" s="133"/>
      <c r="X122" s="133"/>
      <c r="Y122" s="133"/>
      <c r="Z122" s="133"/>
      <c r="AA122" s="133"/>
      <c r="AB122" s="133"/>
      <c r="AC122" s="133"/>
      <c r="AD122" s="133"/>
      <c r="AE122" s="133"/>
      <c r="AF122" s="133"/>
      <c r="AG122" s="133"/>
      <c r="AH122" s="133"/>
      <c r="AI122" s="133"/>
    </row>
    <row r="123" spans="1:35" s="129" customFormat="1" ht="28.5" customHeight="1" x14ac:dyDescent="0.25">
      <c r="A123" s="130" t="s">
        <v>14</v>
      </c>
      <c r="B123" s="135"/>
      <c r="C123" s="56"/>
      <c r="D123" s="134"/>
      <c r="E123" s="137"/>
      <c r="F123" s="138"/>
      <c r="G123" s="138"/>
      <c r="H123" s="127">
        <f t="shared" si="7"/>
        <v>0</v>
      </c>
      <c r="I123" s="136"/>
      <c r="J123" s="139"/>
      <c r="K123" s="131">
        <f t="shared" si="8"/>
        <v>0</v>
      </c>
      <c r="L123" s="265">
        <v>0</v>
      </c>
      <c r="M123" s="271"/>
      <c r="N123" s="270"/>
      <c r="O123" s="271"/>
      <c r="P123" s="270"/>
      <c r="Q123" s="295">
        <v>0</v>
      </c>
      <c r="R123" s="132">
        <f t="shared" si="9"/>
        <v>0</v>
      </c>
      <c r="S123" s="128"/>
      <c r="T123" s="133"/>
      <c r="U123" s="133"/>
      <c r="V123" s="133"/>
      <c r="W123" s="133"/>
      <c r="X123" s="133"/>
      <c r="Y123" s="133"/>
      <c r="Z123" s="133"/>
      <c r="AA123" s="133"/>
      <c r="AB123" s="133"/>
      <c r="AC123" s="133"/>
      <c r="AD123" s="133"/>
      <c r="AE123" s="133"/>
      <c r="AF123" s="133"/>
      <c r="AG123" s="133"/>
      <c r="AH123" s="133"/>
      <c r="AI123" s="133"/>
    </row>
    <row r="124" spans="1:35" s="129" customFormat="1" ht="28.5" customHeight="1" x14ac:dyDescent="0.25">
      <c r="A124" s="130" t="s">
        <v>14</v>
      </c>
      <c r="B124" s="135"/>
      <c r="C124" s="56"/>
      <c r="D124" s="134"/>
      <c r="E124" s="137"/>
      <c r="F124" s="138"/>
      <c r="G124" s="138"/>
      <c r="H124" s="127">
        <f t="shared" si="7"/>
        <v>0</v>
      </c>
      <c r="I124" s="136"/>
      <c r="J124" s="139"/>
      <c r="K124" s="131">
        <f t="shared" si="8"/>
        <v>0</v>
      </c>
      <c r="L124" s="265">
        <v>0</v>
      </c>
      <c r="M124" s="271"/>
      <c r="N124" s="270"/>
      <c r="O124" s="271"/>
      <c r="P124" s="270"/>
      <c r="Q124" s="295">
        <v>0</v>
      </c>
      <c r="R124" s="132">
        <f t="shared" si="9"/>
        <v>0</v>
      </c>
      <c r="S124" s="128"/>
      <c r="T124" s="133"/>
      <c r="U124" s="133"/>
      <c r="V124" s="133"/>
      <c r="W124" s="133"/>
      <c r="X124" s="133"/>
      <c r="Y124" s="133"/>
      <c r="Z124" s="133"/>
      <c r="AA124" s="133"/>
      <c r="AB124" s="133"/>
      <c r="AC124" s="133"/>
      <c r="AD124" s="133"/>
      <c r="AE124" s="133"/>
      <c r="AF124" s="133"/>
      <c r="AG124" s="133"/>
      <c r="AH124" s="133"/>
      <c r="AI124" s="133"/>
    </row>
    <row r="125" spans="1:35" s="129" customFormat="1" ht="28.5" customHeight="1" x14ac:dyDescent="0.25">
      <c r="A125" s="130" t="s">
        <v>14</v>
      </c>
      <c r="B125" s="135"/>
      <c r="C125" s="56"/>
      <c r="D125" s="134"/>
      <c r="E125" s="137"/>
      <c r="F125" s="138"/>
      <c r="G125" s="138"/>
      <c r="H125" s="127">
        <f t="shared" si="7"/>
        <v>0</v>
      </c>
      <c r="I125" s="136"/>
      <c r="J125" s="139"/>
      <c r="K125" s="131">
        <f t="shared" si="8"/>
        <v>0</v>
      </c>
      <c r="L125" s="265">
        <v>0</v>
      </c>
      <c r="M125" s="271"/>
      <c r="N125" s="270"/>
      <c r="O125" s="271"/>
      <c r="P125" s="270"/>
      <c r="Q125" s="295">
        <v>0</v>
      </c>
      <c r="R125" s="132">
        <f t="shared" si="9"/>
        <v>0</v>
      </c>
      <c r="S125" s="128"/>
      <c r="T125" s="133"/>
      <c r="U125" s="133"/>
      <c r="V125" s="133"/>
      <c r="W125" s="133"/>
      <c r="X125" s="133"/>
      <c r="Y125" s="133"/>
      <c r="Z125" s="133"/>
      <c r="AA125" s="133"/>
      <c r="AB125" s="133"/>
      <c r="AC125" s="133"/>
      <c r="AD125" s="133"/>
      <c r="AE125" s="133"/>
      <c r="AF125" s="133"/>
      <c r="AG125" s="133"/>
      <c r="AH125" s="133"/>
      <c r="AI125" s="133"/>
    </row>
    <row r="126" spans="1:35" s="129" customFormat="1" ht="28.5" customHeight="1" x14ac:dyDescent="0.25">
      <c r="A126" s="130" t="s">
        <v>14</v>
      </c>
      <c r="B126" s="135"/>
      <c r="C126" s="56"/>
      <c r="D126" s="134"/>
      <c r="E126" s="137"/>
      <c r="F126" s="138"/>
      <c r="G126" s="138"/>
      <c r="H126" s="127">
        <f t="shared" si="7"/>
        <v>0</v>
      </c>
      <c r="I126" s="136"/>
      <c r="J126" s="139"/>
      <c r="K126" s="131">
        <f t="shared" si="8"/>
        <v>0</v>
      </c>
      <c r="L126" s="265">
        <v>0</v>
      </c>
      <c r="M126" s="271"/>
      <c r="N126" s="270"/>
      <c r="O126" s="271"/>
      <c r="P126" s="270"/>
      <c r="Q126" s="295">
        <v>0</v>
      </c>
      <c r="R126" s="132">
        <f t="shared" si="9"/>
        <v>0</v>
      </c>
      <c r="S126" s="128"/>
      <c r="T126" s="133"/>
      <c r="U126" s="133"/>
      <c r="V126" s="133"/>
      <c r="W126" s="133"/>
      <c r="X126" s="133"/>
      <c r="Y126" s="133"/>
      <c r="Z126" s="133"/>
      <c r="AA126" s="133"/>
      <c r="AB126" s="133"/>
      <c r="AC126" s="133"/>
      <c r="AD126" s="133"/>
      <c r="AE126" s="133"/>
      <c r="AF126" s="133"/>
      <c r="AG126" s="133"/>
      <c r="AH126" s="133"/>
      <c r="AI126" s="133"/>
    </row>
    <row r="127" spans="1:35" s="129" customFormat="1" ht="28.5" customHeight="1" x14ac:dyDescent="0.25">
      <c r="A127" s="130" t="s">
        <v>14</v>
      </c>
      <c r="B127" s="135"/>
      <c r="C127" s="56"/>
      <c r="D127" s="134"/>
      <c r="E127" s="137"/>
      <c r="F127" s="138"/>
      <c r="G127" s="138"/>
      <c r="H127" s="127">
        <f t="shared" si="7"/>
        <v>0</v>
      </c>
      <c r="I127" s="136"/>
      <c r="J127" s="139"/>
      <c r="K127" s="131">
        <f t="shared" si="8"/>
        <v>0</v>
      </c>
      <c r="L127" s="265">
        <v>0</v>
      </c>
      <c r="M127" s="271"/>
      <c r="N127" s="270"/>
      <c r="O127" s="271"/>
      <c r="P127" s="270"/>
      <c r="Q127" s="295">
        <v>0</v>
      </c>
      <c r="R127" s="132">
        <f t="shared" si="9"/>
        <v>0</v>
      </c>
      <c r="S127" s="128"/>
      <c r="T127" s="133"/>
      <c r="U127" s="133"/>
      <c r="V127" s="133"/>
      <c r="W127" s="133"/>
      <c r="X127" s="133"/>
      <c r="Y127" s="133"/>
      <c r="Z127" s="133"/>
      <c r="AA127" s="133"/>
      <c r="AB127" s="133"/>
      <c r="AC127" s="133"/>
      <c r="AD127" s="133"/>
      <c r="AE127" s="133"/>
      <c r="AF127" s="133"/>
      <c r="AG127" s="133"/>
      <c r="AH127" s="133"/>
      <c r="AI127" s="133"/>
    </row>
    <row r="128" spans="1:35" s="129" customFormat="1" ht="28.5" customHeight="1" x14ac:dyDescent="0.25">
      <c r="A128" s="130" t="s">
        <v>14</v>
      </c>
      <c r="B128" s="135"/>
      <c r="C128" s="56"/>
      <c r="D128" s="134"/>
      <c r="E128" s="137"/>
      <c r="F128" s="138"/>
      <c r="G128" s="138"/>
      <c r="H128" s="127">
        <f t="shared" si="7"/>
        <v>0</v>
      </c>
      <c r="I128" s="136"/>
      <c r="J128" s="139"/>
      <c r="K128" s="131">
        <f t="shared" si="8"/>
        <v>0</v>
      </c>
      <c r="L128" s="265">
        <v>0</v>
      </c>
      <c r="M128" s="271"/>
      <c r="N128" s="270"/>
      <c r="O128" s="271"/>
      <c r="P128" s="270"/>
      <c r="Q128" s="295">
        <v>0</v>
      </c>
      <c r="R128" s="132">
        <f t="shared" si="9"/>
        <v>0</v>
      </c>
      <c r="S128" s="128"/>
      <c r="T128" s="133"/>
      <c r="U128" s="133"/>
      <c r="V128" s="133"/>
      <c r="W128" s="133"/>
      <c r="X128" s="133"/>
      <c r="Y128" s="133"/>
      <c r="Z128" s="133"/>
      <c r="AA128" s="133"/>
      <c r="AB128" s="133"/>
      <c r="AC128" s="133"/>
      <c r="AD128" s="133"/>
      <c r="AE128" s="133"/>
      <c r="AF128" s="133"/>
      <c r="AG128" s="133"/>
      <c r="AH128" s="133"/>
      <c r="AI128" s="133"/>
    </row>
    <row r="129" spans="1:35" s="129" customFormat="1" ht="28.5" customHeight="1" x14ac:dyDescent="0.25">
      <c r="A129" s="130" t="s">
        <v>14</v>
      </c>
      <c r="B129" s="135"/>
      <c r="C129" s="56"/>
      <c r="D129" s="134"/>
      <c r="E129" s="137"/>
      <c r="F129" s="138"/>
      <c r="G129" s="138"/>
      <c r="H129" s="127">
        <f t="shared" si="7"/>
        <v>0</v>
      </c>
      <c r="I129" s="136"/>
      <c r="J129" s="139"/>
      <c r="K129" s="131">
        <f t="shared" si="8"/>
        <v>0</v>
      </c>
      <c r="L129" s="265">
        <v>0</v>
      </c>
      <c r="M129" s="271"/>
      <c r="N129" s="270"/>
      <c r="O129" s="271"/>
      <c r="P129" s="270"/>
      <c r="Q129" s="295">
        <v>0</v>
      </c>
      <c r="R129" s="132">
        <f t="shared" si="9"/>
        <v>0</v>
      </c>
      <c r="S129" s="128"/>
      <c r="T129" s="133"/>
      <c r="U129" s="133"/>
      <c r="V129" s="133"/>
      <c r="W129" s="133"/>
      <c r="X129" s="133"/>
      <c r="Y129" s="133"/>
      <c r="Z129" s="133"/>
      <c r="AA129" s="133"/>
      <c r="AB129" s="133"/>
      <c r="AC129" s="133"/>
      <c r="AD129" s="133"/>
      <c r="AE129" s="133"/>
      <c r="AF129" s="133"/>
      <c r="AG129" s="133"/>
      <c r="AH129" s="133"/>
      <c r="AI129" s="133"/>
    </row>
    <row r="130" spans="1:35" s="129" customFormat="1" ht="28.5" customHeight="1" x14ac:dyDescent="0.25">
      <c r="A130" s="130" t="s">
        <v>14</v>
      </c>
      <c r="B130" s="135"/>
      <c r="C130" s="56"/>
      <c r="D130" s="134"/>
      <c r="E130" s="137"/>
      <c r="F130" s="138"/>
      <c r="G130" s="138"/>
      <c r="H130" s="127">
        <f t="shared" si="7"/>
        <v>0</v>
      </c>
      <c r="I130" s="136"/>
      <c r="J130" s="139"/>
      <c r="K130" s="131">
        <f t="shared" si="8"/>
        <v>0</v>
      </c>
      <c r="L130" s="265">
        <v>0</v>
      </c>
      <c r="M130" s="271"/>
      <c r="N130" s="270"/>
      <c r="O130" s="271"/>
      <c r="P130" s="270"/>
      <c r="Q130" s="295">
        <v>0</v>
      </c>
      <c r="R130" s="132">
        <f t="shared" si="9"/>
        <v>0</v>
      </c>
      <c r="S130" s="128"/>
      <c r="T130" s="133"/>
      <c r="U130" s="133"/>
      <c r="V130" s="133"/>
      <c r="W130" s="133"/>
      <c r="X130" s="133"/>
      <c r="Y130" s="133"/>
      <c r="Z130" s="133"/>
      <c r="AA130" s="133"/>
      <c r="AB130" s="133"/>
      <c r="AC130" s="133"/>
      <c r="AD130" s="133"/>
      <c r="AE130" s="133"/>
      <c r="AF130" s="133"/>
      <c r="AG130" s="133"/>
      <c r="AH130" s="133"/>
      <c r="AI130" s="133"/>
    </row>
    <row r="131" spans="1:35" s="129" customFormat="1" ht="28.5" customHeight="1" x14ac:dyDescent="0.25">
      <c r="A131" s="130" t="s">
        <v>14</v>
      </c>
      <c r="B131" s="135"/>
      <c r="C131" s="56"/>
      <c r="D131" s="134"/>
      <c r="E131" s="137"/>
      <c r="F131" s="138"/>
      <c r="G131" s="138"/>
      <c r="H131" s="127">
        <f t="shared" ref="H131:H194" si="10">G131-F131</f>
        <v>0</v>
      </c>
      <c r="I131" s="136"/>
      <c r="J131" s="139"/>
      <c r="K131" s="131">
        <f t="shared" si="8"/>
        <v>0</v>
      </c>
      <c r="L131" s="265">
        <v>0</v>
      </c>
      <c r="M131" s="271"/>
      <c r="N131" s="270"/>
      <c r="O131" s="271"/>
      <c r="P131" s="270"/>
      <c r="Q131" s="295">
        <v>0</v>
      </c>
      <c r="R131" s="132">
        <f t="shared" si="9"/>
        <v>0</v>
      </c>
      <c r="S131" s="128"/>
      <c r="T131" s="133"/>
      <c r="U131" s="133"/>
      <c r="V131" s="133"/>
      <c r="W131" s="133"/>
      <c r="X131" s="133"/>
      <c r="Y131" s="133"/>
      <c r="Z131" s="133"/>
      <c r="AA131" s="133"/>
      <c r="AB131" s="133"/>
      <c r="AC131" s="133"/>
      <c r="AD131" s="133"/>
      <c r="AE131" s="133"/>
      <c r="AF131" s="133"/>
      <c r="AG131" s="133"/>
      <c r="AH131" s="133"/>
      <c r="AI131" s="133"/>
    </row>
    <row r="132" spans="1:35" s="129" customFormat="1" ht="28.5" customHeight="1" x14ac:dyDescent="0.25">
      <c r="A132" s="130" t="s">
        <v>14</v>
      </c>
      <c r="B132" s="135"/>
      <c r="C132" s="56"/>
      <c r="D132" s="134"/>
      <c r="E132" s="137"/>
      <c r="F132" s="138"/>
      <c r="G132" s="138"/>
      <c r="H132" s="127">
        <f t="shared" si="10"/>
        <v>0</v>
      </c>
      <c r="I132" s="136"/>
      <c r="J132" s="139"/>
      <c r="K132" s="131">
        <f t="shared" si="8"/>
        <v>0</v>
      </c>
      <c r="L132" s="265">
        <v>0</v>
      </c>
      <c r="M132" s="271"/>
      <c r="N132" s="270"/>
      <c r="O132" s="271"/>
      <c r="P132" s="270"/>
      <c r="Q132" s="295">
        <v>0</v>
      </c>
      <c r="R132" s="132">
        <f t="shared" si="9"/>
        <v>0</v>
      </c>
      <c r="S132" s="128"/>
      <c r="T132" s="133"/>
      <c r="U132" s="133"/>
      <c r="V132" s="133"/>
      <c r="W132" s="133"/>
      <c r="X132" s="133"/>
      <c r="Y132" s="133"/>
      <c r="Z132" s="133"/>
      <c r="AA132" s="133"/>
      <c r="AB132" s="133"/>
      <c r="AC132" s="133"/>
      <c r="AD132" s="133"/>
      <c r="AE132" s="133"/>
      <c r="AF132" s="133"/>
      <c r="AG132" s="133"/>
      <c r="AH132" s="133"/>
      <c r="AI132" s="133"/>
    </row>
    <row r="133" spans="1:35" s="129" customFormat="1" ht="28.5" customHeight="1" x14ac:dyDescent="0.25">
      <c r="A133" s="130" t="s">
        <v>14</v>
      </c>
      <c r="B133" s="135"/>
      <c r="C133" s="56"/>
      <c r="D133" s="134"/>
      <c r="E133" s="137"/>
      <c r="F133" s="138"/>
      <c r="G133" s="138"/>
      <c r="H133" s="127">
        <f t="shared" si="10"/>
        <v>0</v>
      </c>
      <c r="I133" s="136"/>
      <c r="J133" s="139"/>
      <c r="K133" s="131">
        <f t="shared" si="8"/>
        <v>0</v>
      </c>
      <c r="L133" s="265">
        <v>0</v>
      </c>
      <c r="M133" s="271"/>
      <c r="N133" s="270"/>
      <c r="O133" s="271"/>
      <c r="P133" s="270"/>
      <c r="Q133" s="295">
        <v>0</v>
      </c>
      <c r="R133" s="132">
        <f t="shared" si="9"/>
        <v>0</v>
      </c>
      <c r="S133" s="128"/>
      <c r="T133" s="133"/>
      <c r="U133" s="133"/>
      <c r="V133" s="133"/>
      <c r="W133" s="133"/>
      <c r="X133" s="133"/>
      <c r="Y133" s="133"/>
      <c r="Z133" s="133"/>
      <c r="AA133" s="133"/>
      <c r="AB133" s="133"/>
      <c r="AC133" s="133"/>
      <c r="AD133" s="133"/>
      <c r="AE133" s="133"/>
      <c r="AF133" s="133"/>
      <c r="AG133" s="133"/>
      <c r="AH133" s="133"/>
      <c r="AI133" s="133"/>
    </row>
    <row r="134" spans="1:35" s="129" customFormat="1" ht="28.5" customHeight="1" x14ac:dyDescent="0.25">
      <c r="A134" s="130" t="s">
        <v>14</v>
      </c>
      <c r="B134" s="135"/>
      <c r="C134" s="56"/>
      <c r="D134" s="134"/>
      <c r="E134" s="137"/>
      <c r="F134" s="138"/>
      <c r="G134" s="138"/>
      <c r="H134" s="127">
        <f t="shared" si="10"/>
        <v>0</v>
      </c>
      <c r="I134" s="136"/>
      <c r="J134" s="139"/>
      <c r="K134" s="131">
        <f t="shared" si="8"/>
        <v>0</v>
      </c>
      <c r="L134" s="265">
        <v>0</v>
      </c>
      <c r="M134" s="271"/>
      <c r="N134" s="270"/>
      <c r="O134" s="271"/>
      <c r="P134" s="270"/>
      <c r="Q134" s="295">
        <v>0</v>
      </c>
      <c r="R134" s="132">
        <f t="shared" si="9"/>
        <v>0</v>
      </c>
      <c r="S134" s="128"/>
      <c r="T134" s="133"/>
      <c r="U134" s="133"/>
      <c r="V134" s="133"/>
      <c r="W134" s="133"/>
      <c r="X134" s="133"/>
      <c r="Y134" s="133"/>
      <c r="Z134" s="133"/>
      <c r="AA134" s="133"/>
      <c r="AB134" s="133"/>
      <c r="AC134" s="133"/>
      <c r="AD134" s="133"/>
      <c r="AE134" s="133"/>
      <c r="AF134" s="133"/>
      <c r="AG134" s="133"/>
      <c r="AH134" s="133"/>
      <c r="AI134" s="133"/>
    </row>
    <row r="135" spans="1:35" s="129" customFormat="1" ht="28.5" customHeight="1" x14ac:dyDescent="0.25">
      <c r="A135" s="130" t="s">
        <v>14</v>
      </c>
      <c r="B135" s="135"/>
      <c r="C135" s="56"/>
      <c r="D135" s="134"/>
      <c r="E135" s="137"/>
      <c r="F135" s="138"/>
      <c r="G135" s="138"/>
      <c r="H135" s="127">
        <f t="shared" si="10"/>
        <v>0</v>
      </c>
      <c r="I135" s="136"/>
      <c r="J135" s="139"/>
      <c r="K135" s="131">
        <f t="shared" si="8"/>
        <v>0</v>
      </c>
      <c r="L135" s="265">
        <v>0</v>
      </c>
      <c r="M135" s="271"/>
      <c r="N135" s="270"/>
      <c r="O135" s="271"/>
      <c r="P135" s="270"/>
      <c r="Q135" s="295">
        <v>0</v>
      </c>
      <c r="R135" s="132">
        <f t="shared" si="9"/>
        <v>0</v>
      </c>
      <c r="S135" s="128"/>
      <c r="T135" s="133"/>
      <c r="U135" s="133"/>
      <c r="V135" s="133"/>
      <c r="W135" s="133"/>
      <c r="X135" s="133"/>
      <c r="Y135" s="133"/>
      <c r="Z135" s="133"/>
      <c r="AA135" s="133"/>
      <c r="AB135" s="133"/>
      <c r="AC135" s="133"/>
      <c r="AD135" s="133"/>
      <c r="AE135" s="133"/>
      <c r="AF135" s="133"/>
      <c r="AG135" s="133"/>
      <c r="AH135" s="133"/>
      <c r="AI135" s="133"/>
    </row>
    <row r="136" spans="1:35" s="129" customFormat="1" ht="28.5" customHeight="1" x14ac:dyDescent="0.25">
      <c r="A136" s="130" t="s">
        <v>14</v>
      </c>
      <c r="B136" s="135"/>
      <c r="C136" s="56"/>
      <c r="D136" s="134"/>
      <c r="E136" s="137"/>
      <c r="F136" s="138"/>
      <c r="G136" s="138"/>
      <c r="H136" s="127">
        <f t="shared" si="10"/>
        <v>0</v>
      </c>
      <c r="I136" s="136"/>
      <c r="J136" s="139"/>
      <c r="K136" s="131">
        <f t="shared" si="8"/>
        <v>0</v>
      </c>
      <c r="L136" s="265">
        <v>0</v>
      </c>
      <c r="M136" s="271"/>
      <c r="N136" s="270"/>
      <c r="O136" s="271"/>
      <c r="P136" s="270"/>
      <c r="Q136" s="295">
        <v>0</v>
      </c>
      <c r="R136" s="132">
        <f t="shared" si="9"/>
        <v>0</v>
      </c>
      <c r="S136" s="128"/>
      <c r="T136" s="133"/>
      <c r="U136" s="133"/>
      <c r="V136" s="133"/>
      <c r="W136" s="133"/>
      <c r="X136" s="133"/>
      <c r="Y136" s="133"/>
      <c r="Z136" s="133"/>
      <c r="AA136" s="133"/>
      <c r="AB136" s="133"/>
      <c r="AC136" s="133"/>
      <c r="AD136" s="133"/>
      <c r="AE136" s="133"/>
      <c r="AF136" s="133"/>
      <c r="AG136" s="133"/>
      <c r="AH136" s="133"/>
      <c r="AI136" s="133"/>
    </row>
    <row r="137" spans="1:35" s="129" customFormat="1" ht="28.5" customHeight="1" x14ac:dyDescent="0.25">
      <c r="A137" s="130" t="s">
        <v>14</v>
      </c>
      <c r="B137" s="135"/>
      <c r="C137" s="56"/>
      <c r="D137" s="134"/>
      <c r="E137" s="137"/>
      <c r="F137" s="138"/>
      <c r="G137" s="138"/>
      <c r="H137" s="127">
        <f t="shared" si="10"/>
        <v>0</v>
      </c>
      <c r="I137" s="136"/>
      <c r="J137" s="139"/>
      <c r="K137" s="131">
        <f t="shared" si="8"/>
        <v>0</v>
      </c>
      <c r="L137" s="265">
        <v>0</v>
      </c>
      <c r="M137" s="271"/>
      <c r="N137" s="270"/>
      <c r="O137" s="271"/>
      <c r="P137" s="270"/>
      <c r="Q137" s="295">
        <v>0</v>
      </c>
      <c r="R137" s="132">
        <f t="shared" si="9"/>
        <v>0</v>
      </c>
      <c r="S137" s="128"/>
      <c r="T137" s="133"/>
      <c r="U137" s="133"/>
      <c r="V137" s="133"/>
      <c r="W137" s="133"/>
      <c r="X137" s="133"/>
      <c r="Y137" s="133"/>
      <c r="Z137" s="133"/>
      <c r="AA137" s="133"/>
      <c r="AB137" s="133"/>
      <c r="AC137" s="133"/>
      <c r="AD137" s="133"/>
      <c r="AE137" s="133"/>
      <c r="AF137" s="133"/>
      <c r="AG137" s="133"/>
      <c r="AH137" s="133"/>
      <c r="AI137" s="133"/>
    </row>
    <row r="138" spans="1:35" s="129" customFormat="1" ht="28.5" customHeight="1" x14ac:dyDescent="0.25">
      <c r="A138" s="130" t="s">
        <v>14</v>
      </c>
      <c r="B138" s="135"/>
      <c r="C138" s="56"/>
      <c r="D138" s="134"/>
      <c r="E138" s="137"/>
      <c r="F138" s="138"/>
      <c r="G138" s="138"/>
      <c r="H138" s="127">
        <f t="shared" si="10"/>
        <v>0</v>
      </c>
      <c r="I138" s="136"/>
      <c r="J138" s="139"/>
      <c r="K138" s="131">
        <f t="shared" si="8"/>
        <v>0</v>
      </c>
      <c r="L138" s="265">
        <v>0</v>
      </c>
      <c r="M138" s="271"/>
      <c r="N138" s="270"/>
      <c r="O138" s="271"/>
      <c r="P138" s="270"/>
      <c r="Q138" s="295">
        <v>0</v>
      </c>
      <c r="R138" s="132">
        <f t="shared" si="9"/>
        <v>0</v>
      </c>
      <c r="S138" s="128"/>
      <c r="T138" s="133"/>
      <c r="U138" s="133"/>
      <c r="V138" s="133"/>
      <c r="W138" s="133"/>
      <c r="X138" s="133"/>
      <c r="Y138" s="133"/>
      <c r="Z138" s="133"/>
      <c r="AA138" s="133"/>
      <c r="AB138" s="133"/>
      <c r="AC138" s="133"/>
      <c r="AD138" s="133"/>
      <c r="AE138" s="133"/>
      <c r="AF138" s="133"/>
      <c r="AG138" s="133"/>
      <c r="AH138" s="133"/>
      <c r="AI138" s="133"/>
    </row>
    <row r="139" spans="1:35" s="129" customFormat="1" ht="28.5" customHeight="1" x14ac:dyDescent="0.25">
      <c r="A139" s="130" t="s">
        <v>14</v>
      </c>
      <c r="B139" s="135"/>
      <c r="C139" s="56"/>
      <c r="D139" s="134"/>
      <c r="E139" s="137"/>
      <c r="F139" s="138"/>
      <c r="G139" s="138"/>
      <c r="H139" s="127">
        <f t="shared" si="10"/>
        <v>0</v>
      </c>
      <c r="I139" s="136"/>
      <c r="J139" s="139"/>
      <c r="K139" s="131">
        <f t="shared" si="8"/>
        <v>0</v>
      </c>
      <c r="L139" s="265">
        <v>0</v>
      </c>
      <c r="M139" s="271"/>
      <c r="N139" s="270"/>
      <c r="O139" s="271"/>
      <c r="P139" s="270"/>
      <c r="Q139" s="295">
        <v>0</v>
      </c>
      <c r="R139" s="132">
        <f t="shared" si="9"/>
        <v>0</v>
      </c>
      <c r="S139" s="128"/>
      <c r="T139" s="133"/>
      <c r="U139" s="133"/>
      <c r="V139" s="133"/>
      <c r="W139" s="133"/>
      <c r="X139" s="133"/>
      <c r="Y139" s="133"/>
      <c r="Z139" s="133"/>
      <c r="AA139" s="133"/>
      <c r="AB139" s="133"/>
      <c r="AC139" s="133"/>
      <c r="AD139" s="133"/>
      <c r="AE139" s="133"/>
      <c r="AF139" s="133"/>
      <c r="AG139" s="133"/>
      <c r="AH139" s="133"/>
      <c r="AI139" s="133"/>
    </row>
    <row r="140" spans="1:35" s="129" customFormat="1" ht="28.5" customHeight="1" x14ac:dyDescent="0.25">
      <c r="A140" s="130" t="s">
        <v>14</v>
      </c>
      <c r="B140" s="135"/>
      <c r="C140" s="56"/>
      <c r="D140" s="134"/>
      <c r="E140" s="137"/>
      <c r="F140" s="138"/>
      <c r="G140" s="138"/>
      <c r="H140" s="127">
        <f t="shared" si="10"/>
        <v>0</v>
      </c>
      <c r="I140" s="136"/>
      <c r="J140" s="139"/>
      <c r="K140" s="131">
        <f t="shared" si="8"/>
        <v>0</v>
      </c>
      <c r="L140" s="265">
        <v>0</v>
      </c>
      <c r="M140" s="271"/>
      <c r="N140" s="270"/>
      <c r="O140" s="271"/>
      <c r="P140" s="270"/>
      <c r="Q140" s="295">
        <v>0</v>
      </c>
      <c r="R140" s="132">
        <f t="shared" si="9"/>
        <v>0</v>
      </c>
      <c r="S140" s="128"/>
      <c r="T140" s="133"/>
      <c r="U140" s="133"/>
      <c r="V140" s="133"/>
      <c r="W140" s="133"/>
      <c r="X140" s="133"/>
      <c r="Y140" s="133"/>
      <c r="Z140" s="133"/>
      <c r="AA140" s="133"/>
      <c r="AB140" s="133"/>
      <c r="AC140" s="133"/>
      <c r="AD140" s="133"/>
      <c r="AE140" s="133"/>
      <c r="AF140" s="133"/>
      <c r="AG140" s="133"/>
      <c r="AH140" s="133"/>
      <c r="AI140" s="133"/>
    </row>
    <row r="141" spans="1:35" s="129" customFormat="1" ht="28.5" customHeight="1" x14ac:dyDescent="0.25">
      <c r="A141" s="130" t="s">
        <v>14</v>
      </c>
      <c r="B141" s="135"/>
      <c r="C141" s="56"/>
      <c r="D141" s="134"/>
      <c r="E141" s="137"/>
      <c r="F141" s="138"/>
      <c r="G141" s="138"/>
      <c r="H141" s="127">
        <f t="shared" si="10"/>
        <v>0</v>
      </c>
      <c r="I141" s="136"/>
      <c r="J141" s="139"/>
      <c r="K141" s="131">
        <f t="shared" si="8"/>
        <v>0</v>
      </c>
      <c r="L141" s="265">
        <v>0</v>
      </c>
      <c r="M141" s="271"/>
      <c r="N141" s="270"/>
      <c r="O141" s="271"/>
      <c r="P141" s="270"/>
      <c r="Q141" s="295">
        <v>0</v>
      </c>
      <c r="R141" s="132">
        <f t="shared" si="9"/>
        <v>0</v>
      </c>
      <c r="S141" s="128"/>
      <c r="T141" s="133"/>
      <c r="U141" s="133"/>
      <c r="V141" s="133"/>
      <c r="W141" s="133"/>
      <c r="X141" s="133"/>
      <c r="Y141" s="133"/>
      <c r="Z141" s="133"/>
      <c r="AA141" s="133"/>
      <c r="AB141" s="133"/>
      <c r="AC141" s="133"/>
      <c r="AD141" s="133"/>
      <c r="AE141" s="133"/>
      <c r="AF141" s="133"/>
      <c r="AG141" s="133"/>
      <c r="AH141" s="133"/>
      <c r="AI141" s="133"/>
    </row>
    <row r="142" spans="1:35" s="129" customFormat="1" ht="28.5" customHeight="1" x14ac:dyDescent="0.25">
      <c r="A142" s="130" t="s">
        <v>14</v>
      </c>
      <c r="B142" s="135"/>
      <c r="C142" s="56"/>
      <c r="D142" s="134"/>
      <c r="E142" s="137"/>
      <c r="F142" s="138"/>
      <c r="G142" s="138"/>
      <c r="H142" s="127">
        <f t="shared" si="10"/>
        <v>0</v>
      </c>
      <c r="I142" s="136"/>
      <c r="J142" s="139"/>
      <c r="K142" s="131">
        <f t="shared" si="8"/>
        <v>0</v>
      </c>
      <c r="L142" s="265">
        <v>0</v>
      </c>
      <c r="M142" s="271"/>
      <c r="N142" s="270"/>
      <c r="O142" s="271"/>
      <c r="P142" s="270"/>
      <c r="Q142" s="295">
        <v>0</v>
      </c>
      <c r="R142" s="132">
        <f t="shared" si="9"/>
        <v>0</v>
      </c>
      <c r="S142" s="128"/>
      <c r="T142" s="133"/>
      <c r="U142" s="133"/>
      <c r="V142" s="133"/>
      <c r="W142" s="133"/>
      <c r="X142" s="133"/>
      <c r="Y142" s="133"/>
      <c r="Z142" s="133"/>
      <c r="AA142" s="133"/>
      <c r="AB142" s="133"/>
      <c r="AC142" s="133"/>
      <c r="AD142" s="133"/>
      <c r="AE142" s="133"/>
      <c r="AF142" s="133"/>
      <c r="AG142" s="133"/>
      <c r="AH142" s="133"/>
      <c r="AI142" s="133"/>
    </row>
    <row r="143" spans="1:35" s="129" customFormat="1" ht="28.5" customHeight="1" x14ac:dyDescent="0.25">
      <c r="A143" s="130" t="s">
        <v>14</v>
      </c>
      <c r="B143" s="135"/>
      <c r="C143" s="56"/>
      <c r="D143" s="134"/>
      <c r="E143" s="137"/>
      <c r="F143" s="138"/>
      <c r="G143" s="138"/>
      <c r="H143" s="127">
        <f t="shared" si="10"/>
        <v>0</v>
      </c>
      <c r="I143" s="136"/>
      <c r="J143" s="139"/>
      <c r="K143" s="131">
        <f t="shared" si="8"/>
        <v>0</v>
      </c>
      <c r="L143" s="265">
        <v>0</v>
      </c>
      <c r="M143" s="271"/>
      <c r="N143" s="270"/>
      <c r="O143" s="271"/>
      <c r="P143" s="270"/>
      <c r="Q143" s="295">
        <v>0</v>
      </c>
      <c r="R143" s="132">
        <f t="shared" si="9"/>
        <v>0</v>
      </c>
      <c r="S143" s="128"/>
      <c r="T143" s="133"/>
      <c r="U143" s="133"/>
      <c r="V143" s="133"/>
      <c r="W143" s="133"/>
      <c r="X143" s="133"/>
      <c r="Y143" s="133"/>
      <c r="Z143" s="133"/>
      <c r="AA143" s="133"/>
      <c r="AB143" s="133"/>
      <c r="AC143" s="133"/>
      <c r="AD143" s="133"/>
      <c r="AE143" s="133"/>
      <c r="AF143" s="133"/>
      <c r="AG143" s="133"/>
      <c r="AH143" s="133"/>
      <c r="AI143" s="133"/>
    </row>
    <row r="144" spans="1:35" s="129" customFormat="1" ht="28.5" customHeight="1" x14ac:dyDescent="0.25">
      <c r="A144" s="130" t="s">
        <v>14</v>
      </c>
      <c r="B144" s="135"/>
      <c r="C144" s="56"/>
      <c r="D144" s="134"/>
      <c r="E144" s="137"/>
      <c r="F144" s="138"/>
      <c r="G144" s="138"/>
      <c r="H144" s="127">
        <f t="shared" si="10"/>
        <v>0</v>
      </c>
      <c r="I144" s="136"/>
      <c r="J144" s="139"/>
      <c r="K144" s="131">
        <f t="shared" si="8"/>
        <v>0</v>
      </c>
      <c r="L144" s="265">
        <v>0</v>
      </c>
      <c r="M144" s="271"/>
      <c r="N144" s="270"/>
      <c r="O144" s="271"/>
      <c r="P144" s="270"/>
      <c r="Q144" s="295">
        <v>0</v>
      </c>
      <c r="R144" s="132">
        <f t="shared" si="9"/>
        <v>0</v>
      </c>
      <c r="S144" s="128"/>
      <c r="T144" s="133"/>
      <c r="U144" s="133"/>
      <c r="V144" s="133"/>
      <c r="W144" s="133"/>
      <c r="X144" s="133"/>
      <c r="Y144" s="133"/>
      <c r="Z144" s="133"/>
      <c r="AA144" s="133"/>
      <c r="AB144" s="133"/>
      <c r="AC144" s="133"/>
      <c r="AD144" s="133"/>
      <c r="AE144" s="133"/>
      <c r="AF144" s="133"/>
      <c r="AG144" s="133"/>
      <c r="AH144" s="133"/>
      <c r="AI144" s="133"/>
    </row>
    <row r="145" spans="1:35" s="129" customFormat="1" ht="28.5" customHeight="1" x14ac:dyDescent="0.25">
      <c r="A145" s="130" t="s">
        <v>14</v>
      </c>
      <c r="B145" s="135"/>
      <c r="C145" s="56"/>
      <c r="D145" s="134"/>
      <c r="E145" s="137"/>
      <c r="F145" s="138"/>
      <c r="G145" s="138"/>
      <c r="H145" s="127">
        <f t="shared" si="10"/>
        <v>0</v>
      </c>
      <c r="I145" s="136"/>
      <c r="J145" s="139"/>
      <c r="K145" s="131">
        <f t="shared" si="8"/>
        <v>0</v>
      </c>
      <c r="L145" s="265">
        <v>0</v>
      </c>
      <c r="M145" s="271"/>
      <c r="N145" s="270"/>
      <c r="O145" s="271"/>
      <c r="P145" s="270"/>
      <c r="Q145" s="295">
        <v>0</v>
      </c>
      <c r="R145" s="132">
        <f t="shared" si="9"/>
        <v>0</v>
      </c>
      <c r="S145" s="128"/>
      <c r="T145" s="133"/>
      <c r="U145" s="133"/>
      <c r="V145" s="133"/>
      <c r="W145" s="133"/>
      <c r="X145" s="133"/>
      <c r="Y145" s="133"/>
      <c r="Z145" s="133"/>
      <c r="AA145" s="133"/>
      <c r="AB145" s="133"/>
      <c r="AC145" s="133"/>
      <c r="AD145" s="133"/>
      <c r="AE145" s="133"/>
      <c r="AF145" s="133"/>
      <c r="AG145" s="133"/>
      <c r="AH145" s="133"/>
      <c r="AI145" s="133"/>
    </row>
    <row r="146" spans="1:35" s="129" customFormat="1" ht="28.5" customHeight="1" x14ac:dyDescent="0.25">
      <c r="A146" s="130" t="s">
        <v>14</v>
      </c>
      <c r="B146" s="135"/>
      <c r="C146" s="56"/>
      <c r="D146" s="134"/>
      <c r="E146" s="137"/>
      <c r="F146" s="138"/>
      <c r="G146" s="138"/>
      <c r="H146" s="127">
        <f t="shared" si="10"/>
        <v>0</v>
      </c>
      <c r="I146" s="136"/>
      <c r="J146" s="139"/>
      <c r="K146" s="131">
        <f t="shared" si="8"/>
        <v>0</v>
      </c>
      <c r="L146" s="265">
        <v>0</v>
      </c>
      <c r="M146" s="271"/>
      <c r="N146" s="270"/>
      <c r="O146" s="271"/>
      <c r="P146" s="270"/>
      <c r="Q146" s="295">
        <v>0</v>
      </c>
      <c r="R146" s="132">
        <f t="shared" si="9"/>
        <v>0</v>
      </c>
      <c r="S146" s="128"/>
      <c r="T146" s="133"/>
      <c r="U146" s="133"/>
      <c r="V146" s="133"/>
      <c r="W146" s="133"/>
      <c r="X146" s="133"/>
      <c r="Y146" s="133"/>
      <c r="Z146" s="133"/>
      <c r="AA146" s="133"/>
      <c r="AB146" s="133"/>
      <c r="AC146" s="133"/>
      <c r="AD146" s="133"/>
      <c r="AE146" s="133"/>
      <c r="AF146" s="133"/>
      <c r="AG146" s="133"/>
      <c r="AH146" s="133"/>
      <c r="AI146" s="133"/>
    </row>
    <row r="147" spans="1:35" s="129" customFormat="1" ht="28.5" customHeight="1" x14ac:dyDescent="0.25">
      <c r="A147" s="130" t="s">
        <v>14</v>
      </c>
      <c r="B147" s="135"/>
      <c r="C147" s="56"/>
      <c r="D147" s="134"/>
      <c r="E147" s="137"/>
      <c r="F147" s="138"/>
      <c r="G147" s="138"/>
      <c r="H147" s="127">
        <f t="shared" si="10"/>
        <v>0</v>
      </c>
      <c r="I147" s="136"/>
      <c r="J147" s="139"/>
      <c r="K147" s="131">
        <f t="shared" si="8"/>
        <v>0</v>
      </c>
      <c r="L147" s="265">
        <v>0</v>
      </c>
      <c r="M147" s="271"/>
      <c r="N147" s="270"/>
      <c r="O147" s="271"/>
      <c r="P147" s="270"/>
      <c r="Q147" s="295">
        <v>0</v>
      </c>
      <c r="R147" s="132">
        <f t="shared" si="9"/>
        <v>0</v>
      </c>
      <c r="S147" s="128"/>
      <c r="T147" s="133"/>
      <c r="U147" s="133"/>
      <c r="V147" s="133"/>
      <c r="W147" s="133"/>
      <c r="X147" s="133"/>
      <c r="Y147" s="133"/>
      <c r="Z147" s="133"/>
      <c r="AA147" s="133"/>
      <c r="AB147" s="133"/>
      <c r="AC147" s="133"/>
      <c r="AD147" s="133"/>
      <c r="AE147" s="133"/>
      <c r="AF147" s="133"/>
      <c r="AG147" s="133"/>
      <c r="AH147" s="133"/>
      <c r="AI147" s="133"/>
    </row>
    <row r="148" spans="1:35" s="129" customFormat="1" ht="28.5" customHeight="1" x14ac:dyDescent="0.25">
      <c r="A148" s="130" t="s">
        <v>14</v>
      </c>
      <c r="B148" s="135"/>
      <c r="C148" s="56"/>
      <c r="D148" s="134"/>
      <c r="E148" s="137"/>
      <c r="F148" s="138"/>
      <c r="G148" s="138"/>
      <c r="H148" s="127">
        <f t="shared" si="10"/>
        <v>0</v>
      </c>
      <c r="I148" s="136"/>
      <c r="J148" s="139"/>
      <c r="K148" s="131">
        <f t="shared" si="8"/>
        <v>0</v>
      </c>
      <c r="L148" s="265">
        <v>0</v>
      </c>
      <c r="M148" s="271"/>
      <c r="N148" s="270"/>
      <c r="O148" s="271"/>
      <c r="P148" s="270"/>
      <c r="Q148" s="295">
        <v>0</v>
      </c>
      <c r="R148" s="132">
        <f t="shared" si="9"/>
        <v>0</v>
      </c>
      <c r="S148" s="128"/>
      <c r="T148" s="133"/>
      <c r="U148" s="133"/>
      <c r="V148" s="133"/>
      <c r="W148" s="133"/>
      <c r="X148" s="133"/>
      <c r="Y148" s="133"/>
      <c r="Z148" s="133"/>
      <c r="AA148" s="133"/>
      <c r="AB148" s="133"/>
      <c r="AC148" s="133"/>
      <c r="AD148" s="133"/>
      <c r="AE148" s="133"/>
      <c r="AF148" s="133"/>
      <c r="AG148" s="133"/>
      <c r="AH148" s="133"/>
      <c r="AI148" s="133"/>
    </row>
    <row r="149" spans="1:35" s="129" customFormat="1" ht="28.5" customHeight="1" x14ac:dyDescent="0.25">
      <c r="A149" s="130" t="s">
        <v>14</v>
      </c>
      <c r="B149" s="135"/>
      <c r="C149" s="56"/>
      <c r="D149" s="134"/>
      <c r="E149" s="137"/>
      <c r="F149" s="138"/>
      <c r="G149" s="138"/>
      <c r="H149" s="127">
        <f t="shared" si="10"/>
        <v>0</v>
      </c>
      <c r="I149" s="136"/>
      <c r="J149" s="139"/>
      <c r="K149" s="131">
        <f t="shared" si="8"/>
        <v>0</v>
      </c>
      <c r="L149" s="265">
        <v>0</v>
      </c>
      <c r="M149" s="271"/>
      <c r="N149" s="270"/>
      <c r="O149" s="271"/>
      <c r="P149" s="270"/>
      <c r="Q149" s="295">
        <v>0</v>
      </c>
      <c r="R149" s="132">
        <f t="shared" si="9"/>
        <v>0</v>
      </c>
      <c r="S149" s="128"/>
      <c r="T149" s="133"/>
      <c r="U149" s="133"/>
      <c r="V149" s="133"/>
      <c r="W149" s="133"/>
      <c r="X149" s="133"/>
      <c r="Y149" s="133"/>
      <c r="Z149" s="133"/>
      <c r="AA149" s="133"/>
      <c r="AB149" s="133"/>
      <c r="AC149" s="133"/>
      <c r="AD149" s="133"/>
      <c r="AE149" s="133"/>
      <c r="AF149" s="133"/>
      <c r="AG149" s="133"/>
      <c r="AH149" s="133"/>
      <c r="AI149" s="133"/>
    </row>
    <row r="150" spans="1:35" s="129" customFormat="1" ht="28.5" customHeight="1" x14ac:dyDescent="0.25">
      <c r="A150" s="130" t="s">
        <v>14</v>
      </c>
      <c r="B150" s="135"/>
      <c r="C150" s="56"/>
      <c r="D150" s="134"/>
      <c r="E150" s="137"/>
      <c r="F150" s="138"/>
      <c r="G150" s="138"/>
      <c r="H150" s="127">
        <f t="shared" si="10"/>
        <v>0</v>
      </c>
      <c r="I150" s="136"/>
      <c r="J150" s="139"/>
      <c r="K150" s="131">
        <f t="shared" si="8"/>
        <v>0</v>
      </c>
      <c r="L150" s="265">
        <v>0</v>
      </c>
      <c r="M150" s="271"/>
      <c r="N150" s="270"/>
      <c r="O150" s="271"/>
      <c r="P150" s="270"/>
      <c r="Q150" s="295">
        <v>0</v>
      </c>
      <c r="R150" s="132">
        <f t="shared" si="9"/>
        <v>0</v>
      </c>
      <c r="S150" s="128"/>
      <c r="T150" s="133"/>
      <c r="U150" s="133"/>
      <c r="V150" s="133"/>
      <c r="W150" s="133"/>
      <c r="X150" s="133"/>
      <c r="Y150" s="133"/>
      <c r="Z150" s="133"/>
      <c r="AA150" s="133"/>
      <c r="AB150" s="133"/>
      <c r="AC150" s="133"/>
      <c r="AD150" s="133"/>
      <c r="AE150" s="133"/>
      <c r="AF150" s="133"/>
      <c r="AG150" s="133"/>
      <c r="AH150" s="133"/>
      <c r="AI150" s="133"/>
    </row>
    <row r="151" spans="1:35" s="129" customFormat="1" ht="28.5" customHeight="1" x14ac:dyDescent="0.25">
      <c r="A151" s="130" t="s">
        <v>14</v>
      </c>
      <c r="B151" s="135"/>
      <c r="C151" s="56"/>
      <c r="D151" s="134"/>
      <c r="E151" s="137"/>
      <c r="F151" s="138"/>
      <c r="G151" s="138"/>
      <c r="H151" s="127">
        <f t="shared" si="10"/>
        <v>0</v>
      </c>
      <c r="I151" s="136"/>
      <c r="J151" s="139"/>
      <c r="K151" s="131">
        <f t="shared" si="8"/>
        <v>0</v>
      </c>
      <c r="L151" s="265">
        <v>0</v>
      </c>
      <c r="M151" s="271"/>
      <c r="N151" s="270"/>
      <c r="O151" s="271"/>
      <c r="P151" s="270"/>
      <c r="Q151" s="295">
        <v>0</v>
      </c>
      <c r="R151" s="132">
        <f t="shared" si="9"/>
        <v>0</v>
      </c>
      <c r="S151" s="128"/>
      <c r="T151" s="133"/>
      <c r="U151" s="133"/>
      <c r="V151" s="133"/>
      <c r="W151" s="133"/>
      <c r="X151" s="133"/>
      <c r="Y151" s="133"/>
      <c r="Z151" s="133"/>
      <c r="AA151" s="133"/>
      <c r="AB151" s="133"/>
      <c r="AC151" s="133"/>
      <c r="AD151" s="133"/>
      <c r="AE151" s="133"/>
      <c r="AF151" s="133"/>
      <c r="AG151" s="133"/>
      <c r="AH151" s="133"/>
      <c r="AI151" s="133"/>
    </row>
    <row r="152" spans="1:35" s="129" customFormat="1" ht="28.5" customHeight="1" x14ac:dyDescent="0.25">
      <c r="A152" s="130" t="s">
        <v>14</v>
      </c>
      <c r="B152" s="135"/>
      <c r="C152" s="56"/>
      <c r="D152" s="134"/>
      <c r="E152" s="137"/>
      <c r="F152" s="138"/>
      <c r="G152" s="138"/>
      <c r="H152" s="127">
        <f t="shared" si="10"/>
        <v>0</v>
      </c>
      <c r="I152" s="136"/>
      <c r="J152" s="139"/>
      <c r="K152" s="131">
        <f t="shared" si="8"/>
        <v>0</v>
      </c>
      <c r="L152" s="265">
        <v>0</v>
      </c>
      <c r="M152" s="271"/>
      <c r="N152" s="270"/>
      <c r="O152" s="271"/>
      <c r="P152" s="270"/>
      <c r="Q152" s="295">
        <v>0</v>
      </c>
      <c r="R152" s="132">
        <f t="shared" si="9"/>
        <v>0</v>
      </c>
      <c r="S152" s="128"/>
      <c r="T152" s="133"/>
      <c r="U152" s="133"/>
      <c r="V152" s="133"/>
      <c r="W152" s="133"/>
      <c r="X152" s="133"/>
      <c r="Y152" s="133"/>
      <c r="Z152" s="133"/>
      <c r="AA152" s="133"/>
      <c r="AB152" s="133"/>
      <c r="AC152" s="133"/>
      <c r="AD152" s="133"/>
      <c r="AE152" s="133"/>
      <c r="AF152" s="133"/>
      <c r="AG152" s="133"/>
      <c r="AH152" s="133"/>
      <c r="AI152" s="133"/>
    </row>
    <row r="153" spans="1:35" s="129" customFormat="1" ht="28.5" customHeight="1" x14ac:dyDescent="0.25">
      <c r="A153" s="130" t="s">
        <v>14</v>
      </c>
      <c r="B153" s="135"/>
      <c r="C153" s="56"/>
      <c r="D153" s="134"/>
      <c r="E153" s="137"/>
      <c r="F153" s="138"/>
      <c r="G153" s="138"/>
      <c r="H153" s="127">
        <f t="shared" si="10"/>
        <v>0</v>
      </c>
      <c r="I153" s="136"/>
      <c r="J153" s="139"/>
      <c r="K153" s="131">
        <f t="shared" si="8"/>
        <v>0</v>
      </c>
      <c r="L153" s="265">
        <v>0</v>
      </c>
      <c r="M153" s="271"/>
      <c r="N153" s="270"/>
      <c r="O153" s="271"/>
      <c r="P153" s="270"/>
      <c r="Q153" s="295">
        <v>0</v>
      </c>
      <c r="R153" s="132">
        <f t="shared" si="9"/>
        <v>0</v>
      </c>
      <c r="S153" s="128"/>
      <c r="T153" s="133"/>
      <c r="U153" s="133"/>
      <c r="V153" s="133"/>
      <c r="W153" s="133"/>
      <c r="X153" s="133"/>
      <c r="Y153" s="133"/>
      <c r="Z153" s="133"/>
      <c r="AA153" s="133"/>
      <c r="AB153" s="133"/>
      <c r="AC153" s="133"/>
      <c r="AD153" s="133"/>
      <c r="AE153" s="133"/>
      <c r="AF153" s="133"/>
      <c r="AG153" s="133"/>
      <c r="AH153" s="133"/>
      <c r="AI153" s="133"/>
    </row>
    <row r="154" spans="1:35" s="129" customFormat="1" ht="28.5" customHeight="1" x14ac:dyDescent="0.25">
      <c r="A154" s="130" t="s">
        <v>14</v>
      </c>
      <c r="B154" s="135"/>
      <c r="C154" s="56"/>
      <c r="D154" s="134"/>
      <c r="E154" s="137"/>
      <c r="F154" s="138"/>
      <c r="G154" s="138"/>
      <c r="H154" s="127">
        <f t="shared" si="10"/>
        <v>0</v>
      </c>
      <c r="I154" s="136"/>
      <c r="J154" s="139"/>
      <c r="K154" s="131">
        <f t="shared" si="8"/>
        <v>0</v>
      </c>
      <c r="L154" s="265">
        <v>0</v>
      </c>
      <c r="M154" s="271"/>
      <c r="N154" s="270"/>
      <c r="O154" s="271"/>
      <c r="P154" s="270"/>
      <c r="Q154" s="295">
        <v>0</v>
      </c>
      <c r="R154" s="132">
        <f t="shared" si="9"/>
        <v>0</v>
      </c>
      <c r="S154" s="128"/>
      <c r="T154" s="133"/>
      <c r="U154" s="133"/>
      <c r="V154" s="133"/>
      <c r="W154" s="133"/>
      <c r="X154" s="133"/>
      <c r="Y154" s="133"/>
      <c r="Z154" s="133"/>
      <c r="AA154" s="133"/>
      <c r="AB154" s="133"/>
      <c r="AC154" s="133"/>
      <c r="AD154" s="133"/>
      <c r="AE154" s="133"/>
      <c r="AF154" s="133"/>
      <c r="AG154" s="133"/>
      <c r="AH154" s="133"/>
      <c r="AI154" s="133"/>
    </row>
    <row r="155" spans="1:35" s="129" customFormat="1" ht="28.5" customHeight="1" x14ac:dyDescent="0.25">
      <c r="A155" s="130" t="s">
        <v>14</v>
      </c>
      <c r="B155" s="135"/>
      <c r="C155" s="56"/>
      <c r="D155" s="134"/>
      <c r="E155" s="137"/>
      <c r="F155" s="138"/>
      <c r="G155" s="138"/>
      <c r="H155" s="127">
        <f t="shared" si="10"/>
        <v>0</v>
      </c>
      <c r="I155" s="136"/>
      <c r="J155" s="139"/>
      <c r="K155" s="131">
        <f t="shared" si="8"/>
        <v>0</v>
      </c>
      <c r="L155" s="265">
        <v>0</v>
      </c>
      <c r="M155" s="271"/>
      <c r="N155" s="270"/>
      <c r="O155" s="271"/>
      <c r="P155" s="270"/>
      <c r="Q155" s="295">
        <v>0</v>
      </c>
      <c r="R155" s="132">
        <f t="shared" si="9"/>
        <v>0</v>
      </c>
      <c r="S155" s="128"/>
      <c r="T155" s="133"/>
      <c r="U155" s="133"/>
      <c r="V155" s="133"/>
      <c r="W155" s="133"/>
      <c r="X155" s="133"/>
      <c r="Y155" s="133"/>
      <c r="Z155" s="133"/>
      <c r="AA155" s="133"/>
      <c r="AB155" s="133"/>
      <c r="AC155" s="133"/>
      <c r="AD155" s="133"/>
      <c r="AE155" s="133"/>
      <c r="AF155" s="133"/>
      <c r="AG155" s="133"/>
      <c r="AH155" s="133"/>
      <c r="AI155" s="133"/>
    </row>
    <row r="156" spans="1:35" s="129" customFormat="1" ht="28.5" customHeight="1" x14ac:dyDescent="0.25">
      <c r="A156" s="130" t="s">
        <v>14</v>
      </c>
      <c r="B156" s="135"/>
      <c r="C156" s="56"/>
      <c r="D156" s="134"/>
      <c r="E156" s="137"/>
      <c r="F156" s="138"/>
      <c r="G156" s="138"/>
      <c r="H156" s="127">
        <f t="shared" si="10"/>
        <v>0</v>
      </c>
      <c r="I156" s="136"/>
      <c r="J156" s="139"/>
      <c r="K156" s="131">
        <f t="shared" si="8"/>
        <v>0</v>
      </c>
      <c r="L156" s="265">
        <v>0</v>
      </c>
      <c r="M156" s="271"/>
      <c r="N156" s="270"/>
      <c r="O156" s="271"/>
      <c r="P156" s="270"/>
      <c r="Q156" s="295">
        <v>0</v>
      </c>
      <c r="R156" s="132">
        <f t="shared" si="9"/>
        <v>0</v>
      </c>
      <c r="S156" s="128"/>
      <c r="T156" s="133"/>
      <c r="U156" s="133"/>
      <c r="V156" s="133"/>
      <c r="W156" s="133"/>
      <c r="X156" s="133"/>
      <c r="Y156" s="133"/>
      <c r="Z156" s="133"/>
      <c r="AA156" s="133"/>
      <c r="AB156" s="133"/>
      <c r="AC156" s="133"/>
      <c r="AD156" s="133"/>
      <c r="AE156" s="133"/>
      <c r="AF156" s="133"/>
      <c r="AG156" s="133"/>
      <c r="AH156" s="133"/>
      <c r="AI156" s="133"/>
    </row>
    <row r="157" spans="1:35" s="129" customFormat="1" ht="28.5" customHeight="1" x14ac:dyDescent="0.25">
      <c r="A157" s="130" t="s">
        <v>14</v>
      </c>
      <c r="B157" s="135"/>
      <c r="C157" s="56"/>
      <c r="D157" s="134"/>
      <c r="E157" s="137"/>
      <c r="F157" s="138"/>
      <c r="G157" s="138"/>
      <c r="H157" s="127">
        <f t="shared" si="10"/>
        <v>0</v>
      </c>
      <c r="I157" s="136"/>
      <c r="J157" s="139"/>
      <c r="K157" s="131">
        <f t="shared" si="8"/>
        <v>0</v>
      </c>
      <c r="L157" s="265">
        <v>0</v>
      </c>
      <c r="M157" s="271"/>
      <c r="N157" s="270"/>
      <c r="O157" s="271"/>
      <c r="P157" s="270"/>
      <c r="Q157" s="295">
        <v>0</v>
      </c>
      <c r="R157" s="132">
        <f t="shared" si="9"/>
        <v>0</v>
      </c>
      <c r="S157" s="128"/>
      <c r="T157" s="133"/>
      <c r="U157" s="133"/>
      <c r="V157" s="133"/>
      <c r="W157" s="133"/>
      <c r="X157" s="133"/>
      <c r="Y157" s="133"/>
      <c r="Z157" s="133"/>
      <c r="AA157" s="133"/>
      <c r="AB157" s="133"/>
      <c r="AC157" s="133"/>
      <c r="AD157" s="133"/>
      <c r="AE157" s="133"/>
      <c r="AF157" s="133"/>
      <c r="AG157" s="133"/>
      <c r="AH157" s="133"/>
      <c r="AI157" s="133"/>
    </row>
    <row r="158" spans="1:35" s="129" customFormat="1" ht="28.5" customHeight="1" x14ac:dyDescent="0.25">
      <c r="A158" s="130" t="s">
        <v>14</v>
      </c>
      <c r="B158" s="135"/>
      <c r="C158" s="56"/>
      <c r="D158" s="134"/>
      <c r="E158" s="137"/>
      <c r="F158" s="138"/>
      <c r="G158" s="138"/>
      <c r="H158" s="127">
        <f t="shared" si="10"/>
        <v>0</v>
      </c>
      <c r="I158" s="136"/>
      <c r="J158" s="139"/>
      <c r="K158" s="131">
        <f t="shared" si="8"/>
        <v>0</v>
      </c>
      <c r="L158" s="265">
        <v>0</v>
      </c>
      <c r="M158" s="271"/>
      <c r="N158" s="270"/>
      <c r="O158" s="271"/>
      <c r="P158" s="270"/>
      <c r="Q158" s="295">
        <v>0</v>
      </c>
      <c r="R158" s="132">
        <f t="shared" si="9"/>
        <v>0</v>
      </c>
      <c r="S158" s="128"/>
      <c r="T158" s="133"/>
      <c r="U158" s="133"/>
      <c r="V158" s="133"/>
      <c r="W158" s="133"/>
      <c r="X158" s="133"/>
      <c r="Y158" s="133"/>
      <c r="Z158" s="133"/>
      <c r="AA158" s="133"/>
      <c r="AB158" s="133"/>
      <c r="AC158" s="133"/>
      <c r="AD158" s="133"/>
      <c r="AE158" s="133"/>
      <c r="AF158" s="133"/>
      <c r="AG158" s="133"/>
      <c r="AH158" s="133"/>
      <c r="AI158" s="133"/>
    </row>
    <row r="159" spans="1:35" s="129" customFormat="1" ht="28.5" customHeight="1" x14ac:dyDescent="0.25">
      <c r="A159" s="130" t="s">
        <v>14</v>
      </c>
      <c r="B159" s="135"/>
      <c r="C159" s="56"/>
      <c r="D159" s="134"/>
      <c r="E159" s="137"/>
      <c r="F159" s="138"/>
      <c r="G159" s="138"/>
      <c r="H159" s="127">
        <f t="shared" si="10"/>
        <v>0</v>
      </c>
      <c r="I159" s="136"/>
      <c r="J159" s="139"/>
      <c r="K159" s="131">
        <f t="shared" si="8"/>
        <v>0</v>
      </c>
      <c r="L159" s="265">
        <v>0</v>
      </c>
      <c r="M159" s="271"/>
      <c r="N159" s="270"/>
      <c r="O159" s="271"/>
      <c r="P159" s="270"/>
      <c r="Q159" s="295">
        <v>0</v>
      </c>
      <c r="R159" s="132">
        <f t="shared" si="9"/>
        <v>0</v>
      </c>
      <c r="S159" s="128"/>
      <c r="T159" s="133"/>
      <c r="U159" s="133"/>
      <c r="V159" s="133"/>
      <c r="W159" s="133"/>
      <c r="X159" s="133"/>
      <c r="Y159" s="133"/>
      <c r="Z159" s="133"/>
      <c r="AA159" s="133"/>
      <c r="AB159" s="133"/>
      <c r="AC159" s="133"/>
      <c r="AD159" s="133"/>
      <c r="AE159" s="133"/>
      <c r="AF159" s="133"/>
      <c r="AG159" s="133"/>
      <c r="AH159" s="133"/>
      <c r="AI159" s="133"/>
    </row>
    <row r="160" spans="1:35" s="129" customFormat="1" ht="28.5" customHeight="1" x14ac:dyDescent="0.25">
      <c r="A160" s="130" t="s">
        <v>14</v>
      </c>
      <c r="B160" s="135"/>
      <c r="C160" s="56"/>
      <c r="D160" s="134"/>
      <c r="E160" s="137"/>
      <c r="F160" s="138"/>
      <c r="G160" s="138"/>
      <c r="H160" s="127">
        <f t="shared" si="10"/>
        <v>0</v>
      </c>
      <c r="I160" s="136"/>
      <c r="J160" s="139"/>
      <c r="K160" s="131">
        <f t="shared" si="8"/>
        <v>0</v>
      </c>
      <c r="L160" s="265">
        <v>0</v>
      </c>
      <c r="M160" s="271"/>
      <c r="N160" s="270"/>
      <c r="O160" s="271"/>
      <c r="P160" s="270"/>
      <c r="Q160" s="295">
        <v>0</v>
      </c>
      <c r="R160" s="132">
        <f t="shared" si="9"/>
        <v>0</v>
      </c>
      <c r="S160" s="128"/>
      <c r="T160" s="133"/>
      <c r="U160" s="133"/>
      <c r="V160" s="133"/>
      <c r="W160" s="133"/>
      <c r="X160" s="133"/>
      <c r="Y160" s="133"/>
      <c r="Z160" s="133"/>
      <c r="AA160" s="133"/>
      <c r="AB160" s="133"/>
      <c r="AC160" s="133"/>
      <c r="AD160" s="133"/>
      <c r="AE160" s="133"/>
      <c r="AF160" s="133"/>
      <c r="AG160" s="133"/>
      <c r="AH160" s="133"/>
      <c r="AI160" s="133"/>
    </row>
    <row r="161" spans="1:35" s="129" customFormat="1" ht="28.5" customHeight="1" x14ac:dyDescent="0.25">
      <c r="A161" s="130" t="s">
        <v>14</v>
      </c>
      <c r="B161" s="135"/>
      <c r="C161" s="56"/>
      <c r="D161" s="134"/>
      <c r="E161" s="137"/>
      <c r="F161" s="138"/>
      <c r="G161" s="138"/>
      <c r="H161" s="127">
        <f t="shared" si="10"/>
        <v>0</v>
      </c>
      <c r="I161" s="136"/>
      <c r="J161" s="139"/>
      <c r="K161" s="131">
        <f t="shared" si="8"/>
        <v>0</v>
      </c>
      <c r="L161" s="265">
        <v>0</v>
      </c>
      <c r="M161" s="271"/>
      <c r="N161" s="270"/>
      <c r="O161" s="271"/>
      <c r="P161" s="270"/>
      <c r="Q161" s="295">
        <v>0</v>
      </c>
      <c r="R161" s="132">
        <f t="shared" si="9"/>
        <v>0</v>
      </c>
      <c r="S161" s="128"/>
      <c r="T161" s="133"/>
      <c r="U161" s="133"/>
      <c r="V161" s="133"/>
      <c r="W161" s="133"/>
      <c r="X161" s="133"/>
      <c r="Y161" s="133"/>
      <c r="Z161" s="133"/>
      <c r="AA161" s="133"/>
      <c r="AB161" s="133"/>
      <c r="AC161" s="133"/>
      <c r="AD161" s="133"/>
      <c r="AE161" s="133"/>
      <c r="AF161" s="133"/>
      <c r="AG161" s="133"/>
      <c r="AH161" s="133"/>
      <c r="AI161" s="133"/>
    </row>
    <row r="162" spans="1:35" s="129" customFormat="1" ht="28.5" customHeight="1" x14ac:dyDescent="0.25">
      <c r="A162" s="130" t="s">
        <v>14</v>
      </c>
      <c r="B162" s="135"/>
      <c r="C162" s="56"/>
      <c r="D162" s="134"/>
      <c r="E162" s="137"/>
      <c r="F162" s="138"/>
      <c r="G162" s="138"/>
      <c r="H162" s="127">
        <f t="shared" si="10"/>
        <v>0</v>
      </c>
      <c r="I162" s="136"/>
      <c r="J162" s="139"/>
      <c r="K162" s="131">
        <f t="shared" si="8"/>
        <v>0</v>
      </c>
      <c r="L162" s="265">
        <v>0</v>
      </c>
      <c r="M162" s="271"/>
      <c r="N162" s="270"/>
      <c r="O162" s="271"/>
      <c r="P162" s="270"/>
      <c r="Q162" s="295">
        <v>0</v>
      </c>
      <c r="R162" s="132">
        <f t="shared" si="9"/>
        <v>0</v>
      </c>
      <c r="S162" s="128"/>
      <c r="T162" s="133"/>
      <c r="U162" s="133"/>
      <c r="V162" s="133"/>
      <c r="W162" s="133"/>
      <c r="X162" s="133"/>
      <c r="Y162" s="133"/>
      <c r="Z162" s="133"/>
      <c r="AA162" s="133"/>
      <c r="AB162" s="133"/>
      <c r="AC162" s="133"/>
      <c r="AD162" s="133"/>
      <c r="AE162" s="133"/>
      <c r="AF162" s="133"/>
      <c r="AG162" s="133"/>
      <c r="AH162" s="133"/>
      <c r="AI162" s="133"/>
    </row>
    <row r="163" spans="1:35" s="129" customFormat="1" ht="28.5" customHeight="1" x14ac:dyDescent="0.25">
      <c r="A163" s="130" t="s">
        <v>14</v>
      </c>
      <c r="B163" s="135"/>
      <c r="C163" s="56"/>
      <c r="D163" s="134"/>
      <c r="E163" s="137"/>
      <c r="F163" s="138"/>
      <c r="G163" s="138"/>
      <c r="H163" s="127">
        <f t="shared" si="10"/>
        <v>0</v>
      </c>
      <c r="I163" s="136"/>
      <c r="J163" s="139"/>
      <c r="K163" s="131">
        <f t="shared" si="8"/>
        <v>0</v>
      </c>
      <c r="L163" s="265">
        <v>0</v>
      </c>
      <c r="M163" s="271"/>
      <c r="N163" s="270"/>
      <c r="O163" s="271"/>
      <c r="P163" s="270"/>
      <c r="Q163" s="295">
        <v>0</v>
      </c>
      <c r="R163" s="132">
        <f t="shared" si="9"/>
        <v>0</v>
      </c>
      <c r="S163" s="128"/>
      <c r="T163" s="133"/>
      <c r="U163" s="133"/>
      <c r="V163" s="133"/>
      <c r="W163" s="133"/>
      <c r="X163" s="133"/>
      <c r="Y163" s="133"/>
      <c r="Z163" s="133"/>
      <c r="AA163" s="133"/>
      <c r="AB163" s="133"/>
      <c r="AC163" s="133"/>
      <c r="AD163" s="133"/>
      <c r="AE163" s="133"/>
      <c r="AF163" s="133"/>
      <c r="AG163" s="133"/>
      <c r="AH163" s="133"/>
      <c r="AI163" s="133"/>
    </row>
    <row r="164" spans="1:35" s="129" customFormat="1" ht="28.5" customHeight="1" x14ac:dyDescent="0.25">
      <c r="A164" s="130" t="s">
        <v>14</v>
      </c>
      <c r="B164" s="135"/>
      <c r="C164" s="56"/>
      <c r="D164" s="134"/>
      <c r="E164" s="137"/>
      <c r="F164" s="138"/>
      <c r="G164" s="138"/>
      <c r="H164" s="127">
        <f t="shared" si="10"/>
        <v>0</v>
      </c>
      <c r="I164" s="136"/>
      <c r="J164" s="139"/>
      <c r="K164" s="131">
        <f t="shared" si="8"/>
        <v>0</v>
      </c>
      <c r="L164" s="265">
        <v>0</v>
      </c>
      <c r="M164" s="271"/>
      <c r="N164" s="270"/>
      <c r="O164" s="271"/>
      <c r="P164" s="270"/>
      <c r="Q164" s="295">
        <v>0</v>
      </c>
      <c r="R164" s="132">
        <f t="shared" si="9"/>
        <v>0</v>
      </c>
      <c r="S164" s="128"/>
      <c r="T164" s="133"/>
      <c r="U164" s="133"/>
      <c r="V164" s="133"/>
      <c r="W164" s="133"/>
      <c r="X164" s="133"/>
      <c r="Y164" s="133"/>
      <c r="Z164" s="133"/>
      <c r="AA164" s="133"/>
      <c r="AB164" s="133"/>
      <c r="AC164" s="133"/>
      <c r="AD164" s="133"/>
      <c r="AE164" s="133"/>
      <c r="AF164" s="133"/>
      <c r="AG164" s="133"/>
      <c r="AH164" s="133"/>
      <c r="AI164" s="133"/>
    </row>
    <row r="165" spans="1:35" s="129" customFormat="1" ht="28.5" customHeight="1" x14ac:dyDescent="0.25">
      <c r="A165" s="130" t="s">
        <v>14</v>
      </c>
      <c r="B165" s="135"/>
      <c r="C165" s="56"/>
      <c r="D165" s="134"/>
      <c r="E165" s="137"/>
      <c r="F165" s="138"/>
      <c r="G165" s="138"/>
      <c r="H165" s="127">
        <f t="shared" si="10"/>
        <v>0</v>
      </c>
      <c r="I165" s="136"/>
      <c r="J165" s="139"/>
      <c r="K165" s="131">
        <f t="shared" si="8"/>
        <v>0</v>
      </c>
      <c r="L165" s="265">
        <v>0</v>
      </c>
      <c r="M165" s="271"/>
      <c r="N165" s="270"/>
      <c r="O165" s="271"/>
      <c r="P165" s="270"/>
      <c r="Q165" s="295">
        <v>0</v>
      </c>
      <c r="R165" s="132">
        <f t="shared" si="9"/>
        <v>0</v>
      </c>
      <c r="S165" s="128"/>
      <c r="T165" s="133"/>
      <c r="U165" s="133"/>
      <c r="V165" s="133"/>
      <c r="W165" s="133"/>
      <c r="X165" s="133"/>
      <c r="Y165" s="133"/>
      <c r="Z165" s="133"/>
      <c r="AA165" s="133"/>
      <c r="AB165" s="133"/>
      <c r="AC165" s="133"/>
      <c r="AD165" s="133"/>
      <c r="AE165" s="133"/>
      <c r="AF165" s="133"/>
      <c r="AG165" s="133"/>
      <c r="AH165" s="133"/>
      <c r="AI165" s="133"/>
    </row>
    <row r="166" spans="1:35" s="129" customFormat="1" ht="28.5" customHeight="1" x14ac:dyDescent="0.25">
      <c r="A166" s="130" t="s">
        <v>14</v>
      </c>
      <c r="B166" s="135"/>
      <c r="C166" s="56"/>
      <c r="D166" s="134"/>
      <c r="E166" s="137"/>
      <c r="F166" s="138"/>
      <c r="G166" s="138"/>
      <c r="H166" s="127">
        <f t="shared" si="10"/>
        <v>0</v>
      </c>
      <c r="I166" s="136"/>
      <c r="J166" s="139"/>
      <c r="K166" s="131">
        <f t="shared" si="8"/>
        <v>0</v>
      </c>
      <c r="L166" s="265">
        <v>0</v>
      </c>
      <c r="M166" s="271"/>
      <c r="N166" s="270"/>
      <c r="O166" s="271"/>
      <c r="P166" s="270"/>
      <c r="Q166" s="295">
        <v>0</v>
      </c>
      <c r="R166" s="132">
        <f t="shared" si="9"/>
        <v>0</v>
      </c>
      <c r="S166" s="128"/>
      <c r="T166" s="133"/>
      <c r="U166" s="133"/>
      <c r="V166" s="133"/>
      <c r="W166" s="133"/>
      <c r="X166" s="133"/>
      <c r="Y166" s="133"/>
      <c r="Z166" s="133"/>
      <c r="AA166" s="133"/>
      <c r="AB166" s="133"/>
      <c r="AC166" s="133"/>
      <c r="AD166" s="133"/>
      <c r="AE166" s="133"/>
      <c r="AF166" s="133"/>
      <c r="AG166" s="133"/>
      <c r="AH166" s="133"/>
      <c r="AI166" s="133"/>
    </row>
    <row r="167" spans="1:35" s="129" customFormat="1" ht="28.5" customHeight="1" x14ac:dyDescent="0.25">
      <c r="A167" s="130" t="s">
        <v>14</v>
      </c>
      <c r="B167" s="135"/>
      <c r="C167" s="56"/>
      <c r="D167" s="134"/>
      <c r="E167" s="137"/>
      <c r="F167" s="138"/>
      <c r="G167" s="138"/>
      <c r="H167" s="127">
        <f t="shared" si="10"/>
        <v>0</v>
      </c>
      <c r="I167" s="136"/>
      <c r="J167" s="139"/>
      <c r="K167" s="131">
        <f t="shared" si="8"/>
        <v>0</v>
      </c>
      <c r="L167" s="265">
        <v>0</v>
      </c>
      <c r="M167" s="271"/>
      <c r="N167" s="270"/>
      <c r="O167" s="271"/>
      <c r="P167" s="270"/>
      <c r="Q167" s="295">
        <v>0</v>
      </c>
      <c r="R167" s="132">
        <f t="shared" si="9"/>
        <v>0</v>
      </c>
      <c r="S167" s="128"/>
      <c r="T167" s="133"/>
      <c r="U167" s="133"/>
      <c r="V167" s="133"/>
      <c r="W167" s="133"/>
      <c r="X167" s="133"/>
      <c r="Y167" s="133"/>
      <c r="Z167" s="133"/>
      <c r="AA167" s="133"/>
      <c r="AB167" s="133"/>
      <c r="AC167" s="133"/>
      <c r="AD167" s="133"/>
      <c r="AE167" s="133"/>
      <c r="AF167" s="133"/>
      <c r="AG167" s="133"/>
      <c r="AH167" s="133"/>
      <c r="AI167" s="133"/>
    </row>
    <row r="168" spans="1:35" s="129" customFormat="1" ht="28.5" customHeight="1" x14ac:dyDescent="0.25">
      <c r="A168" s="130" t="s">
        <v>14</v>
      </c>
      <c r="B168" s="135"/>
      <c r="C168" s="56"/>
      <c r="D168" s="134"/>
      <c r="E168" s="137"/>
      <c r="F168" s="138"/>
      <c r="G168" s="138"/>
      <c r="H168" s="127">
        <f t="shared" si="10"/>
        <v>0</v>
      </c>
      <c r="I168" s="136"/>
      <c r="J168" s="139"/>
      <c r="K168" s="131">
        <f t="shared" si="8"/>
        <v>0</v>
      </c>
      <c r="L168" s="265">
        <v>0</v>
      </c>
      <c r="M168" s="271"/>
      <c r="N168" s="270"/>
      <c r="O168" s="271"/>
      <c r="P168" s="270"/>
      <c r="Q168" s="295">
        <v>0</v>
      </c>
      <c r="R168" s="132">
        <f t="shared" si="9"/>
        <v>0</v>
      </c>
      <c r="S168" s="128"/>
      <c r="T168" s="133"/>
      <c r="U168" s="133"/>
      <c r="V168" s="133"/>
      <c r="W168" s="133"/>
      <c r="X168" s="133"/>
      <c r="Y168" s="133"/>
      <c r="Z168" s="133"/>
      <c r="AA168" s="133"/>
      <c r="AB168" s="133"/>
      <c r="AC168" s="133"/>
      <c r="AD168" s="133"/>
      <c r="AE168" s="133"/>
      <c r="AF168" s="133"/>
      <c r="AG168" s="133"/>
      <c r="AH168" s="133"/>
      <c r="AI168" s="133"/>
    </row>
    <row r="169" spans="1:35" s="129" customFormat="1" ht="28.5" customHeight="1" x14ac:dyDescent="0.25">
      <c r="A169" s="130" t="s">
        <v>14</v>
      </c>
      <c r="B169" s="135"/>
      <c r="C169" s="56"/>
      <c r="D169" s="134"/>
      <c r="E169" s="137"/>
      <c r="F169" s="138"/>
      <c r="G169" s="138"/>
      <c r="H169" s="127">
        <f t="shared" si="10"/>
        <v>0</v>
      </c>
      <c r="I169" s="136"/>
      <c r="J169" s="139"/>
      <c r="K169" s="131">
        <f t="shared" si="8"/>
        <v>0</v>
      </c>
      <c r="L169" s="265">
        <v>0</v>
      </c>
      <c r="M169" s="271"/>
      <c r="N169" s="270"/>
      <c r="O169" s="271"/>
      <c r="P169" s="270"/>
      <c r="Q169" s="295">
        <v>0</v>
      </c>
      <c r="R169" s="132">
        <f t="shared" si="9"/>
        <v>0</v>
      </c>
      <c r="S169" s="128"/>
      <c r="T169" s="133"/>
      <c r="U169" s="133"/>
      <c r="V169" s="133"/>
      <c r="W169" s="133"/>
      <c r="X169" s="133"/>
      <c r="Y169" s="133"/>
      <c r="Z169" s="133"/>
      <c r="AA169" s="133"/>
      <c r="AB169" s="133"/>
      <c r="AC169" s="133"/>
      <c r="AD169" s="133"/>
      <c r="AE169" s="133"/>
      <c r="AF169" s="133"/>
      <c r="AG169" s="133"/>
      <c r="AH169" s="133"/>
      <c r="AI169" s="133"/>
    </row>
    <row r="170" spans="1:35" s="129" customFormat="1" ht="28.5" customHeight="1" x14ac:dyDescent="0.25">
      <c r="A170" s="130" t="s">
        <v>14</v>
      </c>
      <c r="B170" s="135"/>
      <c r="C170" s="56"/>
      <c r="D170" s="134"/>
      <c r="E170" s="137"/>
      <c r="F170" s="138"/>
      <c r="G170" s="138"/>
      <c r="H170" s="127">
        <f t="shared" si="10"/>
        <v>0</v>
      </c>
      <c r="I170" s="136"/>
      <c r="J170" s="139"/>
      <c r="K170" s="131">
        <f t="shared" si="8"/>
        <v>0</v>
      </c>
      <c r="L170" s="265">
        <v>0</v>
      </c>
      <c r="M170" s="271"/>
      <c r="N170" s="270"/>
      <c r="O170" s="271"/>
      <c r="P170" s="270"/>
      <c r="Q170" s="295">
        <v>0</v>
      </c>
      <c r="R170" s="132">
        <f t="shared" si="9"/>
        <v>0</v>
      </c>
      <c r="S170" s="128"/>
      <c r="T170" s="133"/>
      <c r="U170" s="133"/>
      <c r="V170" s="133"/>
      <c r="W170" s="133"/>
      <c r="X170" s="133"/>
      <c r="Y170" s="133"/>
      <c r="Z170" s="133"/>
      <c r="AA170" s="133"/>
      <c r="AB170" s="133"/>
      <c r="AC170" s="133"/>
      <c r="AD170" s="133"/>
      <c r="AE170" s="133"/>
      <c r="AF170" s="133"/>
      <c r="AG170" s="133"/>
      <c r="AH170" s="133"/>
      <c r="AI170" s="133"/>
    </row>
    <row r="171" spans="1:35" s="129" customFormat="1" ht="28.5" customHeight="1" x14ac:dyDescent="0.25">
      <c r="A171" s="130" t="s">
        <v>14</v>
      </c>
      <c r="B171" s="135"/>
      <c r="C171" s="56"/>
      <c r="D171" s="134"/>
      <c r="E171" s="137"/>
      <c r="F171" s="138"/>
      <c r="G171" s="138"/>
      <c r="H171" s="127">
        <f t="shared" si="10"/>
        <v>0</v>
      </c>
      <c r="I171" s="136"/>
      <c r="J171" s="139"/>
      <c r="K171" s="131">
        <f t="shared" si="8"/>
        <v>0</v>
      </c>
      <c r="L171" s="265">
        <v>0</v>
      </c>
      <c r="M171" s="271"/>
      <c r="N171" s="270"/>
      <c r="O171" s="271"/>
      <c r="P171" s="270"/>
      <c r="Q171" s="295">
        <v>0</v>
      </c>
      <c r="R171" s="132">
        <f t="shared" si="9"/>
        <v>0</v>
      </c>
      <c r="S171" s="128"/>
      <c r="T171" s="133"/>
      <c r="U171" s="133"/>
      <c r="V171" s="133"/>
      <c r="W171" s="133"/>
      <c r="X171" s="133"/>
      <c r="Y171" s="133"/>
      <c r="Z171" s="133"/>
      <c r="AA171" s="133"/>
      <c r="AB171" s="133"/>
      <c r="AC171" s="133"/>
      <c r="AD171" s="133"/>
      <c r="AE171" s="133"/>
      <c r="AF171" s="133"/>
      <c r="AG171" s="133"/>
      <c r="AH171" s="133"/>
      <c r="AI171" s="133"/>
    </row>
    <row r="172" spans="1:35" s="129" customFormat="1" ht="28.5" customHeight="1" x14ac:dyDescent="0.25">
      <c r="A172" s="130" t="s">
        <v>14</v>
      </c>
      <c r="B172" s="135"/>
      <c r="C172" s="56"/>
      <c r="D172" s="134"/>
      <c r="E172" s="137"/>
      <c r="F172" s="138"/>
      <c r="G172" s="138"/>
      <c r="H172" s="127">
        <f t="shared" si="10"/>
        <v>0</v>
      </c>
      <c r="I172" s="136"/>
      <c r="J172" s="139"/>
      <c r="K172" s="131">
        <f t="shared" si="8"/>
        <v>0</v>
      </c>
      <c r="L172" s="265">
        <v>0</v>
      </c>
      <c r="M172" s="271"/>
      <c r="N172" s="270"/>
      <c r="O172" s="271"/>
      <c r="P172" s="270"/>
      <c r="Q172" s="295">
        <v>0</v>
      </c>
      <c r="R172" s="132">
        <f t="shared" si="9"/>
        <v>0</v>
      </c>
      <c r="S172" s="128"/>
      <c r="T172" s="133"/>
      <c r="U172" s="133"/>
      <c r="V172" s="133"/>
      <c r="W172" s="133"/>
      <c r="X172" s="133"/>
      <c r="Y172" s="133"/>
      <c r="Z172" s="133"/>
      <c r="AA172" s="133"/>
      <c r="AB172" s="133"/>
      <c r="AC172" s="133"/>
      <c r="AD172" s="133"/>
      <c r="AE172" s="133"/>
      <c r="AF172" s="133"/>
      <c r="AG172" s="133"/>
      <c r="AH172" s="133"/>
      <c r="AI172" s="133"/>
    </row>
    <row r="173" spans="1:35" s="129" customFormat="1" ht="28.5" customHeight="1" x14ac:dyDescent="0.25">
      <c r="A173" s="130" t="s">
        <v>14</v>
      </c>
      <c r="B173" s="135"/>
      <c r="C173" s="56"/>
      <c r="D173" s="134"/>
      <c r="E173" s="137"/>
      <c r="F173" s="138"/>
      <c r="G173" s="138"/>
      <c r="H173" s="127">
        <f t="shared" si="10"/>
        <v>0</v>
      </c>
      <c r="I173" s="136"/>
      <c r="J173" s="139"/>
      <c r="K173" s="131">
        <f t="shared" si="8"/>
        <v>0</v>
      </c>
      <c r="L173" s="265">
        <v>0</v>
      </c>
      <c r="M173" s="271"/>
      <c r="N173" s="270"/>
      <c r="O173" s="271"/>
      <c r="P173" s="270"/>
      <c r="Q173" s="295">
        <v>0</v>
      </c>
      <c r="R173" s="132">
        <f t="shared" si="9"/>
        <v>0</v>
      </c>
      <c r="S173" s="128"/>
      <c r="T173" s="133"/>
      <c r="U173" s="133"/>
      <c r="V173" s="133"/>
      <c r="W173" s="133"/>
      <c r="X173" s="133"/>
      <c r="Y173" s="133"/>
      <c r="Z173" s="133"/>
      <c r="AA173" s="133"/>
      <c r="AB173" s="133"/>
      <c r="AC173" s="133"/>
      <c r="AD173" s="133"/>
      <c r="AE173" s="133"/>
      <c r="AF173" s="133"/>
      <c r="AG173" s="133"/>
      <c r="AH173" s="133"/>
      <c r="AI173" s="133"/>
    </row>
    <row r="174" spans="1:35" s="129" customFormat="1" ht="28.5" customHeight="1" x14ac:dyDescent="0.25">
      <c r="A174" s="130" t="s">
        <v>14</v>
      </c>
      <c r="B174" s="135"/>
      <c r="C174" s="56"/>
      <c r="D174" s="134"/>
      <c r="E174" s="137"/>
      <c r="F174" s="138"/>
      <c r="G174" s="138"/>
      <c r="H174" s="127">
        <f t="shared" si="10"/>
        <v>0</v>
      </c>
      <c r="I174" s="136"/>
      <c r="J174" s="139"/>
      <c r="K174" s="131">
        <f t="shared" si="8"/>
        <v>0</v>
      </c>
      <c r="L174" s="265">
        <v>0</v>
      </c>
      <c r="M174" s="271"/>
      <c r="N174" s="270"/>
      <c r="O174" s="271"/>
      <c r="P174" s="270"/>
      <c r="Q174" s="295">
        <v>0</v>
      </c>
      <c r="R174" s="132">
        <f t="shared" si="9"/>
        <v>0</v>
      </c>
      <c r="S174" s="128"/>
      <c r="T174" s="133"/>
      <c r="U174" s="133"/>
      <c r="V174" s="133"/>
      <c r="W174" s="133"/>
      <c r="X174" s="133"/>
      <c r="Y174" s="133"/>
      <c r="Z174" s="133"/>
      <c r="AA174" s="133"/>
      <c r="AB174" s="133"/>
      <c r="AC174" s="133"/>
      <c r="AD174" s="133"/>
      <c r="AE174" s="133"/>
      <c r="AF174" s="133"/>
      <c r="AG174" s="133"/>
      <c r="AH174" s="133"/>
      <c r="AI174" s="133"/>
    </row>
    <row r="175" spans="1:35" s="129" customFormat="1" ht="28.5" customHeight="1" x14ac:dyDescent="0.25">
      <c r="A175" s="130" t="s">
        <v>14</v>
      </c>
      <c r="B175" s="135"/>
      <c r="C175" s="56"/>
      <c r="D175" s="134"/>
      <c r="E175" s="137"/>
      <c r="F175" s="138"/>
      <c r="G175" s="138"/>
      <c r="H175" s="127">
        <f t="shared" si="10"/>
        <v>0</v>
      </c>
      <c r="I175" s="136"/>
      <c r="J175" s="139"/>
      <c r="K175" s="131">
        <f t="shared" si="8"/>
        <v>0</v>
      </c>
      <c r="L175" s="265">
        <v>0</v>
      </c>
      <c r="M175" s="271"/>
      <c r="N175" s="270"/>
      <c r="O175" s="271"/>
      <c r="P175" s="270"/>
      <c r="Q175" s="295">
        <v>0</v>
      </c>
      <c r="R175" s="132">
        <f t="shared" si="9"/>
        <v>0</v>
      </c>
      <c r="S175" s="128"/>
      <c r="T175" s="133"/>
      <c r="U175" s="133"/>
      <c r="V175" s="133"/>
      <c r="W175" s="133"/>
      <c r="X175" s="133"/>
      <c r="Y175" s="133"/>
      <c r="Z175" s="133"/>
      <c r="AA175" s="133"/>
      <c r="AB175" s="133"/>
      <c r="AC175" s="133"/>
      <c r="AD175" s="133"/>
      <c r="AE175" s="133"/>
      <c r="AF175" s="133"/>
      <c r="AG175" s="133"/>
      <c r="AH175" s="133"/>
      <c r="AI175" s="133"/>
    </row>
    <row r="176" spans="1:35" s="129" customFormat="1" ht="28.5" customHeight="1" x14ac:dyDescent="0.25">
      <c r="A176" s="130" t="s">
        <v>14</v>
      </c>
      <c r="B176" s="135"/>
      <c r="C176" s="56"/>
      <c r="D176" s="134"/>
      <c r="E176" s="137"/>
      <c r="F176" s="138"/>
      <c r="G176" s="138"/>
      <c r="H176" s="127">
        <f t="shared" si="10"/>
        <v>0</v>
      </c>
      <c r="I176" s="136"/>
      <c r="J176" s="139"/>
      <c r="K176" s="131">
        <f t="shared" si="8"/>
        <v>0</v>
      </c>
      <c r="L176" s="265">
        <v>0</v>
      </c>
      <c r="M176" s="271"/>
      <c r="N176" s="270"/>
      <c r="O176" s="271"/>
      <c r="P176" s="270"/>
      <c r="Q176" s="295">
        <v>0</v>
      </c>
      <c r="R176" s="132">
        <f t="shared" si="9"/>
        <v>0</v>
      </c>
      <c r="S176" s="128"/>
      <c r="T176" s="133"/>
      <c r="U176" s="133"/>
      <c r="V176" s="133"/>
      <c r="W176" s="133"/>
      <c r="X176" s="133"/>
      <c r="Y176" s="133"/>
      <c r="Z176" s="133"/>
      <c r="AA176" s="133"/>
      <c r="AB176" s="133"/>
      <c r="AC176" s="133"/>
      <c r="AD176" s="133"/>
      <c r="AE176" s="133"/>
      <c r="AF176" s="133"/>
      <c r="AG176" s="133"/>
      <c r="AH176" s="133"/>
      <c r="AI176" s="133"/>
    </row>
    <row r="177" spans="1:35" s="129" customFormat="1" ht="28.5" customHeight="1" x14ac:dyDescent="0.25">
      <c r="A177" s="130" t="s">
        <v>14</v>
      </c>
      <c r="B177" s="135"/>
      <c r="C177" s="56"/>
      <c r="D177" s="134"/>
      <c r="E177" s="137"/>
      <c r="F177" s="138"/>
      <c r="G177" s="138"/>
      <c r="H177" s="127">
        <f t="shared" si="10"/>
        <v>0</v>
      </c>
      <c r="I177" s="136"/>
      <c r="J177" s="139"/>
      <c r="K177" s="131">
        <f t="shared" si="8"/>
        <v>0</v>
      </c>
      <c r="L177" s="265">
        <v>0</v>
      </c>
      <c r="M177" s="271"/>
      <c r="N177" s="270"/>
      <c r="O177" s="271"/>
      <c r="P177" s="270"/>
      <c r="Q177" s="295">
        <v>0</v>
      </c>
      <c r="R177" s="132">
        <f t="shared" si="9"/>
        <v>0</v>
      </c>
      <c r="S177" s="128"/>
      <c r="T177" s="133"/>
      <c r="U177" s="133"/>
      <c r="V177" s="133"/>
      <c r="W177" s="133"/>
      <c r="X177" s="133"/>
      <c r="Y177" s="133"/>
      <c r="Z177" s="133"/>
      <c r="AA177" s="133"/>
      <c r="AB177" s="133"/>
      <c r="AC177" s="133"/>
      <c r="AD177" s="133"/>
      <c r="AE177" s="133"/>
      <c r="AF177" s="133"/>
      <c r="AG177" s="133"/>
      <c r="AH177" s="133"/>
      <c r="AI177" s="133"/>
    </row>
    <row r="178" spans="1:35" s="129" customFormat="1" ht="28.5" customHeight="1" x14ac:dyDescent="0.25">
      <c r="A178" s="130" t="s">
        <v>14</v>
      </c>
      <c r="B178" s="135"/>
      <c r="C178" s="56"/>
      <c r="D178" s="134"/>
      <c r="E178" s="137"/>
      <c r="F178" s="138"/>
      <c r="G178" s="138"/>
      <c r="H178" s="127">
        <f t="shared" si="10"/>
        <v>0</v>
      </c>
      <c r="I178" s="136"/>
      <c r="J178" s="139"/>
      <c r="K178" s="131">
        <f t="shared" si="8"/>
        <v>0</v>
      </c>
      <c r="L178" s="265">
        <v>0</v>
      </c>
      <c r="M178" s="271"/>
      <c r="N178" s="270"/>
      <c r="O178" s="271"/>
      <c r="P178" s="270"/>
      <c r="Q178" s="295">
        <v>0</v>
      </c>
      <c r="R178" s="132">
        <f t="shared" si="9"/>
        <v>0</v>
      </c>
      <c r="S178" s="128"/>
      <c r="T178" s="133"/>
      <c r="U178" s="133"/>
      <c r="V178" s="133"/>
      <c r="W178" s="133"/>
      <c r="X178" s="133"/>
      <c r="Y178" s="133"/>
      <c r="Z178" s="133"/>
      <c r="AA178" s="133"/>
      <c r="AB178" s="133"/>
      <c r="AC178" s="133"/>
      <c r="AD178" s="133"/>
      <c r="AE178" s="133"/>
      <c r="AF178" s="133"/>
      <c r="AG178" s="133"/>
      <c r="AH178" s="133"/>
      <c r="AI178" s="133"/>
    </row>
    <row r="179" spans="1:35" s="129" customFormat="1" ht="28.5" customHeight="1" x14ac:dyDescent="0.25">
      <c r="A179" s="130" t="s">
        <v>14</v>
      </c>
      <c r="B179" s="135"/>
      <c r="C179" s="56"/>
      <c r="D179" s="134"/>
      <c r="E179" s="137"/>
      <c r="F179" s="138"/>
      <c r="G179" s="138"/>
      <c r="H179" s="127">
        <f t="shared" si="10"/>
        <v>0</v>
      </c>
      <c r="I179" s="136"/>
      <c r="J179" s="139"/>
      <c r="K179" s="131">
        <f t="shared" ref="K179:K242" si="11">L179/1.1</f>
        <v>0</v>
      </c>
      <c r="L179" s="265">
        <v>0</v>
      </c>
      <c r="M179" s="271"/>
      <c r="N179" s="270"/>
      <c r="O179" s="271"/>
      <c r="P179" s="270"/>
      <c r="Q179" s="295">
        <v>0</v>
      </c>
      <c r="R179" s="132">
        <f t="shared" si="9"/>
        <v>0</v>
      </c>
      <c r="S179" s="128"/>
      <c r="T179" s="133"/>
      <c r="U179" s="133"/>
      <c r="V179" s="133"/>
      <c r="W179" s="133"/>
      <c r="X179" s="133"/>
      <c r="Y179" s="133"/>
      <c r="Z179" s="133"/>
      <c r="AA179" s="133"/>
      <c r="AB179" s="133"/>
      <c r="AC179" s="133"/>
      <c r="AD179" s="133"/>
      <c r="AE179" s="133"/>
      <c r="AF179" s="133"/>
      <c r="AG179" s="133"/>
      <c r="AH179" s="133"/>
      <c r="AI179" s="133"/>
    </row>
    <row r="180" spans="1:35" s="129" customFormat="1" ht="28.5" customHeight="1" x14ac:dyDescent="0.25">
      <c r="A180" s="130" t="s">
        <v>14</v>
      </c>
      <c r="B180" s="135"/>
      <c r="C180" s="56"/>
      <c r="D180" s="134"/>
      <c r="E180" s="137"/>
      <c r="F180" s="138"/>
      <c r="G180" s="138"/>
      <c r="H180" s="127">
        <f t="shared" si="10"/>
        <v>0</v>
      </c>
      <c r="I180" s="136"/>
      <c r="J180" s="139"/>
      <c r="K180" s="131">
        <f t="shared" si="11"/>
        <v>0</v>
      </c>
      <c r="L180" s="265">
        <v>0</v>
      </c>
      <c r="M180" s="271"/>
      <c r="N180" s="270"/>
      <c r="O180" s="271"/>
      <c r="P180" s="270"/>
      <c r="Q180" s="295">
        <v>0</v>
      </c>
      <c r="R180" s="132">
        <f t="shared" si="9"/>
        <v>0</v>
      </c>
      <c r="S180" s="128"/>
      <c r="T180" s="133"/>
      <c r="U180" s="133"/>
      <c r="V180" s="133"/>
      <c r="W180" s="133"/>
      <c r="X180" s="133"/>
      <c r="Y180" s="133"/>
      <c r="Z180" s="133"/>
      <c r="AA180" s="133"/>
      <c r="AB180" s="133"/>
      <c r="AC180" s="133"/>
      <c r="AD180" s="133"/>
      <c r="AE180" s="133"/>
      <c r="AF180" s="133"/>
      <c r="AG180" s="133"/>
      <c r="AH180" s="133"/>
      <c r="AI180" s="133"/>
    </row>
    <row r="181" spans="1:35" s="129" customFormat="1" ht="28.5" customHeight="1" x14ac:dyDescent="0.25">
      <c r="A181" s="130" t="s">
        <v>14</v>
      </c>
      <c r="B181" s="135"/>
      <c r="C181" s="56"/>
      <c r="D181" s="134"/>
      <c r="E181" s="137"/>
      <c r="F181" s="138"/>
      <c r="G181" s="138"/>
      <c r="H181" s="127">
        <f t="shared" si="10"/>
        <v>0</v>
      </c>
      <c r="I181" s="136"/>
      <c r="J181" s="139"/>
      <c r="K181" s="131">
        <f t="shared" si="11"/>
        <v>0</v>
      </c>
      <c r="L181" s="265">
        <v>0</v>
      </c>
      <c r="M181" s="271"/>
      <c r="N181" s="270"/>
      <c r="O181" s="271"/>
      <c r="P181" s="270"/>
      <c r="Q181" s="295">
        <v>0</v>
      </c>
      <c r="R181" s="132">
        <f t="shared" si="9"/>
        <v>0</v>
      </c>
      <c r="S181" s="128"/>
      <c r="T181" s="133"/>
      <c r="U181" s="133"/>
      <c r="V181" s="133"/>
      <c r="W181" s="133"/>
      <c r="X181" s="133"/>
      <c r="Y181" s="133"/>
      <c r="Z181" s="133"/>
      <c r="AA181" s="133"/>
      <c r="AB181" s="133"/>
      <c r="AC181" s="133"/>
      <c r="AD181" s="133"/>
      <c r="AE181" s="133"/>
      <c r="AF181" s="133"/>
      <c r="AG181" s="133"/>
      <c r="AH181" s="133"/>
      <c r="AI181" s="133"/>
    </row>
    <row r="182" spans="1:35" s="129" customFormat="1" ht="28.5" customHeight="1" x14ac:dyDescent="0.25">
      <c r="A182" s="130" t="s">
        <v>14</v>
      </c>
      <c r="B182" s="135"/>
      <c r="C182" s="56"/>
      <c r="D182" s="134"/>
      <c r="E182" s="137"/>
      <c r="F182" s="138"/>
      <c r="G182" s="138"/>
      <c r="H182" s="127">
        <f t="shared" si="10"/>
        <v>0</v>
      </c>
      <c r="I182" s="136"/>
      <c r="J182" s="139"/>
      <c r="K182" s="131">
        <f t="shared" si="11"/>
        <v>0</v>
      </c>
      <c r="L182" s="265">
        <v>0</v>
      </c>
      <c r="M182" s="271"/>
      <c r="N182" s="270"/>
      <c r="O182" s="271"/>
      <c r="P182" s="270"/>
      <c r="Q182" s="295">
        <v>0</v>
      </c>
      <c r="R182" s="132">
        <f t="shared" si="9"/>
        <v>0</v>
      </c>
      <c r="S182" s="128"/>
      <c r="T182" s="133"/>
      <c r="U182" s="133"/>
      <c r="V182" s="133"/>
      <c r="W182" s="133"/>
      <c r="X182" s="133"/>
      <c r="Y182" s="133"/>
      <c r="Z182" s="133"/>
      <c r="AA182" s="133"/>
      <c r="AB182" s="133"/>
      <c r="AC182" s="133"/>
      <c r="AD182" s="133"/>
      <c r="AE182" s="133"/>
      <c r="AF182" s="133"/>
      <c r="AG182" s="133"/>
      <c r="AH182" s="133"/>
      <c r="AI182" s="133"/>
    </row>
    <row r="183" spans="1:35" s="129" customFormat="1" ht="28.5" customHeight="1" x14ac:dyDescent="0.25">
      <c r="A183" s="130" t="s">
        <v>14</v>
      </c>
      <c r="B183" s="135"/>
      <c r="C183" s="56"/>
      <c r="D183" s="134"/>
      <c r="E183" s="137"/>
      <c r="F183" s="138"/>
      <c r="G183" s="138"/>
      <c r="H183" s="127">
        <f t="shared" si="10"/>
        <v>0</v>
      </c>
      <c r="I183" s="136"/>
      <c r="J183" s="139"/>
      <c r="K183" s="131">
        <f t="shared" si="11"/>
        <v>0</v>
      </c>
      <c r="L183" s="265">
        <v>0</v>
      </c>
      <c r="M183" s="271"/>
      <c r="N183" s="270"/>
      <c r="O183" s="271"/>
      <c r="P183" s="270"/>
      <c r="Q183" s="295">
        <v>0</v>
      </c>
      <c r="R183" s="132">
        <f t="shared" si="9"/>
        <v>0</v>
      </c>
      <c r="S183" s="128"/>
      <c r="T183" s="133"/>
      <c r="U183" s="133"/>
      <c r="V183" s="133"/>
      <c r="W183" s="133"/>
      <c r="X183" s="133"/>
      <c r="Y183" s="133"/>
      <c r="Z183" s="133"/>
      <c r="AA183" s="133"/>
      <c r="AB183" s="133"/>
      <c r="AC183" s="133"/>
      <c r="AD183" s="133"/>
      <c r="AE183" s="133"/>
      <c r="AF183" s="133"/>
      <c r="AG183" s="133"/>
      <c r="AH183" s="133"/>
      <c r="AI183" s="133"/>
    </row>
    <row r="184" spans="1:35" s="129" customFormat="1" ht="28.5" customHeight="1" x14ac:dyDescent="0.25">
      <c r="A184" s="130" t="s">
        <v>14</v>
      </c>
      <c r="B184" s="135"/>
      <c r="C184" s="56"/>
      <c r="D184" s="134"/>
      <c r="E184" s="137"/>
      <c r="F184" s="138"/>
      <c r="G184" s="138"/>
      <c r="H184" s="127">
        <f t="shared" si="10"/>
        <v>0</v>
      </c>
      <c r="I184" s="136"/>
      <c r="J184" s="139"/>
      <c r="K184" s="131">
        <f t="shared" si="11"/>
        <v>0</v>
      </c>
      <c r="L184" s="265">
        <v>0</v>
      </c>
      <c r="M184" s="271"/>
      <c r="N184" s="270"/>
      <c r="O184" s="271"/>
      <c r="P184" s="270"/>
      <c r="Q184" s="295">
        <v>0</v>
      </c>
      <c r="R184" s="132">
        <f t="shared" si="9"/>
        <v>0</v>
      </c>
      <c r="S184" s="128"/>
      <c r="T184" s="133"/>
      <c r="U184" s="133"/>
      <c r="V184" s="133"/>
      <c r="W184" s="133"/>
      <c r="X184" s="133"/>
      <c r="Y184" s="133"/>
      <c r="Z184" s="133"/>
      <c r="AA184" s="133"/>
      <c r="AB184" s="133"/>
      <c r="AC184" s="133"/>
      <c r="AD184" s="133"/>
      <c r="AE184" s="133"/>
      <c r="AF184" s="133"/>
      <c r="AG184" s="133"/>
      <c r="AH184" s="133"/>
      <c r="AI184" s="133"/>
    </row>
    <row r="185" spans="1:35" s="129" customFormat="1" ht="28.5" customHeight="1" x14ac:dyDescent="0.25">
      <c r="A185" s="130" t="s">
        <v>14</v>
      </c>
      <c r="B185" s="135"/>
      <c r="C185" s="56"/>
      <c r="D185" s="134"/>
      <c r="E185" s="137"/>
      <c r="F185" s="138"/>
      <c r="G185" s="138"/>
      <c r="H185" s="127">
        <f t="shared" si="10"/>
        <v>0</v>
      </c>
      <c r="I185" s="136"/>
      <c r="J185" s="139"/>
      <c r="K185" s="131">
        <f t="shared" si="11"/>
        <v>0</v>
      </c>
      <c r="L185" s="265">
        <v>0</v>
      </c>
      <c r="M185" s="271"/>
      <c r="N185" s="270"/>
      <c r="O185" s="271"/>
      <c r="P185" s="270"/>
      <c r="Q185" s="295">
        <v>0</v>
      </c>
      <c r="R185" s="132">
        <f t="shared" ref="R185:R248" si="12">L185-Q185</f>
        <v>0</v>
      </c>
      <c r="S185" s="128"/>
      <c r="T185" s="133"/>
      <c r="U185" s="133"/>
      <c r="V185" s="133"/>
      <c r="W185" s="133"/>
      <c r="X185" s="133"/>
      <c r="Y185" s="133"/>
      <c r="Z185" s="133"/>
      <c r="AA185" s="133"/>
      <c r="AB185" s="133"/>
      <c r="AC185" s="133"/>
      <c r="AD185" s="133"/>
      <c r="AE185" s="133"/>
      <c r="AF185" s="133"/>
      <c r="AG185" s="133"/>
      <c r="AH185" s="133"/>
      <c r="AI185" s="133"/>
    </row>
    <row r="186" spans="1:35" s="129" customFormat="1" ht="28.5" customHeight="1" x14ac:dyDescent="0.25">
      <c r="A186" s="130" t="s">
        <v>14</v>
      </c>
      <c r="B186" s="135"/>
      <c r="C186" s="56"/>
      <c r="D186" s="134"/>
      <c r="E186" s="137"/>
      <c r="F186" s="138"/>
      <c r="G186" s="138"/>
      <c r="H186" s="127">
        <f t="shared" si="10"/>
        <v>0</v>
      </c>
      <c r="I186" s="136"/>
      <c r="J186" s="139"/>
      <c r="K186" s="131">
        <f t="shared" si="11"/>
        <v>0</v>
      </c>
      <c r="L186" s="265">
        <v>0</v>
      </c>
      <c r="M186" s="271"/>
      <c r="N186" s="270"/>
      <c r="O186" s="271"/>
      <c r="P186" s="270"/>
      <c r="Q186" s="295">
        <v>0</v>
      </c>
      <c r="R186" s="132">
        <f t="shared" si="12"/>
        <v>0</v>
      </c>
      <c r="S186" s="128"/>
      <c r="T186" s="133"/>
      <c r="U186" s="133"/>
      <c r="V186" s="133"/>
      <c r="W186" s="133"/>
      <c r="X186" s="133"/>
      <c r="Y186" s="133"/>
      <c r="Z186" s="133"/>
      <c r="AA186" s="133"/>
      <c r="AB186" s="133"/>
      <c r="AC186" s="133"/>
      <c r="AD186" s="133"/>
      <c r="AE186" s="133"/>
      <c r="AF186" s="133"/>
      <c r="AG186" s="133"/>
      <c r="AH186" s="133"/>
      <c r="AI186" s="133"/>
    </row>
    <row r="187" spans="1:35" s="129" customFormat="1" ht="28.5" customHeight="1" x14ac:dyDescent="0.25">
      <c r="A187" s="130" t="s">
        <v>14</v>
      </c>
      <c r="B187" s="135"/>
      <c r="C187" s="56"/>
      <c r="D187" s="134"/>
      <c r="E187" s="137"/>
      <c r="F187" s="138"/>
      <c r="G187" s="138"/>
      <c r="H187" s="127">
        <f t="shared" si="10"/>
        <v>0</v>
      </c>
      <c r="I187" s="136"/>
      <c r="J187" s="139"/>
      <c r="K187" s="131">
        <f t="shared" si="11"/>
        <v>0</v>
      </c>
      <c r="L187" s="265">
        <v>0</v>
      </c>
      <c r="M187" s="271"/>
      <c r="N187" s="270"/>
      <c r="O187" s="271"/>
      <c r="P187" s="270"/>
      <c r="Q187" s="295">
        <v>0</v>
      </c>
      <c r="R187" s="132">
        <f t="shared" si="12"/>
        <v>0</v>
      </c>
      <c r="S187" s="128"/>
      <c r="T187" s="133"/>
      <c r="U187" s="133"/>
      <c r="V187" s="133"/>
      <c r="W187" s="133"/>
      <c r="X187" s="133"/>
      <c r="Y187" s="133"/>
      <c r="Z187" s="133"/>
      <c r="AA187" s="133"/>
      <c r="AB187" s="133"/>
      <c r="AC187" s="133"/>
      <c r="AD187" s="133"/>
      <c r="AE187" s="133"/>
      <c r="AF187" s="133"/>
      <c r="AG187" s="133"/>
      <c r="AH187" s="133"/>
      <c r="AI187" s="133"/>
    </row>
    <row r="188" spans="1:35" s="129" customFormat="1" ht="28.5" customHeight="1" x14ac:dyDescent="0.25">
      <c r="A188" s="130" t="s">
        <v>14</v>
      </c>
      <c r="B188" s="135"/>
      <c r="C188" s="56"/>
      <c r="D188" s="134"/>
      <c r="E188" s="137"/>
      <c r="F188" s="138"/>
      <c r="G188" s="138"/>
      <c r="H188" s="127">
        <f t="shared" si="10"/>
        <v>0</v>
      </c>
      <c r="I188" s="136"/>
      <c r="J188" s="139"/>
      <c r="K188" s="131">
        <f t="shared" si="11"/>
        <v>0</v>
      </c>
      <c r="L188" s="265">
        <v>0</v>
      </c>
      <c r="M188" s="271"/>
      <c r="N188" s="270"/>
      <c r="O188" s="271"/>
      <c r="P188" s="270"/>
      <c r="Q188" s="295">
        <v>0</v>
      </c>
      <c r="R188" s="132">
        <f t="shared" si="12"/>
        <v>0</v>
      </c>
      <c r="S188" s="128"/>
      <c r="T188" s="133"/>
      <c r="U188" s="133"/>
      <c r="V188" s="133"/>
      <c r="W188" s="133"/>
      <c r="X188" s="133"/>
      <c r="Y188" s="133"/>
      <c r="Z188" s="133"/>
      <c r="AA188" s="133"/>
      <c r="AB188" s="133"/>
      <c r="AC188" s="133"/>
      <c r="AD188" s="133"/>
      <c r="AE188" s="133"/>
      <c r="AF188" s="133"/>
      <c r="AG188" s="133"/>
      <c r="AH188" s="133"/>
      <c r="AI188" s="133"/>
    </row>
    <row r="189" spans="1:35" s="129" customFormat="1" ht="28.5" customHeight="1" x14ac:dyDescent="0.25">
      <c r="A189" s="130" t="s">
        <v>14</v>
      </c>
      <c r="B189" s="135"/>
      <c r="C189" s="56"/>
      <c r="D189" s="134"/>
      <c r="E189" s="137"/>
      <c r="F189" s="138"/>
      <c r="G189" s="138"/>
      <c r="H189" s="127">
        <f t="shared" si="10"/>
        <v>0</v>
      </c>
      <c r="I189" s="136"/>
      <c r="J189" s="139"/>
      <c r="K189" s="131">
        <f t="shared" si="11"/>
        <v>0</v>
      </c>
      <c r="L189" s="265">
        <v>0</v>
      </c>
      <c r="M189" s="271"/>
      <c r="N189" s="270"/>
      <c r="O189" s="271"/>
      <c r="P189" s="270"/>
      <c r="Q189" s="295">
        <v>0</v>
      </c>
      <c r="R189" s="132">
        <f t="shared" si="12"/>
        <v>0</v>
      </c>
      <c r="S189" s="128"/>
      <c r="T189" s="133"/>
      <c r="U189" s="133"/>
      <c r="V189" s="133"/>
      <c r="W189" s="133"/>
      <c r="X189" s="133"/>
      <c r="Y189" s="133"/>
      <c r="Z189" s="133"/>
      <c r="AA189" s="133"/>
      <c r="AB189" s="133"/>
      <c r="AC189" s="133"/>
      <c r="AD189" s="133"/>
      <c r="AE189" s="133"/>
      <c r="AF189" s="133"/>
      <c r="AG189" s="133"/>
      <c r="AH189" s="133"/>
      <c r="AI189" s="133"/>
    </row>
    <row r="190" spans="1:35" s="129" customFormat="1" ht="28.5" customHeight="1" x14ac:dyDescent="0.25">
      <c r="A190" s="130" t="s">
        <v>14</v>
      </c>
      <c r="B190" s="135"/>
      <c r="C190" s="56"/>
      <c r="D190" s="134"/>
      <c r="E190" s="137"/>
      <c r="F190" s="138"/>
      <c r="G190" s="138"/>
      <c r="H190" s="127">
        <f t="shared" si="10"/>
        <v>0</v>
      </c>
      <c r="I190" s="136"/>
      <c r="J190" s="139"/>
      <c r="K190" s="131">
        <f t="shared" si="11"/>
        <v>0</v>
      </c>
      <c r="L190" s="265">
        <v>0</v>
      </c>
      <c r="M190" s="271"/>
      <c r="N190" s="270"/>
      <c r="O190" s="271"/>
      <c r="P190" s="270"/>
      <c r="Q190" s="295">
        <v>0</v>
      </c>
      <c r="R190" s="132">
        <f t="shared" si="12"/>
        <v>0</v>
      </c>
      <c r="S190" s="128"/>
      <c r="T190" s="133"/>
      <c r="U190" s="133"/>
      <c r="V190" s="133"/>
      <c r="W190" s="133"/>
      <c r="X190" s="133"/>
      <c r="Y190" s="133"/>
      <c r="Z190" s="133"/>
      <c r="AA190" s="133"/>
      <c r="AB190" s="133"/>
      <c r="AC190" s="133"/>
      <c r="AD190" s="133"/>
      <c r="AE190" s="133"/>
      <c r="AF190" s="133"/>
      <c r="AG190" s="133"/>
      <c r="AH190" s="133"/>
      <c r="AI190" s="133"/>
    </row>
    <row r="191" spans="1:35" s="129" customFormat="1" ht="28.5" customHeight="1" x14ac:dyDescent="0.25">
      <c r="A191" s="130" t="s">
        <v>14</v>
      </c>
      <c r="B191" s="135"/>
      <c r="C191" s="56"/>
      <c r="D191" s="134"/>
      <c r="E191" s="137"/>
      <c r="F191" s="138"/>
      <c r="G191" s="138"/>
      <c r="H191" s="127">
        <f t="shared" si="10"/>
        <v>0</v>
      </c>
      <c r="I191" s="136"/>
      <c r="J191" s="139"/>
      <c r="K191" s="131">
        <f t="shared" si="11"/>
        <v>0</v>
      </c>
      <c r="L191" s="265">
        <v>0</v>
      </c>
      <c r="M191" s="271"/>
      <c r="N191" s="270"/>
      <c r="O191" s="271"/>
      <c r="P191" s="270"/>
      <c r="Q191" s="295">
        <v>0</v>
      </c>
      <c r="R191" s="132">
        <f t="shared" si="12"/>
        <v>0</v>
      </c>
      <c r="S191" s="128"/>
      <c r="T191" s="133"/>
      <c r="U191" s="133"/>
      <c r="V191" s="133"/>
      <c r="W191" s="133"/>
      <c r="X191" s="133"/>
      <c r="Y191" s="133"/>
      <c r="Z191" s="133"/>
      <c r="AA191" s="133"/>
      <c r="AB191" s="133"/>
      <c r="AC191" s="133"/>
      <c r="AD191" s="133"/>
      <c r="AE191" s="133"/>
      <c r="AF191" s="133"/>
      <c r="AG191" s="133"/>
      <c r="AH191" s="133"/>
      <c r="AI191" s="133"/>
    </row>
    <row r="192" spans="1:35" s="129" customFormat="1" ht="28.5" customHeight="1" x14ac:dyDescent="0.25">
      <c r="A192" s="130" t="s">
        <v>14</v>
      </c>
      <c r="B192" s="135"/>
      <c r="C192" s="56"/>
      <c r="D192" s="134"/>
      <c r="E192" s="137"/>
      <c r="F192" s="138"/>
      <c r="G192" s="138"/>
      <c r="H192" s="127">
        <f t="shared" si="10"/>
        <v>0</v>
      </c>
      <c r="I192" s="136"/>
      <c r="J192" s="139"/>
      <c r="K192" s="131">
        <f t="shared" si="11"/>
        <v>0</v>
      </c>
      <c r="L192" s="265">
        <v>0</v>
      </c>
      <c r="M192" s="271"/>
      <c r="N192" s="270"/>
      <c r="O192" s="271"/>
      <c r="P192" s="270"/>
      <c r="Q192" s="295">
        <v>0</v>
      </c>
      <c r="R192" s="132">
        <f t="shared" si="12"/>
        <v>0</v>
      </c>
      <c r="S192" s="128"/>
      <c r="T192" s="133"/>
      <c r="U192" s="133"/>
      <c r="V192" s="133"/>
      <c r="W192" s="133"/>
      <c r="X192" s="133"/>
      <c r="Y192" s="133"/>
      <c r="Z192" s="133"/>
      <c r="AA192" s="133"/>
      <c r="AB192" s="133"/>
      <c r="AC192" s="133"/>
      <c r="AD192" s="133"/>
      <c r="AE192" s="133"/>
      <c r="AF192" s="133"/>
      <c r="AG192" s="133"/>
      <c r="AH192" s="133"/>
      <c r="AI192" s="133"/>
    </row>
    <row r="193" spans="1:35" s="129" customFormat="1" ht="28.5" customHeight="1" x14ac:dyDescent="0.25">
      <c r="A193" s="130" t="s">
        <v>14</v>
      </c>
      <c r="B193" s="135"/>
      <c r="C193" s="56"/>
      <c r="D193" s="134"/>
      <c r="E193" s="137"/>
      <c r="F193" s="138"/>
      <c r="G193" s="138"/>
      <c r="H193" s="127">
        <f t="shared" si="10"/>
        <v>0</v>
      </c>
      <c r="I193" s="136"/>
      <c r="J193" s="139"/>
      <c r="K193" s="131">
        <f t="shared" si="11"/>
        <v>0</v>
      </c>
      <c r="L193" s="265">
        <v>0</v>
      </c>
      <c r="M193" s="271"/>
      <c r="N193" s="270"/>
      <c r="O193" s="271"/>
      <c r="P193" s="270"/>
      <c r="Q193" s="295">
        <v>0</v>
      </c>
      <c r="R193" s="132">
        <f t="shared" si="12"/>
        <v>0</v>
      </c>
      <c r="S193" s="128"/>
      <c r="T193" s="133"/>
      <c r="U193" s="133"/>
      <c r="V193" s="133"/>
      <c r="W193" s="133"/>
      <c r="X193" s="133"/>
      <c r="Y193" s="133"/>
      <c r="Z193" s="133"/>
      <c r="AA193" s="133"/>
      <c r="AB193" s="133"/>
      <c r="AC193" s="133"/>
      <c r="AD193" s="133"/>
      <c r="AE193" s="133"/>
      <c r="AF193" s="133"/>
      <c r="AG193" s="133"/>
      <c r="AH193" s="133"/>
      <c r="AI193" s="133"/>
    </row>
    <row r="194" spans="1:35" s="129" customFormat="1" ht="28.5" customHeight="1" x14ac:dyDescent="0.25">
      <c r="A194" s="130" t="s">
        <v>14</v>
      </c>
      <c r="B194" s="135"/>
      <c r="C194" s="56"/>
      <c r="D194" s="134"/>
      <c r="E194" s="137"/>
      <c r="F194" s="138"/>
      <c r="G194" s="138"/>
      <c r="H194" s="127">
        <f t="shared" si="10"/>
        <v>0</v>
      </c>
      <c r="I194" s="136"/>
      <c r="J194" s="139"/>
      <c r="K194" s="131">
        <f t="shared" si="11"/>
        <v>0</v>
      </c>
      <c r="L194" s="265">
        <v>0</v>
      </c>
      <c r="M194" s="271"/>
      <c r="N194" s="270"/>
      <c r="O194" s="271"/>
      <c r="P194" s="270"/>
      <c r="Q194" s="295">
        <v>0</v>
      </c>
      <c r="R194" s="132">
        <f t="shared" si="12"/>
        <v>0</v>
      </c>
      <c r="S194" s="128"/>
      <c r="T194" s="133"/>
      <c r="U194" s="133"/>
      <c r="V194" s="133"/>
      <c r="W194" s="133"/>
      <c r="X194" s="133"/>
      <c r="Y194" s="133"/>
      <c r="Z194" s="133"/>
      <c r="AA194" s="133"/>
      <c r="AB194" s="133"/>
      <c r="AC194" s="133"/>
      <c r="AD194" s="133"/>
      <c r="AE194" s="133"/>
      <c r="AF194" s="133"/>
      <c r="AG194" s="133"/>
      <c r="AH194" s="133"/>
      <c r="AI194" s="133"/>
    </row>
    <row r="195" spans="1:35" s="129" customFormat="1" ht="28.5" customHeight="1" x14ac:dyDescent="0.25">
      <c r="A195" s="130" t="s">
        <v>14</v>
      </c>
      <c r="B195" s="135"/>
      <c r="C195" s="56"/>
      <c r="D195" s="134"/>
      <c r="E195" s="137"/>
      <c r="F195" s="138"/>
      <c r="G195" s="138"/>
      <c r="H195" s="127">
        <f t="shared" ref="H195:H258" si="13">G195-F195</f>
        <v>0</v>
      </c>
      <c r="I195" s="136"/>
      <c r="J195" s="139"/>
      <c r="K195" s="131">
        <f t="shared" si="11"/>
        <v>0</v>
      </c>
      <c r="L195" s="265">
        <v>0</v>
      </c>
      <c r="M195" s="271"/>
      <c r="N195" s="270"/>
      <c r="O195" s="271"/>
      <c r="P195" s="270"/>
      <c r="Q195" s="295">
        <v>0</v>
      </c>
      <c r="R195" s="132">
        <f t="shared" si="12"/>
        <v>0</v>
      </c>
      <c r="S195" s="128"/>
      <c r="T195" s="133"/>
      <c r="U195" s="133"/>
      <c r="V195" s="133"/>
      <c r="W195" s="133"/>
      <c r="X195" s="133"/>
      <c r="Y195" s="133"/>
      <c r="Z195" s="133"/>
      <c r="AA195" s="133"/>
      <c r="AB195" s="133"/>
      <c r="AC195" s="133"/>
      <c r="AD195" s="133"/>
      <c r="AE195" s="133"/>
      <c r="AF195" s="133"/>
      <c r="AG195" s="133"/>
      <c r="AH195" s="133"/>
      <c r="AI195" s="133"/>
    </row>
    <row r="196" spans="1:35" s="129" customFormat="1" ht="28.5" customHeight="1" x14ac:dyDescent="0.25">
      <c r="A196" s="130" t="s">
        <v>14</v>
      </c>
      <c r="B196" s="135"/>
      <c r="C196" s="56"/>
      <c r="D196" s="134"/>
      <c r="E196" s="137"/>
      <c r="F196" s="138"/>
      <c r="G196" s="138"/>
      <c r="H196" s="127">
        <f t="shared" si="13"/>
        <v>0</v>
      </c>
      <c r="I196" s="136"/>
      <c r="J196" s="139"/>
      <c r="K196" s="131">
        <f t="shared" si="11"/>
        <v>0</v>
      </c>
      <c r="L196" s="265">
        <v>0</v>
      </c>
      <c r="M196" s="271"/>
      <c r="N196" s="270"/>
      <c r="O196" s="271"/>
      <c r="P196" s="270"/>
      <c r="Q196" s="295">
        <v>0</v>
      </c>
      <c r="R196" s="132">
        <f t="shared" si="12"/>
        <v>0</v>
      </c>
      <c r="S196" s="128"/>
      <c r="T196" s="133"/>
      <c r="U196" s="133"/>
      <c r="V196" s="133"/>
      <c r="W196" s="133"/>
      <c r="X196" s="133"/>
      <c r="Y196" s="133"/>
      <c r="Z196" s="133"/>
      <c r="AA196" s="133"/>
      <c r="AB196" s="133"/>
      <c r="AC196" s="133"/>
      <c r="AD196" s="133"/>
      <c r="AE196" s="133"/>
      <c r="AF196" s="133"/>
      <c r="AG196" s="133"/>
      <c r="AH196" s="133"/>
      <c r="AI196" s="133"/>
    </row>
    <row r="197" spans="1:35" s="129" customFormat="1" ht="28.5" customHeight="1" x14ac:dyDescent="0.25">
      <c r="A197" s="130" t="s">
        <v>14</v>
      </c>
      <c r="B197" s="135"/>
      <c r="C197" s="56"/>
      <c r="D197" s="134"/>
      <c r="E197" s="137"/>
      <c r="F197" s="138"/>
      <c r="G197" s="138"/>
      <c r="H197" s="127">
        <f t="shared" si="13"/>
        <v>0</v>
      </c>
      <c r="I197" s="136"/>
      <c r="J197" s="139"/>
      <c r="K197" s="131">
        <f t="shared" si="11"/>
        <v>0</v>
      </c>
      <c r="L197" s="265">
        <v>0</v>
      </c>
      <c r="M197" s="271"/>
      <c r="N197" s="270"/>
      <c r="O197" s="271"/>
      <c r="P197" s="270"/>
      <c r="Q197" s="295">
        <v>0</v>
      </c>
      <c r="R197" s="132">
        <f t="shared" si="12"/>
        <v>0</v>
      </c>
      <c r="S197" s="128"/>
      <c r="T197" s="133"/>
      <c r="U197" s="133"/>
      <c r="V197" s="133"/>
      <c r="W197" s="133"/>
      <c r="X197" s="133"/>
      <c r="Y197" s="133"/>
      <c r="Z197" s="133"/>
      <c r="AA197" s="133"/>
      <c r="AB197" s="133"/>
      <c r="AC197" s="133"/>
      <c r="AD197" s="133"/>
      <c r="AE197" s="133"/>
      <c r="AF197" s="133"/>
      <c r="AG197" s="133"/>
      <c r="AH197" s="133"/>
      <c r="AI197" s="133"/>
    </row>
    <row r="198" spans="1:35" s="129" customFormat="1" ht="28.5" customHeight="1" x14ac:dyDescent="0.25">
      <c r="A198" s="130" t="s">
        <v>14</v>
      </c>
      <c r="B198" s="135"/>
      <c r="C198" s="56"/>
      <c r="D198" s="134"/>
      <c r="E198" s="137"/>
      <c r="F198" s="138"/>
      <c r="G198" s="138"/>
      <c r="H198" s="127">
        <f t="shared" si="13"/>
        <v>0</v>
      </c>
      <c r="I198" s="136"/>
      <c r="J198" s="139"/>
      <c r="K198" s="131">
        <f t="shared" si="11"/>
        <v>0</v>
      </c>
      <c r="L198" s="265">
        <v>0</v>
      </c>
      <c r="M198" s="271"/>
      <c r="N198" s="270"/>
      <c r="O198" s="271"/>
      <c r="P198" s="270"/>
      <c r="Q198" s="295">
        <v>0</v>
      </c>
      <c r="R198" s="132">
        <f t="shared" si="12"/>
        <v>0</v>
      </c>
      <c r="S198" s="128"/>
      <c r="T198" s="133"/>
      <c r="U198" s="133"/>
      <c r="V198" s="133"/>
      <c r="W198" s="133"/>
      <c r="X198" s="133"/>
      <c r="Y198" s="133"/>
      <c r="Z198" s="133"/>
      <c r="AA198" s="133"/>
      <c r="AB198" s="133"/>
      <c r="AC198" s="133"/>
      <c r="AD198" s="133"/>
      <c r="AE198" s="133"/>
      <c r="AF198" s="133"/>
      <c r="AG198" s="133"/>
      <c r="AH198" s="133"/>
      <c r="AI198" s="133"/>
    </row>
    <row r="199" spans="1:35" s="129" customFormat="1" ht="28.5" customHeight="1" x14ac:dyDescent="0.25">
      <c r="A199" s="130" t="s">
        <v>14</v>
      </c>
      <c r="B199" s="135"/>
      <c r="C199" s="56"/>
      <c r="D199" s="134"/>
      <c r="E199" s="137"/>
      <c r="F199" s="138"/>
      <c r="G199" s="138"/>
      <c r="H199" s="127">
        <f t="shared" si="13"/>
        <v>0</v>
      </c>
      <c r="I199" s="136"/>
      <c r="J199" s="139"/>
      <c r="K199" s="131">
        <f t="shared" si="11"/>
        <v>0</v>
      </c>
      <c r="L199" s="265">
        <v>0</v>
      </c>
      <c r="M199" s="271"/>
      <c r="N199" s="270"/>
      <c r="O199" s="271"/>
      <c r="P199" s="270"/>
      <c r="Q199" s="295">
        <v>0</v>
      </c>
      <c r="R199" s="132">
        <f t="shared" si="12"/>
        <v>0</v>
      </c>
      <c r="S199" s="128"/>
      <c r="T199" s="133"/>
      <c r="U199" s="133"/>
      <c r="V199" s="133"/>
      <c r="W199" s="133"/>
      <c r="X199" s="133"/>
      <c r="Y199" s="133"/>
      <c r="Z199" s="133"/>
      <c r="AA199" s="133"/>
      <c r="AB199" s="133"/>
      <c r="AC199" s="133"/>
      <c r="AD199" s="133"/>
      <c r="AE199" s="133"/>
      <c r="AF199" s="133"/>
      <c r="AG199" s="133"/>
      <c r="AH199" s="133"/>
      <c r="AI199" s="133"/>
    </row>
    <row r="200" spans="1:35" s="129" customFormat="1" ht="28.5" customHeight="1" x14ac:dyDescent="0.25">
      <c r="A200" s="130" t="s">
        <v>14</v>
      </c>
      <c r="B200" s="135"/>
      <c r="C200" s="56"/>
      <c r="D200" s="134"/>
      <c r="E200" s="137"/>
      <c r="F200" s="138"/>
      <c r="G200" s="138"/>
      <c r="H200" s="127">
        <f t="shared" si="13"/>
        <v>0</v>
      </c>
      <c r="I200" s="136"/>
      <c r="J200" s="139"/>
      <c r="K200" s="131">
        <f t="shared" si="11"/>
        <v>0</v>
      </c>
      <c r="L200" s="265">
        <v>0</v>
      </c>
      <c r="M200" s="271"/>
      <c r="N200" s="270"/>
      <c r="O200" s="271"/>
      <c r="P200" s="270"/>
      <c r="Q200" s="295">
        <v>0</v>
      </c>
      <c r="R200" s="132">
        <f t="shared" si="12"/>
        <v>0</v>
      </c>
      <c r="S200" s="128"/>
      <c r="T200" s="133"/>
      <c r="U200" s="133"/>
      <c r="V200" s="133"/>
      <c r="W200" s="133"/>
      <c r="X200" s="133"/>
      <c r="Y200" s="133"/>
      <c r="Z200" s="133"/>
      <c r="AA200" s="133"/>
      <c r="AB200" s="133"/>
      <c r="AC200" s="133"/>
      <c r="AD200" s="133"/>
      <c r="AE200" s="133"/>
      <c r="AF200" s="133"/>
      <c r="AG200" s="133"/>
      <c r="AH200" s="133"/>
      <c r="AI200" s="133"/>
    </row>
    <row r="201" spans="1:35" s="129" customFormat="1" ht="28.5" customHeight="1" x14ac:dyDescent="0.25">
      <c r="A201" s="130" t="s">
        <v>14</v>
      </c>
      <c r="B201" s="135"/>
      <c r="C201" s="56"/>
      <c r="D201" s="134"/>
      <c r="E201" s="137"/>
      <c r="F201" s="138"/>
      <c r="G201" s="138"/>
      <c r="H201" s="127">
        <f t="shared" si="13"/>
        <v>0</v>
      </c>
      <c r="I201" s="136"/>
      <c r="J201" s="139"/>
      <c r="K201" s="131">
        <f t="shared" si="11"/>
        <v>0</v>
      </c>
      <c r="L201" s="265">
        <v>0</v>
      </c>
      <c r="M201" s="271"/>
      <c r="N201" s="270"/>
      <c r="O201" s="271"/>
      <c r="P201" s="270"/>
      <c r="Q201" s="295">
        <v>0</v>
      </c>
      <c r="R201" s="132">
        <f t="shared" si="12"/>
        <v>0</v>
      </c>
      <c r="S201" s="128"/>
      <c r="T201" s="133"/>
      <c r="U201" s="133"/>
      <c r="V201" s="133"/>
      <c r="W201" s="133"/>
      <c r="X201" s="133"/>
      <c r="Y201" s="133"/>
      <c r="Z201" s="133"/>
      <c r="AA201" s="133"/>
      <c r="AB201" s="133"/>
      <c r="AC201" s="133"/>
      <c r="AD201" s="133"/>
      <c r="AE201" s="133"/>
      <c r="AF201" s="133"/>
      <c r="AG201" s="133"/>
      <c r="AH201" s="133"/>
      <c r="AI201" s="133"/>
    </row>
    <row r="202" spans="1:35" s="129" customFormat="1" ht="28.5" customHeight="1" x14ac:dyDescent="0.25">
      <c r="A202" s="130" t="s">
        <v>14</v>
      </c>
      <c r="B202" s="135"/>
      <c r="C202" s="56"/>
      <c r="D202" s="134"/>
      <c r="E202" s="137"/>
      <c r="F202" s="138"/>
      <c r="G202" s="138"/>
      <c r="H202" s="127">
        <f t="shared" si="13"/>
        <v>0</v>
      </c>
      <c r="I202" s="136"/>
      <c r="J202" s="139"/>
      <c r="K202" s="131">
        <f t="shared" si="11"/>
        <v>0</v>
      </c>
      <c r="L202" s="265">
        <v>0</v>
      </c>
      <c r="M202" s="271"/>
      <c r="N202" s="270"/>
      <c r="O202" s="271"/>
      <c r="P202" s="270"/>
      <c r="Q202" s="295">
        <v>0</v>
      </c>
      <c r="R202" s="132">
        <f t="shared" si="12"/>
        <v>0</v>
      </c>
      <c r="S202" s="128"/>
      <c r="T202" s="133"/>
      <c r="U202" s="133"/>
      <c r="V202" s="133"/>
      <c r="W202" s="133"/>
      <c r="X202" s="133"/>
      <c r="Y202" s="133"/>
      <c r="Z202" s="133"/>
      <c r="AA202" s="133"/>
      <c r="AB202" s="133"/>
      <c r="AC202" s="133"/>
      <c r="AD202" s="133"/>
      <c r="AE202" s="133"/>
      <c r="AF202" s="133"/>
      <c r="AG202" s="133"/>
      <c r="AH202" s="133"/>
      <c r="AI202" s="133"/>
    </row>
    <row r="203" spans="1:35" s="129" customFormat="1" ht="28.5" customHeight="1" x14ac:dyDescent="0.25">
      <c r="A203" s="130" t="s">
        <v>14</v>
      </c>
      <c r="B203" s="135"/>
      <c r="C203" s="56"/>
      <c r="D203" s="134"/>
      <c r="E203" s="137"/>
      <c r="F203" s="138"/>
      <c r="G203" s="138"/>
      <c r="H203" s="127">
        <f t="shared" si="13"/>
        <v>0</v>
      </c>
      <c r="I203" s="136"/>
      <c r="J203" s="139"/>
      <c r="K203" s="131">
        <f t="shared" si="11"/>
        <v>0</v>
      </c>
      <c r="L203" s="265">
        <v>0</v>
      </c>
      <c r="M203" s="271"/>
      <c r="N203" s="270"/>
      <c r="O203" s="271"/>
      <c r="P203" s="270"/>
      <c r="Q203" s="295">
        <v>0</v>
      </c>
      <c r="R203" s="132">
        <f t="shared" si="12"/>
        <v>0</v>
      </c>
      <c r="S203" s="128"/>
      <c r="T203" s="133"/>
      <c r="U203" s="133"/>
      <c r="V203" s="133"/>
      <c r="W203" s="133"/>
      <c r="X203" s="133"/>
      <c r="Y203" s="133"/>
      <c r="Z203" s="133"/>
      <c r="AA203" s="133"/>
      <c r="AB203" s="133"/>
      <c r="AC203" s="133"/>
      <c r="AD203" s="133"/>
      <c r="AE203" s="133"/>
      <c r="AF203" s="133"/>
      <c r="AG203" s="133"/>
      <c r="AH203" s="133"/>
      <c r="AI203" s="133"/>
    </row>
    <row r="204" spans="1:35" s="129" customFormat="1" ht="28.5" customHeight="1" x14ac:dyDescent="0.25">
      <c r="A204" s="130" t="s">
        <v>14</v>
      </c>
      <c r="B204" s="135"/>
      <c r="C204" s="56"/>
      <c r="D204" s="134"/>
      <c r="E204" s="137"/>
      <c r="F204" s="138"/>
      <c r="G204" s="138"/>
      <c r="H204" s="127">
        <f t="shared" si="13"/>
        <v>0</v>
      </c>
      <c r="I204" s="136"/>
      <c r="J204" s="139"/>
      <c r="K204" s="131">
        <f t="shared" si="11"/>
        <v>0</v>
      </c>
      <c r="L204" s="265">
        <v>0</v>
      </c>
      <c r="M204" s="271"/>
      <c r="N204" s="270"/>
      <c r="O204" s="271"/>
      <c r="P204" s="270"/>
      <c r="Q204" s="295">
        <v>0</v>
      </c>
      <c r="R204" s="132">
        <f t="shared" si="12"/>
        <v>0</v>
      </c>
      <c r="S204" s="128"/>
      <c r="T204" s="133"/>
      <c r="U204" s="133"/>
      <c r="V204" s="133"/>
      <c r="W204" s="133"/>
      <c r="X204" s="133"/>
      <c r="Y204" s="133"/>
      <c r="Z204" s="133"/>
      <c r="AA204" s="133"/>
      <c r="AB204" s="133"/>
      <c r="AC204" s="133"/>
      <c r="AD204" s="133"/>
      <c r="AE204" s="133"/>
      <c r="AF204" s="133"/>
      <c r="AG204" s="133"/>
      <c r="AH204" s="133"/>
      <c r="AI204" s="133"/>
    </row>
    <row r="205" spans="1:35" s="129" customFormat="1" ht="28.5" customHeight="1" x14ac:dyDescent="0.25">
      <c r="A205" s="130" t="s">
        <v>14</v>
      </c>
      <c r="B205" s="135"/>
      <c r="C205" s="56"/>
      <c r="D205" s="134"/>
      <c r="E205" s="137"/>
      <c r="F205" s="138"/>
      <c r="G205" s="138"/>
      <c r="H205" s="127">
        <f t="shared" si="13"/>
        <v>0</v>
      </c>
      <c r="I205" s="136"/>
      <c r="J205" s="139"/>
      <c r="K205" s="131">
        <f t="shared" si="11"/>
        <v>0</v>
      </c>
      <c r="L205" s="265">
        <v>0</v>
      </c>
      <c r="M205" s="271"/>
      <c r="N205" s="270"/>
      <c r="O205" s="271"/>
      <c r="P205" s="270"/>
      <c r="Q205" s="295">
        <v>0</v>
      </c>
      <c r="R205" s="132">
        <f t="shared" si="12"/>
        <v>0</v>
      </c>
      <c r="S205" s="128"/>
      <c r="T205" s="133"/>
      <c r="U205" s="133"/>
      <c r="V205" s="133"/>
      <c r="W205" s="133"/>
      <c r="X205" s="133"/>
      <c r="Y205" s="133"/>
      <c r="Z205" s="133"/>
      <c r="AA205" s="133"/>
      <c r="AB205" s="133"/>
      <c r="AC205" s="133"/>
      <c r="AD205" s="133"/>
      <c r="AE205" s="133"/>
      <c r="AF205" s="133"/>
      <c r="AG205" s="133"/>
      <c r="AH205" s="133"/>
      <c r="AI205" s="133"/>
    </row>
    <row r="206" spans="1:35" s="129" customFormat="1" ht="28.5" customHeight="1" x14ac:dyDescent="0.25">
      <c r="A206" s="130" t="s">
        <v>14</v>
      </c>
      <c r="B206" s="135"/>
      <c r="C206" s="56"/>
      <c r="D206" s="134"/>
      <c r="E206" s="137"/>
      <c r="F206" s="138"/>
      <c r="G206" s="138"/>
      <c r="H206" s="127">
        <f t="shared" si="13"/>
        <v>0</v>
      </c>
      <c r="I206" s="136"/>
      <c r="J206" s="139"/>
      <c r="K206" s="131">
        <f t="shared" si="11"/>
        <v>0</v>
      </c>
      <c r="L206" s="265">
        <v>0</v>
      </c>
      <c r="M206" s="271"/>
      <c r="N206" s="270"/>
      <c r="O206" s="271"/>
      <c r="P206" s="270"/>
      <c r="Q206" s="295">
        <v>0</v>
      </c>
      <c r="R206" s="132">
        <f t="shared" si="12"/>
        <v>0</v>
      </c>
      <c r="S206" s="128"/>
      <c r="T206" s="133"/>
      <c r="U206" s="133"/>
      <c r="V206" s="133"/>
      <c r="W206" s="133"/>
      <c r="X206" s="133"/>
      <c r="Y206" s="133"/>
      <c r="Z206" s="133"/>
      <c r="AA206" s="133"/>
      <c r="AB206" s="133"/>
      <c r="AC206" s="133"/>
      <c r="AD206" s="133"/>
      <c r="AE206" s="133"/>
      <c r="AF206" s="133"/>
      <c r="AG206" s="133"/>
      <c r="AH206" s="133"/>
      <c r="AI206" s="133"/>
    </row>
    <row r="207" spans="1:35" s="129" customFormat="1" ht="28.5" customHeight="1" x14ac:dyDescent="0.25">
      <c r="A207" s="130" t="s">
        <v>14</v>
      </c>
      <c r="B207" s="135"/>
      <c r="C207" s="56"/>
      <c r="D207" s="134"/>
      <c r="E207" s="137"/>
      <c r="F207" s="138"/>
      <c r="G207" s="138"/>
      <c r="H207" s="127">
        <f t="shared" si="13"/>
        <v>0</v>
      </c>
      <c r="I207" s="136"/>
      <c r="J207" s="139"/>
      <c r="K207" s="131">
        <f t="shared" si="11"/>
        <v>0</v>
      </c>
      <c r="L207" s="265">
        <v>0</v>
      </c>
      <c r="M207" s="271"/>
      <c r="N207" s="270"/>
      <c r="O207" s="271"/>
      <c r="P207" s="270"/>
      <c r="Q207" s="295">
        <v>0</v>
      </c>
      <c r="R207" s="132">
        <f t="shared" si="12"/>
        <v>0</v>
      </c>
      <c r="S207" s="128"/>
      <c r="T207" s="133"/>
      <c r="U207" s="133"/>
      <c r="V207" s="133"/>
      <c r="W207" s="133"/>
      <c r="X207" s="133"/>
      <c r="Y207" s="133"/>
      <c r="Z207" s="133"/>
      <c r="AA207" s="133"/>
      <c r="AB207" s="133"/>
      <c r="AC207" s="133"/>
      <c r="AD207" s="133"/>
      <c r="AE207" s="133"/>
      <c r="AF207" s="133"/>
      <c r="AG207" s="133"/>
      <c r="AH207" s="133"/>
      <c r="AI207" s="133"/>
    </row>
    <row r="208" spans="1:35" s="129" customFormat="1" ht="28.5" customHeight="1" x14ac:dyDescent="0.25">
      <c r="A208" s="130" t="s">
        <v>14</v>
      </c>
      <c r="B208" s="135"/>
      <c r="C208" s="56"/>
      <c r="D208" s="134"/>
      <c r="E208" s="137"/>
      <c r="F208" s="138"/>
      <c r="G208" s="138"/>
      <c r="H208" s="127">
        <f t="shared" si="13"/>
        <v>0</v>
      </c>
      <c r="I208" s="136"/>
      <c r="J208" s="139"/>
      <c r="K208" s="131">
        <f t="shared" si="11"/>
        <v>0</v>
      </c>
      <c r="L208" s="265">
        <v>0</v>
      </c>
      <c r="M208" s="271"/>
      <c r="N208" s="270"/>
      <c r="O208" s="271"/>
      <c r="P208" s="270"/>
      <c r="Q208" s="295">
        <v>0</v>
      </c>
      <c r="R208" s="132">
        <f t="shared" si="12"/>
        <v>0</v>
      </c>
      <c r="S208" s="128"/>
      <c r="T208" s="133"/>
      <c r="U208" s="133"/>
      <c r="V208" s="133"/>
      <c r="W208" s="133"/>
      <c r="X208" s="133"/>
      <c r="Y208" s="133"/>
      <c r="Z208" s="133"/>
      <c r="AA208" s="133"/>
      <c r="AB208" s="133"/>
      <c r="AC208" s="133"/>
      <c r="AD208" s="133"/>
      <c r="AE208" s="133"/>
      <c r="AF208" s="133"/>
      <c r="AG208" s="133"/>
      <c r="AH208" s="133"/>
      <c r="AI208" s="133"/>
    </row>
    <row r="209" spans="1:35" s="129" customFormat="1" ht="28.5" customHeight="1" x14ac:dyDescent="0.25">
      <c r="A209" s="130" t="s">
        <v>14</v>
      </c>
      <c r="B209" s="135"/>
      <c r="C209" s="56"/>
      <c r="D209" s="134"/>
      <c r="E209" s="137"/>
      <c r="F209" s="138"/>
      <c r="G209" s="138"/>
      <c r="H209" s="127">
        <f t="shared" si="13"/>
        <v>0</v>
      </c>
      <c r="I209" s="136"/>
      <c r="J209" s="139"/>
      <c r="K209" s="131">
        <f t="shared" si="11"/>
        <v>0</v>
      </c>
      <c r="L209" s="265">
        <v>0</v>
      </c>
      <c r="M209" s="271"/>
      <c r="N209" s="270"/>
      <c r="O209" s="271"/>
      <c r="P209" s="270"/>
      <c r="Q209" s="295">
        <v>0</v>
      </c>
      <c r="R209" s="132">
        <f t="shared" si="12"/>
        <v>0</v>
      </c>
      <c r="S209" s="128"/>
      <c r="T209" s="133"/>
      <c r="U209" s="133"/>
      <c r="V209" s="133"/>
      <c r="W209" s="133"/>
      <c r="X209" s="133"/>
      <c r="Y209" s="133"/>
      <c r="Z209" s="133"/>
      <c r="AA209" s="133"/>
      <c r="AB209" s="133"/>
      <c r="AC209" s="133"/>
      <c r="AD209" s="133"/>
      <c r="AE209" s="133"/>
      <c r="AF209" s="133"/>
      <c r="AG209" s="133"/>
      <c r="AH209" s="133"/>
      <c r="AI209" s="133"/>
    </row>
    <row r="210" spans="1:35" s="129" customFormat="1" ht="28.5" customHeight="1" x14ac:dyDescent="0.25">
      <c r="A210" s="130" t="s">
        <v>14</v>
      </c>
      <c r="B210" s="135"/>
      <c r="C210" s="56"/>
      <c r="D210" s="134"/>
      <c r="E210" s="137"/>
      <c r="F210" s="138"/>
      <c r="G210" s="138"/>
      <c r="H210" s="127">
        <f t="shared" si="13"/>
        <v>0</v>
      </c>
      <c r="I210" s="136"/>
      <c r="J210" s="139"/>
      <c r="K210" s="131">
        <f t="shared" si="11"/>
        <v>0</v>
      </c>
      <c r="L210" s="265">
        <v>0</v>
      </c>
      <c r="M210" s="271"/>
      <c r="N210" s="270"/>
      <c r="O210" s="271"/>
      <c r="P210" s="270"/>
      <c r="Q210" s="295">
        <v>0</v>
      </c>
      <c r="R210" s="132">
        <f t="shared" si="12"/>
        <v>0</v>
      </c>
      <c r="S210" s="128"/>
      <c r="T210" s="133"/>
      <c r="U210" s="133"/>
      <c r="V210" s="133"/>
      <c r="W210" s="133"/>
      <c r="X210" s="133"/>
      <c r="Y210" s="133"/>
      <c r="Z210" s="133"/>
      <c r="AA210" s="133"/>
      <c r="AB210" s="133"/>
      <c r="AC210" s="133"/>
      <c r="AD210" s="133"/>
      <c r="AE210" s="133"/>
      <c r="AF210" s="133"/>
      <c r="AG210" s="133"/>
      <c r="AH210" s="133"/>
      <c r="AI210" s="133"/>
    </row>
    <row r="211" spans="1:35" s="129" customFormat="1" ht="28.5" customHeight="1" x14ac:dyDescent="0.25">
      <c r="A211" s="130" t="s">
        <v>14</v>
      </c>
      <c r="B211" s="135"/>
      <c r="C211" s="56"/>
      <c r="D211" s="134"/>
      <c r="E211" s="137"/>
      <c r="F211" s="138"/>
      <c r="G211" s="138"/>
      <c r="H211" s="127">
        <f t="shared" si="13"/>
        <v>0</v>
      </c>
      <c r="I211" s="136"/>
      <c r="J211" s="139"/>
      <c r="K211" s="131">
        <f t="shared" si="11"/>
        <v>0</v>
      </c>
      <c r="L211" s="265">
        <v>0</v>
      </c>
      <c r="M211" s="271"/>
      <c r="N211" s="270"/>
      <c r="O211" s="271"/>
      <c r="P211" s="270"/>
      <c r="Q211" s="295">
        <v>0</v>
      </c>
      <c r="R211" s="132">
        <f t="shared" si="12"/>
        <v>0</v>
      </c>
      <c r="S211" s="128"/>
      <c r="T211" s="133"/>
      <c r="U211" s="133"/>
      <c r="V211" s="133"/>
      <c r="W211" s="133"/>
      <c r="X211" s="133"/>
      <c r="Y211" s="133"/>
      <c r="Z211" s="133"/>
      <c r="AA211" s="133"/>
      <c r="AB211" s="133"/>
      <c r="AC211" s="133"/>
      <c r="AD211" s="133"/>
      <c r="AE211" s="133"/>
      <c r="AF211" s="133"/>
      <c r="AG211" s="133"/>
      <c r="AH211" s="133"/>
      <c r="AI211" s="133"/>
    </row>
    <row r="212" spans="1:35" s="129" customFormat="1" ht="28.5" customHeight="1" x14ac:dyDescent="0.25">
      <c r="A212" s="130" t="s">
        <v>14</v>
      </c>
      <c r="B212" s="135"/>
      <c r="C212" s="56"/>
      <c r="D212" s="134"/>
      <c r="E212" s="137"/>
      <c r="F212" s="138"/>
      <c r="G212" s="138"/>
      <c r="H212" s="127">
        <f t="shared" si="13"/>
        <v>0</v>
      </c>
      <c r="I212" s="136"/>
      <c r="J212" s="139"/>
      <c r="K212" s="131">
        <f t="shared" si="11"/>
        <v>0</v>
      </c>
      <c r="L212" s="265">
        <v>0</v>
      </c>
      <c r="M212" s="271"/>
      <c r="N212" s="270"/>
      <c r="O212" s="271"/>
      <c r="P212" s="270"/>
      <c r="Q212" s="295">
        <v>0</v>
      </c>
      <c r="R212" s="132">
        <f t="shared" si="12"/>
        <v>0</v>
      </c>
      <c r="S212" s="128"/>
      <c r="T212" s="133"/>
      <c r="U212" s="133"/>
      <c r="V212" s="133"/>
      <c r="W212" s="133"/>
      <c r="X212" s="133"/>
      <c r="Y212" s="133"/>
      <c r="Z212" s="133"/>
      <c r="AA212" s="133"/>
      <c r="AB212" s="133"/>
      <c r="AC212" s="133"/>
      <c r="AD212" s="133"/>
      <c r="AE212" s="133"/>
      <c r="AF212" s="133"/>
      <c r="AG212" s="133"/>
      <c r="AH212" s="133"/>
      <c r="AI212" s="133"/>
    </row>
    <row r="213" spans="1:35" s="129" customFormat="1" ht="28.5" customHeight="1" x14ac:dyDescent="0.25">
      <c r="A213" s="130" t="s">
        <v>14</v>
      </c>
      <c r="B213" s="135"/>
      <c r="C213" s="56"/>
      <c r="D213" s="134"/>
      <c r="E213" s="137"/>
      <c r="F213" s="138"/>
      <c r="G213" s="138"/>
      <c r="H213" s="127">
        <f t="shared" si="13"/>
        <v>0</v>
      </c>
      <c r="I213" s="136"/>
      <c r="J213" s="139"/>
      <c r="K213" s="131">
        <f t="shared" si="11"/>
        <v>0</v>
      </c>
      <c r="L213" s="265">
        <v>0</v>
      </c>
      <c r="M213" s="271"/>
      <c r="N213" s="270"/>
      <c r="O213" s="271"/>
      <c r="P213" s="270"/>
      <c r="Q213" s="295">
        <v>0</v>
      </c>
      <c r="R213" s="132">
        <f t="shared" si="12"/>
        <v>0</v>
      </c>
      <c r="S213" s="128"/>
      <c r="T213" s="133"/>
      <c r="U213" s="133"/>
      <c r="V213" s="133"/>
      <c r="W213" s="133"/>
      <c r="X213" s="133"/>
      <c r="Y213" s="133"/>
      <c r="Z213" s="133"/>
      <c r="AA213" s="133"/>
      <c r="AB213" s="133"/>
      <c r="AC213" s="133"/>
      <c r="AD213" s="133"/>
      <c r="AE213" s="133"/>
      <c r="AF213" s="133"/>
      <c r="AG213" s="133"/>
      <c r="AH213" s="133"/>
      <c r="AI213" s="133"/>
    </row>
    <row r="214" spans="1:35" s="129" customFormat="1" ht="28.5" customHeight="1" x14ac:dyDescent="0.25">
      <c r="A214" s="130" t="s">
        <v>14</v>
      </c>
      <c r="B214" s="135"/>
      <c r="C214" s="56"/>
      <c r="D214" s="134"/>
      <c r="E214" s="137"/>
      <c r="F214" s="138"/>
      <c r="G214" s="138"/>
      <c r="H214" s="127">
        <f t="shared" si="13"/>
        <v>0</v>
      </c>
      <c r="I214" s="136"/>
      <c r="J214" s="139"/>
      <c r="K214" s="131">
        <f t="shared" si="11"/>
        <v>0</v>
      </c>
      <c r="L214" s="265">
        <v>0</v>
      </c>
      <c r="M214" s="271"/>
      <c r="N214" s="270"/>
      <c r="O214" s="271"/>
      <c r="P214" s="270"/>
      <c r="Q214" s="295">
        <v>0</v>
      </c>
      <c r="R214" s="132">
        <f t="shared" si="12"/>
        <v>0</v>
      </c>
      <c r="S214" s="128"/>
      <c r="T214" s="133"/>
      <c r="U214" s="133"/>
      <c r="V214" s="133"/>
      <c r="W214" s="133"/>
      <c r="X214" s="133"/>
      <c r="Y214" s="133"/>
      <c r="Z214" s="133"/>
      <c r="AA214" s="133"/>
      <c r="AB214" s="133"/>
      <c r="AC214" s="133"/>
      <c r="AD214" s="133"/>
      <c r="AE214" s="133"/>
      <c r="AF214" s="133"/>
      <c r="AG214" s="133"/>
      <c r="AH214" s="133"/>
      <c r="AI214" s="133"/>
    </row>
    <row r="215" spans="1:35" s="129" customFormat="1" ht="28.5" customHeight="1" x14ac:dyDescent="0.25">
      <c r="A215" s="130" t="s">
        <v>14</v>
      </c>
      <c r="B215" s="135"/>
      <c r="C215" s="56"/>
      <c r="D215" s="134"/>
      <c r="E215" s="137"/>
      <c r="F215" s="138"/>
      <c r="G215" s="138"/>
      <c r="H215" s="127">
        <f t="shared" si="13"/>
        <v>0</v>
      </c>
      <c r="I215" s="136"/>
      <c r="J215" s="139"/>
      <c r="K215" s="131">
        <f t="shared" si="11"/>
        <v>0</v>
      </c>
      <c r="L215" s="265">
        <v>0</v>
      </c>
      <c r="M215" s="271"/>
      <c r="N215" s="270"/>
      <c r="O215" s="271"/>
      <c r="P215" s="270"/>
      <c r="Q215" s="295">
        <v>0</v>
      </c>
      <c r="R215" s="132">
        <f t="shared" si="12"/>
        <v>0</v>
      </c>
      <c r="S215" s="128"/>
      <c r="T215" s="133"/>
      <c r="U215" s="133"/>
      <c r="V215" s="133"/>
      <c r="W215" s="133"/>
      <c r="X215" s="133"/>
      <c r="Y215" s="133"/>
      <c r="Z215" s="133"/>
      <c r="AA215" s="133"/>
      <c r="AB215" s="133"/>
      <c r="AC215" s="133"/>
      <c r="AD215" s="133"/>
      <c r="AE215" s="133"/>
      <c r="AF215" s="133"/>
      <c r="AG215" s="133"/>
      <c r="AH215" s="133"/>
      <c r="AI215" s="133"/>
    </row>
    <row r="216" spans="1:35" s="129" customFormat="1" ht="28.5" customHeight="1" x14ac:dyDescent="0.25">
      <c r="A216" s="130" t="s">
        <v>14</v>
      </c>
      <c r="B216" s="135"/>
      <c r="C216" s="56"/>
      <c r="D216" s="134"/>
      <c r="E216" s="137"/>
      <c r="F216" s="138"/>
      <c r="G216" s="138"/>
      <c r="H216" s="127">
        <f t="shared" si="13"/>
        <v>0</v>
      </c>
      <c r="I216" s="136"/>
      <c r="J216" s="139"/>
      <c r="K216" s="131">
        <f t="shared" si="11"/>
        <v>0</v>
      </c>
      <c r="L216" s="265">
        <v>0</v>
      </c>
      <c r="M216" s="271"/>
      <c r="N216" s="270"/>
      <c r="O216" s="271"/>
      <c r="P216" s="270"/>
      <c r="Q216" s="295">
        <v>0</v>
      </c>
      <c r="R216" s="132">
        <f t="shared" si="12"/>
        <v>0</v>
      </c>
      <c r="S216" s="128"/>
      <c r="T216" s="133"/>
      <c r="U216" s="133"/>
      <c r="V216" s="133"/>
      <c r="W216" s="133"/>
      <c r="X216" s="133"/>
      <c r="Y216" s="133"/>
      <c r="Z216" s="133"/>
      <c r="AA216" s="133"/>
      <c r="AB216" s="133"/>
      <c r="AC216" s="133"/>
      <c r="AD216" s="133"/>
      <c r="AE216" s="133"/>
      <c r="AF216" s="133"/>
      <c r="AG216" s="133"/>
      <c r="AH216" s="133"/>
      <c r="AI216" s="133"/>
    </row>
    <row r="217" spans="1:35" s="129" customFormat="1" ht="28.5" customHeight="1" x14ac:dyDescent="0.25">
      <c r="A217" s="130" t="s">
        <v>14</v>
      </c>
      <c r="B217" s="135"/>
      <c r="C217" s="56"/>
      <c r="D217" s="134"/>
      <c r="E217" s="137"/>
      <c r="F217" s="138"/>
      <c r="G217" s="138"/>
      <c r="H217" s="127">
        <f t="shared" si="13"/>
        <v>0</v>
      </c>
      <c r="I217" s="136"/>
      <c r="J217" s="139"/>
      <c r="K217" s="131">
        <f t="shared" si="11"/>
        <v>0</v>
      </c>
      <c r="L217" s="265">
        <v>0</v>
      </c>
      <c r="M217" s="271"/>
      <c r="N217" s="270"/>
      <c r="O217" s="271"/>
      <c r="P217" s="270"/>
      <c r="Q217" s="295">
        <v>0</v>
      </c>
      <c r="R217" s="132">
        <f t="shared" si="12"/>
        <v>0</v>
      </c>
      <c r="S217" s="128"/>
      <c r="T217" s="133"/>
      <c r="U217" s="133"/>
      <c r="V217" s="133"/>
      <c r="W217" s="133"/>
      <c r="X217" s="133"/>
      <c r="Y217" s="133"/>
      <c r="Z217" s="133"/>
      <c r="AA217" s="133"/>
      <c r="AB217" s="133"/>
      <c r="AC217" s="133"/>
      <c r="AD217" s="133"/>
      <c r="AE217" s="133"/>
      <c r="AF217" s="133"/>
      <c r="AG217" s="133"/>
      <c r="AH217" s="133"/>
      <c r="AI217" s="133"/>
    </row>
    <row r="218" spans="1:35" s="129" customFormat="1" ht="28.5" customHeight="1" x14ac:dyDescent="0.25">
      <c r="A218" s="130" t="s">
        <v>14</v>
      </c>
      <c r="B218" s="135"/>
      <c r="C218" s="56"/>
      <c r="D218" s="134"/>
      <c r="E218" s="137"/>
      <c r="F218" s="138"/>
      <c r="G218" s="138"/>
      <c r="H218" s="127">
        <f t="shared" si="13"/>
        <v>0</v>
      </c>
      <c r="I218" s="136"/>
      <c r="J218" s="139"/>
      <c r="K218" s="131">
        <f t="shared" si="11"/>
        <v>0</v>
      </c>
      <c r="L218" s="265">
        <v>0</v>
      </c>
      <c r="M218" s="271"/>
      <c r="N218" s="270"/>
      <c r="O218" s="271"/>
      <c r="P218" s="270"/>
      <c r="Q218" s="295">
        <v>0</v>
      </c>
      <c r="R218" s="132">
        <f t="shared" si="12"/>
        <v>0</v>
      </c>
      <c r="S218" s="128"/>
      <c r="T218" s="133"/>
      <c r="U218" s="133"/>
      <c r="V218" s="133"/>
      <c r="W218" s="133"/>
      <c r="X218" s="133"/>
      <c r="Y218" s="133"/>
      <c r="Z218" s="133"/>
      <c r="AA218" s="133"/>
      <c r="AB218" s="133"/>
      <c r="AC218" s="133"/>
      <c r="AD218" s="133"/>
      <c r="AE218" s="133"/>
      <c r="AF218" s="133"/>
      <c r="AG218" s="133"/>
      <c r="AH218" s="133"/>
      <c r="AI218" s="133"/>
    </row>
    <row r="219" spans="1:35" s="129" customFormat="1" ht="28.5" customHeight="1" x14ac:dyDescent="0.25">
      <c r="A219" s="130" t="s">
        <v>14</v>
      </c>
      <c r="B219" s="135"/>
      <c r="C219" s="56"/>
      <c r="D219" s="134"/>
      <c r="E219" s="137"/>
      <c r="F219" s="138"/>
      <c r="G219" s="138"/>
      <c r="H219" s="127">
        <f t="shared" si="13"/>
        <v>0</v>
      </c>
      <c r="I219" s="136"/>
      <c r="J219" s="139"/>
      <c r="K219" s="131">
        <f t="shared" si="11"/>
        <v>0</v>
      </c>
      <c r="L219" s="265">
        <v>0</v>
      </c>
      <c r="M219" s="271"/>
      <c r="N219" s="270"/>
      <c r="O219" s="271"/>
      <c r="P219" s="270"/>
      <c r="Q219" s="295">
        <v>0</v>
      </c>
      <c r="R219" s="132">
        <f t="shared" si="12"/>
        <v>0</v>
      </c>
      <c r="S219" s="128"/>
      <c r="T219" s="133"/>
      <c r="U219" s="133"/>
      <c r="V219" s="133"/>
      <c r="W219" s="133"/>
      <c r="X219" s="133"/>
      <c r="Y219" s="133"/>
      <c r="Z219" s="133"/>
      <c r="AA219" s="133"/>
      <c r="AB219" s="133"/>
      <c r="AC219" s="133"/>
      <c r="AD219" s="133"/>
      <c r="AE219" s="133"/>
      <c r="AF219" s="133"/>
      <c r="AG219" s="133"/>
      <c r="AH219" s="133"/>
      <c r="AI219" s="133"/>
    </row>
    <row r="220" spans="1:35" s="129" customFormat="1" ht="28.5" customHeight="1" x14ac:dyDescent="0.25">
      <c r="A220" s="130" t="s">
        <v>14</v>
      </c>
      <c r="B220" s="135"/>
      <c r="C220" s="56"/>
      <c r="D220" s="134"/>
      <c r="E220" s="137"/>
      <c r="F220" s="138"/>
      <c r="G220" s="138"/>
      <c r="H220" s="127">
        <f t="shared" si="13"/>
        <v>0</v>
      </c>
      <c r="I220" s="136"/>
      <c r="J220" s="139"/>
      <c r="K220" s="131">
        <f t="shared" si="11"/>
        <v>0</v>
      </c>
      <c r="L220" s="265">
        <v>0</v>
      </c>
      <c r="M220" s="271"/>
      <c r="N220" s="270"/>
      <c r="O220" s="271"/>
      <c r="P220" s="270"/>
      <c r="Q220" s="295">
        <v>0</v>
      </c>
      <c r="R220" s="132">
        <f t="shared" si="12"/>
        <v>0</v>
      </c>
      <c r="S220" s="128"/>
      <c r="T220" s="133"/>
      <c r="U220" s="133"/>
      <c r="V220" s="133"/>
      <c r="W220" s="133"/>
      <c r="X220" s="133"/>
      <c r="Y220" s="133"/>
      <c r="Z220" s="133"/>
      <c r="AA220" s="133"/>
      <c r="AB220" s="133"/>
      <c r="AC220" s="133"/>
      <c r="AD220" s="133"/>
      <c r="AE220" s="133"/>
      <c r="AF220" s="133"/>
      <c r="AG220" s="133"/>
      <c r="AH220" s="133"/>
      <c r="AI220" s="133"/>
    </row>
    <row r="221" spans="1:35" s="129" customFormat="1" ht="28.5" customHeight="1" x14ac:dyDescent="0.25">
      <c r="A221" s="130" t="s">
        <v>14</v>
      </c>
      <c r="B221" s="135"/>
      <c r="C221" s="56"/>
      <c r="D221" s="134"/>
      <c r="E221" s="137"/>
      <c r="F221" s="138"/>
      <c r="G221" s="138"/>
      <c r="H221" s="127">
        <f t="shared" si="13"/>
        <v>0</v>
      </c>
      <c r="I221" s="136"/>
      <c r="J221" s="139"/>
      <c r="K221" s="131">
        <f t="shared" si="11"/>
        <v>0</v>
      </c>
      <c r="L221" s="265">
        <v>0</v>
      </c>
      <c r="M221" s="271"/>
      <c r="N221" s="270"/>
      <c r="O221" s="271"/>
      <c r="P221" s="270"/>
      <c r="Q221" s="295">
        <v>0</v>
      </c>
      <c r="R221" s="132">
        <f t="shared" si="12"/>
        <v>0</v>
      </c>
      <c r="S221" s="128"/>
      <c r="T221" s="133"/>
      <c r="U221" s="133"/>
      <c r="V221" s="133"/>
      <c r="W221" s="133"/>
      <c r="X221" s="133"/>
      <c r="Y221" s="133"/>
      <c r="Z221" s="133"/>
      <c r="AA221" s="133"/>
      <c r="AB221" s="133"/>
      <c r="AC221" s="133"/>
      <c r="AD221" s="133"/>
      <c r="AE221" s="133"/>
      <c r="AF221" s="133"/>
      <c r="AG221" s="133"/>
      <c r="AH221" s="133"/>
      <c r="AI221" s="133"/>
    </row>
    <row r="222" spans="1:35" s="129" customFormat="1" ht="28.5" customHeight="1" x14ac:dyDescent="0.25">
      <c r="A222" s="130" t="s">
        <v>14</v>
      </c>
      <c r="B222" s="135"/>
      <c r="C222" s="56"/>
      <c r="D222" s="134"/>
      <c r="E222" s="137"/>
      <c r="F222" s="138"/>
      <c r="G222" s="138"/>
      <c r="H222" s="127">
        <f t="shared" si="13"/>
        <v>0</v>
      </c>
      <c r="I222" s="136"/>
      <c r="J222" s="139"/>
      <c r="K222" s="131">
        <f t="shared" si="11"/>
        <v>0</v>
      </c>
      <c r="L222" s="265">
        <v>0</v>
      </c>
      <c r="M222" s="271"/>
      <c r="N222" s="270"/>
      <c r="O222" s="271"/>
      <c r="P222" s="270"/>
      <c r="Q222" s="295">
        <v>0</v>
      </c>
      <c r="R222" s="132">
        <f t="shared" si="12"/>
        <v>0</v>
      </c>
      <c r="S222" s="128"/>
      <c r="T222" s="133"/>
      <c r="U222" s="133"/>
      <c r="V222" s="133"/>
      <c r="W222" s="133"/>
      <c r="X222" s="133"/>
      <c r="Y222" s="133"/>
      <c r="Z222" s="133"/>
      <c r="AA222" s="133"/>
      <c r="AB222" s="133"/>
      <c r="AC222" s="133"/>
      <c r="AD222" s="133"/>
      <c r="AE222" s="133"/>
      <c r="AF222" s="133"/>
      <c r="AG222" s="133"/>
      <c r="AH222" s="133"/>
      <c r="AI222" s="133"/>
    </row>
    <row r="223" spans="1:35" s="129" customFormat="1" ht="28.5" customHeight="1" x14ac:dyDescent="0.25">
      <c r="A223" s="130" t="s">
        <v>14</v>
      </c>
      <c r="B223" s="135"/>
      <c r="C223" s="56"/>
      <c r="D223" s="134"/>
      <c r="E223" s="137"/>
      <c r="F223" s="138"/>
      <c r="G223" s="138"/>
      <c r="H223" s="127">
        <f t="shared" si="13"/>
        <v>0</v>
      </c>
      <c r="I223" s="136"/>
      <c r="J223" s="139"/>
      <c r="K223" s="131">
        <f t="shared" si="11"/>
        <v>0</v>
      </c>
      <c r="L223" s="265">
        <v>0</v>
      </c>
      <c r="M223" s="271"/>
      <c r="N223" s="270"/>
      <c r="O223" s="271"/>
      <c r="P223" s="270"/>
      <c r="Q223" s="295">
        <v>0</v>
      </c>
      <c r="R223" s="132">
        <f t="shared" si="12"/>
        <v>0</v>
      </c>
      <c r="S223" s="128"/>
      <c r="T223" s="133"/>
      <c r="U223" s="133"/>
      <c r="V223" s="133"/>
      <c r="W223" s="133"/>
      <c r="X223" s="133"/>
      <c r="Y223" s="133"/>
      <c r="Z223" s="133"/>
      <c r="AA223" s="133"/>
      <c r="AB223" s="133"/>
      <c r="AC223" s="133"/>
      <c r="AD223" s="133"/>
      <c r="AE223" s="133"/>
      <c r="AF223" s="133"/>
      <c r="AG223" s="133"/>
      <c r="AH223" s="133"/>
      <c r="AI223" s="133"/>
    </row>
    <row r="224" spans="1:35" s="129" customFormat="1" ht="28.5" customHeight="1" x14ac:dyDescent="0.25">
      <c r="A224" s="130" t="s">
        <v>14</v>
      </c>
      <c r="B224" s="135"/>
      <c r="C224" s="56"/>
      <c r="D224" s="134"/>
      <c r="E224" s="137"/>
      <c r="F224" s="138"/>
      <c r="G224" s="138"/>
      <c r="H224" s="127">
        <f t="shared" si="13"/>
        <v>0</v>
      </c>
      <c r="I224" s="136"/>
      <c r="J224" s="139"/>
      <c r="K224" s="131">
        <f t="shared" si="11"/>
        <v>0</v>
      </c>
      <c r="L224" s="265">
        <v>0</v>
      </c>
      <c r="M224" s="271"/>
      <c r="N224" s="270"/>
      <c r="O224" s="271"/>
      <c r="P224" s="270"/>
      <c r="Q224" s="295">
        <v>0</v>
      </c>
      <c r="R224" s="132">
        <f t="shared" si="12"/>
        <v>0</v>
      </c>
      <c r="S224" s="128"/>
      <c r="T224" s="133"/>
      <c r="U224" s="133"/>
      <c r="V224" s="133"/>
      <c r="W224" s="133"/>
      <c r="X224" s="133"/>
      <c r="Y224" s="133"/>
      <c r="Z224" s="133"/>
      <c r="AA224" s="133"/>
      <c r="AB224" s="133"/>
      <c r="AC224" s="133"/>
      <c r="AD224" s="133"/>
      <c r="AE224" s="133"/>
      <c r="AF224" s="133"/>
      <c r="AG224" s="133"/>
      <c r="AH224" s="133"/>
      <c r="AI224" s="133"/>
    </row>
    <row r="225" spans="1:35" s="129" customFormat="1" ht="28.5" customHeight="1" x14ac:dyDescent="0.25">
      <c r="A225" s="130" t="s">
        <v>14</v>
      </c>
      <c r="B225" s="135"/>
      <c r="C225" s="56"/>
      <c r="D225" s="134"/>
      <c r="E225" s="137"/>
      <c r="F225" s="138"/>
      <c r="G225" s="138"/>
      <c r="H225" s="127">
        <f t="shared" si="13"/>
        <v>0</v>
      </c>
      <c r="I225" s="136"/>
      <c r="J225" s="139"/>
      <c r="K225" s="131">
        <f t="shared" si="11"/>
        <v>0</v>
      </c>
      <c r="L225" s="265">
        <v>0</v>
      </c>
      <c r="M225" s="271"/>
      <c r="N225" s="270"/>
      <c r="O225" s="271"/>
      <c r="P225" s="270"/>
      <c r="Q225" s="295">
        <v>0</v>
      </c>
      <c r="R225" s="132">
        <f t="shared" si="12"/>
        <v>0</v>
      </c>
      <c r="S225" s="128"/>
      <c r="T225" s="133"/>
      <c r="U225" s="133"/>
      <c r="V225" s="133"/>
      <c r="W225" s="133"/>
      <c r="X225" s="133"/>
      <c r="Y225" s="133"/>
      <c r="Z225" s="133"/>
      <c r="AA225" s="133"/>
      <c r="AB225" s="133"/>
      <c r="AC225" s="133"/>
      <c r="AD225" s="133"/>
      <c r="AE225" s="133"/>
      <c r="AF225" s="133"/>
      <c r="AG225" s="133"/>
      <c r="AH225" s="133"/>
      <c r="AI225" s="133"/>
    </row>
    <row r="226" spans="1:35" s="129" customFormat="1" ht="28.5" customHeight="1" x14ac:dyDescent="0.25">
      <c r="A226" s="130" t="s">
        <v>14</v>
      </c>
      <c r="B226" s="135"/>
      <c r="C226" s="56"/>
      <c r="D226" s="134"/>
      <c r="E226" s="137"/>
      <c r="F226" s="138"/>
      <c r="G226" s="138"/>
      <c r="H226" s="127">
        <f t="shared" si="13"/>
        <v>0</v>
      </c>
      <c r="I226" s="136"/>
      <c r="J226" s="139"/>
      <c r="K226" s="131">
        <f t="shared" si="11"/>
        <v>0</v>
      </c>
      <c r="L226" s="265">
        <v>0</v>
      </c>
      <c r="M226" s="271"/>
      <c r="N226" s="270"/>
      <c r="O226" s="271"/>
      <c r="P226" s="270"/>
      <c r="Q226" s="295">
        <v>0</v>
      </c>
      <c r="R226" s="132">
        <f t="shared" si="12"/>
        <v>0</v>
      </c>
      <c r="S226" s="128"/>
      <c r="T226" s="133"/>
      <c r="U226" s="133"/>
      <c r="V226" s="133"/>
      <c r="W226" s="133"/>
      <c r="X226" s="133"/>
      <c r="Y226" s="133"/>
      <c r="Z226" s="133"/>
      <c r="AA226" s="133"/>
      <c r="AB226" s="133"/>
      <c r="AC226" s="133"/>
      <c r="AD226" s="133"/>
      <c r="AE226" s="133"/>
      <c r="AF226" s="133"/>
      <c r="AG226" s="133"/>
      <c r="AH226" s="133"/>
      <c r="AI226" s="133"/>
    </row>
    <row r="227" spans="1:35" s="129" customFormat="1" ht="28.5" customHeight="1" x14ac:dyDescent="0.25">
      <c r="A227" s="130" t="s">
        <v>14</v>
      </c>
      <c r="B227" s="135"/>
      <c r="C227" s="56"/>
      <c r="D227" s="134"/>
      <c r="E227" s="137"/>
      <c r="F227" s="138"/>
      <c r="G227" s="138"/>
      <c r="H227" s="127">
        <f t="shared" si="13"/>
        <v>0</v>
      </c>
      <c r="I227" s="136"/>
      <c r="J227" s="139"/>
      <c r="K227" s="131">
        <f t="shared" si="11"/>
        <v>0</v>
      </c>
      <c r="L227" s="265">
        <v>0</v>
      </c>
      <c r="M227" s="271"/>
      <c r="N227" s="270"/>
      <c r="O227" s="271"/>
      <c r="P227" s="270"/>
      <c r="Q227" s="295">
        <v>0</v>
      </c>
      <c r="R227" s="132">
        <f t="shared" si="12"/>
        <v>0</v>
      </c>
      <c r="S227" s="128"/>
      <c r="T227" s="133"/>
      <c r="U227" s="133"/>
      <c r="V227" s="133"/>
      <c r="W227" s="133"/>
      <c r="X227" s="133"/>
      <c r="Y227" s="133"/>
      <c r="Z227" s="133"/>
      <c r="AA227" s="133"/>
      <c r="AB227" s="133"/>
      <c r="AC227" s="133"/>
      <c r="AD227" s="133"/>
      <c r="AE227" s="133"/>
      <c r="AF227" s="133"/>
      <c r="AG227" s="133"/>
      <c r="AH227" s="133"/>
      <c r="AI227" s="133"/>
    </row>
    <row r="228" spans="1:35" s="129" customFormat="1" ht="28.5" customHeight="1" x14ac:dyDescent="0.25">
      <c r="A228" s="130" t="s">
        <v>14</v>
      </c>
      <c r="B228" s="135"/>
      <c r="C228" s="56"/>
      <c r="D228" s="134"/>
      <c r="E228" s="137"/>
      <c r="F228" s="138"/>
      <c r="G228" s="138"/>
      <c r="H228" s="127">
        <f t="shared" si="13"/>
        <v>0</v>
      </c>
      <c r="I228" s="136"/>
      <c r="J228" s="139"/>
      <c r="K228" s="131">
        <f t="shared" si="11"/>
        <v>0</v>
      </c>
      <c r="L228" s="265">
        <v>0</v>
      </c>
      <c r="M228" s="271"/>
      <c r="N228" s="270"/>
      <c r="O228" s="271"/>
      <c r="P228" s="270"/>
      <c r="Q228" s="295">
        <v>0</v>
      </c>
      <c r="R228" s="132">
        <f t="shared" si="12"/>
        <v>0</v>
      </c>
      <c r="S228" s="128"/>
      <c r="T228" s="133"/>
      <c r="U228" s="133"/>
      <c r="V228" s="133"/>
      <c r="W228" s="133"/>
      <c r="X228" s="133"/>
      <c r="Y228" s="133"/>
      <c r="Z228" s="133"/>
      <c r="AA228" s="133"/>
      <c r="AB228" s="133"/>
      <c r="AC228" s="133"/>
      <c r="AD228" s="133"/>
      <c r="AE228" s="133"/>
      <c r="AF228" s="133"/>
      <c r="AG228" s="133"/>
      <c r="AH228" s="133"/>
      <c r="AI228" s="133"/>
    </row>
    <row r="229" spans="1:35" s="129" customFormat="1" ht="28.5" customHeight="1" x14ac:dyDescent="0.25">
      <c r="A229" s="130" t="s">
        <v>14</v>
      </c>
      <c r="B229" s="135"/>
      <c r="C229" s="56"/>
      <c r="D229" s="134"/>
      <c r="E229" s="137"/>
      <c r="F229" s="138"/>
      <c r="G229" s="138"/>
      <c r="H229" s="127">
        <f t="shared" si="13"/>
        <v>0</v>
      </c>
      <c r="I229" s="136"/>
      <c r="J229" s="139"/>
      <c r="K229" s="131">
        <f t="shared" si="11"/>
        <v>0</v>
      </c>
      <c r="L229" s="265">
        <v>0</v>
      </c>
      <c r="M229" s="271"/>
      <c r="N229" s="270"/>
      <c r="O229" s="271"/>
      <c r="P229" s="270"/>
      <c r="Q229" s="295">
        <v>0</v>
      </c>
      <c r="R229" s="132">
        <f t="shared" si="12"/>
        <v>0</v>
      </c>
      <c r="S229" s="128"/>
      <c r="T229" s="133"/>
      <c r="U229" s="133"/>
      <c r="V229" s="133"/>
      <c r="W229" s="133"/>
      <c r="X229" s="133"/>
      <c r="Y229" s="133"/>
      <c r="Z229" s="133"/>
      <c r="AA229" s="133"/>
      <c r="AB229" s="133"/>
      <c r="AC229" s="133"/>
      <c r="AD229" s="133"/>
      <c r="AE229" s="133"/>
      <c r="AF229" s="133"/>
      <c r="AG229" s="133"/>
      <c r="AH229" s="133"/>
      <c r="AI229" s="133"/>
    </row>
    <row r="230" spans="1:35" s="129" customFormat="1" ht="28.5" customHeight="1" x14ac:dyDescent="0.25">
      <c r="A230" s="130" t="s">
        <v>14</v>
      </c>
      <c r="B230" s="135"/>
      <c r="C230" s="56"/>
      <c r="D230" s="134"/>
      <c r="E230" s="137"/>
      <c r="F230" s="138"/>
      <c r="G230" s="138"/>
      <c r="H230" s="127">
        <f t="shared" si="13"/>
        <v>0</v>
      </c>
      <c r="I230" s="136"/>
      <c r="J230" s="139"/>
      <c r="K230" s="131">
        <f t="shared" si="11"/>
        <v>0</v>
      </c>
      <c r="L230" s="265">
        <v>0</v>
      </c>
      <c r="M230" s="271"/>
      <c r="N230" s="270"/>
      <c r="O230" s="271"/>
      <c r="P230" s="270"/>
      <c r="Q230" s="295">
        <v>0</v>
      </c>
      <c r="R230" s="132">
        <f t="shared" si="12"/>
        <v>0</v>
      </c>
      <c r="S230" s="128"/>
      <c r="T230" s="133"/>
      <c r="U230" s="133"/>
      <c r="V230" s="133"/>
      <c r="W230" s="133"/>
      <c r="X230" s="133"/>
      <c r="Y230" s="133"/>
      <c r="Z230" s="133"/>
      <c r="AA230" s="133"/>
      <c r="AB230" s="133"/>
      <c r="AC230" s="133"/>
      <c r="AD230" s="133"/>
      <c r="AE230" s="133"/>
      <c r="AF230" s="133"/>
      <c r="AG230" s="133"/>
      <c r="AH230" s="133"/>
      <c r="AI230" s="133"/>
    </row>
    <row r="231" spans="1:35" s="129" customFormat="1" ht="28.5" customHeight="1" x14ac:dyDescent="0.25">
      <c r="A231" s="130" t="s">
        <v>14</v>
      </c>
      <c r="B231" s="135"/>
      <c r="C231" s="56"/>
      <c r="D231" s="134"/>
      <c r="E231" s="137"/>
      <c r="F231" s="138"/>
      <c r="G231" s="138"/>
      <c r="H231" s="127">
        <f t="shared" si="13"/>
        <v>0</v>
      </c>
      <c r="I231" s="136"/>
      <c r="J231" s="139"/>
      <c r="K231" s="131">
        <f t="shared" si="11"/>
        <v>0</v>
      </c>
      <c r="L231" s="265">
        <v>0</v>
      </c>
      <c r="M231" s="271"/>
      <c r="N231" s="270"/>
      <c r="O231" s="271"/>
      <c r="P231" s="270"/>
      <c r="Q231" s="295">
        <v>0</v>
      </c>
      <c r="R231" s="132">
        <f t="shared" si="12"/>
        <v>0</v>
      </c>
      <c r="S231" s="128"/>
      <c r="T231" s="133"/>
      <c r="U231" s="133"/>
      <c r="V231" s="133"/>
      <c r="W231" s="133"/>
      <c r="X231" s="133"/>
      <c r="Y231" s="133"/>
      <c r="Z231" s="133"/>
      <c r="AA231" s="133"/>
      <c r="AB231" s="133"/>
      <c r="AC231" s="133"/>
      <c r="AD231" s="133"/>
      <c r="AE231" s="133"/>
      <c r="AF231" s="133"/>
      <c r="AG231" s="133"/>
      <c r="AH231" s="133"/>
      <c r="AI231" s="133"/>
    </row>
    <row r="232" spans="1:35" s="129" customFormat="1" ht="28.5" customHeight="1" x14ac:dyDescent="0.25">
      <c r="A232" s="130" t="s">
        <v>14</v>
      </c>
      <c r="B232" s="135"/>
      <c r="C232" s="56"/>
      <c r="D232" s="134"/>
      <c r="E232" s="137"/>
      <c r="F232" s="138"/>
      <c r="G232" s="138"/>
      <c r="H232" s="127">
        <f t="shared" si="13"/>
        <v>0</v>
      </c>
      <c r="I232" s="136"/>
      <c r="J232" s="139"/>
      <c r="K232" s="131">
        <f t="shared" si="11"/>
        <v>0</v>
      </c>
      <c r="L232" s="265">
        <v>0</v>
      </c>
      <c r="M232" s="271"/>
      <c r="N232" s="270"/>
      <c r="O232" s="271"/>
      <c r="P232" s="270"/>
      <c r="Q232" s="295">
        <v>0</v>
      </c>
      <c r="R232" s="132">
        <f t="shared" si="12"/>
        <v>0</v>
      </c>
      <c r="S232" s="128"/>
      <c r="T232" s="133"/>
      <c r="U232" s="133"/>
      <c r="V232" s="133"/>
      <c r="W232" s="133"/>
      <c r="X232" s="133"/>
      <c r="Y232" s="133"/>
      <c r="Z232" s="133"/>
      <c r="AA232" s="133"/>
      <c r="AB232" s="133"/>
      <c r="AC232" s="133"/>
      <c r="AD232" s="133"/>
      <c r="AE232" s="133"/>
      <c r="AF232" s="133"/>
      <c r="AG232" s="133"/>
      <c r="AH232" s="133"/>
      <c r="AI232" s="133"/>
    </row>
    <row r="233" spans="1:35" s="129" customFormat="1" ht="28.5" customHeight="1" x14ac:dyDescent="0.25">
      <c r="A233" s="130" t="s">
        <v>14</v>
      </c>
      <c r="B233" s="135"/>
      <c r="C233" s="56"/>
      <c r="D233" s="134"/>
      <c r="E233" s="137"/>
      <c r="F233" s="138"/>
      <c r="G233" s="138"/>
      <c r="H233" s="127">
        <f t="shared" si="13"/>
        <v>0</v>
      </c>
      <c r="I233" s="136"/>
      <c r="J233" s="139"/>
      <c r="K233" s="131">
        <f t="shared" si="11"/>
        <v>0</v>
      </c>
      <c r="L233" s="265">
        <v>0</v>
      </c>
      <c r="M233" s="271"/>
      <c r="N233" s="270"/>
      <c r="O233" s="271"/>
      <c r="P233" s="270"/>
      <c r="Q233" s="295">
        <v>0</v>
      </c>
      <c r="R233" s="132">
        <f t="shared" si="12"/>
        <v>0</v>
      </c>
      <c r="S233" s="128"/>
      <c r="T233" s="133"/>
      <c r="U233" s="133"/>
      <c r="V233" s="133"/>
      <c r="W233" s="133"/>
      <c r="X233" s="133"/>
      <c r="Y233" s="133"/>
      <c r="Z233" s="133"/>
      <c r="AA233" s="133"/>
      <c r="AB233" s="133"/>
      <c r="AC233" s="133"/>
      <c r="AD233" s="133"/>
      <c r="AE233" s="133"/>
      <c r="AF233" s="133"/>
      <c r="AG233" s="133"/>
      <c r="AH233" s="133"/>
      <c r="AI233" s="133"/>
    </row>
    <row r="234" spans="1:35" s="129" customFormat="1" ht="28.5" customHeight="1" x14ac:dyDescent="0.25">
      <c r="A234" s="130" t="s">
        <v>14</v>
      </c>
      <c r="B234" s="135"/>
      <c r="C234" s="56"/>
      <c r="D234" s="134"/>
      <c r="E234" s="137"/>
      <c r="F234" s="138"/>
      <c r="G234" s="138"/>
      <c r="H234" s="127">
        <f t="shared" si="13"/>
        <v>0</v>
      </c>
      <c r="I234" s="136"/>
      <c r="J234" s="139"/>
      <c r="K234" s="131">
        <f t="shared" si="11"/>
        <v>0</v>
      </c>
      <c r="L234" s="265">
        <v>0</v>
      </c>
      <c r="M234" s="271"/>
      <c r="N234" s="270"/>
      <c r="O234" s="271"/>
      <c r="P234" s="270"/>
      <c r="Q234" s="295">
        <v>0</v>
      </c>
      <c r="R234" s="132">
        <f t="shared" si="12"/>
        <v>0</v>
      </c>
      <c r="S234" s="128"/>
      <c r="T234" s="133"/>
      <c r="U234" s="133"/>
      <c r="V234" s="133"/>
      <c r="W234" s="133"/>
      <c r="X234" s="133"/>
      <c r="Y234" s="133"/>
      <c r="Z234" s="133"/>
      <c r="AA234" s="133"/>
      <c r="AB234" s="133"/>
      <c r="AC234" s="133"/>
      <c r="AD234" s="133"/>
      <c r="AE234" s="133"/>
      <c r="AF234" s="133"/>
      <c r="AG234" s="133"/>
      <c r="AH234" s="133"/>
      <c r="AI234" s="133"/>
    </row>
    <row r="235" spans="1:35" s="129" customFormat="1" ht="28.5" customHeight="1" x14ac:dyDescent="0.25">
      <c r="A235" s="130" t="s">
        <v>14</v>
      </c>
      <c r="B235" s="135"/>
      <c r="C235" s="56"/>
      <c r="D235" s="134"/>
      <c r="E235" s="137"/>
      <c r="F235" s="138"/>
      <c r="G235" s="138"/>
      <c r="H235" s="127">
        <f t="shared" si="13"/>
        <v>0</v>
      </c>
      <c r="I235" s="136"/>
      <c r="J235" s="139"/>
      <c r="K235" s="131">
        <f t="shared" si="11"/>
        <v>0</v>
      </c>
      <c r="L235" s="265">
        <v>0</v>
      </c>
      <c r="M235" s="271"/>
      <c r="N235" s="270"/>
      <c r="O235" s="271"/>
      <c r="P235" s="270"/>
      <c r="Q235" s="295">
        <v>0</v>
      </c>
      <c r="R235" s="132">
        <f t="shared" si="12"/>
        <v>0</v>
      </c>
      <c r="S235" s="128"/>
      <c r="T235" s="133"/>
      <c r="U235" s="133"/>
      <c r="V235" s="133"/>
      <c r="W235" s="133"/>
      <c r="X235" s="133"/>
      <c r="Y235" s="133"/>
      <c r="Z235" s="133"/>
      <c r="AA235" s="133"/>
      <c r="AB235" s="133"/>
      <c r="AC235" s="133"/>
      <c r="AD235" s="133"/>
      <c r="AE235" s="133"/>
      <c r="AF235" s="133"/>
      <c r="AG235" s="133"/>
      <c r="AH235" s="133"/>
      <c r="AI235" s="133"/>
    </row>
    <row r="236" spans="1:35" s="129" customFormat="1" ht="28.5" customHeight="1" x14ac:dyDescent="0.25">
      <c r="A236" s="130" t="s">
        <v>14</v>
      </c>
      <c r="B236" s="135"/>
      <c r="C236" s="56"/>
      <c r="D236" s="134"/>
      <c r="E236" s="137"/>
      <c r="F236" s="138"/>
      <c r="G236" s="138"/>
      <c r="H236" s="127">
        <f t="shared" si="13"/>
        <v>0</v>
      </c>
      <c r="I236" s="136"/>
      <c r="J236" s="139"/>
      <c r="K236" s="131">
        <f t="shared" si="11"/>
        <v>0</v>
      </c>
      <c r="L236" s="265">
        <v>0</v>
      </c>
      <c r="M236" s="271"/>
      <c r="N236" s="270"/>
      <c r="O236" s="271"/>
      <c r="P236" s="270"/>
      <c r="Q236" s="295">
        <v>0</v>
      </c>
      <c r="R236" s="132">
        <f t="shared" si="12"/>
        <v>0</v>
      </c>
      <c r="S236" s="128"/>
      <c r="T236" s="133"/>
      <c r="U236" s="133"/>
      <c r="V236" s="133"/>
      <c r="W236" s="133"/>
      <c r="X236" s="133"/>
      <c r="Y236" s="133"/>
      <c r="Z236" s="133"/>
      <c r="AA236" s="133"/>
      <c r="AB236" s="133"/>
      <c r="AC236" s="133"/>
      <c r="AD236" s="133"/>
      <c r="AE236" s="133"/>
      <c r="AF236" s="133"/>
      <c r="AG236" s="133"/>
      <c r="AH236" s="133"/>
      <c r="AI236" s="133"/>
    </row>
    <row r="237" spans="1:35" s="129" customFormat="1" ht="28.5" customHeight="1" x14ac:dyDescent="0.25">
      <c r="A237" s="130" t="s">
        <v>14</v>
      </c>
      <c r="B237" s="135"/>
      <c r="C237" s="56"/>
      <c r="D237" s="134"/>
      <c r="E237" s="137"/>
      <c r="F237" s="138"/>
      <c r="G237" s="138"/>
      <c r="H237" s="127">
        <f t="shared" si="13"/>
        <v>0</v>
      </c>
      <c r="I237" s="136"/>
      <c r="J237" s="139"/>
      <c r="K237" s="131">
        <f t="shared" si="11"/>
        <v>0</v>
      </c>
      <c r="L237" s="265">
        <v>0</v>
      </c>
      <c r="M237" s="271"/>
      <c r="N237" s="270"/>
      <c r="O237" s="271"/>
      <c r="P237" s="270"/>
      <c r="Q237" s="295">
        <v>0</v>
      </c>
      <c r="R237" s="132">
        <f t="shared" si="12"/>
        <v>0</v>
      </c>
      <c r="S237" s="128"/>
      <c r="T237" s="133"/>
      <c r="U237" s="133"/>
      <c r="V237" s="133"/>
      <c r="W237" s="133"/>
      <c r="X237" s="133"/>
      <c r="Y237" s="133"/>
      <c r="Z237" s="133"/>
      <c r="AA237" s="133"/>
      <c r="AB237" s="133"/>
      <c r="AC237" s="133"/>
      <c r="AD237" s="133"/>
      <c r="AE237" s="133"/>
      <c r="AF237" s="133"/>
      <c r="AG237" s="133"/>
      <c r="AH237" s="133"/>
      <c r="AI237" s="133"/>
    </row>
    <row r="238" spans="1:35" s="129" customFormat="1" ht="28.5" customHeight="1" x14ac:dyDescent="0.25">
      <c r="A238" s="130" t="s">
        <v>14</v>
      </c>
      <c r="B238" s="135"/>
      <c r="C238" s="56"/>
      <c r="D238" s="134"/>
      <c r="E238" s="137"/>
      <c r="F238" s="138"/>
      <c r="G238" s="138"/>
      <c r="H238" s="127">
        <f t="shared" si="13"/>
        <v>0</v>
      </c>
      <c r="I238" s="136"/>
      <c r="J238" s="139"/>
      <c r="K238" s="131">
        <f t="shared" si="11"/>
        <v>0</v>
      </c>
      <c r="L238" s="265">
        <v>0</v>
      </c>
      <c r="M238" s="271"/>
      <c r="N238" s="270"/>
      <c r="O238" s="271"/>
      <c r="P238" s="270"/>
      <c r="Q238" s="295">
        <v>0</v>
      </c>
      <c r="R238" s="132">
        <f t="shared" si="12"/>
        <v>0</v>
      </c>
      <c r="S238" s="128"/>
      <c r="T238" s="133"/>
      <c r="U238" s="133"/>
      <c r="V238" s="133"/>
      <c r="W238" s="133"/>
      <c r="X238" s="133"/>
      <c r="Y238" s="133"/>
      <c r="Z238" s="133"/>
      <c r="AA238" s="133"/>
      <c r="AB238" s="133"/>
      <c r="AC238" s="133"/>
      <c r="AD238" s="133"/>
      <c r="AE238" s="133"/>
      <c r="AF238" s="133"/>
      <c r="AG238" s="133"/>
      <c r="AH238" s="133"/>
      <c r="AI238" s="133"/>
    </row>
    <row r="239" spans="1:35" s="129" customFormat="1" ht="28.5" customHeight="1" x14ac:dyDescent="0.25">
      <c r="A239" s="130" t="s">
        <v>14</v>
      </c>
      <c r="B239" s="135"/>
      <c r="C239" s="56"/>
      <c r="D239" s="134"/>
      <c r="E239" s="137"/>
      <c r="F239" s="138"/>
      <c r="G239" s="138"/>
      <c r="H239" s="127">
        <f t="shared" si="13"/>
        <v>0</v>
      </c>
      <c r="I239" s="136"/>
      <c r="J239" s="139"/>
      <c r="K239" s="131">
        <f t="shared" si="11"/>
        <v>0</v>
      </c>
      <c r="L239" s="265">
        <v>0</v>
      </c>
      <c r="M239" s="271"/>
      <c r="N239" s="270"/>
      <c r="O239" s="271"/>
      <c r="P239" s="270"/>
      <c r="Q239" s="295">
        <v>0</v>
      </c>
      <c r="R239" s="132">
        <f t="shared" si="12"/>
        <v>0</v>
      </c>
      <c r="S239" s="128"/>
      <c r="T239" s="133"/>
      <c r="U239" s="133"/>
      <c r="V239" s="133"/>
      <c r="W239" s="133"/>
      <c r="X239" s="133"/>
      <c r="Y239" s="133"/>
      <c r="Z239" s="133"/>
      <c r="AA239" s="133"/>
      <c r="AB239" s="133"/>
      <c r="AC239" s="133"/>
      <c r="AD239" s="133"/>
      <c r="AE239" s="133"/>
      <c r="AF239" s="133"/>
      <c r="AG239" s="133"/>
      <c r="AH239" s="133"/>
      <c r="AI239" s="133"/>
    </row>
    <row r="240" spans="1:35" s="129" customFormat="1" ht="28.5" customHeight="1" x14ac:dyDescent="0.25">
      <c r="A240" s="130" t="s">
        <v>14</v>
      </c>
      <c r="B240" s="135"/>
      <c r="C240" s="56"/>
      <c r="D240" s="134"/>
      <c r="E240" s="137"/>
      <c r="F240" s="138"/>
      <c r="G240" s="138"/>
      <c r="H240" s="127">
        <f t="shared" si="13"/>
        <v>0</v>
      </c>
      <c r="I240" s="136"/>
      <c r="J240" s="139"/>
      <c r="K240" s="131">
        <f t="shared" si="11"/>
        <v>0</v>
      </c>
      <c r="L240" s="265">
        <v>0</v>
      </c>
      <c r="M240" s="271"/>
      <c r="N240" s="270"/>
      <c r="O240" s="271"/>
      <c r="P240" s="270"/>
      <c r="Q240" s="295">
        <v>0</v>
      </c>
      <c r="R240" s="132">
        <f t="shared" si="12"/>
        <v>0</v>
      </c>
      <c r="S240" s="128"/>
      <c r="T240" s="133"/>
      <c r="U240" s="133"/>
      <c r="V240" s="133"/>
      <c r="W240" s="133"/>
      <c r="X240" s="133"/>
      <c r="Y240" s="133"/>
      <c r="Z240" s="133"/>
      <c r="AA240" s="133"/>
      <c r="AB240" s="133"/>
      <c r="AC240" s="133"/>
      <c r="AD240" s="133"/>
      <c r="AE240" s="133"/>
      <c r="AF240" s="133"/>
      <c r="AG240" s="133"/>
      <c r="AH240" s="133"/>
      <c r="AI240" s="133"/>
    </row>
    <row r="241" spans="1:35" s="129" customFormat="1" ht="28.5" customHeight="1" x14ac:dyDescent="0.25">
      <c r="A241" s="130" t="s">
        <v>14</v>
      </c>
      <c r="B241" s="135"/>
      <c r="C241" s="56"/>
      <c r="D241" s="134"/>
      <c r="E241" s="137"/>
      <c r="F241" s="138"/>
      <c r="G241" s="138"/>
      <c r="H241" s="127">
        <f t="shared" si="13"/>
        <v>0</v>
      </c>
      <c r="I241" s="136"/>
      <c r="J241" s="139"/>
      <c r="K241" s="131">
        <f t="shared" si="11"/>
        <v>0</v>
      </c>
      <c r="L241" s="265">
        <v>0</v>
      </c>
      <c r="M241" s="271"/>
      <c r="N241" s="270"/>
      <c r="O241" s="271"/>
      <c r="P241" s="270"/>
      <c r="Q241" s="295">
        <v>0</v>
      </c>
      <c r="R241" s="132">
        <f t="shared" si="12"/>
        <v>0</v>
      </c>
      <c r="S241" s="128"/>
      <c r="T241" s="133"/>
      <c r="U241" s="133"/>
      <c r="V241" s="133"/>
      <c r="W241" s="133"/>
      <c r="X241" s="133"/>
      <c r="Y241" s="133"/>
      <c r="Z241" s="133"/>
      <c r="AA241" s="133"/>
      <c r="AB241" s="133"/>
      <c r="AC241" s="133"/>
      <c r="AD241" s="133"/>
      <c r="AE241" s="133"/>
      <c r="AF241" s="133"/>
      <c r="AG241" s="133"/>
      <c r="AH241" s="133"/>
      <c r="AI241" s="133"/>
    </row>
    <row r="242" spans="1:35" s="129" customFormat="1" ht="28.5" customHeight="1" x14ac:dyDescent="0.25">
      <c r="A242" s="130" t="s">
        <v>14</v>
      </c>
      <c r="B242" s="135"/>
      <c r="C242" s="56"/>
      <c r="D242" s="134"/>
      <c r="E242" s="137"/>
      <c r="F242" s="138"/>
      <c r="G242" s="138"/>
      <c r="H242" s="127">
        <f t="shared" si="13"/>
        <v>0</v>
      </c>
      <c r="I242" s="136"/>
      <c r="J242" s="139"/>
      <c r="K242" s="131">
        <f t="shared" si="11"/>
        <v>0</v>
      </c>
      <c r="L242" s="265">
        <v>0</v>
      </c>
      <c r="M242" s="271"/>
      <c r="N242" s="270"/>
      <c r="O242" s="271"/>
      <c r="P242" s="270"/>
      <c r="Q242" s="295">
        <v>0</v>
      </c>
      <c r="R242" s="132">
        <f t="shared" si="12"/>
        <v>0</v>
      </c>
      <c r="S242" s="128"/>
      <c r="T242" s="133"/>
      <c r="U242" s="133"/>
      <c r="V242" s="133"/>
      <c r="W242" s="133"/>
      <c r="X242" s="133"/>
      <c r="Y242" s="133"/>
      <c r="Z242" s="133"/>
      <c r="AA242" s="133"/>
      <c r="AB242" s="133"/>
      <c r="AC242" s="133"/>
      <c r="AD242" s="133"/>
      <c r="AE242" s="133"/>
      <c r="AF242" s="133"/>
      <c r="AG242" s="133"/>
      <c r="AH242" s="133"/>
      <c r="AI242" s="133"/>
    </row>
    <row r="243" spans="1:35" s="129" customFormat="1" ht="28.5" customHeight="1" x14ac:dyDescent="0.25">
      <c r="A243" s="130" t="s">
        <v>14</v>
      </c>
      <c r="B243" s="135"/>
      <c r="C243" s="56"/>
      <c r="D243" s="134"/>
      <c r="E243" s="137"/>
      <c r="F243" s="138"/>
      <c r="G243" s="138"/>
      <c r="H243" s="127">
        <f t="shared" si="13"/>
        <v>0</v>
      </c>
      <c r="I243" s="136"/>
      <c r="J243" s="139"/>
      <c r="K243" s="131">
        <f t="shared" ref="K243:K259" si="14">L243/1.1</f>
        <v>0</v>
      </c>
      <c r="L243" s="265">
        <v>0</v>
      </c>
      <c r="M243" s="271"/>
      <c r="N243" s="270"/>
      <c r="O243" s="271"/>
      <c r="P243" s="270"/>
      <c r="Q243" s="295">
        <v>0</v>
      </c>
      <c r="R243" s="132">
        <f t="shared" si="12"/>
        <v>0</v>
      </c>
      <c r="S243" s="128"/>
      <c r="T243" s="133"/>
      <c r="U243" s="133"/>
      <c r="V243" s="133"/>
      <c r="W243" s="133"/>
      <c r="X243" s="133"/>
      <c r="Y243" s="133"/>
      <c r="Z243" s="133"/>
      <c r="AA243" s="133"/>
      <c r="AB243" s="133"/>
      <c r="AC243" s="133"/>
      <c r="AD243" s="133"/>
      <c r="AE243" s="133"/>
      <c r="AF243" s="133"/>
      <c r="AG243" s="133"/>
      <c r="AH243" s="133"/>
      <c r="AI243" s="133"/>
    </row>
    <row r="244" spans="1:35" s="129" customFormat="1" ht="28.5" customHeight="1" x14ac:dyDescent="0.25">
      <c r="A244" s="130" t="s">
        <v>14</v>
      </c>
      <c r="B244" s="135"/>
      <c r="C244" s="56"/>
      <c r="D244" s="134"/>
      <c r="E244" s="137"/>
      <c r="F244" s="138"/>
      <c r="G244" s="138"/>
      <c r="H244" s="127">
        <f t="shared" si="13"/>
        <v>0</v>
      </c>
      <c r="I244" s="136"/>
      <c r="J244" s="139"/>
      <c r="K244" s="131">
        <f t="shared" si="14"/>
        <v>0</v>
      </c>
      <c r="L244" s="265">
        <v>0</v>
      </c>
      <c r="M244" s="271"/>
      <c r="N244" s="270"/>
      <c r="O244" s="271"/>
      <c r="P244" s="270"/>
      <c r="Q244" s="295">
        <v>0</v>
      </c>
      <c r="R244" s="132">
        <f t="shared" si="12"/>
        <v>0</v>
      </c>
      <c r="S244" s="128"/>
      <c r="T244" s="133"/>
      <c r="U244" s="133"/>
      <c r="V244" s="133"/>
      <c r="W244" s="133"/>
      <c r="X244" s="133"/>
      <c r="Y244" s="133"/>
      <c r="Z244" s="133"/>
      <c r="AA244" s="133"/>
      <c r="AB244" s="133"/>
      <c r="AC244" s="133"/>
      <c r="AD244" s="133"/>
      <c r="AE244" s="133"/>
      <c r="AF244" s="133"/>
      <c r="AG244" s="133"/>
      <c r="AH244" s="133"/>
      <c r="AI244" s="133"/>
    </row>
    <row r="245" spans="1:35" s="129" customFormat="1" ht="28.5" customHeight="1" x14ac:dyDescent="0.25">
      <c r="A245" s="130" t="s">
        <v>14</v>
      </c>
      <c r="B245" s="135"/>
      <c r="C245" s="56"/>
      <c r="D245" s="134"/>
      <c r="E245" s="137"/>
      <c r="F245" s="138"/>
      <c r="G245" s="138"/>
      <c r="H245" s="127">
        <f t="shared" si="13"/>
        <v>0</v>
      </c>
      <c r="I245" s="136"/>
      <c r="J245" s="139"/>
      <c r="K245" s="131">
        <f t="shared" si="14"/>
        <v>0</v>
      </c>
      <c r="L245" s="265">
        <v>0</v>
      </c>
      <c r="M245" s="271"/>
      <c r="N245" s="270"/>
      <c r="O245" s="271"/>
      <c r="P245" s="270"/>
      <c r="Q245" s="295">
        <v>0</v>
      </c>
      <c r="R245" s="132">
        <f t="shared" si="12"/>
        <v>0</v>
      </c>
      <c r="S245" s="128"/>
      <c r="T245" s="133"/>
      <c r="U245" s="133"/>
      <c r="V245" s="133"/>
      <c r="W245" s="133"/>
      <c r="X245" s="133"/>
      <c r="Y245" s="133"/>
      <c r="Z245" s="133"/>
      <c r="AA245" s="133"/>
      <c r="AB245" s="133"/>
      <c r="AC245" s="133"/>
      <c r="AD245" s="133"/>
      <c r="AE245" s="133"/>
      <c r="AF245" s="133"/>
      <c r="AG245" s="133"/>
      <c r="AH245" s="133"/>
      <c r="AI245" s="133"/>
    </row>
    <row r="246" spans="1:35" s="129" customFormat="1" ht="28.5" customHeight="1" x14ac:dyDescent="0.25">
      <c r="A246" s="130" t="s">
        <v>14</v>
      </c>
      <c r="B246" s="135"/>
      <c r="C246" s="56"/>
      <c r="D246" s="134"/>
      <c r="E246" s="137"/>
      <c r="F246" s="138"/>
      <c r="G246" s="138"/>
      <c r="H246" s="127">
        <f t="shared" si="13"/>
        <v>0</v>
      </c>
      <c r="I246" s="136"/>
      <c r="J246" s="139"/>
      <c r="K246" s="131">
        <f t="shared" si="14"/>
        <v>0</v>
      </c>
      <c r="L246" s="265">
        <v>0</v>
      </c>
      <c r="M246" s="271"/>
      <c r="N246" s="270"/>
      <c r="O246" s="271"/>
      <c r="P246" s="270"/>
      <c r="Q246" s="295">
        <v>0</v>
      </c>
      <c r="R246" s="132">
        <f t="shared" si="12"/>
        <v>0</v>
      </c>
      <c r="S246" s="128"/>
      <c r="T246" s="133"/>
      <c r="U246" s="133"/>
      <c r="V246" s="133"/>
      <c r="W246" s="133"/>
      <c r="X246" s="133"/>
      <c r="Y246" s="133"/>
      <c r="Z246" s="133"/>
      <c r="AA246" s="133"/>
      <c r="AB246" s="133"/>
      <c r="AC246" s="133"/>
      <c r="AD246" s="133"/>
      <c r="AE246" s="133"/>
      <c r="AF246" s="133"/>
      <c r="AG246" s="133"/>
      <c r="AH246" s="133"/>
      <c r="AI246" s="133"/>
    </row>
    <row r="247" spans="1:35" s="129" customFormat="1" ht="28.5" customHeight="1" x14ac:dyDescent="0.25">
      <c r="A247" s="130" t="s">
        <v>14</v>
      </c>
      <c r="B247" s="135"/>
      <c r="C247" s="56"/>
      <c r="D247" s="134"/>
      <c r="E247" s="137"/>
      <c r="F247" s="138"/>
      <c r="G247" s="138"/>
      <c r="H247" s="127">
        <f t="shared" si="13"/>
        <v>0</v>
      </c>
      <c r="I247" s="136"/>
      <c r="J247" s="139"/>
      <c r="K247" s="131">
        <f t="shared" si="14"/>
        <v>0</v>
      </c>
      <c r="L247" s="265">
        <v>0</v>
      </c>
      <c r="M247" s="271"/>
      <c r="N247" s="270"/>
      <c r="O247" s="271"/>
      <c r="P247" s="270"/>
      <c r="Q247" s="295">
        <v>0</v>
      </c>
      <c r="R247" s="132">
        <f t="shared" si="12"/>
        <v>0</v>
      </c>
      <c r="S247" s="128"/>
      <c r="T247" s="133"/>
      <c r="U247" s="133"/>
      <c r="V247" s="133"/>
      <c r="W247" s="133"/>
      <c r="X247" s="133"/>
      <c r="Y247" s="133"/>
      <c r="Z247" s="133"/>
      <c r="AA247" s="133"/>
      <c r="AB247" s="133"/>
      <c r="AC247" s="133"/>
      <c r="AD247" s="133"/>
      <c r="AE247" s="133"/>
      <c r="AF247" s="133"/>
      <c r="AG247" s="133"/>
      <c r="AH247" s="133"/>
      <c r="AI247" s="133"/>
    </row>
    <row r="248" spans="1:35" s="129" customFormat="1" ht="28.5" customHeight="1" x14ac:dyDescent="0.25">
      <c r="A248" s="130" t="s">
        <v>14</v>
      </c>
      <c r="B248" s="135"/>
      <c r="C248" s="56"/>
      <c r="D248" s="134"/>
      <c r="E248" s="137"/>
      <c r="F248" s="138"/>
      <c r="G248" s="138"/>
      <c r="H248" s="127">
        <f t="shared" si="13"/>
        <v>0</v>
      </c>
      <c r="I248" s="136"/>
      <c r="J248" s="139"/>
      <c r="K248" s="131">
        <f t="shared" si="14"/>
        <v>0</v>
      </c>
      <c r="L248" s="265">
        <v>0</v>
      </c>
      <c r="M248" s="271"/>
      <c r="N248" s="270"/>
      <c r="O248" s="271"/>
      <c r="P248" s="270"/>
      <c r="Q248" s="295">
        <v>0</v>
      </c>
      <c r="R248" s="132">
        <f t="shared" si="12"/>
        <v>0</v>
      </c>
      <c r="S248" s="128"/>
      <c r="T248" s="133"/>
      <c r="U248" s="133"/>
      <c r="V248" s="133"/>
      <c r="W248" s="133"/>
      <c r="X248" s="133"/>
      <c r="Y248" s="133"/>
      <c r="Z248" s="133"/>
      <c r="AA248" s="133"/>
      <c r="AB248" s="133"/>
      <c r="AC248" s="133"/>
      <c r="AD248" s="133"/>
      <c r="AE248" s="133"/>
      <c r="AF248" s="133"/>
      <c r="AG248" s="133"/>
      <c r="AH248" s="133"/>
      <c r="AI248" s="133"/>
    </row>
    <row r="249" spans="1:35" s="129" customFormat="1" ht="28.5" customHeight="1" x14ac:dyDescent="0.25">
      <c r="A249" s="130" t="s">
        <v>14</v>
      </c>
      <c r="B249" s="135"/>
      <c r="C249" s="56"/>
      <c r="D249" s="134"/>
      <c r="E249" s="137"/>
      <c r="F249" s="138"/>
      <c r="G249" s="138"/>
      <c r="H249" s="127">
        <f t="shared" si="13"/>
        <v>0</v>
      </c>
      <c r="I249" s="136"/>
      <c r="J249" s="139"/>
      <c r="K249" s="131">
        <f t="shared" si="14"/>
        <v>0</v>
      </c>
      <c r="L249" s="265">
        <v>0</v>
      </c>
      <c r="M249" s="271"/>
      <c r="N249" s="270"/>
      <c r="O249" s="271"/>
      <c r="P249" s="270"/>
      <c r="Q249" s="295">
        <v>0</v>
      </c>
      <c r="R249" s="132">
        <f t="shared" ref="R249:R259" si="15">L249-Q249</f>
        <v>0</v>
      </c>
      <c r="S249" s="128"/>
      <c r="T249" s="133"/>
      <c r="U249" s="133"/>
      <c r="V249" s="133"/>
      <c r="W249" s="133"/>
      <c r="X249" s="133"/>
      <c r="Y249" s="133"/>
      <c r="Z249" s="133"/>
      <c r="AA249" s="133"/>
      <c r="AB249" s="133"/>
      <c r="AC249" s="133"/>
      <c r="AD249" s="133"/>
      <c r="AE249" s="133"/>
      <c r="AF249" s="133"/>
      <c r="AG249" s="133"/>
      <c r="AH249" s="133"/>
      <c r="AI249" s="133"/>
    </row>
    <row r="250" spans="1:35" s="129" customFormat="1" ht="28.5" customHeight="1" x14ac:dyDescent="0.25">
      <c r="A250" s="130" t="s">
        <v>14</v>
      </c>
      <c r="B250" s="135"/>
      <c r="C250" s="56"/>
      <c r="D250" s="134"/>
      <c r="E250" s="137"/>
      <c r="F250" s="138"/>
      <c r="G250" s="138"/>
      <c r="H250" s="127">
        <f t="shared" si="13"/>
        <v>0</v>
      </c>
      <c r="I250" s="136"/>
      <c r="J250" s="139"/>
      <c r="K250" s="131">
        <f t="shared" si="14"/>
        <v>0</v>
      </c>
      <c r="L250" s="265">
        <v>0</v>
      </c>
      <c r="M250" s="271"/>
      <c r="N250" s="270"/>
      <c r="O250" s="271"/>
      <c r="P250" s="270"/>
      <c r="Q250" s="295">
        <v>0</v>
      </c>
      <c r="R250" s="132">
        <f t="shared" si="15"/>
        <v>0</v>
      </c>
      <c r="S250" s="128"/>
      <c r="T250" s="133"/>
      <c r="U250" s="133"/>
      <c r="V250" s="133"/>
      <c r="W250" s="133"/>
      <c r="X250" s="133"/>
      <c r="Y250" s="133"/>
      <c r="Z250" s="133"/>
      <c r="AA250" s="133"/>
      <c r="AB250" s="133"/>
      <c r="AC250" s="133"/>
      <c r="AD250" s="133"/>
      <c r="AE250" s="133"/>
      <c r="AF250" s="133"/>
      <c r="AG250" s="133"/>
      <c r="AH250" s="133"/>
      <c r="AI250" s="133"/>
    </row>
    <row r="251" spans="1:35" s="129" customFormat="1" ht="28.5" customHeight="1" x14ac:dyDescent="0.25">
      <c r="A251" s="130" t="s">
        <v>14</v>
      </c>
      <c r="B251" s="135"/>
      <c r="C251" s="56"/>
      <c r="D251" s="134"/>
      <c r="E251" s="137"/>
      <c r="F251" s="138"/>
      <c r="G251" s="138"/>
      <c r="H251" s="127">
        <f t="shared" si="13"/>
        <v>0</v>
      </c>
      <c r="I251" s="136"/>
      <c r="J251" s="139"/>
      <c r="K251" s="131">
        <f t="shared" si="14"/>
        <v>0</v>
      </c>
      <c r="L251" s="265">
        <v>0</v>
      </c>
      <c r="M251" s="271"/>
      <c r="N251" s="270"/>
      <c r="O251" s="271"/>
      <c r="P251" s="270"/>
      <c r="Q251" s="295">
        <v>0</v>
      </c>
      <c r="R251" s="132">
        <f t="shared" si="15"/>
        <v>0</v>
      </c>
      <c r="S251" s="128"/>
      <c r="T251" s="133"/>
      <c r="U251" s="133"/>
      <c r="V251" s="133"/>
      <c r="W251" s="133"/>
      <c r="X251" s="133"/>
      <c r="Y251" s="133"/>
      <c r="Z251" s="133"/>
      <c r="AA251" s="133"/>
      <c r="AB251" s="133"/>
      <c r="AC251" s="133"/>
      <c r="AD251" s="133"/>
      <c r="AE251" s="133"/>
      <c r="AF251" s="133"/>
      <c r="AG251" s="133"/>
      <c r="AH251" s="133"/>
      <c r="AI251" s="133"/>
    </row>
    <row r="252" spans="1:35" s="129" customFormat="1" ht="28.5" customHeight="1" x14ac:dyDescent="0.25">
      <c r="A252" s="130" t="s">
        <v>14</v>
      </c>
      <c r="B252" s="135"/>
      <c r="C252" s="56"/>
      <c r="D252" s="134"/>
      <c r="E252" s="137"/>
      <c r="F252" s="138"/>
      <c r="G252" s="138"/>
      <c r="H252" s="127">
        <f t="shared" si="13"/>
        <v>0</v>
      </c>
      <c r="I252" s="136"/>
      <c r="J252" s="139"/>
      <c r="K252" s="131">
        <f t="shared" si="14"/>
        <v>0</v>
      </c>
      <c r="L252" s="265">
        <v>0</v>
      </c>
      <c r="M252" s="271"/>
      <c r="N252" s="270"/>
      <c r="O252" s="271"/>
      <c r="P252" s="270"/>
      <c r="Q252" s="295">
        <v>0</v>
      </c>
      <c r="R252" s="132">
        <f t="shared" si="15"/>
        <v>0</v>
      </c>
      <c r="S252" s="128"/>
      <c r="T252" s="133"/>
      <c r="U252" s="133"/>
      <c r="V252" s="133"/>
      <c r="W252" s="133"/>
      <c r="X252" s="133"/>
      <c r="Y252" s="133"/>
      <c r="Z252" s="133"/>
      <c r="AA252" s="133"/>
      <c r="AB252" s="133"/>
      <c r="AC252" s="133"/>
      <c r="AD252" s="133"/>
      <c r="AE252" s="133"/>
      <c r="AF252" s="133"/>
      <c r="AG252" s="133"/>
      <c r="AH252" s="133"/>
      <c r="AI252" s="133"/>
    </row>
    <row r="253" spans="1:35" s="129" customFormat="1" ht="28.5" customHeight="1" x14ac:dyDescent="0.25">
      <c r="A253" s="130" t="s">
        <v>14</v>
      </c>
      <c r="B253" s="135"/>
      <c r="C253" s="56"/>
      <c r="D253" s="134"/>
      <c r="E253" s="137"/>
      <c r="F253" s="138"/>
      <c r="G253" s="138"/>
      <c r="H253" s="127">
        <f t="shared" si="13"/>
        <v>0</v>
      </c>
      <c r="I253" s="136"/>
      <c r="J253" s="139"/>
      <c r="K253" s="131">
        <f t="shared" si="14"/>
        <v>0</v>
      </c>
      <c r="L253" s="265">
        <v>0</v>
      </c>
      <c r="M253" s="271"/>
      <c r="N253" s="270"/>
      <c r="O253" s="271"/>
      <c r="P253" s="270"/>
      <c r="Q253" s="295">
        <v>0</v>
      </c>
      <c r="R253" s="132">
        <f t="shared" si="15"/>
        <v>0</v>
      </c>
      <c r="S253" s="128"/>
      <c r="T253" s="133"/>
      <c r="U253" s="133"/>
      <c r="V253" s="133"/>
      <c r="W253" s="133"/>
      <c r="X253" s="133"/>
      <c r="Y253" s="133"/>
      <c r="Z253" s="133"/>
      <c r="AA253" s="133"/>
      <c r="AB253" s="133"/>
      <c r="AC253" s="133"/>
      <c r="AD253" s="133"/>
      <c r="AE253" s="133"/>
      <c r="AF253" s="133"/>
      <c r="AG253" s="133"/>
      <c r="AH253" s="133"/>
      <c r="AI253" s="133"/>
    </row>
    <row r="254" spans="1:35" s="129" customFormat="1" ht="28.5" customHeight="1" x14ac:dyDescent="0.25">
      <c r="A254" s="130" t="s">
        <v>14</v>
      </c>
      <c r="B254" s="135"/>
      <c r="C254" s="56"/>
      <c r="D254" s="134"/>
      <c r="E254" s="137"/>
      <c r="F254" s="138"/>
      <c r="G254" s="138"/>
      <c r="H254" s="127">
        <f t="shared" si="13"/>
        <v>0</v>
      </c>
      <c r="I254" s="136"/>
      <c r="J254" s="139"/>
      <c r="K254" s="131">
        <f t="shared" si="14"/>
        <v>0</v>
      </c>
      <c r="L254" s="265">
        <v>0</v>
      </c>
      <c r="M254" s="271"/>
      <c r="N254" s="270"/>
      <c r="O254" s="271"/>
      <c r="P254" s="270"/>
      <c r="Q254" s="295">
        <v>0</v>
      </c>
      <c r="R254" s="132">
        <f t="shared" si="15"/>
        <v>0</v>
      </c>
      <c r="S254" s="128"/>
      <c r="T254" s="133"/>
      <c r="U254" s="133"/>
      <c r="V254" s="133"/>
      <c r="W254" s="133"/>
      <c r="X254" s="133"/>
      <c r="Y254" s="133"/>
      <c r="Z254" s="133"/>
      <c r="AA254" s="133"/>
      <c r="AB254" s="133"/>
      <c r="AC254" s="133"/>
      <c r="AD254" s="133"/>
      <c r="AE254" s="133"/>
      <c r="AF254" s="133"/>
      <c r="AG254" s="133"/>
      <c r="AH254" s="133"/>
      <c r="AI254" s="133"/>
    </row>
    <row r="255" spans="1:35" s="129" customFormat="1" ht="28.5" customHeight="1" x14ac:dyDescent="0.25">
      <c r="A255" s="130" t="s">
        <v>14</v>
      </c>
      <c r="B255" s="135"/>
      <c r="C255" s="56"/>
      <c r="D255" s="134"/>
      <c r="E255" s="137"/>
      <c r="F255" s="138"/>
      <c r="G255" s="138"/>
      <c r="H255" s="127">
        <f t="shared" si="13"/>
        <v>0</v>
      </c>
      <c r="I255" s="136"/>
      <c r="J255" s="139"/>
      <c r="K255" s="131">
        <f t="shared" si="14"/>
        <v>0</v>
      </c>
      <c r="L255" s="265">
        <v>0</v>
      </c>
      <c r="M255" s="271"/>
      <c r="N255" s="270"/>
      <c r="O255" s="271"/>
      <c r="P255" s="270"/>
      <c r="Q255" s="295">
        <v>0</v>
      </c>
      <c r="R255" s="132">
        <f t="shared" si="15"/>
        <v>0</v>
      </c>
      <c r="S255" s="128"/>
      <c r="T255" s="133"/>
      <c r="U255" s="133"/>
      <c r="V255" s="133"/>
      <c r="W255" s="133"/>
      <c r="X255" s="133"/>
      <c r="Y255" s="133"/>
      <c r="Z255" s="133"/>
      <c r="AA255" s="133"/>
      <c r="AB255" s="133"/>
      <c r="AC255" s="133"/>
      <c r="AD255" s="133"/>
      <c r="AE255" s="133"/>
      <c r="AF255" s="133"/>
      <c r="AG255" s="133"/>
      <c r="AH255" s="133"/>
      <c r="AI255" s="133"/>
    </row>
    <row r="256" spans="1:35" s="129" customFormat="1" ht="28.5" customHeight="1" x14ac:dyDescent="0.25">
      <c r="A256" s="130" t="s">
        <v>14</v>
      </c>
      <c r="B256" s="135"/>
      <c r="C256" s="56"/>
      <c r="D256" s="134"/>
      <c r="E256" s="137"/>
      <c r="F256" s="138"/>
      <c r="G256" s="138"/>
      <c r="H256" s="127">
        <f t="shared" si="13"/>
        <v>0</v>
      </c>
      <c r="I256" s="136"/>
      <c r="J256" s="139"/>
      <c r="K256" s="131">
        <f t="shared" si="14"/>
        <v>0</v>
      </c>
      <c r="L256" s="265">
        <v>0</v>
      </c>
      <c r="M256" s="271"/>
      <c r="N256" s="270"/>
      <c r="O256" s="271"/>
      <c r="P256" s="270"/>
      <c r="Q256" s="295">
        <v>0</v>
      </c>
      <c r="R256" s="132">
        <f t="shared" si="15"/>
        <v>0</v>
      </c>
      <c r="S256" s="128"/>
      <c r="T256" s="133"/>
      <c r="U256" s="133"/>
      <c r="V256" s="133"/>
      <c r="W256" s="133"/>
      <c r="X256" s="133"/>
      <c r="Y256" s="133"/>
      <c r="Z256" s="133"/>
      <c r="AA256" s="133"/>
      <c r="AB256" s="133"/>
      <c r="AC256" s="133"/>
      <c r="AD256" s="133"/>
      <c r="AE256" s="133"/>
      <c r="AF256" s="133"/>
      <c r="AG256" s="133"/>
      <c r="AH256" s="133"/>
      <c r="AI256" s="133"/>
    </row>
    <row r="257" spans="1:35" s="129" customFormat="1" ht="28.5" customHeight="1" x14ac:dyDescent="0.25">
      <c r="A257" s="130" t="s">
        <v>14</v>
      </c>
      <c r="B257" s="135"/>
      <c r="C257" s="56"/>
      <c r="D257" s="134"/>
      <c r="E257" s="137"/>
      <c r="F257" s="138"/>
      <c r="G257" s="138"/>
      <c r="H257" s="127">
        <f t="shared" si="13"/>
        <v>0</v>
      </c>
      <c r="I257" s="136"/>
      <c r="J257" s="139"/>
      <c r="K257" s="131">
        <f t="shared" si="14"/>
        <v>0</v>
      </c>
      <c r="L257" s="265">
        <v>0</v>
      </c>
      <c r="M257" s="271"/>
      <c r="N257" s="270"/>
      <c r="O257" s="271"/>
      <c r="P257" s="270"/>
      <c r="Q257" s="295">
        <v>0</v>
      </c>
      <c r="R257" s="132">
        <f t="shared" si="15"/>
        <v>0</v>
      </c>
      <c r="S257" s="128"/>
      <c r="T257" s="133"/>
      <c r="U257" s="133"/>
      <c r="V257" s="133"/>
      <c r="W257" s="133"/>
      <c r="X257" s="133"/>
      <c r="Y257" s="133"/>
      <c r="Z257" s="133"/>
      <c r="AA257" s="133"/>
      <c r="AB257" s="133"/>
      <c r="AC257" s="133"/>
      <c r="AD257" s="133"/>
      <c r="AE257" s="133"/>
      <c r="AF257" s="133"/>
      <c r="AG257" s="133"/>
      <c r="AH257" s="133"/>
      <c r="AI257" s="133"/>
    </row>
    <row r="258" spans="1:35" s="129" customFormat="1" ht="28.5" customHeight="1" x14ac:dyDescent="0.25">
      <c r="A258" s="130" t="s">
        <v>14</v>
      </c>
      <c r="B258" s="135"/>
      <c r="C258" s="56"/>
      <c r="D258" s="134"/>
      <c r="E258" s="137"/>
      <c r="F258" s="138"/>
      <c r="G258" s="138"/>
      <c r="H258" s="127">
        <f t="shared" si="13"/>
        <v>0</v>
      </c>
      <c r="I258" s="136"/>
      <c r="J258" s="139"/>
      <c r="K258" s="131">
        <f t="shared" si="14"/>
        <v>0</v>
      </c>
      <c r="L258" s="265">
        <v>0</v>
      </c>
      <c r="M258" s="271"/>
      <c r="N258" s="270"/>
      <c r="O258" s="271"/>
      <c r="P258" s="270"/>
      <c r="Q258" s="295">
        <v>0</v>
      </c>
      <c r="R258" s="132">
        <f t="shared" si="15"/>
        <v>0</v>
      </c>
      <c r="S258" s="128"/>
      <c r="T258" s="133"/>
      <c r="U258" s="133"/>
      <c r="V258" s="133"/>
      <c r="W258" s="133"/>
      <c r="X258" s="133"/>
      <c r="Y258" s="133"/>
      <c r="Z258" s="133"/>
      <c r="AA258" s="133"/>
      <c r="AB258" s="133"/>
      <c r="AC258" s="133"/>
      <c r="AD258" s="133"/>
      <c r="AE258" s="133"/>
      <c r="AF258" s="133"/>
      <c r="AG258" s="133"/>
      <c r="AH258" s="133"/>
      <c r="AI258" s="133"/>
    </row>
    <row r="259" spans="1:35" s="129" customFormat="1" ht="28.5" customHeight="1" x14ac:dyDescent="0.25">
      <c r="A259" s="130" t="s">
        <v>14</v>
      </c>
      <c r="B259" s="135"/>
      <c r="C259" s="56"/>
      <c r="D259" s="134"/>
      <c r="E259" s="137"/>
      <c r="F259" s="138"/>
      <c r="G259" s="138"/>
      <c r="H259" s="127">
        <f t="shared" ref="H259:H322" si="16">G259-F259</f>
        <v>0</v>
      </c>
      <c r="I259" s="136"/>
      <c r="J259" s="139"/>
      <c r="K259" s="131">
        <f t="shared" si="14"/>
        <v>0</v>
      </c>
      <c r="L259" s="265">
        <v>0</v>
      </c>
      <c r="M259" s="271"/>
      <c r="N259" s="270"/>
      <c r="O259" s="271"/>
      <c r="P259" s="270"/>
      <c r="Q259" s="295">
        <v>0</v>
      </c>
      <c r="R259" s="132">
        <f t="shared" si="15"/>
        <v>0</v>
      </c>
      <c r="S259" s="128"/>
      <c r="T259" s="133"/>
      <c r="U259" s="133"/>
      <c r="V259" s="133"/>
      <c r="W259" s="133"/>
      <c r="X259" s="133"/>
      <c r="Y259" s="133"/>
      <c r="Z259" s="133"/>
      <c r="AA259" s="133"/>
      <c r="AB259" s="133"/>
      <c r="AC259" s="133"/>
      <c r="AD259" s="133"/>
      <c r="AE259" s="133"/>
      <c r="AF259" s="133"/>
      <c r="AG259" s="133"/>
      <c r="AH259" s="133"/>
      <c r="AI259" s="133"/>
    </row>
    <row r="260" spans="1:35" ht="33" customHeight="1" x14ac:dyDescent="0.25">
      <c r="A260" s="140"/>
      <c r="B260" s="141"/>
      <c r="C260" s="153"/>
      <c r="D260" s="143"/>
      <c r="E260" s="144"/>
      <c r="F260" s="145"/>
      <c r="G260" s="145"/>
      <c r="H260" s="127">
        <f t="shared" si="16"/>
        <v>0</v>
      </c>
      <c r="I260" s="142"/>
      <c r="J260" s="146"/>
      <c r="K260" s="131"/>
      <c r="L260" s="201"/>
      <c r="Q260" s="296"/>
      <c r="R260" s="132"/>
      <c r="S260" s="128"/>
      <c r="T260" s="133"/>
      <c r="U260" s="133"/>
      <c r="V260" s="133"/>
      <c r="W260" s="133"/>
      <c r="X260" s="133"/>
      <c r="Y260" s="133"/>
      <c r="Z260" s="133"/>
      <c r="AA260" s="133"/>
      <c r="AB260" s="133"/>
      <c r="AC260" s="133"/>
      <c r="AD260" s="133"/>
      <c r="AE260" s="133"/>
      <c r="AF260" s="133"/>
      <c r="AG260" s="133"/>
      <c r="AH260" s="133"/>
      <c r="AI260" s="133"/>
    </row>
    <row r="261" spans="1:35" ht="33" customHeight="1" x14ac:dyDescent="0.25">
      <c r="A261" s="140"/>
      <c r="B261" s="141"/>
      <c r="C261" s="153"/>
      <c r="D261" s="143"/>
      <c r="E261" s="144"/>
      <c r="F261" s="145"/>
      <c r="G261" s="145"/>
      <c r="H261" s="127">
        <f t="shared" si="16"/>
        <v>0</v>
      </c>
      <c r="I261" s="142"/>
      <c r="J261" s="146"/>
      <c r="K261" s="131"/>
      <c r="L261" s="201"/>
      <c r="Q261" s="296"/>
      <c r="R261" s="132"/>
      <c r="S261" s="128"/>
      <c r="T261" s="133"/>
      <c r="U261" s="133"/>
      <c r="V261" s="133"/>
      <c r="W261" s="133"/>
      <c r="X261" s="133"/>
      <c r="Y261" s="133"/>
      <c r="Z261" s="133"/>
      <c r="AA261" s="133"/>
      <c r="AB261" s="133"/>
      <c r="AC261" s="133"/>
      <c r="AD261" s="133"/>
      <c r="AE261" s="133"/>
      <c r="AF261" s="133"/>
      <c r="AG261" s="133"/>
      <c r="AH261" s="133"/>
      <c r="AI261" s="133"/>
    </row>
    <row r="262" spans="1:35" ht="33" customHeight="1" x14ac:dyDescent="0.25">
      <c r="A262" s="140"/>
      <c r="B262" s="141"/>
      <c r="C262" s="153"/>
      <c r="D262" s="143"/>
      <c r="E262" s="144"/>
      <c r="F262" s="145"/>
      <c r="G262" s="145"/>
      <c r="H262" s="127">
        <f t="shared" si="16"/>
        <v>0</v>
      </c>
      <c r="I262" s="142"/>
      <c r="J262" s="146"/>
      <c r="K262" s="131"/>
      <c r="L262" s="201"/>
      <c r="Q262" s="296"/>
      <c r="R262" s="132"/>
      <c r="S262" s="128"/>
      <c r="T262" s="133"/>
      <c r="U262" s="133"/>
      <c r="V262" s="133"/>
      <c r="W262" s="133"/>
      <c r="X262" s="133"/>
      <c r="Y262" s="133"/>
      <c r="Z262" s="133"/>
      <c r="AA262" s="133"/>
      <c r="AB262" s="133"/>
      <c r="AC262" s="133"/>
      <c r="AD262" s="133"/>
      <c r="AE262" s="133"/>
      <c r="AF262" s="133"/>
      <c r="AG262" s="133"/>
      <c r="AH262" s="133"/>
      <c r="AI262" s="133"/>
    </row>
    <row r="263" spans="1:35" ht="33" customHeight="1" x14ac:dyDescent="0.25">
      <c r="A263" s="140"/>
      <c r="B263" s="141"/>
      <c r="C263" s="153"/>
      <c r="D263" s="143"/>
      <c r="E263" s="144"/>
      <c r="F263" s="145"/>
      <c r="G263" s="145"/>
      <c r="H263" s="127">
        <f t="shared" si="16"/>
        <v>0</v>
      </c>
      <c r="I263" s="142"/>
      <c r="J263" s="146"/>
      <c r="K263" s="131"/>
      <c r="L263" s="201"/>
      <c r="Q263" s="296"/>
      <c r="R263" s="132"/>
      <c r="S263" s="128"/>
      <c r="T263" s="133"/>
      <c r="U263" s="133"/>
      <c r="V263" s="133"/>
      <c r="W263" s="133"/>
      <c r="X263" s="133"/>
      <c r="Y263" s="133"/>
      <c r="Z263" s="133"/>
      <c r="AA263" s="133"/>
      <c r="AB263" s="133"/>
      <c r="AC263" s="133"/>
      <c r="AD263" s="133"/>
      <c r="AE263" s="133"/>
      <c r="AF263" s="133"/>
      <c r="AG263" s="133"/>
      <c r="AH263" s="133"/>
      <c r="AI263" s="133"/>
    </row>
    <row r="264" spans="1:35" ht="33" customHeight="1" x14ac:dyDescent="0.25">
      <c r="A264" s="140"/>
      <c r="B264" s="141"/>
      <c r="C264" s="153"/>
      <c r="D264" s="143"/>
      <c r="E264" s="144"/>
      <c r="F264" s="145"/>
      <c r="G264" s="145"/>
      <c r="H264" s="127">
        <f t="shared" si="16"/>
        <v>0</v>
      </c>
      <c r="I264" s="142"/>
      <c r="J264" s="146"/>
      <c r="K264" s="131"/>
      <c r="L264" s="201"/>
      <c r="Q264" s="296"/>
      <c r="R264" s="132"/>
      <c r="S264" s="128"/>
      <c r="T264" s="133"/>
      <c r="U264" s="133"/>
      <c r="V264" s="133"/>
      <c r="W264" s="133"/>
      <c r="X264" s="133"/>
      <c r="Y264" s="133"/>
      <c r="Z264" s="133"/>
      <c r="AA264" s="133"/>
      <c r="AB264" s="133"/>
      <c r="AC264" s="133"/>
      <c r="AD264" s="133"/>
      <c r="AE264" s="133"/>
      <c r="AF264" s="133"/>
      <c r="AG264" s="133"/>
      <c r="AH264" s="133"/>
      <c r="AI264" s="133"/>
    </row>
    <row r="265" spans="1:35" ht="33" customHeight="1" x14ac:dyDescent="0.25">
      <c r="A265" s="140"/>
      <c r="B265" s="141"/>
      <c r="C265" s="153"/>
      <c r="D265" s="143"/>
      <c r="E265" s="144"/>
      <c r="F265" s="145"/>
      <c r="G265" s="145"/>
      <c r="H265" s="127">
        <f t="shared" si="16"/>
        <v>0</v>
      </c>
      <c r="I265" s="142"/>
      <c r="J265" s="146"/>
      <c r="K265" s="131"/>
      <c r="L265" s="201"/>
      <c r="Q265" s="296"/>
      <c r="R265" s="132"/>
      <c r="S265" s="128"/>
      <c r="T265" s="133"/>
      <c r="U265" s="133"/>
      <c r="V265" s="133"/>
      <c r="W265" s="133"/>
      <c r="X265" s="133"/>
      <c r="Y265" s="133"/>
      <c r="Z265" s="133"/>
      <c r="AA265" s="133"/>
      <c r="AB265" s="133"/>
      <c r="AC265" s="133"/>
      <c r="AD265" s="133"/>
      <c r="AE265" s="133"/>
      <c r="AF265" s="133"/>
      <c r="AG265" s="133"/>
      <c r="AH265" s="133"/>
      <c r="AI265" s="133"/>
    </row>
    <row r="266" spans="1:35" ht="33" customHeight="1" x14ac:dyDescent="0.25">
      <c r="A266" s="140"/>
      <c r="B266" s="141"/>
      <c r="C266" s="153"/>
      <c r="D266" s="143"/>
      <c r="E266" s="144"/>
      <c r="F266" s="145"/>
      <c r="G266" s="145"/>
      <c r="H266" s="127">
        <f t="shared" si="16"/>
        <v>0</v>
      </c>
      <c r="I266" s="142"/>
      <c r="J266" s="146"/>
      <c r="K266" s="131"/>
      <c r="L266" s="201"/>
      <c r="Q266" s="296"/>
      <c r="R266" s="132"/>
      <c r="S266" s="128"/>
      <c r="T266" s="133"/>
      <c r="U266" s="133"/>
      <c r="V266" s="133"/>
      <c r="W266" s="133"/>
      <c r="X266" s="133"/>
      <c r="Y266" s="133"/>
      <c r="Z266" s="133"/>
      <c r="AA266" s="133"/>
      <c r="AB266" s="133"/>
      <c r="AC266" s="133"/>
      <c r="AD266" s="133"/>
      <c r="AE266" s="133"/>
      <c r="AF266" s="133"/>
      <c r="AG266" s="133"/>
      <c r="AH266" s="133"/>
      <c r="AI266" s="133"/>
    </row>
    <row r="267" spans="1:35" ht="33" customHeight="1" x14ac:dyDescent="0.25">
      <c r="A267" s="140"/>
      <c r="B267" s="141"/>
      <c r="C267" s="153"/>
      <c r="D267" s="143"/>
      <c r="E267" s="144"/>
      <c r="F267" s="145"/>
      <c r="G267" s="145"/>
      <c r="H267" s="127">
        <f t="shared" si="16"/>
        <v>0</v>
      </c>
      <c r="I267" s="142"/>
      <c r="J267" s="146"/>
      <c r="K267" s="131"/>
      <c r="L267" s="201"/>
      <c r="Q267" s="296"/>
      <c r="R267" s="132"/>
      <c r="S267" s="128"/>
      <c r="T267" s="133"/>
      <c r="U267" s="133"/>
      <c r="V267" s="133"/>
      <c r="W267" s="133"/>
      <c r="X267" s="133"/>
      <c r="Y267" s="133"/>
      <c r="Z267" s="133"/>
      <c r="AA267" s="133"/>
      <c r="AB267" s="133"/>
      <c r="AC267" s="133"/>
      <c r="AD267" s="133"/>
      <c r="AE267" s="133"/>
      <c r="AF267" s="133"/>
      <c r="AG267" s="133"/>
      <c r="AH267" s="133"/>
      <c r="AI267" s="133"/>
    </row>
    <row r="268" spans="1:35" ht="33" customHeight="1" x14ac:dyDescent="0.25">
      <c r="A268" s="140"/>
      <c r="B268" s="141"/>
      <c r="C268" s="153"/>
      <c r="D268" s="143"/>
      <c r="E268" s="144"/>
      <c r="F268" s="145"/>
      <c r="G268" s="145"/>
      <c r="H268" s="127">
        <f t="shared" si="16"/>
        <v>0</v>
      </c>
      <c r="I268" s="142"/>
      <c r="J268" s="146"/>
      <c r="K268" s="131"/>
      <c r="L268" s="201"/>
      <c r="Q268" s="296"/>
      <c r="R268" s="132"/>
      <c r="S268" s="128"/>
      <c r="T268" s="133"/>
      <c r="U268" s="133"/>
      <c r="V268" s="133"/>
      <c r="W268" s="133"/>
      <c r="X268" s="133"/>
      <c r="Y268" s="133"/>
      <c r="Z268" s="133"/>
      <c r="AA268" s="133"/>
      <c r="AB268" s="133"/>
      <c r="AC268" s="133"/>
      <c r="AD268" s="133"/>
      <c r="AE268" s="133"/>
      <c r="AF268" s="133"/>
      <c r="AG268" s="133"/>
      <c r="AH268" s="133"/>
      <c r="AI268" s="133"/>
    </row>
    <row r="269" spans="1:35" ht="33" customHeight="1" x14ac:dyDescent="0.25">
      <c r="A269" s="140"/>
      <c r="B269" s="141"/>
      <c r="C269" s="153"/>
      <c r="D269" s="143"/>
      <c r="E269" s="144"/>
      <c r="F269" s="145"/>
      <c r="G269" s="145"/>
      <c r="H269" s="127">
        <f t="shared" si="16"/>
        <v>0</v>
      </c>
      <c r="I269" s="142"/>
      <c r="J269" s="146"/>
      <c r="K269" s="131"/>
      <c r="L269" s="201"/>
      <c r="Q269" s="296"/>
      <c r="R269" s="132"/>
      <c r="S269" s="128"/>
      <c r="T269" s="133"/>
      <c r="U269" s="133"/>
      <c r="V269" s="133"/>
      <c r="W269" s="133"/>
      <c r="X269" s="133"/>
      <c r="Y269" s="133"/>
      <c r="Z269" s="133"/>
      <c r="AA269" s="133"/>
      <c r="AB269" s="133"/>
      <c r="AC269" s="133"/>
      <c r="AD269" s="133"/>
      <c r="AE269" s="133"/>
      <c r="AF269" s="133"/>
      <c r="AG269" s="133"/>
      <c r="AH269" s="133"/>
      <c r="AI269" s="133"/>
    </row>
    <row r="270" spans="1:35" ht="33" customHeight="1" x14ac:dyDescent="0.25">
      <c r="A270" s="140"/>
      <c r="B270" s="141"/>
      <c r="C270" s="153"/>
      <c r="D270" s="143"/>
      <c r="E270" s="144"/>
      <c r="F270" s="145"/>
      <c r="G270" s="145"/>
      <c r="H270" s="127">
        <f t="shared" si="16"/>
        <v>0</v>
      </c>
      <c r="I270" s="142"/>
      <c r="J270" s="146"/>
      <c r="K270" s="131"/>
      <c r="L270" s="201"/>
      <c r="Q270" s="296"/>
      <c r="R270" s="132"/>
      <c r="S270" s="128"/>
      <c r="T270" s="133"/>
      <c r="U270" s="133"/>
      <c r="V270" s="133"/>
      <c r="W270" s="133"/>
      <c r="X270" s="133"/>
      <c r="Y270" s="133"/>
      <c r="Z270" s="133"/>
      <c r="AA270" s="133"/>
      <c r="AB270" s="133"/>
      <c r="AC270" s="133"/>
      <c r="AD270" s="133"/>
      <c r="AE270" s="133"/>
      <c r="AF270" s="133"/>
      <c r="AG270" s="133"/>
      <c r="AH270" s="133"/>
      <c r="AI270" s="133"/>
    </row>
    <row r="271" spans="1:35" ht="33" customHeight="1" x14ac:dyDescent="0.25">
      <c r="A271" s="140"/>
      <c r="B271" s="141"/>
      <c r="C271" s="153"/>
      <c r="D271" s="143"/>
      <c r="E271" s="144"/>
      <c r="F271" s="145"/>
      <c r="G271" s="145"/>
      <c r="H271" s="127">
        <f t="shared" si="16"/>
        <v>0</v>
      </c>
      <c r="I271" s="142"/>
      <c r="J271" s="146"/>
      <c r="K271" s="131"/>
      <c r="L271" s="201"/>
      <c r="Q271" s="296"/>
      <c r="R271" s="132"/>
      <c r="S271" s="128"/>
      <c r="T271" s="133"/>
      <c r="U271" s="133"/>
      <c r="V271" s="133"/>
      <c r="W271" s="133"/>
      <c r="X271" s="133"/>
      <c r="Y271" s="133"/>
      <c r="Z271" s="133"/>
      <c r="AA271" s="133"/>
      <c r="AB271" s="133"/>
      <c r="AC271" s="133"/>
      <c r="AD271" s="133"/>
      <c r="AE271" s="133"/>
      <c r="AF271" s="133"/>
      <c r="AG271" s="133"/>
      <c r="AH271" s="133"/>
      <c r="AI271" s="133"/>
    </row>
    <row r="272" spans="1:35" ht="33" customHeight="1" x14ac:dyDescent="0.25">
      <c r="A272" s="140"/>
      <c r="B272" s="141"/>
      <c r="C272" s="153"/>
      <c r="D272" s="143"/>
      <c r="E272" s="144"/>
      <c r="F272" s="145"/>
      <c r="G272" s="145"/>
      <c r="H272" s="127">
        <f t="shared" si="16"/>
        <v>0</v>
      </c>
      <c r="I272" s="142"/>
      <c r="J272" s="146"/>
      <c r="K272" s="131"/>
      <c r="L272" s="201"/>
      <c r="Q272" s="296"/>
      <c r="R272" s="132"/>
      <c r="S272" s="128"/>
      <c r="T272" s="133"/>
      <c r="U272" s="133"/>
      <c r="V272" s="133"/>
      <c r="W272" s="133"/>
      <c r="X272" s="133"/>
      <c r="Y272" s="133"/>
      <c r="Z272" s="133"/>
      <c r="AA272" s="133"/>
      <c r="AB272" s="133"/>
      <c r="AC272" s="133"/>
      <c r="AD272" s="133"/>
      <c r="AE272" s="133"/>
      <c r="AF272" s="133"/>
      <c r="AG272" s="133"/>
      <c r="AH272" s="133"/>
      <c r="AI272" s="133"/>
    </row>
    <row r="273" spans="1:35" ht="33" customHeight="1" x14ac:dyDescent="0.25">
      <c r="A273" s="140"/>
      <c r="B273" s="141"/>
      <c r="C273" s="153"/>
      <c r="D273" s="143"/>
      <c r="E273" s="144"/>
      <c r="F273" s="145"/>
      <c r="G273" s="145"/>
      <c r="H273" s="127">
        <f t="shared" si="16"/>
        <v>0</v>
      </c>
      <c r="I273" s="142"/>
      <c r="J273" s="146"/>
      <c r="K273" s="131"/>
      <c r="L273" s="201"/>
      <c r="Q273" s="296"/>
      <c r="R273" s="132"/>
      <c r="S273" s="128"/>
      <c r="T273" s="133"/>
      <c r="U273" s="133"/>
      <c r="V273" s="133"/>
      <c r="W273" s="133"/>
      <c r="X273" s="133"/>
      <c r="Y273" s="133"/>
      <c r="Z273" s="133"/>
      <c r="AA273" s="133"/>
      <c r="AB273" s="133"/>
      <c r="AC273" s="133"/>
      <c r="AD273" s="133"/>
      <c r="AE273" s="133"/>
      <c r="AF273" s="133"/>
      <c r="AG273" s="133"/>
      <c r="AH273" s="133"/>
      <c r="AI273" s="133"/>
    </row>
    <row r="274" spans="1:35" ht="33" customHeight="1" x14ac:dyDescent="0.25">
      <c r="A274" s="140"/>
      <c r="B274" s="141"/>
      <c r="C274" s="153"/>
      <c r="D274" s="143"/>
      <c r="E274" s="144"/>
      <c r="F274" s="145"/>
      <c r="G274" s="145"/>
      <c r="H274" s="127">
        <f t="shared" si="16"/>
        <v>0</v>
      </c>
      <c r="I274" s="142"/>
      <c r="J274" s="146"/>
      <c r="K274" s="131"/>
      <c r="L274" s="201"/>
      <c r="Q274" s="296"/>
      <c r="R274" s="132"/>
      <c r="S274" s="128"/>
      <c r="T274" s="133"/>
      <c r="U274" s="133"/>
      <c r="V274" s="133"/>
      <c r="W274" s="133"/>
      <c r="X274" s="133"/>
      <c r="Y274" s="133"/>
      <c r="Z274" s="133"/>
      <c r="AA274" s="133"/>
      <c r="AB274" s="133"/>
      <c r="AC274" s="133"/>
      <c r="AD274" s="133"/>
      <c r="AE274" s="133"/>
      <c r="AF274" s="133"/>
      <c r="AG274" s="133"/>
      <c r="AH274" s="133"/>
      <c r="AI274" s="133"/>
    </row>
    <row r="275" spans="1:35" ht="33" customHeight="1" x14ac:dyDescent="0.25">
      <c r="A275" s="140"/>
      <c r="B275" s="141"/>
      <c r="C275" s="153"/>
      <c r="D275" s="143"/>
      <c r="E275" s="144"/>
      <c r="F275" s="145"/>
      <c r="G275" s="145"/>
      <c r="H275" s="127">
        <f t="shared" si="16"/>
        <v>0</v>
      </c>
      <c r="I275" s="142"/>
      <c r="J275" s="146"/>
      <c r="K275" s="131"/>
      <c r="L275" s="201"/>
      <c r="Q275" s="296"/>
      <c r="R275" s="132"/>
      <c r="S275" s="128"/>
      <c r="T275" s="133"/>
      <c r="U275" s="133"/>
      <c r="V275" s="133"/>
      <c r="W275" s="133"/>
      <c r="X275" s="133"/>
      <c r="Y275" s="133"/>
      <c r="Z275" s="133"/>
      <c r="AA275" s="133"/>
      <c r="AB275" s="133"/>
      <c r="AC275" s="133"/>
      <c r="AD275" s="133"/>
      <c r="AE275" s="133"/>
      <c r="AF275" s="133"/>
      <c r="AG275" s="133"/>
      <c r="AH275" s="133"/>
      <c r="AI275" s="133"/>
    </row>
    <row r="276" spans="1:35" ht="33" customHeight="1" x14ac:dyDescent="0.25">
      <c r="A276" s="140"/>
      <c r="B276" s="141"/>
      <c r="C276" s="153"/>
      <c r="D276" s="143"/>
      <c r="E276" s="144"/>
      <c r="F276" s="145"/>
      <c r="G276" s="145"/>
      <c r="H276" s="127">
        <f t="shared" si="16"/>
        <v>0</v>
      </c>
      <c r="I276" s="142"/>
      <c r="J276" s="146"/>
      <c r="K276" s="131"/>
      <c r="L276" s="201"/>
      <c r="Q276" s="296"/>
      <c r="R276" s="132"/>
      <c r="S276" s="128"/>
      <c r="T276" s="133"/>
      <c r="U276" s="133"/>
      <c r="V276" s="133"/>
      <c r="W276" s="133"/>
      <c r="X276" s="133"/>
      <c r="Y276" s="133"/>
      <c r="Z276" s="133"/>
      <c r="AA276" s="133"/>
      <c r="AB276" s="133"/>
      <c r="AC276" s="133"/>
      <c r="AD276" s="133"/>
      <c r="AE276" s="133"/>
      <c r="AF276" s="133"/>
      <c r="AG276" s="133"/>
      <c r="AH276" s="133"/>
      <c r="AI276" s="133"/>
    </row>
    <row r="277" spans="1:35" ht="33" customHeight="1" x14ac:dyDescent="0.25">
      <c r="A277" s="140"/>
      <c r="B277" s="141"/>
      <c r="C277" s="153"/>
      <c r="D277" s="143"/>
      <c r="E277" s="144"/>
      <c r="F277" s="145"/>
      <c r="G277" s="145"/>
      <c r="H277" s="127">
        <f t="shared" si="16"/>
        <v>0</v>
      </c>
      <c r="I277" s="142"/>
      <c r="J277" s="146"/>
      <c r="K277" s="131"/>
      <c r="L277" s="201"/>
      <c r="Q277" s="296"/>
      <c r="R277" s="132"/>
      <c r="S277" s="128"/>
      <c r="T277" s="133"/>
      <c r="U277" s="133"/>
      <c r="V277" s="133"/>
      <c r="W277" s="133"/>
      <c r="X277" s="133"/>
      <c r="Y277" s="133"/>
      <c r="Z277" s="133"/>
      <c r="AA277" s="133"/>
      <c r="AB277" s="133"/>
      <c r="AC277" s="133"/>
      <c r="AD277" s="133"/>
      <c r="AE277" s="133"/>
      <c r="AF277" s="133"/>
      <c r="AG277" s="133"/>
      <c r="AH277" s="133"/>
      <c r="AI277" s="133"/>
    </row>
    <row r="278" spans="1:35" ht="33" customHeight="1" x14ac:dyDescent="0.25">
      <c r="A278" s="140"/>
      <c r="B278" s="141"/>
      <c r="C278" s="153"/>
      <c r="D278" s="143"/>
      <c r="E278" s="144"/>
      <c r="F278" s="145"/>
      <c r="G278" s="145"/>
      <c r="H278" s="127">
        <f t="shared" si="16"/>
        <v>0</v>
      </c>
      <c r="I278" s="142"/>
      <c r="J278" s="146"/>
      <c r="K278" s="131"/>
      <c r="L278" s="201"/>
      <c r="Q278" s="296"/>
      <c r="R278" s="132"/>
      <c r="S278" s="128"/>
      <c r="T278" s="133"/>
      <c r="U278" s="133"/>
      <c r="V278" s="133"/>
      <c r="W278" s="133"/>
      <c r="X278" s="133"/>
      <c r="Y278" s="133"/>
      <c r="Z278" s="133"/>
      <c r="AA278" s="133"/>
      <c r="AB278" s="133"/>
      <c r="AC278" s="133"/>
      <c r="AD278" s="133"/>
      <c r="AE278" s="133"/>
      <c r="AF278" s="133"/>
      <c r="AG278" s="133"/>
      <c r="AH278" s="133"/>
      <c r="AI278" s="133"/>
    </row>
    <row r="279" spans="1:35" ht="33" customHeight="1" x14ac:dyDescent="0.25">
      <c r="A279" s="140"/>
      <c r="B279" s="141"/>
      <c r="C279" s="153"/>
      <c r="D279" s="143"/>
      <c r="E279" s="144"/>
      <c r="F279" s="145"/>
      <c r="G279" s="145"/>
      <c r="H279" s="127">
        <f t="shared" si="16"/>
        <v>0</v>
      </c>
      <c r="I279" s="142"/>
      <c r="J279" s="146"/>
      <c r="K279" s="131"/>
      <c r="L279" s="201"/>
      <c r="Q279" s="296"/>
      <c r="R279" s="132"/>
      <c r="S279" s="128"/>
      <c r="T279" s="133"/>
      <c r="U279" s="133"/>
      <c r="V279" s="133"/>
      <c r="W279" s="133"/>
      <c r="X279" s="133"/>
      <c r="Y279" s="133"/>
      <c r="Z279" s="133"/>
      <c r="AA279" s="133"/>
      <c r="AB279" s="133"/>
      <c r="AC279" s="133"/>
      <c r="AD279" s="133"/>
      <c r="AE279" s="133"/>
      <c r="AF279" s="133"/>
      <c r="AG279" s="133"/>
      <c r="AH279" s="133"/>
      <c r="AI279" s="133"/>
    </row>
    <row r="280" spans="1:35" ht="33" customHeight="1" x14ac:dyDescent="0.25">
      <c r="A280" s="140"/>
      <c r="B280" s="141"/>
      <c r="C280" s="153"/>
      <c r="D280" s="143"/>
      <c r="E280" s="144"/>
      <c r="F280" s="145"/>
      <c r="G280" s="145"/>
      <c r="H280" s="127">
        <f t="shared" si="16"/>
        <v>0</v>
      </c>
      <c r="I280" s="142"/>
      <c r="J280" s="146"/>
      <c r="K280" s="131"/>
      <c r="L280" s="201"/>
      <c r="Q280" s="296"/>
      <c r="R280" s="132"/>
      <c r="S280" s="128"/>
      <c r="T280" s="133"/>
      <c r="U280" s="133"/>
      <c r="V280" s="133"/>
      <c r="W280" s="133"/>
      <c r="X280" s="133"/>
      <c r="Y280" s="133"/>
      <c r="Z280" s="133"/>
      <c r="AA280" s="133"/>
      <c r="AB280" s="133"/>
      <c r="AC280" s="133"/>
      <c r="AD280" s="133"/>
      <c r="AE280" s="133"/>
      <c r="AF280" s="133"/>
      <c r="AG280" s="133"/>
      <c r="AH280" s="133"/>
      <c r="AI280" s="133"/>
    </row>
    <row r="281" spans="1:35" ht="33" customHeight="1" x14ac:dyDescent="0.25">
      <c r="A281" s="140"/>
      <c r="B281" s="141"/>
      <c r="C281" s="153"/>
      <c r="D281" s="143"/>
      <c r="E281" s="144"/>
      <c r="F281" s="145"/>
      <c r="G281" s="145"/>
      <c r="H281" s="127">
        <f t="shared" si="16"/>
        <v>0</v>
      </c>
      <c r="I281" s="142"/>
      <c r="J281" s="146"/>
      <c r="K281" s="131"/>
      <c r="L281" s="201"/>
      <c r="Q281" s="296"/>
      <c r="R281" s="132"/>
      <c r="S281" s="128"/>
      <c r="T281" s="133"/>
      <c r="U281" s="133"/>
      <c r="V281" s="133"/>
      <c r="W281" s="133"/>
      <c r="X281" s="133"/>
      <c r="Y281" s="133"/>
      <c r="Z281" s="133"/>
      <c r="AA281" s="133"/>
      <c r="AB281" s="133"/>
      <c r="AC281" s="133"/>
      <c r="AD281" s="133"/>
      <c r="AE281" s="133"/>
      <c r="AF281" s="133"/>
      <c r="AG281" s="133"/>
      <c r="AH281" s="133"/>
      <c r="AI281" s="133"/>
    </row>
    <row r="282" spans="1:35" ht="33" customHeight="1" x14ac:dyDescent="0.25">
      <c r="A282" s="140"/>
      <c r="B282" s="141"/>
      <c r="C282" s="153"/>
      <c r="D282" s="143"/>
      <c r="E282" s="144"/>
      <c r="F282" s="145"/>
      <c r="G282" s="145"/>
      <c r="H282" s="127">
        <f t="shared" si="16"/>
        <v>0</v>
      </c>
      <c r="I282" s="142"/>
      <c r="J282" s="146"/>
      <c r="K282" s="131"/>
      <c r="L282" s="201"/>
      <c r="Q282" s="296"/>
      <c r="R282" s="132"/>
      <c r="S282" s="128"/>
      <c r="T282" s="133"/>
      <c r="U282" s="133"/>
      <c r="V282" s="133"/>
      <c r="W282" s="133"/>
      <c r="X282" s="133"/>
      <c r="Y282" s="133"/>
      <c r="Z282" s="133"/>
      <c r="AA282" s="133"/>
      <c r="AB282" s="133"/>
      <c r="AC282" s="133"/>
      <c r="AD282" s="133"/>
      <c r="AE282" s="133"/>
      <c r="AF282" s="133"/>
      <c r="AG282" s="133"/>
      <c r="AH282" s="133"/>
      <c r="AI282" s="133"/>
    </row>
    <row r="283" spans="1:35" ht="33" customHeight="1" x14ac:dyDescent="0.25">
      <c r="A283" s="140"/>
      <c r="B283" s="141"/>
      <c r="C283" s="153"/>
      <c r="D283" s="143"/>
      <c r="E283" s="144"/>
      <c r="F283" s="145"/>
      <c r="G283" s="145"/>
      <c r="H283" s="127">
        <f t="shared" si="16"/>
        <v>0</v>
      </c>
      <c r="I283" s="142"/>
      <c r="J283" s="146"/>
      <c r="K283" s="131"/>
      <c r="L283" s="201"/>
      <c r="Q283" s="296"/>
      <c r="R283" s="132"/>
      <c r="S283" s="128"/>
      <c r="T283" s="133"/>
      <c r="U283" s="133"/>
      <c r="V283" s="133"/>
      <c r="W283" s="133"/>
      <c r="X283" s="133"/>
      <c r="Y283" s="133"/>
      <c r="Z283" s="133"/>
      <c r="AA283" s="133"/>
      <c r="AB283" s="133"/>
      <c r="AC283" s="133"/>
      <c r="AD283" s="133"/>
      <c r="AE283" s="133"/>
      <c r="AF283" s="133"/>
      <c r="AG283" s="133"/>
      <c r="AH283" s="133"/>
      <c r="AI283" s="133"/>
    </row>
    <row r="284" spans="1:35" ht="33" customHeight="1" x14ac:dyDescent="0.25">
      <c r="A284" s="140"/>
      <c r="B284" s="141"/>
      <c r="C284" s="153"/>
      <c r="D284" s="143"/>
      <c r="E284" s="144"/>
      <c r="F284" s="145"/>
      <c r="G284" s="145"/>
      <c r="H284" s="127">
        <f t="shared" si="16"/>
        <v>0</v>
      </c>
      <c r="I284" s="142"/>
      <c r="J284" s="146"/>
      <c r="K284" s="131"/>
      <c r="L284" s="201"/>
      <c r="Q284" s="296"/>
      <c r="R284" s="132"/>
      <c r="S284" s="128"/>
      <c r="T284" s="133"/>
      <c r="U284" s="133"/>
      <c r="V284" s="133"/>
      <c r="W284" s="133"/>
      <c r="X284" s="133"/>
      <c r="Y284" s="133"/>
      <c r="Z284" s="133"/>
      <c r="AA284" s="133"/>
      <c r="AB284" s="133"/>
      <c r="AC284" s="133"/>
      <c r="AD284" s="133"/>
      <c r="AE284" s="133"/>
      <c r="AF284" s="133"/>
      <c r="AG284" s="133"/>
      <c r="AH284" s="133"/>
      <c r="AI284" s="133"/>
    </row>
    <row r="285" spans="1:35" ht="33" customHeight="1" x14ac:dyDescent="0.25">
      <c r="A285" s="140"/>
      <c r="B285" s="141"/>
      <c r="C285" s="153"/>
      <c r="D285" s="143"/>
      <c r="E285" s="144"/>
      <c r="F285" s="145"/>
      <c r="G285" s="145"/>
      <c r="H285" s="127">
        <f t="shared" si="16"/>
        <v>0</v>
      </c>
      <c r="I285" s="142"/>
      <c r="J285" s="146"/>
      <c r="K285" s="131"/>
      <c r="L285" s="201"/>
      <c r="Q285" s="296"/>
      <c r="R285" s="132"/>
      <c r="S285" s="128"/>
      <c r="T285" s="133"/>
      <c r="U285" s="133"/>
      <c r="V285" s="133"/>
      <c r="W285" s="133"/>
      <c r="X285" s="133"/>
      <c r="Y285" s="133"/>
      <c r="Z285" s="133"/>
      <c r="AA285" s="133"/>
      <c r="AB285" s="133"/>
      <c r="AC285" s="133"/>
      <c r="AD285" s="133"/>
      <c r="AE285" s="133"/>
      <c r="AF285" s="133"/>
      <c r="AG285" s="133"/>
      <c r="AH285" s="133"/>
      <c r="AI285" s="133"/>
    </row>
    <row r="286" spans="1:35" ht="33" customHeight="1" x14ac:dyDescent="0.25">
      <c r="A286" s="140"/>
      <c r="B286" s="141"/>
      <c r="C286" s="153"/>
      <c r="D286" s="143"/>
      <c r="E286" s="144"/>
      <c r="F286" s="145"/>
      <c r="G286" s="145"/>
      <c r="H286" s="127">
        <f t="shared" si="16"/>
        <v>0</v>
      </c>
      <c r="I286" s="142"/>
      <c r="J286" s="146"/>
      <c r="K286" s="131"/>
      <c r="L286" s="201"/>
      <c r="Q286" s="296"/>
      <c r="R286" s="132"/>
      <c r="S286" s="128"/>
      <c r="T286" s="133"/>
      <c r="U286" s="133"/>
      <c r="V286" s="133"/>
      <c r="W286" s="133"/>
      <c r="X286" s="133"/>
      <c r="Y286" s="133"/>
      <c r="Z286" s="133"/>
      <c r="AA286" s="133"/>
      <c r="AB286" s="133"/>
      <c r="AC286" s="133"/>
      <c r="AD286" s="133"/>
      <c r="AE286" s="133"/>
      <c r="AF286" s="133"/>
      <c r="AG286" s="133"/>
      <c r="AH286" s="133"/>
      <c r="AI286" s="133"/>
    </row>
    <row r="287" spans="1:35" ht="33" customHeight="1" x14ac:dyDescent="0.25">
      <c r="A287" s="140"/>
      <c r="B287" s="141"/>
      <c r="C287" s="153"/>
      <c r="D287" s="143"/>
      <c r="E287" s="144"/>
      <c r="F287" s="145"/>
      <c r="G287" s="145"/>
      <c r="H287" s="127">
        <f t="shared" si="16"/>
        <v>0</v>
      </c>
      <c r="I287" s="142"/>
      <c r="J287" s="146"/>
      <c r="K287" s="131"/>
      <c r="L287" s="201"/>
      <c r="Q287" s="296"/>
      <c r="R287" s="132"/>
      <c r="S287" s="128"/>
      <c r="T287" s="133"/>
      <c r="U287" s="133"/>
      <c r="V287" s="133"/>
      <c r="W287" s="133"/>
      <c r="X287" s="133"/>
      <c r="Y287" s="133"/>
      <c r="Z287" s="133"/>
      <c r="AA287" s="133"/>
      <c r="AB287" s="133"/>
      <c r="AC287" s="133"/>
      <c r="AD287" s="133"/>
      <c r="AE287" s="133"/>
      <c r="AF287" s="133"/>
      <c r="AG287" s="133"/>
      <c r="AH287" s="133"/>
      <c r="AI287" s="133"/>
    </row>
    <row r="288" spans="1:35" ht="33" customHeight="1" x14ac:dyDescent="0.25">
      <c r="A288" s="140"/>
      <c r="B288" s="141"/>
      <c r="C288" s="153"/>
      <c r="D288" s="143"/>
      <c r="E288" s="144"/>
      <c r="F288" s="145"/>
      <c r="G288" s="145"/>
      <c r="H288" s="127">
        <f t="shared" si="16"/>
        <v>0</v>
      </c>
      <c r="I288" s="142"/>
      <c r="J288" s="146"/>
      <c r="K288" s="131"/>
      <c r="L288" s="201"/>
      <c r="Q288" s="296"/>
      <c r="R288" s="132"/>
      <c r="S288" s="128"/>
      <c r="T288" s="133"/>
      <c r="U288" s="133"/>
      <c r="V288" s="133"/>
      <c r="W288" s="133"/>
      <c r="X288" s="133"/>
      <c r="Y288" s="133"/>
      <c r="Z288" s="133"/>
      <c r="AA288" s="133"/>
      <c r="AB288" s="133"/>
      <c r="AC288" s="133"/>
      <c r="AD288" s="133"/>
      <c r="AE288" s="133"/>
      <c r="AF288" s="133"/>
      <c r="AG288" s="133"/>
      <c r="AH288" s="133"/>
      <c r="AI288" s="133"/>
    </row>
    <row r="289" spans="1:35" ht="33" customHeight="1" x14ac:dyDescent="0.25">
      <c r="A289" s="140"/>
      <c r="B289" s="141"/>
      <c r="C289" s="153"/>
      <c r="D289" s="143"/>
      <c r="E289" s="144"/>
      <c r="F289" s="145"/>
      <c r="G289" s="145"/>
      <c r="H289" s="127">
        <f t="shared" si="16"/>
        <v>0</v>
      </c>
      <c r="I289" s="142"/>
      <c r="J289" s="146"/>
      <c r="K289" s="131"/>
      <c r="L289" s="201"/>
      <c r="Q289" s="296"/>
      <c r="R289" s="132"/>
      <c r="S289" s="128"/>
      <c r="T289" s="133"/>
      <c r="U289" s="133"/>
      <c r="V289" s="133"/>
      <c r="W289" s="133"/>
      <c r="X289" s="133"/>
      <c r="Y289" s="133"/>
      <c r="Z289" s="133"/>
      <c r="AA289" s="133"/>
      <c r="AB289" s="133"/>
      <c r="AC289" s="133"/>
      <c r="AD289" s="133"/>
      <c r="AE289" s="133"/>
      <c r="AF289" s="133"/>
      <c r="AG289" s="133"/>
      <c r="AH289" s="133"/>
      <c r="AI289" s="133"/>
    </row>
    <row r="290" spans="1:35" ht="33" customHeight="1" x14ac:dyDescent="0.25">
      <c r="A290" s="140"/>
      <c r="B290" s="141"/>
      <c r="C290" s="153"/>
      <c r="D290" s="143"/>
      <c r="E290" s="144"/>
      <c r="F290" s="145"/>
      <c r="G290" s="145"/>
      <c r="H290" s="127">
        <f t="shared" si="16"/>
        <v>0</v>
      </c>
      <c r="I290" s="142"/>
      <c r="J290" s="146"/>
      <c r="K290" s="131"/>
      <c r="L290" s="201"/>
      <c r="Q290" s="296"/>
      <c r="R290" s="132"/>
      <c r="S290" s="128"/>
      <c r="T290" s="133"/>
      <c r="U290" s="133"/>
      <c r="V290" s="133"/>
      <c r="W290" s="133"/>
      <c r="X290" s="133"/>
      <c r="Y290" s="133"/>
      <c r="Z290" s="133"/>
      <c r="AA290" s="133"/>
      <c r="AB290" s="133"/>
      <c r="AC290" s="133"/>
      <c r="AD290" s="133"/>
      <c r="AE290" s="133"/>
      <c r="AF290" s="133"/>
      <c r="AG290" s="133"/>
      <c r="AH290" s="133"/>
      <c r="AI290" s="133"/>
    </row>
    <row r="291" spans="1:35" ht="33" customHeight="1" x14ac:dyDescent="0.25">
      <c r="A291" s="140"/>
      <c r="B291" s="141"/>
      <c r="C291" s="153"/>
      <c r="D291" s="143"/>
      <c r="E291" s="144"/>
      <c r="F291" s="145"/>
      <c r="G291" s="145"/>
      <c r="H291" s="127">
        <f t="shared" si="16"/>
        <v>0</v>
      </c>
      <c r="I291" s="142"/>
      <c r="J291" s="146"/>
      <c r="K291" s="131"/>
      <c r="L291" s="201"/>
      <c r="Q291" s="296"/>
      <c r="R291" s="132"/>
      <c r="S291" s="128"/>
      <c r="T291" s="133"/>
      <c r="U291" s="133"/>
      <c r="V291" s="133"/>
      <c r="W291" s="133"/>
      <c r="X291" s="133"/>
      <c r="Y291" s="133"/>
      <c r="Z291" s="133"/>
      <c r="AA291" s="133"/>
      <c r="AB291" s="133"/>
      <c r="AC291" s="133"/>
      <c r="AD291" s="133"/>
      <c r="AE291" s="133"/>
      <c r="AF291" s="133"/>
      <c r="AG291" s="133"/>
      <c r="AH291" s="133"/>
      <c r="AI291" s="133"/>
    </row>
    <row r="292" spans="1:35" ht="33" customHeight="1" x14ac:dyDescent="0.25">
      <c r="A292" s="140"/>
      <c r="B292" s="141"/>
      <c r="C292" s="153"/>
      <c r="D292" s="143"/>
      <c r="E292" s="144"/>
      <c r="F292" s="145"/>
      <c r="G292" s="145"/>
      <c r="H292" s="127">
        <f t="shared" si="16"/>
        <v>0</v>
      </c>
      <c r="I292" s="142"/>
      <c r="J292" s="146"/>
      <c r="K292" s="131"/>
      <c r="L292" s="201"/>
      <c r="Q292" s="296"/>
      <c r="R292" s="132"/>
      <c r="S292" s="128"/>
      <c r="T292" s="133"/>
      <c r="U292" s="133"/>
      <c r="V292" s="133"/>
      <c r="W292" s="133"/>
      <c r="X292" s="133"/>
      <c r="Y292" s="133"/>
      <c r="Z292" s="133"/>
      <c r="AA292" s="133"/>
      <c r="AB292" s="133"/>
      <c r="AC292" s="133"/>
      <c r="AD292" s="133"/>
      <c r="AE292" s="133"/>
      <c r="AF292" s="133"/>
      <c r="AG292" s="133"/>
      <c r="AH292" s="133"/>
      <c r="AI292" s="133"/>
    </row>
    <row r="293" spans="1:35" ht="33" customHeight="1" x14ac:dyDescent="0.25">
      <c r="A293" s="140"/>
      <c r="B293" s="141"/>
      <c r="C293" s="153"/>
      <c r="D293" s="143"/>
      <c r="E293" s="144"/>
      <c r="F293" s="145"/>
      <c r="G293" s="145"/>
      <c r="H293" s="127">
        <f t="shared" si="16"/>
        <v>0</v>
      </c>
      <c r="I293" s="142"/>
      <c r="J293" s="146"/>
      <c r="K293" s="131"/>
      <c r="L293" s="201"/>
      <c r="Q293" s="296"/>
      <c r="R293" s="132"/>
      <c r="S293" s="128"/>
      <c r="T293" s="133"/>
      <c r="U293" s="133"/>
      <c r="V293" s="133"/>
      <c r="W293" s="133"/>
      <c r="X293" s="133"/>
      <c r="Y293" s="133"/>
      <c r="Z293" s="133"/>
      <c r="AA293" s="133"/>
      <c r="AB293" s="133"/>
      <c r="AC293" s="133"/>
      <c r="AD293" s="133"/>
      <c r="AE293" s="133"/>
      <c r="AF293" s="133"/>
      <c r="AG293" s="133"/>
      <c r="AH293" s="133"/>
      <c r="AI293" s="133"/>
    </row>
    <row r="294" spans="1:35" ht="33" customHeight="1" x14ac:dyDescent="0.25">
      <c r="A294" s="140"/>
      <c r="B294" s="141"/>
      <c r="C294" s="153"/>
      <c r="D294" s="143"/>
      <c r="E294" s="144"/>
      <c r="F294" s="145"/>
      <c r="G294" s="145"/>
      <c r="H294" s="127">
        <f t="shared" si="16"/>
        <v>0</v>
      </c>
      <c r="I294" s="142"/>
      <c r="J294" s="146"/>
      <c r="K294" s="131"/>
      <c r="L294" s="201"/>
      <c r="Q294" s="296"/>
      <c r="R294" s="132"/>
      <c r="S294" s="128"/>
      <c r="T294" s="133"/>
      <c r="U294" s="133"/>
      <c r="V294" s="133"/>
      <c r="W294" s="133"/>
      <c r="X294" s="133"/>
      <c r="Y294" s="133"/>
      <c r="Z294" s="133"/>
      <c r="AA294" s="133"/>
      <c r="AB294" s="133"/>
      <c r="AC294" s="133"/>
      <c r="AD294" s="133"/>
      <c r="AE294" s="133"/>
      <c r="AF294" s="133"/>
      <c r="AG294" s="133"/>
      <c r="AH294" s="133"/>
      <c r="AI294" s="133"/>
    </row>
    <row r="295" spans="1:35" ht="33" customHeight="1" x14ac:dyDescent="0.25">
      <c r="A295" s="140"/>
      <c r="B295" s="141"/>
      <c r="C295" s="153"/>
      <c r="D295" s="143"/>
      <c r="E295" s="144"/>
      <c r="F295" s="145"/>
      <c r="G295" s="145"/>
      <c r="H295" s="127">
        <f t="shared" si="16"/>
        <v>0</v>
      </c>
      <c r="I295" s="142"/>
      <c r="J295" s="146"/>
      <c r="K295" s="131"/>
      <c r="L295" s="201"/>
      <c r="Q295" s="296"/>
      <c r="R295" s="132"/>
      <c r="S295" s="128"/>
      <c r="T295" s="133"/>
      <c r="U295" s="133"/>
      <c r="V295" s="133"/>
      <c r="W295" s="133"/>
      <c r="X295" s="133"/>
      <c r="Y295" s="133"/>
      <c r="Z295" s="133"/>
      <c r="AA295" s="133"/>
      <c r="AB295" s="133"/>
      <c r="AC295" s="133"/>
      <c r="AD295" s="133"/>
      <c r="AE295" s="133"/>
      <c r="AF295" s="133"/>
      <c r="AG295" s="133"/>
      <c r="AH295" s="133"/>
      <c r="AI295" s="133"/>
    </row>
    <row r="296" spans="1:35" ht="33" customHeight="1" x14ac:dyDescent="0.25">
      <c r="A296" s="140"/>
      <c r="B296" s="141"/>
      <c r="C296" s="153"/>
      <c r="D296" s="143"/>
      <c r="E296" s="144"/>
      <c r="F296" s="145"/>
      <c r="G296" s="145"/>
      <c r="H296" s="127">
        <f t="shared" si="16"/>
        <v>0</v>
      </c>
      <c r="I296" s="142"/>
      <c r="J296" s="146"/>
      <c r="K296" s="131"/>
      <c r="L296" s="201"/>
      <c r="Q296" s="296"/>
      <c r="R296" s="132"/>
      <c r="S296" s="128"/>
      <c r="T296" s="133"/>
      <c r="U296" s="133"/>
      <c r="V296" s="133"/>
      <c r="W296" s="133"/>
      <c r="X296" s="133"/>
      <c r="Y296" s="133"/>
      <c r="Z296" s="133"/>
      <c r="AA296" s="133"/>
      <c r="AB296" s="133"/>
      <c r="AC296" s="133"/>
      <c r="AD296" s="133"/>
      <c r="AE296" s="133"/>
      <c r="AF296" s="133"/>
      <c r="AG296" s="133"/>
      <c r="AH296" s="133"/>
      <c r="AI296" s="133"/>
    </row>
    <row r="297" spans="1:35" ht="33" customHeight="1" x14ac:dyDescent="0.25">
      <c r="A297" s="140"/>
      <c r="B297" s="141"/>
      <c r="C297" s="153"/>
      <c r="D297" s="143"/>
      <c r="E297" s="144"/>
      <c r="F297" s="145"/>
      <c r="G297" s="145"/>
      <c r="H297" s="127">
        <f t="shared" si="16"/>
        <v>0</v>
      </c>
      <c r="I297" s="142"/>
      <c r="J297" s="146"/>
      <c r="K297" s="131"/>
      <c r="L297" s="201"/>
      <c r="Q297" s="296"/>
      <c r="R297" s="132"/>
      <c r="S297" s="128"/>
      <c r="T297" s="133"/>
      <c r="U297" s="133"/>
      <c r="V297" s="133"/>
      <c r="W297" s="133"/>
      <c r="X297" s="133"/>
      <c r="Y297" s="133"/>
      <c r="Z297" s="133"/>
      <c r="AA297" s="133"/>
      <c r="AB297" s="133"/>
      <c r="AC297" s="133"/>
      <c r="AD297" s="133"/>
      <c r="AE297" s="133"/>
      <c r="AF297" s="133"/>
      <c r="AG297" s="133"/>
      <c r="AH297" s="133"/>
      <c r="AI297" s="133"/>
    </row>
    <row r="298" spans="1:35" ht="33" customHeight="1" x14ac:dyDescent="0.25">
      <c r="A298" s="140"/>
      <c r="B298" s="141"/>
      <c r="C298" s="153"/>
      <c r="D298" s="143"/>
      <c r="E298" s="144"/>
      <c r="F298" s="145"/>
      <c r="G298" s="145"/>
      <c r="H298" s="127">
        <f t="shared" si="16"/>
        <v>0</v>
      </c>
      <c r="I298" s="142"/>
      <c r="J298" s="146"/>
      <c r="K298" s="131"/>
      <c r="L298" s="201"/>
      <c r="Q298" s="296"/>
      <c r="R298" s="132"/>
      <c r="S298" s="128"/>
      <c r="T298" s="133"/>
      <c r="U298" s="133"/>
      <c r="V298" s="133"/>
      <c r="W298" s="133"/>
      <c r="X298" s="133"/>
      <c r="Y298" s="133"/>
      <c r="Z298" s="133"/>
      <c r="AA298" s="133"/>
      <c r="AB298" s="133"/>
      <c r="AC298" s="133"/>
      <c r="AD298" s="133"/>
      <c r="AE298" s="133"/>
      <c r="AF298" s="133"/>
      <c r="AG298" s="133"/>
      <c r="AH298" s="133"/>
      <c r="AI298" s="133"/>
    </row>
    <row r="299" spans="1:35" ht="33" customHeight="1" x14ac:dyDescent="0.25">
      <c r="A299" s="140"/>
      <c r="B299" s="141"/>
      <c r="C299" s="153"/>
      <c r="D299" s="143"/>
      <c r="E299" s="144"/>
      <c r="F299" s="145"/>
      <c r="G299" s="145"/>
      <c r="H299" s="127">
        <f t="shared" si="16"/>
        <v>0</v>
      </c>
      <c r="I299" s="142"/>
      <c r="J299" s="146"/>
      <c r="K299" s="131"/>
      <c r="L299" s="201"/>
      <c r="Q299" s="296"/>
      <c r="R299" s="132"/>
      <c r="S299" s="128"/>
      <c r="T299" s="133"/>
      <c r="U299" s="133"/>
      <c r="V299" s="133"/>
      <c r="W299" s="133"/>
      <c r="X299" s="133"/>
      <c r="Y299" s="133"/>
      <c r="Z299" s="133"/>
      <c r="AA299" s="133"/>
      <c r="AB299" s="133"/>
      <c r="AC299" s="133"/>
      <c r="AD299" s="133"/>
      <c r="AE299" s="133"/>
      <c r="AF299" s="133"/>
      <c r="AG299" s="133"/>
      <c r="AH299" s="133"/>
      <c r="AI299" s="133"/>
    </row>
    <row r="300" spans="1:35" ht="33" customHeight="1" x14ac:dyDescent="0.25">
      <c r="A300" s="140"/>
      <c r="B300" s="141"/>
      <c r="C300" s="153"/>
      <c r="D300" s="143"/>
      <c r="E300" s="144"/>
      <c r="F300" s="145"/>
      <c r="G300" s="145"/>
      <c r="H300" s="127">
        <f t="shared" si="16"/>
        <v>0</v>
      </c>
      <c r="I300" s="142"/>
      <c r="J300" s="146"/>
      <c r="K300" s="131"/>
      <c r="L300" s="201"/>
      <c r="Q300" s="296"/>
      <c r="R300" s="132"/>
      <c r="S300" s="128"/>
      <c r="T300" s="133"/>
      <c r="U300" s="133"/>
      <c r="V300" s="133"/>
      <c r="W300" s="133"/>
      <c r="X300" s="133"/>
      <c r="Y300" s="133"/>
      <c r="Z300" s="133"/>
      <c r="AA300" s="133"/>
      <c r="AB300" s="133"/>
      <c r="AC300" s="133"/>
      <c r="AD300" s="133"/>
      <c r="AE300" s="133"/>
      <c r="AF300" s="133"/>
      <c r="AG300" s="133"/>
      <c r="AH300" s="133"/>
      <c r="AI300" s="133"/>
    </row>
    <row r="301" spans="1:35" ht="33" customHeight="1" x14ac:dyDescent="0.25">
      <c r="A301" s="140"/>
      <c r="B301" s="141"/>
      <c r="C301" s="153"/>
      <c r="D301" s="143"/>
      <c r="E301" s="144"/>
      <c r="F301" s="145"/>
      <c r="G301" s="145"/>
      <c r="H301" s="127">
        <f t="shared" si="16"/>
        <v>0</v>
      </c>
      <c r="I301" s="142"/>
      <c r="J301" s="146"/>
      <c r="K301" s="131"/>
      <c r="L301" s="201"/>
      <c r="Q301" s="296"/>
      <c r="R301" s="132"/>
      <c r="S301" s="128"/>
      <c r="T301" s="133"/>
      <c r="U301" s="133"/>
      <c r="V301" s="133"/>
      <c r="W301" s="133"/>
      <c r="X301" s="133"/>
      <c r="Y301" s="133"/>
      <c r="Z301" s="133"/>
      <c r="AA301" s="133"/>
      <c r="AB301" s="133"/>
      <c r="AC301" s="133"/>
      <c r="AD301" s="133"/>
      <c r="AE301" s="133"/>
      <c r="AF301" s="133"/>
      <c r="AG301" s="133"/>
      <c r="AH301" s="133"/>
      <c r="AI301" s="133"/>
    </row>
    <row r="302" spans="1:35" ht="33" customHeight="1" x14ac:dyDescent="0.25">
      <c r="A302" s="140"/>
      <c r="B302" s="141"/>
      <c r="C302" s="153"/>
      <c r="D302" s="143"/>
      <c r="E302" s="144"/>
      <c r="F302" s="145"/>
      <c r="G302" s="145"/>
      <c r="H302" s="127">
        <f t="shared" si="16"/>
        <v>0</v>
      </c>
      <c r="I302" s="142"/>
      <c r="J302" s="146"/>
      <c r="K302" s="131"/>
      <c r="L302" s="201"/>
      <c r="Q302" s="296"/>
      <c r="R302" s="132"/>
      <c r="S302" s="128"/>
      <c r="T302" s="133"/>
      <c r="U302" s="133"/>
      <c r="V302" s="133"/>
      <c r="W302" s="133"/>
      <c r="X302" s="133"/>
      <c r="Y302" s="133"/>
      <c r="Z302" s="133"/>
      <c r="AA302" s="133"/>
      <c r="AB302" s="133"/>
      <c r="AC302" s="133"/>
      <c r="AD302" s="133"/>
      <c r="AE302" s="133"/>
      <c r="AF302" s="133"/>
      <c r="AG302" s="133"/>
      <c r="AH302" s="133"/>
      <c r="AI302" s="133"/>
    </row>
    <row r="303" spans="1:35" ht="33" customHeight="1" x14ac:dyDescent="0.25">
      <c r="A303" s="140"/>
      <c r="B303" s="141"/>
      <c r="C303" s="153"/>
      <c r="D303" s="143"/>
      <c r="E303" s="144"/>
      <c r="F303" s="145"/>
      <c r="G303" s="145"/>
      <c r="H303" s="127">
        <f t="shared" si="16"/>
        <v>0</v>
      </c>
      <c r="I303" s="142"/>
      <c r="J303" s="146"/>
      <c r="K303" s="131"/>
      <c r="L303" s="201"/>
      <c r="Q303" s="296"/>
      <c r="R303" s="132"/>
      <c r="S303" s="128"/>
      <c r="T303" s="133"/>
      <c r="U303" s="133"/>
      <c r="V303" s="133"/>
      <c r="W303" s="133"/>
      <c r="X303" s="133"/>
      <c r="Y303" s="133"/>
      <c r="Z303" s="133"/>
      <c r="AA303" s="133"/>
      <c r="AB303" s="133"/>
      <c r="AC303" s="133"/>
      <c r="AD303" s="133"/>
      <c r="AE303" s="133"/>
      <c r="AF303" s="133"/>
      <c r="AG303" s="133"/>
      <c r="AH303" s="133"/>
      <c r="AI303" s="133"/>
    </row>
    <row r="304" spans="1:35" ht="33" customHeight="1" x14ac:dyDescent="0.25">
      <c r="A304" s="140"/>
      <c r="B304" s="141"/>
      <c r="C304" s="153"/>
      <c r="D304" s="143"/>
      <c r="E304" s="144"/>
      <c r="F304" s="145"/>
      <c r="G304" s="145"/>
      <c r="H304" s="127">
        <f t="shared" si="16"/>
        <v>0</v>
      </c>
      <c r="I304" s="142"/>
      <c r="J304" s="146"/>
      <c r="K304" s="131"/>
      <c r="L304" s="201"/>
      <c r="Q304" s="296"/>
      <c r="R304" s="132"/>
      <c r="S304" s="128"/>
      <c r="T304" s="133"/>
      <c r="U304" s="133"/>
      <c r="V304" s="133"/>
      <c r="W304" s="133"/>
      <c r="X304" s="133"/>
      <c r="Y304" s="133"/>
      <c r="Z304" s="133"/>
      <c r="AA304" s="133"/>
      <c r="AB304" s="133"/>
      <c r="AC304" s="133"/>
      <c r="AD304" s="133"/>
      <c r="AE304" s="133"/>
      <c r="AF304" s="133"/>
      <c r="AG304" s="133"/>
      <c r="AH304" s="133"/>
      <c r="AI304" s="133"/>
    </row>
    <row r="305" spans="1:35" ht="33" customHeight="1" x14ac:dyDescent="0.25">
      <c r="A305" s="140"/>
      <c r="B305" s="141"/>
      <c r="C305" s="153"/>
      <c r="D305" s="143"/>
      <c r="E305" s="144"/>
      <c r="F305" s="145"/>
      <c r="G305" s="145"/>
      <c r="H305" s="127">
        <f t="shared" si="16"/>
        <v>0</v>
      </c>
      <c r="I305" s="142"/>
      <c r="J305" s="146"/>
      <c r="K305" s="131"/>
      <c r="L305" s="201"/>
      <c r="Q305" s="296"/>
      <c r="R305" s="132"/>
      <c r="S305" s="128"/>
      <c r="T305" s="133"/>
      <c r="U305" s="133"/>
      <c r="V305" s="133"/>
      <c r="W305" s="133"/>
      <c r="X305" s="133"/>
      <c r="Y305" s="133"/>
      <c r="Z305" s="133"/>
      <c r="AA305" s="133"/>
      <c r="AB305" s="133"/>
      <c r="AC305" s="133"/>
      <c r="AD305" s="133"/>
      <c r="AE305" s="133"/>
      <c r="AF305" s="133"/>
      <c r="AG305" s="133"/>
      <c r="AH305" s="133"/>
      <c r="AI305" s="133"/>
    </row>
    <row r="306" spans="1:35" ht="33" customHeight="1" x14ac:dyDescent="0.25">
      <c r="A306" s="140"/>
      <c r="B306" s="141"/>
      <c r="C306" s="153"/>
      <c r="D306" s="143"/>
      <c r="E306" s="144"/>
      <c r="F306" s="145"/>
      <c r="G306" s="145"/>
      <c r="H306" s="127">
        <f t="shared" si="16"/>
        <v>0</v>
      </c>
      <c r="I306" s="142"/>
      <c r="J306" s="146"/>
      <c r="K306" s="131"/>
      <c r="L306" s="201"/>
      <c r="Q306" s="296"/>
      <c r="R306" s="132"/>
      <c r="S306" s="128"/>
      <c r="T306" s="133"/>
      <c r="U306" s="133"/>
      <c r="V306" s="133"/>
      <c r="W306" s="133"/>
      <c r="X306" s="133"/>
      <c r="Y306" s="133"/>
      <c r="Z306" s="133"/>
      <c r="AA306" s="133"/>
      <c r="AB306" s="133"/>
      <c r="AC306" s="133"/>
      <c r="AD306" s="133"/>
      <c r="AE306" s="133"/>
      <c r="AF306" s="133"/>
      <c r="AG306" s="133"/>
      <c r="AH306" s="133"/>
      <c r="AI306" s="133"/>
    </row>
    <row r="307" spans="1:35" ht="33" customHeight="1" x14ac:dyDescent="0.25">
      <c r="A307" s="140"/>
      <c r="B307" s="141"/>
      <c r="C307" s="153"/>
      <c r="D307" s="143"/>
      <c r="E307" s="144"/>
      <c r="F307" s="145"/>
      <c r="G307" s="145"/>
      <c r="H307" s="127">
        <f t="shared" si="16"/>
        <v>0</v>
      </c>
      <c r="I307" s="142"/>
      <c r="J307" s="146"/>
      <c r="K307" s="131"/>
      <c r="L307" s="201"/>
      <c r="Q307" s="296"/>
      <c r="R307" s="132"/>
      <c r="S307" s="128"/>
      <c r="T307" s="133"/>
      <c r="U307" s="133"/>
      <c r="V307" s="133"/>
      <c r="W307" s="133"/>
      <c r="X307" s="133"/>
      <c r="Y307" s="133"/>
      <c r="Z307" s="133"/>
      <c r="AA307" s="133"/>
      <c r="AB307" s="133"/>
      <c r="AC307" s="133"/>
      <c r="AD307" s="133"/>
      <c r="AE307" s="133"/>
      <c r="AF307" s="133"/>
      <c r="AG307" s="133"/>
      <c r="AH307" s="133"/>
      <c r="AI307" s="133"/>
    </row>
    <row r="308" spans="1:35" ht="33" customHeight="1" x14ac:dyDescent="0.25">
      <c r="A308" s="140"/>
      <c r="B308" s="141"/>
      <c r="C308" s="153"/>
      <c r="D308" s="143"/>
      <c r="E308" s="144"/>
      <c r="F308" s="145"/>
      <c r="G308" s="145"/>
      <c r="H308" s="127">
        <f t="shared" si="16"/>
        <v>0</v>
      </c>
      <c r="I308" s="142"/>
      <c r="J308" s="146"/>
      <c r="K308" s="131"/>
      <c r="L308" s="201"/>
      <c r="Q308" s="296"/>
      <c r="R308" s="132"/>
      <c r="S308" s="128"/>
      <c r="T308" s="133"/>
      <c r="U308" s="133"/>
      <c r="V308" s="133"/>
      <c r="W308" s="133"/>
      <c r="X308" s="133"/>
      <c r="Y308" s="133"/>
      <c r="Z308" s="133"/>
      <c r="AA308" s="133"/>
      <c r="AB308" s="133"/>
      <c r="AC308" s="133"/>
      <c r="AD308" s="133"/>
      <c r="AE308" s="133"/>
      <c r="AF308" s="133"/>
      <c r="AG308" s="133"/>
      <c r="AH308" s="133"/>
      <c r="AI308" s="133"/>
    </row>
    <row r="309" spans="1:35" ht="33" customHeight="1" x14ac:dyDescent="0.25">
      <c r="A309" s="140"/>
      <c r="B309" s="141"/>
      <c r="C309" s="153"/>
      <c r="D309" s="143"/>
      <c r="E309" s="144"/>
      <c r="F309" s="145"/>
      <c r="G309" s="145"/>
      <c r="H309" s="127">
        <f t="shared" si="16"/>
        <v>0</v>
      </c>
      <c r="I309" s="142"/>
      <c r="J309" s="146"/>
      <c r="K309" s="131"/>
      <c r="L309" s="201"/>
      <c r="Q309" s="296"/>
      <c r="R309" s="132"/>
      <c r="S309" s="128"/>
      <c r="T309" s="133"/>
      <c r="U309" s="133"/>
      <c r="V309" s="133"/>
      <c r="W309" s="133"/>
      <c r="X309" s="133"/>
      <c r="Y309" s="133"/>
      <c r="Z309" s="133"/>
      <c r="AA309" s="133"/>
      <c r="AB309" s="133"/>
      <c r="AC309" s="133"/>
      <c r="AD309" s="133"/>
      <c r="AE309" s="133"/>
      <c r="AF309" s="133"/>
      <c r="AG309" s="133"/>
      <c r="AH309" s="133"/>
      <c r="AI309" s="133"/>
    </row>
    <row r="310" spans="1:35" ht="33" customHeight="1" x14ac:dyDescent="0.25">
      <c r="A310" s="140"/>
      <c r="B310" s="141"/>
      <c r="C310" s="153"/>
      <c r="D310" s="143"/>
      <c r="E310" s="144"/>
      <c r="F310" s="145"/>
      <c r="G310" s="145"/>
      <c r="H310" s="127">
        <f t="shared" si="16"/>
        <v>0</v>
      </c>
      <c r="I310" s="142"/>
      <c r="J310" s="146"/>
      <c r="K310" s="131"/>
      <c r="L310" s="201"/>
      <c r="Q310" s="296"/>
      <c r="R310" s="132"/>
      <c r="S310" s="128"/>
      <c r="T310" s="133"/>
      <c r="U310" s="133"/>
      <c r="V310" s="133"/>
      <c r="W310" s="133"/>
      <c r="X310" s="133"/>
      <c r="Y310" s="133"/>
      <c r="Z310" s="133"/>
      <c r="AA310" s="133"/>
      <c r="AB310" s="133"/>
      <c r="AC310" s="133"/>
      <c r="AD310" s="133"/>
      <c r="AE310" s="133"/>
      <c r="AF310" s="133"/>
      <c r="AG310" s="133"/>
      <c r="AH310" s="133"/>
      <c r="AI310" s="133"/>
    </row>
    <row r="311" spans="1:35" ht="33" customHeight="1" x14ac:dyDescent="0.25">
      <c r="A311" s="140"/>
      <c r="B311" s="141"/>
      <c r="C311" s="153"/>
      <c r="D311" s="143"/>
      <c r="E311" s="144"/>
      <c r="F311" s="145"/>
      <c r="G311" s="145"/>
      <c r="H311" s="127">
        <f t="shared" si="16"/>
        <v>0</v>
      </c>
      <c r="I311" s="142"/>
      <c r="J311" s="146"/>
      <c r="K311" s="131"/>
      <c r="L311" s="201"/>
      <c r="Q311" s="296"/>
      <c r="R311" s="132"/>
      <c r="S311" s="128"/>
      <c r="T311" s="133"/>
      <c r="U311" s="133"/>
      <c r="V311" s="133"/>
      <c r="W311" s="133"/>
      <c r="X311" s="133"/>
      <c r="Y311" s="133"/>
      <c r="Z311" s="133"/>
      <c r="AA311" s="133"/>
      <c r="AB311" s="133"/>
      <c r="AC311" s="133"/>
      <c r="AD311" s="133"/>
      <c r="AE311" s="133"/>
      <c r="AF311" s="133"/>
      <c r="AG311" s="133"/>
      <c r="AH311" s="133"/>
      <c r="AI311" s="133"/>
    </row>
    <row r="312" spans="1:35" ht="33" customHeight="1" x14ac:dyDescent="0.25">
      <c r="A312" s="140"/>
      <c r="B312" s="141"/>
      <c r="C312" s="153"/>
      <c r="D312" s="143"/>
      <c r="E312" s="144"/>
      <c r="F312" s="145"/>
      <c r="G312" s="145"/>
      <c r="H312" s="127">
        <f t="shared" si="16"/>
        <v>0</v>
      </c>
      <c r="I312" s="142"/>
      <c r="J312" s="146"/>
      <c r="K312" s="131"/>
      <c r="L312" s="201"/>
      <c r="Q312" s="296"/>
      <c r="R312" s="132"/>
      <c r="S312" s="128"/>
      <c r="T312" s="133"/>
      <c r="U312" s="133"/>
      <c r="V312" s="133"/>
      <c r="W312" s="133"/>
      <c r="X312" s="133"/>
      <c r="Y312" s="133"/>
      <c r="Z312" s="133"/>
      <c r="AA312" s="133"/>
      <c r="AB312" s="133"/>
      <c r="AC312" s="133"/>
      <c r="AD312" s="133"/>
      <c r="AE312" s="133"/>
      <c r="AF312" s="133"/>
      <c r="AG312" s="133"/>
      <c r="AH312" s="133"/>
      <c r="AI312" s="133"/>
    </row>
    <row r="313" spans="1:35" ht="33" customHeight="1" x14ac:dyDescent="0.25">
      <c r="A313" s="140"/>
      <c r="B313" s="141"/>
      <c r="C313" s="153"/>
      <c r="D313" s="143"/>
      <c r="E313" s="144"/>
      <c r="F313" s="145"/>
      <c r="G313" s="145"/>
      <c r="H313" s="127">
        <f t="shared" si="16"/>
        <v>0</v>
      </c>
      <c r="I313" s="142"/>
      <c r="J313" s="146"/>
      <c r="K313" s="131"/>
      <c r="L313" s="201"/>
      <c r="Q313" s="296"/>
      <c r="R313" s="132"/>
      <c r="S313" s="128"/>
      <c r="T313" s="133"/>
      <c r="U313" s="133"/>
      <c r="V313" s="133"/>
      <c r="W313" s="133"/>
      <c r="X313" s="133"/>
      <c r="Y313" s="133"/>
      <c r="Z313" s="133"/>
      <c r="AA313" s="133"/>
      <c r="AB313" s="133"/>
      <c r="AC313" s="133"/>
      <c r="AD313" s="133"/>
      <c r="AE313" s="133"/>
      <c r="AF313" s="133"/>
      <c r="AG313" s="133"/>
      <c r="AH313" s="133"/>
      <c r="AI313" s="133"/>
    </row>
    <row r="314" spans="1:35" ht="33" customHeight="1" x14ac:dyDescent="0.25">
      <c r="A314" s="140"/>
      <c r="B314" s="141"/>
      <c r="C314" s="153"/>
      <c r="D314" s="143"/>
      <c r="E314" s="144"/>
      <c r="F314" s="145"/>
      <c r="G314" s="145"/>
      <c r="H314" s="127">
        <f t="shared" si="16"/>
        <v>0</v>
      </c>
      <c r="I314" s="142"/>
      <c r="J314" s="146"/>
      <c r="K314" s="131"/>
      <c r="L314" s="201"/>
      <c r="Q314" s="296"/>
      <c r="R314" s="132"/>
      <c r="S314" s="128"/>
      <c r="T314" s="133"/>
      <c r="U314" s="133"/>
      <c r="V314" s="133"/>
      <c r="W314" s="133"/>
      <c r="X314" s="133"/>
      <c r="Y314" s="133"/>
      <c r="Z314" s="133"/>
      <c r="AA314" s="133"/>
      <c r="AB314" s="133"/>
      <c r="AC314" s="133"/>
      <c r="AD314" s="133"/>
      <c r="AE314" s="133"/>
      <c r="AF314" s="133"/>
      <c r="AG314" s="133"/>
      <c r="AH314" s="133"/>
      <c r="AI314" s="133"/>
    </row>
    <row r="315" spans="1:35" ht="33" customHeight="1" x14ac:dyDescent="0.25">
      <c r="A315" s="140"/>
      <c r="B315" s="141"/>
      <c r="C315" s="153"/>
      <c r="D315" s="143"/>
      <c r="E315" s="144"/>
      <c r="F315" s="145"/>
      <c r="G315" s="145"/>
      <c r="H315" s="127">
        <f t="shared" si="16"/>
        <v>0</v>
      </c>
      <c r="I315" s="142"/>
      <c r="J315" s="146"/>
      <c r="K315" s="131"/>
      <c r="L315" s="201"/>
      <c r="Q315" s="296"/>
      <c r="R315" s="132"/>
      <c r="S315" s="128"/>
      <c r="T315" s="133"/>
      <c r="U315" s="133"/>
      <c r="V315" s="133"/>
      <c r="W315" s="133"/>
      <c r="X315" s="133"/>
      <c r="Y315" s="133"/>
      <c r="Z315" s="133"/>
      <c r="AA315" s="133"/>
      <c r="AB315" s="133"/>
      <c r="AC315" s="133"/>
      <c r="AD315" s="133"/>
      <c r="AE315" s="133"/>
      <c r="AF315" s="133"/>
      <c r="AG315" s="133"/>
      <c r="AH315" s="133"/>
      <c r="AI315" s="133"/>
    </row>
    <row r="316" spans="1:35" ht="33" customHeight="1" x14ac:dyDescent="0.25">
      <c r="A316" s="140"/>
      <c r="B316" s="141"/>
      <c r="C316" s="153"/>
      <c r="D316" s="143"/>
      <c r="E316" s="144"/>
      <c r="F316" s="145"/>
      <c r="G316" s="145"/>
      <c r="H316" s="127">
        <f t="shared" si="16"/>
        <v>0</v>
      </c>
      <c r="I316" s="142"/>
      <c r="J316" s="146"/>
      <c r="K316" s="131"/>
      <c r="L316" s="201"/>
      <c r="Q316" s="296"/>
      <c r="R316" s="132"/>
      <c r="S316" s="128"/>
      <c r="T316" s="133"/>
      <c r="U316" s="133"/>
      <c r="V316" s="133"/>
      <c r="W316" s="133"/>
      <c r="X316" s="133"/>
      <c r="Y316" s="133"/>
      <c r="Z316" s="133"/>
      <c r="AA316" s="133"/>
      <c r="AB316" s="133"/>
      <c r="AC316" s="133"/>
      <c r="AD316" s="133"/>
      <c r="AE316" s="133"/>
      <c r="AF316" s="133"/>
      <c r="AG316" s="133"/>
      <c r="AH316" s="133"/>
      <c r="AI316" s="133"/>
    </row>
    <row r="317" spans="1:35" ht="33" customHeight="1" x14ac:dyDescent="0.25">
      <c r="A317" s="140"/>
      <c r="B317" s="141"/>
      <c r="C317" s="153"/>
      <c r="D317" s="143"/>
      <c r="E317" s="144"/>
      <c r="F317" s="145"/>
      <c r="G317" s="145"/>
      <c r="H317" s="127">
        <f t="shared" si="16"/>
        <v>0</v>
      </c>
      <c r="I317" s="142"/>
      <c r="J317" s="146"/>
      <c r="K317" s="131"/>
      <c r="L317" s="201"/>
      <c r="Q317" s="296"/>
      <c r="R317" s="132"/>
      <c r="S317" s="128"/>
      <c r="T317" s="133"/>
      <c r="U317" s="133"/>
      <c r="V317" s="133"/>
      <c r="W317" s="133"/>
      <c r="X317" s="133"/>
      <c r="Y317" s="133"/>
      <c r="Z317" s="133"/>
      <c r="AA317" s="133"/>
      <c r="AB317" s="133"/>
      <c r="AC317" s="133"/>
      <c r="AD317" s="133"/>
      <c r="AE317" s="133"/>
      <c r="AF317" s="133"/>
      <c r="AG317" s="133"/>
      <c r="AH317" s="133"/>
      <c r="AI317" s="133"/>
    </row>
    <row r="318" spans="1:35" ht="33" customHeight="1" x14ac:dyDescent="0.25">
      <c r="A318" s="140"/>
      <c r="B318" s="141"/>
      <c r="C318" s="153"/>
      <c r="D318" s="143"/>
      <c r="E318" s="144"/>
      <c r="F318" s="145"/>
      <c r="G318" s="145"/>
      <c r="H318" s="127">
        <f t="shared" si="16"/>
        <v>0</v>
      </c>
      <c r="I318" s="142"/>
      <c r="J318" s="146"/>
      <c r="K318" s="131"/>
      <c r="L318" s="201"/>
      <c r="Q318" s="296"/>
      <c r="R318" s="132"/>
      <c r="S318" s="128"/>
      <c r="T318" s="133"/>
      <c r="U318" s="133"/>
      <c r="V318" s="133"/>
      <c r="W318" s="133"/>
      <c r="X318" s="133"/>
      <c r="Y318" s="133"/>
      <c r="Z318" s="133"/>
      <c r="AA318" s="133"/>
      <c r="AB318" s="133"/>
      <c r="AC318" s="133"/>
      <c r="AD318" s="133"/>
      <c r="AE318" s="133"/>
      <c r="AF318" s="133"/>
      <c r="AG318" s="133"/>
      <c r="AH318" s="133"/>
      <c r="AI318" s="133"/>
    </row>
    <row r="319" spans="1:35" ht="33" customHeight="1" x14ac:dyDescent="0.25">
      <c r="A319" s="140"/>
      <c r="B319" s="141"/>
      <c r="C319" s="153"/>
      <c r="D319" s="143"/>
      <c r="E319" s="144"/>
      <c r="F319" s="145"/>
      <c r="G319" s="145"/>
      <c r="H319" s="127">
        <f t="shared" si="16"/>
        <v>0</v>
      </c>
      <c r="I319" s="142"/>
      <c r="J319" s="146"/>
      <c r="K319" s="131"/>
      <c r="L319" s="201"/>
      <c r="Q319" s="296"/>
      <c r="R319" s="132"/>
      <c r="S319" s="128"/>
      <c r="T319" s="133"/>
      <c r="U319" s="133"/>
      <c r="V319" s="133"/>
      <c r="W319" s="133"/>
      <c r="X319" s="133"/>
      <c r="Y319" s="133"/>
      <c r="Z319" s="133"/>
      <c r="AA319" s="133"/>
      <c r="AB319" s="133"/>
      <c r="AC319" s="133"/>
      <c r="AD319" s="133"/>
      <c r="AE319" s="133"/>
      <c r="AF319" s="133"/>
      <c r="AG319" s="133"/>
      <c r="AH319" s="133"/>
      <c r="AI319" s="133"/>
    </row>
    <row r="320" spans="1:35" ht="33" customHeight="1" x14ac:dyDescent="0.25">
      <c r="A320" s="140"/>
      <c r="B320" s="141"/>
      <c r="C320" s="153"/>
      <c r="D320" s="143"/>
      <c r="E320" s="144"/>
      <c r="F320" s="145"/>
      <c r="G320" s="145"/>
      <c r="H320" s="127">
        <f t="shared" si="16"/>
        <v>0</v>
      </c>
      <c r="I320" s="142"/>
      <c r="J320" s="146"/>
      <c r="K320" s="131"/>
      <c r="L320" s="201"/>
      <c r="Q320" s="296"/>
      <c r="R320" s="132"/>
      <c r="S320" s="128"/>
      <c r="T320" s="133"/>
      <c r="U320" s="133"/>
      <c r="V320" s="133"/>
      <c r="W320" s="133"/>
      <c r="X320" s="133"/>
      <c r="Y320" s="133"/>
      <c r="Z320" s="133"/>
      <c r="AA320" s="133"/>
      <c r="AB320" s="133"/>
      <c r="AC320" s="133"/>
      <c r="AD320" s="133"/>
      <c r="AE320" s="133"/>
      <c r="AF320" s="133"/>
      <c r="AG320" s="133"/>
      <c r="AH320" s="133"/>
      <c r="AI320" s="133"/>
    </row>
    <row r="321" spans="1:35" ht="33" customHeight="1" x14ac:dyDescent="0.25">
      <c r="A321" s="140"/>
      <c r="B321" s="141"/>
      <c r="C321" s="153"/>
      <c r="D321" s="143"/>
      <c r="E321" s="144"/>
      <c r="F321" s="145"/>
      <c r="G321" s="145"/>
      <c r="H321" s="127">
        <f t="shared" si="16"/>
        <v>0</v>
      </c>
      <c r="I321" s="142"/>
      <c r="J321" s="146"/>
      <c r="K321" s="131"/>
      <c r="L321" s="201"/>
      <c r="Q321" s="296"/>
      <c r="R321" s="132"/>
      <c r="S321" s="128"/>
      <c r="T321" s="133"/>
      <c r="U321" s="133"/>
      <c r="V321" s="133"/>
      <c r="W321" s="133"/>
      <c r="X321" s="133"/>
      <c r="Y321" s="133"/>
      <c r="Z321" s="133"/>
      <c r="AA321" s="133"/>
      <c r="AB321" s="133"/>
      <c r="AC321" s="133"/>
      <c r="AD321" s="133"/>
      <c r="AE321" s="133"/>
      <c r="AF321" s="133"/>
      <c r="AG321" s="133"/>
      <c r="AH321" s="133"/>
      <c r="AI321" s="133"/>
    </row>
    <row r="322" spans="1:35" ht="33" customHeight="1" x14ac:dyDescent="0.25">
      <c r="A322" s="140"/>
      <c r="B322" s="141"/>
      <c r="C322" s="153"/>
      <c r="D322" s="143"/>
      <c r="E322" s="144"/>
      <c r="F322" s="145"/>
      <c r="G322" s="145"/>
      <c r="H322" s="127">
        <f t="shared" si="16"/>
        <v>0</v>
      </c>
      <c r="I322" s="142"/>
      <c r="J322" s="146"/>
      <c r="K322" s="131"/>
      <c r="L322" s="201"/>
      <c r="Q322" s="296"/>
      <c r="R322" s="132"/>
      <c r="S322" s="128"/>
      <c r="T322" s="133"/>
      <c r="U322" s="133"/>
      <c r="V322" s="133"/>
      <c r="W322" s="133"/>
      <c r="X322" s="133"/>
      <c r="Y322" s="133"/>
      <c r="Z322" s="133"/>
      <c r="AA322" s="133"/>
      <c r="AB322" s="133"/>
      <c r="AC322" s="133"/>
      <c r="AD322" s="133"/>
      <c r="AE322" s="133"/>
      <c r="AF322" s="133"/>
      <c r="AG322" s="133"/>
      <c r="AH322" s="133"/>
      <c r="AI322" s="133"/>
    </row>
    <row r="323" spans="1:35" ht="33" customHeight="1" x14ac:dyDescent="0.25">
      <c r="A323" s="140"/>
      <c r="B323" s="141"/>
      <c r="C323" s="153"/>
      <c r="D323" s="143"/>
      <c r="E323" s="144"/>
      <c r="F323" s="145"/>
      <c r="G323" s="145"/>
      <c r="H323" s="127">
        <f t="shared" ref="H323:H386" si="17">G323-F323</f>
        <v>0</v>
      </c>
      <c r="I323" s="142"/>
      <c r="J323" s="146"/>
      <c r="K323" s="131"/>
      <c r="L323" s="201"/>
      <c r="Q323" s="296"/>
      <c r="R323" s="132"/>
      <c r="S323" s="128"/>
      <c r="T323" s="133"/>
      <c r="U323" s="133"/>
      <c r="V323" s="133"/>
      <c r="W323" s="133"/>
      <c r="X323" s="133"/>
      <c r="Y323" s="133"/>
      <c r="Z323" s="133"/>
      <c r="AA323" s="133"/>
      <c r="AB323" s="133"/>
      <c r="AC323" s="133"/>
      <c r="AD323" s="133"/>
      <c r="AE323" s="133"/>
      <c r="AF323" s="133"/>
      <c r="AG323" s="133"/>
      <c r="AH323" s="133"/>
      <c r="AI323" s="133"/>
    </row>
    <row r="324" spans="1:35" ht="33" customHeight="1" x14ac:dyDescent="0.25">
      <c r="A324" s="140"/>
      <c r="B324" s="141"/>
      <c r="C324" s="153"/>
      <c r="D324" s="143"/>
      <c r="E324" s="144"/>
      <c r="F324" s="145"/>
      <c r="G324" s="145"/>
      <c r="H324" s="127">
        <f t="shared" si="17"/>
        <v>0</v>
      </c>
      <c r="I324" s="142"/>
      <c r="J324" s="146"/>
      <c r="K324" s="131"/>
      <c r="L324" s="201"/>
      <c r="Q324" s="296"/>
      <c r="R324" s="132"/>
      <c r="S324" s="128"/>
      <c r="T324" s="133"/>
      <c r="U324" s="133"/>
      <c r="V324" s="133"/>
      <c r="W324" s="133"/>
      <c r="X324" s="133"/>
      <c r="Y324" s="133"/>
      <c r="Z324" s="133"/>
      <c r="AA324" s="133"/>
      <c r="AB324" s="133"/>
      <c r="AC324" s="133"/>
      <c r="AD324" s="133"/>
      <c r="AE324" s="133"/>
      <c r="AF324" s="133"/>
      <c r="AG324" s="133"/>
      <c r="AH324" s="133"/>
      <c r="AI324" s="133"/>
    </row>
    <row r="325" spans="1:35" ht="33" customHeight="1" x14ac:dyDescent="0.25">
      <c r="A325" s="140"/>
      <c r="B325" s="141"/>
      <c r="C325" s="153"/>
      <c r="D325" s="143"/>
      <c r="E325" s="144"/>
      <c r="F325" s="145"/>
      <c r="G325" s="145"/>
      <c r="H325" s="127">
        <f t="shared" si="17"/>
        <v>0</v>
      </c>
      <c r="I325" s="142"/>
      <c r="J325" s="146"/>
      <c r="K325" s="131"/>
      <c r="L325" s="201"/>
      <c r="Q325" s="296"/>
      <c r="R325" s="132"/>
      <c r="S325" s="128"/>
      <c r="T325" s="133"/>
      <c r="U325" s="133"/>
      <c r="V325" s="133"/>
      <c r="W325" s="133"/>
      <c r="X325" s="133"/>
      <c r="Y325" s="133"/>
      <c r="Z325" s="133"/>
      <c r="AA325" s="133"/>
      <c r="AB325" s="133"/>
      <c r="AC325" s="133"/>
      <c r="AD325" s="133"/>
      <c r="AE325" s="133"/>
      <c r="AF325" s="133"/>
      <c r="AG325" s="133"/>
      <c r="AH325" s="133"/>
      <c r="AI325" s="133"/>
    </row>
    <row r="326" spans="1:35" ht="33" customHeight="1" x14ac:dyDescent="0.25">
      <c r="A326" s="140"/>
      <c r="B326" s="141"/>
      <c r="C326" s="153"/>
      <c r="D326" s="143"/>
      <c r="E326" s="144"/>
      <c r="F326" s="145"/>
      <c r="G326" s="145"/>
      <c r="H326" s="127">
        <f t="shared" si="17"/>
        <v>0</v>
      </c>
      <c r="I326" s="142"/>
      <c r="J326" s="146"/>
      <c r="K326" s="131"/>
      <c r="L326" s="201"/>
      <c r="Q326" s="296"/>
      <c r="R326" s="132"/>
      <c r="S326" s="128"/>
      <c r="T326" s="133"/>
      <c r="U326" s="133"/>
      <c r="V326" s="133"/>
      <c r="W326" s="133"/>
      <c r="X326" s="133"/>
      <c r="Y326" s="133"/>
      <c r="Z326" s="133"/>
      <c r="AA326" s="133"/>
      <c r="AB326" s="133"/>
      <c r="AC326" s="133"/>
      <c r="AD326" s="133"/>
      <c r="AE326" s="133"/>
      <c r="AF326" s="133"/>
      <c r="AG326" s="133"/>
      <c r="AH326" s="133"/>
      <c r="AI326" s="133"/>
    </row>
    <row r="327" spans="1:35" ht="33" customHeight="1" x14ac:dyDescent="0.25">
      <c r="A327" s="140"/>
      <c r="B327" s="141"/>
      <c r="C327" s="153"/>
      <c r="D327" s="143"/>
      <c r="E327" s="144"/>
      <c r="F327" s="145"/>
      <c r="G327" s="145"/>
      <c r="H327" s="127">
        <f t="shared" si="17"/>
        <v>0</v>
      </c>
      <c r="I327" s="142"/>
      <c r="J327" s="146"/>
      <c r="K327" s="131"/>
      <c r="L327" s="201"/>
      <c r="Q327" s="296"/>
      <c r="R327" s="132"/>
      <c r="S327" s="128"/>
      <c r="T327" s="133"/>
      <c r="U327" s="133"/>
      <c r="V327" s="133"/>
      <c r="W327" s="133"/>
      <c r="X327" s="133"/>
      <c r="Y327" s="133"/>
      <c r="Z327" s="133"/>
      <c r="AA327" s="133"/>
      <c r="AB327" s="133"/>
      <c r="AC327" s="133"/>
      <c r="AD327" s="133"/>
      <c r="AE327" s="133"/>
      <c r="AF327" s="133"/>
      <c r="AG327" s="133"/>
      <c r="AH327" s="133"/>
      <c r="AI327" s="133"/>
    </row>
    <row r="328" spans="1:35" ht="33" customHeight="1" x14ac:dyDescent="0.25">
      <c r="A328" s="140"/>
      <c r="B328" s="141"/>
      <c r="C328" s="153"/>
      <c r="D328" s="143"/>
      <c r="E328" s="144"/>
      <c r="F328" s="145"/>
      <c r="G328" s="145"/>
      <c r="H328" s="127">
        <f t="shared" si="17"/>
        <v>0</v>
      </c>
      <c r="I328" s="142"/>
      <c r="J328" s="146"/>
      <c r="K328" s="131"/>
      <c r="L328" s="201"/>
      <c r="Q328" s="296"/>
      <c r="R328" s="132"/>
      <c r="S328" s="128"/>
      <c r="T328" s="133"/>
      <c r="U328" s="133"/>
      <c r="V328" s="133"/>
      <c r="W328" s="133"/>
      <c r="X328" s="133"/>
      <c r="Y328" s="133"/>
      <c r="Z328" s="133"/>
      <c r="AA328" s="133"/>
      <c r="AB328" s="133"/>
      <c r="AC328" s="133"/>
      <c r="AD328" s="133"/>
      <c r="AE328" s="133"/>
      <c r="AF328" s="133"/>
      <c r="AG328" s="133"/>
      <c r="AH328" s="133"/>
      <c r="AI328" s="133"/>
    </row>
    <row r="329" spans="1:35" ht="33" customHeight="1" x14ac:dyDescent="0.25">
      <c r="A329" s="140"/>
      <c r="B329" s="141"/>
      <c r="C329" s="153"/>
      <c r="D329" s="143"/>
      <c r="E329" s="144"/>
      <c r="F329" s="145"/>
      <c r="G329" s="145"/>
      <c r="H329" s="127">
        <f t="shared" si="17"/>
        <v>0</v>
      </c>
      <c r="I329" s="142"/>
      <c r="J329" s="146"/>
      <c r="K329" s="131"/>
      <c r="L329" s="201"/>
      <c r="Q329" s="296"/>
      <c r="R329" s="132"/>
      <c r="S329" s="128"/>
      <c r="T329" s="133"/>
      <c r="U329" s="133"/>
      <c r="V329" s="133"/>
      <c r="W329" s="133"/>
      <c r="X329" s="133"/>
      <c r="Y329" s="133"/>
      <c r="Z329" s="133"/>
      <c r="AA329" s="133"/>
      <c r="AB329" s="133"/>
      <c r="AC329" s="133"/>
      <c r="AD329" s="133"/>
      <c r="AE329" s="133"/>
      <c r="AF329" s="133"/>
      <c r="AG329" s="133"/>
      <c r="AH329" s="133"/>
      <c r="AI329" s="133"/>
    </row>
    <row r="330" spans="1:35" ht="33" customHeight="1" x14ac:dyDescent="0.25">
      <c r="A330" s="140"/>
      <c r="B330" s="141"/>
      <c r="C330" s="153"/>
      <c r="D330" s="143"/>
      <c r="E330" s="144"/>
      <c r="F330" s="145"/>
      <c r="G330" s="145"/>
      <c r="H330" s="127">
        <f t="shared" si="17"/>
        <v>0</v>
      </c>
      <c r="I330" s="142"/>
      <c r="J330" s="146"/>
      <c r="K330" s="131"/>
      <c r="L330" s="201"/>
      <c r="Q330" s="296"/>
      <c r="R330" s="132"/>
      <c r="S330" s="128"/>
      <c r="T330" s="133"/>
      <c r="U330" s="133"/>
      <c r="V330" s="133"/>
      <c r="W330" s="133"/>
      <c r="X330" s="133"/>
      <c r="Y330" s="133"/>
      <c r="Z330" s="133"/>
      <c r="AA330" s="133"/>
      <c r="AB330" s="133"/>
      <c r="AC330" s="133"/>
      <c r="AD330" s="133"/>
      <c r="AE330" s="133"/>
      <c r="AF330" s="133"/>
      <c r="AG330" s="133"/>
      <c r="AH330" s="133"/>
      <c r="AI330" s="133"/>
    </row>
    <row r="331" spans="1:35" ht="33" customHeight="1" x14ac:dyDescent="0.25">
      <c r="A331" s="140"/>
      <c r="B331" s="141"/>
      <c r="C331" s="153"/>
      <c r="D331" s="143"/>
      <c r="E331" s="144"/>
      <c r="F331" s="145"/>
      <c r="G331" s="145"/>
      <c r="H331" s="127">
        <f t="shared" si="17"/>
        <v>0</v>
      </c>
      <c r="I331" s="142"/>
      <c r="J331" s="146"/>
      <c r="K331" s="131"/>
      <c r="L331" s="201"/>
      <c r="Q331" s="296"/>
      <c r="R331" s="132"/>
      <c r="S331" s="128"/>
      <c r="T331" s="133"/>
      <c r="U331" s="133"/>
      <c r="V331" s="133"/>
      <c r="W331" s="133"/>
      <c r="X331" s="133"/>
      <c r="Y331" s="133"/>
      <c r="Z331" s="133"/>
      <c r="AA331" s="133"/>
      <c r="AB331" s="133"/>
      <c r="AC331" s="133"/>
      <c r="AD331" s="133"/>
      <c r="AE331" s="133"/>
      <c r="AF331" s="133"/>
      <c r="AG331" s="133"/>
      <c r="AH331" s="133"/>
      <c r="AI331" s="133"/>
    </row>
    <row r="332" spans="1:35" ht="33" customHeight="1" x14ac:dyDescent="0.25">
      <c r="A332" s="140"/>
      <c r="B332" s="141"/>
      <c r="C332" s="153"/>
      <c r="D332" s="143"/>
      <c r="E332" s="144"/>
      <c r="F332" s="145"/>
      <c r="G332" s="145"/>
      <c r="H332" s="127">
        <f t="shared" si="17"/>
        <v>0</v>
      </c>
      <c r="I332" s="142"/>
      <c r="J332" s="146"/>
      <c r="K332" s="131"/>
      <c r="L332" s="201"/>
      <c r="Q332" s="296"/>
      <c r="R332" s="132"/>
      <c r="S332" s="128"/>
      <c r="T332" s="133"/>
      <c r="U332" s="133"/>
      <c r="V332" s="133"/>
      <c r="W332" s="133"/>
      <c r="X332" s="133"/>
      <c r="Y332" s="133"/>
      <c r="Z332" s="133"/>
      <c r="AA332" s="133"/>
      <c r="AB332" s="133"/>
      <c r="AC332" s="133"/>
      <c r="AD332" s="133"/>
      <c r="AE332" s="133"/>
      <c r="AF332" s="133"/>
      <c r="AG332" s="133"/>
      <c r="AH332" s="133"/>
      <c r="AI332" s="133"/>
    </row>
    <row r="333" spans="1:35" ht="33" customHeight="1" x14ac:dyDescent="0.25">
      <c r="A333" s="140"/>
      <c r="B333" s="141"/>
      <c r="C333" s="153"/>
      <c r="D333" s="143"/>
      <c r="E333" s="144"/>
      <c r="F333" s="145"/>
      <c r="G333" s="145"/>
      <c r="H333" s="127">
        <f t="shared" si="17"/>
        <v>0</v>
      </c>
      <c r="I333" s="142"/>
      <c r="J333" s="146"/>
      <c r="K333" s="131"/>
      <c r="L333" s="201"/>
      <c r="Q333" s="296"/>
      <c r="R333" s="132"/>
      <c r="S333" s="128"/>
      <c r="T333" s="133"/>
      <c r="U333" s="133"/>
      <c r="V333" s="133"/>
      <c r="W333" s="133"/>
      <c r="X333" s="133"/>
      <c r="Y333" s="133"/>
      <c r="Z333" s="133"/>
      <c r="AA333" s="133"/>
      <c r="AB333" s="133"/>
      <c r="AC333" s="133"/>
      <c r="AD333" s="133"/>
      <c r="AE333" s="133"/>
      <c r="AF333" s="133"/>
      <c r="AG333" s="133"/>
      <c r="AH333" s="133"/>
      <c r="AI333" s="133"/>
    </row>
    <row r="334" spans="1:35" ht="33" customHeight="1" x14ac:dyDescent="0.25">
      <c r="A334" s="140"/>
      <c r="B334" s="141"/>
      <c r="C334" s="153"/>
      <c r="D334" s="143"/>
      <c r="E334" s="144"/>
      <c r="F334" s="145"/>
      <c r="G334" s="145"/>
      <c r="H334" s="127">
        <f t="shared" si="17"/>
        <v>0</v>
      </c>
      <c r="I334" s="142"/>
      <c r="J334" s="146"/>
      <c r="K334" s="131"/>
      <c r="L334" s="201"/>
      <c r="Q334" s="296"/>
      <c r="R334" s="132"/>
      <c r="S334" s="128"/>
      <c r="T334" s="133"/>
      <c r="U334" s="133"/>
      <c r="V334" s="133"/>
      <c r="W334" s="133"/>
      <c r="X334" s="133"/>
      <c r="Y334" s="133"/>
      <c r="Z334" s="133"/>
      <c r="AA334" s="133"/>
      <c r="AB334" s="133"/>
      <c r="AC334" s="133"/>
      <c r="AD334" s="133"/>
      <c r="AE334" s="133"/>
      <c r="AF334" s="133"/>
      <c r="AG334" s="133"/>
      <c r="AH334" s="133"/>
      <c r="AI334" s="133"/>
    </row>
    <row r="335" spans="1:35" ht="33" customHeight="1" x14ac:dyDescent="0.25">
      <c r="A335" s="140"/>
      <c r="B335" s="141"/>
      <c r="C335" s="153"/>
      <c r="D335" s="143"/>
      <c r="E335" s="144"/>
      <c r="F335" s="145"/>
      <c r="G335" s="145"/>
      <c r="H335" s="127">
        <f t="shared" si="17"/>
        <v>0</v>
      </c>
      <c r="I335" s="142"/>
      <c r="J335" s="146"/>
      <c r="K335" s="131"/>
      <c r="L335" s="201"/>
      <c r="Q335" s="296"/>
      <c r="R335" s="132"/>
      <c r="S335" s="128"/>
      <c r="T335" s="133"/>
      <c r="U335" s="133"/>
      <c r="V335" s="133"/>
      <c r="W335" s="133"/>
      <c r="X335" s="133"/>
      <c r="Y335" s="133"/>
      <c r="Z335" s="133"/>
      <c r="AA335" s="133"/>
      <c r="AB335" s="133"/>
      <c r="AC335" s="133"/>
      <c r="AD335" s="133"/>
      <c r="AE335" s="133"/>
      <c r="AF335" s="133"/>
      <c r="AG335" s="133"/>
      <c r="AH335" s="133"/>
      <c r="AI335" s="133"/>
    </row>
    <row r="336" spans="1:35" ht="33" customHeight="1" x14ac:dyDescent="0.25">
      <c r="A336" s="140"/>
      <c r="B336" s="141"/>
      <c r="C336" s="153"/>
      <c r="D336" s="143"/>
      <c r="E336" s="144"/>
      <c r="F336" s="145"/>
      <c r="G336" s="145"/>
      <c r="H336" s="127">
        <f t="shared" si="17"/>
        <v>0</v>
      </c>
      <c r="I336" s="142"/>
      <c r="J336" s="146"/>
      <c r="K336" s="131"/>
      <c r="L336" s="201"/>
      <c r="Q336" s="296"/>
      <c r="R336" s="132"/>
      <c r="S336" s="128"/>
      <c r="T336" s="133"/>
      <c r="U336" s="133"/>
      <c r="V336" s="133"/>
      <c r="W336" s="133"/>
      <c r="X336" s="133"/>
      <c r="Y336" s="133"/>
      <c r="Z336" s="133"/>
      <c r="AA336" s="133"/>
      <c r="AB336" s="133"/>
      <c r="AC336" s="133"/>
      <c r="AD336" s="133"/>
      <c r="AE336" s="133"/>
      <c r="AF336" s="133"/>
      <c r="AG336" s="133"/>
      <c r="AH336" s="133"/>
      <c r="AI336" s="133"/>
    </row>
    <row r="337" spans="1:35" ht="33" customHeight="1" x14ac:dyDescent="0.25">
      <c r="A337" s="140"/>
      <c r="B337" s="141"/>
      <c r="C337" s="153"/>
      <c r="D337" s="143"/>
      <c r="E337" s="144"/>
      <c r="F337" s="145"/>
      <c r="G337" s="145"/>
      <c r="H337" s="127">
        <f t="shared" si="17"/>
        <v>0</v>
      </c>
      <c r="I337" s="142"/>
      <c r="J337" s="146"/>
      <c r="K337" s="131"/>
      <c r="L337" s="201"/>
      <c r="Q337" s="296"/>
      <c r="R337" s="132"/>
      <c r="S337" s="128"/>
      <c r="T337" s="133"/>
      <c r="U337" s="133"/>
      <c r="V337" s="133"/>
      <c r="W337" s="133"/>
      <c r="X337" s="133"/>
      <c r="Y337" s="133"/>
      <c r="Z337" s="133"/>
      <c r="AA337" s="133"/>
      <c r="AB337" s="133"/>
      <c r="AC337" s="133"/>
      <c r="AD337" s="133"/>
      <c r="AE337" s="133"/>
      <c r="AF337" s="133"/>
      <c r="AG337" s="133"/>
      <c r="AH337" s="133"/>
      <c r="AI337" s="133"/>
    </row>
    <row r="338" spans="1:35" ht="33" customHeight="1" x14ac:dyDescent="0.25">
      <c r="A338" s="140"/>
      <c r="B338" s="141"/>
      <c r="C338" s="153"/>
      <c r="D338" s="143"/>
      <c r="E338" s="144"/>
      <c r="F338" s="145"/>
      <c r="G338" s="145"/>
      <c r="H338" s="127">
        <f t="shared" si="17"/>
        <v>0</v>
      </c>
      <c r="I338" s="142"/>
      <c r="J338" s="146"/>
      <c r="K338" s="131"/>
      <c r="L338" s="201"/>
      <c r="Q338" s="296"/>
      <c r="R338" s="132"/>
      <c r="S338" s="128"/>
      <c r="T338" s="133"/>
      <c r="U338" s="133"/>
      <c r="V338" s="133"/>
      <c r="W338" s="133"/>
      <c r="X338" s="133"/>
      <c r="Y338" s="133"/>
      <c r="Z338" s="133"/>
      <c r="AA338" s="133"/>
      <c r="AB338" s="133"/>
      <c r="AC338" s="133"/>
      <c r="AD338" s="133"/>
      <c r="AE338" s="133"/>
      <c r="AF338" s="133"/>
      <c r="AG338" s="133"/>
      <c r="AH338" s="133"/>
      <c r="AI338" s="133"/>
    </row>
    <row r="339" spans="1:35" ht="33" customHeight="1" x14ac:dyDescent="0.25">
      <c r="A339" s="140"/>
      <c r="B339" s="141"/>
      <c r="C339" s="153"/>
      <c r="D339" s="143"/>
      <c r="E339" s="144"/>
      <c r="F339" s="145"/>
      <c r="G339" s="145"/>
      <c r="H339" s="127">
        <f t="shared" si="17"/>
        <v>0</v>
      </c>
      <c r="I339" s="142"/>
      <c r="J339" s="146"/>
      <c r="K339" s="131"/>
      <c r="L339" s="201"/>
      <c r="Q339" s="296"/>
      <c r="R339" s="132"/>
      <c r="S339" s="128"/>
      <c r="T339" s="133"/>
      <c r="U339" s="133"/>
      <c r="V339" s="133"/>
      <c r="W339" s="133"/>
      <c r="X339" s="133"/>
      <c r="Y339" s="133"/>
      <c r="Z339" s="133"/>
      <c r="AA339" s="133"/>
      <c r="AB339" s="133"/>
      <c r="AC339" s="133"/>
      <c r="AD339" s="133"/>
      <c r="AE339" s="133"/>
      <c r="AF339" s="133"/>
      <c r="AG339" s="133"/>
      <c r="AH339" s="133"/>
      <c r="AI339" s="133"/>
    </row>
    <row r="340" spans="1:35" ht="33" customHeight="1" x14ac:dyDescent="0.25">
      <c r="A340" s="140"/>
      <c r="B340" s="141"/>
      <c r="C340" s="153"/>
      <c r="D340" s="143"/>
      <c r="E340" s="144"/>
      <c r="F340" s="145"/>
      <c r="G340" s="145"/>
      <c r="H340" s="127">
        <f t="shared" si="17"/>
        <v>0</v>
      </c>
      <c r="I340" s="142"/>
      <c r="J340" s="146"/>
      <c r="K340" s="131"/>
      <c r="L340" s="201"/>
      <c r="Q340" s="296"/>
      <c r="R340" s="132"/>
      <c r="S340" s="128"/>
      <c r="T340" s="133"/>
      <c r="U340" s="133"/>
      <c r="V340" s="133"/>
      <c r="W340" s="133"/>
      <c r="X340" s="133"/>
      <c r="Y340" s="133"/>
      <c r="Z340" s="133"/>
      <c r="AA340" s="133"/>
      <c r="AB340" s="133"/>
      <c r="AC340" s="133"/>
      <c r="AD340" s="133"/>
      <c r="AE340" s="133"/>
      <c r="AF340" s="133"/>
      <c r="AG340" s="133"/>
      <c r="AH340" s="133"/>
      <c r="AI340" s="133"/>
    </row>
    <row r="341" spans="1:35" ht="33" customHeight="1" x14ac:dyDescent="0.25">
      <c r="A341" s="140"/>
      <c r="B341" s="141"/>
      <c r="C341" s="153"/>
      <c r="D341" s="143"/>
      <c r="E341" s="144"/>
      <c r="F341" s="145"/>
      <c r="G341" s="145"/>
      <c r="H341" s="127">
        <f t="shared" si="17"/>
        <v>0</v>
      </c>
      <c r="I341" s="142"/>
      <c r="J341" s="146"/>
      <c r="K341" s="131"/>
      <c r="L341" s="201"/>
      <c r="Q341" s="296"/>
      <c r="R341" s="132"/>
      <c r="S341" s="128"/>
      <c r="T341" s="133"/>
      <c r="U341" s="133"/>
      <c r="V341" s="133"/>
      <c r="W341" s="133"/>
      <c r="X341" s="133"/>
      <c r="Y341" s="133"/>
      <c r="Z341" s="133"/>
      <c r="AA341" s="133"/>
      <c r="AB341" s="133"/>
      <c r="AC341" s="133"/>
      <c r="AD341" s="133"/>
      <c r="AE341" s="133"/>
      <c r="AF341" s="133"/>
      <c r="AG341" s="133"/>
      <c r="AH341" s="133"/>
      <c r="AI341" s="133"/>
    </row>
    <row r="342" spans="1:35" ht="33" customHeight="1" x14ac:dyDescent="0.25">
      <c r="A342" s="140"/>
      <c r="B342" s="141"/>
      <c r="C342" s="153"/>
      <c r="D342" s="143"/>
      <c r="E342" s="144"/>
      <c r="F342" s="145"/>
      <c r="G342" s="145"/>
      <c r="H342" s="127">
        <f t="shared" si="17"/>
        <v>0</v>
      </c>
      <c r="I342" s="142"/>
      <c r="J342" s="146"/>
      <c r="K342" s="131"/>
      <c r="L342" s="201"/>
      <c r="Q342" s="296"/>
      <c r="R342" s="132"/>
      <c r="S342" s="128"/>
      <c r="T342" s="133"/>
      <c r="U342" s="133"/>
      <c r="V342" s="133"/>
      <c r="W342" s="133"/>
      <c r="X342" s="133"/>
      <c r="Y342" s="133"/>
      <c r="Z342" s="133"/>
      <c r="AA342" s="133"/>
      <c r="AB342" s="133"/>
      <c r="AC342" s="133"/>
      <c r="AD342" s="133"/>
      <c r="AE342" s="133"/>
      <c r="AF342" s="133"/>
      <c r="AG342" s="133"/>
      <c r="AH342" s="133"/>
      <c r="AI342" s="133"/>
    </row>
    <row r="343" spans="1:35" ht="33" customHeight="1" x14ac:dyDescent="0.25">
      <c r="A343" s="140"/>
      <c r="B343" s="141"/>
      <c r="C343" s="153"/>
      <c r="D343" s="143"/>
      <c r="E343" s="144"/>
      <c r="F343" s="145"/>
      <c r="G343" s="145"/>
      <c r="H343" s="127">
        <f t="shared" si="17"/>
        <v>0</v>
      </c>
      <c r="I343" s="142"/>
      <c r="J343" s="146"/>
      <c r="K343" s="131"/>
      <c r="L343" s="201"/>
      <c r="Q343" s="296"/>
      <c r="R343" s="132"/>
      <c r="S343" s="128"/>
      <c r="T343" s="133"/>
      <c r="U343" s="133"/>
      <c r="V343" s="133"/>
      <c r="W343" s="133"/>
      <c r="X343" s="133"/>
      <c r="Y343" s="133"/>
      <c r="Z343" s="133"/>
      <c r="AA343" s="133"/>
      <c r="AB343" s="133"/>
      <c r="AC343" s="133"/>
      <c r="AD343" s="133"/>
      <c r="AE343" s="133"/>
      <c r="AF343" s="133"/>
      <c r="AG343" s="133"/>
      <c r="AH343" s="133"/>
      <c r="AI343" s="133"/>
    </row>
    <row r="344" spans="1:35" ht="33" customHeight="1" x14ac:dyDescent="0.25">
      <c r="A344" s="140"/>
      <c r="B344" s="141"/>
      <c r="C344" s="153"/>
      <c r="D344" s="143"/>
      <c r="E344" s="144"/>
      <c r="F344" s="145"/>
      <c r="G344" s="145"/>
      <c r="H344" s="127">
        <f t="shared" si="17"/>
        <v>0</v>
      </c>
      <c r="I344" s="142"/>
      <c r="J344" s="146"/>
      <c r="K344" s="131"/>
      <c r="L344" s="201"/>
      <c r="Q344" s="296"/>
      <c r="R344" s="132"/>
      <c r="S344" s="128"/>
      <c r="T344" s="133"/>
      <c r="U344" s="133"/>
      <c r="V344" s="133"/>
      <c r="W344" s="133"/>
      <c r="X344" s="133"/>
      <c r="Y344" s="133"/>
      <c r="Z344" s="133"/>
      <c r="AA344" s="133"/>
      <c r="AB344" s="133"/>
      <c r="AC344" s="133"/>
      <c r="AD344" s="133"/>
      <c r="AE344" s="133"/>
      <c r="AF344" s="133"/>
      <c r="AG344" s="133"/>
      <c r="AH344" s="133"/>
      <c r="AI344" s="133"/>
    </row>
    <row r="345" spans="1:35" ht="33" customHeight="1" x14ac:dyDescent="0.25">
      <c r="A345" s="140"/>
      <c r="B345" s="141"/>
      <c r="C345" s="153"/>
      <c r="D345" s="143"/>
      <c r="E345" s="144"/>
      <c r="F345" s="145"/>
      <c r="G345" s="145"/>
      <c r="H345" s="127">
        <f t="shared" si="17"/>
        <v>0</v>
      </c>
      <c r="I345" s="142"/>
      <c r="J345" s="146"/>
      <c r="K345" s="131"/>
      <c r="L345" s="201"/>
      <c r="Q345" s="296"/>
      <c r="R345" s="132"/>
      <c r="S345" s="128"/>
      <c r="T345" s="133"/>
      <c r="U345" s="133"/>
      <c r="V345" s="133"/>
      <c r="W345" s="133"/>
      <c r="X345" s="133"/>
      <c r="Y345" s="133"/>
      <c r="Z345" s="133"/>
      <c r="AA345" s="133"/>
      <c r="AB345" s="133"/>
      <c r="AC345" s="133"/>
      <c r="AD345" s="133"/>
      <c r="AE345" s="133"/>
      <c r="AF345" s="133"/>
      <c r="AG345" s="133"/>
      <c r="AH345" s="133"/>
      <c r="AI345" s="133"/>
    </row>
    <row r="346" spans="1:35" ht="33" customHeight="1" x14ac:dyDescent="0.25">
      <c r="A346" s="140"/>
      <c r="B346" s="141"/>
      <c r="C346" s="153"/>
      <c r="D346" s="143"/>
      <c r="E346" s="144"/>
      <c r="F346" s="145"/>
      <c r="G346" s="145"/>
      <c r="H346" s="127">
        <f t="shared" si="17"/>
        <v>0</v>
      </c>
      <c r="I346" s="142"/>
      <c r="J346" s="146"/>
      <c r="K346" s="131"/>
      <c r="L346" s="201"/>
      <c r="Q346" s="296"/>
      <c r="R346" s="132"/>
      <c r="S346" s="128"/>
      <c r="T346" s="133"/>
      <c r="U346" s="133"/>
      <c r="V346" s="133"/>
      <c r="W346" s="133"/>
      <c r="X346" s="133"/>
      <c r="Y346" s="133"/>
      <c r="Z346" s="133"/>
      <c r="AA346" s="133"/>
      <c r="AB346" s="133"/>
      <c r="AC346" s="133"/>
      <c r="AD346" s="133"/>
      <c r="AE346" s="133"/>
      <c r="AF346" s="133"/>
      <c r="AG346" s="133"/>
      <c r="AH346" s="133"/>
      <c r="AI346" s="133"/>
    </row>
    <row r="347" spans="1:35" ht="33" customHeight="1" x14ac:dyDescent="0.25">
      <c r="A347" s="140"/>
      <c r="B347" s="141"/>
      <c r="C347" s="153"/>
      <c r="D347" s="143"/>
      <c r="E347" s="144"/>
      <c r="F347" s="145"/>
      <c r="G347" s="145"/>
      <c r="H347" s="127">
        <f t="shared" si="17"/>
        <v>0</v>
      </c>
      <c r="I347" s="142"/>
      <c r="J347" s="146"/>
      <c r="K347" s="131"/>
      <c r="L347" s="201"/>
      <c r="Q347" s="296"/>
      <c r="R347" s="132"/>
      <c r="S347" s="128"/>
      <c r="T347" s="133"/>
      <c r="U347" s="133"/>
      <c r="V347" s="133"/>
      <c r="W347" s="133"/>
      <c r="X347" s="133"/>
      <c r="Y347" s="133"/>
      <c r="Z347" s="133"/>
      <c r="AA347" s="133"/>
      <c r="AB347" s="133"/>
      <c r="AC347" s="133"/>
      <c r="AD347" s="133"/>
      <c r="AE347" s="133"/>
      <c r="AF347" s="133"/>
      <c r="AG347" s="133"/>
      <c r="AH347" s="133"/>
      <c r="AI347" s="133"/>
    </row>
    <row r="348" spans="1:35" ht="33" customHeight="1" x14ac:dyDescent="0.25">
      <c r="A348" s="140"/>
      <c r="B348" s="141"/>
      <c r="C348" s="153"/>
      <c r="D348" s="143"/>
      <c r="E348" s="144"/>
      <c r="F348" s="145"/>
      <c r="G348" s="145"/>
      <c r="H348" s="127">
        <f t="shared" si="17"/>
        <v>0</v>
      </c>
      <c r="I348" s="142"/>
      <c r="J348" s="146"/>
      <c r="K348" s="131"/>
      <c r="L348" s="201"/>
      <c r="Q348" s="296"/>
      <c r="R348" s="132"/>
      <c r="S348" s="128"/>
      <c r="T348" s="133"/>
      <c r="U348" s="133"/>
      <c r="V348" s="133"/>
      <c r="W348" s="133"/>
      <c r="X348" s="133"/>
      <c r="Y348" s="133"/>
      <c r="Z348" s="133"/>
      <c r="AA348" s="133"/>
      <c r="AB348" s="133"/>
      <c r="AC348" s="133"/>
      <c r="AD348" s="133"/>
      <c r="AE348" s="133"/>
      <c r="AF348" s="133"/>
      <c r="AG348" s="133"/>
      <c r="AH348" s="133"/>
      <c r="AI348" s="133"/>
    </row>
    <row r="349" spans="1:35" ht="33" customHeight="1" x14ac:dyDescent="0.25">
      <c r="A349" s="140"/>
      <c r="B349" s="141"/>
      <c r="C349" s="153"/>
      <c r="D349" s="143"/>
      <c r="E349" s="144"/>
      <c r="F349" s="145"/>
      <c r="G349" s="145"/>
      <c r="H349" s="127">
        <f t="shared" si="17"/>
        <v>0</v>
      </c>
      <c r="I349" s="142"/>
      <c r="J349" s="146"/>
      <c r="K349" s="131"/>
      <c r="L349" s="201"/>
      <c r="Q349" s="296"/>
      <c r="R349" s="132"/>
      <c r="S349" s="128"/>
      <c r="T349" s="133"/>
      <c r="U349" s="133"/>
      <c r="V349" s="133"/>
      <c r="W349" s="133"/>
      <c r="X349" s="133"/>
      <c r="Y349" s="133"/>
      <c r="Z349" s="133"/>
      <c r="AA349" s="133"/>
      <c r="AB349" s="133"/>
      <c r="AC349" s="133"/>
      <c r="AD349" s="133"/>
      <c r="AE349" s="133"/>
      <c r="AF349" s="133"/>
      <c r="AG349" s="133"/>
      <c r="AH349" s="133"/>
      <c r="AI349" s="133"/>
    </row>
    <row r="350" spans="1:35" ht="33" customHeight="1" x14ac:dyDescent="0.25">
      <c r="A350" s="140"/>
      <c r="B350" s="141"/>
      <c r="C350" s="153"/>
      <c r="D350" s="143"/>
      <c r="E350" s="144"/>
      <c r="F350" s="145"/>
      <c r="G350" s="145"/>
      <c r="H350" s="127">
        <f t="shared" si="17"/>
        <v>0</v>
      </c>
      <c r="I350" s="142"/>
      <c r="J350" s="146"/>
      <c r="K350" s="131"/>
      <c r="L350" s="201"/>
      <c r="Q350" s="296"/>
      <c r="R350" s="132"/>
      <c r="S350" s="128"/>
      <c r="T350" s="133"/>
      <c r="U350" s="133"/>
      <c r="V350" s="133"/>
      <c r="W350" s="133"/>
      <c r="X350" s="133"/>
      <c r="Y350" s="133"/>
      <c r="Z350" s="133"/>
      <c r="AA350" s="133"/>
      <c r="AB350" s="133"/>
      <c r="AC350" s="133"/>
      <c r="AD350" s="133"/>
      <c r="AE350" s="133"/>
      <c r="AF350" s="133"/>
      <c r="AG350" s="133"/>
      <c r="AH350" s="133"/>
      <c r="AI350" s="133"/>
    </row>
    <row r="351" spans="1:35" ht="33" customHeight="1" x14ac:dyDescent="0.25">
      <c r="A351" s="140"/>
      <c r="B351" s="141"/>
      <c r="C351" s="153"/>
      <c r="D351" s="143"/>
      <c r="E351" s="144"/>
      <c r="F351" s="145"/>
      <c r="G351" s="145"/>
      <c r="H351" s="127">
        <f t="shared" si="17"/>
        <v>0</v>
      </c>
      <c r="I351" s="142"/>
      <c r="J351" s="146"/>
      <c r="K351" s="131"/>
      <c r="L351" s="201"/>
      <c r="Q351" s="296"/>
      <c r="R351" s="132"/>
      <c r="S351" s="128"/>
      <c r="T351" s="133"/>
      <c r="U351" s="133"/>
      <c r="V351" s="133"/>
      <c r="W351" s="133"/>
      <c r="X351" s="133"/>
      <c r="Y351" s="133"/>
      <c r="Z351" s="133"/>
      <c r="AA351" s="133"/>
      <c r="AB351" s="133"/>
      <c r="AC351" s="133"/>
      <c r="AD351" s="133"/>
      <c r="AE351" s="133"/>
      <c r="AF351" s="133"/>
      <c r="AG351" s="133"/>
      <c r="AH351" s="133"/>
      <c r="AI351" s="133"/>
    </row>
    <row r="352" spans="1:35" ht="33" customHeight="1" x14ac:dyDescent="0.25">
      <c r="A352" s="140"/>
      <c r="B352" s="141"/>
      <c r="C352" s="153"/>
      <c r="D352" s="143"/>
      <c r="E352" s="144"/>
      <c r="F352" s="145"/>
      <c r="G352" s="145"/>
      <c r="H352" s="127">
        <f t="shared" si="17"/>
        <v>0</v>
      </c>
      <c r="I352" s="142"/>
      <c r="J352" s="146"/>
      <c r="K352" s="131"/>
      <c r="L352" s="201"/>
      <c r="Q352" s="296"/>
      <c r="R352" s="132"/>
      <c r="S352" s="128"/>
      <c r="T352" s="133"/>
      <c r="U352" s="133"/>
      <c r="V352" s="133"/>
      <c r="W352" s="133"/>
      <c r="X352" s="133"/>
      <c r="Y352" s="133"/>
      <c r="Z352" s="133"/>
      <c r="AA352" s="133"/>
      <c r="AB352" s="133"/>
      <c r="AC352" s="133"/>
      <c r="AD352" s="133"/>
      <c r="AE352" s="133"/>
      <c r="AF352" s="133"/>
      <c r="AG352" s="133"/>
      <c r="AH352" s="133"/>
      <c r="AI352" s="133"/>
    </row>
    <row r="353" spans="1:35" ht="33" customHeight="1" x14ac:dyDescent="0.25">
      <c r="A353" s="140"/>
      <c r="B353" s="141"/>
      <c r="C353" s="153"/>
      <c r="D353" s="143"/>
      <c r="E353" s="144"/>
      <c r="F353" s="145"/>
      <c r="G353" s="145"/>
      <c r="H353" s="127">
        <f t="shared" si="17"/>
        <v>0</v>
      </c>
      <c r="I353" s="142"/>
      <c r="J353" s="146"/>
      <c r="K353" s="131"/>
      <c r="L353" s="201"/>
      <c r="Q353" s="296"/>
      <c r="R353" s="132"/>
      <c r="S353" s="128"/>
      <c r="T353" s="133"/>
      <c r="U353" s="133"/>
      <c r="V353" s="133"/>
      <c r="W353" s="133"/>
      <c r="X353" s="133"/>
      <c r="Y353" s="133"/>
      <c r="Z353" s="133"/>
      <c r="AA353" s="133"/>
      <c r="AB353" s="133"/>
      <c r="AC353" s="133"/>
      <c r="AD353" s="133"/>
      <c r="AE353" s="133"/>
      <c r="AF353" s="133"/>
      <c r="AG353" s="133"/>
      <c r="AH353" s="133"/>
      <c r="AI353" s="133"/>
    </row>
    <row r="354" spans="1:35" ht="33" customHeight="1" x14ac:dyDescent="0.25">
      <c r="A354" s="140"/>
      <c r="B354" s="141"/>
      <c r="C354" s="153"/>
      <c r="D354" s="143"/>
      <c r="E354" s="144"/>
      <c r="F354" s="145"/>
      <c r="G354" s="145"/>
      <c r="H354" s="127">
        <f t="shared" si="17"/>
        <v>0</v>
      </c>
      <c r="I354" s="142"/>
      <c r="J354" s="146"/>
      <c r="K354" s="131"/>
      <c r="L354" s="201"/>
      <c r="Q354" s="296"/>
      <c r="R354" s="132"/>
      <c r="S354" s="128"/>
      <c r="T354" s="133"/>
      <c r="U354" s="133"/>
      <c r="V354" s="133"/>
      <c r="W354" s="133"/>
      <c r="X354" s="133"/>
      <c r="Y354" s="133"/>
      <c r="Z354" s="133"/>
      <c r="AA354" s="133"/>
      <c r="AB354" s="133"/>
      <c r="AC354" s="133"/>
      <c r="AD354" s="133"/>
      <c r="AE354" s="133"/>
      <c r="AF354" s="133"/>
      <c r="AG354" s="133"/>
      <c r="AH354" s="133"/>
      <c r="AI354" s="133"/>
    </row>
    <row r="355" spans="1:35" ht="33" customHeight="1" x14ac:dyDescent="0.25">
      <c r="A355" s="140"/>
      <c r="B355" s="141"/>
      <c r="C355" s="153"/>
      <c r="D355" s="143"/>
      <c r="E355" s="144"/>
      <c r="F355" s="145"/>
      <c r="G355" s="145"/>
      <c r="H355" s="127">
        <f t="shared" si="17"/>
        <v>0</v>
      </c>
      <c r="I355" s="142"/>
      <c r="J355" s="146"/>
      <c r="K355" s="131"/>
      <c r="L355" s="201"/>
      <c r="Q355" s="296"/>
      <c r="R355" s="132"/>
      <c r="S355" s="128"/>
      <c r="T355" s="133"/>
      <c r="U355" s="133"/>
      <c r="V355" s="133"/>
      <c r="W355" s="133"/>
      <c r="X355" s="133"/>
      <c r="Y355" s="133"/>
      <c r="Z355" s="133"/>
      <c r="AA355" s="133"/>
      <c r="AB355" s="133"/>
      <c r="AC355" s="133"/>
      <c r="AD355" s="133"/>
      <c r="AE355" s="133"/>
      <c r="AF355" s="133"/>
      <c r="AG355" s="133"/>
      <c r="AH355" s="133"/>
      <c r="AI355" s="133"/>
    </row>
    <row r="356" spans="1:35" ht="33" customHeight="1" x14ac:dyDescent="0.25">
      <c r="A356" s="140"/>
      <c r="B356" s="141"/>
      <c r="C356" s="153"/>
      <c r="D356" s="143"/>
      <c r="E356" s="144"/>
      <c r="F356" s="145"/>
      <c r="G356" s="145"/>
      <c r="H356" s="127">
        <f t="shared" si="17"/>
        <v>0</v>
      </c>
      <c r="I356" s="142"/>
      <c r="J356" s="146"/>
      <c r="K356" s="131"/>
      <c r="L356" s="201"/>
      <c r="Q356" s="296"/>
      <c r="R356" s="132"/>
      <c r="S356" s="128"/>
      <c r="T356" s="133"/>
      <c r="U356" s="133"/>
      <c r="V356" s="133"/>
      <c r="W356" s="133"/>
      <c r="X356" s="133"/>
      <c r="Y356" s="133"/>
      <c r="Z356" s="133"/>
      <c r="AA356" s="133"/>
      <c r="AB356" s="133"/>
      <c r="AC356" s="133"/>
      <c r="AD356" s="133"/>
      <c r="AE356" s="133"/>
      <c r="AF356" s="133"/>
      <c r="AG356" s="133"/>
      <c r="AH356" s="133"/>
      <c r="AI356" s="133"/>
    </row>
    <row r="357" spans="1:35" ht="33" customHeight="1" x14ac:dyDescent="0.25">
      <c r="A357" s="140"/>
      <c r="B357" s="141"/>
      <c r="C357" s="153"/>
      <c r="D357" s="143"/>
      <c r="E357" s="144"/>
      <c r="F357" s="145"/>
      <c r="G357" s="145"/>
      <c r="H357" s="127">
        <f t="shared" si="17"/>
        <v>0</v>
      </c>
      <c r="I357" s="142"/>
      <c r="J357" s="146"/>
      <c r="K357" s="131"/>
      <c r="L357" s="201"/>
      <c r="Q357" s="296"/>
      <c r="R357" s="132"/>
      <c r="S357" s="128"/>
      <c r="T357" s="133"/>
      <c r="U357" s="133"/>
      <c r="V357" s="133"/>
      <c r="W357" s="133"/>
      <c r="X357" s="133"/>
      <c r="Y357" s="133"/>
      <c r="Z357" s="133"/>
      <c r="AA357" s="133"/>
      <c r="AB357" s="133"/>
      <c r="AC357" s="133"/>
      <c r="AD357" s="133"/>
      <c r="AE357" s="133"/>
      <c r="AF357" s="133"/>
      <c r="AG357" s="133"/>
      <c r="AH357" s="133"/>
      <c r="AI357" s="133"/>
    </row>
    <row r="358" spans="1:35" ht="33" customHeight="1" x14ac:dyDescent="0.25">
      <c r="A358" s="140"/>
      <c r="B358" s="141"/>
      <c r="C358" s="153"/>
      <c r="D358" s="143"/>
      <c r="E358" s="144"/>
      <c r="F358" s="145"/>
      <c r="G358" s="145"/>
      <c r="H358" s="127">
        <f t="shared" si="17"/>
        <v>0</v>
      </c>
      <c r="I358" s="142"/>
      <c r="J358" s="146"/>
      <c r="K358" s="131"/>
      <c r="L358" s="201"/>
      <c r="Q358" s="296"/>
      <c r="R358" s="132"/>
      <c r="S358" s="128"/>
      <c r="T358" s="133"/>
      <c r="U358" s="133"/>
      <c r="V358" s="133"/>
      <c r="W358" s="133"/>
      <c r="X358" s="133"/>
      <c r="Y358" s="133"/>
      <c r="Z358" s="133"/>
      <c r="AA358" s="133"/>
      <c r="AB358" s="133"/>
      <c r="AC358" s="133"/>
      <c r="AD358" s="133"/>
      <c r="AE358" s="133"/>
      <c r="AF358" s="133"/>
      <c r="AG358" s="133"/>
      <c r="AH358" s="133"/>
      <c r="AI358" s="133"/>
    </row>
    <row r="359" spans="1:35" ht="33" customHeight="1" x14ac:dyDescent="0.25">
      <c r="A359" s="140"/>
      <c r="B359" s="141"/>
      <c r="C359" s="153"/>
      <c r="D359" s="143"/>
      <c r="E359" s="144"/>
      <c r="F359" s="145"/>
      <c r="G359" s="145"/>
      <c r="H359" s="127">
        <f t="shared" si="17"/>
        <v>0</v>
      </c>
      <c r="I359" s="142"/>
      <c r="J359" s="146"/>
      <c r="K359" s="131"/>
      <c r="L359" s="201"/>
      <c r="Q359" s="296"/>
      <c r="R359" s="132"/>
      <c r="S359" s="128"/>
      <c r="T359" s="133"/>
      <c r="U359" s="133"/>
      <c r="V359" s="133"/>
      <c r="W359" s="133"/>
      <c r="X359" s="133"/>
      <c r="Y359" s="133"/>
      <c r="Z359" s="133"/>
      <c r="AA359" s="133"/>
      <c r="AB359" s="133"/>
      <c r="AC359" s="133"/>
      <c r="AD359" s="133"/>
      <c r="AE359" s="133"/>
      <c r="AF359" s="133"/>
      <c r="AG359" s="133"/>
      <c r="AH359" s="133"/>
      <c r="AI359" s="133"/>
    </row>
    <row r="360" spans="1:35" ht="33" customHeight="1" x14ac:dyDescent="0.25">
      <c r="A360" s="140"/>
      <c r="B360" s="141"/>
      <c r="C360" s="153"/>
      <c r="D360" s="143"/>
      <c r="E360" s="144"/>
      <c r="F360" s="145"/>
      <c r="G360" s="145"/>
      <c r="H360" s="127">
        <f t="shared" si="17"/>
        <v>0</v>
      </c>
      <c r="I360" s="142"/>
      <c r="J360" s="146"/>
      <c r="K360" s="131"/>
      <c r="L360" s="201"/>
      <c r="Q360" s="296"/>
      <c r="R360" s="132"/>
      <c r="S360" s="128"/>
      <c r="T360" s="133"/>
      <c r="U360" s="133"/>
      <c r="V360" s="133"/>
      <c r="W360" s="133"/>
      <c r="X360" s="133"/>
      <c r="Y360" s="133"/>
      <c r="Z360" s="133"/>
      <c r="AA360" s="133"/>
      <c r="AB360" s="133"/>
      <c r="AC360" s="133"/>
      <c r="AD360" s="133"/>
      <c r="AE360" s="133"/>
      <c r="AF360" s="133"/>
      <c r="AG360" s="133"/>
      <c r="AH360" s="133"/>
      <c r="AI360" s="133"/>
    </row>
    <row r="361" spans="1:35" ht="33" customHeight="1" x14ac:dyDescent="0.25">
      <c r="A361" s="140"/>
      <c r="B361" s="141"/>
      <c r="C361" s="153"/>
      <c r="D361" s="143"/>
      <c r="E361" s="144"/>
      <c r="F361" s="145"/>
      <c r="G361" s="145"/>
      <c r="H361" s="127">
        <f t="shared" si="17"/>
        <v>0</v>
      </c>
      <c r="I361" s="142"/>
      <c r="J361" s="146"/>
      <c r="K361" s="131"/>
      <c r="L361" s="201"/>
      <c r="Q361" s="296"/>
      <c r="R361" s="132"/>
      <c r="S361" s="128"/>
      <c r="T361" s="133"/>
      <c r="U361" s="133"/>
      <c r="V361" s="133"/>
      <c r="W361" s="133"/>
      <c r="X361" s="133"/>
      <c r="Y361" s="133"/>
      <c r="Z361" s="133"/>
      <c r="AA361" s="133"/>
      <c r="AB361" s="133"/>
      <c r="AC361" s="133"/>
      <c r="AD361" s="133"/>
      <c r="AE361" s="133"/>
      <c r="AF361" s="133"/>
      <c r="AG361" s="133"/>
      <c r="AH361" s="133"/>
      <c r="AI361" s="133"/>
    </row>
    <row r="362" spans="1:35" ht="33" customHeight="1" x14ac:dyDescent="0.25">
      <c r="A362" s="140"/>
      <c r="B362" s="141"/>
      <c r="C362" s="153"/>
      <c r="D362" s="143"/>
      <c r="E362" s="144"/>
      <c r="F362" s="145"/>
      <c r="G362" s="145"/>
      <c r="H362" s="127">
        <f t="shared" si="17"/>
        <v>0</v>
      </c>
      <c r="I362" s="142"/>
      <c r="J362" s="146"/>
      <c r="K362" s="131"/>
      <c r="L362" s="201"/>
      <c r="Q362" s="296"/>
      <c r="R362" s="132"/>
      <c r="S362" s="128"/>
      <c r="T362" s="133"/>
      <c r="U362" s="133"/>
      <c r="V362" s="133"/>
      <c r="W362" s="133"/>
      <c r="X362" s="133"/>
      <c r="Y362" s="133"/>
      <c r="Z362" s="133"/>
      <c r="AA362" s="133"/>
      <c r="AB362" s="133"/>
      <c r="AC362" s="133"/>
      <c r="AD362" s="133"/>
      <c r="AE362" s="133"/>
      <c r="AF362" s="133"/>
      <c r="AG362" s="133"/>
      <c r="AH362" s="133"/>
      <c r="AI362" s="133"/>
    </row>
    <row r="363" spans="1:35" ht="33" customHeight="1" x14ac:dyDescent="0.25">
      <c r="A363" s="140"/>
      <c r="B363" s="141"/>
      <c r="C363" s="153"/>
      <c r="D363" s="143"/>
      <c r="E363" s="144"/>
      <c r="F363" s="145"/>
      <c r="G363" s="145"/>
      <c r="H363" s="127">
        <f t="shared" si="17"/>
        <v>0</v>
      </c>
      <c r="I363" s="142"/>
      <c r="J363" s="146"/>
      <c r="K363" s="131"/>
      <c r="L363" s="201"/>
      <c r="Q363" s="296"/>
      <c r="R363" s="132"/>
      <c r="S363" s="128"/>
      <c r="T363" s="133"/>
      <c r="U363" s="133"/>
      <c r="V363" s="133"/>
      <c r="W363" s="133"/>
      <c r="X363" s="133"/>
      <c r="Y363" s="133"/>
      <c r="Z363" s="133"/>
      <c r="AA363" s="133"/>
      <c r="AB363" s="133"/>
      <c r="AC363" s="133"/>
      <c r="AD363" s="133"/>
      <c r="AE363" s="133"/>
      <c r="AF363" s="133"/>
      <c r="AG363" s="133"/>
      <c r="AH363" s="133"/>
      <c r="AI363" s="133"/>
    </row>
    <row r="364" spans="1:35" ht="33" customHeight="1" x14ac:dyDescent="0.25">
      <c r="A364" s="140"/>
      <c r="B364" s="141"/>
      <c r="C364" s="153"/>
      <c r="D364" s="143"/>
      <c r="E364" s="144"/>
      <c r="F364" s="145"/>
      <c r="G364" s="145"/>
      <c r="H364" s="127">
        <f t="shared" si="17"/>
        <v>0</v>
      </c>
      <c r="I364" s="142"/>
      <c r="J364" s="146"/>
      <c r="K364" s="131"/>
      <c r="L364" s="201"/>
      <c r="Q364" s="296"/>
      <c r="R364" s="132"/>
      <c r="S364" s="128"/>
      <c r="T364" s="133"/>
      <c r="U364" s="133"/>
      <c r="V364" s="133"/>
      <c r="W364" s="133"/>
      <c r="X364" s="133"/>
      <c r="Y364" s="133"/>
      <c r="Z364" s="133"/>
      <c r="AA364" s="133"/>
      <c r="AB364" s="133"/>
      <c r="AC364" s="133"/>
      <c r="AD364" s="133"/>
      <c r="AE364" s="133"/>
      <c r="AF364" s="133"/>
      <c r="AG364" s="133"/>
      <c r="AH364" s="133"/>
      <c r="AI364" s="133"/>
    </row>
    <row r="365" spans="1:35" ht="33" customHeight="1" x14ac:dyDescent="0.25">
      <c r="A365" s="140"/>
      <c r="B365" s="141"/>
      <c r="C365" s="153"/>
      <c r="D365" s="143"/>
      <c r="E365" s="144"/>
      <c r="F365" s="145"/>
      <c r="G365" s="145"/>
      <c r="H365" s="127">
        <f t="shared" si="17"/>
        <v>0</v>
      </c>
      <c r="I365" s="142"/>
      <c r="J365" s="146"/>
      <c r="K365" s="131"/>
      <c r="L365" s="201"/>
      <c r="Q365" s="296"/>
      <c r="R365" s="132"/>
      <c r="S365" s="128"/>
      <c r="T365" s="133"/>
      <c r="U365" s="133"/>
      <c r="V365" s="133"/>
      <c r="W365" s="133"/>
      <c r="X365" s="133"/>
      <c r="Y365" s="133"/>
      <c r="Z365" s="133"/>
      <c r="AA365" s="133"/>
      <c r="AB365" s="133"/>
      <c r="AC365" s="133"/>
      <c r="AD365" s="133"/>
      <c r="AE365" s="133"/>
      <c r="AF365" s="133"/>
      <c r="AG365" s="133"/>
      <c r="AH365" s="133"/>
      <c r="AI365" s="133"/>
    </row>
    <row r="366" spans="1:35" ht="33" customHeight="1" x14ac:dyDescent="0.25">
      <c r="A366" s="140"/>
      <c r="B366" s="141"/>
      <c r="C366" s="153"/>
      <c r="D366" s="143"/>
      <c r="E366" s="144"/>
      <c r="F366" s="145"/>
      <c r="G366" s="145"/>
      <c r="H366" s="127">
        <f t="shared" si="17"/>
        <v>0</v>
      </c>
      <c r="I366" s="142"/>
      <c r="J366" s="146"/>
      <c r="K366" s="131"/>
      <c r="L366" s="201"/>
      <c r="Q366" s="296"/>
      <c r="R366" s="132"/>
      <c r="S366" s="128"/>
      <c r="T366" s="133"/>
      <c r="U366" s="133"/>
      <c r="V366" s="133"/>
      <c r="W366" s="133"/>
      <c r="X366" s="133"/>
      <c r="Y366" s="133"/>
      <c r="Z366" s="133"/>
      <c r="AA366" s="133"/>
      <c r="AB366" s="133"/>
      <c r="AC366" s="133"/>
      <c r="AD366" s="133"/>
      <c r="AE366" s="133"/>
      <c r="AF366" s="133"/>
      <c r="AG366" s="133"/>
      <c r="AH366" s="133"/>
      <c r="AI366" s="133"/>
    </row>
    <row r="367" spans="1:35" ht="33" customHeight="1" x14ac:dyDescent="0.25">
      <c r="A367" s="140"/>
      <c r="B367" s="141"/>
      <c r="C367" s="153"/>
      <c r="D367" s="143"/>
      <c r="E367" s="144"/>
      <c r="F367" s="145"/>
      <c r="G367" s="145"/>
      <c r="H367" s="127">
        <f t="shared" si="17"/>
        <v>0</v>
      </c>
      <c r="I367" s="142"/>
      <c r="J367" s="146"/>
      <c r="K367" s="131"/>
      <c r="L367" s="201"/>
      <c r="Q367" s="296"/>
      <c r="R367" s="132"/>
      <c r="S367" s="128"/>
      <c r="T367" s="133"/>
      <c r="U367" s="133"/>
      <c r="V367" s="133"/>
      <c r="W367" s="133"/>
      <c r="X367" s="133"/>
      <c r="Y367" s="133"/>
      <c r="Z367" s="133"/>
      <c r="AA367" s="133"/>
      <c r="AB367" s="133"/>
      <c r="AC367" s="133"/>
      <c r="AD367" s="133"/>
      <c r="AE367" s="133"/>
      <c r="AF367" s="133"/>
      <c r="AG367" s="133"/>
      <c r="AH367" s="133"/>
      <c r="AI367" s="133"/>
    </row>
    <row r="368" spans="1:35" ht="33" customHeight="1" x14ac:dyDescent="0.25">
      <c r="A368" s="140"/>
      <c r="B368" s="141"/>
      <c r="C368" s="153"/>
      <c r="D368" s="143"/>
      <c r="E368" s="144"/>
      <c r="F368" s="145"/>
      <c r="G368" s="145"/>
      <c r="H368" s="127">
        <f t="shared" si="17"/>
        <v>0</v>
      </c>
      <c r="I368" s="142"/>
      <c r="J368" s="146"/>
      <c r="K368" s="131"/>
      <c r="L368" s="201"/>
      <c r="Q368" s="296"/>
      <c r="R368" s="132"/>
      <c r="S368" s="128"/>
      <c r="T368" s="133"/>
      <c r="U368" s="133"/>
      <c r="V368" s="133"/>
      <c r="W368" s="133"/>
      <c r="X368" s="133"/>
      <c r="Y368" s="133"/>
      <c r="Z368" s="133"/>
      <c r="AA368" s="133"/>
      <c r="AB368" s="133"/>
      <c r="AC368" s="133"/>
      <c r="AD368" s="133"/>
      <c r="AE368" s="133"/>
      <c r="AF368" s="133"/>
      <c r="AG368" s="133"/>
      <c r="AH368" s="133"/>
      <c r="AI368" s="133"/>
    </row>
    <row r="369" spans="1:35" ht="33" customHeight="1" x14ac:dyDescent="0.25">
      <c r="A369" s="140"/>
      <c r="B369" s="141"/>
      <c r="C369" s="153"/>
      <c r="D369" s="143"/>
      <c r="E369" s="144"/>
      <c r="F369" s="145"/>
      <c r="G369" s="145"/>
      <c r="H369" s="127">
        <f t="shared" si="17"/>
        <v>0</v>
      </c>
      <c r="I369" s="142"/>
      <c r="J369" s="146"/>
      <c r="K369" s="131"/>
      <c r="L369" s="201"/>
      <c r="Q369" s="296"/>
      <c r="R369" s="132"/>
      <c r="S369" s="128"/>
      <c r="T369" s="133"/>
      <c r="U369" s="133"/>
      <c r="V369" s="133"/>
      <c r="W369" s="133"/>
      <c r="X369" s="133"/>
      <c r="Y369" s="133"/>
      <c r="Z369" s="133"/>
      <c r="AA369" s="133"/>
      <c r="AB369" s="133"/>
      <c r="AC369" s="133"/>
      <c r="AD369" s="133"/>
      <c r="AE369" s="133"/>
      <c r="AF369" s="133"/>
      <c r="AG369" s="133"/>
      <c r="AH369" s="133"/>
      <c r="AI369" s="133"/>
    </row>
    <row r="370" spans="1:35" ht="33" customHeight="1" x14ac:dyDescent="0.25">
      <c r="A370" s="140"/>
      <c r="B370" s="141"/>
      <c r="C370" s="153"/>
      <c r="D370" s="143"/>
      <c r="E370" s="144"/>
      <c r="F370" s="145"/>
      <c r="G370" s="145"/>
      <c r="H370" s="127">
        <f t="shared" si="17"/>
        <v>0</v>
      </c>
      <c r="I370" s="142"/>
      <c r="J370" s="146"/>
      <c r="K370" s="131"/>
      <c r="L370" s="201"/>
      <c r="Q370" s="296"/>
      <c r="R370" s="132"/>
      <c r="S370" s="128"/>
      <c r="T370" s="133"/>
      <c r="U370" s="133"/>
      <c r="V370" s="133"/>
      <c r="W370" s="133"/>
      <c r="X370" s="133"/>
      <c r="Y370" s="133"/>
      <c r="Z370" s="133"/>
      <c r="AA370" s="133"/>
      <c r="AB370" s="133"/>
      <c r="AC370" s="133"/>
      <c r="AD370" s="133"/>
      <c r="AE370" s="133"/>
      <c r="AF370" s="133"/>
      <c r="AG370" s="133"/>
      <c r="AH370" s="133"/>
      <c r="AI370" s="133"/>
    </row>
    <row r="371" spans="1:35" ht="33" customHeight="1" x14ac:dyDescent="0.25">
      <c r="A371" s="140"/>
      <c r="B371" s="141"/>
      <c r="C371" s="153"/>
      <c r="D371" s="143"/>
      <c r="E371" s="144"/>
      <c r="F371" s="145"/>
      <c r="G371" s="145"/>
      <c r="H371" s="127">
        <f t="shared" si="17"/>
        <v>0</v>
      </c>
      <c r="I371" s="142"/>
      <c r="J371" s="146"/>
      <c r="K371" s="131"/>
      <c r="L371" s="201"/>
      <c r="Q371" s="296"/>
      <c r="R371" s="132"/>
      <c r="S371" s="128"/>
      <c r="T371" s="133"/>
      <c r="U371" s="133"/>
      <c r="V371" s="133"/>
      <c r="W371" s="133"/>
      <c r="X371" s="133"/>
      <c r="Y371" s="133"/>
      <c r="Z371" s="133"/>
      <c r="AA371" s="133"/>
      <c r="AB371" s="133"/>
      <c r="AC371" s="133"/>
      <c r="AD371" s="133"/>
      <c r="AE371" s="133"/>
      <c r="AF371" s="133"/>
      <c r="AG371" s="133"/>
      <c r="AH371" s="133"/>
      <c r="AI371" s="133"/>
    </row>
    <row r="372" spans="1:35" ht="33" customHeight="1" x14ac:dyDescent="0.25">
      <c r="A372" s="140"/>
      <c r="B372" s="141"/>
      <c r="C372" s="153"/>
      <c r="D372" s="143"/>
      <c r="E372" s="144"/>
      <c r="F372" s="145"/>
      <c r="G372" s="145"/>
      <c r="H372" s="127">
        <f t="shared" si="17"/>
        <v>0</v>
      </c>
      <c r="I372" s="142"/>
      <c r="J372" s="146"/>
      <c r="K372" s="131"/>
      <c r="L372" s="201"/>
      <c r="Q372" s="296"/>
      <c r="R372" s="132"/>
      <c r="S372" s="128"/>
      <c r="T372" s="133"/>
      <c r="U372" s="133"/>
      <c r="V372" s="133"/>
      <c r="W372" s="133"/>
      <c r="X372" s="133"/>
      <c r="Y372" s="133"/>
      <c r="Z372" s="133"/>
      <c r="AA372" s="133"/>
      <c r="AB372" s="133"/>
      <c r="AC372" s="133"/>
      <c r="AD372" s="133"/>
      <c r="AE372" s="133"/>
      <c r="AF372" s="133"/>
      <c r="AG372" s="133"/>
      <c r="AH372" s="133"/>
      <c r="AI372" s="133"/>
    </row>
    <row r="373" spans="1:35" ht="33" customHeight="1" x14ac:dyDescent="0.25">
      <c r="A373" s="140"/>
      <c r="B373" s="141"/>
      <c r="C373" s="153"/>
      <c r="D373" s="143"/>
      <c r="E373" s="144"/>
      <c r="F373" s="145"/>
      <c r="G373" s="145"/>
      <c r="H373" s="127">
        <f t="shared" si="17"/>
        <v>0</v>
      </c>
      <c r="I373" s="142"/>
      <c r="J373" s="146"/>
      <c r="K373" s="131"/>
      <c r="L373" s="201"/>
      <c r="Q373" s="296"/>
      <c r="R373" s="132"/>
      <c r="S373" s="128"/>
      <c r="T373" s="133"/>
      <c r="U373" s="133"/>
      <c r="V373" s="133"/>
      <c r="W373" s="133"/>
      <c r="X373" s="133"/>
      <c r="Y373" s="133"/>
      <c r="Z373" s="133"/>
      <c r="AA373" s="133"/>
      <c r="AB373" s="133"/>
      <c r="AC373" s="133"/>
      <c r="AD373" s="133"/>
      <c r="AE373" s="133"/>
      <c r="AF373" s="133"/>
      <c r="AG373" s="133"/>
      <c r="AH373" s="133"/>
      <c r="AI373" s="133"/>
    </row>
    <row r="374" spans="1:35" ht="33" customHeight="1" x14ac:dyDescent="0.25">
      <c r="A374" s="202"/>
      <c r="B374" s="203"/>
      <c r="C374" s="204"/>
      <c r="D374" s="205"/>
      <c r="E374" s="206"/>
      <c r="F374" s="207"/>
      <c r="G374" s="207"/>
      <c r="H374" s="208">
        <f t="shared" si="17"/>
        <v>0</v>
      </c>
      <c r="I374" s="209"/>
      <c r="J374" s="210"/>
      <c r="K374" s="211"/>
      <c r="L374" s="293"/>
      <c r="Q374" s="297"/>
      <c r="R374" s="212"/>
      <c r="S374" s="213"/>
      <c r="T374" s="214"/>
      <c r="U374" s="214"/>
      <c r="V374" s="214"/>
      <c r="W374" s="214"/>
      <c r="X374" s="214"/>
      <c r="Y374" s="214"/>
      <c r="Z374" s="214"/>
      <c r="AA374" s="214"/>
      <c r="AB374" s="214"/>
      <c r="AC374" s="214"/>
      <c r="AD374" s="214"/>
      <c r="AE374" s="214"/>
      <c r="AF374" s="214"/>
      <c r="AG374" s="214"/>
      <c r="AH374" s="214"/>
      <c r="AI374" s="214"/>
    </row>
    <row r="375" spans="1:35" ht="33" customHeight="1" x14ac:dyDescent="0.25">
      <c r="H375" s="221">
        <f t="shared" si="17"/>
        <v>0</v>
      </c>
      <c r="Q375" s="225"/>
    </row>
    <row r="376" spans="1:35" ht="33" customHeight="1" x14ac:dyDescent="0.25">
      <c r="H376" s="221">
        <f t="shared" si="17"/>
        <v>0</v>
      </c>
      <c r="Q376" s="225"/>
    </row>
    <row r="377" spans="1:35" ht="33" customHeight="1" x14ac:dyDescent="0.25">
      <c r="H377" s="221">
        <f t="shared" si="17"/>
        <v>0</v>
      </c>
      <c r="Q377" s="225"/>
    </row>
    <row r="378" spans="1:35" ht="33" customHeight="1" x14ac:dyDescent="0.25">
      <c r="H378" s="221">
        <f t="shared" si="17"/>
        <v>0</v>
      </c>
      <c r="Q378" s="225"/>
    </row>
    <row r="379" spans="1:35" ht="33" customHeight="1" x14ac:dyDescent="0.25">
      <c r="H379" s="221">
        <f t="shared" si="17"/>
        <v>0</v>
      </c>
      <c r="Q379" s="225"/>
    </row>
    <row r="380" spans="1:35" ht="33" customHeight="1" x14ac:dyDescent="0.25">
      <c r="H380" s="221">
        <f t="shared" si="17"/>
        <v>0</v>
      </c>
      <c r="Q380" s="225"/>
    </row>
    <row r="381" spans="1:35" ht="33" customHeight="1" x14ac:dyDescent="0.25">
      <c r="H381" s="221">
        <f t="shared" si="17"/>
        <v>0</v>
      </c>
      <c r="Q381" s="225"/>
    </row>
    <row r="382" spans="1:35" ht="33" customHeight="1" x14ac:dyDescent="0.25">
      <c r="H382" s="221">
        <f t="shared" si="17"/>
        <v>0</v>
      </c>
      <c r="Q382" s="225"/>
    </row>
    <row r="383" spans="1:35" ht="33" customHeight="1" x14ac:dyDescent="0.25">
      <c r="H383" s="221">
        <f t="shared" si="17"/>
        <v>0</v>
      </c>
      <c r="Q383" s="225"/>
    </row>
    <row r="384" spans="1:35" ht="33" customHeight="1" x14ac:dyDescent="0.25">
      <c r="H384" s="221">
        <f t="shared" si="17"/>
        <v>0</v>
      </c>
      <c r="Q384" s="225"/>
    </row>
    <row r="385" spans="8:17" ht="33" customHeight="1" x14ac:dyDescent="0.25">
      <c r="H385" s="221">
        <f t="shared" si="17"/>
        <v>0</v>
      </c>
      <c r="Q385" s="225"/>
    </row>
    <row r="386" spans="8:17" ht="33" customHeight="1" x14ac:dyDescent="0.25">
      <c r="H386" s="221">
        <f t="shared" si="17"/>
        <v>0</v>
      </c>
      <c r="Q386" s="225"/>
    </row>
    <row r="387" spans="8:17" ht="33" customHeight="1" x14ac:dyDescent="0.25">
      <c r="H387" s="221">
        <f t="shared" ref="H387:H450" si="18">G387-F387</f>
        <v>0</v>
      </c>
      <c r="Q387" s="225"/>
    </row>
    <row r="388" spans="8:17" ht="33" customHeight="1" x14ac:dyDescent="0.25">
      <c r="H388" s="221">
        <f t="shared" si="18"/>
        <v>0</v>
      </c>
      <c r="Q388" s="225"/>
    </row>
    <row r="389" spans="8:17" ht="33" customHeight="1" x14ac:dyDescent="0.25">
      <c r="H389" s="221">
        <f t="shared" si="18"/>
        <v>0</v>
      </c>
      <c r="Q389" s="225"/>
    </row>
    <row r="390" spans="8:17" ht="33" customHeight="1" x14ac:dyDescent="0.25">
      <c r="H390" s="221">
        <f t="shared" si="18"/>
        <v>0</v>
      </c>
      <c r="Q390" s="225"/>
    </row>
    <row r="391" spans="8:17" ht="33" customHeight="1" x14ac:dyDescent="0.25">
      <c r="H391" s="221">
        <f t="shared" si="18"/>
        <v>0</v>
      </c>
      <c r="Q391" s="225"/>
    </row>
    <row r="392" spans="8:17" ht="33" customHeight="1" x14ac:dyDescent="0.25">
      <c r="H392" s="221">
        <f t="shared" si="18"/>
        <v>0</v>
      </c>
      <c r="Q392" s="225"/>
    </row>
    <row r="393" spans="8:17" ht="33" customHeight="1" x14ac:dyDescent="0.25">
      <c r="H393" s="221">
        <f t="shared" si="18"/>
        <v>0</v>
      </c>
      <c r="Q393" s="225"/>
    </row>
    <row r="394" spans="8:17" ht="33" customHeight="1" x14ac:dyDescent="0.25">
      <c r="H394" s="221">
        <f t="shared" si="18"/>
        <v>0</v>
      </c>
      <c r="Q394" s="225"/>
    </row>
    <row r="395" spans="8:17" ht="33" customHeight="1" x14ac:dyDescent="0.25">
      <c r="H395" s="221">
        <f t="shared" si="18"/>
        <v>0</v>
      </c>
      <c r="Q395" s="225"/>
    </row>
    <row r="396" spans="8:17" ht="33" customHeight="1" x14ac:dyDescent="0.25">
      <c r="H396" s="221">
        <f t="shared" si="18"/>
        <v>0</v>
      </c>
      <c r="Q396" s="225"/>
    </row>
    <row r="397" spans="8:17" ht="33" customHeight="1" x14ac:dyDescent="0.25">
      <c r="H397" s="221">
        <f t="shared" si="18"/>
        <v>0</v>
      </c>
      <c r="Q397" s="225"/>
    </row>
    <row r="398" spans="8:17" ht="33" customHeight="1" x14ac:dyDescent="0.25">
      <c r="H398" s="221">
        <f t="shared" si="18"/>
        <v>0</v>
      </c>
      <c r="Q398" s="225"/>
    </row>
    <row r="399" spans="8:17" ht="33" customHeight="1" x14ac:dyDescent="0.25">
      <c r="H399" s="221">
        <f t="shared" si="18"/>
        <v>0</v>
      </c>
      <c r="Q399" s="225"/>
    </row>
    <row r="400" spans="8:17" ht="33" customHeight="1" x14ac:dyDescent="0.25">
      <c r="H400" s="221">
        <f t="shared" si="18"/>
        <v>0</v>
      </c>
      <c r="Q400" s="225"/>
    </row>
    <row r="401" spans="8:17" ht="33" customHeight="1" x14ac:dyDescent="0.25">
      <c r="H401" s="221">
        <f t="shared" si="18"/>
        <v>0</v>
      </c>
      <c r="Q401" s="225"/>
    </row>
    <row r="402" spans="8:17" ht="33" customHeight="1" x14ac:dyDescent="0.25">
      <c r="H402" s="221">
        <f t="shared" si="18"/>
        <v>0</v>
      </c>
      <c r="Q402" s="225"/>
    </row>
    <row r="403" spans="8:17" ht="33" customHeight="1" x14ac:dyDescent="0.25">
      <c r="H403" s="221">
        <f t="shared" si="18"/>
        <v>0</v>
      </c>
      <c r="Q403" s="225"/>
    </row>
    <row r="404" spans="8:17" ht="33" customHeight="1" x14ac:dyDescent="0.25">
      <c r="H404" s="221">
        <f t="shared" si="18"/>
        <v>0</v>
      </c>
      <c r="Q404" s="225"/>
    </row>
    <row r="405" spans="8:17" ht="33" customHeight="1" x14ac:dyDescent="0.25">
      <c r="H405" s="221">
        <f t="shared" si="18"/>
        <v>0</v>
      </c>
      <c r="Q405" s="225"/>
    </row>
    <row r="406" spans="8:17" ht="33" customHeight="1" x14ac:dyDescent="0.25">
      <c r="H406" s="221">
        <f t="shared" si="18"/>
        <v>0</v>
      </c>
      <c r="Q406" s="225"/>
    </row>
    <row r="407" spans="8:17" ht="33" customHeight="1" x14ac:dyDescent="0.25">
      <c r="H407" s="221">
        <f t="shared" si="18"/>
        <v>0</v>
      </c>
      <c r="Q407" s="225"/>
    </row>
    <row r="408" spans="8:17" ht="33" customHeight="1" x14ac:dyDescent="0.25">
      <c r="H408" s="221">
        <f t="shared" si="18"/>
        <v>0</v>
      </c>
      <c r="Q408" s="225"/>
    </row>
    <row r="409" spans="8:17" ht="33" customHeight="1" x14ac:dyDescent="0.25">
      <c r="H409" s="221">
        <f t="shared" si="18"/>
        <v>0</v>
      </c>
      <c r="Q409" s="225"/>
    </row>
    <row r="410" spans="8:17" ht="33" customHeight="1" x14ac:dyDescent="0.25">
      <c r="H410" s="221">
        <f t="shared" si="18"/>
        <v>0</v>
      </c>
      <c r="Q410" s="225"/>
    </row>
    <row r="411" spans="8:17" ht="33" customHeight="1" x14ac:dyDescent="0.25">
      <c r="H411" s="221">
        <f t="shared" si="18"/>
        <v>0</v>
      </c>
      <c r="Q411" s="225"/>
    </row>
    <row r="412" spans="8:17" ht="33" customHeight="1" x14ac:dyDescent="0.25">
      <c r="H412" s="221">
        <f t="shared" si="18"/>
        <v>0</v>
      </c>
      <c r="Q412" s="225"/>
    </row>
    <row r="413" spans="8:17" ht="33" customHeight="1" x14ac:dyDescent="0.25">
      <c r="H413" s="221">
        <f t="shared" si="18"/>
        <v>0</v>
      </c>
      <c r="Q413" s="225"/>
    </row>
    <row r="414" spans="8:17" ht="33" customHeight="1" x14ac:dyDescent="0.25">
      <c r="H414" s="221">
        <f t="shared" si="18"/>
        <v>0</v>
      </c>
      <c r="Q414" s="225"/>
    </row>
    <row r="415" spans="8:17" ht="33" customHeight="1" x14ac:dyDescent="0.25">
      <c r="H415" s="221">
        <f t="shared" si="18"/>
        <v>0</v>
      </c>
      <c r="Q415" s="225"/>
    </row>
    <row r="416" spans="8:17" ht="33" customHeight="1" x14ac:dyDescent="0.25">
      <c r="H416" s="221">
        <f t="shared" si="18"/>
        <v>0</v>
      </c>
      <c r="Q416" s="225"/>
    </row>
    <row r="417" spans="8:17" ht="33" customHeight="1" x14ac:dyDescent="0.25">
      <c r="H417" s="221">
        <f t="shared" si="18"/>
        <v>0</v>
      </c>
      <c r="Q417" s="225"/>
    </row>
    <row r="418" spans="8:17" ht="33" customHeight="1" x14ac:dyDescent="0.25">
      <c r="H418" s="221">
        <f t="shared" si="18"/>
        <v>0</v>
      </c>
      <c r="Q418" s="225"/>
    </row>
    <row r="419" spans="8:17" ht="33" customHeight="1" x14ac:dyDescent="0.25">
      <c r="H419" s="221">
        <f t="shared" si="18"/>
        <v>0</v>
      </c>
      <c r="Q419" s="225"/>
    </row>
    <row r="420" spans="8:17" ht="33" customHeight="1" x14ac:dyDescent="0.25">
      <c r="H420" s="221">
        <f t="shared" si="18"/>
        <v>0</v>
      </c>
      <c r="Q420" s="225"/>
    </row>
    <row r="421" spans="8:17" ht="33" customHeight="1" x14ac:dyDescent="0.25">
      <c r="H421" s="221">
        <f t="shared" si="18"/>
        <v>0</v>
      </c>
      <c r="Q421" s="225"/>
    </row>
    <row r="422" spans="8:17" ht="33" customHeight="1" x14ac:dyDescent="0.25">
      <c r="H422" s="221">
        <f t="shared" si="18"/>
        <v>0</v>
      </c>
      <c r="Q422" s="225"/>
    </row>
    <row r="423" spans="8:17" ht="33" customHeight="1" x14ac:dyDescent="0.25">
      <c r="H423" s="221">
        <f t="shared" si="18"/>
        <v>0</v>
      </c>
      <c r="Q423" s="225"/>
    </row>
    <row r="424" spans="8:17" ht="33" customHeight="1" x14ac:dyDescent="0.25">
      <c r="H424" s="221">
        <f t="shared" si="18"/>
        <v>0</v>
      </c>
      <c r="Q424" s="225"/>
    </row>
    <row r="425" spans="8:17" ht="33" customHeight="1" x14ac:dyDescent="0.25">
      <c r="H425" s="221">
        <f t="shared" si="18"/>
        <v>0</v>
      </c>
      <c r="Q425" s="225"/>
    </row>
    <row r="426" spans="8:17" ht="33" customHeight="1" x14ac:dyDescent="0.25">
      <c r="H426" s="221">
        <f t="shared" si="18"/>
        <v>0</v>
      </c>
      <c r="Q426" s="225"/>
    </row>
    <row r="427" spans="8:17" ht="33" customHeight="1" x14ac:dyDescent="0.25">
      <c r="H427" s="221">
        <f t="shared" si="18"/>
        <v>0</v>
      </c>
      <c r="Q427" s="225"/>
    </row>
    <row r="428" spans="8:17" ht="33" customHeight="1" x14ac:dyDescent="0.25">
      <c r="H428" s="221">
        <f t="shared" si="18"/>
        <v>0</v>
      </c>
      <c r="Q428" s="225"/>
    </row>
    <row r="429" spans="8:17" ht="33" customHeight="1" x14ac:dyDescent="0.25">
      <c r="H429" s="221">
        <f t="shared" si="18"/>
        <v>0</v>
      </c>
      <c r="Q429" s="225"/>
    </row>
    <row r="430" spans="8:17" ht="33" customHeight="1" x14ac:dyDescent="0.25">
      <c r="H430" s="221">
        <f t="shared" si="18"/>
        <v>0</v>
      </c>
      <c r="Q430" s="225"/>
    </row>
    <row r="431" spans="8:17" ht="33" customHeight="1" x14ac:dyDescent="0.25">
      <c r="H431" s="221">
        <f t="shared" si="18"/>
        <v>0</v>
      </c>
      <c r="Q431" s="225"/>
    </row>
    <row r="432" spans="8:17" ht="33" customHeight="1" x14ac:dyDescent="0.25">
      <c r="H432" s="221">
        <f t="shared" si="18"/>
        <v>0</v>
      </c>
      <c r="Q432" s="225"/>
    </row>
    <row r="433" spans="8:17" ht="33" customHeight="1" x14ac:dyDescent="0.25">
      <c r="H433" s="221">
        <f t="shared" si="18"/>
        <v>0</v>
      </c>
      <c r="Q433" s="225"/>
    </row>
    <row r="434" spans="8:17" ht="33" customHeight="1" x14ac:dyDescent="0.25">
      <c r="H434" s="221">
        <f t="shared" si="18"/>
        <v>0</v>
      </c>
      <c r="Q434" s="225"/>
    </row>
    <row r="435" spans="8:17" ht="33" customHeight="1" x14ac:dyDescent="0.25">
      <c r="H435" s="221">
        <f t="shared" si="18"/>
        <v>0</v>
      </c>
      <c r="Q435" s="225"/>
    </row>
    <row r="436" spans="8:17" ht="33" customHeight="1" x14ac:dyDescent="0.25">
      <c r="H436" s="221">
        <f t="shared" si="18"/>
        <v>0</v>
      </c>
      <c r="Q436" s="225"/>
    </row>
    <row r="437" spans="8:17" ht="33" customHeight="1" x14ac:dyDescent="0.25">
      <c r="H437" s="221">
        <f t="shared" si="18"/>
        <v>0</v>
      </c>
      <c r="Q437" s="225"/>
    </row>
    <row r="438" spans="8:17" ht="33" customHeight="1" x14ac:dyDescent="0.25">
      <c r="H438" s="221">
        <f t="shared" si="18"/>
        <v>0</v>
      </c>
      <c r="Q438" s="225"/>
    </row>
    <row r="439" spans="8:17" ht="33" customHeight="1" x14ac:dyDescent="0.25">
      <c r="H439" s="221">
        <f t="shared" si="18"/>
        <v>0</v>
      </c>
      <c r="Q439" s="225"/>
    </row>
    <row r="440" spans="8:17" ht="33" customHeight="1" x14ac:dyDescent="0.25">
      <c r="H440" s="221">
        <f t="shared" si="18"/>
        <v>0</v>
      </c>
      <c r="Q440" s="225"/>
    </row>
    <row r="441" spans="8:17" ht="33" customHeight="1" x14ac:dyDescent="0.25">
      <c r="H441" s="221">
        <f t="shared" si="18"/>
        <v>0</v>
      </c>
      <c r="Q441" s="225"/>
    </row>
    <row r="442" spans="8:17" ht="33" customHeight="1" x14ac:dyDescent="0.25">
      <c r="H442" s="221">
        <f t="shared" si="18"/>
        <v>0</v>
      </c>
      <c r="Q442" s="225"/>
    </row>
    <row r="443" spans="8:17" ht="33" customHeight="1" x14ac:dyDescent="0.25">
      <c r="H443" s="221">
        <f t="shared" si="18"/>
        <v>0</v>
      </c>
      <c r="Q443" s="225"/>
    </row>
    <row r="444" spans="8:17" ht="33" customHeight="1" x14ac:dyDescent="0.25">
      <c r="H444" s="221">
        <f t="shared" si="18"/>
        <v>0</v>
      </c>
      <c r="Q444" s="225"/>
    </row>
    <row r="445" spans="8:17" ht="33" customHeight="1" x14ac:dyDescent="0.25">
      <c r="H445" s="221">
        <f t="shared" si="18"/>
        <v>0</v>
      </c>
      <c r="Q445" s="225"/>
    </row>
    <row r="446" spans="8:17" ht="33" customHeight="1" x14ac:dyDescent="0.25">
      <c r="H446" s="221">
        <f t="shared" si="18"/>
        <v>0</v>
      </c>
      <c r="Q446" s="225"/>
    </row>
    <row r="447" spans="8:17" ht="33" customHeight="1" x14ac:dyDescent="0.25">
      <c r="H447" s="221">
        <f t="shared" si="18"/>
        <v>0</v>
      </c>
      <c r="Q447" s="225"/>
    </row>
    <row r="448" spans="8:17" ht="33" customHeight="1" x14ac:dyDescent="0.25">
      <c r="H448" s="221">
        <f t="shared" si="18"/>
        <v>0</v>
      </c>
      <c r="Q448" s="225"/>
    </row>
    <row r="449" spans="8:17" ht="33" customHeight="1" x14ac:dyDescent="0.25">
      <c r="H449" s="221">
        <f t="shared" si="18"/>
        <v>0</v>
      </c>
      <c r="Q449" s="225"/>
    </row>
    <row r="450" spans="8:17" ht="33" customHeight="1" x14ac:dyDescent="0.25">
      <c r="H450" s="221">
        <f t="shared" si="18"/>
        <v>0</v>
      </c>
      <c r="Q450" s="225"/>
    </row>
    <row r="451" spans="8:17" ht="33" customHeight="1" x14ac:dyDescent="0.25">
      <c r="H451" s="221">
        <f t="shared" ref="H451:H514" si="19">G451-F451</f>
        <v>0</v>
      </c>
      <c r="Q451" s="225"/>
    </row>
    <row r="452" spans="8:17" ht="33" customHeight="1" x14ac:dyDescent="0.25">
      <c r="H452" s="221">
        <f t="shared" si="19"/>
        <v>0</v>
      </c>
      <c r="Q452" s="225"/>
    </row>
    <row r="453" spans="8:17" ht="33" customHeight="1" x14ac:dyDescent="0.25">
      <c r="H453" s="221">
        <f t="shared" si="19"/>
        <v>0</v>
      </c>
      <c r="Q453" s="225"/>
    </row>
    <row r="454" spans="8:17" ht="33" customHeight="1" x14ac:dyDescent="0.25">
      <c r="H454" s="221">
        <f t="shared" si="19"/>
        <v>0</v>
      </c>
      <c r="Q454" s="225"/>
    </row>
    <row r="455" spans="8:17" ht="33" customHeight="1" x14ac:dyDescent="0.25">
      <c r="H455" s="221">
        <f t="shared" si="19"/>
        <v>0</v>
      </c>
      <c r="Q455" s="225"/>
    </row>
    <row r="456" spans="8:17" ht="33" customHeight="1" x14ac:dyDescent="0.25">
      <c r="H456" s="221">
        <f t="shared" si="19"/>
        <v>0</v>
      </c>
      <c r="Q456" s="225"/>
    </row>
    <row r="457" spans="8:17" ht="33" customHeight="1" x14ac:dyDescent="0.25">
      <c r="H457" s="221">
        <f t="shared" si="19"/>
        <v>0</v>
      </c>
      <c r="Q457" s="225"/>
    </row>
    <row r="458" spans="8:17" ht="33" customHeight="1" x14ac:dyDescent="0.25">
      <c r="H458" s="221">
        <f t="shared" si="19"/>
        <v>0</v>
      </c>
      <c r="Q458" s="225"/>
    </row>
    <row r="459" spans="8:17" ht="33" customHeight="1" x14ac:dyDescent="0.25">
      <c r="H459" s="221">
        <f t="shared" si="19"/>
        <v>0</v>
      </c>
      <c r="Q459" s="225"/>
    </row>
    <row r="460" spans="8:17" ht="33" customHeight="1" x14ac:dyDescent="0.25">
      <c r="H460" s="221">
        <f t="shared" si="19"/>
        <v>0</v>
      </c>
      <c r="Q460" s="225"/>
    </row>
    <row r="461" spans="8:17" ht="33" customHeight="1" x14ac:dyDescent="0.25">
      <c r="H461" s="221">
        <f t="shared" si="19"/>
        <v>0</v>
      </c>
      <c r="Q461" s="225"/>
    </row>
    <row r="462" spans="8:17" ht="33" customHeight="1" x14ac:dyDescent="0.25">
      <c r="H462" s="221">
        <f t="shared" si="19"/>
        <v>0</v>
      </c>
      <c r="Q462" s="225"/>
    </row>
    <row r="463" spans="8:17" ht="33" customHeight="1" x14ac:dyDescent="0.25">
      <c r="H463" s="221">
        <f t="shared" si="19"/>
        <v>0</v>
      </c>
      <c r="Q463" s="225"/>
    </row>
    <row r="464" spans="8:17" ht="33" customHeight="1" x14ac:dyDescent="0.25">
      <c r="H464" s="221">
        <f t="shared" si="19"/>
        <v>0</v>
      </c>
      <c r="Q464" s="225"/>
    </row>
    <row r="465" spans="8:17" ht="33" customHeight="1" x14ac:dyDescent="0.25">
      <c r="H465" s="221">
        <f t="shared" si="19"/>
        <v>0</v>
      </c>
      <c r="Q465" s="225"/>
    </row>
    <row r="466" spans="8:17" ht="33" customHeight="1" x14ac:dyDescent="0.25">
      <c r="H466" s="221">
        <f t="shared" si="19"/>
        <v>0</v>
      </c>
      <c r="Q466" s="225"/>
    </row>
    <row r="467" spans="8:17" ht="33" customHeight="1" x14ac:dyDescent="0.25">
      <c r="H467" s="221">
        <f t="shared" si="19"/>
        <v>0</v>
      </c>
      <c r="Q467" s="225"/>
    </row>
    <row r="468" spans="8:17" ht="33" customHeight="1" x14ac:dyDescent="0.25">
      <c r="H468" s="221">
        <f t="shared" si="19"/>
        <v>0</v>
      </c>
      <c r="Q468" s="225"/>
    </row>
    <row r="469" spans="8:17" ht="33" customHeight="1" x14ac:dyDescent="0.25">
      <c r="H469" s="221">
        <f t="shared" si="19"/>
        <v>0</v>
      </c>
      <c r="Q469" s="225"/>
    </row>
    <row r="470" spans="8:17" ht="33" customHeight="1" x14ac:dyDescent="0.25">
      <c r="H470" s="221">
        <f t="shared" si="19"/>
        <v>0</v>
      </c>
      <c r="Q470" s="225"/>
    </row>
    <row r="471" spans="8:17" ht="33" customHeight="1" x14ac:dyDescent="0.25">
      <c r="H471" s="221">
        <f t="shared" si="19"/>
        <v>0</v>
      </c>
      <c r="Q471" s="225"/>
    </row>
    <row r="472" spans="8:17" ht="33" customHeight="1" x14ac:dyDescent="0.25">
      <c r="H472" s="221">
        <f t="shared" si="19"/>
        <v>0</v>
      </c>
      <c r="Q472" s="225"/>
    </row>
    <row r="473" spans="8:17" ht="33" customHeight="1" x14ac:dyDescent="0.25">
      <c r="H473" s="221">
        <f t="shared" si="19"/>
        <v>0</v>
      </c>
      <c r="Q473" s="225"/>
    </row>
    <row r="474" spans="8:17" ht="33" customHeight="1" x14ac:dyDescent="0.25">
      <c r="H474" s="221">
        <f t="shared" si="19"/>
        <v>0</v>
      </c>
      <c r="Q474" s="225"/>
    </row>
    <row r="475" spans="8:17" ht="33" customHeight="1" x14ac:dyDescent="0.25">
      <c r="H475" s="221">
        <f t="shared" si="19"/>
        <v>0</v>
      </c>
      <c r="Q475" s="225"/>
    </row>
    <row r="476" spans="8:17" ht="33" customHeight="1" x14ac:dyDescent="0.25">
      <c r="H476" s="221">
        <f t="shared" si="19"/>
        <v>0</v>
      </c>
      <c r="Q476" s="225"/>
    </row>
    <row r="477" spans="8:17" ht="33" customHeight="1" x14ac:dyDescent="0.25">
      <c r="H477" s="221">
        <f t="shared" si="19"/>
        <v>0</v>
      </c>
      <c r="Q477" s="225"/>
    </row>
    <row r="478" spans="8:17" ht="33" customHeight="1" x14ac:dyDescent="0.25">
      <c r="H478" s="221">
        <f t="shared" si="19"/>
        <v>0</v>
      </c>
      <c r="Q478" s="225"/>
    </row>
    <row r="479" spans="8:17" ht="33" customHeight="1" x14ac:dyDescent="0.25">
      <c r="H479" s="221">
        <f t="shared" si="19"/>
        <v>0</v>
      </c>
      <c r="Q479" s="225"/>
    </row>
    <row r="480" spans="8:17" ht="33" customHeight="1" x14ac:dyDescent="0.25">
      <c r="H480" s="221">
        <f t="shared" si="19"/>
        <v>0</v>
      </c>
      <c r="Q480" s="225"/>
    </row>
    <row r="481" spans="8:17" ht="33" customHeight="1" x14ac:dyDescent="0.25">
      <c r="H481" s="221">
        <f t="shared" si="19"/>
        <v>0</v>
      </c>
      <c r="Q481" s="225"/>
    </row>
    <row r="482" spans="8:17" ht="33" customHeight="1" x14ac:dyDescent="0.25">
      <c r="H482" s="221">
        <f t="shared" si="19"/>
        <v>0</v>
      </c>
      <c r="Q482" s="225"/>
    </row>
    <row r="483" spans="8:17" ht="33" customHeight="1" x14ac:dyDescent="0.25">
      <c r="H483" s="221">
        <f t="shared" si="19"/>
        <v>0</v>
      </c>
      <c r="Q483" s="225"/>
    </row>
    <row r="484" spans="8:17" ht="33" customHeight="1" x14ac:dyDescent="0.25">
      <c r="H484" s="221">
        <f t="shared" si="19"/>
        <v>0</v>
      </c>
      <c r="Q484" s="225"/>
    </row>
    <row r="485" spans="8:17" ht="33" customHeight="1" x14ac:dyDescent="0.25">
      <c r="H485" s="221">
        <f t="shared" si="19"/>
        <v>0</v>
      </c>
      <c r="Q485" s="225"/>
    </row>
    <row r="486" spans="8:17" ht="33" customHeight="1" x14ac:dyDescent="0.25">
      <c r="H486" s="221">
        <f t="shared" si="19"/>
        <v>0</v>
      </c>
      <c r="Q486" s="225"/>
    </row>
    <row r="487" spans="8:17" ht="33" customHeight="1" x14ac:dyDescent="0.25">
      <c r="H487" s="221">
        <f t="shared" si="19"/>
        <v>0</v>
      </c>
      <c r="Q487" s="225"/>
    </row>
    <row r="488" spans="8:17" ht="33" customHeight="1" x14ac:dyDescent="0.25">
      <c r="H488" s="221">
        <f t="shared" si="19"/>
        <v>0</v>
      </c>
      <c r="Q488" s="225"/>
    </row>
    <row r="489" spans="8:17" ht="33" customHeight="1" x14ac:dyDescent="0.25">
      <c r="H489" s="221">
        <f t="shared" si="19"/>
        <v>0</v>
      </c>
      <c r="Q489" s="225"/>
    </row>
    <row r="490" spans="8:17" ht="33" customHeight="1" x14ac:dyDescent="0.25">
      <c r="H490" s="221">
        <f t="shared" si="19"/>
        <v>0</v>
      </c>
      <c r="Q490" s="225"/>
    </row>
    <row r="491" spans="8:17" ht="33" customHeight="1" x14ac:dyDescent="0.25">
      <c r="H491" s="221">
        <f t="shared" si="19"/>
        <v>0</v>
      </c>
      <c r="Q491" s="225"/>
    </row>
    <row r="492" spans="8:17" ht="33" customHeight="1" x14ac:dyDescent="0.25">
      <c r="H492" s="221">
        <f t="shared" si="19"/>
        <v>0</v>
      </c>
      <c r="Q492" s="225"/>
    </row>
    <row r="493" spans="8:17" ht="33" customHeight="1" x14ac:dyDescent="0.25">
      <c r="H493" s="221">
        <f t="shared" si="19"/>
        <v>0</v>
      </c>
      <c r="Q493" s="225"/>
    </row>
    <row r="494" spans="8:17" ht="33" customHeight="1" x14ac:dyDescent="0.25">
      <c r="H494" s="221">
        <f t="shared" si="19"/>
        <v>0</v>
      </c>
      <c r="Q494" s="225"/>
    </row>
    <row r="495" spans="8:17" ht="33" customHeight="1" x14ac:dyDescent="0.25">
      <c r="H495" s="221">
        <f t="shared" si="19"/>
        <v>0</v>
      </c>
      <c r="Q495" s="225"/>
    </row>
    <row r="496" spans="8:17" ht="33" customHeight="1" x14ac:dyDescent="0.25">
      <c r="H496" s="221">
        <f t="shared" si="19"/>
        <v>0</v>
      </c>
      <c r="Q496" s="225"/>
    </row>
    <row r="497" spans="8:17" ht="33" customHeight="1" x14ac:dyDescent="0.25">
      <c r="H497" s="221">
        <f t="shared" si="19"/>
        <v>0</v>
      </c>
      <c r="Q497" s="225"/>
    </row>
    <row r="498" spans="8:17" ht="33" customHeight="1" x14ac:dyDescent="0.25">
      <c r="H498" s="221">
        <f t="shared" si="19"/>
        <v>0</v>
      </c>
      <c r="Q498" s="225"/>
    </row>
    <row r="499" spans="8:17" ht="33" customHeight="1" x14ac:dyDescent="0.25">
      <c r="H499" s="221">
        <f t="shared" si="19"/>
        <v>0</v>
      </c>
      <c r="Q499" s="225"/>
    </row>
    <row r="500" spans="8:17" ht="33" customHeight="1" x14ac:dyDescent="0.25">
      <c r="H500" s="221">
        <f t="shared" si="19"/>
        <v>0</v>
      </c>
      <c r="Q500" s="225"/>
    </row>
    <row r="501" spans="8:17" ht="33" customHeight="1" x14ac:dyDescent="0.25">
      <c r="H501" s="221">
        <f t="shared" si="19"/>
        <v>0</v>
      </c>
      <c r="Q501" s="225"/>
    </row>
    <row r="502" spans="8:17" ht="33" customHeight="1" x14ac:dyDescent="0.25">
      <c r="H502" s="221">
        <f t="shared" si="19"/>
        <v>0</v>
      </c>
      <c r="Q502" s="225"/>
    </row>
    <row r="503" spans="8:17" ht="33" customHeight="1" x14ac:dyDescent="0.25">
      <c r="H503" s="221">
        <f t="shared" si="19"/>
        <v>0</v>
      </c>
      <c r="Q503" s="225"/>
    </row>
    <row r="504" spans="8:17" ht="33" customHeight="1" x14ac:dyDescent="0.25">
      <c r="H504" s="221">
        <f t="shared" si="19"/>
        <v>0</v>
      </c>
      <c r="Q504" s="225"/>
    </row>
    <row r="505" spans="8:17" ht="33" customHeight="1" x14ac:dyDescent="0.25">
      <c r="H505" s="221">
        <f t="shared" si="19"/>
        <v>0</v>
      </c>
      <c r="Q505" s="225"/>
    </row>
    <row r="506" spans="8:17" ht="33" customHeight="1" x14ac:dyDescent="0.25">
      <c r="H506" s="221">
        <f t="shared" si="19"/>
        <v>0</v>
      </c>
      <c r="Q506" s="225"/>
    </row>
    <row r="507" spans="8:17" ht="33" customHeight="1" x14ac:dyDescent="0.25">
      <c r="H507" s="221">
        <f t="shared" si="19"/>
        <v>0</v>
      </c>
      <c r="Q507" s="225"/>
    </row>
    <row r="508" spans="8:17" ht="33" customHeight="1" x14ac:dyDescent="0.25">
      <c r="H508" s="221">
        <f t="shared" si="19"/>
        <v>0</v>
      </c>
      <c r="Q508" s="225"/>
    </row>
    <row r="509" spans="8:17" ht="33" customHeight="1" x14ac:dyDescent="0.25">
      <c r="H509" s="221">
        <f t="shared" si="19"/>
        <v>0</v>
      </c>
      <c r="Q509" s="225"/>
    </row>
    <row r="510" spans="8:17" ht="33" customHeight="1" x14ac:dyDescent="0.25">
      <c r="H510" s="221">
        <f t="shared" si="19"/>
        <v>0</v>
      </c>
      <c r="Q510" s="225"/>
    </row>
    <row r="511" spans="8:17" ht="33" customHeight="1" x14ac:dyDescent="0.25">
      <c r="H511" s="221">
        <f t="shared" si="19"/>
        <v>0</v>
      </c>
      <c r="Q511" s="225"/>
    </row>
    <row r="512" spans="8:17" ht="33" customHeight="1" x14ac:dyDescent="0.25">
      <c r="H512" s="221">
        <f t="shared" si="19"/>
        <v>0</v>
      </c>
      <c r="Q512" s="225"/>
    </row>
    <row r="513" spans="8:17" ht="33" customHeight="1" x14ac:dyDescent="0.25">
      <c r="H513" s="221">
        <f t="shared" si="19"/>
        <v>0</v>
      </c>
      <c r="Q513" s="225"/>
    </row>
    <row r="514" spans="8:17" ht="33" customHeight="1" x14ac:dyDescent="0.25">
      <c r="H514" s="221">
        <f t="shared" si="19"/>
        <v>0</v>
      </c>
      <c r="Q514" s="225"/>
    </row>
    <row r="515" spans="8:17" ht="33" customHeight="1" x14ac:dyDescent="0.25">
      <c r="H515" s="221">
        <f t="shared" ref="H515:H578" si="20">G515-F515</f>
        <v>0</v>
      </c>
      <c r="Q515" s="225"/>
    </row>
    <row r="516" spans="8:17" ht="33" customHeight="1" x14ac:dyDescent="0.25">
      <c r="H516" s="221">
        <f t="shared" si="20"/>
        <v>0</v>
      </c>
      <c r="Q516" s="225"/>
    </row>
    <row r="517" spans="8:17" ht="33" customHeight="1" x14ac:dyDescent="0.25">
      <c r="H517" s="221">
        <f t="shared" si="20"/>
        <v>0</v>
      </c>
      <c r="Q517" s="225"/>
    </row>
    <row r="518" spans="8:17" ht="33" customHeight="1" x14ac:dyDescent="0.25">
      <c r="H518" s="221">
        <f t="shared" si="20"/>
        <v>0</v>
      </c>
      <c r="Q518" s="225"/>
    </row>
    <row r="519" spans="8:17" ht="33" customHeight="1" x14ac:dyDescent="0.25">
      <c r="H519" s="221">
        <f t="shared" si="20"/>
        <v>0</v>
      </c>
      <c r="Q519" s="225"/>
    </row>
    <row r="520" spans="8:17" ht="33" customHeight="1" x14ac:dyDescent="0.25">
      <c r="H520" s="221">
        <f t="shared" si="20"/>
        <v>0</v>
      </c>
      <c r="Q520" s="225"/>
    </row>
    <row r="521" spans="8:17" ht="33" customHeight="1" x14ac:dyDescent="0.25">
      <c r="H521" s="221">
        <f t="shared" si="20"/>
        <v>0</v>
      </c>
      <c r="Q521" s="225"/>
    </row>
    <row r="522" spans="8:17" ht="33" customHeight="1" x14ac:dyDescent="0.25">
      <c r="H522" s="221">
        <f t="shared" si="20"/>
        <v>0</v>
      </c>
      <c r="Q522" s="225"/>
    </row>
    <row r="523" spans="8:17" ht="33" customHeight="1" x14ac:dyDescent="0.25">
      <c r="H523" s="221">
        <f t="shared" si="20"/>
        <v>0</v>
      </c>
      <c r="Q523" s="225"/>
    </row>
    <row r="524" spans="8:17" ht="33" customHeight="1" x14ac:dyDescent="0.25">
      <c r="H524" s="221">
        <f t="shared" si="20"/>
        <v>0</v>
      </c>
      <c r="Q524" s="225"/>
    </row>
    <row r="525" spans="8:17" ht="33" customHeight="1" x14ac:dyDescent="0.25">
      <c r="H525" s="221">
        <f t="shared" si="20"/>
        <v>0</v>
      </c>
      <c r="Q525" s="225"/>
    </row>
    <row r="526" spans="8:17" ht="33" customHeight="1" x14ac:dyDescent="0.25">
      <c r="H526" s="221">
        <f t="shared" si="20"/>
        <v>0</v>
      </c>
      <c r="Q526" s="225"/>
    </row>
    <row r="527" spans="8:17" ht="33" customHeight="1" x14ac:dyDescent="0.25">
      <c r="H527" s="221">
        <f t="shared" si="20"/>
        <v>0</v>
      </c>
      <c r="Q527" s="225"/>
    </row>
    <row r="528" spans="8:17" ht="33" customHeight="1" x14ac:dyDescent="0.25">
      <c r="H528" s="221">
        <f t="shared" si="20"/>
        <v>0</v>
      </c>
      <c r="Q528" s="225"/>
    </row>
    <row r="529" spans="8:17" ht="33" customHeight="1" x14ac:dyDescent="0.25">
      <c r="H529" s="221">
        <f t="shared" si="20"/>
        <v>0</v>
      </c>
      <c r="Q529" s="225"/>
    </row>
    <row r="530" spans="8:17" ht="33" customHeight="1" x14ac:dyDescent="0.25">
      <c r="H530" s="221">
        <f t="shared" si="20"/>
        <v>0</v>
      </c>
      <c r="Q530" s="225"/>
    </row>
    <row r="531" spans="8:17" ht="33" customHeight="1" x14ac:dyDescent="0.25">
      <c r="H531" s="221">
        <f t="shared" si="20"/>
        <v>0</v>
      </c>
      <c r="Q531" s="225"/>
    </row>
    <row r="532" spans="8:17" ht="33" customHeight="1" x14ac:dyDescent="0.25">
      <c r="H532" s="221">
        <f t="shared" si="20"/>
        <v>0</v>
      </c>
      <c r="Q532" s="225"/>
    </row>
    <row r="533" spans="8:17" ht="33" customHeight="1" x14ac:dyDescent="0.25">
      <c r="H533" s="221">
        <f t="shared" si="20"/>
        <v>0</v>
      </c>
      <c r="Q533" s="225"/>
    </row>
    <row r="534" spans="8:17" ht="33" customHeight="1" x14ac:dyDescent="0.25">
      <c r="H534" s="221">
        <f t="shared" si="20"/>
        <v>0</v>
      </c>
      <c r="Q534" s="225"/>
    </row>
    <row r="535" spans="8:17" ht="33" customHeight="1" x14ac:dyDescent="0.25">
      <c r="H535" s="221">
        <f t="shared" si="20"/>
        <v>0</v>
      </c>
      <c r="Q535" s="225"/>
    </row>
    <row r="536" spans="8:17" ht="33" customHeight="1" x14ac:dyDescent="0.25">
      <c r="H536" s="221">
        <f t="shared" si="20"/>
        <v>0</v>
      </c>
      <c r="Q536" s="225"/>
    </row>
    <row r="537" spans="8:17" ht="33" customHeight="1" x14ac:dyDescent="0.25">
      <c r="H537" s="221">
        <f t="shared" si="20"/>
        <v>0</v>
      </c>
      <c r="Q537" s="225"/>
    </row>
    <row r="538" spans="8:17" ht="33" customHeight="1" x14ac:dyDescent="0.25">
      <c r="H538" s="221">
        <f t="shared" si="20"/>
        <v>0</v>
      </c>
      <c r="Q538" s="225"/>
    </row>
    <row r="539" spans="8:17" ht="33" customHeight="1" x14ac:dyDescent="0.25">
      <c r="H539" s="221">
        <f t="shared" si="20"/>
        <v>0</v>
      </c>
      <c r="Q539" s="225"/>
    </row>
    <row r="540" spans="8:17" ht="33" customHeight="1" x14ac:dyDescent="0.25">
      <c r="H540" s="221">
        <f t="shared" si="20"/>
        <v>0</v>
      </c>
      <c r="Q540" s="225"/>
    </row>
    <row r="541" spans="8:17" ht="33" customHeight="1" x14ac:dyDescent="0.25">
      <c r="H541" s="221">
        <f t="shared" si="20"/>
        <v>0</v>
      </c>
      <c r="Q541" s="225"/>
    </row>
    <row r="542" spans="8:17" ht="33" customHeight="1" x14ac:dyDescent="0.25">
      <c r="H542" s="221">
        <f t="shared" si="20"/>
        <v>0</v>
      </c>
      <c r="Q542" s="225"/>
    </row>
    <row r="543" spans="8:17" ht="33" customHeight="1" x14ac:dyDescent="0.25">
      <c r="H543" s="221">
        <f t="shared" si="20"/>
        <v>0</v>
      </c>
      <c r="Q543" s="225"/>
    </row>
    <row r="544" spans="8:17" ht="33" customHeight="1" x14ac:dyDescent="0.25">
      <c r="H544" s="221">
        <f t="shared" si="20"/>
        <v>0</v>
      </c>
      <c r="Q544" s="225"/>
    </row>
    <row r="545" spans="8:17" ht="33" customHeight="1" x14ac:dyDescent="0.25">
      <c r="H545" s="221">
        <f t="shared" si="20"/>
        <v>0</v>
      </c>
      <c r="Q545" s="225"/>
    </row>
    <row r="546" spans="8:17" ht="33" customHeight="1" x14ac:dyDescent="0.25">
      <c r="H546" s="221">
        <f t="shared" si="20"/>
        <v>0</v>
      </c>
      <c r="Q546" s="225"/>
    </row>
    <row r="547" spans="8:17" ht="33" customHeight="1" x14ac:dyDescent="0.25">
      <c r="H547" s="221">
        <f t="shared" si="20"/>
        <v>0</v>
      </c>
      <c r="Q547" s="225"/>
    </row>
    <row r="548" spans="8:17" ht="33" customHeight="1" x14ac:dyDescent="0.25">
      <c r="H548" s="221">
        <f t="shared" si="20"/>
        <v>0</v>
      </c>
      <c r="Q548" s="225"/>
    </row>
    <row r="549" spans="8:17" ht="33" customHeight="1" x14ac:dyDescent="0.25">
      <c r="H549" s="221">
        <f t="shared" si="20"/>
        <v>0</v>
      </c>
      <c r="Q549" s="225"/>
    </row>
    <row r="550" spans="8:17" ht="33" customHeight="1" x14ac:dyDescent="0.25">
      <c r="H550" s="221">
        <f t="shared" si="20"/>
        <v>0</v>
      </c>
      <c r="Q550" s="225"/>
    </row>
    <row r="551" spans="8:17" ht="33" customHeight="1" x14ac:dyDescent="0.25">
      <c r="H551" s="221">
        <f t="shared" si="20"/>
        <v>0</v>
      </c>
      <c r="Q551" s="225"/>
    </row>
    <row r="552" spans="8:17" ht="33" customHeight="1" x14ac:dyDescent="0.25">
      <c r="H552" s="221">
        <f t="shared" si="20"/>
        <v>0</v>
      </c>
      <c r="Q552" s="225"/>
    </row>
    <row r="553" spans="8:17" ht="33" customHeight="1" x14ac:dyDescent="0.25">
      <c r="H553" s="221">
        <f t="shared" si="20"/>
        <v>0</v>
      </c>
      <c r="Q553" s="225"/>
    </row>
    <row r="554" spans="8:17" ht="33" customHeight="1" x14ac:dyDescent="0.25">
      <c r="H554" s="221">
        <f t="shared" si="20"/>
        <v>0</v>
      </c>
      <c r="Q554" s="225"/>
    </row>
    <row r="555" spans="8:17" ht="33" customHeight="1" x14ac:dyDescent="0.25">
      <c r="H555" s="221">
        <f t="shared" si="20"/>
        <v>0</v>
      </c>
      <c r="Q555" s="225"/>
    </row>
    <row r="556" spans="8:17" ht="33" customHeight="1" x14ac:dyDescent="0.25">
      <c r="H556" s="221">
        <f t="shared" si="20"/>
        <v>0</v>
      </c>
      <c r="Q556" s="225"/>
    </row>
    <row r="557" spans="8:17" ht="33" customHeight="1" x14ac:dyDescent="0.25">
      <c r="H557" s="221">
        <f t="shared" si="20"/>
        <v>0</v>
      </c>
      <c r="Q557" s="225"/>
    </row>
    <row r="558" spans="8:17" ht="33" customHeight="1" x14ac:dyDescent="0.25">
      <c r="H558" s="221">
        <f t="shared" si="20"/>
        <v>0</v>
      </c>
      <c r="Q558" s="225"/>
    </row>
    <row r="559" spans="8:17" ht="33" customHeight="1" x14ac:dyDescent="0.25">
      <c r="H559" s="221">
        <f t="shared" si="20"/>
        <v>0</v>
      </c>
      <c r="Q559" s="225"/>
    </row>
    <row r="560" spans="8:17" ht="33" customHeight="1" x14ac:dyDescent="0.25">
      <c r="H560" s="221">
        <f t="shared" si="20"/>
        <v>0</v>
      </c>
      <c r="Q560" s="225"/>
    </row>
    <row r="561" spans="8:17" ht="33" customHeight="1" x14ac:dyDescent="0.25">
      <c r="H561" s="221">
        <f t="shared" si="20"/>
        <v>0</v>
      </c>
      <c r="Q561" s="225"/>
    </row>
    <row r="562" spans="8:17" ht="33" customHeight="1" x14ac:dyDescent="0.25">
      <c r="H562" s="221">
        <f t="shared" si="20"/>
        <v>0</v>
      </c>
      <c r="Q562" s="225"/>
    </row>
    <row r="563" spans="8:17" ht="33" customHeight="1" x14ac:dyDescent="0.25">
      <c r="H563" s="221">
        <f t="shared" si="20"/>
        <v>0</v>
      </c>
      <c r="Q563" s="225"/>
    </row>
    <row r="564" spans="8:17" ht="33" customHeight="1" x14ac:dyDescent="0.25">
      <c r="H564" s="221">
        <f t="shared" si="20"/>
        <v>0</v>
      </c>
      <c r="Q564" s="225"/>
    </row>
    <row r="565" spans="8:17" ht="33" customHeight="1" x14ac:dyDescent="0.25">
      <c r="H565" s="221">
        <f t="shared" si="20"/>
        <v>0</v>
      </c>
      <c r="Q565" s="225"/>
    </row>
    <row r="566" spans="8:17" ht="33" customHeight="1" x14ac:dyDescent="0.25">
      <c r="H566" s="221">
        <f t="shared" si="20"/>
        <v>0</v>
      </c>
      <c r="Q566" s="225"/>
    </row>
    <row r="567" spans="8:17" ht="33" customHeight="1" x14ac:dyDescent="0.25">
      <c r="H567" s="221">
        <f t="shared" si="20"/>
        <v>0</v>
      </c>
      <c r="Q567" s="225"/>
    </row>
    <row r="568" spans="8:17" ht="33" customHeight="1" x14ac:dyDescent="0.25">
      <c r="H568" s="221">
        <f t="shared" si="20"/>
        <v>0</v>
      </c>
      <c r="Q568" s="225"/>
    </row>
    <row r="569" spans="8:17" ht="33" customHeight="1" x14ac:dyDescent="0.25">
      <c r="H569" s="221">
        <f t="shared" si="20"/>
        <v>0</v>
      </c>
      <c r="Q569" s="225"/>
    </row>
    <row r="570" spans="8:17" ht="33" customHeight="1" x14ac:dyDescent="0.25">
      <c r="H570" s="221">
        <f t="shared" si="20"/>
        <v>0</v>
      </c>
      <c r="Q570" s="225"/>
    </row>
    <row r="571" spans="8:17" ht="33" customHeight="1" x14ac:dyDescent="0.25">
      <c r="H571" s="221">
        <f t="shared" si="20"/>
        <v>0</v>
      </c>
      <c r="Q571" s="225"/>
    </row>
    <row r="572" spans="8:17" ht="33" customHeight="1" x14ac:dyDescent="0.25">
      <c r="H572" s="221">
        <f t="shared" si="20"/>
        <v>0</v>
      </c>
      <c r="Q572" s="225"/>
    </row>
    <row r="573" spans="8:17" ht="33" customHeight="1" x14ac:dyDescent="0.25">
      <c r="H573" s="221">
        <f t="shared" si="20"/>
        <v>0</v>
      </c>
      <c r="Q573" s="225"/>
    </row>
    <row r="574" spans="8:17" ht="33" customHeight="1" x14ac:dyDescent="0.25">
      <c r="H574" s="221">
        <f t="shared" si="20"/>
        <v>0</v>
      </c>
      <c r="Q574" s="225"/>
    </row>
    <row r="575" spans="8:17" ht="33" customHeight="1" x14ac:dyDescent="0.25">
      <c r="H575" s="221">
        <f t="shared" si="20"/>
        <v>0</v>
      </c>
      <c r="Q575" s="225"/>
    </row>
    <row r="576" spans="8:17" ht="33" customHeight="1" x14ac:dyDescent="0.25">
      <c r="H576" s="221">
        <f t="shared" si="20"/>
        <v>0</v>
      </c>
      <c r="Q576" s="225"/>
    </row>
    <row r="577" spans="8:17" ht="33" customHeight="1" x14ac:dyDescent="0.25">
      <c r="H577" s="221">
        <f t="shared" si="20"/>
        <v>0</v>
      </c>
      <c r="Q577" s="225"/>
    </row>
    <row r="578" spans="8:17" ht="33" customHeight="1" x14ac:dyDescent="0.25">
      <c r="H578" s="221">
        <f t="shared" si="20"/>
        <v>0</v>
      </c>
      <c r="Q578" s="225"/>
    </row>
    <row r="579" spans="8:17" ht="33" customHeight="1" x14ac:dyDescent="0.25">
      <c r="H579" s="221">
        <f t="shared" ref="H579:H612" si="21">G579-F579</f>
        <v>0</v>
      </c>
      <c r="Q579" s="225"/>
    </row>
    <row r="580" spans="8:17" ht="33" customHeight="1" x14ac:dyDescent="0.25">
      <c r="H580" s="221">
        <f t="shared" si="21"/>
        <v>0</v>
      </c>
      <c r="Q580" s="225"/>
    </row>
    <row r="581" spans="8:17" ht="33" customHeight="1" x14ac:dyDescent="0.25">
      <c r="H581" s="221">
        <f t="shared" si="21"/>
        <v>0</v>
      </c>
      <c r="Q581" s="225"/>
    </row>
    <row r="582" spans="8:17" ht="33" customHeight="1" x14ac:dyDescent="0.25">
      <c r="H582" s="221">
        <f t="shared" si="21"/>
        <v>0</v>
      </c>
      <c r="Q582" s="225"/>
    </row>
    <row r="583" spans="8:17" ht="33" customHeight="1" x14ac:dyDescent="0.25">
      <c r="H583" s="221">
        <f t="shared" si="21"/>
        <v>0</v>
      </c>
      <c r="Q583" s="225"/>
    </row>
    <row r="584" spans="8:17" ht="33" customHeight="1" x14ac:dyDescent="0.25">
      <c r="H584" s="221">
        <f t="shared" si="21"/>
        <v>0</v>
      </c>
      <c r="Q584" s="225"/>
    </row>
    <row r="585" spans="8:17" ht="33" customHeight="1" x14ac:dyDescent="0.25">
      <c r="H585" s="221">
        <f t="shared" si="21"/>
        <v>0</v>
      </c>
      <c r="Q585" s="225"/>
    </row>
    <row r="586" spans="8:17" ht="33" customHeight="1" x14ac:dyDescent="0.25">
      <c r="H586" s="221">
        <f t="shared" si="21"/>
        <v>0</v>
      </c>
      <c r="Q586" s="225"/>
    </row>
    <row r="587" spans="8:17" ht="33" customHeight="1" x14ac:dyDescent="0.25">
      <c r="H587" s="221">
        <f t="shared" si="21"/>
        <v>0</v>
      </c>
      <c r="Q587" s="225"/>
    </row>
    <row r="588" spans="8:17" ht="33" customHeight="1" x14ac:dyDescent="0.25">
      <c r="H588" s="221">
        <f t="shared" si="21"/>
        <v>0</v>
      </c>
      <c r="Q588" s="225"/>
    </row>
    <row r="589" spans="8:17" ht="33" customHeight="1" x14ac:dyDescent="0.25">
      <c r="H589" s="221">
        <f t="shared" si="21"/>
        <v>0</v>
      </c>
      <c r="Q589" s="225"/>
    </row>
    <row r="590" spans="8:17" ht="33" customHeight="1" x14ac:dyDescent="0.25">
      <c r="H590" s="221">
        <f t="shared" si="21"/>
        <v>0</v>
      </c>
      <c r="Q590" s="225"/>
    </row>
    <row r="591" spans="8:17" ht="33" customHeight="1" x14ac:dyDescent="0.25">
      <c r="H591" s="221">
        <f t="shared" si="21"/>
        <v>0</v>
      </c>
      <c r="Q591" s="225"/>
    </row>
    <row r="592" spans="8:17" ht="33" customHeight="1" x14ac:dyDescent="0.25">
      <c r="H592" s="221">
        <f t="shared" si="21"/>
        <v>0</v>
      </c>
      <c r="Q592" s="225"/>
    </row>
    <row r="593" spans="8:17" ht="33" customHeight="1" x14ac:dyDescent="0.25">
      <c r="H593" s="221">
        <f t="shared" si="21"/>
        <v>0</v>
      </c>
      <c r="Q593" s="225"/>
    </row>
    <row r="594" spans="8:17" ht="33" customHeight="1" x14ac:dyDescent="0.25">
      <c r="H594" s="221">
        <f t="shared" si="21"/>
        <v>0</v>
      </c>
      <c r="Q594" s="225"/>
    </row>
    <row r="595" spans="8:17" ht="33" customHeight="1" x14ac:dyDescent="0.25">
      <c r="H595" s="221">
        <f t="shared" si="21"/>
        <v>0</v>
      </c>
      <c r="Q595" s="225"/>
    </row>
    <row r="596" spans="8:17" ht="33" customHeight="1" x14ac:dyDescent="0.25">
      <c r="H596" s="221">
        <f t="shared" si="21"/>
        <v>0</v>
      </c>
      <c r="Q596" s="225"/>
    </row>
    <row r="597" spans="8:17" ht="33" customHeight="1" x14ac:dyDescent="0.25">
      <c r="H597" s="221">
        <f t="shared" si="21"/>
        <v>0</v>
      </c>
      <c r="Q597" s="225"/>
    </row>
    <row r="598" spans="8:17" ht="33" customHeight="1" x14ac:dyDescent="0.25">
      <c r="H598" s="221">
        <f t="shared" si="21"/>
        <v>0</v>
      </c>
      <c r="Q598" s="225"/>
    </row>
    <row r="599" spans="8:17" ht="33" customHeight="1" x14ac:dyDescent="0.25">
      <c r="H599" s="221">
        <f t="shared" si="21"/>
        <v>0</v>
      </c>
      <c r="Q599" s="225"/>
    </row>
    <row r="600" spans="8:17" ht="33" customHeight="1" x14ac:dyDescent="0.25">
      <c r="H600" s="221">
        <f t="shared" si="21"/>
        <v>0</v>
      </c>
      <c r="Q600" s="225"/>
    </row>
    <row r="601" spans="8:17" ht="33" customHeight="1" x14ac:dyDescent="0.25">
      <c r="H601" s="221">
        <f t="shared" si="21"/>
        <v>0</v>
      </c>
      <c r="Q601" s="225"/>
    </row>
    <row r="602" spans="8:17" ht="33" customHeight="1" x14ac:dyDescent="0.25">
      <c r="H602" s="221">
        <f t="shared" si="21"/>
        <v>0</v>
      </c>
      <c r="Q602" s="225"/>
    </row>
    <row r="603" spans="8:17" ht="33" customHeight="1" x14ac:dyDescent="0.25">
      <c r="H603" s="221">
        <f t="shared" si="21"/>
        <v>0</v>
      </c>
      <c r="Q603" s="225"/>
    </row>
    <row r="604" spans="8:17" ht="33" customHeight="1" x14ac:dyDescent="0.25">
      <c r="H604" s="221">
        <f t="shared" si="21"/>
        <v>0</v>
      </c>
      <c r="Q604" s="225"/>
    </row>
    <row r="605" spans="8:17" ht="33" customHeight="1" x14ac:dyDescent="0.25">
      <c r="H605" s="221">
        <f t="shared" si="21"/>
        <v>0</v>
      </c>
      <c r="Q605" s="225"/>
    </row>
    <row r="606" spans="8:17" ht="33" customHeight="1" x14ac:dyDescent="0.25">
      <c r="H606" s="221">
        <f t="shared" si="21"/>
        <v>0</v>
      </c>
      <c r="Q606" s="225"/>
    </row>
    <row r="607" spans="8:17" ht="33" customHeight="1" x14ac:dyDescent="0.25">
      <c r="H607" s="221">
        <f t="shared" si="21"/>
        <v>0</v>
      </c>
      <c r="Q607" s="225"/>
    </row>
    <row r="608" spans="8:17" ht="33" customHeight="1" x14ac:dyDescent="0.25">
      <c r="H608" s="221">
        <f t="shared" si="21"/>
        <v>0</v>
      </c>
      <c r="Q608" s="225"/>
    </row>
    <row r="609" spans="8:17" ht="33" customHeight="1" x14ac:dyDescent="0.25">
      <c r="H609" s="221">
        <f t="shared" si="21"/>
        <v>0</v>
      </c>
      <c r="Q609" s="225"/>
    </row>
    <row r="610" spans="8:17" ht="33" customHeight="1" x14ac:dyDescent="0.25">
      <c r="H610" s="221">
        <f t="shared" si="21"/>
        <v>0</v>
      </c>
      <c r="Q610" s="225"/>
    </row>
    <row r="611" spans="8:17" ht="33" customHeight="1" x14ac:dyDescent="0.25">
      <c r="H611" s="221">
        <f t="shared" si="21"/>
        <v>0</v>
      </c>
      <c r="Q611" s="225"/>
    </row>
    <row r="612" spans="8:17" ht="33" customHeight="1" x14ac:dyDescent="0.25">
      <c r="H612" s="221">
        <f t="shared" si="21"/>
        <v>0</v>
      </c>
      <c r="Q612" s="225"/>
    </row>
  </sheetData>
  <autoFilter ref="A1:L612" xr:uid="{824A75C2-350E-4EF7-9B96-FCC687637DF4}"/>
  <mergeCells count="2">
    <mergeCell ref="O1:P1"/>
    <mergeCell ref="M1:N1"/>
  </mergeCells>
  <dataValidations count="3">
    <dataValidation type="list" allowBlank="1" showInputMessage="1" showErrorMessage="1" sqref="D260:D1048576" xr:uid="{31320041-BC71-48B5-9B1A-0E6221582795}">
      <formula1>BDD</formula1>
    </dataValidation>
    <dataValidation type="list" allowBlank="1" showInputMessage="1" showErrorMessage="1" sqref="C2:C1048576" xr:uid="{0209F196-C3D1-40E1-8EA3-C8AD09B210CE}">
      <formula1>Hotels</formula1>
    </dataValidation>
    <dataValidation type="list" allowBlank="1" showInputMessage="1" showErrorMessage="1" sqref="D2:D259" xr:uid="{83A4FB24-3143-43E3-B4FD-8B3F98D0D725}">
      <formula1>Base</formula1>
    </dataValidation>
  </dataValidations>
  <pageMargins left="0" right="0" top="0.43307086614173229" bottom="0.27559055118110237" header="0.15748031496062992" footer="0.15748031496062992"/>
  <pageSetup paperSize="9" scale="80" orientation="landscape" horizontalDpi="300" verticalDpi="300" r:id="rId1"/>
  <headerFooter>
    <oddHeader>&amp;C&amp;"-,Gras"&amp;18&amp;K0070C0Options en cours au &amp;D à &amp;T</oddHeader>
    <oddFooter>&amp;R&amp;"-,Gras"&amp;9&amp;K0070C0&amp;P/&amp;N</oddFooter>
  </headerFooter>
  <ignoredErrors>
    <ignoredError sqref="H2:H544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C311B-29B7-47F0-A724-D51DBE127CD2}">
  <sheetPr codeName="Feuil5">
    <tabColor rgb="FFB0FF97"/>
  </sheetPr>
  <dimension ref="A1:AJ835"/>
  <sheetViews>
    <sheetView showGridLines="0" topLeftCell="B1" workbookViewId="0">
      <pane ySplit="1" topLeftCell="A2" activePane="bottomLeft" state="frozen"/>
      <selection activeCell="B1" sqref="B1"/>
      <selection pane="bottomLeft" activeCell="B2" sqref="A2:XFD23"/>
    </sheetView>
  </sheetViews>
  <sheetFormatPr baseColWidth="10" defaultRowHeight="33" customHeight="1" x14ac:dyDescent="0.25"/>
  <cols>
    <col min="1" max="1" width="41.5703125" style="264" hidden="1" customWidth="1"/>
    <col min="2" max="2" width="8.7109375" style="258" customWidth="1"/>
    <col min="3" max="3" width="11.28515625" style="259" customWidth="1"/>
    <col min="4" max="4" width="31.7109375" style="260" customWidth="1"/>
    <col min="5" max="5" width="26.7109375" style="260" customWidth="1"/>
    <col min="6" max="7" width="26.5703125" style="261" customWidth="1"/>
    <col min="8" max="8" width="5.28515625" style="261" customWidth="1"/>
    <col min="9" max="9" width="5.28515625" style="262" customWidth="1"/>
    <col min="10" max="10" width="12.7109375" style="255" customWidth="1"/>
    <col min="11" max="12" width="11.140625" style="236" customWidth="1"/>
    <col min="13" max="13" width="11.5703125" style="241" hidden="1" customWidth="1"/>
    <col min="14" max="14" width="11.5703125" style="242" hidden="1" customWidth="1"/>
    <col min="15" max="15" width="11.5703125" style="241" hidden="1" customWidth="1"/>
    <col min="16" max="16" width="11.5703125" style="242" hidden="1" customWidth="1"/>
    <col min="17" max="18" width="11.140625" style="103" customWidth="1"/>
    <col min="19" max="19" width="4.42578125" style="256" hidden="1" customWidth="1"/>
    <col min="20" max="33" width="7" style="263" hidden="1" customWidth="1"/>
    <col min="34" max="35" width="7.7109375" style="263" hidden="1" customWidth="1"/>
    <col min="36" max="16384" width="11.42578125" style="240"/>
  </cols>
  <sheetData>
    <row r="1" spans="1:35" s="234" customFormat="1" ht="34.5" customHeight="1" x14ac:dyDescent="0.25">
      <c r="A1" s="229"/>
      <c r="B1" s="471" t="s">
        <v>0</v>
      </c>
      <c r="C1" s="472" t="s">
        <v>125</v>
      </c>
      <c r="D1" s="473" t="s">
        <v>16</v>
      </c>
      <c r="E1" s="473" t="s">
        <v>15</v>
      </c>
      <c r="F1" s="474" t="s">
        <v>2</v>
      </c>
      <c r="G1" s="474" t="s">
        <v>3</v>
      </c>
      <c r="H1" s="474" t="s">
        <v>116</v>
      </c>
      <c r="I1" s="471" t="s">
        <v>101</v>
      </c>
      <c r="J1" s="471" t="s">
        <v>93</v>
      </c>
      <c r="K1" s="230" t="s">
        <v>68</v>
      </c>
      <c r="L1" s="230" t="s">
        <v>67</v>
      </c>
      <c r="M1" s="486" t="s">
        <v>48</v>
      </c>
      <c r="N1" s="486"/>
      <c r="O1" s="486" t="s">
        <v>49</v>
      </c>
      <c r="P1" s="486"/>
      <c r="Q1" s="106" t="s">
        <v>92</v>
      </c>
      <c r="R1" s="106" t="s">
        <v>91</v>
      </c>
      <c r="S1" s="231"/>
      <c r="T1" s="232" t="s">
        <v>105</v>
      </c>
      <c r="U1" s="232" t="s">
        <v>106</v>
      </c>
      <c r="V1" s="232" t="s">
        <v>72</v>
      </c>
      <c r="W1" s="232" t="s">
        <v>4</v>
      </c>
      <c r="X1" s="232" t="s">
        <v>107</v>
      </c>
      <c r="Y1" s="232" t="s">
        <v>6</v>
      </c>
      <c r="Z1" s="232" t="s">
        <v>108</v>
      </c>
      <c r="AA1" s="232" t="s">
        <v>7</v>
      </c>
      <c r="AB1" s="232" t="s">
        <v>110</v>
      </c>
      <c r="AC1" s="232" t="s">
        <v>109</v>
      </c>
      <c r="AD1" s="232" t="s">
        <v>111</v>
      </c>
      <c r="AE1" s="232" t="s">
        <v>112</v>
      </c>
      <c r="AF1" s="232" t="s">
        <v>113</v>
      </c>
      <c r="AG1" s="232" t="s">
        <v>13</v>
      </c>
      <c r="AH1" s="233" t="s">
        <v>117</v>
      </c>
      <c r="AI1" s="233" t="s">
        <v>118</v>
      </c>
    </row>
    <row r="2" spans="1:35" ht="28.5" customHeight="1" x14ac:dyDescent="0.25">
      <c r="A2" s="243">
        <f t="shared" ref="A2:A65" si="0">B2+7</f>
        <v>7</v>
      </c>
      <c r="B2" s="244"/>
      <c r="C2" s="245"/>
      <c r="D2" s="246"/>
      <c r="E2" s="247"/>
      <c r="F2" s="248"/>
      <c r="G2" s="248"/>
      <c r="H2" s="235">
        <f t="shared" ref="H2:H27" si="1">G2-F2</f>
        <v>0</v>
      </c>
      <c r="I2" s="249"/>
      <c r="J2" s="250"/>
      <c r="K2" s="236">
        <f t="shared" ref="K2:K9" si="2">L2/1.1</f>
        <v>0</v>
      </c>
      <c r="L2" s="236">
        <v>0</v>
      </c>
      <c r="M2" s="237"/>
      <c r="N2" s="238"/>
      <c r="O2" s="237"/>
      <c r="P2" s="238"/>
      <c r="Q2" s="102">
        <v>0</v>
      </c>
      <c r="R2" s="104">
        <f t="shared" ref="R2:R23" si="3">L2-Q2</f>
        <v>0</v>
      </c>
      <c r="S2" s="251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</row>
    <row r="3" spans="1:35" ht="28.5" customHeight="1" x14ac:dyDescent="0.25">
      <c r="A3" s="243">
        <f t="shared" si="0"/>
        <v>7</v>
      </c>
      <c r="B3" s="244"/>
      <c r="C3" s="245"/>
      <c r="D3" s="246"/>
      <c r="E3" s="247"/>
      <c r="F3" s="248"/>
      <c r="G3" s="248"/>
      <c r="H3" s="235">
        <f t="shared" si="1"/>
        <v>0</v>
      </c>
      <c r="I3" s="249"/>
      <c r="J3" s="250"/>
      <c r="K3" s="236">
        <f t="shared" si="2"/>
        <v>0</v>
      </c>
      <c r="L3" s="236">
        <v>0</v>
      </c>
      <c r="M3" s="237"/>
      <c r="N3" s="238"/>
      <c r="O3" s="237"/>
      <c r="P3" s="238"/>
      <c r="Q3" s="102">
        <v>0</v>
      </c>
      <c r="R3" s="104">
        <f t="shared" si="3"/>
        <v>0</v>
      </c>
      <c r="S3" s="251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</row>
    <row r="4" spans="1:35" ht="28.5" customHeight="1" x14ac:dyDescent="0.25">
      <c r="A4" s="243">
        <f t="shared" si="0"/>
        <v>7</v>
      </c>
      <c r="B4" s="244"/>
      <c r="C4" s="245"/>
      <c r="D4" s="246"/>
      <c r="E4" s="247"/>
      <c r="F4" s="248"/>
      <c r="G4" s="248"/>
      <c r="H4" s="235">
        <f t="shared" si="1"/>
        <v>0</v>
      </c>
      <c r="I4" s="249"/>
      <c r="J4" s="250"/>
      <c r="K4" s="236">
        <f t="shared" si="2"/>
        <v>0</v>
      </c>
      <c r="L4" s="236">
        <v>0</v>
      </c>
      <c r="M4" s="237"/>
      <c r="N4" s="238"/>
      <c r="O4" s="237"/>
      <c r="P4" s="238"/>
      <c r="Q4" s="102">
        <v>0</v>
      </c>
      <c r="R4" s="104">
        <f t="shared" si="3"/>
        <v>0</v>
      </c>
      <c r="S4" s="251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  <c r="AH4" s="239"/>
      <c r="AI4" s="239"/>
    </row>
    <row r="5" spans="1:35" ht="28.5" customHeight="1" x14ac:dyDescent="0.25">
      <c r="A5" s="243">
        <f t="shared" si="0"/>
        <v>7</v>
      </c>
      <c r="B5" s="244"/>
      <c r="C5" s="245"/>
      <c r="D5" s="246"/>
      <c r="E5" s="247"/>
      <c r="F5" s="248"/>
      <c r="G5" s="248"/>
      <c r="H5" s="235">
        <f t="shared" si="1"/>
        <v>0</v>
      </c>
      <c r="I5" s="249"/>
      <c r="J5" s="250"/>
      <c r="K5" s="236">
        <f t="shared" si="2"/>
        <v>0</v>
      </c>
      <c r="L5" s="236">
        <v>0</v>
      </c>
      <c r="M5" s="237"/>
      <c r="N5" s="238"/>
      <c r="O5" s="237"/>
      <c r="P5" s="238"/>
      <c r="Q5" s="102">
        <v>0</v>
      </c>
      <c r="R5" s="104">
        <f t="shared" si="3"/>
        <v>0</v>
      </c>
      <c r="S5" s="251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  <c r="AF5" s="239"/>
      <c r="AG5" s="239"/>
      <c r="AH5" s="239"/>
      <c r="AI5" s="239"/>
    </row>
    <row r="6" spans="1:35" ht="28.5" customHeight="1" x14ac:dyDescent="0.25">
      <c r="A6" s="243">
        <f t="shared" si="0"/>
        <v>7</v>
      </c>
      <c r="B6" s="244"/>
      <c r="C6" s="245"/>
      <c r="D6" s="246"/>
      <c r="E6" s="247"/>
      <c r="F6" s="248"/>
      <c r="G6" s="248"/>
      <c r="H6" s="235">
        <f t="shared" si="1"/>
        <v>0</v>
      </c>
      <c r="I6" s="249"/>
      <c r="J6" s="250"/>
      <c r="K6" s="236">
        <f t="shared" si="2"/>
        <v>0</v>
      </c>
      <c r="L6" s="236">
        <v>0</v>
      </c>
      <c r="M6" s="237"/>
      <c r="N6" s="238"/>
      <c r="O6" s="237"/>
      <c r="P6" s="238"/>
      <c r="Q6" s="102">
        <v>0</v>
      </c>
      <c r="R6" s="104">
        <f t="shared" si="3"/>
        <v>0</v>
      </c>
      <c r="S6" s="251"/>
      <c r="T6" s="239"/>
      <c r="U6" s="239"/>
      <c r="V6" s="239"/>
      <c r="W6" s="239"/>
      <c r="X6" s="239"/>
      <c r="Y6" s="239"/>
      <c r="Z6" s="239"/>
      <c r="AA6" s="239"/>
      <c r="AB6" s="239"/>
      <c r="AC6" s="239"/>
      <c r="AD6" s="239"/>
      <c r="AE6" s="239"/>
      <c r="AF6" s="239"/>
      <c r="AG6" s="239"/>
      <c r="AH6" s="239"/>
      <c r="AI6" s="239"/>
    </row>
    <row r="7" spans="1:35" ht="28.5" customHeight="1" x14ac:dyDescent="0.25">
      <c r="A7" s="243">
        <f t="shared" si="0"/>
        <v>7</v>
      </c>
      <c r="B7" s="244"/>
      <c r="C7" s="245"/>
      <c r="D7" s="246"/>
      <c r="E7" s="247"/>
      <c r="F7" s="248"/>
      <c r="G7" s="248"/>
      <c r="H7" s="235">
        <f t="shared" si="1"/>
        <v>0</v>
      </c>
      <c r="I7" s="249"/>
      <c r="J7" s="250"/>
      <c r="K7" s="236">
        <f t="shared" si="2"/>
        <v>0</v>
      </c>
      <c r="L7" s="236">
        <v>0</v>
      </c>
      <c r="M7" s="237"/>
      <c r="N7" s="238"/>
      <c r="O7" s="237"/>
      <c r="P7" s="238"/>
      <c r="Q7" s="102">
        <v>0</v>
      </c>
      <c r="R7" s="104">
        <f t="shared" si="3"/>
        <v>0</v>
      </c>
      <c r="S7" s="251"/>
      <c r="T7" s="239"/>
      <c r="U7" s="239"/>
      <c r="V7" s="239"/>
      <c r="W7" s="239"/>
      <c r="X7" s="239"/>
      <c r="Y7" s="239"/>
      <c r="Z7" s="239"/>
      <c r="AA7" s="239"/>
      <c r="AB7" s="239"/>
      <c r="AC7" s="239"/>
      <c r="AD7" s="239"/>
      <c r="AE7" s="239"/>
      <c r="AF7" s="239"/>
      <c r="AG7" s="239"/>
      <c r="AH7" s="239"/>
      <c r="AI7" s="239"/>
    </row>
    <row r="8" spans="1:35" ht="28.5" customHeight="1" x14ac:dyDescent="0.25">
      <c r="A8" s="243">
        <f t="shared" si="0"/>
        <v>7</v>
      </c>
      <c r="B8" s="244"/>
      <c r="C8" s="245"/>
      <c r="D8" s="246"/>
      <c r="E8" s="247"/>
      <c r="F8" s="248"/>
      <c r="G8" s="248"/>
      <c r="H8" s="235">
        <f t="shared" si="1"/>
        <v>0</v>
      </c>
      <c r="I8" s="249"/>
      <c r="J8" s="250"/>
      <c r="K8" s="236">
        <f t="shared" si="2"/>
        <v>0</v>
      </c>
      <c r="L8" s="236">
        <v>0</v>
      </c>
      <c r="M8" s="237"/>
      <c r="N8" s="238"/>
      <c r="O8" s="237"/>
      <c r="P8" s="238"/>
      <c r="Q8" s="102">
        <v>0</v>
      </c>
      <c r="R8" s="104">
        <f t="shared" si="3"/>
        <v>0</v>
      </c>
      <c r="S8" s="251"/>
      <c r="T8" s="239"/>
      <c r="U8" s="239"/>
      <c r="V8" s="239"/>
      <c r="W8" s="239"/>
      <c r="X8" s="239"/>
      <c r="Y8" s="239"/>
      <c r="Z8" s="239"/>
      <c r="AA8" s="239"/>
      <c r="AB8" s="239"/>
      <c r="AC8" s="239"/>
      <c r="AD8" s="239"/>
      <c r="AE8" s="239"/>
      <c r="AF8" s="239"/>
      <c r="AG8" s="239"/>
      <c r="AH8" s="239"/>
      <c r="AI8" s="239"/>
    </row>
    <row r="9" spans="1:35" ht="28.5" customHeight="1" x14ac:dyDescent="0.25">
      <c r="A9" s="243">
        <f t="shared" si="0"/>
        <v>7</v>
      </c>
      <c r="B9" s="244"/>
      <c r="C9" s="245"/>
      <c r="D9" s="246"/>
      <c r="E9" s="247"/>
      <c r="F9" s="248"/>
      <c r="G9" s="248"/>
      <c r="H9" s="235">
        <f t="shared" si="1"/>
        <v>0</v>
      </c>
      <c r="I9" s="249"/>
      <c r="J9" s="250"/>
      <c r="K9" s="236">
        <f t="shared" si="2"/>
        <v>0</v>
      </c>
      <c r="L9" s="236">
        <v>0</v>
      </c>
      <c r="M9" s="237"/>
      <c r="N9" s="238"/>
      <c r="O9" s="237"/>
      <c r="P9" s="238"/>
      <c r="Q9" s="102">
        <v>0</v>
      </c>
      <c r="R9" s="104">
        <f t="shared" si="3"/>
        <v>0</v>
      </c>
      <c r="S9" s="251"/>
      <c r="T9" s="239"/>
      <c r="U9" s="239"/>
      <c r="V9" s="239"/>
      <c r="W9" s="239"/>
      <c r="X9" s="239"/>
      <c r="Y9" s="239"/>
      <c r="Z9" s="239"/>
      <c r="AA9" s="239"/>
      <c r="AB9" s="239"/>
      <c r="AC9" s="239"/>
      <c r="AD9" s="239"/>
      <c r="AE9" s="239"/>
      <c r="AF9" s="239"/>
      <c r="AG9" s="239"/>
      <c r="AH9" s="239"/>
      <c r="AI9" s="239"/>
    </row>
    <row r="10" spans="1:35" ht="28.5" customHeight="1" x14ac:dyDescent="0.25">
      <c r="A10" s="243">
        <f t="shared" si="0"/>
        <v>7</v>
      </c>
      <c r="B10" s="244"/>
      <c r="C10" s="245"/>
      <c r="D10" s="246"/>
      <c r="E10" s="247"/>
      <c r="F10" s="248"/>
      <c r="G10" s="248"/>
      <c r="H10" s="235">
        <f t="shared" si="1"/>
        <v>0</v>
      </c>
      <c r="I10" s="249"/>
      <c r="J10" s="250"/>
      <c r="K10" s="236">
        <f t="shared" ref="K10:K73" si="4">L10/1.1</f>
        <v>0</v>
      </c>
      <c r="L10" s="236">
        <v>0</v>
      </c>
      <c r="M10" s="237"/>
      <c r="N10" s="238"/>
      <c r="O10" s="237"/>
      <c r="P10" s="238"/>
      <c r="Q10" s="102">
        <v>0</v>
      </c>
      <c r="R10" s="104">
        <f t="shared" si="3"/>
        <v>0</v>
      </c>
      <c r="S10" s="251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/>
    </row>
    <row r="11" spans="1:35" ht="28.5" customHeight="1" x14ac:dyDescent="0.25">
      <c r="A11" s="243">
        <f t="shared" si="0"/>
        <v>7</v>
      </c>
      <c r="B11" s="244"/>
      <c r="C11" s="245"/>
      <c r="D11" s="246"/>
      <c r="E11" s="247"/>
      <c r="F11" s="248"/>
      <c r="G11" s="248"/>
      <c r="H11" s="235">
        <f t="shared" si="1"/>
        <v>0</v>
      </c>
      <c r="I11" s="249"/>
      <c r="J11" s="250"/>
      <c r="K11" s="236">
        <f t="shared" si="4"/>
        <v>0</v>
      </c>
      <c r="L11" s="236">
        <v>0</v>
      </c>
      <c r="M11" s="237"/>
      <c r="N11" s="238"/>
      <c r="O11" s="237"/>
      <c r="P11" s="238"/>
      <c r="Q11" s="102">
        <v>0</v>
      </c>
      <c r="R11" s="104">
        <f t="shared" si="3"/>
        <v>0</v>
      </c>
      <c r="S11" s="251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/>
    </row>
    <row r="12" spans="1:35" ht="28.5" customHeight="1" x14ac:dyDescent="0.25">
      <c r="A12" s="243">
        <f t="shared" si="0"/>
        <v>7</v>
      </c>
      <c r="B12" s="244"/>
      <c r="C12" s="245"/>
      <c r="D12" s="246"/>
      <c r="E12" s="247"/>
      <c r="F12" s="248"/>
      <c r="G12" s="248"/>
      <c r="H12" s="235">
        <f t="shared" si="1"/>
        <v>0</v>
      </c>
      <c r="I12" s="249"/>
      <c r="J12" s="250"/>
      <c r="K12" s="236">
        <f t="shared" si="4"/>
        <v>0</v>
      </c>
      <c r="L12" s="236">
        <v>0</v>
      </c>
      <c r="M12" s="237"/>
      <c r="N12" s="238"/>
      <c r="O12" s="237"/>
      <c r="P12" s="238"/>
      <c r="Q12" s="102">
        <v>0</v>
      </c>
      <c r="R12" s="104">
        <f t="shared" si="3"/>
        <v>0</v>
      </c>
      <c r="S12" s="251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/>
    </row>
    <row r="13" spans="1:35" ht="28.5" customHeight="1" x14ac:dyDescent="0.25">
      <c r="A13" s="243">
        <f t="shared" si="0"/>
        <v>7</v>
      </c>
      <c r="B13" s="244"/>
      <c r="C13" s="245"/>
      <c r="D13" s="246"/>
      <c r="E13" s="247"/>
      <c r="F13" s="248"/>
      <c r="G13" s="248"/>
      <c r="H13" s="235">
        <f t="shared" si="1"/>
        <v>0</v>
      </c>
      <c r="I13" s="249"/>
      <c r="J13" s="250"/>
      <c r="K13" s="236">
        <f t="shared" si="4"/>
        <v>0</v>
      </c>
      <c r="L13" s="236">
        <v>0</v>
      </c>
      <c r="M13" s="237"/>
      <c r="N13" s="238"/>
      <c r="O13" s="237"/>
      <c r="P13" s="238"/>
      <c r="Q13" s="102">
        <v>0</v>
      </c>
      <c r="R13" s="104">
        <f t="shared" si="3"/>
        <v>0</v>
      </c>
      <c r="S13" s="251"/>
      <c r="T13" s="239"/>
      <c r="U13" s="239"/>
      <c r="V13" s="239"/>
      <c r="W13" s="239"/>
      <c r="X13" s="239"/>
      <c r="Y13" s="239"/>
      <c r="Z13" s="239"/>
      <c r="AA13" s="239"/>
      <c r="AB13" s="239"/>
      <c r="AC13" s="239"/>
      <c r="AD13" s="239"/>
      <c r="AE13" s="239"/>
      <c r="AF13" s="239"/>
      <c r="AG13" s="239"/>
      <c r="AH13" s="239"/>
      <c r="AI13" s="239"/>
    </row>
    <row r="14" spans="1:35" ht="28.5" customHeight="1" x14ac:dyDescent="0.25">
      <c r="A14" s="243">
        <f t="shared" si="0"/>
        <v>7</v>
      </c>
      <c r="B14" s="244"/>
      <c r="C14" s="245"/>
      <c r="D14" s="246"/>
      <c r="E14" s="247"/>
      <c r="F14" s="248"/>
      <c r="G14" s="248"/>
      <c r="H14" s="235">
        <f t="shared" si="1"/>
        <v>0</v>
      </c>
      <c r="I14" s="249"/>
      <c r="J14" s="250"/>
      <c r="K14" s="236">
        <f t="shared" si="4"/>
        <v>0</v>
      </c>
      <c r="L14" s="236">
        <v>0</v>
      </c>
      <c r="M14" s="237"/>
      <c r="N14" s="238"/>
      <c r="O14" s="237"/>
      <c r="P14" s="238"/>
      <c r="Q14" s="102">
        <v>0</v>
      </c>
      <c r="R14" s="104">
        <f t="shared" si="3"/>
        <v>0</v>
      </c>
      <c r="S14" s="251"/>
      <c r="T14" s="239"/>
      <c r="U14" s="239"/>
      <c r="V14" s="239"/>
      <c r="W14" s="239"/>
      <c r="X14" s="239"/>
      <c r="Y14" s="239"/>
      <c r="Z14" s="239"/>
      <c r="AA14" s="239"/>
      <c r="AB14" s="239"/>
      <c r="AC14" s="239"/>
      <c r="AD14" s="239"/>
      <c r="AE14" s="239"/>
      <c r="AF14" s="239"/>
      <c r="AG14" s="239"/>
      <c r="AH14" s="239"/>
      <c r="AI14" s="239"/>
    </row>
    <row r="15" spans="1:35" ht="28.5" customHeight="1" x14ac:dyDescent="0.25">
      <c r="A15" s="243">
        <f t="shared" si="0"/>
        <v>7</v>
      </c>
      <c r="B15" s="244"/>
      <c r="C15" s="245"/>
      <c r="D15" s="246"/>
      <c r="E15" s="247"/>
      <c r="F15" s="248"/>
      <c r="G15" s="248"/>
      <c r="H15" s="235">
        <f t="shared" si="1"/>
        <v>0</v>
      </c>
      <c r="I15" s="249"/>
      <c r="J15" s="250"/>
      <c r="K15" s="236">
        <f t="shared" si="4"/>
        <v>0</v>
      </c>
      <c r="L15" s="236">
        <v>0</v>
      </c>
      <c r="M15" s="237"/>
      <c r="N15" s="238"/>
      <c r="O15" s="237"/>
      <c r="P15" s="238"/>
      <c r="Q15" s="102">
        <v>0</v>
      </c>
      <c r="R15" s="104">
        <f t="shared" si="3"/>
        <v>0</v>
      </c>
      <c r="S15" s="251"/>
      <c r="T15" s="239"/>
      <c r="U15" s="239"/>
      <c r="V15" s="239"/>
      <c r="W15" s="239"/>
      <c r="X15" s="239"/>
      <c r="Y15" s="239"/>
      <c r="Z15" s="239"/>
      <c r="AA15" s="239"/>
      <c r="AB15" s="239"/>
      <c r="AC15" s="239"/>
      <c r="AD15" s="239"/>
      <c r="AE15" s="239"/>
      <c r="AF15" s="239"/>
      <c r="AG15" s="239"/>
      <c r="AH15" s="239"/>
      <c r="AI15" s="239"/>
    </row>
    <row r="16" spans="1:35" ht="28.5" customHeight="1" x14ac:dyDescent="0.25">
      <c r="A16" s="243">
        <f t="shared" si="0"/>
        <v>7</v>
      </c>
      <c r="B16" s="244"/>
      <c r="C16" s="245"/>
      <c r="D16" s="246"/>
      <c r="E16" s="247"/>
      <c r="F16" s="248"/>
      <c r="G16" s="248"/>
      <c r="H16" s="235">
        <f t="shared" si="1"/>
        <v>0</v>
      </c>
      <c r="I16" s="249"/>
      <c r="J16" s="250"/>
      <c r="K16" s="236">
        <f t="shared" si="4"/>
        <v>0</v>
      </c>
      <c r="L16" s="236">
        <v>0</v>
      </c>
      <c r="M16" s="237"/>
      <c r="N16" s="238"/>
      <c r="O16" s="237"/>
      <c r="P16" s="238"/>
      <c r="Q16" s="102">
        <v>0</v>
      </c>
      <c r="R16" s="104">
        <f t="shared" si="3"/>
        <v>0</v>
      </c>
      <c r="S16" s="251"/>
      <c r="T16" s="239"/>
      <c r="U16" s="239"/>
      <c r="V16" s="239"/>
      <c r="W16" s="239"/>
      <c r="X16" s="239"/>
      <c r="Y16" s="239"/>
      <c r="Z16" s="239"/>
      <c r="AA16" s="239"/>
      <c r="AB16" s="239"/>
      <c r="AC16" s="239"/>
      <c r="AD16" s="239"/>
      <c r="AE16" s="239"/>
      <c r="AF16" s="239"/>
      <c r="AG16" s="239"/>
      <c r="AH16" s="239"/>
      <c r="AI16" s="239"/>
    </row>
    <row r="17" spans="1:35" ht="28.5" customHeight="1" x14ac:dyDescent="0.25">
      <c r="A17" s="243">
        <f t="shared" si="0"/>
        <v>7</v>
      </c>
      <c r="B17" s="244"/>
      <c r="C17" s="245"/>
      <c r="D17" s="246"/>
      <c r="E17" s="247"/>
      <c r="F17" s="248"/>
      <c r="G17" s="248"/>
      <c r="H17" s="235">
        <f t="shared" si="1"/>
        <v>0</v>
      </c>
      <c r="I17" s="249"/>
      <c r="J17" s="250"/>
      <c r="K17" s="236">
        <f t="shared" si="4"/>
        <v>0</v>
      </c>
      <c r="L17" s="236">
        <v>0</v>
      </c>
      <c r="M17" s="237"/>
      <c r="N17" s="238"/>
      <c r="O17" s="237"/>
      <c r="P17" s="238"/>
      <c r="Q17" s="102">
        <v>0</v>
      </c>
      <c r="R17" s="104">
        <f t="shared" si="3"/>
        <v>0</v>
      </c>
      <c r="S17" s="251"/>
      <c r="T17" s="239"/>
      <c r="U17" s="239"/>
      <c r="V17" s="239"/>
      <c r="W17" s="239"/>
      <c r="X17" s="239"/>
      <c r="Y17" s="239"/>
      <c r="Z17" s="239"/>
      <c r="AA17" s="239"/>
      <c r="AB17" s="239"/>
      <c r="AC17" s="239"/>
      <c r="AD17" s="239"/>
      <c r="AE17" s="239"/>
      <c r="AF17" s="239"/>
      <c r="AG17" s="239"/>
      <c r="AH17" s="239"/>
      <c r="AI17" s="239"/>
    </row>
    <row r="18" spans="1:35" ht="28.5" customHeight="1" x14ac:dyDescent="0.25">
      <c r="A18" s="243">
        <f t="shared" si="0"/>
        <v>7</v>
      </c>
      <c r="B18" s="244"/>
      <c r="C18" s="245"/>
      <c r="D18" s="246"/>
      <c r="E18" s="247"/>
      <c r="F18" s="248"/>
      <c r="G18" s="248"/>
      <c r="H18" s="235">
        <f t="shared" si="1"/>
        <v>0</v>
      </c>
      <c r="I18" s="249"/>
      <c r="J18" s="250"/>
      <c r="K18" s="236">
        <f t="shared" si="4"/>
        <v>0</v>
      </c>
      <c r="L18" s="236">
        <v>0</v>
      </c>
      <c r="M18" s="237"/>
      <c r="N18" s="238"/>
      <c r="O18" s="237"/>
      <c r="P18" s="238"/>
      <c r="Q18" s="102">
        <v>0</v>
      </c>
      <c r="R18" s="104">
        <f t="shared" si="3"/>
        <v>0</v>
      </c>
      <c r="S18" s="251"/>
      <c r="T18" s="239"/>
      <c r="U18" s="239"/>
      <c r="V18" s="239"/>
      <c r="W18" s="239"/>
      <c r="X18" s="239"/>
      <c r="Y18" s="239"/>
      <c r="Z18" s="239"/>
      <c r="AA18" s="239"/>
      <c r="AB18" s="239"/>
      <c r="AC18" s="239"/>
      <c r="AD18" s="239"/>
      <c r="AE18" s="239"/>
      <c r="AF18" s="239"/>
      <c r="AG18" s="239"/>
      <c r="AH18" s="239"/>
      <c r="AI18" s="239"/>
    </row>
    <row r="19" spans="1:35" ht="28.5" customHeight="1" x14ac:dyDescent="0.25">
      <c r="A19" s="243">
        <f t="shared" si="0"/>
        <v>7</v>
      </c>
      <c r="B19" s="244"/>
      <c r="C19" s="245"/>
      <c r="D19" s="246"/>
      <c r="E19" s="247"/>
      <c r="F19" s="248"/>
      <c r="G19" s="248"/>
      <c r="H19" s="235">
        <f t="shared" si="1"/>
        <v>0</v>
      </c>
      <c r="I19" s="249"/>
      <c r="J19" s="250"/>
      <c r="K19" s="236">
        <f t="shared" si="4"/>
        <v>0</v>
      </c>
      <c r="L19" s="236">
        <v>0</v>
      </c>
      <c r="M19" s="237"/>
      <c r="N19" s="238"/>
      <c r="O19" s="237"/>
      <c r="P19" s="238"/>
      <c r="Q19" s="102">
        <v>0</v>
      </c>
      <c r="R19" s="104">
        <f t="shared" si="3"/>
        <v>0</v>
      </c>
      <c r="S19" s="251"/>
      <c r="T19" s="239"/>
      <c r="U19" s="239"/>
      <c r="V19" s="239"/>
      <c r="W19" s="239"/>
      <c r="X19" s="239"/>
      <c r="Y19" s="239"/>
      <c r="Z19" s="239"/>
      <c r="AA19" s="239"/>
      <c r="AB19" s="239"/>
      <c r="AC19" s="239"/>
      <c r="AD19" s="239"/>
      <c r="AE19" s="239"/>
      <c r="AF19" s="239"/>
      <c r="AG19" s="239"/>
      <c r="AH19" s="239"/>
      <c r="AI19" s="239"/>
    </row>
    <row r="20" spans="1:35" ht="28.5" customHeight="1" x14ac:dyDescent="0.25">
      <c r="A20" s="243">
        <f t="shared" si="0"/>
        <v>7</v>
      </c>
      <c r="B20" s="244"/>
      <c r="C20" s="245"/>
      <c r="D20" s="246"/>
      <c r="E20" s="247"/>
      <c r="F20" s="248"/>
      <c r="G20" s="248"/>
      <c r="H20" s="235">
        <f t="shared" si="1"/>
        <v>0</v>
      </c>
      <c r="I20" s="249"/>
      <c r="J20" s="250"/>
      <c r="K20" s="236">
        <f t="shared" si="4"/>
        <v>0</v>
      </c>
      <c r="L20" s="236">
        <v>0</v>
      </c>
      <c r="M20" s="237"/>
      <c r="N20" s="238"/>
      <c r="O20" s="237"/>
      <c r="P20" s="238"/>
      <c r="Q20" s="102">
        <v>0</v>
      </c>
      <c r="R20" s="104">
        <f t="shared" si="3"/>
        <v>0</v>
      </c>
      <c r="S20" s="251"/>
      <c r="T20" s="239"/>
      <c r="U20" s="239"/>
      <c r="V20" s="239"/>
      <c r="W20" s="239"/>
      <c r="X20" s="239"/>
      <c r="Y20" s="239"/>
      <c r="Z20" s="239"/>
      <c r="AA20" s="239"/>
      <c r="AB20" s="239"/>
      <c r="AC20" s="239"/>
      <c r="AD20" s="239"/>
      <c r="AE20" s="239"/>
      <c r="AF20" s="239"/>
      <c r="AG20" s="239"/>
      <c r="AH20" s="239"/>
      <c r="AI20" s="239"/>
    </row>
    <row r="21" spans="1:35" ht="28.5" customHeight="1" x14ac:dyDescent="0.25">
      <c r="A21" s="243">
        <f t="shared" si="0"/>
        <v>7</v>
      </c>
      <c r="B21" s="244"/>
      <c r="C21" s="245"/>
      <c r="D21" s="246"/>
      <c r="E21" s="247"/>
      <c r="F21" s="248"/>
      <c r="G21" s="248"/>
      <c r="H21" s="235">
        <f t="shared" si="1"/>
        <v>0</v>
      </c>
      <c r="I21" s="249"/>
      <c r="J21" s="250"/>
      <c r="K21" s="236">
        <f t="shared" si="4"/>
        <v>0</v>
      </c>
      <c r="L21" s="236">
        <v>0</v>
      </c>
      <c r="M21" s="237"/>
      <c r="N21" s="238"/>
      <c r="O21" s="237"/>
      <c r="P21" s="238"/>
      <c r="Q21" s="102">
        <v>0</v>
      </c>
      <c r="R21" s="104">
        <f t="shared" si="3"/>
        <v>0</v>
      </c>
      <c r="S21" s="251"/>
      <c r="T21" s="239"/>
      <c r="U21" s="239"/>
      <c r="V21" s="239"/>
      <c r="W21" s="239"/>
      <c r="X21" s="239"/>
      <c r="Y21" s="239"/>
      <c r="Z21" s="239"/>
      <c r="AA21" s="239"/>
      <c r="AB21" s="239"/>
      <c r="AC21" s="239"/>
      <c r="AD21" s="239"/>
      <c r="AE21" s="239"/>
      <c r="AF21" s="239"/>
      <c r="AG21" s="239"/>
      <c r="AH21" s="239"/>
      <c r="AI21" s="239"/>
    </row>
    <row r="22" spans="1:35" ht="28.5" customHeight="1" x14ac:dyDescent="0.25">
      <c r="A22" s="243">
        <f t="shared" si="0"/>
        <v>7</v>
      </c>
      <c r="B22" s="244"/>
      <c r="C22" s="245"/>
      <c r="D22" s="246"/>
      <c r="E22" s="247"/>
      <c r="F22" s="248"/>
      <c r="G22" s="248"/>
      <c r="H22" s="235">
        <f t="shared" si="1"/>
        <v>0</v>
      </c>
      <c r="I22" s="249"/>
      <c r="J22" s="250"/>
      <c r="K22" s="236">
        <f t="shared" si="4"/>
        <v>0</v>
      </c>
      <c r="L22" s="236">
        <v>0</v>
      </c>
      <c r="M22" s="237"/>
      <c r="N22" s="238"/>
      <c r="O22" s="237"/>
      <c r="P22" s="238"/>
      <c r="Q22" s="102">
        <v>0</v>
      </c>
      <c r="R22" s="104">
        <f t="shared" si="3"/>
        <v>0</v>
      </c>
      <c r="S22" s="251"/>
      <c r="T22" s="239"/>
      <c r="U22" s="239"/>
      <c r="V22" s="239"/>
      <c r="W22" s="239"/>
      <c r="X22" s="239"/>
      <c r="Y22" s="239"/>
      <c r="Z22" s="239"/>
      <c r="AA22" s="239"/>
      <c r="AB22" s="239"/>
      <c r="AC22" s="239"/>
      <c r="AD22" s="239"/>
      <c r="AE22" s="239"/>
      <c r="AF22" s="239"/>
      <c r="AG22" s="239"/>
      <c r="AH22" s="239"/>
      <c r="AI22" s="239"/>
    </row>
    <row r="23" spans="1:35" ht="28.5" customHeight="1" x14ac:dyDescent="0.25">
      <c r="A23" s="243">
        <f t="shared" si="0"/>
        <v>7</v>
      </c>
      <c r="B23" s="244"/>
      <c r="C23" s="245"/>
      <c r="D23" s="246"/>
      <c r="E23" s="247"/>
      <c r="F23" s="248"/>
      <c r="G23" s="248"/>
      <c r="H23" s="235">
        <f t="shared" si="1"/>
        <v>0</v>
      </c>
      <c r="I23" s="249"/>
      <c r="J23" s="250"/>
      <c r="K23" s="236">
        <f t="shared" si="4"/>
        <v>0</v>
      </c>
      <c r="L23" s="236">
        <v>0</v>
      </c>
      <c r="M23" s="237"/>
      <c r="N23" s="238"/>
      <c r="O23" s="237"/>
      <c r="P23" s="238"/>
      <c r="Q23" s="102">
        <v>0</v>
      </c>
      <c r="R23" s="104">
        <f t="shared" si="3"/>
        <v>0</v>
      </c>
      <c r="S23" s="251"/>
      <c r="T23" s="239"/>
      <c r="U23" s="239"/>
      <c r="V23" s="239"/>
      <c r="W23" s="239"/>
      <c r="X23" s="239"/>
      <c r="Y23" s="239"/>
      <c r="Z23" s="239"/>
      <c r="AA23" s="239"/>
      <c r="AB23" s="239"/>
      <c r="AC23" s="239"/>
      <c r="AD23" s="239"/>
      <c r="AE23" s="239"/>
      <c r="AF23" s="239"/>
      <c r="AG23" s="239"/>
      <c r="AH23" s="239"/>
      <c r="AI23" s="239"/>
    </row>
    <row r="24" spans="1:35" ht="28.5" customHeight="1" x14ac:dyDescent="0.25">
      <c r="A24" s="243">
        <f t="shared" si="0"/>
        <v>7</v>
      </c>
      <c r="B24" s="244"/>
      <c r="C24" s="245"/>
      <c r="D24" s="246"/>
      <c r="E24" s="247"/>
      <c r="F24" s="248"/>
      <c r="G24" s="248"/>
      <c r="H24" s="235">
        <f t="shared" si="1"/>
        <v>0</v>
      </c>
      <c r="I24" s="249"/>
      <c r="J24" s="250"/>
      <c r="K24" s="236">
        <f t="shared" si="4"/>
        <v>0</v>
      </c>
      <c r="L24" s="236">
        <v>0</v>
      </c>
      <c r="M24" s="237"/>
      <c r="N24" s="238"/>
      <c r="O24" s="237"/>
      <c r="P24" s="238"/>
      <c r="Q24" s="102">
        <v>0</v>
      </c>
      <c r="R24" s="104">
        <f t="shared" ref="R24:R87" si="5">L24-Q24</f>
        <v>0</v>
      </c>
      <c r="S24" s="251"/>
      <c r="T24" s="239"/>
      <c r="U24" s="239"/>
      <c r="V24" s="239"/>
      <c r="W24" s="239"/>
      <c r="X24" s="239"/>
      <c r="Y24" s="239"/>
      <c r="Z24" s="239"/>
      <c r="AA24" s="239"/>
      <c r="AB24" s="239"/>
      <c r="AC24" s="239"/>
      <c r="AD24" s="239"/>
      <c r="AE24" s="239"/>
      <c r="AF24" s="239"/>
      <c r="AG24" s="239"/>
      <c r="AH24" s="239"/>
      <c r="AI24" s="239"/>
    </row>
    <row r="25" spans="1:35" ht="28.5" customHeight="1" x14ac:dyDescent="0.25">
      <c r="A25" s="243">
        <f t="shared" si="0"/>
        <v>7</v>
      </c>
      <c r="B25" s="244"/>
      <c r="C25" s="245"/>
      <c r="D25" s="246"/>
      <c r="E25" s="247"/>
      <c r="F25" s="248"/>
      <c r="G25" s="248"/>
      <c r="H25" s="235">
        <f t="shared" si="1"/>
        <v>0</v>
      </c>
      <c r="I25" s="249"/>
      <c r="J25" s="250"/>
      <c r="K25" s="236">
        <f t="shared" si="4"/>
        <v>0</v>
      </c>
      <c r="L25" s="236">
        <v>0</v>
      </c>
      <c r="M25" s="237"/>
      <c r="N25" s="238"/>
      <c r="O25" s="237"/>
      <c r="P25" s="238"/>
      <c r="Q25" s="102">
        <v>0</v>
      </c>
      <c r="R25" s="104">
        <f t="shared" si="5"/>
        <v>0</v>
      </c>
      <c r="S25" s="251"/>
      <c r="T25" s="239"/>
      <c r="U25" s="239"/>
      <c r="V25" s="239"/>
      <c r="W25" s="239"/>
      <c r="X25" s="239"/>
      <c r="Y25" s="239"/>
      <c r="Z25" s="239"/>
      <c r="AA25" s="239"/>
      <c r="AB25" s="239"/>
      <c r="AC25" s="239"/>
      <c r="AD25" s="239"/>
      <c r="AE25" s="239"/>
      <c r="AF25" s="239"/>
      <c r="AG25" s="239"/>
      <c r="AH25" s="239"/>
      <c r="AI25" s="239"/>
    </row>
    <row r="26" spans="1:35" ht="28.5" customHeight="1" x14ac:dyDescent="0.25">
      <c r="A26" s="243">
        <f t="shared" si="0"/>
        <v>7</v>
      </c>
      <c r="B26" s="244"/>
      <c r="C26" s="245"/>
      <c r="D26" s="246"/>
      <c r="E26" s="247"/>
      <c r="F26" s="248"/>
      <c r="G26" s="248"/>
      <c r="H26" s="235">
        <f t="shared" si="1"/>
        <v>0</v>
      </c>
      <c r="I26" s="249"/>
      <c r="J26" s="250"/>
      <c r="K26" s="236">
        <f t="shared" si="4"/>
        <v>0</v>
      </c>
      <c r="L26" s="236">
        <v>0</v>
      </c>
      <c r="M26" s="237"/>
      <c r="N26" s="238"/>
      <c r="O26" s="237"/>
      <c r="P26" s="238"/>
      <c r="Q26" s="102">
        <v>0</v>
      </c>
      <c r="R26" s="104">
        <f t="shared" si="5"/>
        <v>0</v>
      </c>
      <c r="S26" s="251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239"/>
      <c r="AH26" s="239"/>
      <c r="AI26" s="239"/>
    </row>
    <row r="27" spans="1:35" ht="28.5" customHeight="1" x14ac:dyDescent="0.25">
      <c r="A27" s="243">
        <f t="shared" si="0"/>
        <v>7</v>
      </c>
      <c r="B27" s="244"/>
      <c r="C27" s="245"/>
      <c r="D27" s="246"/>
      <c r="E27" s="247"/>
      <c r="F27" s="248"/>
      <c r="G27" s="248"/>
      <c r="H27" s="235">
        <f t="shared" si="1"/>
        <v>0</v>
      </c>
      <c r="I27" s="249"/>
      <c r="J27" s="250"/>
      <c r="K27" s="236">
        <f t="shared" si="4"/>
        <v>0</v>
      </c>
      <c r="L27" s="236">
        <v>0</v>
      </c>
      <c r="M27" s="237"/>
      <c r="N27" s="238"/>
      <c r="O27" s="237"/>
      <c r="P27" s="238"/>
      <c r="Q27" s="102">
        <v>0</v>
      </c>
      <c r="R27" s="104">
        <f t="shared" si="5"/>
        <v>0</v>
      </c>
      <c r="S27" s="251"/>
      <c r="T27" s="239"/>
      <c r="U27" s="239"/>
      <c r="V27" s="239"/>
      <c r="W27" s="239"/>
      <c r="X27" s="239"/>
      <c r="Y27" s="239"/>
      <c r="Z27" s="239"/>
      <c r="AA27" s="239"/>
      <c r="AB27" s="239"/>
      <c r="AC27" s="239"/>
      <c r="AD27" s="239"/>
      <c r="AE27" s="239"/>
      <c r="AF27" s="239"/>
      <c r="AG27" s="239"/>
      <c r="AH27" s="239"/>
      <c r="AI27" s="239"/>
    </row>
    <row r="28" spans="1:35" ht="28.5" customHeight="1" x14ac:dyDescent="0.25">
      <c r="A28" s="243">
        <f t="shared" si="0"/>
        <v>7</v>
      </c>
      <c r="B28" s="244"/>
      <c r="C28" s="245"/>
      <c r="D28" s="246"/>
      <c r="E28" s="247"/>
      <c r="F28" s="248"/>
      <c r="G28" s="248"/>
      <c r="H28" s="235">
        <f t="shared" ref="H28:H91" si="6">G28-F28</f>
        <v>0</v>
      </c>
      <c r="I28" s="249"/>
      <c r="J28" s="250"/>
      <c r="K28" s="236">
        <f t="shared" si="4"/>
        <v>0</v>
      </c>
      <c r="L28" s="236">
        <v>0</v>
      </c>
      <c r="M28" s="237"/>
      <c r="N28" s="238"/>
      <c r="O28" s="237"/>
      <c r="P28" s="238"/>
      <c r="Q28" s="102">
        <v>0</v>
      </c>
      <c r="R28" s="104">
        <f t="shared" si="5"/>
        <v>0</v>
      </c>
      <c r="S28" s="251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39"/>
      <c r="AE28" s="239"/>
      <c r="AF28" s="239"/>
      <c r="AG28" s="239"/>
      <c r="AH28" s="239"/>
      <c r="AI28" s="239"/>
    </row>
    <row r="29" spans="1:35" ht="28.5" customHeight="1" x14ac:dyDescent="0.25">
      <c r="A29" s="243">
        <f t="shared" si="0"/>
        <v>7</v>
      </c>
      <c r="B29" s="244"/>
      <c r="C29" s="245"/>
      <c r="D29" s="246"/>
      <c r="E29" s="247"/>
      <c r="F29" s="248"/>
      <c r="G29" s="248"/>
      <c r="H29" s="235">
        <f t="shared" si="6"/>
        <v>0</v>
      </c>
      <c r="I29" s="249"/>
      <c r="J29" s="250"/>
      <c r="K29" s="236">
        <f t="shared" si="4"/>
        <v>0</v>
      </c>
      <c r="L29" s="236">
        <v>0</v>
      </c>
      <c r="M29" s="237"/>
      <c r="N29" s="238"/>
      <c r="O29" s="237"/>
      <c r="P29" s="238"/>
      <c r="Q29" s="102">
        <v>0</v>
      </c>
      <c r="R29" s="104">
        <f t="shared" si="5"/>
        <v>0</v>
      </c>
      <c r="S29" s="251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39"/>
      <c r="AE29" s="239"/>
      <c r="AF29" s="239"/>
      <c r="AG29" s="239"/>
      <c r="AH29" s="239"/>
      <c r="AI29" s="239"/>
    </row>
    <row r="30" spans="1:35" ht="28.5" customHeight="1" x14ac:dyDescent="0.25">
      <c r="A30" s="243">
        <f t="shared" si="0"/>
        <v>7</v>
      </c>
      <c r="B30" s="244"/>
      <c r="C30" s="245"/>
      <c r="D30" s="246"/>
      <c r="E30" s="247"/>
      <c r="F30" s="248"/>
      <c r="G30" s="248"/>
      <c r="H30" s="235">
        <f t="shared" si="6"/>
        <v>0</v>
      </c>
      <c r="I30" s="249"/>
      <c r="J30" s="250"/>
      <c r="K30" s="236">
        <f t="shared" si="4"/>
        <v>0</v>
      </c>
      <c r="L30" s="236">
        <v>0</v>
      </c>
      <c r="M30" s="237"/>
      <c r="N30" s="238"/>
      <c r="O30" s="237"/>
      <c r="P30" s="238"/>
      <c r="Q30" s="102">
        <v>0</v>
      </c>
      <c r="R30" s="104">
        <f t="shared" si="5"/>
        <v>0</v>
      </c>
      <c r="S30" s="251"/>
      <c r="T30" s="239"/>
      <c r="U30" s="239"/>
      <c r="V30" s="239"/>
      <c r="W30" s="239"/>
      <c r="X30" s="239"/>
      <c r="Y30" s="239"/>
      <c r="Z30" s="239"/>
      <c r="AA30" s="239"/>
      <c r="AB30" s="239"/>
      <c r="AC30" s="239"/>
      <c r="AD30" s="239"/>
      <c r="AE30" s="239"/>
      <c r="AF30" s="239"/>
      <c r="AG30" s="239"/>
      <c r="AH30" s="239"/>
      <c r="AI30" s="239"/>
    </row>
    <row r="31" spans="1:35" ht="28.5" customHeight="1" x14ac:dyDescent="0.25">
      <c r="A31" s="243">
        <f t="shared" si="0"/>
        <v>7</v>
      </c>
      <c r="B31" s="244"/>
      <c r="C31" s="245"/>
      <c r="D31" s="246"/>
      <c r="E31" s="247"/>
      <c r="F31" s="248"/>
      <c r="G31" s="248"/>
      <c r="H31" s="235">
        <f t="shared" si="6"/>
        <v>0</v>
      </c>
      <c r="I31" s="249"/>
      <c r="J31" s="250"/>
      <c r="K31" s="236">
        <f t="shared" si="4"/>
        <v>0</v>
      </c>
      <c r="L31" s="236">
        <v>0</v>
      </c>
      <c r="M31" s="237"/>
      <c r="N31" s="238"/>
      <c r="O31" s="237"/>
      <c r="P31" s="238"/>
      <c r="Q31" s="102">
        <v>0</v>
      </c>
      <c r="R31" s="104">
        <f t="shared" si="5"/>
        <v>0</v>
      </c>
      <c r="S31" s="251"/>
      <c r="T31" s="239"/>
      <c r="U31" s="239"/>
      <c r="V31" s="239"/>
      <c r="W31" s="239"/>
      <c r="X31" s="239"/>
      <c r="Y31" s="239"/>
      <c r="Z31" s="239"/>
      <c r="AA31" s="239"/>
      <c r="AB31" s="239"/>
      <c r="AC31" s="239"/>
      <c r="AD31" s="239"/>
      <c r="AE31" s="239"/>
      <c r="AF31" s="239"/>
      <c r="AG31" s="239"/>
      <c r="AH31" s="239"/>
      <c r="AI31" s="239"/>
    </row>
    <row r="32" spans="1:35" ht="28.5" customHeight="1" x14ac:dyDescent="0.25">
      <c r="A32" s="243">
        <f t="shared" si="0"/>
        <v>7</v>
      </c>
      <c r="B32" s="244"/>
      <c r="C32" s="245"/>
      <c r="D32" s="246"/>
      <c r="E32" s="247"/>
      <c r="F32" s="248"/>
      <c r="G32" s="248"/>
      <c r="H32" s="235">
        <f t="shared" si="6"/>
        <v>0</v>
      </c>
      <c r="I32" s="249"/>
      <c r="J32" s="250"/>
      <c r="K32" s="236">
        <f t="shared" si="4"/>
        <v>0</v>
      </c>
      <c r="L32" s="236">
        <v>0</v>
      </c>
      <c r="M32" s="237"/>
      <c r="N32" s="238"/>
      <c r="O32" s="237"/>
      <c r="P32" s="238"/>
      <c r="Q32" s="102">
        <v>0</v>
      </c>
      <c r="R32" s="104">
        <f t="shared" si="5"/>
        <v>0</v>
      </c>
      <c r="S32" s="251"/>
      <c r="T32" s="239"/>
      <c r="U32" s="239"/>
      <c r="V32" s="239"/>
      <c r="W32" s="239"/>
      <c r="X32" s="239"/>
      <c r="Y32" s="239"/>
      <c r="Z32" s="239"/>
      <c r="AA32" s="239"/>
      <c r="AB32" s="239"/>
      <c r="AC32" s="239"/>
      <c r="AD32" s="239"/>
      <c r="AE32" s="239"/>
      <c r="AF32" s="239"/>
      <c r="AG32" s="239"/>
      <c r="AH32" s="239"/>
      <c r="AI32" s="239"/>
    </row>
    <row r="33" spans="1:35" ht="28.5" customHeight="1" x14ac:dyDescent="0.25">
      <c r="A33" s="243">
        <f t="shared" si="0"/>
        <v>7</v>
      </c>
      <c r="B33" s="244"/>
      <c r="C33" s="245"/>
      <c r="D33" s="246"/>
      <c r="E33" s="247"/>
      <c r="F33" s="248"/>
      <c r="G33" s="248"/>
      <c r="H33" s="235">
        <f t="shared" si="6"/>
        <v>0</v>
      </c>
      <c r="I33" s="249"/>
      <c r="J33" s="250"/>
      <c r="K33" s="236">
        <f t="shared" si="4"/>
        <v>0</v>
      </c>
      <c r="L33" s="236">
        <v>0</v>
      </c>
      <c r="M33" s="237"/>
      <c r="N33" s="238"/>
      <c r="O33" s="237"/>
      <c r="P33" s="238"/>
      <c r="Q33" s="102">
        <v>0</v>
      </c>
      <c r="R33" s="104">
        <f t="shared" si="5"/>
        <v>0</v>
      </c>
      <c r="S33" s="251"/>
      <c r="T33" s="239"/>
      <c r="U33" s="239"/>
      <c r="V33" s="239"/>
      <c r="W33" s="239"/>
      <c r="X33" s="239"/>
      <c r="Y33" s="239"/>
      <c r="Z33" s="239"/>
      <c r="AA33" s="239"/>
      <c r="AB33" s="239"/>
      <c r="AC33" s="239"/>
      <c r="AD33" s="239"/>
      <c r="AE33" s="239"/>
      <c r="AF33" s="239"/>
      <c r="AG33" s="239"/>
      <c r="AH33" s="239"/>
      <c r="AI33" s="239"/>
    </row>
    <row r="34" spans="1:35" ht="28.5" customHeight="1" x14ac:dyDescent="0.25">
      <c r="A34" s="243">
        <f t="shared" si="0"/>
        <v>7</v>
      </c>
      <c r="B34" s="244"/>
      <c r="C34" s="245"/>
      <c r="D34" s="246"/>
      <c r="E34" s="247"/>
      <c r="F34" s="248"/>
      <c r="G34" s="248"/>
      <c r="H34" s="235">
        <f t="shared" si="6"/>
        <v>0</v>
      </c>
      <c r="I34" s="249"/>
      <c r="J34" s="250"/>
      <c r="K34" s="236">
        <f t="shared" si="4"/>
        <v>0</v>
      </c>
      <c r="L34" s="236">
        <v>0</v>
      </c>
      <c r="M34" s="237"/>
      <c r="N34" s="238"/>
      <c r="O34" s="237"/>
      <c r="P34" s="238"/>
      <c r="Q34" s="102">
        <v>0</v>
      </c>
      <c r="R34" s="104">
        <f t="shared" si="5"/>
        <v>0</v>
      </c>
      <c r="S34" s="251"/>
      <c r="T34" s="239"/>
      <c r="U34" s="239"/>
      <c r="V34" s="239"/>
      <c r="W34" s="239"/>
      <c r="X34" s="239"/>
      <c r="Y34" s="239"/>
      <c r="Z34" s="239"/>
      <c r="AA34" s="239"/>
      <c r="AB34" s="239"/>
      <c r="AC34" s="239"/>
      <c r="AD34" s="239"/>
      <c r="AE34" s="239"/>
      <c r="AF34" s="239"/>
      <c r="AG34" s="239"/>
      <c r="AH34" s="239"/>
      <c r="AI34" s="239"/>
    </row>
    <row r="35" spans="1:35" ht="28.5" customHeight="1" x14ac:dyDescent="0.25">
      <c r="A35" s="243">
        <f t="shared" si="0"/>
        <v>7</v>
      </c>
      <c r="B35" s="244"/>
      <c r="C35" s="245"/>
      <c r="D35" s="246"/>
      <c r="E35" s="247"/>
      <c r="F35" s="248"/>
      <c r="G35" s="248"/>
      <c r="H35" s="235">
        <f t="shared" si="6"/>
        <v>0</v>
      </c>
      <c r="I35" s="249"/>
      <c r="J35" s="250"/>
      <c r="K35" s="236">
        <f t="shared" si="4"/>
        <v>0</v>
      </c>
      <c r="L35" s="236">
        <v>0</v>
      </c>
      <c r="M35" s="237"/>
      <c r="N35" s="238"/>
      <c r="O35" s="237"/>
      <c r="P35" s="238"/>
      <c r="Q35" s="102">
        <v>0</v>
      </c>
      <c r="R35" s="104">
        <f t="shared" si="5"/>
        <v>0</v>
      </c>
      <c r="S35" s="251"/>
      <c r="T35" s="239"/>
      <c r="U35" s="239"/>
      <c r="V35" s="239"/>
      <c r="W35" s="239"/>
      <c r="X35" s="239"/>
      <c r="Y35" s="239"/>
      <c r="Z35" s="239"/>
      <c r="AA35" s="239"/>
      <c r="AB35" s="239"/>
      <c r="AC35" s="239"/>
      <c r="AD35" s="239"/>
      <c r="AE35" s="239"/>
      <c r="AF35" s="239"/>
      <c r="AG35" s="239"/>
      <c r="AH35" s="239"/>
      <c r="AI35" s="239"/>
    </row>
    <row r="36" spans="1:35" ht="28.5" customHeight="1" x14ac:dyDescent="0.25">
      <c r="A36" s="243">
        <f t="shared" si="0"/>
        <v>7</v>
      </c>
      <c r="B36" s="244"/>
      <c r="C36" s="245"/>
      <c r="D36" s="246"/>
      <c r="E36" s="247"/>
      <c r="F36" s="248"/>
      <c r="G36" s="248"/>
      <c r="H36" s="235">
        <f t="shared" si="6"/>
        <v>0</v>
      </c>
      <c r="I36" s="249"/>
      <c r="J36" s="250"/>
      <c r="K36" s="236">
        <f t="shared" si="4"/>
        <v>0</v>
      </c>
      <c r="L36" s="236">
        <v>0</v>
      </c>
      <c r="M36" s="237"/>
      <c r="N36" s="238"/>
      <c r="O36" s="237"/>
      <c r="P36" s="238"/>
      <c r="Q36" s="102">
        <v>0</v>
      </c>
      <c r="R36" s="104">
        <f t="shared" si="5"/>
        <v>0</v>
      </c>
      <c r="S36" s="251"/>
      <c r="T36" s="239"/>
      <c r="U36" s="239"/>
      <c r="V36" s="239"/>
      <c r="W36" s="239"/>
      <c r="X36" s="239"/>
      <c r="Y36" s="239"/>
      <c r="Z36" s="239"/>
      <c r="AA36" s="239"/>
      <c r="AB36" s="239"/>
      <c r="AC36" s="239"/>
      <c r="AD36" s="239"/>
      <c r="AE36" s="239"/>
      <c r="AF36" s="239"/>
      <c r="AG36" s="239"/>
      <c r="AH36" s="239"/>
      <c r="AI36" s="239"/>
    </row>
    <row r="37" spans="1:35" ht="28.5" customHeight="1" x14ac:dyDescent="0.25">
      <c r="A37" s="243">
        <f t="shared" si="0"/>
        <v>7</v>
      </c>
      <c r="B37" s="244"/>
      <c r="C37" s="245"/>
      <c r="D37" s="246"/>
      <c r="E37" s="247"/>
      <c r="F37" s="248"/>
      <c r="G37" s="248"/>
      <c r="H37" s="235">
        <f t="shared" si="6"/>
        <v>0</v>
      </c>
      <c r="I37" s="249"/>
      <c r="J37" s="250"/>
      <c r="K37" s="236">
        <f t="shared" si="4"/>
        <v>0</v>
      </c>
      <c r="L37" s="236">
        <v>0</v>
      </c>
      <c r="M37" s="237"/>
      <c r="N37" s="238"/>
      <c r="O37" s="237"/>
      <c r="P37" s="238"/>
      <c r="Q37" s="102">
        <v>0</v>
      </c>
      <c r="R37" s="104">
        <f t="shared" si="5"/>
        <v>0</v>
      </c>
      <c r="S37" s="251"/>
      <c r="T37" s="239"/>
      <c r="U37" s="239"/>
      <c r="V37" s="239"/>
      <c r="W37" s="239"/>
      <c r="X37" s="239"/>
      <c r="Y37" s="239"/>
      <c r="Z37" s="239"/>
      <c r="AA37" s="239"/>
      <c r="AB37" s="239"/>
      <c r="AC37" s="239"/>
      <c r="AD37" s="239"/>
      <c r="AE37" s="239"/>
      <c r="AF37" s="239"/>
      <c r="AG37" s="239"/>
      <c r="AH37" s="239"/>
      <c r="AI37" s="239"/>
    </row>
    <row r="38" spans="1:35" ht="28.5" customHeight="1" x14ac:dyDescent="0.25">
      <c r="A38" s="243">
        <f t="shared" si="0"/>
        <v>7</v>
      </c>
      <c r="B38" s="244"/>
      <c r="C38" s="245"/>
      <c r="D38" s="246"/>
      <c r="E38" s="247"/>
      <c r="F38" s="248"/>
      <c r="G38" s="248"/>
      <c r="H38" s="235">
        <f t="shared" si="6"/>
        <v>0</v>
      </c>
      <c r="I38" s="249"/>
      <c r="J38" s="250"/>
      <c r="K38" s="236">
        <f t="shared" si="4"/>
        <v>0</v>
      </c>
      <c r="L38" s="236">
        <v>0</v>
      </c>
      <c r="M38" s="237"/>
      <c r="N38" s="238"/>
      <c r="O38" s="237"/>
      <c r="P38" s="238"/>
      <c r="Q38" s="102">
        <v>0</v>
      </c>
      <c r="R38" s="104">
        <f t="shared" si="5"/>
        <v>0</v>
      </c>
      <c r="S38" s="251"/>
      <c r="T38" s="239"/>
      <c r="U38" s="239"/>
      <c r="V38" s="239"/>
      <c r="W38" s="239"/>
      <c r="X38" s="239"/>
      <c r="Y38" s="239"/>
      <c r="Z38" s="239"/>
      <c r="AA38" s="239"/>
      <c r="AB38" s="239"/>
      <c r="AC38" s="239"/>
      <c r="AD38" s="239"/>
      <c r="AE38" s="239"/>
      <c r="AF38" s="239"/>
      <c r="AG38" s="239"/>
      <c r="AH38" s="239"/>
      <c r="AI38" s="239"/>
    </row>
    <row r="39" spans="1:35" ht="28.5" customHeight="1" x14ac:dyDescent="0.25">
      <c r="A39" s="243">
        <f t="shared" si="0"/>
        <v>7</v>
      </c>
      <c r="B39" s="244"/>
      <c r="C39" s="245"/>
      <c r="D39" s="246"/>
      <c r="E39" s="247"/>
      <c r="F39" s="248"/>
      <c r="G39" s="248"/>
      <c r="H39" s="235">
        <f t="shared" si="6"/>
        <v>0</v>
      </c>
      <c r="I39" s="249"/>
      <c r="J39" s="250"/>
      <c r="K39" s="236">
        <f t="shared" si="4"/>
        <v>0</v>
      </c>
      <c r="L39" s="236">
        <v>0</v>
      </c>
      <c r="M39" s="237"/>
      <c r="N39" s="238"/>
      <c r="O39" s="237"/>
      <c r="P39" s="238"/>
      <c r="Q39" s="102">
        <v>0</v>
      </c>
      <c r="R39" s="104">
        <f t="shared" si="5"/>
        <v>0</v>
      </c>
      <c r="S39" s="251"/>
      <c r="T39" s="239"/>
      <c r="U39" s="239"/>
      <c r="V39" s="239"/>
      <c r="W39" s="239"/>
      <c r="X39" s="239"/>
      <c r="Y39" s="239"/>
      <c r="Z39" s="239"/>
      <c r="AA39" s="239"/>
      <c r="AB39" s="239"/>
      <c r="AC39" s="239"/>
      <c r="AD39" s="239"/>
      <c r="AE39" s="239"/>
      <c r="AF39" s="239"/>
      <c r="AG39" s="239"/>
      <c r="AH39" s="239"/>
      <c r="AI39" s="239"/>
    </row>
    <row r="40" spans="1:35" ht="28.5" customHeight="1" x14ac:dyDescent="0.25">
      <c r="A40" s="243">
        <f t="shared" si="0"/>
        <v>7</v>
      </c>
      <c r="B40" s="244"/>
      <c r="C40" s="245"/>
      <c r="D40" s="246"/>
      <c r="E40" s="247"/>
      <c r="F40" s="248"/>
      <c r="G40" s="248"/>
      <c r="H40" s="235">
        <f t="shared" si="6"/>
        <v>0</v>
      </c>
      <c r="I40" s="249"/>
      <c r="J40" s="250"/>
      <c r="K40" s="236">
        <f t="shared" si="4"/>
        <v>0</v>
      </c>
      <c r="L40" s="236">
        <v>0</v>
      </c>
      <c r="M40" s="237"/>
      <c r="N40" s="238"/>
      <c r="O40" s="237"/>
      <c r="P40" s="238"/>
      <c r="Q40" s="102">
        <v>0</v>
      </c>
      <c r="R40" s="104">
        <f t="shared" si="5"/>
        <v>0</v>
      </c>
      <c r="S40" s="251"/>
      <c r="T40" s="239"/>
      <c r="U40" s="239"/>
      <c r="V40" s="239"/>
      <c r="W40" s="239"/>
      <c r="X40" s="239"/>
      <c r="Y40" s="239"/>
      <c r="Z40" s="239"/>
      <c r="AA40" s="239"/>
      <c r="AB40" s="239"/>
      <c r="AC40" s="239"/>
      <c r="AD40" s="239"/>
      <c r="AE40" s="239"/>
      <c r="AF40" s="239"/>
      <c r="AG40" s="239"/>
      <c r="AH40" s="239"/>
      <c r="AI40" s="239"/>
    </row>
    <row r="41" spans="1:35" ht="28.5" customHeight="1" x14ac:dyDescent="0.25">
      <c r="A41" s="243">
        <f t="shared" si="0"/>
        <v>7</v>
      </c>
      <c r="B41" s="244"/>
      <c r="C41" s="245"/>
      <c r="D41" s="246"/>
      <c r="E41" s="247"/>
      <c r="F41" s="248"/>
      <c r="G41" s="248"/>
      <c r="H41" s="235">
        <f t="shared" si="6"/>
        <v>0</v>
      </c>
      <c r="I41" s="249"/>
      <c r="J41" s="250"/>
      <c r="K41" s="236">
        <f t="shared" si="4"/>
        <v>0</v>
      </c>
      <c r="L41" s="236">
        <v>0</v>
      </c>
      <c r="M41" s="237"/>
      <c r="N41" s="238"/>
      <c r="O41" s="237"/>
      <c r="P41" s="238"/>
      <c r="Q41" s="102">
        <v>0</v>
      </c>
      <c r="R41" s="104">
        <f t="shared" si="5"/>
        <v>0</v>
      </c>
      <c r="S41" s="251"/>
      <c r="T41" s="239"/>
      <c r="U41" s="239"/>
      <c r="V41" s="239"/>
      <c r="W41" s="239"/>
      <c r="X41" s="239"/>
      <c r="Y41" s="239"/>
      <c r="Z41" s="239"/>
      <c r="AA41" s="239"/>
      <c r="AB41" s="239"/>
      <c r="AC41" s="239"/>
      <c r="AD41" s="239"/>
      <c r="AE41" s="239"/>
      <c r="AF41" s="239"/>
      <c r="AG41" s="239"/>
      <c r="AH41" s="239"/>
      <c r="AI41" s="239"/>
    </row>
    <row r="42" spans="1:35" ht="28.5" customHeight="1" x14ac:dyDescent="0.25">
      <c r="A42" s="243">
        <f t="shared" si="0"/>
        <v>7</v>
      </c>
      <c r="B42" s="244"/>
      <c r="C42" s="245"/>
      <c r="D42" s="246"/>
      <c r="E42" s="247"/>
      <c r="F42" s="248"/>
      <c r="G42" s="248"/>
      <c r="H42" s="235">
        <f t="shared" si="6"/>
        <v>0</v>
      </c>
      <c r="I42" s="249"/>
      <c r="J42" s="250"/>
      <c r="K42" s="236">
        <f t="shared" si="4"/>
        <v>0</v>
      </c>
      <c r="L42" s="236">
        <v>0</v>
      </c>
      <c r="M42" s="237"/>
      <c r="N42" s="238"/>
      <c r="O42" s="237"/>
      <c r="P42" s="238"/>
      <c r="Q42" s="102">
        <v>0</v>
      </c>
      <c r="R42" s="104">
        <f t="shared" si="5"/>
        <v>0</v>
      </c>
      <c r="S42" s="251"/>
      <c r="T42" s="239"/>
      <c r="U42" s="239"/>
      <c r="V42" s="239"/>
      <c r="W42" s="239"/>
      <c r="X42" s="239"/>
      <c r="Y42" s="239"/>
      <c r="Z42" s="239"/>
      <c r="AA42" s="239"/>
      <c r="AB42" s="239"/>
      <c r="AC42" s="239"/>
      <c r="AD42" s="239"/>
      <c r="AE42" s="239"/>
      <c r="AF42" s="239"/>
      <c r="AG42" s="239"/>
      <c r="AH42" s="239"/>
      <c r="AI42" s="239"/>
    </row>
    <row r="43" spans="1:35" ht="28.5" customHeight="1" x14ac:dyDescent="0.25">
      <c r="A43" s="243">
        <f t="shared" si="0"/>
        <v>7</v>
      </c>
      <c r="B43" s="244"/>
      <c r="C43" s="245"/>
      <c r="D43" s="246"/>
      <c r="E43" s="247"/>
      <c r="F43" s="248"/>
      <c r="G43" s="248"/>
      <c r="H43" s="235">
        <f t="shared" si="6"/>
        <v>0</v>
      </c>
      <c r="I43" s="249"/>
      <c r="J43" s="250"/>
      <c r="K43" s="236">
        <f t="shared" si="4"/>
        <v>0</v>
      </c>
      <c r="L43" s="236">
        <v>0</v>
      </c>
      <c r="M43" s="237"/>
      <c r="N43" s="238"/>
      <c r="O43" s="237"/>
      <c r="P43" s="238"/>
      <c r="Q43" s="102">
        <v>0</v>
      </c>
      <c r="R43" s="104">
        <f t="shared" si="5"/>
        <v>0</v>
      </c>
      <c r="S43" s="251"/>
      <c r="T43" s="239"/>
      <c r="U43" s="239"/>
      <c r="V43" s="239"/>
      <c r="W43" s="239"/>
      <c r="X43" s="239"/>
      <c r="Y43" s="239"/>
      <c r="Z43" s="239"/>
      <c r="AA43" s="239"/>
      <c r="AB43" s="239"/>
      <c r="AC43" s="239"/>
      <c r="AD43" s="239"/>
      <c r="AE43" s="239"/>
      <c r="AF43" s="239"/>
      <c r="AG43" s="239"/>
      <c r="AH43" s="239"/>
      <c r="AI43" s="239"/>
    </row>
    <row r="44" spans="1:35" ht="28.5" customHeight="1" x14ac:dyDescent="0.25">
      <c r="A44" s="243">
        <f t="shared" si="0"/>
        <v>7</v>
      </c>
      <c r="B44" s="244"/>
      <c r="C44" s="245"/>
      <c r="D44" s="246"/>
      <c r="E44" s="247"/>
      <c r="F44" s="248"/>
      <c r="G44" s="248"/>
      <c r="H44" s="235">
        <f t="shared" si="6"/>
        <v>0</v>
      </c>
      <c r="I44" s="249"/>
      <c r="J44" s="250"/>
      <c r="K44" s="236">
        <f t="shared" si="4"/>
        <v>0</v>
      </c>
      <c r="L44" s="236">
        <v>0</v>
      </c>
      <c r="M44" s="237"/>
      <c r="N44" s="238"/>
      <c r="O44" s="237"/>
      <c r="P44" s="238"/>
      <c r="Q44" s="102">
        <v>0</v>
      </c>
      <c r="R44" s="104">
        <f t="shared" si="5"/>
        <v>0</v>
      </c>
      <c r="S44" s="251"/>
      <c r="T44" s="239"/>
      <c r="U44" s="239"/>
      <c r="V44" s="239"/>
      <c r="W44" s="239"/>
      <c r="X44" s="239"/>
      <c r="Y44" s="239"/>
      <c r="Z44" s="239"/>
      <c r="AA44" s="239"/>
      <c r="AB44" s="239"/>
      <c r="AC44" s="239"/>
      <c r="AD44" s="239"/>
      <c r="AE44" s="239"/>
      <c r="AF44" s="239"/>
      <c r="AG44" s="239"/>
      <c r="AH44" s="239"/>
      <c r="AI44" s="239"/>
    </row>
    <row r="45" spans="1:35" ht="28.5" customHeight="1" x14ac:dyDescent="0.25">
      <c r="A45" s="243">
        <f t="shared" si="0"/>
        <v>7</v>
      </c>
      <c r="B45" s="244"/>
      <c r="C45" s="245"/>
      <c r="D45" s="246"/>
      <c r="E45" s="247"/>
      <c r="F45" s="248"/>
      <c r="G45" s="248"/>
      <c r="H45" s="235">
        <f t="shared" si="6"/>
        <v>0</v>
      </c>
      <c r="I45" s="249"/>
      <c r="J45" s="250"/>
      <c r="K45" s="236">
        <f t="shared" si="4"/>
        <v>0</v>
      </c>
      <c r="L45" s="236">
        <v>0</v>
      </c>
      <c r="M45" s="237"/>
      <c r="N45" s="238"/>
      <c r="O45" s="237"/>
      <c r="P45" s="238"/>
      <c r="Q45" s="102">
        <v>0</v>
      </c>
      <c r="R45" s="104">
        <f t="shared" si="5"/>
        <v>0</v>
      </c>
      <c r="S45" s="251"/>
      <c r="T45" s="239"/>
      <c r="U45" s="239"/>
      <c r="V45" s="239"/>
      <c r="W45" s="239"/>
      <c r="X45" s="239"/>
      <c r="Y45" s="239"/>
      <c r="Z45" s="239"/>
      <c r="AA45" s="239"/>
      <c r="AB45" s="239"/>
      <c r="AC45" s="239"/>
      <c r="AD45" s="239"/>
      <c r="AE45" s="239"/>
      <c r="AF45" s="239"/>
      <c r="AG45" s="239"/>
      <c r="AH45" s="239"/>
      <c r="AI45" s="239"/>
    </row>
    <row r="46" spans="1:35" ht="28.5" customHeight="1" x14ac:dyDescent="0.25">
      <c r="A46" s="243">
        <f t="shared" si="0"/>
        <v>7</v>
      </c>
      <c r="B46" s="244"/>
      <c r="C46" s="245"/>
      <c r="D46" s="246"/>
      <c r="E46" s="247"/>
      <c r="F46" s="248"/>
      <c r="G46" s="248"/>
      <c r="H46" s="235">
        <f t="shared" si="6"/>
        <v>0</v>
      </c>
      <c r="I46" s="249"/>
      <c r="J46" s="250"/>
      <c r="K46" s="236">
        <f t="shared" si="4"/>
        <v>0</v>
      </c>
      <c r="L46" s="236">
        <v>0</v>
      </c>
      <c r="M46" s="237"/>
      <c r="N46" s="238"/>
      <c r="O46" s="237"/>
      <c r="P46" s="238"/>
      <c r="Q46" s="102">
        <v>0</v>
      </c>
      <c r="R46" s="104">
        <f t="shared" si="5"/>
        <v>0</v>
      </c>
      <c r="S46" s="251"/>
      <c r="T46" s="239"/>
      <c r="U46" s="239"/>
      <c r="V46" s="239"/>
      <c r="W46" s="239"/>
      <c r="X46" s="239"/>
      <c r="Y46" s="239"/>
      <c r="Z46" s="239"/>
      <c r="AA46" s="239"/>
      <c r="AB46" s="239"/>
      <c r="AC46" s="239"/>
      <c r="AD46" s="239"/>
      <c r="AE46" s="239"/>
      <c r="AF46" s="239"/>
      <c r="AG46" s="239"/>
      <c r="AH46" s="239"/>
      <c r="AI46" s="239"/>
    </row>
    <row r="47" spans="1:35" ht="28.5" customHeight="1" x14ac:dyDescent="0.25">
      <c r="A47" s="243">
        <f t="shared" si="0"/>
        <v>7</v>
      </c>
      <c r="B47" s="244"/>
      <c r="C47" s="245"/>
      <c r="D47" s="246"/>
      <c r="E47" s="247"/>
      <c r="F47" s="248"/>
      <c r="G47" s="248"/>
      <c r="H47" s="235">
        <f t="shared" si="6"/>
        <v>0</v>
      </c>
      <c r="I47" s="249"/>
      <c r="J47" s="250"/>
      <c r="K47" s="236">
        <f t="shared" si="4"/>
        <v>0</v>
      </c>
      <c r="L47" s="236">
        <v>0</v>
      </c>
      <c r="M47" s="237"/>
      <c r="N47" s="238"/>
      <c r="O47" s="237"/>
      <c r="P47" s="238"/>
      <c r="Q47" s="102">
        <v>0</v>
      </c>
      <c r="R47" s="104">
        <f t="shared" si="5"/>
        <v>0</v>
      </c>
      <c r="S47" s="251"/>
      <c r="T47" s="239"/>
      <c r="U47" s="239"/>
      <c r="V47" s="239"/>
      <c r="W47" s="239"/>
      <c r="X47" s="239"/>
      <c r="Y47" s="239"/>
      <c r="Z47" s="239"/>
      <c r="AA47" s="239"/>
      <c r="AB47" s="239"/>
      <c r="AC47" s="239"/>
      <c r="AD47" s="239"/>
      <c r="AE47" s="239"/>
      <c r="AF47" s="239"/>
      <c r="AG47" s="239"/>
      <c r="AH47" s="239"/>
      <c r="AI47" s="239"/>
    </row>
    <row r="48" spans="1:35" ht="28.5" customHeight="1" x14ac:dyDescent="0.25">
      <c r="A48" s="243">
        <f t="shared" si="0"/>
        <v>7</v>
      </c>
      <c r="B48" s="244"/>
      <c r="C48" s="245"/>
      <c r="D48" s="246"/>
      <c r="E48" s="247"/>
      <c r="F48" s="248"/>
      <c r="G48" s="248"/>
      <c r="H48" s="235">
        <f t="shared" si="6"/>
        <v>0</v>
      </c>
      <c r="I48" s="249"/>
      <c r="J48" s="250"/>
      <c r="K48" s="236">
        <f t="shared" si="4"/>
        <v>0</v>
      </c>
      <c r="L48" s="236">
        <v>0</v>
      </c>
      <c r="M48" s="237"/>
      <c r="N48" s="238"/>
      <c r="O48" s="237"/>
      <c r="P48" s="238"/>
      <c r="Q48" s="102">
        <v>0</v>
      </c>
      <c r="R48" s="104">
        <f t="shared" si="5"/>
        <v>0</v>
      </c>
      <c r="S48" s="251"/>
      <c r="T48" s="239"/>
      <c r="U48" s="239"/>
      <c r="V48" s="239"/>
      <c r="W48" s="239"/>
      <c r="X48" s="239"/>
      <c r="Y48" s="239"/>
      <c r="Z48" s="239"/>
      <c r="AA48" s="239"/>
      <c r="AB48" s="239"/>
      <c r="AC48" s="239"/>
      <c r="AD48" s="239"/>
      <c r="AE48" s="239"/>
      <c r="AF48" s="239"/>
      <c r="AG48" s="239"/>
      <c r="AH48" s="239"/>
      <c r="AI48" s="239"/>
    </row>
    <row r="49" spans="1:35" ht="28.5" customHeight="1" x14ac:dyDescent="0.25">
      <c r="A49" s="243">
        <f t="shared" si="0"/>
        <v>7</v>
      </c>
      <c r="B49" s="244"/>
      <c r="C49" s="245"/>
      <c r="D49" s="246"/>
      <c r="E49" s="247"/>
      <c r="F49" s="248"/>
      <c r="G49" s="248"/>
      <c r="H49" s="235">
        <f t="shared" si="6"/>
        <v>0</v>
      </c>
      <c r="I49" s="249"/>
      <c r="J49" s="250"/>
      <c r="K49" s="236">
        <f t="shared" si="4"/>
        <v>0</v>
      </c>
      <c r="L49" s="236">
        <v>0</v>
      </c>
      <c r="M49" s="237"/>
      <c r="N49" s="238"/>
      <c r="O49" s="237"/>
      <c r="P49" s="238"/>
      <c r="Q49" s="102">
        <v>0</v>
      </c>
      <c r="R49" s="104">
        <f t="shared" si="5"/>
        <v>0</v>
      </c>
      <c r="S49" s="251"/>
      <c r="T49" s="239"/>
      <c r="U49" s="239"/>
      <c r="V49" s="239"/>
      <c r="W49" s="239"/>
      <c r="X49" s="239"/>
      <c r="Y49" s="239"/>
      <c r="Z49" s="239"/>
      <c r="AA49" s="239"/>
      <c r="AB49" s="239"/>
      <c r="AC49" s="239"/>
      <c r="AD49" s="239"/>
      <c r="AE49" s="239"/>
      <c r="AF49" s="239"/>
      <c r="AG49" s="239"/>
      <c r="AH49" s="239"/>
      <c r="AI49" s="239"/>
    </row>
    <row r="50" spans="1:35" ht="28.5" customHeight="1" x14ac:dyDescent="0.25">
      <c r="A50" s="243">
        <f t="shared" si="0"/>
        <v>7</v>
      </c>
      <c r="B50" s="244"/>
      <c r="C50" s="245"/>
      <c r="D50" s="246"/>
      <c r="E50" s="247"/>
      <c r="F50" s="248"/>
      <c r="G50" s="248"/>
      <c r="H50" s="235">
        <f t="shared" si="6"/>
        <v>0</v>
      </c>
      <c r="I50" s="249"/>
      <c r="J50" s="250"/>
      <c r="K50" s="236">
        <f t="shared" si="4"/>
        <v>0</v>
      </c>
      <c r="L50" s="236">
        <v>0</v>
      </c>
      <c r="M50" s="237"/>
      <c r="N50" s="238"/>
      <c r="O50" s="237"/>
      <c r="P50" s="238"/>
      <c r="Q50" s="102">
        <v>0</v>
      </c>
      <c r="R50" s="104">
        <f t="shared" si="5"/>
        <v>0</v>
      </c>
      <c r="S50" s="251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39"/>
      <c r="AE50" s="239"/>
      <c r="AF50" s="239"/>
      <c r="AG50" s="239"/>
      <c r="AH50" s="239"/>
      <c r="AI50" s="239"/>
    </row>
    <row r="51" spans="1:35" ht="28.5" customHeight="1" x14ac:dyDescent="0.25">
      <c r="A51" s="243">
        <f t="shared" si="0"/>
        <v>7</v>
      </c>
      <c r="B51" s="244"/>
      <c r="C51" s="245"/>
      <c r="D51" s="246"/>
      <c r="E51" s="247"/>
      <c r="F51" s="248"/>
      <c r="G51" s="248"/>
      <c r="H51" s="235">
        <f t="shared" si="6"/>
        <v>0</v>
      </c>
      <c r="I51" s="249"/>
      <c r="J51" s="250"/>
      <c r="K51" s="236">
        <f t="shared" si="4"/>
        <v>0</v>
      </c>
      <c r="L51" s="236">
        <v>0</v>
      </c>
      <c r="M51" s="237"/>
      <c r="N51" s="238"/>
      <c r="O51" s="237"/>
      <c r="P51" s="238"/>
      <c r="Q51" s="102">
        <v>0</v>
      </c>
      <c r="R51" s="104">
        <f t="shared" si="5"/>
        <v>0</v>
      </c>
      <c r="S51" s="251"/>
      <c r="T51" s="239"/>
      <c r="U51" s="239"/>
      <c r="V51" s="239"/>
      <c r="W51" s="239"/>
      <c r="X51" s="239"/>
      <c r="Y51" s="239"/>
      <c r="Z51" s="239"/>
      <c r="AA51" s="239"/>
      <c r="AB51" s="239"/>
      <c r="AC51" s="239"/>
      <c r="AD51" s="239"/>
      <c r="AE51" s="239"/>
      <c r="AF51" s="239"/>
      <c r="AG51" s="239"/>
      <c r="AH51" s="239"/>
      <c r="AI51" s="239"/>
    </row>
    <row r="52" spans="1:35" ht="28.5" customHeight="1" x14ac:dyDescent="0.25">
      <c r="A52" s="243">
        <f t="shared" si="0"/>
        <v>7</v>
      </c>
      <c r="B52" s="244"/>
      <c r="C52" s="245"/>
      <c r="D52" s="246"/>
      <c r="E52" s="247"/>
      <c r="F52" s="248"/>
      <c r="G52" s="248"/>
      <c r="H52" s="235">
        <f t="shared" si="6"/>
        <v>0</v>
      </c>
      <c r="I52" s="249"/>
      <c r="J52" s="250"/>
      <c r="K52" s="236">
        <f t="shared" si="4"/>
        <v>0</v>
      </c>
      <c r="L52" s="236">
        <v>0</v>
      </c>
      <c r="M52" s="237"/>
      <c r="N52" s="238"/>
      <c r="O52" s="237"/>
      <c r="P52" s="238"/>
      <c r="Q52" s="102">
        <v>0</v>
      </c>
      <c r="R52" s="104">
        <f t="shared" si="5"/>
        <v>0</v>
      </c>
      <c r="S52" s="251"/>
      <c r="T52" s="239"/>
      <c r="U52" s="239"/>
      <c r="V52" s="239"/>
      <c r="W52" s="239"/>
      <c r="X52" s="239"/>
      <c r="Y52" s="239"/>
      <c r="Z52" s="239"/>
      <c r="AA52" s="239"/>
      <c r="AB52" s="239"/>
      <c r="AC52" s="239"/>
      <c r="AD52" s="239"/>
      <c r="AE52" s="239"/>
      <c r="AF52" s="239"/>
      <c r="AG52" s="239"/>
      <c r="AH52" s="239"/>
      <c r="AI52" s="239"/>
    </row>
    <row r="53" spans="1:35" ht="28.5" customHeight="1" x14ac:dyDescent="0.25">
      <c r="A53" s="243">
        <f t="shared" si="0"/>
        <v>7</v>
      </c>
      <c r="B53" s="244"/>
      <c r="C53" s="245"/>
      <c r="D53" s="246"/>
      <c r="E53" s="247"/>
      <c r="F53" s="248"/>
      <c r="G53" s="248"/>
      <c r="H53" s="235">
        <f t="shared" si="6"/>
        <v>0</v>
      </c>
      <c r="I53" s="249"/>
      <c r="J53" s="250"/>
      <c r="K53" s="236">
        <f t="shared" si="4"/>
        <v>0</v>
      </c>
      <c r="L53" s="236">
        <v>0</v>
      </c>
      <c r="M53" s="237"/>
      <c r="N53" s="238"/>
      <c r="O53" s="237"/>
      <c r="P53" s="238"/>
      <c r="Q53" s="102">
        <v>0</v>
      </c>
      <c r="R53" s="104">
        <f t="shared" si="5"/>
        <v>0</v>
      </c>
      <c r="S53" s="251"/>
      <c r="T53" s="239"/>
      <c r="U53" s="239"/>
      <c r="V53" s="239"/>
      <c r="W53" s="239"/>
      <c r="X53" s="239"/>
      <c r="Y53" s="239"/>
      <c r="Z53" s="239"/>
      <c r="AA53" s="239"/>
      <c r="AB53" s="239"/>
      <c r="AC53" s="239"/>
      <c r="AD53" s="239"/>
      <c r="AE53" s="239"/>
      <c r="AF53" s="239"/>
      <c r="AG53" s="239"/>
      <c r="AH53" s="239"/>
      <c r="AI53" s="239"/>
    </row>
    <row r="54" spans="1:35" ht="28.5" customHeight="1" x14ac:dyDescent="0.25">
      <c r="A54" s="243">
        <f t="shared" si="0"/>
        <v>7</v>
      </c>
      <c r="B54" s="244"/>
      <c r="C54" s="245"/>
      <c r="D54" s="246"/>
      <c r="E54" s="247"/>
      <c r="F54" s="248"/>
      <c r="G54" s="248"/>
      <c r="H54" s="235">
        <f t="shared" si="6"/>
        <v>0</v>
      </c>
      <c r="I54" s="249"/>
      <c r="J54" s="250"/>
      <c r="K54" s="236">
        <f t="shared" si="4"/>
        <v>0</v>
      </c>
      <c r="L54" s="236">
        <v>0</v>
      </c>
      <c r="M54" s="237"/>
      <c r="N54" s="238"/>
      <c r="O54" s="237"/>
      <c r="P54" s="238"/>
      <c r="Q54" s="102">
        <v>0</v>
      </c>
      <c r="R54" s="104">
        <f t="shared" si="5"/>
        <v>0</v>
      </c>
      <c r="S54" s="251"/>
      <c r="T54" s="239"/>
      <c r="U54" s="239"/>
      <c r="V54" s="239"/>
      <c r="W54" s="239"/>
      <c r="X54" s="239"/>
      <c r="Y54" s="239"/>
      <c r="Z54" s="239"/>
      <c r="AA54" s="239"/>
      <c r="AB54" s="239"/>
      <c r="AC54" s="239"/>
      <c r="AD54" s="239"/>
      <c r="AE54" s="239"/>
      <c r="AF54" s="239"/>
      <c r="AG54" s="239"/>
      <c r="AH54" s="239"/>
      <c r="AI54" s="239"/>
    </row>
    <row r="55" spans="1:35" ht="28.5" customHeight="1" x14ac:dyDescent="0.25">
      <c r="A55" s="243">
        <f t="shared" si="0"/>
        <v>7</v>
      </c>
      <c r="B55" s="244"/>
      <c r="C55" s="245"/>
      <c r="D55" s="246"/>
      <c r="E55" s="247"/>
      <c r="F55" s="248"/>
      <c r="G55" s="248"/>
      <c r="H55" s="235">
        <f t="shared" si="6"/>
        <v>0</v>
      </c>
      <c r="I55" s="249"/>
      <c r="J55" s="250"/>
      <c r="K55" s="236">
        <f t="shared" si="4"/>
        <v>0</v>
      </c>
      <c r="L55" s="236">
        <v>0</v>
      </c>
      <c r="M55" s="237"/>
      <c r="N55" s="238"/>
      <c r="O55" s="237"/>
      <c r="P55" s="238"/>
      <c r="Q55" s="102">
        <v>0</v>
      </c>
      <c r="R55" s="104">
        <f t="shared" si="5"/>
        <v>0</v>
      </c>
      <c r="S55" s="251"/>
      <c r="T55" s="239"/>
      <c r="U55" s="239"/>
      <c r="V55" s="239"/>
      <c r="W55" s="239"/>
      <c r="X55" s="239"/>
      <c r="Y55" s="239"/>
      <c r="Z55" s="239"/>
      <c r="AA55" s="239"/>
      <c r="AB55" s="239"/>
      <c r="AC55" s="239"/>
      <c r="AD55" s="239"/>
      <c r="AE55" s="239"/>
      <c r="AF55" s="239"/>
      <c r="AG55" s="239"/>
      <c r="AH55" s="239"/>
      <c r="AI55" s="239"/>
    </row>
    <row r="56" spans="1:35" ht="28.5" customHeight="1" x14ac:dyDescent="0.25">
      <c r="A56" s="243">
        <f t="shared" si="0"/>
        <v>7</v>
      </c>
      <c r="B56" s="244"/>
      <c r="C56" s="245"/>
      <c r="D56" s="246"/>
      <c r="E56" s="247"/>
      <c r="F56" s="248"/>
      <c r="G56" s="248"/>
      <c r="H56" s="235">
        <f t="shared" si="6"/>
        <v>0</v>
      </c>
      <c r="I56" s="249"/>
      <c r="J56" s="250"/>
      <c r="K56" s="236">
        <f t="shared" si="4"/>
        <v>0</v>
      </c>
      <c r="L56" s="236">
        <v>0</v>
      </c>
      <c r="M56" s="237"/>
      <c r="N56" s="238"/>
      <c r="O56" s="237"/>
      <c r="P56" s="238"/>
      <c r="Q56" s="102">
        <v>0</v>
      </c>
      <c r="R56" s="104">
        <f t="shared" si="5"/>
        <v>0</v>
      </c>
      <c r="S56" s="251"/>
      <c r="T56" s="239"/>
      <c r="U56" s="239"/>
      <c r="V56" s="239"/>
      <c r="W56" s="239"/>
      <c r="X56" s="239"/>
      <c r="Y56" s="239"/>
      <c r="Z56" s="239"/>
      <c r="AA56" s="239"/>
      <c r="AB56" s="239"/>
      <c r="AC56" s="239"/>
      <c r="AD56" s="239"/>
      <c r="AE56" s="239"/>
      <c r="AF56" s="239"/>
      <c r="AG56" s="239"/>
      <c r="AH56" s="239"/>
      <c r="AI56" s="239"/>
    </row>
    <row r="57" spans="1:35" ht="28.5" customHeight="1" x14ac:dyDescent="0.25">
      <c r="A57" s="243">
        <f t="shared" si="0"/>
        <v>7</v>
      </c>
      <c r="B57" s="244"/>
      <c r="C57" s="245"/>
      <c r="D57" s="246"/>
      <c r="E57" s="247"/>
      <c r="F57" s="248"/>
      <c r="G57" s="248"/>
      <c r="H57" s="235">
        <f t="shared" si="6"/>
        <v>0</v>
      </c>
      <c r="I57" s="249"/>
      <c r="J57" s="250"/>
      <c r="K57" s="236">
        <f t="shared" si="4"/>
        <v>0</v>
      </c>
      <c r="L57" s="236">
        <v>0</v>
      </c>
      <c r="M57" s="237"/>
      <c r="N57" s="238"/>
      <c r="O57" s="237"/>
      <c r="P57" s="238"/>
      <c r="Q57" s="102">
        <v>0</v>
      </c>
      <c r="R57" s="104">
        <f t="shared" si="5"/>
        <v>0</v>
      </c>
      <c r="S57" s="251"/>
      <c r="T57" s="239"/>
      <c r="U57" s="239"/>
      <c r="V57" s="239"/>
      <c r="W57" s="239"/>
      <c r="X57" s="239"/>
      <c r="Y57" s="239"/>
      <c r="Z57" s="239"/>
      <c r="AA57" s="239"/>
      <c r="AB57" s="239"/>
      <c r="AC57" s="239"/>
      <c r="AD57" s="239"/>
      <c r="AE57" s="239"/>
      <c r="AF57" s="239"/>
      <c r="AG57" s="239"/>
      <c r="AH57" s="239"/>
      <c r="AI57" s="239"/>
    </row>
    <row r="58" spans="1:35" ht="28.5" customHeight="1" x14ac:dyDescent="0.25">
      <c r="A58" s="243">
        <f t="shared" si="0"/>
        <v>7</v>
      </c>
      <c r="B58" s="244"/>
      <c r="C58" s="245"/>
      <c r="D58" s="246"/>
      <c r="E58" s="247"/>
      <c r="F58" s="248"/>
      <c r="G58" s="248"/>
      <c r="H58" s="235">
        <f t="shared" si="6"/>
        <v>0</v>
      </c>
      <c r="I58" s="249"/>
      <c r="J58" s="250"/>
      <c r="K58" s="236">
        <f t="shared" si="4"/>
        <v>0</v>
      </c>
      <c r="L58" s="236">
        <v>0</v>
      </c>
      <c r="M58" s="237"/>
      <c r="N58" s="238"/>
      <c r="O58" s="237"/>
      <c r="P58" s="238"/>
      <c r="Q58" s="102">
        <v>0</v>
      </c>
      <c r="R58" s="104">
        <f t="shared" si="5"/>
        <v>0</v>
      </c>
      <c r="S58" s="251"/>
      <c r="T58" s="239"/>
      <c r="U58" s="239"/>
      <c r="V58" s="239"/>
      <c r="W58" s="239"/>
      <c r="X58" s="239"/>
      <c r="Y58" s="239"/>
      <c r="Z58" s="239"/>
      <c r="AA58" s="239"/>
      <c r="AB58" s="239"/>
      <c r="AC58" s="239"/>
      <c r="AD58" s="239"/>
      <c r="AE58" s="239"/>
      <c r="AF58" s="239"/>
      <c r="AG58" s="239"/>
      <c r="AH58" s="239"/>
      <c r="AI58" s="239"/>
    </row>
    <row r="59" spans="1:35" ht="28.5" customHeight="1" x14ac:dyDescent="0.25">
      <c r="A59" s="243">
        <f t="shared" si="0"/>
        <v>7</v>
      </c>
      <c r="B59" s="244"/>
      <c r="C59" s="245"/>
      <c r="D59" s="246"/>
      <c r="E59" s="247"/>
      <c r="F59" s="248"/>
      <c r="G59" s="248"/>
      <c r="H59" s="235">
        <f t="shared" si="6"/>
        <v>0</v>
      </c>
      <c r="I59" s="249"/>
      <c r="J59" s="250"/>
      <c r="K59" s="236">
        <f t="shared" si="4"/>
        <v>0</v>
      </c>
      <c r="L59" s="236">
        <v>0</v>
      </c>
      <c r="M59" s="237"/>
      <c r="N59" s="238"/>
      <c r="O59" s="237"/>
      <c r="P59" s="238"/>
      <c r="Q59" s="102">
        <v>0</v>
      </c>
      <c r="R59" s="104">
        <f t="shared" si="5"/>
        <v>0</v>
      </c>
      <c r="S59" s="251"/>
      <c r="T59" s="239"/>
      <c r="U59" s="239"/>
      <c r="V59" s="239"/>
      <c r="W59" s="239"/>
      <c r="X59" s="239"/>
      <c r="Y59" s="239"/>
      <c r="Z59" s="239"/>
      <c r="AA59" s="239"/>
      <c r="AB59" s="239"/>
      <c r="AC59" s="239"/>
      <c r="AD59" s="239"/>
      <c r="AE59" s="239"/>
      <c r="AF59" s="239"/>
      <c r="AG59" s="239"/>
      <c r="AH59" s="239"/>
      <c r="AI59" s="239"/>
    </row>
    <row r="60" spans="1:35" ht="28.5" customHeight="1" x14ac:dyDescent="0.25">
      <c r="A60" s="243">
        <f t="shared" si="0"/>
        <v>7</v>
      </c>
      <c r="B60" s="244"/>
      <c r="C60" s="245"/>
      <c r="D60" s="246"/>
      <c r="E60" s="247"/>
      <c r="F60" s="248"/>
      <c r="G60" s="248"/>
      <c r="H60" s="235">
        <f t="shared" si="6"/>
        <v>0</v>
      </c>
      <c r="I60" s="249"/>
      <c r="J60" s="250"/>
      <c r="K60" s="236">
        <f t="shared" si="4"/>
        <v>0</v>
      </c>
      <c r="L60" s="236">
        <v>0</v>
      </c>
      <c r="M60" s="237"/>
      <c r="N60" s="238"/>
      <c r="O60" s="237"/>
      <c r="P60" s="238"/>
      <c r="Q60" s="102">
        <v>0</v>
      </c>
      <c r="R60" s="104">
        <f t="shared" si="5"/>
        <v>0</v>
      </c>
      <c r="S60" s="251"/>
      <c r="T60" s="239"/>
      <c r="U60" s="239"/>
      <c r="V60" s="239"/>
      <c r="W60" s="239"/>
      <c r="X60" s="239"/>
      <c r="Y60" s="239"/>
      <c r="Z60" s="239"/>
      <c r="AA60" s="239"/>
      <c r="AB60" s="239"/>
      <c r="AC60" s="239"/>
      <c r="AD60" s="239"/>
      <c r="AE60" s="239"/>
      <c r="AF60" s="239"/>
      <c r="AG60" s="239"/>
      <c r="AH60" s="239"/>
      <c r="AI60" s="239"/>
    </row>
    <row r="61" spans="1:35" ht="28.5" customHeight="1" x14ac:dyDescent="0.25">
      <c r="A61" s="243">
        <f t="shared" si="0"/>
        <v>7</v>
      </c>
      <c r="B61" s="244"/>
      <c r="C61" s="245"/>
      <c r="D61" s="246"/>
      <c r="E61" s="247"/>
      <c r="F61" s="248"/>
      <c r="G61" s="248"/>
      <c r="H61" s="235">
        <f t="shared" si="6"/>
        <v>0</v>
      </c>
      <c r="I61" s="249"/>
      <c r="J61" s="250"/>
      <c r="K61" s="236">
        <f t="shared" si="4"/>
        <v>0</v>
      </c>
      <c r="L61" s="236">
        <v>0</v>
      </c>
      <c r="M61" s="237"/>
      <c r="N61" s="238"/>
      <c r="O61" s="237"/>
      <c r="P61" s="238"/>
      <c r="Q61" s="102">
        <v>0</v>
      </c>
      <c r="R61" s="104">
        <f t="shared" si="5"/>
        <v>0</v>
      </c>
      <c r="S61" s="251"/>
      <c r="T61" s="239"/>
      <c r="U61" s="239"/>
      <c r="V61" s="239"/>
      <c r="W61" s="239"/>
      <c r="X61" s="239"/>
      <c r="Y61" s="239"/>
      <c r="Z61" s="239"/>
      <c r="AA61" s="239"/>
      <c r="AB61" s="239"/>
      <c r="AC61" s="239"/>
      <c r="AD61" s="239"/>
      <c r="AE61" s="239"/>
      <c r="AF61" s="239"/>
      <c r="AG61" s="239"/>
      <c r="AH61" s="239"/>
      <c r="AI61" s="239"/>
    </row>
    <row r="62" spans="1:35" ht="28.5" customHeight="1" x14ac:dyDescent="0.25">
      <c r="A62" s="243">
        <f t="shared" si="0"/>
        <v>7</v>
      </c>
      <c r="B62" s="244"/>
      <c r="C62" s="245"/>
      <c r="D62" s="246"/>
      <c r="E62" s="247"/>
      <c r="F62" s="248"/>
      <c r="G62" s="248"/>
      <c r="H62" s="235">
        <f t="shared" si="6"/>
        <v>0</v>
      </c>
      <c r="I62" s="249"/>
      <c r="J62" s="250"/>
      <c r="K62" s="236">
        <f t="shared" si="4"/>
        <v>0</v>
      </c>
      <c r="L62" s="236">
        <v>0</v>
      </c>
      <c r="M62" s="237"/>
      <c r="N62" s="238"/>
      <c r="O62" s="237"/>
      <c r="P62" s="238"/>
      <c r="Q62" s="102">
        <v>0</v>
      </c>
      <c r="R62" s="104">
        <f t="shared" si="5"/>
        <v>0</v>
      </c>
      <c r="S62" s="251"/>
      <c r="T62" s="239"/>
      <c r="U62" s="239"/>
      <c r="V62" s="239"/>
      <c r="W62" s="239"/>
      <c r="X62" s="239"/>
      <c r="Y62" s="239"/>
      <c r="Z62" s="239"/>
      <c r="AA62" s="239"/>
      <c r="AB62" s="239"/>
      <c r="AC62" s="239"/>
      <c r="AD62" s="239"/>
      <c r="AE62" s="239"/>
      <c r="AF62" s="239"/>
      <c r="AG62" s="239"/>
      <c r="AH62" s="239"/>
      <c r="AI62" s="239"/>
    </row>
    <row r="63" spans="1:35" ht="28.5" customHeight="1" x14ac:dyDescent="0.25">
      <c r="A63" s="243">
        <f t="shared" si="0"/>
        <v>7</v>
      </c>
      <c r="B63" s="244"/>
      <c r="C63" s="245"/>
      <c r="D63" s="246"/>
      <c r="E63" s="247"/>
      <c r="F63" s="248"/>
      <c r="G63" s="248"/>
      <c r="H63" s="235">
        <f t="shared" si="6"/>
        <v>0</v>
      </c>
      <c r="I63" s="249"/>
      <c r="J63" s="250"/>
      <c r="K63" s="236">
        <f t="shared" si="4"/>
        <v>0</v>
      </c>
      <c r="L63" s="236">
        <v>0</v>
      </c>
      <c r="M63" s="237"/>
      <c r="N63" s="238"/>
      <c r="O63" s="237"/>
      <c r="P63" s="238"/>
      <c r="Q63" s="102">
        <v>0</v>
      </c>
      <c r="R63" s="104">
        <f t="shared" si="5"/>
        <v>0</v>
      </c>
      <c r="S63" s="251"/>
      <c r="T63" s="239"/>
      <c r="U63" s="239"/>
      <c r="V63" s="239"/>
      <c r="W63" s="239"/>
      <c r="X63" s="239"/>
      <c r="Y63" s="239"/>
      <c r="Z63" s="239"/>
      <c r="AA63" s="239"/>
      <c r="AB63" s="239"/>
      <c r="AC63" s="239"/>
      <c r="AD63" s="239"/>
      <c r="AE63" s="239"/>
      <c r="AF63" s="239"/>
      <c r="AG63" s="239"/>
      <c r="AH63" s="239"/>
      <c r="AI63" s="239"/>
    </row>
    <row r="64" spans="1:35" ht="28.5" customHeight="1" x14ac:dyDescent="0.25">
      <c r="A64" s="243">
        <f t="shared" si="0"/>
        <v>7</v>
      </c>
      <c r="B64" s="244"/>
      <c r="C64" s="245"/>
      <c r="D64" s="246"/>
      <c r="E64" s="247"/>
      <c r="F64" s="248"/>
      <c r="G64" s="248"/>
      <c r="H64" s="235">
        <f t="shared" si="6"/>
        <v>0</v>
      </c>
      <c r="I64" s="249"/>
      <c r="J64" s="250"/>
      <c r="K64" s="236">
        <f t="shared" si="4"/>
        <v>0</v>
      </c>
      <c r="L64" s="236">
        <v>0</v>
      </c>
      <c r="M64" s="237"/>
      <c r="N64" s="238"/>
      <c r="O64" s="237"/>
      <c r="P64" s="238"/>
      <c r="Q64" s="102">
        <v>0</v>
      </c>
      <c r="R64" s="104">
        <f t="shared" si="5"/>
        <v>0</v>
      </c>
      <c r="S64" s="251"/>
      <c r="T64" s="239"/>
      <c r="U64" s="239"/>
      <c r="V64" s="239"/>
      <c r="W64" s="239"/>
      <c r="X64" s="239"/>
      <c r="Y64" s="239"/>
      <c r="Z64" s="239"/>
      <c r="AA64" s="239"/>
      <c r="AB64" s="239"/>
      <c r="AC64" s="239"/>
      <c r="AD64" s="239"/>
      <c r="AE64" s="239"/>
      <c r="AF64" s="239"/>
      <c r="AG64" s="239"/>
      <c r="AH64" s="239"/>
      <c r="AI64" s="239"/>
    </row>
    <row r="65" spans="1:35" ht="28.5" customHeight="1" x14ac:dyDescent="0.25">
      <c r="A65" s="243">
        <f t="shared" si="0"/>
        <v>7</v>
      </c>
      <c r="B65" s="244"/>
      <c r="C65" s="245"/>
      <c r="D65" s="246"/>
      <c r="E65" s="247"/>
      <c r="F65" s="248"/>
      <c r="G65" s="248"/>
      <c r="H65" s="235">
        <f t="shared" si="6"/>
        <v>0</v>
      </c>
      <c r="I65" s="249"/>
      <c r="J65" s="250"/>
      <c r="K65" s="236">
        <f t="shared" si="4"/>
        <v>0</v>
      </c>
      <c r="L65" s="236">
        <v>0</v>
      </c>
      <c r="M65" s="237"/>
      <c r="N65" s="238"/>
      <c r="O65" s="237"/>
      <c r="P65" s="238"/>
      <c r="Q65" s="102">
        <v>0</v>
      </c>
      <c r="R65" s="104">
        <f t="shared" si="5"/>
        <v>0</v>
      </c>
      <c r="S65" s="251"/>
      <c r="T65" s="239"/>
      <c r="U65" s="239"/>
      <c r="V65" s="239"/>
      <c r="W65" s="239"/>
      <c r="X65" s="239"/>
      <c r="Y65" s="239"/>
      <c r="Z65" s="239"/>
      <c r="AA65" s="239"/>
      <c r="AB65" s="239"/>
      <c r="AC65" s="239"/>
      <c r="AD65" s="239"/>
      <c r="AE65" s="239"/>
      <c r="AF65" s="239"/>
      <c r="AG65" s="239"/>
      <c r="AH65" s="239"/>
      <c r="AI65" s="239"/>
    </row>
    <row r="66" spans="1:35" ht="28.5" customHeight="1" x14ac:dyDescent="0.25">
      <c r="A66" s="243">
        <f t="shared" ref="A66:A129" si="7">B66+7</f>
        <v>7</v>
      </c>
      <c r="B66" s="244"/>
      <c r="C66" s="245"/>
      <c r="D66" s="246"/>
      <c r="E66" s="247"/>
      <c r="F66" s="248"/>
      <c r="G66" s="248"/>
      <c r="H66" s="235">
        <f t="shared" si="6"/>
        <v>0</v>
      </c>
      <c r="I66" s="249"/>
      <c r="J66" s="250"/>
      <c r="K66" s="236">
        <f t="shared" si="4"/>
        <v>0</v>
      </c>
      <c r="L66" s="236">
        <v>0</v>
      </c>
      <c r="M66" s="237"/>
      <c r="N66" s="238"/>
      <c r="O66" s="237"/>
      <c r="P66" s="238"/>
      <c r="Q66" s="102">
        <v>0</v>
      </c>
      <c r="R66" s="104">
        <f t="shared" si="5"/>
        <v>0</v>
      </c>
      <c r="S66" s="251"/>
      <c r="T66" s="239"/>
      <c r="U66" s="239"/>
      <c r="V66" s="239"/>
      <c r="W66" s="239"/>
      <c r="X66" s="239"/>
      <c r="Y66" s="239"/>
      <c r="Z66" s="239"/>
      <c r="AA66" s="239"/>
      <c r="AB66" s="239"/>
      <c r="AC66" s="239"/>
      <c r="AD66" s="239"/>
      <c r="AE66" s="239"/>
      <c r="AF66" s="239"/>
      <c r="AG66" s="239"/>
      <c r="AH66" s="239"/>
      <c r="AI66" s="239"/>
    </row>
    <row r="67" spans="1:35" ht="28.5" customHeight="1" x14ac:dyDescent="0.25">
      <c r="A67" s="243">
        <f t="shared" si="7"/>
        <v>7</v>
      </c>
      <c r="B67" s="244"/>
      <c r="C67" s="245"/>
      <c r="D67" s="246"/>
      <c r="E67" s="247"/>
      <c r="F67" s="248"/>
      <c r="G67" s="248"/>
      <c r="H67" s="235">
        <f t="shared" si="6"/>
        <v>0</v>
      </c>
      <c r="I67" s="249"/>
      <c r="J67" s="250"/>
      <c r="K67" s="236">
        <f t="shared" si="4"/>
        <v>0</v>
      </c>
      <c r="L67" s="236">
        <v>0</v>
      </c>
      <c r="M67" s="237"/>
      <c r="N67" s="238"/>
      <c r="O67" s="237"/>
      <c r="P67" s="238"/>
      <c r="Q67" s="102">
        <v>0</v>
      </c>
      <c r="R67" s="104">
        <f t="shared" si="5"/>
        <v>0</v>
      </c>
      <c r="S67" s="251"/>
      <c r="T67" s="239"/>
      <c r="U67" s="239"/>
      <c r="V67" s="239"/>
      <c r="W67" s="239"/>
      <c r="X67" s="239"/>
      <c r="Y67" s="239"/>
      <c r="Z67" s="239"/>
      <c r="AA67" s="239"/>
      <c r="AB67" s="239"/>
      <c r="AC67" s="239"/>
      <c r="AD67" s="239"/>
      <c r="AE67" s="239"/>
      <c r="AF67" s="239"/>
      <c r="AG67" s="239"/>
      <c r="AH67" s="239"/>
      <c r="AI67" s="239"/>
    </row>
    <row r="68" spans="1:35" ht="28.5" customHeight="1" x14ac:dyDescent="0.25">
      <c r="A68" s="243">
        <f t="shared" si="7"/>
        <v>7</v>
      </c>
      <c r="B68" s="244"/>
      <c r="C68" s="245"/>
      <c r="D68" s="246"/>
      <c r="E68" s="247"/>
      <c r="F68" s="248"/>
      <c r="G68" s="248"/>
      <c r="H68" s="235">
        <f t="shared" si="6"/>
        <v>0</v>
      </c>
      <c r="I68" s="249"/>
      <c r="J68" s="250"/>
      <c r="K68" s="236">
        <f t="shared" si="4"/>
        <v>0</v>
      </c>
      <c r="L68" s="236">
        <v>0</v>
      </c>
      <c r="M68" s="237"/>
      <c r="N68" s="238"/>
      <c r="O68" s="237"/>
      <c r="P68" s="238"/>
      <c r="Q68" s="102">
        <v>0</v>
      </c>
      <c r="R68" s="104">
        <f t="shared" si="5"/>
        <v>0</v>
      </c>
      <c r="S68" s="251"/>
      <c r="T68" s="239"/>
      <c r="U68" s="239"/>
      <c r="V68" s="239"/>
      <c r="W68" s="239"/>
      <c r="X68" s="239"/>
      <c r="Y68" s="239"/>
      <c r="Z68" s="239"/>
      <c r="AA68" s="239"/>
      <c r="AB68" s="239"/>
      <c r="AC68" s="239"/>
      <c r="AD68" s="239"/>
      <c r="AE68" s="239"/>
      <c r="AF68" s="239"/>
      <c r="AG68" s="239"/>
      <c r="AH68" s="239"/>
      <c r="AI68" s="239"/>
    </row>
    <row r="69" spans="1:35" ht="28.5" customHeight="1" x14ac:dyDescent="0.25">
      <c r="A69" s="243">
        <f t="shared" si="7"/>
        <v>7</v>
      </c>
      <c r="B69" s="244"/>
      <c r="C69" s="245"/>
      <c r="D69" s="246"/>
      <c r="E69" s="247"/>
      <c r="F69" s="248"/>
      <c r="G69" s="248"/>
      <c r="H69" s="235">
        <f t="shared" si="6"/>
        <v>0</v>
      </c>
      <c r="I69" s="249"/>
      <c r="J69" s="250"/>
      <c r="K69" s="236">
        <f t="shared" si="4"/>
        <v>0</v>
      </c>
      <c r="L69" s="236">
        <v>0</v>
      </c>
      <c r="M69" s="237"/>
      <c r="N69" s="238"/>
      <c r="O69" s="237"/>
      <c r="P69" s="238"/>
      <c r="Q69" s="102">
        <v>0</v>
      </c>
      <c r="R69" s="104">
        <f t="shared" si="5"/>
        <v>0</v>
      </c>
      <c r="S69" s="251"/>
      <c r="T69" s="239"/>
      <c r="U69" s="239"/>
      <c r="V69" s="239"/>
      <c r="W69" s="239"/>
      <c r="X69" s="239"/>
      <c r="Y69" s="239"/>
      <c r="Z69" s="239"/>
      <c r="AA69" s="239"/>
      <c r="AB69" s="239"/>
      <c r="AC69" s="239"/>
      <c r="AD69" s="239"/>
      <c r="AE69" s="239"/>
      <c r="AF69" s="239"/>
      <c r="AG69" s="239"/>
      <c r="AH69" s="239"/>
      <c r="AI69" s="239"/>
    </row>
    <row r="70" spans="1:35" ht="28.5" customHeight="1" x14ac:dyDescent="0.25">
      <c r="A70" s="243">
        <f t="shared" si="7"/>
        <v>7</v>
      </c>
      <c r="B70" s="244"/>
      <c r="C70" s="245"/>
      <c r="D70" s="246"/>
      <c r="E70" s="247"/>
      <c r="F70" s="248"/>
      <c r="G70" s="248"/>
      <c r="H70" s="235">
        <f t="shared" si="6"/>
        <v>0</v>
      </c>
      <c r="I70" s="249"/>
      <c r="J70" s="250"/>
      <c r="K70" s="236">
        <f t="shared" si="4"/>
        <v>0</v>
      </c>
      <c r="L70" s="236">
        <v>0</v>
      </c>
      <c r="M70" s="237"/>
      <c r="N70" s="238"/>
      <c r="O70" s="237"/>
      <c r="P70" s="238"/>
      <c r="Q70" s="102">
        <v>0</v>
      </c>
      <c r="R70" s="104">
        <f t="shared" si="5"/>
        <v>0</v>
      </c>
      <c r="S70" s="251"/>
      <c r="T70" s="239"/>
      <c r="U70" s="239"/>
      <c r="V70" s="239"/>
      <c r="W70" s="239"/>
      <c r="X70" s="239"/>
      <c r="Y70" s="239"/>
      <c r="Z70" s="239"/>
      <c r="AA70" s="239"/>
      <c r="AB70" s="239"/>
      <c r="AC70" s="239"/>
      <c r="AD70" s="239"/>
      <c r="AE70" s="239"/>
      <c r="AF70" s="239"/>
      <c r="AG70" s="239"/>
      <c r="AH70" s="239"/>
      <c r="AI70" s="239"/>
    </row>
    <row r="71" spans="1:35" ht="28.5" customHeight="1" x14ac:dyDescent="0.25">
      <c r="A71" s="243">
        <f t="shared" si="7"/>
        <v>7</v>
      </c>
      <c r="B71" s="244"/>
      <c r="C71" s="245"/>
      <c r="D71" s="246"/>
      <c r="E71" s="247"/>
      <c r="F71" s="248"/>
      <c r="G71" s="248"/>
      <c r="H71" s="235">
        <f t="shared" si="6"/>
        <v>0</v>
      </c>
      <c r="I71" s="249"/>
      <c r="J71" s="250"/>
      <c r="K71" s="236">
        <f t="shared" si="4"/>
        <v>0</v>
      </c>
      <c r="L71" s="236">
        <v>0</v>
      </c>
      <c r="M71" s="237"/>
      <c r="N71" s="238"/>
      <c r="O71" s="237"/>
      <c r="P71" s="238"/>
      <c r="Q71" s="102">
        <v>0</v>
      </c>
      <c r="R71" s="104">
        <f t="shared" si="5"/>
        <v>0</v>
      </c>
      <c r="S71" s="251"/>
      <c r="T71" s="239"/>
      <c r="U71" s="239"/>
      <c r="V71" s="239"/>
      <c r="W71" s="239"/>
      <c r="X71" s="239"/>
      <c r="Y71" s="239"/>
      <c r="Z71" s="239"/>
      <c r="AA71" s="239"/>
      <c r="AB71" s="239"/>
      <c r="AC71" s="239"/>
      <c r="AD71" s="239"/>
      <c r="AE71" s="239"/>
      <c r="AF71" s="239"/>
      <c r="AG71" s="239"/>
      <c r="AH71" s="239"/>
      <c r="AI71" s="239"/>
    </row>
    <row r="72" spans="1:35" ht="28.5" customHeight="1" x14ac:dyDescent="0.25">
      <c r="A72" s="243">
        <f t="shared" si="7"/>
        <v>7</v>
      </c>
      <c r="B72" s="244"/>
      <c r="C72" s="245"/>
      <c r="D72" s="246"/>
      <c r="E72" s="247"/>
      <c r="F72" s="248"/>
      <c r="G72" s="248"/>
      <c r="H72" s="235">
        <f t="shared" si="6"/>
        <v>0</v>
      </c>
      <c r="I72" s="249"/>
      <c r="J72" s="250"/>
      <c r="K72" s="236">
        <f t="shared" si="4"/>
        <v>0</v>
      </c>
      <c r="L72" s="236">
        <v>0</v>
      </c>
      <c r="M72" s="237"/>
      <c r="N72" s="238"/>
      <c r="O72" s="237"/>
      <c r="P72" s="238"/>
      <c r="Q72" s="102">
        <v>0</v>
      </c>
      <c r="R72" s="104">
        <f t="shared" si="5"/>
        <v>0</v>
      </c>
      <c r="S72" s="251"/>
      <c r="T72" s="239"/>
      <c r="U72" s="239"/>
      <c r="V72" s="239"/>
      <c r="W72" s="239"/>
      <c r="X72" s="239"/>
      <c r="Y72" s="239"/>
      <c r="Z72" s="239"/>
      <c r="AA72" s="239"/>
      <c r="AB72" s="239"/>
      <c r="AC72" s="239"/>
      <c r="AD72" s="239"/>
      <c r="AE72" s="239"/>
      <c r="AF72" s="239"/>
      <c r="AG72" s="239"/>
      <c r="AH72" s="239"/>
      <c r="AI72" s="239"/>
    </row>
    <row r="73" spans="1:35" ht="28.5" customHeight="1" x14ac:dyDescent="0.25">
      <c r="A73" s="243">
        <f t="shared" si="7"/>
        <v>7</v>
      </c>
      <c r="B73" s="244"/>
      <c r="C73" s="245"/>
      <c r="D73" s="246"/>
      <c r="E73" s="247"/>
      <c r="F73" s="248"/>
      <c r="G73" s="248"/>
      <c r="H73" s="235">
        <f t="shared" si="6"/>
        <v>0</v>
      </c>
      <c r="I73" s="249"/>
      <c r="J73" s="250"/>
      <c r="K73" s="236">
        <f t="shared" si="4"/>
        <v>0</v>
      </c>
      <c r="L73" s="236">
        <v>0</v>
      </c>
      <c r="M73" s="237"/>
      <c r="N73" s="238"/>
      <c r="O73" s="237"/>
      <c r="P73" s="238"/>
      <c r="Q73" s="102">
        <v>0</v>
      </c>
      <c r="R73" s="104">
        <f t="shared" si="5"/>
        <v>0</v>
      </c>
      <c r="S73" s="251"/>
      <c r="T73" s="239"/>
      <c r="U73" s="239"/>
      <c r="V73" s="239"/>
      <c r="W73" s="239"/>
      <c r="X73" s="239"/>
      <c r="Y73" s="239"/>
      <c r="Z73" s="239"/>
      <c r="AA73" s="239"/>
      <c r="AB73" s="239"/>
      <c r="AC73" s="239"/>
      <c r="AD73" s="239"/>
      <c r="AE73" s="239"/>
      <c r="AF73" s="239"/>
      <c r="AG73" s="239"/>
      <c r="AH73" s="239"/>
      <c r="AI73" s="239"/>
    </row>
    <row r="74" spans="1:35" ht="28.5" customHeight="1" x14ac:dyDescent="0.25">
      <c r="A74" s="243">
        <f t="shared" si="7"/>
        <v>7</v>
      </c>
      <c r="B74" s="244"/>
      <c r="C74" s="245"/>
      <c r="D74" s="246"/>
      <c r="E74" s="247"/>
      <c r="F74" s="248"/>
      <c r="G74" s="248"/>
      <c r="H74" s="235">
        <f t="shared" si="6"/>
        <v>0</v>
      </c>
      <c r="I74" s="249"/>
      <c r="J74" s="250"/>
      <c r="K74" s="236">
        <f t="shared" ref="K74:K137" si="8">L74/1.1</f>
        <v>0</v>
      </c>
      <c r="L74" s="236">
        <v>0</v>
      </c>
      <c r="M74" s="237"/>
      <c r="N74" s="238"/>
      <c r="O74" s="237"/>
      <c r="P74" s="238"/>
      <c r="Q74" s="102">
        <v>0</v>
      </c>
      <c r="R74" s="104">
        <f t="shared" si="5"/>
        <v>0</v>
      </c>
      <c r="S74" s="251"/>
      <c r="T74" s="239"/>
      <c r="U74" s="239"/>
      <c r="V74" s="239"/>
      <c r="W74" s="239"/>
      <c r="X74" s="239"/>
      <c r="Y74" s="239"/>
      <c r="Z74" s="239"/>
      <c r="AA74" s="239"/>
      <c r="AB74" s="239"/>
      <c r="AC74" s="239"/>
      <c r="AD74" s="239"/>
      <c r="AE74" s="239"/>
      <c r="AF74" s="239"/>
      <c r="AG74" s="239"/>
      <c r="AH74" s="239"/>
      <c r="AI74" s="239"/>
    </row>
    <row r="75" spans="1:35" ht="28.5" customHeight="1" x14ac:dyDescent="0.25">
      <c r="A75" s="243">
        <f t="shared" si="7"/>
        <v>7</v>
      </c>
      <c r="B75" s="244"/>
      <c r="C75" s="245"/>
      <c r="D75" s="246"/>
      <c r="E75" s="247"/>
      <c r="F75" s="248"/>
      <c r="G75" s="248"/>
      <c r="H75" s="235">
        <f t="shared" si="6"/>
        <v>0</v>
      </c>
      <c r="I75" s="249"/>
      <c r="J75" s="250"/>
      <c r="K75" s="236">
        <f t="shared" si="8"/>
        <v>0</v>
      </c>
      <c r="L75" s="236">
        <v>0</v>
      </c>
      <c r="M75" s="237"/>
      <c r="N75" s="238"/>
      <c r="O75" s="237"/>
      <c r="P75" s="238"/>
      <c r="Q75" s="102">
        <v>0</v>
      </c>
      <c r="R75" s="104">
        <f t="shared" si="5"/>
        <v>0</v>
      </c>
      <c r="S75" s="251"/>
      <c r="T75" s="239"/>
      <c r="U75" s="239"/>
      <c r="V75" s="239"/>
      <c r="W75" s="239"/>
      <c r="X75" s="239"/>
      <c r="Y75" s="239"/>
      <c r="Z75" s="239"/>
      <c r="AA75" s="239"/>
      <c r="AB75" s="239"/>
      <c r="AC75" s="239"/>
      <c r="AD75" s="239"/>
      <c r="AE75" s="239"/>
      <c r="AF75" s="239"/>
      <c r="AG75" s="239"/>
      <c r="AH75" s="239"/>
      <c r="AI75" s="239"/>
    </row>
    <row r="76" spans="1:35" ht="28.5" customHeight="1" x14ac:dyDescent="0.25">
      <c r="A76" s="243">
        <f t="shared" si="7"/>
        <v>7</v>
      </c>
      <c r="B76" s="244"/>
      <c r="C76" s="245"/>
      <c r="D76" s="246"/>
      <c r="E76" s="247"/>
      <c r="F76" s="248"/>
      <c r="G76" s="248"/>
      <c r="H76" s="235">
        <f t="shared" si="6"/>
        <v>0</v>
      </c>
      <c r="I76" s="249"/>
      <c r="J76" s="250"/>
      <c r="K76" s="236">
        <f t="shared" si="8"/>
        <v>0</v>
      </c>
      <c r="L76" s="236">
        <v>0</v>
      </c>
      <c r="M76" s="237"/>
      <c r="N76" s="238"/>
      <c r="O76" s="237"/>
      <c r="P76" s="238"/>
      <c r="Q76" s="102">
        <v>0</v>
      </c>
      <c r="R76" s="104">
        <f t="shared" si="5"/>
        <v>0</v>
      </c>
      <c r="S76" s="251"/>
      <c r="T76" s="239"/>
      <c r="U76" s="239"/>
      <c r="V76" s="239"/>
      <c r="W76" s="239"/>
      <c r="X76" s="239"/>
      <c r="Y76" s="239"/>
      <c r="Z76" s="239"/>
      <c r="AA76" s="239"/>
      <c r="AB76" s="239"/>
      <c r="AC76" s="239"/>
      <c r="AD76" s="239"/>
      <c r="AE76" s="239"/>
      <c r="AF76" s="239"/>
      <c r="AG76" s="239"/>
      <c r="AH76" s="239"/>
      <c r="AI76" s="239"/>
    </row>
    <row r="77" spans="1:35" ht="28.5" customHeight="1" x14ac:dyDescent="0.25">
      <c r="A77" s="243">
        <f t="shared" si="7"/>
        <v>7</v>
      </c>
      <c r="B77" s="244"/>
      <c r="C77" s="245"/>
      <c r="D77" s="246"/>
      <c r="E77" s="247"/>
      <c r="F77" s="248"/>
      <c r="G77" s="248"/>
      <c r="H77" s="235">
        <f t="shared" si="6"/>
        <v>0</v>
      </c>
      <c r="I77" s="249"/>
      <c r="J77" s="250"/>
      <c r="K77" s="236">
        <f t="shared" si="8"/>
        <v>0</v>
      </c>
      <c r="L77" s="236">
        <v>0</v>
      </c>
      <c r="M77" s="237"/>
      <c r="N77" s="238"/>
      <c r="O77" s="237"/>
      <c r="P77" s="238"/>
      <c r="Q77" s="102">
        <v>0</v>
      </c>
      <c r="R77" s="104">
        <f t="shared" si="5"/>
        <v>0</v>
      </c>
      <c r="S77" s="251"/>
      <c r="T77" s="239"/>
      <c r="U77" s="239"/>
      <c r="V77" s="239"/>
      <c r="W77" s="239"/>
      <c r="X77" s="239"/>
      <c r="Y77" s="239"/>
      <c r="Z77" s="239"/>
      <c r="AA77" s="239"/>
      <c r="AB77" s="239"/>
      <c r="AC77" s="239"/>
      <c r="AD77" s="239"/>
      <c r="AE77" s="239"/>
      <c r="AF77" s="239"/>
      <c r="AG77" s="239"/>
      <c r="AH77" s="239"/>
      <c r="AI77" s="239"/>
    </row>
    <row r="78" spans="1:35" ht="28.5" customHeight="1" x14ac:dyDescent="0.25">
      <c r="A78" s="243">
        <f t="shared" si="7"/>
        <v>7</v>
      </c>
      <c r="B78" s="244"/>
      <c r="C78" s="245"/>
      <c r="D78" s="246"/>
      <c r="E78" s="247"/>
      <c r="F78" s="248"/>
      <c r="G78" s="248"/>
      <c r="H78" s="235">
        <f t="shared" si="6"/>
        <v>0</v>
      </c>
      <c r="I78" s="249"/>
      <c r="J78" s="250"/>
      <c r="K78" s="236">
        <f t="shared" si="8"/>
        <v>0</v>
      </c>
      <c r="L78" s="236">
        <v>0</v>
      </c>
      <c r="M78" s="237"/>
      <c r="N78" s="238"/>
      <c r="O78" s="237"/>
      <c r="P78" s="238"/>
      <c r="Q78" s="102">
        <v>0</v>
      </c>
      <c r="R78" s="104">
        <f t="shared" si="5"/>
        <v>0</v>
      </c>
      <c r="S78" s="251"/>
      <c r="T78" s="239"/>
      <c r="U78" s="239"/>
      <c r="V78" s="239"/>
      <c r="W78" s="239"/>
      <c r="X78" s="239"/>
      <c r="Y78" s="239"/>
      <c r="Z78" s="239"/>
      <c r="AA78" s="239"/>
      <c r="AB78" s="239"/>
      <c r="AC78" s="239"/>
      <c r="AD78" s="239"/>
      <c r="AE78" s="239"/>
      <c r="AF78" s="239"/>
      <c r="AG78" s="239"/>
      <c r="AH78" s="239"/>
      <c r="AI78" s="239"/>
    </row>
    <row r="79" spans="1:35" ht="28.5" customHeight="1" x14ac:dyDescent="0.25">
      <c r="A79" s="243">
        <f t="shared" si="7"/>
        <v>7</v>
      </c>
      <c r="B79" s="244"/>
      <c r="C79" s="245"/>
      <c r="D79" s="246"/>
      <c r="E79" s="247"/>
      <c r="F79" s="248"/>
      <c r="G79" s="248"/>
      <c r="H79" s="235">
        <f t="shared" si="6"/>
        <v>0</v>
      </c>
      <c r="I79" s="249"/>
      <c r="J79" s="250"/>
      <c r="K79" s="236">
        <f t="shared" si="8"/>
        <v>0</v>
      </c>
      <c r="L79" s="236">
        <v>0</v>
      </c>
      <c r="M79" s="237"/>
      <c r="N79" s="238"/>
      <c r="O79" s="237"/>
      <c r="P79" s="238"/>
      <c r="Q79" s="102">
        <v>0</v>
      </c>
      <c r="R79" s="104">
        <f t="shared" si="5"/>
        <v>0</v>
      </c>
      <c r="S79" s="251"/>
      <c r="T79" s="239"/>
      <c r="U79" s="239"/>
      <c r="V79" s="239"/>
      <c r="W79" s="239"/>
      <c r="X79" s="239"/>
      <c r="Y79" s="239"/>
      <c r="Z79" s="239"/>
      <c r="AA79" s="239"/>
      <c r="AB79" s="239"/>
      <c r="AC79" s="239"/>
      <c r="AD79" s="239"/>
      <c r="AE79" s="239"/>
      <c r="AF79" s="239"/>
      <c r="AG79" s="239"/>
      <c r="AH79" s="239"/>
      <c r="AI79" s="239"/>
    </row>
    <row r="80" spans="1:35" ht="28.5" customHeight="1" x14ac:dyDescent="0.25">
      <c r="A80" s="243">
        <f t="shared" si="7"/>
        <v>7</v>
      </c>
      <c r="B80" s="244"/>
      <c r="C80" s="245"/>
      <c r="D80" s="246"/>
      <c r="E80" s="247"/>
      <c r="F80" s="248"/>
      <c r="G80" s="248"/>
      <c r="H80" s="235">
        <f t="shared" si="6"/>
        <v>0</v>
      </c>
      <c r="I80" s="249"/>
      <c r="J80" s="250"/>
      <c r="K80" s="236">
        <f t="shared" si="8"/>
        <v>0</v>
      </c>
      <c r="L80" s="236">
        <v>0</v>
      </c>
      <c r="M80" s="237"/>
      <c r="N80" s="238"/>
      <c r="O80" s="237"/>
      <c r="P80" s="238"/>
      <c r="Q80" s="102">
        <v>0</v>
      </c>
      <c r="R80" s="104">
        <f t="shared" si="5"/>
        <v>0</v>
      </c>
      <c r="S80" s="251"/>
      <c r="T80" s="239"/>
      <c r="U80" s="239"/>
      <c r="V80" s="239"/>
      <c r="W80" s="239"/>
      <c r="X80" s="239"/>
      <c r="Y80" s="239"/>
      <c r="Z80" s="239"/>
      <c r="AA80" s="239"/>
      <c r="AB80" s="239"/>
      <c r="AC80" s="239"/>
      <c r="AD80" s="239"/>
      <c r="AE80" s="239"/>
      <c r="AF80" s="239"/>
      <c r="AG80" s="239"/>
      <c r="AH80" s="239"/>
      <c r="AI80" s="239"/>
    </row>
    <row r="81" spans="1:35" ht="28.5" customHeight="1" x14ac:dyDescent="0.25">
      <c r="A81" s="243">
        <f t="shared" si="7"/>
        <v>7</v>
      </c>
      <c r="B81" s="244"/>
      <c r="C81" s="245"/>
      <c r="D81" s="246"/>
      <c r="E81" s="247"/>
      <c r="F81" s="248"/>
      <c r="G81" s="248"/>
      <c r="H81" s="235">
        <f t="shared" si="6"/>
        <v>0</v>
      </c>
      <c r="I81" s="249"/>
      <c r="J81" s="250"/>
      <c r="K81" s="236">
        <f t="shared" si="8"/>
        <v>0</v>
      </c>
      <c r="L81" s="236">
        <v>0</v>
      </c>
      <c r="M81" s="237"/>
      <c r="N81" s="238"/>
      <c r="O81" s="237"/>
      <c r="P81" s="238"/>
      <c r="Q81" s="102">
        <v>0</v>
      </c>
      <c r="R81" s="104">
        <f t="shared" si="5"/>
        <v>0</v>
      </c>
      <c r="S81" s="251"/>
      <c r="T81" s="239"/>
      <c r="U81" s="239"/>
      <c r="V81" s="239"/>
      <c r="W81" s="239"/>
      <c r="X81" s="239"/>
      <c r="Y81" s="239"/>
      <c r="Z81" s="239"/>
      <c r="AA81" s="239"/>
      <c r="AB81" s="239"/>
      <c r="AC81" s="239"/>
      <c r="AD81" s="239"/>
      <c r="AE81" s="239"/>
      <c r="AF81" s="239"/>
      <c r="AG81" s="239"/>
      <c r="AH81" s="239"/>
      <c r="AI81" s="239"/>
    </row>
    <row r="82" spans="1:35" ht="28.5" customHeight="1" x14ac:dyDescent="0.25">
      <c r="A82" s="243">
        <f t="shared" si="7"/>
        <v>7</v>
      </c>
      <c r="B82" s="244"/>
      <c r="C82" s="245"/>
      <c r="D82" s="246"/>
      <c r="E82" s="247"/>
      <c r="F82" s="248"/>
      <c r="G82" s="248"/>
      <c r="H82" s="235">
        <f t="shared" si="6"/>
        <v>0</v>
      </c>
      <c r="I82" s="249"/>
      <c r="J82" s="250"/>
      <c r="K82" s="236">
        <f t="shared" si="8"/>
        <v>0</v>
      </c>
      <c r="L82" s="236">
        <v>0</v>
      </c>
      <c r="M82" s="237"/>
      <c r="N82" s="238"/>
      <c r="O82" s="237"/>
      <c r="P82" s="238"/>
      <c r="Q82" s="102">
        <v>0</v>
      </c>
      <c r="R82" s="104">
        <f t="shared" si="5"/>
        <v>0</v>
      </c>
      <c r="S82" s="251"/>
      <c r="T82" s="239"/>
      <c r="U82" s="239"/>
      <c r="V82" s="239"/>
      <c r="W82" s="239"/>
      <c r="X82" s="239"/>
      <c r="Y82" s="239"/>
      <c r="Z82" s="239"/>
      <c r="AA82" s="239"/>
      <c r="AB82" s="239"/>
      <c r="AC82" s="239"/>
      <c r="AD82" s="239"/>
      <c r="AE82" s="239"/>
      <c r="AF82" s="239"/>
      <c r="AG82" s="239"/>
      <c r="AH82" s="239"/>
      <c r="AI82" s="239"/>
    </row>
    <row r="83" spans="1:35" ht="28.5" customHeight="1" x14ac:dyDescent="0.25">
      <c r="A83" s="243">
        <f t="shared" si="7"/>
        <v>7</v>
      </c>
      <c r="B83" s="244"/>
      <c r="C83" s="245"/>
      <c r="D83" s="246"/>
      <c r="E83" s="247"/>
      <c r="F83" s="248"/>
      <c r="G83" s="248"/>
      <c r="H83" s="235">
        <f t="shared" si="6"/>
        <v>0</v>
      </c>
      <c r="I83" s="249"/>
      <c r="J83" s="250"/>
      <c r="K83" s="236">
        <f t="shared" si="8"/>
        <v>0</v>
      </c>
      <c r="L83" s="236">
        <v>0</v>
      </c>
      <c r="M83" s="237"/>
      <c r="N83" s="238"/>
      <c r="O83" s="237"/>
      <c r="P83" s="238"/>
      <c r="Q83" s="102">
        <v>0</v>
      </c>
      <c r="R83" s="104">
        <f t="shared" si="5"/>
        <v>0</v>
      </c>
      <c r="S83" s="251"/>
      <c r="T83" s="239"/>
      <c r="U83" s="239"/>
      <c r="V83" s="239"/>
      <c r="W83" s="239"/>
      <c r="X83" s="239"/>
      <c r="Y83" s="239"/>
      <c r="Z83" s="239"/>
      <c r="AA83" s="239"/>
      <c r="AB83" s="239"/>
      <c r="AC83" s="239"/>
      <c r="AD83" s="239"/>
      <c r="AE83" s="239"/>
      <c r="AF83" s="239"/>
      <c r="AG83" s="239"/>
      <c r="AH83" s="239"/>
      <c r="AI83" s="239"/>
    </row>
    <row r="84" spans="1:35" ht="28.5" customHeight="1" x14ac:dyDescent="0.25">
      <c r="A84" s="243">
        <f t="shared" si="7"/>
        <v>7</v>
      </c>
      <c r="B84" s="244"/>
      <c r="C84" s="245"/>
      <c r="D84" s="246"/>
      <c r="E84" s="247"/>
      <c r="F84" s="248"/>
      <c r="G84" s="248"/>
      <c r="H84" s="235">
        <f t="shared" si="6"/>
        <v>0</v>
      </c>
      <c r="I84" s="249"/>
      <c r="J84" s="250"/>
      <c r="K84" s="236">
        <f t="shared" si="8"/>
        <v>0</v>
      </c>
      <c r="L84" s="236">
        <v>0</v>
      </c>
      <c r="M84" s="237"/>
      <c r="N84" s="238"/>
      <c r="O84" s="237"/>
      <c r="P84" s="238"/>
      <c r="Q84" s="102">
        <v>0</v>
      </c>
      <c r="R84" s="104">
        <f t="shared" si="5"/>
        <v>0</v>
      </c>
      <c r="S84" s="251"/>
      <c r="T84" s="239"/>
      <c r="U84" s="239"/>
      <c r="V84" s="239"/>
      <c r="W84" s="239"/>
      <c r="X84" s="239"/>
      <c r="Y84" s="239"/>
      <c r="Z84" s="239"/>
      <c r="AA84" s="239"/>
      <c r="AB84" s="239"/>
      <c r="AC84" s="239"/>
      <c r="AD84" s="239"/>
      <c r="AE84" s="239"/>
      <c r="AF84" s="239"/>
      <c r="AG84" s="239"/>
      <c r="AH84" s="239"/>
      <c r="AI84" s="239"/>
    </row>
    <row r="85" spans="1:35" ht="28.5" customHeight="1" x14ac:dyDescent="0.25">
      <c r="A85" s="243">
        <f t="shared" si="7"/>
        <v>7</v>
      </c>
      <c r="B85" s="244"/>
      <c r="C85" s="245"/>
      <c r="D85" s="246"/>
      <c r="E85" s="247"/>
      <c r="F85" s="248"/>
      <c r="G85" s="248"/>
      <c r="H85" s="235">
        <f t="shared" si="6"/>
        <v>0</v>
      </c>
      <c r="I85" s="249"/>
      <c r="J85" s="250"/>
      <c r="K85" s="236">
        <f t="shared" si="8"/>
        <v>0</v>
      </c>
      <c r="L85" s="236">
        <v>0</v>
      </c>
      <c r="M85" s="237"/>
      <c r="N85" s="238"/>
      <c r="O85" s="237"/>
      <c r="P85" s="238"/>
      <c r="Q85" s="102">
        <v>0</v>
      </c>
      <c r="R85" s="104">
        <f t="shared" si="5"/>
        <v>0</v>
      </c>
      <c r="S85" s="251"/>
      <c r="T85" s="239"/>
      <c r="U85" s="239"/>
      <c r="V85" s="239"/>
      <c r="W85" s="239"/>
      <c r="X85" s="239"/>
      <c r="Y85" s="239"/>
      <c r="Z85" s="239"/>
      <c r="AA85" s="239"/>
      <c r="AB85" s="239"/>
      <c r="AC85" s="239"/>
      <c r="AD85" s="239"/>
      <c r="AE85" s="239"/>
      <c r="AF85" s="239"/>
      <c r="AG85" s="239"/>
      <c r="AH85" s="239"/>
      <c r="AI85" s="239"/>
    </row>
    <row r="86" spans="1:35" ht="28.5" customHeight="1" x14ac:dyDescent="0.25">
      <c r="A86" s="243">
        <f t="shared" si="7"/>
        <v>7</v>
      </c>
      <c r="B86" s="244"/>
      <c r="C86" s="245"/>
      <c r="D86" s="246"/>
      <c r="E86" s="247"/>
      <c r="F86" s="248"/>
      <c r="G86" s="248"/>
      <c r="H86" s="235">
        <f t="shared" si="6"/>
        <v>0</v>
      </c>
      <c r="I86" s="249"/>
      <c r="J86" s="250"/>
      <c r="K86" s="236">
        <f t="shared" si="8"/>
        <v>0</v>
      </c>
      <c r="L86" s="236">
        <v>0</v>
      </c>
      <c r="M86" s="237"/>
      <c r="N86" s="238"/>
      <c r="O86" s="237"/>
      <c r="P86" s="238"/>
      <c r="Q86" s="102">
        <v>0</v>
      </c>
      <c r="R86" s="104">
        <f t="shared" si="5"/>
        <v>0</v>
      </c>
      <c r="S86" s="251"/>
      <c r="T86" s="239"/>
      <c r="U86" s="239"/>
      <c r="V86" s="239"/>
      <c r="W86" s="239"/>
      <c r="X86" s="239"/>
      <c r="Y86" s="239"/>
      <c r="Z86" s="239"/>
      <c r="AA86" s="239"/>
      <c r="AB86" s="239"/>
      <c r="AC86" s="239"/>
      <c r="AD86" s="239"/>
      <c r="AE86" s="239"/>
      <c r="AF86" s="239"/>
      <c r="AG86" s="239"/>
      <c r="AH86" s="239"/>
      <c r="AI86" s="239"/>
    </row>
    <row r="87" spans="1:35" ht="28.5" customHeight="1" x14ac:dyDescent="0.25">
      <c r="A87" s="243">
        <f t="shared" si="7"/>
        <v>7</v>
      </c>
      <c r="B87" s="244"/>
      <c r="C87" s="245"/>
      <c r="D87" s="246"/>
      <c r="E87" s="247"/>
      <c r="F87" s="248"/>
      <c r="G87" s="248"/>
      <c r="H87" s="235">
        <f t="shared" si="6"/>
        <v>0</v>
      </c>
      <c r="I87" s="249"/>
      <c r="J87" s="250"/>
      <c r="K87" s="236">
        <f t="shared" si="8"/>
        <v>0</v>
      </c>
      <c r="L87" s="236">
        <v>0</v>
      </c>
      <c r="M87" s="237"/>
      <c r="N87" s="238"/>
      <c r="O87" s="237"/>
      <c r="P87" s="238"/>
      <c r="Q87" s="102">
        <v>0</v>
      </c>
      <c r="R87" s="104">
        <f t="shared" si="5"/>
        <v>0</v>
      </c>
      <c r="S87" s="251"/>
      <c r="T87" s="239"/>
      <c r="U87" s="239"/>
      <c r="V87" s="239"/>
      <c r="W87" s="239"/>
      <c r="X87" s="239"/>
      <c r="Y87" s="239"/>
      <c r="Z87" s="239"/>
      <c r="AA87" s="239"/>
      <c r="AB87" s="239"/>
      <c r="AC87" s="239"/>
      <c r="AD87" s="239"/>
      <c r="AE87" s="239"/>
      <c r="AF87" s="239"/>
      <c r="AG87" s="239"/>
      <c r="AH87" s="239"/>
      <c r="AI87" s="239"/>
    </row>
    <row r="88" spans="1:35" ht="28.5" customHeight="1" x14ac:dyDescent="0.25">
      <c r="A88" s="243">
        <f t="shared" si="7"/>
        <v>7</v>
      </c>
      <c r="B88" s="244"/>
      <c r="C88" s="245"/>
      <c r="D88" s="246"/>
      <c r="E88" s="247"/>
      <c r="F88" s="248"/>
      <c r="G88" s="248"/>
      <c r="H88" s="235">
        <f t="shared" si="6"/>
        <v>0</v>
      </c>
      <c r="I88" s="249"/>
      <c r="J88" s="250"/>
      <c r="K88" s="236">
        <f t="shared" si="8"/>
        <v>0</v>
      </c>
      <c r="L88" s="236">
        <v>0</v>
      </c>
      <c r="M88" s="237"/>
      <c r="N88" s="238"/>
      <c r="O88" s="237"/>
      <c r="P88" s="238"/>
      <c r="Q88" s="102">
        <v>0</v>
      </c>
      <c r="R88" s="104">
        <f t="shared" ref="R88:R151" si="9">L88-Q88</f>
        <v>0</v>
      </c>
      <c r="S88" s="251"/>
      <c r="T88" s="239"/>
      <c r="U88" s="239"/>
      <c r="V88" s="239"/>
      <c r="W88" s="239"/>
      <c r="X88" s="239"/>
      <c r="Y88" s="239"/>
      <c r="Z88" s="239"/>
      <c r="AA88" s="239"/>
      <c r="AB88" s="239"/>
      <c r="AC88" s="239"/>
      <c r="AD88" s="239"/>
      <c r="AE88" s="239"/>
      <c r="AF88" s="239"/>
      <c r="AG88" s="239"/>
      <c r="AH88" s="239"/>
      <c r="AI88" s="239"/>
    </row>
    <row r="89" spans="1:35" ht="28.5" customHeight="1" x14ac:dyDescent="0.25">
      <c r="A89" s="243">
        <f t="shared" si="7"/>
        <v>7</v>
      </c>
      <c r="B89" s="244"/>
      <c r="C89" s="245"/>
      <c r="D89" s="246"/>
      <c r="E89" s="247"/>
      <c r="F89" s="248"/>
      <c r="G89" s="248"/>
      <c r="H89" s="235">
        <f t="shared" si="6"/>
        <v>0</v>
      </c>
      <c r="I89" s="249"/>
      <c r="J89" s="250"/>
      <c r="K89" s="236">
        <f t="shared" si="8"/>
        <v>0</v>
      </c>
      <c r="L89" s="236">
        <v>0</v>
      </c>
      <c r="M89" s="237"/>
      <c r="N89" s="238"/>
      <c r="O89" s="237"/>
      <c r="P89" s="238"/>
      <c r="Q89" s="102">
        <v>0</v>
      </c>
      <c r="R89" s="104">
        <f t="shared" si="9"/>
        <v>0</v>
      </c>
      <c r="S89" s="251"/>
      <c r="T89" s="239"/>
      <c r="U89" s="239"/>
      <c r="V89" s="239"/>
      <c r="W89" s="239"/>
      <c r="X89" s="239"/>
      <c r="Y89" s="239"/>
      <c r="Z89" s="239"/>
      <c r="AA89" s="239"/>
      <c r="AB89" s="239"/>
      <c r="AC89" s="239"/>
      <c r="AD89" s="239"/>
      <c r="AE89" s="239"/>
      <c r="AF89" s="239"/>
      <c r="AG89" s="239"/>
      <c r="AH89" s="239"/>
      <c r="AI89" s="239"/>
    </row>
    <row r="90" spans="1:35" ht="28.5" customHeight="1" x14ac:dyDescent="0.25">
      <c r="A90" s="243">
        <f t="shared" si="7"/>
        <v>7</v>
      </c>
      <c r="B90" s="244"/>
      <c r="C90" s="245"/>
      <c r="D90" s="246"/>
      <c r="E90" s="247"/>
      <c r="F90" s="248"/>
      <c r="G90" s="248"/>
      <c r="H90" s="235">
        <f t="shared" si="6"/>
        <v>0</v>
      </c>
      <c r="I90" s="249"/>
      <c r="J90" s="250"/>
      <c r="K90" s="236">
        <f t="shared" si="8"/>
        <v>0</v>
      </c>
      <c r="L90" s="236">
        <v>0</v>
      </c>
      <c r="M90" s="237"/>
      <c r="N90" s="238"/>
      <c r="O90" s="237"/>
      <c r="P90" s="238"/>
      <c r="Q90" s="102">
        <v>0</v>
      </c>
      <c r="R90" s="104">
        <f t="shared" si="9"/>
        <v>0</v>
      </c>
      <c r="S90" s="251"/>
      <c r="T90" s="239"/>
      <c r="U90" s="239"/>
      <c r="V90" s="239"/>
      <c r="W90" s="239"/>
      <c r="X90" s="239"/>
      <c r="Y90" s="239"/>
      <c r="Z90" s="239"/>
      <c r="AA90" s="239"/>
      <c r="AB90" s="239"/>
      <c r="AC90" s="239"/>
      <c r="AD90" s="239"/>
      <c r="AE90" s="239"/>
      <c r="AF90" s="239"/>
      <c r="AG90" s="239"/>
      <c r="AH90" s="239"/>
      <c r="AI90" s="239"/>
    </row>
    <row r="91" spans="1:35" ht="28.5" customHeight="1" x14ac:dyDescent="0.25">
      <c r="A91" s="243">
        <f t="shared" si="7"/>
        <v>7</v>
      </c>
      <c r="B91" s="244"/>
      <c r="C91" s="245"/>
      <c r="D91" s="246"/>
      <c r="E91" s="247"/>
      <c r="F91" s="248"/>
      <c r="G91" s="248"/>
      <c r="H91" s="235">
        <f t="shared" si="6"/>
        <v>0</v>
      </c>
      <c r="I91" s="249"/>
      <c r="J91" s="250"/>
      <c r="K91" s="236">
        <f t="shared" si="8"/>
        <v>0</v>
      </c>
      <c r="L91" s="236">
        <v>0</v>
      </c>
      <c r="M91" s="237"/>
      <c r="N91" s="238"/>
      <c r="O91" s="237"/>
      <c r="P91" s="238"/>
      <c r="Q91" s="102">
        <v>0</v>
      </c>
      <c r="R91" s="104">
        <f t="shared" si="9"/>
        <v>0</v>
      </c>
      <c r="S91" s="251"/>
      <c r="T91" s="239"/>
      <c r="U91" s="239"/>
      <c r="V91" s="239"/>
      <c r="W91" s="239"/>
      <c r="X91" s="239"/>
      <c r="Y91" s="239"/>
      <c r="Z91" s="239"/>
      <c r="AA91" s="239"/>
      <c r="AB91" s="239"/>
      <c r="AC91" s="239"/>
      <c r="AD91" s="239"/>
      <c r="AE91" s="239"/>
      <c r="AF91" s="239"/>
      <c r="AG91" s="239"/>
      <c r="AH91" s="239"/>
      <c r="AI91" s="239"/>
    </row>
    <row r="92" spans="1:35" ht="28.5" customHeight="1" x14ac:dyDescent="0.25">
      <c r="A92" s="243">
        <f t="shared" si="7"/>
        <v>7</v>
      </c>
      <c r="B92" s="244"/>
      <c r="C92" s="245"/>
      <c r="D92" s="246"/>
      <c r="E92" s="247"/>
      <c r="F92" s="248"/>
      <c r="G92" s="248"/>
      <c r="H92" s="235">
        <f t="shared" ref="H92:H155" si="10">G92-F92</f>
        <v>0</v>
      </c>
      <c r="I92" s="249"/>
      <c r="J92" s="250"/>
      <c r="K92" s="236">
        <f t="shared" si="8"/>
        <v>0</v>
      </c>
      <c r="L92" s="236">
        <v>0</v>
      </c>
      <c r="M92" s="237"/>
      <c r="N92" s="238"/>
      <c r="O92" s="237"/>
      <c r="P92" s="238"/>
      <c r="Q92" s="102">
        <v>0</v>
      </c>
      <c r="R92" s="104">
        <f t="shared" si="9"/>
        <v>0</v>
      </c>
      <c r="S92" s="251"/>
      <c r="T92" s="239"/>
      <c r="U92" s="239"/>
      <c r="V92" s="239"/>
      <c r="W92" s="239"/>
      <c r="X92" s="239"/>
      <c r="Y92" s="239"/>
      <c r="Z92" s="239"/>
      <c r="AA92" s="239"/>
      <c r="AB92" s="239"/>
      <c r="AC92" s="239"/>
      <c r="AD92" s="239"/>
      <c r="AE92" s="239"/>
      <c r="AF92" s="239"/>
      <c r="AG92" s="239"/>
      <c r="AH92" s="239"/>
      <c r="AI92" s="239"/>
    </row>
    <row r="93" spans="1:35" ht="28.5" customHeight="1" x14ac:dyDescent="0.25">
      <c r="A93" s="243">
        <f t="shared" si="7"/>
        <v>7</v>
      </c>
      <c r="B93" s="244"/>
      <c r="C93" s="245"/>
      <c r="D93" s="246"/>
      <c r="E93" s="247"/>
      <c r="F93" s="248"/>
      <c r="G93" s="248"/>
      <c r="H93" s="235">
        <f t="shared" si="10"/>
        <v>0</v>
      </c>
      <c r="I93" s="249"/>
      <c r="J93" s="250"/>
      <c r="K93" s="236">
        <f t="shared" si="8"/>
        <v>0</v>
      </c>
      <c r="L93" s="236">
        <v>0</v>
      </c>
      <c r="M93" s="237"/>
      <c r="N93" s="238"/>
      <c r="O93" s="237"/>
      <c r="P93" s="238"/>
      <c r="Q93" s="102">
        <v>0</v>
      </c>
      <c r="R93" s="104">
        <f t="shared" si="9"/>
        <v>0</v>
      </c>
      <c r="S93" s="251"/>
      <c r="T93" s="239"/>
      <c r="U93" s="239"/>
      <c r="V93" s="239"/>
      <c r="W93" s="239"/>
      <c r="X93" s="239"/>
      <c r="Y93" s="239"/>
      <c r="Z93" s="239"/>
      <c r="AA93" s="239"/>
      <c r="AB93" s="239"/>
      <c r="AC93" s="239"/>
      <c r="AD93" s="239"/>
      <c r="AE93" s="239"/>
      <c r="AF93" s="239"/>
      <c r="AG93" s="239"/>
      <c r="AH93" s="239"/>
      <c r="AI93" s="239"/>
    </row>
    <row r="94" spans="1:35" ht="28.5" customHeight="1" x14ac:dyDescent="0.25">
      <c r="A94" s="243">
        <f t="shared" si="7"/>
        <v>7</v>
      </c>
      <c r="B94" s="244"/>
      <c r="C94" s="245"/>
      <c r="D94" s="246"/>
      <c r="E94" s="247"/>
      <c r="F94" s="248"/>
      <c r="G94" s="248"/>
      <c r="H94" s="235">
        <f t="shared" si="10"/>
        <v>0</v>
      </c>
      <c r="I94" s="249"/>
      <c r="J94" s="250"/>
      <c r="K94" s="236">
        <f t="shared" si="8"/>
        <v>0</v>
      </c>
      <c r="L94" s="236">
        <v>0</v>
      </c>
      <c r="M94" s="237"/>
      <c r="N94" s="238"/>
      <c r="O94" s="237"/>
      <c r="P94" s="238"/>
      <c r="Q94" s="102">
        <v>0</v>
      </c>
      <c r="R94" s="104">
        <f t="shared" si="9"/>
        <v>0</v>
      </c>
      <c r="S94" s="251"/>
      <c r="T94" s="239"/>
      <c r="U94" s="239"/>
      <c r="V94" s="239"/>
      <c r="W94" s="239"/>
      <c r="X94" s="239"/>
      <c r="Y94" s="239"/>
      <c r="Z94" s="239"/>
      <c r="AA94" s="239"/>
      <c r="AB94" s="239"/>
      <c r="AC94" s="239"/>
      <c r="AD94" s="239"/>
      <c r="AE94" s="239"/>
      <c r="AF94" s="239"/>
      <c r="AG94" s="239"/>
      <c r="AH94" s="239"/>
      <c r="AI94" s="239"/>
    </row>
    <row r="95" spans="1:35" ht="28.5" customHeight="1" x14ac:dyDescent="0.25">
      <c r="A95" s="243">
        <f t="shared" si="7"/>
        <v>7</v>
      </c>
      <c r="B95" s="244"/>
      <c r="C95" s="245"/>
      <c r="D95" s="246"/>
      <c r="E95" s="247"/>
      <c r="F95" s="248"/>
      <c r="G95" s="248"/>
      <c r="H95" s="235">
        <f t="shared" si="10"/>
        <v>0</v>
      </c>
      <c r="I95" s="249"/>
      <c r="J95" s="250"/>
      <c r="K95" s="236">
        <f t="shared" si="8"/>
        <v>0</v>
      </c>
      <c r="L95" s="236">
        <v>0</v>
      </c>
      <c r="M95" s="237"/>
      <c r="N95" s="238"/>
      <c r="O95" s="237"/>
      <c r="P95" s="238"/>
      <c r="Q95" s="102">
        <v>0</v>
      </c>
      <c r="R95" s="104">
        <f t="shared" si="9"/>
        <v>0</v>
      </c>
      <c r="S95" s="251"/>
      <c r="T95" s="239"/>
      <c r="U95" s="239"/>
      <c r="V95" s="239"/>
      <c r="W95" s="239"/>
      <c r="X95" s="239"/>
      <c r="Y95" s="239"/>
      <c r="Z95" s="239"/>
      <c r="AA95" s="239"/>
      <c r="AB95" s="239"/>
      <c r="AC95" s="239"/>
      <c r="AD95" s="239"/>
      <c r="AE95" s="239"/>
      <c r="AF95" s="239"/>
      <c r="AG95" s="239"/>
      <c r="AH95" s="239"/>
      <c r="AI95" s="239"/>
    </row>
    <row r="96" spans="1:35" ht="28.5" customHeight="1" x14ac:dyDescent="0.25">
      <c r="A96" s="243">
        <f t="shared" si="7"/>
        <v>7</v>
      </c>
      <c r="B96" s="244"/>
      <c r="C96" s="245"/>
      <c r="D96" s="246"/>
      <c r="E96" s="247"/>
      <c r="F96" s="248"/>
      <c r="G96" s="248"/>
      <c r="H96" s="235">
        <f t="shared" si="10"/>
        <v>0</v>
      </c>
      <c r="I96" s="249"/>
      <c r="J96" s="250"/>
      <c r="K96" s="236">
        <f t="shared" si="8"/>
        <v>0</v>
      </c>
      <c r="L96" s="236">
        <v>0</v>
      </c>
      <c r="M96" s="237"/>
      <c r="N96" s="238"/>
      <c r="O96" s="237"/>
      <c r="P96" s="238"/>
      <c r="Q96" s="102">
        <v>0</v>
      </c>
      <c r="R96" s="104">
        <f t="shared" si="9"/>
        <v>0</v>
      </c>
      <c r="S96" s="251"/>
      <c r="T96" s="239"/>
      <c r="U96" s="239"/>
      <c r="V96" s="239"/>
      <c r="W96" s="239"/>
      <c r="X96" s="239"/>
      <c r="Y96" s="239"/>
      <c r="Z96" s="239"/>
      <c r="AA96" s="239"/>
      <c r="AB96" s="239"/>
      <c r="AC96" s="239"/>
      <c r="AD96" s="239"/>
      <c r="AE96" s="239"/>
      <c r="AF96" s="239"/>
      <c r="AG96" s="239"/>
      <c r="AH96" s="239"/>
      <c r="AI96" s="239"/>
    </row>
    <row r="97" spans="1:35" ht="28.5" customHeight="1" x14ac:dyDescent="0.25">
      <c r="A97" s="243">
        <f t="shared" si="7"/>
        <v>7</v>
      </c>
      <c r="B97" s="244"/>
      <c r="C97" s="245"/>
      <c r="D97" s="246"/>
      <c r="E97" s="247"/>
      <c r="F97" s="248"/>
      <c r="G97" s="248"/>
      <c r="H97" s="235">
        <f t="shared" si="10"/>
        <v>0</v>
      </c>
      <c r="I97" s="249"/>
      <c r="J97" s="250"/>
      <c r="K97" s="236">
        <f t="shared" si="8"/>
        <v>0</v>
      </c>
      <c r="L97" s="236">
        <v>0</v>
      </c>
      <c r="M97" s="237"/>
      <c r="N97" s="238"/>
      <c r="O97" s="237"/>
      <c r="P97" s="238"/>
      <c r="Q97" s="102">
        <v>0</v>
      </c>
      <c r="R97" s="104">
        <f t="shared" si="9"/>
        <v>0</v>
      </c>
      <c r="S97" s="251"/>
      <c r="T97" s="239"/>
      <c r="U97" s="239"/>
      <c r="V97" s="239"/>
      <c r="W97" s="239"/>
      <c r="X97" s="239"/>
      <c r="Y97" s="239"/>
      <c r="Z97" s="239"/>
      <c r="AA97" s="239"/>
      <c r="AB97" s="239"/>
      <c r="AC97" s="239"/>
      <c r="AD97" s="239"/>
      <c r="AE97" s="239"/>
      <c r="AF97" s="239"/>
      <c r="AG97" s="239"/>
      <c r="AH97" s="239"/>
      <c r="AI97" s="239"/>
    </row>
    <row r="98" spans="1:35" ht="28.5" customHeight="1" x14ac:dyDescent="0.25">
      <c r="A98" s="243">
        <f t="shared" si="7"/>
        <v>7</v>
      </c>
      <c r="B98" s="244"/>
      <c r="C98" s="245"/>
      <c r="D98" s="246"/>
      <c r="E98" s="247"/>
      <c r="F98" s="248"/>
      <c r="G98" s="248"/>
      <c r="H98" s="235">
        <f t="shared" si="10"/>
        <v>0</v>
      </c>
      <c r="I98" s="249"/>
      <c r="J98" s="250"/>
      <c r="K98" s="236">
        <f t="shared" si="8"/>
        <v>0</v>
      </c>
      <c r="L98" s="236">
        <v>0</v>
      </c>
      <c r="M98" s="237"/>
      <c r="N98" s="238"/>
      <c r="O98" s="237"/>
      <c r="P98" s="238"/>
      <c r="Q98" s="102">
        <v>0</v>
      </c>
      <c r="R98" s="104">
        <f t="shared" si="9"/>
        <v>0</v>
      </c>
      <c r="S98" s="251"/>
      <c r="T98" s="239"/>
      <c r="U98" s="239"/>
      <c r="V98" s="239"/>
      <c r="W98" s="239"/>
      <c r="X98" s="239"/>
      <c r="Y98" s="239"/>
      <c r="Z98" s="239"/>
      <c r="AA98" s="239"/>
      <c r="AB98" s="239"/>
      <c r="AC98" s="239"/>
      <c r="AD98" s="239"/>
      <c r="AE98" s="239"/>
      <c r="AF98" s="239"/>
      <c r="AG98" s="239"/>
      <c r="AH98" s="239"/>
      <c r="AI98" s="239"/>
    </row>
    <row r="99" spans="1:35" ht="28.5" customHeight="1" x14ac:dyDescent="0.25">
      <c r="A99" s="243">
        <f t="shared" si="7"/>
        <v>7</v>
      </c>
      <c r="B99" s="244"/>
      <c r="C99" s="245"/>
      <c r="D99" s="246"/>
      <c r="E99" s="247"/>
      <c r="F99" s="248"/>
      <c r="G99" s="248"/>
      <c r="H99" s="235">
        <f t="shared" si="10"/>
        <v>0</v>
      </c>
      <c r="I99" s="249"/>
      <c r="J99" s="250"/>
      <c r="K99" s="236">
        <f t="shared" si="8"/>
        <v>0</v>
      </c>
      <c r="L99" s="236">
        <v>0</v>
      </c>
      <c r="M99" s="237"/>
      <c r="N99" s="238"/>
      <c r="O99" s="237"/>
      <c r="P99" s="238"/>
      <c r="Q99" s="102">
        <v>0</v>
      </c>
      <c r="R99" s="104">
        <f t="shared" si="9"/>
        <v>0</v>
      </c>
      <c r="S99" s="251"/>
      <c r="T99" s="239"/>
      <c r="U99" s="239"/>
      <c r="V99" s="239"/>
      <c r="W99" s="239"/>
      <c r="X99" s="239"/>
      <c r="Y99" s="239"/>
      <c r="Z99" s="239"/>
      <c r="AA99" s="239"/>
      <c r="AB99" s="239"/>
      <c r="AC99" s="239"/>
      <c r="AD99" s="239"/>
      <c r="AE99" s="239"/>
      <c r="AF99" s="239"/>
      <c r="AG99" s="239"/>
      <c r="AH99" s="239"/>
      <c r="AI99" s="239"/>
    </row>
    <row r="100" spans="1:35" ht="28.5" customHeight="1" x14ac:dyDescent="0.25">
      <c r="A100" s="243">
        <f t="shared" si="7"/>
        <v>7</v>
      </c>
      <c r="B100" s="244"/>
      <c r="C100" s="245"/>
      <c r="D100" s="246"/>
      <c r="E100" s="247"/>
      <c r="F100" s="248"/>
      <c r="G100" s="248"/>
      <c r="H100" s="235">
        <f t="shared" si="10"/>
        <v>0</v>
      </c>
      <c r="I100" s="249"/>
      <c r="J100" s="250"/>
      <c r="K100" s="236">
        <f t="shared" si="8"/>
        <v>0</v>
      </c>
      <c r="L100" s="236">
        <v>0</v>
      </c>
      <c r="M100" s="237"/>
      <c r="N100" s="238"/>
      <c r="O100" s="237"/>
      <c r="P100" s="238"/>
      <c r="Q100" s="102">
        <v>0</v>
      </c>
      <c r="R100" s="104">
        <f t="shared" si="9"/>
        <v>0</v>
      </c>
      <c r="S100" s="251"/>
      <c r="T100" s="239"/>
      <c r="U100" s="239"/>
      <c r="V100" s="239"/>
      <c r="W100" s="239"/>
      <c r="X100" s="239"/>
      <c r="Y100" s="239"/>
      <c r="Z100" s="239"/>
      <c r="AA100" s="239"/>
      <c r="AB100" s="239"/>
      <c r="AC100" s="239"/>
      <c r="AD100" s="239"/>
      <c r="AE100" s="239"/>
      <c r="AF100" s="239"/>
      <c r="AG100" s="239"/>
      <c r="AH100" s="239"/>
      <c r="AI100" s="239"/>
    </row>
    <row r="101" spans="1:35" ht="28.5" customHeight="1" x14ac:dyDescent="0.25">
      <c r="A101" s="243">
        <f t="shared" si="7"/>
        <v>7</v>
      </c>
      <c r="B101" s="244"/>
      <c r="C101" s="245"/>
      <c r="D101" s="246"/>
      <c r="E101" s="247"/>
      <c r="F101" s="248"/>
      <c r="G101" s="248"/>
      <c r="H101" s="235">
        <f t="shared" si="10"/>
        <v>0</v>
      </c>
      <c r="I101" s="249"/>
      <c r="J101" s="250"/>
      <c r="K101" s="236">
        <f t="shared" si="8"/>
        <v>0</v>
      </c>
      <c r="L101" s="236">
        <v>0</v>
      </c>
      <c r="M101" s="237"/>
      <c r="N101" s="238"/>
      <c r="O101" s="237"/>
      <c r="P101" s="238"/>
      <c r="Q101" s="102">
        <v>0</v>
      </c>
      <c r="R101" s="104">
        <f t="shared" si="9"/>
        <v>0</v>
      </c>
      <c r="S101" s="251"/>
      <c r="T101" s="239"/>
      <c r="U101" s="239"/>
      <c r="V101" s="239"/>
      <c r="W101" s="239"/>
      <c r="X101" s="239"/>
      <c r="Y101" s="239"/>
      <c r="Z101" s="239"/>
      <c r="AA101" s="239"/>
      <c r="AB101" s="239"/>
      <c r="AC101" s="239"/>
      <c r="AD101" s="239"/>
      <c r="AE101" s="239"/>
      <c r="AF101" s="239"/>
      <c r="AG101" s="239"/>
      <c r="AH101" s="239"/>
      <c r="AI101" s="239"/>
    </row>
    <row r="102" spans="1:35" ht="28.5" customHeight="1" x14ac:dyDescent="0.25">
      <c r="A102" s="243">
        <f t="shared" si="7"/>
        <v>7</v>
      </c>
      <c r="B102" s="244"/>
      <c r="C102" s="245"/>
      <c r="D102" s="246"/>
      <c r="E102" s="247"/>
      <c r="F102" s="248"/>
      <c r="G102" s="248"/>
      <c r="H102" s="235">
        <f t="shared" si="10"/>
        <v>0</v>
      </c>
      <c r="I102" s="249"/>
      <c r="J102" s="250"/>
      <c r="K102" s="236">
        <f t="shared" si="8"/>
        <v>0</v>
      </c>
      <c r="L102" s="236">
        <v>0</v>
      </c>
      <c r="M102" s="237"/>
      <c r="N102" s="238"/>
      <c r="O102" s="237"/>
      <c r="P102" s="238"/>
      <c r="Q102" s="102">
        <v>0</v>
      </c>
      <c r="R102" s="104">
        <f t="shared" si="9"/>
        <v>0</v>
      </c>
      <c r="S102" s="251"/>
      <c r="T102" s="239"/>
      <c r="U102" s="239"/>
      <c r="V102" s="239"/>
      <c r="W102" s="239"/>
      <c r="X102" s="239"/>
      <c r="Y102" s="239"/>
      <c r="Z102" s="239"/>
      <c r="AA102" s="239"/>
      <c r="AB102" s="239"/>
      <c r="AC102" s="239"/>
      <c r="AD102" s="239"/>
      <c r="AE102" s="239"/>
      <c r="AF102" s="239"/>
      <c r="AG102" s="239"/>
      <c r="AH102" s="239"/>
      <c r="AI102" s="239"/>
    </row>
    <row r="103" spans="1:35" ht="28.5" customHeight="1" x14ac:dyDescent="0.25">
      <c r="A103" s="243">
        <f t="shared" si="7"/>
        <v>7</v>
      </c>
      <c r="B103" s="244"/>
      <c r="C103" s="245"/>
      <c r="D103" s="246"/>
      <c r="E103" s="247"/>
      <c r="F103" s="248"/>
      <c r="G103" s="248"/>
      <c r="H103" s="235">
        <f t="shared" si="10"/>
        <v>0</v>
      </c>
      <c r="I103" s="249"/>
      <c r="J103" s="250"/>
      <c r="K103" s="236">
        <f t="shared" si="8"/>
        <v>0</v>
      </c>
      <c r="L103" s="236">
        <v>0</v>
      </c>
      <c r="M103" s="237"/>
      <c r="N103" s="238"/>
      <c r="O103" s="237"/>
      <c r="P103" s="238"/>
      <c r="Q103" s="102">
        <v>0</v>
      </c>
      <c r="R103" s="104">
        <f t="shared" si="9"/>
        <v>0</v>
      </c>
      <c r="S103" s="251"/>
      <c r="T103" s="239"/>
      <c r="U103" s="239"/>
      <c r="V103" s="239"/>
      <c r="W103" s="239"/>
      <c r="X103" s="239"/>
      <c r="Y103" s="239"/>
      <c r="Z103" s="239"/>
      <c r="AA103" s="239"/>
      <c r="AB103" s="239"/>
      <c r="AC103" s="239"/>
      <c r="AD103" s="239"/>
      <c r="AE103" s="239"/>
      <c r="AF103" s="239"/>
      <c r="AG103" s="239"/>
      <c r="AH103" s="239"/>
      <c r="AI103" s="239"/>
    </row>
    <row r="104" spans="1:35" ht="28.5" customHeight="1" x14ac:dyDescent="0.25">
      <c r="A104" s="243">
        <f t="shared" si="7"/>
        <v>7</v>
      </c>
      <c r="B104" s="244"/>
      <c r="C104" s="245"/>
      <c r="D104" s="246"/>
      <c r="E104" s="247"/>
      <c r="F104" s="248"/>
      <c r="G104" s="248"/>
      <c r="H104" s="235">
        <f t="shared" si="10"/>
        <v>0</v>
      </c>
      <c r="I104" s="249"/>
      <c r="J104" s="250"/>
      <c r="K104" s="236">
        <f t="shared" si="8"/>
        <v>0</v>
      </c>
      <c r="L104" s="236">
        <v>0</v>
      </c>
      <c r="M104" s="237"/>
      <c r="N104" s="238"/>
      <c r="O104" s="237"/>
      <c r="P104" s="238"/>
      <c r="Q104" s="102">
        <v>0</v>
      </c>
      <c r="R104" s="104">
        <f t="shared" si="9"/>
        <v>0</v>
      </c>
      <c r="S104" s="251"/>
      <c r="T104" s="239"/>
      <c r="U104" s="239"/>
      <c r="V104" s="239"/>
      <c r="W104" s="239"/>
      <c r="X104" s="239"/>
      <c r="Y104" s="239"/>
      <c r="Z104" s="239"/>
      <c r="AA104" s="239"/>
      <c r="AB104" s="239"/>
      <c r="AC104" s="239"/>
      <c r="AD104" s="239"/>
      <c r="AE104" s="239"/>
      <c r="AF104" s="239"/>
      <c r="AG104" s="239"/>
      <c r="AH104" s="239"/>
      <c r="AI104" s="239"/>
    </row>
    <row r="105" spans="1:35" ht="28.5" customHeight="1" x14ac:dyDescent="0.25">
      <c r="A105" s="243">
        <f t="shared" si="7"/>
        <v>7</v>
      </c>
      <c r="B105" s="244"/>
      <c r="C105" s="245"/>
      <c r="D105" s="246"/>
      <c r="E105" s="247"/>
      <c r="F105" s="248"/>
      <c r="G105" s="248"/>
      <c r="H105" s="235">
        <f t="shared" si="10"/>
        <v>0</v>
      </c>
      <c r="I105" s="249"/>
      <c r="J105" s="250"/>
      <c r="K105" s="236">
        <f t="shared" si="8"/>
        <v>0</v>
      </c>
      <c r="L105" s="236">
        <v>0</v>
      </c>
      <c r="M105" s="237"/>
      <c r="N105" s="238"/>
      <c r="O105" s="237"/>
      <c r="P105" s="238"/>
      <c r="Q105" s="102">
        <v>0</v>
      </c>
      <c r="R105" s="104">
        <f t="shared" si="9"/>
        <v>0</v>
      </c>
      <c r="S105" s="251"/>
      <c r="T105" s="239"/>
      <c r="U105" s="239"/>
      <c r="V105" s="239"/>
      <c r="W105" s="239"/>
      <c r="X105" s="239"/>
      <c r="Y105" s="239"/>
      <c r="Z105" s="239"/>
      <c r="AA105" s="239"/>
      <c r="AB105" s="239"/>
      <c r="AC105" s="239"/>
      <c r="AD105" s="239"/>
      <c r="AE105" s="239"/>
      <c r="AF105" s="239"/>
      <c r="AG105" s="239"/>
      <c r="AH105" s="239"/>
      <c r="AI105" s="239"/>
    </row>
    <row r="106" spans="1:35" ht="28.5" customHeight="1" x14ac:dyDescent="0.25">
      <c r="A106" s="243">
        <f t="shared" si="7"/>
        <v>7</v>
      </c>
      <c r="B106" s="244"/>
      <c r="C106" s="245"/>
      <c r="D106" s="246"/>
      <c r="E106" s="247"/>
      <c r="F106" s="248"/>
      <c r="G106" s="248"/>
      <c r="H106" s="235">
        <f t="shared" si="10"/>
        <v>0</v>
      </c>
      <c r="I106" s="249"/>
      <c r="J106" s="250"/>
      <c r="K106" s="236">
        <f t="shared" si="8"/>
        <v>0</v>
      </c>
      <c r="L106" s="236">
        <v>0</v>
      </c>
      <c r="M106" s="237"/>
      <c r="N106" s="238"/>
      <c r="O106" s="237"/>
      <c r="P106" s="238"/>
      <c r="Q106" s="102">
        <v>0</v>
      </c>
      <c r="R106" s="104">
        <f t="shared" si="9"/>
        <v>0</v>
      </c>
      <c r="S106" s="251"/>
      <c r="T106" s="239"/>
      <c r="U106" s="239"/>
      <c r="V106" s="239"/>
      <c r="W106" s="239"/>
      <c r="X106" s="239"/>
      <c r="Y106" s="239"/>
      <c r="Z106" s="239"/>
      <c r="AA106" s="239"/>
      <c r="AB106" s="239"/>
      <c r="AC106" s="239"/>
      <c r="AD106" s="239"/>
      <c r="AE106" s="239"/>
      <c r="AF106" s="239"/>
      <c r="AG106" s="239"/>
      <c r="AH106" s="239"/>
      <c r="AI106" s="239"/>
    </row>
    <row r="107" spans="1:35" ht="28.5" customHeight="1" x14ac:dyDescent="0.25">
      <c r="A107" s="243">
        <f t="shared" si="7"/>
        <v>7</v>
      </c>
      <c r="B107" s="244"/>
      <c r="C107" s="245"/>
      <c r="D107" s="246"/>
      <c r="E107" s="247"/>
      <c r="F107" s="248"/>
      <c r="G107" s="248"/>
      <c r="H107" s="235">
        <f t="shared" si="10"/>
        <v>0</v>
      </c>
      <c r="I107" s="249"/>
      <c r="J107" s="250"/>
      <c r="K107" s="236">
        <f t="shared" si="8"/>
        <v>0</v>
      </c>
      <c r="L107" s="236">
        <v>0</v>
      </c>
      <c r="M107" s="237"/>
      <c r="N107" s="238"/>
      <c r="O107" s="237"/>
      <c r="P107" s="238"/>
      <c r="Q107" s="102">
        <v>0</v>
      </c>
      <c r="R107" s="104">
        <f t="shared" si="9"/>
        <v>0</v>
      </c>
      <c r="S107" s="251"/>
      <c r="T107" s="239"/>
      <c r="U107" s="239"/>
      <c r="V107" s="239"/>
      <c r="W107" s="239"/>
      <c r="X107" s="239"/>
      <c r="Y107" s="239"/>
      <c r="Z107" s="239"/>
      <c r="AA107" s="239"/>
      <c r="AB107" s="239"/>
      <c r="AC107" s="239"/>
      <c r="AD107" s="239"/>
      <c r="AE107" s="239"/>
      <c r="AF107" s="239"/>
      <c r="AG107" s="239"/>
      <c r="AH107" s="239"/>
      <c r="AI107" s="239"/>
    </row>
    <row r="108" spans="1:35" ht="28.5" customHeight="1" x14ac:dyDescent="0.25">
      <c r="A108" s="243">
        <f t="shared" si="7"/>
        <v>7</v>
      </c>
      <c r="B108" s="244"/>
      <c r="C108" s="245"/>
      <c r="D108" s="246"/>
      <c r="E108" s="247"/>
      <c r="F108" s="248"/>
      <c r="G108" s="248"/>
      <c r="H108" s="235">
        <f t="shared" si="10"/>
        <v>0</v>
      </c>
      <c r="I108" s="249"/>
      <c r="J108" s="250"/>
      <c r="K108" s="236">
        <f t="shared" si="8"/>
        <v>0</v>
      </c>
      <c r="L108" s="236">
        <v>0</v>
      </c>
      <c r="M108" s="237"/>
      <c r="N108" s="238"/>
      <c r="O108" s="237"/>
      <c r="P108" s="238"/>
      <c r="Q108" s="102">
        <v>0</v>
      </c>
      <c r="R108" s="104">
        <f t="shared" si="9"/>
        <v>0</v>
      </c>
      <c r="S108" s="251"/>
      <c r="T108" s="239"/>
      <c r="U108" s="239"/>
      <c r="V108" s="239"/>
      <c r="W108" s="239"/>
      <c r="X108" s="239"/>
      <c r="Y108" s="239"/>
      <c r="Z108" s="239"/>
      <c r="AA108" s="239"/>
      <c r="AB108" s="239"/>
      <c r="AC108" s="239"/>
      <c r="AD108" s="239"/>
      <c r="AE108" s="239"/>
      <c r="AF108" s="239"/>
      <c r="AG108" s="239"/>
      <c r="AH108" s="239"/>
      <c r="AI108" s="239"/>
    </row>
    <row r="109" spans="1:35" ht="28.5" customHeight="1" x14ac:dyDescent="0.25">
      <c r="A109" s="243">
        <f t="shared" si="7"/>
        <v>7</v>
      </c>
      <c r="B109" s="244"/>
      <c r="C109" s="245"/>
      <c r="D109" s="246"/>
      <c r="E109" s="247"/>
      <c r="F109" s="248"/>
      <c r="G109" s="248"/>
      <c r="H109" s="235">
        <f t="shared" si="10"/>
        <v>0</v>
      </c>
      <c r="I109" s="249"/>
      <c r="J109" s="250"/>
      <c r="K109" s="236">
        <f t="shared" si="8"/>
        <v>0</v>
      </c>
      <c r="L109" s="236">
        <v>0</v>
      </c>
      <c r="M109" s="237"/>
      <c r="N109" s="238"/>
      <c r="O109" s="237"/>
      <c r="P109" s="238"/>
      <c r="Q109" s="102">
        <v>0</v>
      </c>
      <c r="R109" s="104">
        <f t="shared" si="9"/>
        <v>0</v>
      </c>
      <c r="S109" s="251"/>
      <c r="T109" s="239"/>
      <c r="U109" s="239"/>
      <c r="V109" s="239"/>
      <c r="W109" s="239"/>
      <c r="X109" s="239"/>
      <c r="Y109" s="239"/>
      <c r="Z109" s="239"/>
      <c r="AA109" s="239"/>
      <c r="AB109" s="239"/>
      <c r="AC109" s="239"/>
      <c r="AD109" s="239"/>
      <c r="AE109" s="239"/>
      <c r="AF109" s="239"/>
      <c r="AG109" s="239"/>
      <c r="AH109" s="239"/>
      <c r="AI109" s="239"/>
    </row>
    <row r="110" spans="1:35" ht="28.5" customHeight="1" x14ac:dyDescent="0.25">
      <c r="A110" s="243">
        <f t="shared" si="7"/>
        <v>7</v>
      </c>
      <c r="B110" s="244"/>
      <c r="C110" s="245"/>
      <c r="D110" s="246"/>
      <c r="E110" s="247"/>
      <c r="F110" s="248"/>
      <c r="G110" s="248"/>
      <c r="H110" s="235">
        <f t="shared" si="10"/>
        <v>0</v>
      </c>
      <c r="I110" s="249"/>
      <c r="J110" s="250"/>
      <c r="K110" s="236">
        <f t="shared" si="8"/>
        <v>0</v>
      </c>
      <c r="L110" s="236">
        <v>0</v>
      </c>
      <c r="M110" s="237"/>
      <c r="N110" s="238"/>
      <c r="O110" s="237"/>
      <c r="P110" s="238"/>
      <c r="Q110" s="102">
        <v>0</v>
      </c>
      <c r="R110" s="104">
        <f t="shared" si="9"/>
        <v>0</v>
      </c>
      <c r="S110" s="251"/>
      <c r="T110" s="239"/>
      <c r="U110" s="239"/>
      <c r="V110" s="239"/>
      <c r="W110" s="239"/>
      <c r="X110" s="239"/>
      <c r="Y110" s="239"/>
      <c r="Z110" s="239"/>
      <c r="AA110" s="239"/>
      <c r="AB110" s="239"/>
      <c r="AC110" s="239"/>
      <c r="AD110" s="239"/>
      <c r="AE110" s="239"/>
      <c r="AF110" s="239"/>
      <c r="AG110" s="239"/>
      <c r="AH110" s="239"/>
      <c r="AI110" s="239"/>
    </row>
    <row r="111" spans="1:35" ht="28.5" customHeight="1" x14ac:dyDescent="0.25">
      <c r="A111" s="243">
        <f t="shared" si="7"/>
        <v>7</v>
      </c>
      <c r="B111" s="244"/>
      <c r="C111" s="245"/>
      <c r="D111" s="246"/>
      <c r="E111" s="247"/>
      <c r="F111" s="248"/>
      <c r="G111" s="248"/>
      <c r="H111" s="235">
        <f t="shared" si="10"/>
        <v>0</v>
      </c>
      <c r="I111" s="249"/>
      <c r="J111" s="250"/>
      <c r="K111" s="236">
        <f t="shared" si="8"/>
        <v>0</v>
      </c>
      <c r="L111" s="236">
        <v>0</v>
      </c>
      <c r="M111" s="237"/>
      <c r="N111" s="238"/>
      <c r="O111" s="237"/>
      <c r="P111" s="238"/>
      <c r="Q111" s="102">
        <v>0</v>
      </c>
      <c r="R111" s="104">
        <f t="shared" si="9"/>
        <v>0</v>
      </c>
      <c r="S111" s="251"/>
      <c r="T111" s="239"/>
      <c r="U111" s="239"/>
      <c r="V111" s="239"/>
      <c r="W111" s="239"/>
      <c r="X111" s="239"/>
      <c r="Y111" s="239"/>
      <c r="Z111" s="239"/>
      <c r="AA111" s="239"/>
      <c r="AB111" s="239"/>
      <c r="AC111" s="239"/>
      <c r="AD111" s="239"/>
      <c r="AE111" s="239"/>
      <c r="AF111" s="239"/>
      <c r="AG111" s="239"/>
      <c r="AH111" s="239"/>
      <c r="AI111" s="239"/>
    </row>
    <row r="112" spans="1:35" ht="28.5" customHeight="1" x14ac:dyDescent="0.25">
      <c r="A112" s="243">
        <f t="shared" si="7"/>
        <v>7</v>
      </c>
      <c r="B112" s="244"/>
      <c r="C112" s="245"/>
      <c r="D112" s="246"/>
      <c r="E112" s="247"/>
      <c r="F112" s="248"/>
      <c r="G112" s="248"/>
      <c r="H112" s="235">
        <f t="shared" si="10"/>
        <v>0</v>
      </c>
      <c r="I112" s="249"/>
      <c r="J112" s="250"/>
      <c r="K112" s="236">
        <f t="shared" si="8"/>
        <v>0</v>
      </c>
      <c r="L112" s="236">
        <v>0</v>
      </c>
      <c r="M112" s="237"/>
      <c r="N112" s="238"/>
      <c r="O112" s="237"/>
      <c r="P112" s="238"/>
      <c r="Q112" s="102">
        <v>0</v>
      </c>
      <c r="R112" s="104">
        <f t="shared" si="9"/>
        <v>0</v>
      </c>
      <c r="S112" s="251"/>
      <c r="T112" s="239"/>
      <c r="U112" s="239"/>
      <c r="V112" s="239"/>
      <c r="W112" s="239"/>
      <c r="X112" s="239"/>
      <c r="Y112" s="239"/>
      <c r="Z112" s="239"/>
      <c r="AA112" s="239"/>
      <c r="AB112" s="239"/>
      <c r="AC112" s="239"/>
      <c r="AD112" s="239"/>
      <c r="AE112" s="239"/>
      <c r="AF112" s="239"/>
      <c r="AG112" s="239"/>
      <c r="AH112" s="239"/>
      <c r="AI112" s="239"/>
    </row>
    <row r="113" spans="1:35" ht="28.5" customHeight="1" x14ac:dyDescent="0.25">
      <c r="A113" s="243">
        <f t="shared" si="7"/>
        <v>7</v>
      </c>
      <c r="B113" s="244"/>
      <c r="C113" s="245"/>
      <c r="D113" s="246"/>
      <c r="E113" s="247"/>
      <c r="F113" s="248"/>
      <c r="G113" s="248"/>
      <c r="H113" s="235">
        <f t="shared" si="10"/>
        <v>0</v>
      </c>
      <c r="I113" s="249"/>
      <c r="J113" s="250"/>
      <c r="K113" s="236">
        <f t="shared" si="8"/>
        <v>0</v>
      </c>
      <c r="L113" s="236">
        <v>0</v>
      </c>
      <c r="M113" s="237"/>
      <c r="N113" s="238"/>
      <c r="O113" s="237"/>
      <c r="P113" s="238"/>
      <c r="Q113" s="102">
        <v>0</v>
      </c>
      <c r="R113" s="104">
        <f t="shared" si="9"/>
        <v>0</v>
      </c>
      <c r="S113" s="251"/>
      <c r="T113" s="239"/>
      <c r="U113" s="239"/>
      <c r="V113" s="239"/>
      <c r="W113" s="239"/>
      <c r="X113" s="239"/>
      <c r="Y113" s="239"/>
      <c r="Z113" s="239"/>
      <c r="AA113" s="239"/>
      <c r="AB113" s="239"/>
      <c r="AC113" s="239"/>
      <c r="AD113" s="239"/>
      <c r="AE113" s="239"/>
      <c r="AF113" s="239"/>
      <c r="AG113" s="239"/>
      <c r="AH113" s="239"/>
      <c r="AI113" s="239"/>
    </row>
    <row r="114" spans="1:35" ht="28.5" customHeight="1" x14ac:dyDescent="0.25">
      <c r="A114" s="243">
        <f t="shared" si="7"/>
        <v>7</v>
      </c>
      <c r="B114" s="244"/>
      <c r="C114" s="245"/>
      <c r="D114" s="246"/>
      <c r="E114" s="247"/>
      <c r="F114" s="248"/>
      <c r="G114" s="248"/>
      <c r="H114" s="235">
        <f t="shared" si="10"/>
        <v>0</v>
      </c>
      <c r="I114" s="249"/>
      <c r="J114" s="250"/>
      <c r="K114" s="236">
        <f t="shared" si="8"/>
        <v>0</v>
      </c>
      <c r="L114" s="236">
        <v>0</v>
      </c>
      <c r="M114" s="237"/>
      <c r="N114" s="238"/>
      <c r="O114" s="237"/>
      <c r="P114" s="238"/>
      <c r="Q114" s="102">
        <v>0</v>
      </c>
      <c r="R114" s="104">
        <f t="shared" si="9"/>
        <v>0</v>
      </c>
      <c r="S114" s="251"/>
      <c r="T114" s="239"/>
      <c r="U114" s="239"/>
      <c r="V114" s="239"/>
      <c r="W114" s="239"/>
      <c r="X114" s="239"/>
      <c r="Y114" s="239"/>
      <c r="Z114" s="239"/>
      <c r="AA114" s="239"/>
      <c r="AB114" s="239"/>
      <c r="AC114" s="239"/>
      <c r="AD114" s="239"/>
      <c r="AE114" s="239"/>
      <c r="AF114" s="239"/>
      <c r="AG114" s="239"/>
      <c r="AH114" s="239"/>
      <c r="AI114" s="239"/>
    </row>
    <row r="115" spans="1:35" ht="28.5" customHeight="1" x14ac:dyDescent="0.25">
      <c r="A115" s="243">
        <f t="shared" si="7"/>
        <v>7</v>
      </c>
      <c r="B115" s="244"/>
      <c r="C115" s="245"/>
      <c r="D115" s="246"/>
      <c r="E115" s="247"/>
      <c r="F115" s="248"/>
      <c r="G115" s="248"/>
      <c r="H115" s="235">
        <f t="shared" si="10"/>
        <v>0</v>
      </c>
      <c r="I115" s="249"/>
      <c r="J115" s="250"/>
      <c r="K115" s="236">
        <f t="shared" si="8"/>
        <v>0</v>
      </c>
      <c r="L115" s="236">
        <v>0</v>
      </c>
      <c r="M115" s="237"/>
      <c r="N115" s="238"/>
      <c r="O115" s="237"/>
      <c r="P115" s="238"/>
      <c r="Q115" s="102">
        <v>0</v>
      </c>
      <c r="R115" s="104">
        <f t="shared" si="9"/>
        <v>0</v>
      </c>
      <c r="S115" s="251"/>
      <c r="T115" s="239"/>
      <c r="U115" s="239"/>
      <c r="V115" s="239"/>
      <c r="W115" s="239"/>
      <c r="X115" s="239"/>
      <c r="Y115" s="239"/>
      <c r="Z115" s="239"/>
      <c r="AA115" s="239"/>
      <c r="AB115" s="239"/>
      <c r="AC115" s="239"/>
      <c r="AD115" s="239"/>
      <c r="AE115" s="239"/>
      <c r="AF115" s="239"/>
      <c r="AG115" s="239"/>
      <c r="AH115" s="239"/>
      <c r="AI115" s="239"/>
    </row>
    <row r="116" spans="1:35" ht="28.5" customHeight="1" x14ac:dyDescent="0.25">
      <c r="A116" s="243">
        <f t="shared" si="7"/>
        <v>7</v>
      </c>
      <c r="B116" s="244"/>
      <c r="C116" s="245"/>
      <c r="D116" s="246"/>
      <c r="E116" s="247"/>
      <c r="F116" s="248"/>
      <c r="G116" s="248"/>
      <c r="H116" s="235">
        <f t="shared" si="10"/>
        <v>0</v>
      </c>
      <c r="I116" s="249"/>
      <c r="J116" s="250"/>
      <c r="K116" s="236">
        <f t="shared" si="8"/>
        <v>0</v>
      </c>
      <c r="L116" s="236">
        <v>0</v>
      </c>
      <c r="M116" s="237"/>
      <c r="N116" s="238"/>
      <c r="O116" s="237"/>
      <c r="P116" s="238"/>
      <c r="Q116" s="102">
        <v>0</v>
      </c>
      <c r="R116" s="104">
        <f t="shared" si="9"/>
        <v>0</v>
      </c>
      <c r="S116" s="251"/>
      <c r="T116" s="239"/>
      <c r="U116" s="239"/>
      <c r="V116" s="239"/>
      <c r="W116" s="239"/>
      <c r="X116" s="239"/>
      <c r="Y116" s="239"/>
      <c r="Z116" s="239"/>
      <c r="AA116" s="239"/>
      <c r="AB116" s="239"/>
      <c r="AC116" s="239"/>
      <c r="AD116" s="239"/>
      <c r="AE116" s="239"/>
      <c r="AF116" s="239"/>
      <c r="AG116" s="239"/>
      <c r="AH116" s="239"/>
      <c r="AI116" s="239"/>
    </row>
    <row r="117" spans="1:35" ht="28.5" customHeight="1" x14ac:dyDescent="0.25">
      <c r="A117" s="243">
        <f t="shared" si="7"/>
        <v>7</v>
      </c>
      <c r="B117" s="244"/>
      <c r="C117" s="245"/>
      <c r="D117" s="246"/>
      <c r="E117" s="247"/>
      <c r="F117" s="248"/>
      <c r="G117" s="248"/>
      <c r="H117" s="235">
        <f t="shared" si="10"/>
        <v>0</v>
      </c>
      <c r="I117" s="249"/>
      <c r="J117" s="250"/>
      <c r="K117" s="236">
        <f t="shared" si="8"/>
        <v>0</v>
      </c>
      <c r="L117" s="236">
        <v>0</v>
      </c>
      <c r="M117" s="237"/>
      <c r="N117" s="238"/>
      <c r="O117" s="237"/>
      <c r="P117" s="238"/>
      <c r="Q117" s="102">
        <v>0</v>
      </c>
      <c r="R117" s="104">
        <f t="shared" si="9"/>
        <v>0</v>
      </c>
      <c r="S117" s="251"/>
      <c r="T117" s="239"/>
      <c r="U117" s="239"/>
      <c r="V117" s="239"/>
      <c r="W117" s="239"/>
      <c r="X117" s="239"/>
      <c r="Y117" s="239"/>
      <c r="Z117" s="239"/>
      <c r="AA117" s="239"/>
      <c r="AB117" s="239"/>
      <c r="AC117" s="239"/>
      <c r="AD117" s="239"/>
      <c r="AE117" s="239"/>
      <c r="AF117" s="239"/>
      <c r="AG117" s="239"/>
      <c r="AH117" s="239"/>
      <c r="AI117" s="239"/>
    </row>
    <row r="118" spans="1:35" ht="28.5" customHeight="1" x14ac:dyDescent="0.25">
      <c r="A118" s="243">
        <f t="shared" si="7"/>
        <v>7</v>
      </c>
      <c r="B118" s="244"/>
      <c r="C118" s="245"/>
      <c r="D118" s="246"/>
      <c r="E118" s="247"/>
      <c r="F118" s="248"/>
      <c r="G118" s="248"/>
      <c r="H118" s="235">
        <f t="shared" si="10"/>
        <v>0</v>
      </c>
      <c r="I118" s="249"/>
      <c r="J118" s="250"/>
      <c r="K118" s="236">
        <f t="shared" si="8"/>
        <v>0</v>
      </c>
      <c r="L118" s="236">
        <v>0</v>
      </c>
      <c r="M118" s="237"/>
      <c r="N118" s="238"/>
      <c r="O118" s="237"/>
      <c r="P118" s="238"/>
      <c r="Q118" s="102">
        <v>0</v>
      </c>
      <c r="R118" s="104">
        <f t="shared" si="9"/>
        <v>0</v>
      </c>
      <c r="S118" s="251"/>
      <c r="T118" s="239"/>
      <c r="U118" s="239"/>
      <c r="V118" s="239"/>
      <c r="W118" s="239"/>
      <c r="X118" s="239"/>
      <c r="Y118" s="239"/>
      <c r="Z118" s="239"/>
      <c r="AA118" s="239"/>
      <c r="AB118" s="239"/>
      <c r="AC118" s="239"/>
      <c r="AD118" s="239"/>
      <c r="AE118" s="239"/>
      <c r="AF118" s="239"/>
      <c r="AG118" s="239"/>
      <c r="AH118" s="239"/>
      <c r="AI118" s="239"/>
    </row>
    <row r="119" spans="1:35" ht="28.5" customHeight="1" x14ac:dyDescent="0.25">
      <c r="A119" s="243">
        <f t="shared" si="7"/>
        <v>7</v>
      </c>
      <c r="B119" s="244"/>
      <c r="C119" s="245"/>
      <c r="D119" s="246"/>
      <c r="E119" s="247"/>
      <c r="F119" s="248"/>
      <c r="G119" s="248"/>
      <c r="H119" s="235">
        <f t="shared" si="10"/>
        <v>0</v>
      </c>
      <c r="I119" s="249"/>
      <c r="J119" s="250"/>
      <c r="K119" s="236">
        <f t="shared" si="8"/>
        <v>0</v>
      </c>
      <c r="L119" s="236">
        <v>0</v>
      </c>
      <c r="M119" s="237"/>
      <c r="N119" s="238"/>
      <c r="O119" s="237"/>
      <c r="P119" s="238"/>
      <c r="Q119" s="102">
        <v>0</v>
      </c>
      <c r="R119" s="104">
        <f t="shared" si="9"/>
        <v>0</v>
      </c>
      <c r="S119" s="251"/>
      <c r="T119" s="239"/>
      <c r="U119" s="239"/>
      <c r="V119" s="239"/>
      <c r="W119" s="239"/>
      <c r="X119" s="239"/>
      <c r="Y119" s="239"/>
      <c r="Z119" s="239"/>
      <c r="AA119" s="239"/>
      <c r="AB119" s="239"/>
      <c r="AC119" s="239"/>
      <c r="AD119" s="239"/>
      <c r="AE119" s="239"/>
      <c r="AF119" s="239"/>
      <c r="AG119" s="239"/>
      <c r="AH119" s="239"/>
      <c r="AI119" s="239"/>
    </row>
    <row r="120" spans="1:35" ht="28.5" customHeight="1" x14ac:dyDescent="0.25">
      <c r="A120" s="243">
        <f t="shared" si="7"/>
        <v>7</v>
      </c>
      <c r="B120" s="244"/>
      <c r="C120" s="245"/>
      <c r="D120" s="246"/>
      <c r="E120" s="247"/>
      <c r="F120" s="248"/>
      <c r="G120" s="248"/>
      <c r="H120" s="235">
        <f t="shared" si="10"/>
        <v>0</v>
      </c>
      <c r="I120" s="249"/>
      <c r="J120" s="250"/>
      <c r="K120" s="236">
        <f t="shared" si="8"/>
        <v>0</v>
      </c>
      <c r="L120" s="236">
        <v>0</v>
      </c>
      <c r="M120" s="237"/>
      <c r="N120" s="238"/>
      <c r="O120" s="237"/>
      <c r="P120" s="238"/>
      <c r="Q120" s="102">
        <v>0</v>
      </c>
      <c r="R120" s="104">
        <f t="shared" si="9"/>
        <v>0</v>
      </c>
      <c r="S120" s="251"/>
      <c r="T120" s="239"/>
      <c r="U120" s="239"/>
      <c r="V120" s="239"/>
      <c r="W120" s="239"/>
      <c r="X120" s="239"/>
      <c r="Y120" s="239"/>
      <c r="Z120" s="239"/>
      <c r="AA120" s="239"/>
      <c r="AB120" s="239"/>
      <c r="AC120" s="239"/>
      <c r="AD120" s="239"/>
      <c r="AE120" s="239"/>
      <c r="AF120" s="239"/>
      <c r="AG120" s="239"/>
      <c r="AH120" s="239"/>
      <c r="AI120" s="239"/>
    </row>
    <row r="121" spans="1:35" ht="28.5" customHeight="1" x14ac:dyDescent="0.25">
      <c r="A121" s="243">
        <f t="shared" si="7"/>
        <v>7</v>
      </c>
      <c r="B121" s="244"/>
      <c r="C121" s="245"/>
      <c r="D121" s="246"/>
      <c r="E121" s="247"/>
      <c r="F121" s="248"/>
      <c r="G121" s="248"/>
      <c r="H121" s="235">
        <f t="shared" si="10"/>
        <v>0</v>
      </c>
      <c r="I121" s="249"/>
      <c r="J121" s="250"/>
      <c r="K121" s="236">
        <f t="shared" si="8"/>
        <v>0</v>
      </c>
      <c r="L121" s="236">
        <v>0</v>
      </c>
      <c r="M121" s="237"/>
      <c r="N121" s="238"/>
      <c r="O121" s="237"/>
      <c r="P121" s="238"/>
      <c r="Q121" s="102">
        <v>0</v>
      </c>
      <c r="R121" s="104">
        <f t="shared" si="9"/>
        <v>0</v>
      </c>
      <c r="S121" s="251"/>
      <c r="T121" s="239"/>
      <c r="U121" s="239"/>
      <c r="V121" s="239"/>
      <c r="W121" s="239"/>
      <c r="X121" s="239"/>
      <c r="Y121" s="239"/>
      <c r="Z121" s="239"/>
      <c r="AA121" s="239"/>
      <c r="AB121" s="239"/>
      <c r="AC121" s="239"/>
      <c r="AD121" s="239"/>
      <c r="AE121" s="239"/>
      <c r="AF121" s="239"/>
      <c r="AG121" s="239"/>
      <c r="AH121" s="239"/>
      <c r="AI121" s="239"/>
    </row>
    <row r="122" spans="1:35" ht="28.5" customHeight="1" x14ac:dyDescent="0.25">
      <c r="A122" s="243">
        <f t="shared" si="7"/>
        <v>7</v>
      </c>
      <c r="B122" s="244"/>
      <c r="C122" s="245"/>
      <c r="D122" s="246"/>
      <c r="E122" s="247"/>
      <c r="F122" s="248"/>
      <c r="G122" s="248"/>
      <c r="H122" s="235">
        <f t="shared" si="10"/>
        <v>0</v>
      </c>
      <c r="I122" s="249"/>
      <c r="J122" s="250"/>
      <c r="K122" s="236">
        <f t="shared" si="8"/>
        <v>0</v>
      </c>
      <c r="L122" s="236">
        <v>0</v>
      </c>
      <c r="M122" s="237"/>
      <c r="N122" s="238"/>
      <c r="O122" s="237"/>
      <c r="P122" s="238"/>
      <c r="Q122" s="102">
        <v>0</v>
      </c>
      <c r="R122" s="104">
        <f t="shared" si="9"/>
        <v>0</v>
      </c>
      <c r="S122" s="251"/>
      <c r="T122" s="239"/>
      <c r="U122" s="239"/>
      <c r="V122" s="239"/>
      <c r="W122" s="239"/>
      <c r="X122" s="239"/>
      <c r="Y122" s="239"/>
      <c r="Z122" s="239"/>
      <c r="AA122" s="239"/>
      <c r="AB122" s="239"/>
      <c r="AC122" s="239"/>
      <c r="AD122" s="239"/>
      <c r="AE122" s="239"/>
      <c r="AF122" s="239"/>
      <c r="AG122" s="239"/>
      <c r="AH122" s="239"/>
      <c r="AI122" s="239"/>
    </row>
    <row r="123" spans="1:35" ht="28.5" customHeight="1" x14ac:dyDescent="0.25">
      <c r="A123" s="243">
        <f t="shared" si="7"/>
        <v>7</v>
      </c>
      <c r="B123" s="244"/>
      <c r="C123" s="245"/>
      <c r="D123" s="246"/>
      <c r="E123" s="247"/>
      <c r="F123" s="248"/>
      <c r="G123" s="248"/>
      <c r="H123" s="235">
        <f t="shared" si="10"/>
        <v>0</v>
      </c>
      <c r="I123" s="249"/>
      <c r="J123" s="250"/>
      <c r="K123" s="236">
        <f t="shared" si="8"/>
        <v>0</v>
      </c>
      <c r="L123" s="236">
        <v>0</v>
      </c>
      <c r="M123" s="237"/>
      <c r="N123" s="238"/>
      <c r="O123" s="237"/>
      <c r="P123" s="238"/>
      <c r="Q123" s="102">
        <v>0</v>
      </c>
      <c r="R123" s="104">
        <f t="shared" si="9"/>
        <v>0</v>
      </c>
      <c r="S123" s="251"/>
      <c r="T123" s="239"/>
      <c r="U123" s="239"/>
      <c r="V123" s="239"/>
      <c r="W123" s="239"/>
      <c r="X123" s="239"/>
      <c r="Y123" s="239"/>
      <c r="Z123" s="239"/>
      <c r="AA123" s="239"/>
      <c r="AB123" s="239"/>
      <c r="AC123" s="239"/>
      <c r="AD123" s="239"/>
      <c r="AE123" s="239"/>
      <c r="AF123" s="239"/>
      <c r="AG123" s="239"/>
      <c r="AH123" s="239"/>
      <c r="AI123" s="239"/>
    </row>
    <row r="124" spans="1:35" ht="28.5" customHeight="1" x14ac:dyDescent="0.25">
      <c r="A124" s="243">
        <f t="shared" si="7"/>
        <v>7</v>
      </c>
      <c r="B124" s="244"/>
      <c r="C124" s="245"/>
      <c r="D124" s="246"/>
      <c r="E124" s="247"/>
      <c r="F124" s="248"/>
      <c r="G124" s="248"/>
      <c r="H124" s="235">
        <f t="shared" si="10"/>
        <v>0</v>
      </c>
      <c r="I124" s="249"/>
      <c r="J124" s="250"/>
      <c r="K124" s="236">
        <f t="shared" si="8"/>
        <v>0</v>
      </c>
      <c r="L124" s="236">
        <v>0</v>
      </c>
      <c r="M124" s="237"/>
      <c r="N124" s="238"/>
      <c r="O124" s="237"/>
      <c r="P124" s="238"/>
      <c r="Q124" s="102">
        <v>0</v>
      </c>
      <c r="R124" s="104">
        <f t="shared" si="9"/>
        <v>0</v>
      </c>
      <c r="S124" s="251"/>
      <c r="T124" s="239"/>
      <c r="U124" s="239"/>
      <c r="V124" s="239"/>
      <c r="W124" s="239"/>
      <c r="X124" s="239"/>
      <c r="Y124" s="239"/>
      <c r="Z124" s="239"/>
      <c r="AA124" s="239"/>
      <c r="AB124" s="239"/>
      <c r="AC124" s="239"/>
      <c r="AD124" s="239"/>
      <c r="AE124" s="239"/>
      <c r="AF124" s="239"/>
      <c r="AG124" s="239"/>
      <c r="AH124" s="239"/>
      <c r="AI124" s="239"/>
    </row>
    <row r="125" spans="1:35" ht="28.5" customHeight="1" x14ac:dyDescent="0.25">
      <c r="A125" s="243">
        <f t="shared" si="7"/>
        <v>7</v>
      </c>
      <c r="B125" s="244"/>
      <c r="C125" s="245"/>
      <c r="D125" s="246"/>
      <c r="E125" s="247"/>
      <c r="F125" s="248"/>
      <c r="G125" s="248"/>
      <c r="H125" s="235">
        <f t="shared" si="10"/>
        <v>0</v>
      </c>
      <c r="I125" s="249"/>
      <c r="J125" s="250"/>
      <c r="K125" s="236">
        <f t="shared" si="8"/>
        <v>0</v>
      </c>
      <c r="L125" s="236">
        <v>0</v>
      </c>
      <c r="M125" s="237"/>
      <c r="N125" s="238"/>
      <c r="O125" s="237"/>
      <c r="P125" s="238"/>
      <c r="Q125" s="102">
        <v>0</v>
      </c>
      <c r="R125" s="104">
        <f t="shared" si="9"/>
        <v>0</v>
      </c>
      <c r="S125" s="251"/>
      <c r="T125" s="239"/>
      <c r="U125" s="239"/>
      <c r="V125" s="239"/>
      <c r="W125" s="239"/>
      <c r="X125" s="239"/>
      <c r="Y125" s="239"/>
      <c r="Z125" s="239"/>
      <c r="AA125" s="239"/>
      <c r="AB125" s="239"/>
      <c r="AC125" s="239"/>
      <c r="AD125" s="239"/>
      <c r="AE125" s="239"/>
      <c r="AF125" s="239"/>
      <c r="AG125" s="239"/>
      <c r="AH125" s="239"/>
      <c r="AI125" s="239"/>
    </row>
    <row r="126" spans="1:35" ht="28.5" customHeight="1" x14ac:dyDescent="0.25">
      <c r="A126" s="243">
        <f t="shared" si="7"/>
        <v>7</v>
      </c>
      <c r="B126" s="244"/>
      <c r="C126" s="245"/>
      <c r="D126" s="246"/>
      <c r="E126" s="247"/>
      <c r="F126" s="248"/>
      <c r="G126" s="248"/>
      <c r="H126" s="235">
        <f t="shared" si="10"/>
        <v>0</v>
      </c>
      <c r="I126" s="249"/>
      <c r="J126" s="250"/>
      <c r="K126" s="236">
        <f t="shared" si="8"/>
        <v>0</v>
      </c>
      <c r="L126" s="236">
        <v>0</v>
      </c>
      <c r="M126" s="237"/>
      <c r="N126" s="238"/>
      <c r="O126" s="237"/>
      <c r="P126" s="238"/>
      <c r="Q126" s="102">
        <v>0</v>
      </c>
      <c r="R126" s="104">
        <f t="shared" si="9"/>
        <v>0</v>
      </c>
      <c r="S126" s="251"/>
      <c r="T126" s="239"/>
      <c r="U126" s="239"/>
      <c r="V126" s="239"/>
      <c r="W126" s="239"/>
      <c r="X126" s="239"/>
      <c r="Y126" s="239"/>
      <c r="Z126" s="239"/>
      <c r="AA126" s="239"/>
      <c r="AB126" s="239"/>
      <c r="AC126" s="239"/>
      <c r="AD126" s="239"/>
      <c r="AE126" s="239"/>
      <c r="AF126" s="239"/>
      <c r="AG126" s="239"/>
      <c r="AH126" s="239"/>
      <c r="AI126" s="239"/>
    </row>
    <row r="127" spans="1:35" ht="28.5" customHeight="1" x14ac:dyDescent="0.25">
      <c r="A127" s="243">
        <f t="shared" si="7"/>
        <v>7</v>
      </c>
      <c r="B127" s="244"/>
      <c r="C127" s="245"/>
      <c r="D127" s="246"/>
      <c r="E127" s="247"/>
      <c r="F127" s="248"/>
      <c r="G127" s="248"/>
      <c r="H127" s="235">
        <f t="shared" si="10"/>
        <v>0</v>
      </c>
      <c r="I127" s="249"/>
      <c r="J127" s="250"/>
      <c r="K127" s="236">
        <f t="shared" si="8"/>
        <v>0</v>
      </c>
      <c r="L127" s="236">
        <v>0</v>
      </c>
      <c r="M127" s="237"/>
      <c r="N127" s="238"/>
      <c r="O127" s="237"/>
      <c r="P127" s="238"/>
      <c r="Q127" s="102">
        <v>0</v>
      </c>
      <c r="R127" s="104">
        <f t="shared" si="9"/>
        <v>0</v>
      </c>
      <c r="S127" s="251"/>
      <c r="T127" s="239"/>
      <c r="U127" s="239"/>
      <c r="V127" s="239"/>
      <c r="W127" s="239"/>
      <c r="X127" s="239"/>
      <c r="Y127" s="239"/>
      <c r="Z127" s="239"/>
      <c r="AA127" s="239"/>
      <c r="AB127" s="239"/>
      <c r="AC127" s="239"/>
      <c r="AD127" s="239"/>
      <c r="AE127" s="239"/>
      <c r="AF127" s="239"/>
      <c r="AG127" s="239"/>
      <c r="AH127" s="239"/>
      <c r="AI127" s="239"/>
    </row>
    <row r="128" spans="1:35" ht="28.5" customHeight="1" x14ac:dyDescent="0.25">
      <c r="A128" s="243">
        <f t="shared" si="7"/>
        <v>7</v>
      </c>
      <c r="B128" s="244"/>
      <c r="C128" s="245"/>
      <c r="D128" s="246"/>
      <c r="E128" s="247"/>
      <c r="F128" s="248"/>
      <c r="G128" s="248"/>
      <c r="H128" s="235">
        <f t="shared" si="10"/>
        <v>0</v>
      </c>
      <c r="I128" s="249"/>
      <c r="J128" s="250"/>
      <c r="K128" s="236">
        <f t="shared" si="8"/>
        <v>0</v>
      </c>
      <c r="L128" s="236">
        <v>0</v>
      </c>
      <c r="M128" s="237"/>
      <c r="N128" s="238"/>
      <c r="O128" s="237"/>
      <c r="P128" s="238"/>
      <c r="Q128" s="102">
        <v>0</v>
      </c>
      <c r="R128" s="104">
        <f t="shared" si="9"/>
        <v>0</v>
      </c>
      <c r="S128" s="251"/>
      <c r="T128" s="239"/>
      <c r="U128" s="239"/>
      <c r="V128" s="239"/>
      <c r="W128" s="239"/>
      <c r="X128" s="239"/>
      <c r="Y128" s="239"/>
      <c r="Z128" s="239"/>
      <c r="AA128" s="239"/>
      <c r="AB128" s="239"/>
      <c r="AC128" s="239"/>
      <c r="AD128" s="239"/>
      <c r="AE128" s="239"/>
      <c r="AF128" s="239"/>
      <c r="AG128" s="239"/>
      <c r="AH128" s="239"/>
      <c r="AI128" s="239"/>
    </row>
    <row r="129" spans="1:35" ht="28.5" customHeight="1" x14ac:dyDescent="0.25">
      <c r="A129" s="243">
        <f t="shared" si="7"/>
        <v>7</v>
      </c>
      <c r="B129" s="244"/>
      <c r="C129" s="245"/>
      <c r="D129" s="246"/>
      <c r="E129" s="247"/>
      <c r="F129" s="248"/>
      <c r="G129" s="248"/>
      <c r="H129" s="235">
        <f t="shared" si="10"/>
        <v>0</v>
      </c>
      <c r="I129" s="249"/>
      <c r="J129" s="250"/>
      <c r="K129" s="236">
        <f t="shared" si="8"/>
        <v>0</v>
      </c>
      <c r="L129" s="236">
        <v>0</v>
      </c>
      <c r="M129" s="237"/>
      <c r="N129" s="238"/>
      <c r="O129" s="237"/>
      <c r="P129" s="238"/>
      <c r="Q129" s="102">
        <v>0</v>
      </c>
      <c r="R129" s="104">
        <f t="shared" si="9"/>
        <v>0</v>
      </c>
      <c r="S129" s="251"/>
      <c r="T129" s="239"/>
      <c r="U129" s="239"/>
      <c r="V129" s="239"/>
      <c r="W129" s="239"/>
      <c r="X129" s="239"/>
      <c r="Y129" s="239"/>
      <c r="Z129" s="239"/>
      <c r="AA129" s="239"/>
      <c r="AB129" s="239"/>
      <c r="AC129" s="239"/>
      <c r="AD129" s="239"/>
      <c r="AE129" s="239"/>
      <c r="AF129" s="239"/>
      <c r="AG129" s="239"/>
      <c r="AH129" s="239"/>
      <c r="AI129" s="239"/>
    </row>
    <row r="130" spans="1:35" ht="28.5" customHeight="1" x14ac:dyDescent="0.25">
      <c r="A130" s="243">
        <f t="shared" ref="A130:A193" si="11">B130+7</f>
        <v>7</v>
      </c>
      <c r="B130" s="244"/>
      <c r="C130" s="245"/>
      <c r="D130" s="246"/>
      <c r="E130" s="247"/>
      <c r="F130" s="248"/>
      <c r="G130" s="248"/>
      <c r="H130" s="235">
        <f t="shared" si="10"/>
        <v>0</v>
      </c>
      <c r="I130" s="249"/>
      <c r="J130" s="250"/>
      <c r="K130" s="236">
        <f t="shared" si="8"/>
        <v>0</v>
      </c>
      <c r="L130" s="236">
        <v>0</v>
      </c>
      <c r="M130" s="237"/>
      <c r="N130" s="238"/>
      <c r="O130" s="237"/>
      <c r="P130" s="238"/>
      <c r="Q130" s="102">
        <v>0</v>
      </c>
      <c r="R130" s="104">
        <f t="shared" si="9"/>
        <v>0</v>
      </c>
      <c r="S130" s="251"/>
      <c r="T130" s="239"/>
      <c r="U130" s="239"/>
      <c r="V130" s="239"/>
      <c r="W130" s="239"/>
      <c r="X130" s="239"/>
      <c r="Y130" s="239"/>
      <c r="Z130" s="239"/>
      <c r="AA130" s="239"/>
      <c r="AB130" s="239"/>
      <c r="AC130" s="239"/>
      <c r="AD130" s="239"/>
      <c r="AE130" s="239"/>
      <c r="AF130" s="239"/>
      <c r="AG130" s="239"/>
      <c r="AH130" s="239"/>
      <c r="AI130" s="239"/>
    </row>
    <row r="131" spans="1:35" ht="28.5" customHeight="1" x14ac:dyDescent="0.25">
      <c r="A131" s="243">
        <f t="shared" si="11"/>
        <v>7</v>
      </c>
      <c r="B131" s="244"/>
      <c r="C131" s="245"/>
      <c r="D131" s="246"/>
      <c r="E131" s="247"/>
      <c r="F131" s="248"/>
      <c r="G131" s="248"/>
      <c r="H131" s="235">
        <f t="shared" si="10"/>
        <v>0</v>
      </c>
      <c r="I131" s="249"/>
      <c r="J131" s="250"/>
      <c r="K131" s="236">
        <f t="shared" si="8"/>
        <v>0</v>
      </c>
      <c r="L131" s="236">
        <v>0</v>
      </c>
      <c r="M131" s="237"/>
      <c r="N131" s="238"/>
      <c r="O131" s="237"/>
      <c r="P131" s="238"/>
      <c r="Q131" s="102">
        <v>0</v>
      </c>
      <c r="R131" s="104">
        <f t="shared" si="9"/>
        <v>0</v>
      </c>
      <c r="S131" s="251"/>
      <c r="T131" s="239"/>
      <c r="U131" s="239"/>
      <c r="V131" s="239"/>
      <c r="W131" s="239"/>
      <c r="X131" s="239"/>
      <c r="Y131" s="239"/>
      <c r="Z131" s="239"/>
      <c r="AA131" s="239"/>
      <c r="AB131" s="239"/>
      <c r="AC131" s="239"/>
      <c r="AD131" s="239"/>
      <c r="AE131" s="239"/>
      <c r="AF131" s="239"/>
      <c r="AG131" s="239"/>
      <c r="AH131" s="239"/>
      <c r="AI131" s="239"/>
    </row>
    <row r="132" spans="1:35" ht="28.5" customHeight="1" x14ac:dyDescent="0.25">
      <c r="A132" s="243">
        <f t="shared" si="11"/>
        <v>7</v>
      </c>
      <c r="B132" s="244"/>
      <c r="C132" s="245"/>
      <c r="D132" s="246"/>
      <c r="E132" s="247"/>
      <c r="F132" s="248"/>
      <c r="G132" s="248"/>
      <c r="H132" s="235">
        <f t="shared" si="10"/>
        <v>0</v>
      </c>
      <c r="I132" s="249"/>
      <c r="J132" s="250"/>
      <c r="K132" s="236">
        <f t="shared" si="8"/>
        <v>0</v>
      </c>
      <c r="L132" s="236">
        <v>0</v>
      </c>
      <c r="M132" s="237"/>
      <c r="N132" s="238"/>
      <c r="O132" s="237"/>
      <c r="P132" s="238"/>
      <c r="Q132" s="102">
        <v>0</v>
      </c>
      <c r="R132" s="104">
        <f t="shared" si="9"/>
        <v>0</v>
      </c>
      <c r="S132" s="251"/>
      <c r="T132" s="239"/>
      <c r="U132" s="239"/>
      <c r="V132" s="239"/>
      <c r="W132" s="239"/>
      <c r="X132" s="239"/>
      <c r="Y132" s="239"/>
      <c r="Z132" s="239"/>
      <c r="AA132" s="239"/>
      <c r="AB132" s="239"/>
      <c r="AC132" s="239"/>
      <c r="AD132" s="239"/>
      <c r="AE132" s="239"/>
      <c r="AF132" s="239"/>
      <c r="AG132" s="239"/>
      <c r="AH132" s="239"/>
      <c r="AI132" s="239"/>
    </row>
    <row r="133" spans="1:35" ht="28.5" customHeight="1" x14ac:dyDescent="0.25">
      <c r="A133" s="243">
        <f t="shared" si="11"/>
        <v>7</v>
      </c>
      <c r="B133" s="244"/>
      <c r="C133" s="245"/>
      <c r="D133" s="246"/>
      <c r="E133" s="247"/>
      <c r="F133" s="248"/>
      <c r="G133" s="248"/>
      <c r="H133" s="235">
        <f t="shared" si="10"/>
        <v>0</v>
      </c>
      <c r="I133" s="249"/>
      <c r="J133" s="250"/>
      <c r="K133" s="236">
        <f t="shared" si="8"/>
        <v>0</v>
      </c>
      <c r="L133" s="236">
        <v>0</v>
      </c>
      <c r="M133" s="237"/>
      <c r="N133" s="238"/>
      <c r="O133" s="237"/>
      <c r="P133" s="238"/>
      <c r="Q133" s="102">
        <v>0</v>
      </c>
      <c r="R133" s="104">
        <f t="shared" si="9"/>
        <v>0</v>
      </c>
      <c r="S133" s="251"/>
      <c r="T133" s="239"/>
      <c r="U133" s="239"/>
      <c r="V133" s="239"/>
      <c r="W133" s="239"/>
      <c r="X133" s="239"/>
      <c r="Y133" s="239"/>
      <c r="Z133" s="239"/>
      <c r="AA133" s="239"/>
      <c r="AB133" s="239"/>
      <c r="AC133" s="239"/>
      <c r="AD133" s="239"/>
      <c r="AE133" s="239"/>
      <c r="AF133" s="239"/>
      <c r="AG133" s="239"/>
      <c r="AH133" s="239"/>
      <c r="AI133" s="239"/>
    </row>
    <row r="134" spans="1:35" ht="28.5" customHeight="1" x14ac:dyDescent="0.25">
      <c r="A134" s="243">
        <f t="shared" si="11"/>
        <v>7</v>
      </c>
      <c r="B134" s="244"/>
      <c r="C134" s="245"/>
      <c r="D134" s="246"/>
      <c r="E134" s="247"/>
      <c r="F134" s="248"/>
      <c r="G134" s="248"/>
      <c r="H134" s="235">
        <f t="shared" si="10"/>
        <v>0</v>
      </c>
      <c r="I134" s="249"/>
      <c r="J134" s="250"/>
      <c r="K134" s="236">
        <f t="shared" si="8"/>
        <v>0</v>
      </c>
      <c r="L134" s="236">
        <v>0</v>
      </c>
      <c r="M134" s="237"/>
      <c r="N134" s="238"/>
      <c r="O134" s="237"/>
      <c r="P134" s="238"/>
      <c r="Q134" s="102">
        <v>0</v>
      </c>
      <c r="R134" s="104">
        <f t="shared" si="9"/>
        <v>0</v>
      </c>
      <c r="S134" s="251"/>
      <c r="T134" s="239"/>
      <c r="U134" s="239"/>
      <c r="V134" s="239"/>
      <c r="W134" s="239"/>
      <c r="X134" s="239"/>
      <c r="Y134" s="239"/>
      <c r="Z134" s="239"/>
      <c r="AA134" s="239"/>
      <c r="AB134" s="239"/>
      <c r="AC134" s="239"/>
      <c r="AD134" s="239"/>
      <c r="AE134" s="239"/>
      <c r="AF134" s="239"/>
      <c r="AG134" s="239"/>
      <c r="AH134" s="239"/>
      <c r="AI134" s="239"/>
    </row>
    <row r="135" spans="1:35" ht="28.5" customHeight="1" x14ac:dyDescent="0.25">
      <c r="A135" s="243">
        <f t="shared" si="11"/>
        <v>7</v>
      </c>
      <c r="B135" s="244"/>
      <c r="C135" s="245"/>
      <c r="D135" s="246"/>
      <c r="E135" s="247"/>
      <c r="F135" s="248"/>
      <c r="G135" s="248"/>
      <c r="H135" s="235">
        <f t="shared" si="10"/>
        <v>0</v>
      </c>
      <c r="I135" s="249"/>
      <c r="J135" s="250"/>
      <c r="K135" s="236">
        <f t="shared" si="8"/>
        <v>0</v>
      </c>
      <c r="L135" s="236">
        <v>0</v>
      </c>
      <c r="M135" s="237"/>
      <c r="N135" s="238"/>
      <c r="O135" s="237"/>
      <c r="P135" s="238"/>
      <c r="Q135" s="102">
        <v>0</v>
      </c>
      <c r="R135" s="104">
        <f t="shared" si="9"/>
        <v>0</v>
      </c>
      <c r="S135" s="251"/>
      <c r="T135" s="239"/>
      <c r="U135" s="239"/>
      <c r="V135" s="239"/>
      <c r="W135" s="239"/>
      <c r="X135" s="239"/>
      <c r="Y135" s="239"/>
      <c r="Z135" s="239"/>
      <c r="AA135" s="239"/>
      <c r="AB135" s="239"/>
      <c r="AC135" s="239"/>
      <c r="AD135" s="239"/>
      <c r="AE135" s="239"/>
      <c r="AF135" s="239"/>
      <c r="AG135" s="239"/>
      <c r="AH135" s="239"/>
      <c r="AI135" s="239"/>
    </row>
    <row r="136" spans="1:35" ht="28.5" customHeight="1" x14ac:dyDescent="0.25">
      <c r="A136" s="243">
        <f t="shared" si="11"/>
        <v>7</v>
      </c>
      <c r="B136" s="244"/>
      <c r="C136" s="245"/>
      <c r="D136" s="246"/>
      <c r="E136" s="247"/>
      <c r="F136" s="248"/>
      <c r="G136" s="248"/>
      <c r="H136" s="235">
        <f t="shared" si="10"/>
        <v>0</v>
      </c>
      <c r="I136" s="249"/>
      <c r="J136" s="250"/>
      <c r="K136" s="236">
        <f t="shared" si="8"/>
        <v>0</v>
      </c>
      <c r="L136" s="236">
        <v>0</v>
      </c>
      <c r="M136" s="237"/>
      <c r="N136" s="238"/>
      <c r="O136" s="237"/>
      <c r="P136" s="238"/>
      <c r="Q136" s="102">
        <v>0</v>
      </c>
      <c r="R136" s="104">
        <f t="shared" si="9"/>
        <v>0</v>
      </c>
      <c r="S136" s="251"/>
      <c r="T136" s="239"/>
      <c r="U136" s="239"/>
      <c r="V136" s="239"/>
      <c r="W136" s="239"/>
      <c r="X136" s="239"/>
      <c r="Y136" s="239"/>
      <c r="Z136" s="239"/>
      <c r="AA136" s="239"/>
      <c r="AB136" s="239"/>
      <c r="AC136" s="239"/>
      <c r="AD136" s="239"/>
      <c r="AE136" s="239"/>
      <c r="AF136" s="239"/>
      <c r="AG136" s="239"/>
      <c r="AH136" s="239"/>
      <c r="AI136" s="239"/>
    </row>
    <row r="137" spans="1:35" ht="28.5" customHeight="1" x14ac:dyDescent="0.25">
      <c r="A137" s="243">
        <f t="shared" si="11"/>
        <v>7</v>
      </c>
      <c r="B137" s="244"/>
      <c r="C137" s="245"/>
      <c r="D137" s="246"/>
      <c r="E137" s="247"/>
      <c r="F137" s="248"/>
      <c r="G137" s="248"/>
      <c r="H137" s="235">
        <f t="shared" si="10"/>
        <v>0</v>
      </c>
      <c r="I137" s="249"/>
      <c r="J137" s="250"/>
      <c r="K137" s="236">
        <f t="shared" si="8"/>
        <v>0</v>
      </c>
      <c r="L137" s="236">
        <v>0</v>
      </c>
      <c r="M137" s="237"/>
      <c r="N137" s="238"/>
      <c r="O137" s="237"/>
      <c r="P137" s="238"/>
      <c r="Q137" s="102">
        <v>0</v>
      </c>
      <c r="R137" s="104">
        <f t="shared" si="9"/>
        <v>0</v>
      </c>
      <c r="S137" s="251"/>
      <c r="T137" s="239"/>
      <c r="U137" s="239"/>
      <c r="V137" s="239"/>
      <c r="W137" s="239"/>
      <c r="X137" s="239"/>
      <c r="Y137" s="239"/>
      <c r="Z137" s="239"/>
      <c r="AA137" s="239"/>
      <c r="AB137" s="239"/>
      <c r="AC137" s="239"/>
      <c r="AD137" s="239"/>
      <c r="AE137" s="239"/>
      <c r="AF137" s="239"/>
      <c r="AG137" s="239"/>
      <c r="AH137" s="239"/>
      <c r="AI137" s="239"/>
    </row>
    <row r="138" spans="1:35" ht="28.5" customHeight="1" x14ac:dyDescent="0.25">
      <c r="A138" s="243">
        <f t="shared" si="11"/>
        <v>7</v>
      </c>
      <c r="B138" s="244"/>
      <c r="C138" s="245"/>
      <c r="D138" s="246"/>
      <c r="E138" s="247"/>
      <c r="F138" s="248"/>
      <c r="G138" s="248"/>
      <c r="H138" s="235">
        <f t="shared" si="10"/>
        <v>0</v>
      </c>
      <c r="I138" s="249"/>
      <c r="J138" s="250"/>
      <c r="K138" s="236">
        <f t="shared" ref="K138:K201" si="12">L138/1.1</f>
        <v>0</v>
      </c>
      <c r="L138" s="236">
        <v>0</v>
      </c>
      <c r="M138" s="237"/>
      <c r="N138" s="238"/>
      <c r="O138" s="237"/>
      <c r="P138" s="238"/>
      <c r="Q138" s="102">
        <v>0</v>
      </c>
      <c r="R138" s="104">
        <f t="shared" si="9"/>
        <v>0</v>
      </c>
      <c r="S138" s="251"/>
      <c r="T138" s="239"/>
      <c r="U138" s="239"/>
      <c r="V138" s="239"/>
      <c r="W138" s="239"/>
      <c r="X138" s="239"/>
      <c r="Y138" s="239"/>
      <c r="Z138" s="239"/>
      <c r="AA138" s="239"/>
      <c r="AB138" s="239"/>
      <c r="AC138" s="239"/>
      <c r="AD138" s="239"/>
      <c r="AE138" s="239"/>
      <c r="AF138" s="239"/>
      <c r="AG138" s="239"/>
      <c r="AH138" s="239"/>
      <c r="AI138" s="239"/>
    </row>
    <row r="139" spans="1:35" ht="28.5" customHeight="1" x14ac:dyDescent="0.25">
      <c r="A139" s="243">
        <f t="shared" si="11"/>
        <v>7</v>
      </c>
      <c r="B139" s="244"/>
      <c r="C139" s="245"/>
      <c r="D139" s="246"/>
      <c r="E139" s="247"/>
      <c r="F139" s="248"/>
      <c r="G139" s="248"/>
      <c r="H139" s="235">
        <f t="shared" si="10"/>
        <v>0</v>
      </c>
      <c r="I139" s="249"/>
      <c r="J139" s="250"/>
      <c r="K139" s="236">
        <f t="shared" si="12"/>
        <v>0</v>
      </c>
      <c r="L139" s="236">
        <v>0</v>
      </c>
      <c r="M139" s="237"/>
      <c r="N139" s="238"/>
      <c r="O139" s="237"/>
      <c r="P139" s="238"/>
      <c r="Q139" s="102">
        <v>0</v>
      </c>
      <c r="R139" s="104">
        <f t="shared" si="9"/>
        <v>0</v>
      </c>
      <c r="S139" s="251"/>
      <c r="T139" s="239"/>
      <c r="U139" s="239"/>
      <c r="V139" s="239"/>
      <c r="W139" s="239"/>
      <c r="X139" s="239"/>
      <c r="Y139" s="239"/>
      <c r="Z139" s="239"/>
      <c r="AA139" s="239"/>
      <c r="AB139" s="239"/>
      <c r="AC139" s="239"/>
      <c r="AD139" s="239"/>
      <c r="AE139" s="239"/>
      <c r="AF139" s="239"/>
      <c r="AG139" s="239"/>
      <c r="AH139" s="239"/>
      <c r="AI139" s="239"/>
    </row>
    <row r="140" spans="1:35" ht="28.5" customHeight="1" x14ac:dyDescent="0.25">
      <c r="A140" s="243">
        <f t="shared" si="11"/>
        <v>7</v>
      </c>
      <c r="B140" s="244"/>
      <c r="C140" s="245"/>
      <c r="D140" s="246"/>
      <c r="E140" s="247"/>
      <c r="F140" s="248"/>
      <c r="G140" s="248"/>
      <c r="H140" s="235">
        <f t="shared" si="10"/>
        <v>0</v>
      </c>
      <c r="I140" s="249"/>
      <c r="J140" s="250"/>
      <c r="K140" s="236">
        <f t="shared" si="12"/>
        <v>0</v>
      </c>
      <c r="L140" s="236">
        <v>0</v>
      </c>
      <c r="M140" s="237"/>
      <c r="N140" s="238"/>
      <c r="O140" s="237"/>
      <c r="P140" s="238"/>
      <c r="Q140" s="102">
        <v>0</v>
      </c>
      <c r="R140" s="104">
        <f t="shared" si="9"/>
        <v>0</v>
      </c>
      <c r="S140" s="251"/>
      <c r="T140" s="239"/>
      <c r="U140" s="239"/>
      <c r="V140" s="239"/>
      <c r="W140" s="239"/>
      <c r="X140" s="239"/>
      <c r="Y140" s="239"/>
      <c r="Z140" s="239"/>
      <c r="AA140" s="239"/>
      <c r="AB140" s="239"/>
      <c r="AC140" s="239"/>
      <c r="AD140" s="239"/>
      <c r="AE140" s="239"/>
      <c r="AF140" s="239"/>
      <c r="AG140" s="239"/>
      <c r="AH140" s="239"/>
      <c r="AI140" s="239"/>
    </row>
    <row r="141" spans="1:35" ht="28.5" customHeight="1" x14ac:dyDescent="0.25">
      <c r="A141" s="243">
        <f t="shared" si="11"/>
        <v>7</v>
      </c>
      <c r="B141" s="244"/>
      <c r="C141" s="245"/>
      <c r="D141" s="246"/>
      <c r="E141" s="247"/>
      <c r="F141" s="248"/>
      <c r="G141" s="248"/>
      <c r="H141" s="235">
        <f t="shared" si="10"/>
        <v>0</v>
      </c>
      <c r="I141" s="249"/>
      <c r="J141" s="250"/>
      <c r="K141" s="236">
        <f t="shared" si="12"/>
        <v>0</v>
      </c>
      <c r="L141" s="236">
        <v>0</v>
      </c>
      <c r="M141" s="237"/>
      <c r="N141" s="238"/>
      <c r="O141" s="237"/>
      <c r="P141" s="238"/>
      <c r="Q141" s="102">
        <v>0</v>
      </c>
      <c r="R141" s="104">
        <f t="shared" si="9"/>
        <v>0</v>
      </c>
      <c r="S141" s="251"/>
      <c r="T141" s="239"/>
      <c r="U141" s="239"/>
      <c r="V141" s="239"/>
      <c r="W141" s="239"/>
      <c r="X141" s="239"/>
      <c r="Y141" s="239"/>
      <c r="Z141" s="239"/>
      <c r="AA141" s="239"/>
      <c r="AB141" s="239"/>
      <c r="AC141" s="239"/>
      <c r="AD141" s="239"/>
      <c r="AE141" s="239"/>
      <c r="AF141" s="239"/>
      <c r="AG141" s="239"/>
      <c r="AH141" s="239"/>
      <c r="AI141" s="239"/>
    </row>
    <row r="142" spans="1:35" ht="28.5" customHeight="1" x14ac:dyDescent="0.25">
      <c r="A142" s="243">
        <f t="shared" si="11"/>
        <v>7</v>
      </c>
      <c r="B142" s="244"/>
      <c r="C142" s="245"/>
      <c r="D142" s="246"/>
      <c r="E142" s="247"/>
      <c r="F142" s="248"/>
      <c r="G142" s="248"/>
      <c r="H142" s="235">
        <f t="shared" si="10"/>
        <v>0</v>
      </c>
      <c r="I142" s="249"/>
      <c r="J142" s="250"/>
      <c r="K142" s="236">
        <f t="shared" si="12"/>
        <v>0</v>
      </c>
      <c r="L142" s="236">
        <v>0</v>
      </c>
      <c r="M142" s="237"/>
      <c r="N142" s="238"/>
      <c r="O142" s="237"/>
      <c r="P142" s="238"/>
      <c r="Q142" s="102">
        <v>0</v>
      </c>
      <c r="R142" s="104">
        <f t="shared" si="9"/>
        <v>0</v>
      </c>
      <c r="S142" s="251"/>
      <c r="T142" s="239"/>
      <c r="U142" s="239"/>
      <c r="V142" s="239"/>
      <c r="W142" s="239"/>
      <c r="X142" s="239"/>
      <c r="Y142" s="239"/>
      <c r="Z142" s="239"/>
      <c r="AA142" s="239"/>
      <c r="AB142" s="239"/>
      <c r="AC142" s="239"/>
      <c r="AD142" s="239"/>
      <c r="AE142" s="239"/>
      <c r="AF142" s="239"/>
      <c r="AG142" s="239"/>
      <c r="AH142" s="239"/>
      <c r="AI142" s="239"/>
    </row>
    <row r="143" spans="1:35" ht="28.5" customHeight="1" x14ac:dyDescent="0.25">
      <c r="A143" s="243">
        <f t="shared" si="11"/>
        <v>7</v>
      </c>
      <c r="B143" s="244"/>
      <c r="C143" s="245"/>
      <c r="D143" s="246"/>
      <c r="E143" s="247"/>
      <c r="F143" s="248"/>
      <c r="G143" s="248"/>
      <c r="H143" s="235">
        <f t="shared" si="10"/>
        <v>0</v>
      </c>
      <c r="I143" s="249"/>
      <c r="J143" s="250"/>
      <c r="K143" s="236">
        <f t="shared" si="12"/>
        <v>0</v>
      </c>
      <c r="L143" s="236">
        <v>0</v>
      </c>
      <c r="M143" s="237"/>
      <c r="N143" s="238"/>
      <c r="O143" s="237"/>
      <c r="P143" s="238"/>
      <c r="Q143" s="102">
        <v>0</v>
      </c>
      <c r="R143" s="104">
        <f t="shared" si="9"/>
        <v>0</v>
      </c>
      <c r="S143" s="251"/>
      <c r="T143" s="239"/>
      <c r="U143" s="239"/>
      <c r="V143" s="239"/>
      <c r="W143" s="239"/>
      <c r="X143" s="239"/>
      <c r="Y143" s="239"/>
      <c r="Z143" s="239"/>
      <c r="AA143" s="239"/>
      <c r="AB143" s="239"/>
      <c r="AC143" s="239"/>
      <c r="AD143" s="239"/>
      <c r="AE143" s="239"/>
      <c r="AF143" s="239"/>
      <c r="AG143" s="239"/>
      <c r="AH143" s="239"/>
      <c r="AI143" s="239"/>
    </row>
    <row r="144" spans="1:35" ht="28.5" customHeight="1" x14ac:dyDescent="0.25">
      <c r="A144" s="243">
        <f t="shared" si="11"/>
        <v>7</v>
      </c>
      <c r="B144" s="244"/>
      <c r="C144" s="245"/>
      <c r="D144" s="246"/>
      <c r="E144" s="247"/>
      <c r="F144" s="248"/>
      <c r="G144" s="248"/>
      <c r="H144" s="235">
        <f t="shared" si="10"/>
        <v>0</v>
      </c>
      <c r="I144" s="249"/>
      <c r="J144" s="250"/>
      <c r="K144" s="236">
        <f t="shared" si="12"/>
        <v>0</v>
      </c>
      <c r="L144" s="236">
        <v>0</v>
      </c>
      <c r="M144" s="237"/>
      <c r="N144" s="238"/>
      <c r="O144" s="237"/>
      <c r="P144" s="238"/>
      <c r="Q144" s="102">
        <v>0</v>
      </c>
      <c r="R144" s="104">
        <f t="shared" si="9"/>
        <v>0</v>
      </c>
      <c r="S144" s="251"/>
      <c r="T144" s="239"/>
      <c r="U144" s="239"/>
      <c r="V144" s="239"/>
      <c r="W144" s="239"/>
      <c r="X144" s="239"/>
      <c r="Y144" s="239"/>
      <c r="Z144" s="239"/>
      <c r="AA144" s="239"/>
      <c r="AB144" s="239"/>
      <c r="AC144" s="239"/>
      <c r="AD144" s="239"/>
      <c r="AE144" s="239"/>
      <c r="AF144" s="239"/>
      <c r="AG144" s="239"/>
      <c r="AH144" s="239"/>
      <c r="AI144" s="239"/>
    </row>
    <row r="145" spans="1:35" ht="28.5" customHeight="1" x14ac:dyDescent="0.25">
      <c r="A145" s="243">
        <f t="shared" si="11"/>
        <v>7</v>
      </c>
      <c r="B145" s="244"/>
      <c r="C145" s="245"/>
      <c r="D145" s="246"/>
      <c r="E145" s="247"/>
      <c r="F145" s="248"/>
      <c r="G145" s="248"/>
      <c r="H145" s="235">
        <f t="shared" si="10"/>
        <v>0</v>
      </c>
      <c r="I145" s="249"/>
      <c r="J145" s="250"/>
      <c r="K145" s="236">
        <f t="shared" si="12"/>
        <v>0</v>
      </c>
      <c r="L145" s="236">
        <v>0</v>
      </c>
      <c r="M145" s="237"/>
      <c r="N145" s="238"/>
      <c r="O145" s="237"/>
      <c r="P145" s="238"/>
      <c r="Q145" s="102">
        <v>0</v>
      </c>
      <c r="R145" s="104">
        <f t="shared" si="9"/>
        <v>0</v>
      </c>
      <c r="S145" s="251"/>
      <c r="T145" s="239"/>
      <c r="U145" s="239"/>
      <c r="V145" s="239"/>
      <c r="W145" s="239"/>
      <c r="X145" s="239"/>
      <c r="Y145" s="239"/>
      <c r="Z145" s="239"/>
      <c r="AA145" s="239"/>
      <c r="AB145" s="239"/>
      <c r="AC145" s="239"/>
      <c r="AD145" s="239"/>
      <c r="AE145" s="239"/>
      <c r="AF145" s="239"/>
      <c r="AG145" s="239"/>
      <c r="AH145" s="239"/>
      <c r="AI145" s="239"/>
    </row>
    <row r="146" spans="1:35" ht="28.5" customHeight="1" x14ac:dyDescent="0.25">
      <c r="A146" s="243">
        <f t="shared" si="11"/>
        <v>7</v>
      </c>
      <c r="B146" s="244"/>
      <c r="C146" s="245"/>
      <c r="D146" s="246"/>
      <c r="E146" s="247"/>
      <c r="F146" s="248"/>
      <c r="G146" s="248"/>
      <c r="H146" s="235">
        <f t="shared" si="10"/>
        <v>0</v>
      </c>
      <c r="I146" s="249"/>
      <c r="J146" s="250"/>
      <c r="K146" s="236">
        <f t="shared" si="12"/>
        <v>0</v>
      </c>
      <c r="L146" s="236">
        <v>0</v>
      </c>
      <c r="M146" s="237"/>
      <c r="N146" s="238"/>
      <c r="O146" s="237"/>
      <c r="P146" s="238"/>
      <c r="Q146" s="102">
        <v>0</v>
      </c>
      <c r="R146" s="104">
        <f t="shared" si="9"/>
        <v>0</v>
      </c>
      <c r="S146" s="251"/>
      <c r="T146" s="239"/>
      <c r="U146" s="239"/>
      <c r="V146" s="239"/>
      <c r="W146" s="239"/>
      <c r="X146" s="239"/>
      <c r="Y146" s="239"/>
      <c r="Z146" s="239"/>
      <c r="AA146" s="239"/>
      <c r="AB146" s="239"/>
      <c r="AC146" s="239"/>
      <c r="AD146" s="239"/>
      <c r="AE146" s="239"/>
      <c r="AF146" s="239"/>
      <c r="AG146" s="239"/>
      <c r="AH146" s="239"/>
      <c r="AI146" s="239"/>
    </row>
    <row r="147" spans="1:35" ht="28.5" customHeight="1" x14ac:dyDescent="0.25">
      <c r="A147" s="243">
        <f t="shared" si="11"/>
        <v>7</v>
      </c>
      <c r="B147" s="244"/>
      <c r="C147" s="245"/>
      <c r="D147" s="246"/>
      <c r="E147" s="247"/>
      <c r="F147" s="248"/>
      <c r="G147" s="248"/>
      <c r="H147" s="235">
        <f t="shared" si="10"/>
        <v>0</v>
      </c>
      <c r="I147" s="249"/>
      <c r="J147" s="250"/>
      <c r="K147" s="236">
        <f t="shared" si="12"/>
        <v>0</v>
      </c>
      <c r="L147" s="236">
        <v>0</v>
      </c>
      <c r="M147" s="237"/>
      <c r="N147" s="238"/>
      <c r="O147" s="237"/>
      <c r="P147" s="238"/>
      <c r="Q147" s="102">
        <v>0</v>
      </c>
      <c r="R147" s="104">
        <f t="shared" si="9"/>
        <v>0</v>
      </c>
      <c r="S147" s="251"/>
      <c r="T147" s="239"/>
      <c r="U147" s="239"/>
      <c r="V147" s="239"/>
      <c r="W147" s="239"/>
      <c r="X147" s="239"/>
      <c r="Y147" s="239"/>
      <c r="Z147" s="239"/>
      <c r="AA147" s="239"/>
      <c r="AB147" s="239"/>
      <c r="AC147" s="239"/>
      <c r="AD147" s="239"/>
      <c r="AE147" s="239"/>
      <c r="AF147" s="239"/>
      <c r="AG147" s="239"/>
      <c r="AH147" s="239"/>
      <c r="AI147" s="239"/>
    </row>
    <row r="148" spans="1:35" ht="28.5" customHeight="1" x14ac:dyDescent="0.25">
      <c r="A148" s="243">
        <f t="shared" si="11"/>
        <v>7</v>
      </c>
      <c r="B148" s="244"/>
      <c r="C148" s="245"/>
      <c r="D148" s="246"/>
      <c r="E148" s="247"/>
      <c r="F148" s="248"/>
      <c r="G148" s="248"/>
      <c r="H148" s="235">
        <f t="shared" si="10"/>
        <v>0</v>
      </c>
      <c r="I148" s="249"/>
      <c r="J148" s="250"/>
      <c r="K148" s="236">
        <f t="shared" si="12"/>
        <v>0</v>
      </c>
      <c r="L148" s="236">
        <v>0</v>
      </c>
      <c r="M148" s="237"/>
      <c r="N148" s="238"/>
      <c r="O148" s="237"/>
      <c r="P148" s="238"/>
      <c r="Q148" s="102">
        <v>0</v>
      </c>
      <c r="R148" s="104">
        <f t="shared" si="9"/>
        <v>0</v>
      </c>
      <c r="S148" s="251"/>
      <c r="T148" s="239"/>
      <c r="U148" s="239"/>
      <c r="V148" s="239"/>
      <c r="W148" s="239"/>
      <c r="X148" s="239"/>
      <c r="Y148" s="239"/>
      <c r="Z148" s="239"/>
      <c r="AA148" s="239"/>
      <c r="AB148" s="239"/>
      <c r="AC148" s="239"/>
      <c r="AD148" s="239"/>
      <c r="AE148" s="239"/>
      <c r="AF148" s="239"/>
      <c r="AG148" s="239"/>
      <c r="AH148" s="239"/>
      <c r="AI148" s="239"/>
    </row>
    <row r="149" spans="1:35" ht="28.5" customHeight="1" x14ac:dyDescent="0.25">
      <c r="A149" s="243">
        <f t="shared" si="11"/>
        <v>7</v>
      </c>
      <c r="B149" s="244"/>
      <c r="C149" s="245"/>
      <c r="D149" s="246"/>
      <c r="E149" s="247"/>
      <c r="F149" s="248"/>
      <c r="G149" s="248"/>
      <c r="H149" s="235">
        <f t="shared" si="10"/>
        <v>0</v>
      </c>
      <c r="I149" s="249"/>
      <c r="J149" s="250"/>
      <c r="K149" s="236">
        <f t="shared" si="12"/>
        <v>0</v>
      </c>
      <c r="L149" s="236">
        <v>0</v>
      </c>
      <c r="M149" s="237"/>
      <c r="N149" s="238"/>
      <c r="O149" s="237"/>
      <c r="P149" s="238"/>
      <c r="Q149" s="102">
        <v>0</v>
      </c>
      <c r="R149" s="104">
        <f t="shared" si="9"/>
        <v>0</v>
      </c>
      <c r="S149" s="251"/>
      <c r="T149" s="239"/>
      <c r="U149" s="239"/>
      <c r="V149" s="239"/>
      <c r="W149" s="239"/>
      <c r="X149" s="239"/>
      <c r="Y149" s="239"/>
      <c r="Z149" s="239"/>
      <c r="AA149" s="239"/>
      <c r="AB149" s="239"/>
      <c r="AC149" s="239"/>
      <c r="AD149" s="239"/>
      <c r="AE149" s="239"/>
      <c r="AF149" s="239"/>
      <c r="AG149" s="239"/>
      <c r="AH149" s="239"/>
      <c r="AI149" s="239"/>
    </row>
    <row r="150" spans="1:35" ht="28.5" customHeight="1" x14ac:dyDescent="0.25">
      <c r="A150" s="243">
        <f t="shared" si="11"/>
        <v>7</v>
      </c>
      <c r="B150" s="244"/>
      <c r="C150" s="245"/>
      <c r="D150" s="246"/>
      <c r="E150" s="247"/>
      <c r="F150" s="248"/>
      <c r="G150" s="248"/>
      <c r="H150" s="235">
        <f t="shared" si="10"/>
        <v>0</v>
      </c>
      <c r="I150" s="249"/>
      <c r="J150" s="250"/>
      <c r="K150" s="236">
        <f t="shared" si="12"/>
        <v>0</v>
      </c>
      <c r="L150" s="236">
        <v>0</v>
      </c>
      <c r="M150" s="237"/>
      <c r="N150" s="238"/>
      <c r="O150" s="237"/>
      <c r="P150" s="238"/>
      <c r="Q150" s="102">
        <v>0</v>
      </c>
      <c r="R150" s="104">
        <f t="shared" si="9"/>
        <v>0</v>
      </c>
      <c r="S150" s="251"/>
      <c r="T150" s="239"/>
      <c r="U150" s="239"/>
      <c r="V150" s="239"/>
      <c r="W150" s="239"/>
      <c r="X150" s="239"/>
      <c r="Y150" s="239"/>
      <c r="Z150" s="239"/>
      <c r="AA150" s="239"/>
      <c r="AB150" s="239"/>
      <c r="AC150" s="239"/>
      <c r="AD150" s="239"/>
      <c r="AE150" s="239"/>
      <c r="AF150" s="239"/>
      <c r="AG150" s="239"/>
      <c r="AH150" s="239"/>
      <c r="AI150" s="239"/>
    </row>
    <row r="151" spans="1:35" ht="28.5" customHeight="1" x14ac:dyDescent="0.25">
      <c r="A151" s="243">
        <f t="shared" si="11"/>
        <v>7</v>
      </c>
      <c r="B151" s="244"/>
      <c r="C151" s="245"/>
      <c r="D151" s="246"/>
      <c r="E151" s="247"/>
      <c r="F151" s="248"/>
      <c r="G151" s="248"/>
      <c r="H151" s="235">
        <f t="shared" si="10"/>
        <v>0</v>
      </c>
      <c r="I151" s="249"/>
      <c r="J151" s="250"/>
      <c r="K151" s="236">
        <f t="shared" si="12"/>
        <v>0</v>
      </c>
      <c r="L151" s="236">
        <v>0</v>
      </c>
      <c r="M151" s="237"/>
      <c r="N151" s="238"/>
      <c r="O151" s="237"/>
      <c r="P151" s="238"/>
      <c r="Q151" s="102">
        <v>0</v>
      </c>
      <c r="R151" s="104">
        <f t="shared" si="9"/>
        <v>0</v>
      </c>
      <c r="S151" s="251"/>
      <c r="T151" s="239"/>
      <c r="U151" s="239"/>
      <c r="V151" s="239"/>
      <c r="W151" s="239"/>
      <c r="X151" s="239"/>
      <c r="Y151" s="239"/>
      <c r="Z151" s="239"/>
      <c r="AA151" s="239"/>
      <c r="AB151" s="239"/>
      <c r="AC151" s="239"/>
      <c r="AD151" s="239"/>
      <c r="AE151" s="239"/>
      <c r="AF151" s="239"/>
      <c r="AG151" s="239"/>
      <c r="AH151" s="239"/>
      <c r="AI151" s="239"/>
    </row>
    <row r="152" spans="1:35" ht="28.5" customHeight="1" x14ac:dyDescent="0.25">
      <c r="A152" s="243">
        <f t="shared" si="11"/>
        <v>7</v>
      </c>
      <c r="B152" s="244"/>
      <c r="C152" s="245"/>
      <c r="D152" s="246"/>
      <c r="E152" s="247"/>
      <c r="F152" s="248"/>
      <c r="G152" s="248"/>
      <c r="H152" s="235">
        <f t="shared" si="10"/>
        <v>0</v>
      </c>
      <c r="I152" s="249"/>
      <c r="J152" s="250"/>
      <c r="K152" s="236">
        <f t="shared" si="12"/>
        <v>0</v>
      </c>
      <c r="L152" s="236">
        <v>0</v>
      </c>
      <c r="M152" s="237"/>
      <c r="N152" s="238"/>
      <c r="O152" s="237"/>
      <c r="P152" s="238"/>
      <c r="Q152" s="102">
        <v>0</v>
      </c>
      <c r="R152" s="104">
        <f t="shared" ref="R152:R215" si="13">L152-Q152</f>
        <v>0</v>
      </c>
      <c r="S152" s="251"/>
      <c r="T152" s="239"/>
      <c r="U152" s="239"/>
      <c r="V152" s="239"/>
      <c r="W152" s="239"/>
      <c r="X152" s="239"/>
      <c r="Y152" s="239"/>
      <c r="Z152" s="239"/>
      <c r="AA152" s="239"/>
      <c r="AB152" s="239"/>
      <c r="AC152" s="239"/>
      <c r="AD152" s="239"/>
      <c r="AE152" s="239"/>
      <c r="AF152" s="239"/>
      <c r="AG152" s="239"/>
      <c r="AH152" s="239"/>
      <c r="AI152" s="239"/>
    </row>
    <row r="153" spans="1:35" ht="28.5" customHeight="1" x14ac:dyDescent="0.25">
      <c r="A153" s="243">
        <f t="shared" si="11"/>
        <v>7</v>
      </c>
      <c r="B153" s="244"/>
      <c r="C153" s="245"/>
      <c r="D153" s="246"/>
      <c r="E153" s="247"/>
      <c r="F153" s="248"/>
      <c r="G153" s="248"/>
      <c r="H153" s="235">
        <f t="shared" si="10"/>
        <v>0</v>
      </c>
      <c r="I153" s="249"/>
      <c r="J153" s="250"/>
      <c r="K153" s="236">
        <f t="shared" si="12"/>
        <v>0</v>
      </c>
      <c r="L153" s="236">
        <v>0</v>
      </c>
      <c r="M153" s="237"/>
      <c r="N153" s="238"/>
      <c r="O153" s="237"/>
      <c r="P153" s="238"/>
      <c r="Q153" s="102">
        <v>0</v>
      </c>
      <c r="R153" s="104">
        <f t="shared" si="13"/>
        <v>0</v>
      </c>
      <c r="S153" s="251"/>
      <c r="T153" s="239"/>
      <c r="U153" s="239"/>
      <c r="V153" s="239"/>
      <c r="W153" s="239"/>
      <c r="X153" s="239"/>
      <c r="Y153" s="239"/>
      <c r="Z153" s="239"/>
      <c r="AA153" s="239"/>
      <c r="AB153" s="239"/>
      <c r="AC153" s="239"/>
      <c r="AD153" s="239"/>
      <c r="AE153" s="239"/>
      <c r="AF153" s="239"/>
      <c r="AG153" s="239"/>
      <c r="AH153" s="239"/>
      <c r="AI153" s="239"/>
    </row>
    <row r="154" spans="1:35" ht="28.5" customHeight="1" x14ac:dyDescent="0.25">
      <c r="A154" s="243">
        <f t="shared" si="11"/>
        <v>7</v>
      </c>
      <c r="B154" s="244"/>
      <c r="C154" s="245"/>
      <c r="D154" s="246"/>
      <c r="E154" s="247"/>
      <c r="F154" s="248"/>
      <c r="G154" s="248"/>
      <c r="H154" s="235">
        <f t="shared" si="10"/>
        <v>0</v>
      </c>
      <c r="I154" s="249"/>
      <c r="J154" s="250"/>
      <c r="K154" s="236">
        <f t="shared" si="12"/>
        <v>0</v>
      </c>
      <c r="L154" s="236">
        <v>0</v>
      </c>
      <c r="M154" s="237"/>
      <c r="N154" s="238"/>
      <c r="O154" s="237"/>
      <c r="P154" s="238"/>
      <c r="Q154" s="102">
        <v>0</v>
      </c>
      <c r="R154" s="104">
        <f t="shared" si="13"/>
        <v>0</v>
      </c>
      <c r="S154" s="251"/>
      <c r="T154" s="239"/>
      <c r="U154" s="239"/>
      <c r="V154" s="239"/>
      <c r="W154" s="239"/>
      <c r="X154" s="239"/>
      <c r="Y154" s="239"/>
      <c r="Z154" s="239"/>
      <c r="AA154" s="239"/>
      <c r="AB154" s="239"/>
      <c r="AC154" s="239"/>
      <c r="AD154" s="239"/>
      <c r="AE154" s="239"/>
      <c r="AF154" s="239"/>
      <c r="AG154" s="239"/>
      <c r="AH154" s="239"/>
      <c r="AI154" s="239"/>
    </row>
    <row r="155" spans="1:35" ht="28.5" customHeight="1" x14ac:dyDescent="0.25">
      <c r="A155" s="243">
        <f t="shared" si="11"/>
        <v>7</v>
      </c>
      <c r="B155" s="244"/>
      <c r="C155" s="245"/>
      <c r="D155" s="246"/>
      <c r="E155" s="247"/>
      <c r="F155" s="248"/>
      <c r="G155" s="248"/>
      <c r="H155" s="235">
        <f t="shared" si="10"/>
        <v>0</v>
      </c>
      <c r="I155" s="249"/>
      <c r="J155" s="250"/>
      <c r="K155" s="236">
        <f t="shared" si="12"/>
        <v>0</v>
      </c>
      <c r="L155" s="236">
        <v>0</v>
      </c>
      <c r="M155" s="237"/>
      <c r="N155" s="238"/>
      <c r="O155" s="237"/>
      <c r="P155" s="238"/>
      <c r="Q155" s="102">
        <v>0</v>
      </c>
      <c r="R155" s="104">
        <f t="shared" si="13"/>
        <v>0</v>
      </c>
      <c r="S155" s="251"/>
      <c r="T155" s="239"/>
      <c r="U155" s="239"/>
      <c r="V155" s="239"/>
      <c r="W155" s="239"/>
      <c r="X155" s="239"/>
      <c r="Y155" s="239"/>
      <c r="Z155" s="239"/>
      <c r="AA155" s="239"/>
      <c r="AB155" s="239"/>
      <c r="AC155" s="239"/>
      <c r="AD155" s="239"/>
      <c r="AE155" s="239"/>
      <c r="AF155" s="239"/>
      <c r="AG155" s="239"/>
      <c r="AH155" s="239"/>
      <c r="AI155" s="239"/>
    </row>
    <row r="156" spans="1:35" ht="28.5" customHeight="1" x14ac:dyDescent="0.25">
      <c r="A156" s="243">
        <f t="shared" si="11"/>
        <v>7</v>
      </c>
      <c r="B156" s="244"/>
      <c r="C156" s="245"/>
      <c r="D156" s="246"/>
      <c r="E156" s="247"/>
      <c r="F156" s="248"/>
      <c r="G156" s="248"/>
      <c r="H156" s="235">
        <f t="shared" ref="H156:H219" si="14">G156-F156</f>
        <v>0</v>
      </c>
      <c r="I156" s="249"/>
      <c r="J156" s="250"/>
      <c r="K156" s="236">
        <f t="shared" si="12"/>
        <v>0</v>
      </c>
      <c r="L156" s="236">
        <v>0</v>
      </c>
      <c r="M156" s="237"/>
      <c r="N156" s="238"/>
      <c r="O156" s="237"/>
      <c r="P156" s="238"/>
      <c r="Q156" s="102">
        <v>0</v>
      </c>
      <c r="R156" s="104">
        <f t="shared" si="13"/>
        <v>0</v>
      </c>
      <c r="S156" s="251"/>
      <c r="T156" s="239"/>
      <c r="U156" s="239"/>
      <c r="V156" s="239"/>
      <c r="W156" s="239"/>
      <c r="X156" s="239"/>
      <c r="Y156" s="239"/>
      <c r="Z156" s="239"/>
      <c r="AA156" s="239"/>
      <c r="AB156" s="239"/>
      <c r="AC156" s="239"/>
      <c r="AD156" s="239"/>
      <c r="AE156" s="239"/>
      <c r="AF156" s="239"/>
      <c r="AG156" s="239"/>
      <c r="AH156" s="239"/>
      <c r="AI156" s="239"/>
    </row>
    <row r="157" spans="1:35" ht="28.5" customHeight="1" x14ac:dyDescent="0.25">
      <c r="A157" s="243">
        <f t="shared" si="11"/>
        <v>7</v>
      </c>
      <c r="B157" s="244"/>
      <c r="C157" s="245"/>
      <c r="D157" s="246"/>
      <c r="E157" s="247"/>
      <c r="F157" s="248"/>
      <c r="G157" s="248"/>
      <c r="H157" s="235">
        <f t="shared" si="14"/>
        <v>0</v>
      </c>
      <c r="I157" s="249"/>
      <c r="J157" s="250"/>
      <c r="K157" s="236">
        <f t="shared" si="12"/>
        <v>0</v>
      </c>
      <c r="L157" s="236">
        <v>0</v>
      </c>
      <c r="M157" s="237"/>
      <c r="N157" s="238"/>
      <c r="O157" s="237"/>
      <c r="P157" s="238"/>
      <c r="Q157" s="102">
        <v>0</v>
      </c>
      <c r="R157" s="104">
        <f t="shared" si="13"/>
        <v>0</v>
      </c>
      <c r="S157" s="251"/>
      <c r="T157" s="239"/>
      <c r="U157" s="239"/>
      <c r="V157" s="239"/>
      <c r="W157" s="239"/>
      <c r="X157" s="239"/>
      <c r="Y157" s="239"/>
      <c r="Z157" s="239"/>
      <c r="AA157" s="239"/>
      <c r="AB157" s="239"/>
      <c r="AC157" s="239"/>
      <c r="AD157" s="239"/>
      <c r="AE157" s="239"/>
      <c r="AF157" s="239"/>
      <c r="AG157" s="239"/>
      <c r="AH157" s="239"/>
      <c r="AI157" s="239"/>
    </row>
    <row r="158" spans="1:35" ht="28.5" customHeight="1" x14ac:dyDescent="0.25">
      <c r="A158" s="243">
        <f t="shared" si="11"/>
        <v>7</v>
      </c>
      <c r="B158" s="244"/>
      <c r="C158" s="245"/>
      <c r="D158" s="246"/>
      <c r="E158" s="247"/>
      <c r="F158" s="248"/>
      <c r="G158" s="248"/>
      <c r="H158" s="235">
        <f t="shared" si="14"/>
        <v>0</v>
      </c>
      <c r="I158" s="249"/>
      <c r="J158" s="250"/>
      <c r="K158" s="236">
        <f t="shared" si="12"/>
        <v>0</v>
      </c>
      <c r="L158" s="236">
        <v>0</v>
      </c>
      <c r="M158" s="237"/>
      <c r="N158" s="238"/>
      <c r="O158" s="237"/>
      <c r="P158" s="238"/>
      <c r="Q158" s="102">
        <v>0</v>
      </c>
      <c r="R158" s="104">
        <f t="shared" si="13"/>
        <v>0</v>
      </c>
      <c r="S158" s="251"/>
      <c r="T158" s="239"/>
      <c r="U158" s="239"/>
      <c r="V158" s="239"/>
      <c r="W158" s="239"/>
      <c r="X158" s="239"/>
      <c r="Y158" s="239"/>
      <c r="Z158" s="239"/>
      <c r="AA158" s="239"/>
      <c r="AB158" s="239"/>
      <c r="AC158" s="239"/>
      <c r="AD158" s="239"/>
      <c r="AE158" s="239"/>
      <c r="AF158" s="239"/>
      <c r="AG158" s="239"/>
      <c r="AH158" s="239"/>
      <c r="AI158" s="239"/>
    </row>
    <row r="159" spans="1:35" ht="28.5" customHeight="1" x14ac:dyDescent="0.25">
      <c r="A159" s="243">
        <f t="shared" si="11"/>
        <v>7</v>
      </c>
      <c r="B159" s="244"/>
      <c r="C159" s="245"/>
      <c r="D159" s="246"/>
      <c r="E159" s="247"/>
      <c r="F159" s="248"/>
      <c r="G159" s="248"/>
      <c r="H159" s="235">
        <f t="shared" si="14"/>
        <v>0</v>
      </c>
      <c r="I159" s="249"/>
      <c r="J159" s="250"/>
      <c r="K159" s="236">
        <f t="shared" si="12"/>
        <v>0</v>
      </c>
      <c r="L159" s="236">
        <v>0</v>
      </c>
      <c r="M159" s="237"/>
      <c r="N159" s="238"/>
      <c r="O159" s="237"/>
      <c r="P159" s="238"/>
      <c r="Q159" s="102">
        <v>0</v>
      </c>
      <c r="R159" s="104">
        <f t="shared" si="13"/>
        <v>0</v>
      </c>
      <c r="S159" s="251"/>
      <c r="T159" s="239"/>
      <c r="U159" s="239"/>
      <c r="V159" s="239"/>
      <c r="W159" s="239"/>
      <c r="X159" s="239"/>
      <c r="Y159" s="239"/>
      <c r="Z159" s="239"/>
      <c r="AA159" s="239"/>
      <c r="AB159" s="239"/>
      <c r="AC159" s="239"/>
      <c r="AD159" s="239"/>
      <c r="AE159" s="239"/>
      <c r="AF159" s="239"/>
      <c r="AG159" s="239"/>
      <c r="AH159" s="239"/>
      <c r="AI159" s="239"/>
    </row>
    <row r="160" spans="1:35" ht="28.5" customHeight="1" x14ac:dyDescent="0.25">
      <c r="A160" s="243">
        <f t="shared" si="11"/>
        <v>7</v>
      </c>
      <c r="B160" s="244"/>
      <c r="C160" s="245"/>
      <c r="D160" s="246"/>
      <c r="E160" s="247"/>
      <c r="F160" s="248"/>
      <c r="G160" s="248"/>
      <c r="H160" s="235">
        <f t="shared" si="14"/>
        <v>0</v>
      </c>
      <c r="I160" s="249"/>
      <c r="J160" s="250"/>
      <c r="K160" s="236">
        <f t="shared" si="12"/>
        <v>0</v>
      </c>
      <c r="L160" s="236">
        <v>0</v>
      </c>
      <c r="M160" s="237"/>
      <c r="N160" s="238"/>
      <c r="O160" s="237"/>
      <c r="P160" s="238"/>
      <c r="Q160" s="102">
        <v>0</v>
      </c>
      <c r="R160" s="104">
        <f t="shared" si="13"/>
        <v>0</v>
      </c>
      <c r="S160" s="251"/>
      <c r="T160" s="239"/>
      <c r="U160" s="239"/>
      <c r="V160" s="239"/>
      <c r="W160" s="239"/>
      <c r="X160" s="239"/>
      <c r="Y160" s="239"/>
      <c r="Z160" s="239"/>
      <c r="AA160" s="239"/>
      <c r="AB160" s="239"/>
      <c r="AC160" s="239"/>
      <c r="AD160" s="239"/>
      <c r="AE160" s="239"/>
      <c r="AF160" s="239"/>
      <c r="AG160" s="239"/>
      <c r="AH160" s="239"/>
      <c r="AI160" s="239"/>
    </row>
    <row r="161" spans="1:35" ht="28.5" customHeight="1" x14ac:dyDescent="0.25">
      <c r="A161" s="243">
        <f t="shared" si="11"/>
        <v>7</v>
      </c>
      <c r="B161" s="244"/>
      <c r="C161" s="245"/>
      <c r="D161" s="246"/>
      <c r="E161" s="247"/>
      <c r="F161" s="248"/>
      <c r="G161" s="248"/>
      <c r="H161" s="235">
        <f t="shared" si="14"/>
        <v>0</v>
      </c>
      <c r="I161" s="249"/>
      <c r="J161" s="250"/>
      <c r="K161" s="236">
        <f t="shared" si="12"/>
        <v>0</v>
      </c>
      <c r="L161" s="236">
        <v>0</v>
      </c>
      <c r="M161" s="237"/>
      <c r="N161" s="238"/>
      <c r="O161" s="237"/>
      <c r="P161" s="238"/>
      <c r="Q161" s="102">
        <v>0</v>
      </c>
      <c r="R161" s="104">
        <f t="shared" si="13"/>
        <v>0</v>
      </c>
      <c r="S161" s="251"/>
      <c r="T161" s="239"/>
      <c r="U161" s="239"/>
      <c r="V161" s="239"/>
      <c r="W161" s="239"/>
      <c r="X161" s="239"/>
      <c r="Y161" s="239"/>
      <c r="Z161" s="239"/>
      <c r="AA161" s="239"/>
      <c r="AB161" s="239"/>
      <c r="AC161" s="239"/>
      <c r="AD161" s="239"/>
      <c r="AE161" s="239"/>
      <c r="AF161" s="239"/>
      <c r="AG161" s="239"/>
      <c r="AH161" s="239"/>
      <c r="AI161" s="239"/>
    </row>
    <row r="162" spans="1:35" ht="28.5" customHeight="1" x14ac:dyDescent="0.25">
      <c r="A162" s="243">
        <f t="shared" si="11"/>
        <v>7</v>
      </c>
      <c r="B162" s="244"/>
      <c r="C162" s="245"/>
      <c r="D162" s="246"/>
      <c r="E162" s="247"/>
      <c r="F162" s="248"/>
      <c r="G162" s="248"/>
      <c r="H162" s="235">
        <f t="shared" si="14"/>
        <v>0</v>
      </c>
      <c r="I162" s="249"/>
      <c r="J162" s="250"/>
      <c r="K162" s="236">
        <f t="shared" si="12"/>
        <v>0</v>
      </c>
      <c r="L162" s="236">
        <v>0</v>
      </c>
      <c r="M162" s="237"/>
      <c r="N162" s="238"/>
      <c r="O162" s="237"/>
      <c r="P162" s="238"/>
      <c r="Q162" s="102">
        <v>0</v>
      </c>
      <c r="R162" s="104">
        <f t="shared" si="13"/>
        <v>0</v>
      </c>
      <c r="S162" s="251"/>
      <c r="T162" s="239"/>
      <c r="U162" s="239"/>
      <c r="V162" s="239"/>
      <c r="W162" s="239"/>
      <c r="X162" s="239"/>
      <c r="Y162" s="239"/>
      <c r="Z162" s="239"/>
      <c r="AA162" s="239"/>
      <c r="AB162" s="239"/>
      <c r="AC162" s="239"/>
      <c r="AD162" s="239"/>
      <c r="AE162" s="239"/>
      <c r="AF162" s="239"/>
      <c r="AG162" s="239"/>
      <c r="AH162" s="239"/>
      <c r="AI162" s="239"/>
    </row>
    <row r="163" spans="1:35" ht="28.5" customHeight="1" x14ac:dyDescent="0.25">
      <c r="A163" s="243">
        <f t="shared" si="11"/>
        <v>7</v>
      </c>
      <c r="B163" s="244"/>
      <c r="C163" s="245"/>
      <c r="D163" s="246"/>
      <c r="E163" s="247"/>
      <c r="F163" s="248"/>
      <c r="G163" s="248"/>
      <c r="H163" s="235">
        <f t="shared" si="14"/>
        <v>0</v>
      </c>
      <c r="I163" s="249"/>
      <c r="J163" s="250"/>
      <c r="K163" s="236">
        <f t="shared" si="12"/>
        <v>0</v>
      </c>
      <c r="L163" s="236">
        <v>0</v>
      </c>
      <c r="M163" s="237"/>
      <c r="N163" s="238"/>
      <c r="O163" s="237"/>
      <c r="P163" s="238"/>
      <c r="Q163" s="102">
        <v>0</v>
      </c>
      <c r="R163" s="104">
        <f t="shared" si="13"/>
        <v>0</v>
      </c>
      <c r="S163" s="251"/>
      <c r="T163" s="239"/>
      <c r="U163" s="239"/>
      <c r="V163" s="239"/>
      <c r="W163" s="239"/>
      <c r="X163" s="239"/>
      <c r="Y163" s="239"/>
      <c r="Z163" s="239"/>
      <c r="AA163" s="239"/>
      <c r="AB163" s="239"/>
      <c r="AC163" s="239"/>
      <c r="AD163" s="239"/>
      <c r="AE163" s="239"/>
      <c r="AF163" s="239"/>
      <c r="AG163" s="239"/>
      <c r="AH163" s="239"/>
      <c r="AI163" s="239"/>
    </row>
    <row r="164" spans="1:35" ht="28.5" customHeight="1" x14ac:dyDescent="0.25">
      <c r="A164" s="243">
        <f t="shared" si="11"/>
        <v>7</v>
      </c>
      <c r="B164" s="244"/>
      <c r="C164" s="245"/>
      <c r="D164" s="246"/>
      <c r="E164" s="247"/>
      <c r="F164" s="248"/>
      <c r="G164" s="248"/>
      <c r="H164" s="235">
        <f t="shared" si="14"/>
        <v>0</v>
      </c>
      <c r="I164" s="249"/>
      <c r="J164" s="250"/>
      <c r="K164" s="236">
        <f t="shared" si="12"/>
        <v>0</v>
      </c>
      <c r="L164" s="236">
        <v>0</v>
      </c>
      <c r="M164" s="237"/>
      <c r="N164" s="238"/>
      <c r="O164" s="237"/>
      <c r="P164" s="238"/>
      <c r="Q164" s="102">
        <v>0</v>
      </c>
      <c r="R164" s="104">
        <f t="shared" si="13"/>
        <v>0</v>
      </c>
      <c r="S164" s="251"/>
      <c r="T164" s="239"/>
      <c r="U164" s="239"/>
      <c r="V164" s="239"/>
      <c r="W164" s="239"/>
      <c r="X164" s="239"/>
      <c r="Y164" s="239"/>
      <c r="Z164" s="239"/>
      <c r="AA164" s="239"/>
      <c r="AB164" s="239"/>
      <c r="AC164" s="239"/>
      <c r="AD164" s="239"/>
      <c r="AE164" s="239"/>
      <c r="AF164" s="239"/>
      <c r="AG164" s="239"/>
      <c r="AH164" s="239"/>
      <c r="AI164" s="239"/>
    </row>
    <row r="165" spans="1:35" ht="28.5" customHeight="1" x14ac:dyDescent="0.25">
      <c r="A165" s="243">
        <f t="shared" si="11"/>
        <v>7</v>
      </c>
      <c r="B165" s="244"/>
      <c r="C165" s="245"/>
      <c r="D165" s="246"/>
      <c r="E165" s="247"/>
      <c r="F165" s="248"/>
      <c r="G165" s="248"/>
      <c r="H165" s="235">
        <f t="shared" si="14"/>
        <v>0</v>
      </c>
      <c r="I165" s="249"/>
      <c r="J165" s="250"/>
      <c r="K165" s="236">
        <f t="shared" si="12"/>
        <v>0</v>
      </c>
      <c r="L165" s="236">
        <v>0</v>
      </c>
      <c r="M165" s="237"/>
      <c r="N165" s="238"/>
      <c r="O165" s="237"/>
      <c r="P165" s="238"/>
      <c r="Q165" s="102">
        <v>0</v>
      </c>
      <c r="R165" s="104">
        <f t="shared" si="13"/>
        <v>0</v>
      </c>
      <c r="S165" s="251"/>
      <c r="T165" s="239"/>
      <c r="U165" s="239"/>
      <c r="V165" s="239"/>
      <c r="W165" s="239"/>
      <c r="X165" s="239"/>
      <c r="Y165" s="239"/>
      <c r="Z165" s="239"/>
      <c r="AA165" s="239"/>
      <c r="AB165" s="239"/>
      <c r="AC165" s="239"/>
      <c r="AD165" s="239"/>
      <c r="AE165" s="239"/>
      <c r="AF165" s="239"/>
      <c r="AG165" s="239"/>
      <c r="AH165" s="239"/>
      <c r="AI165" s="239"/>
    </row>
    <row r="166" spans="1:35" ht="28.5" customHeight="1" x14ac:dyDescent="0.25">
      <c r="A166" s="243">
        <f t="shared" si="11"/>
        <v>7</v>
      </c>
      <c r="B166" s="244"/>
      <c r="C166" s="245"/>
      <c r="D166" s="246"/>
      <c r="E166" s="247"/>
      <c r="F166" s="248"/>
      <c r="G166" s="248"/>
      <c r="H166" s="235">
        <f t="shared" si="14"/>
        <v>0</v>
      </c>
      <c r="I166" s="249"/>
      <c r="J166" s="250"/>
      <c r="K166" s="236">
        <f t="shared" si="12"/>
        <v>0</v>
      </c>
      <c r="L166" s="236">
        <v>0</v>
      </c>
      <c r="M166" s="237"/>
      <c r="N166" s="238"/>
      <c r="O166" s="237"/>
      <c r="P166" s="238"/>
      <c r="Q166" s="102">
        <v>0</v>
      </c>
      <c r="R166" s="104">
        <f t="shared" si="13"/>
        <v>0</v>
      </c>
      <c r="S166" s="251"/>
      <c r="T166" s="239"/>
      <c r="U166" s="239"/>
      <c r="V166" s="239"/>
      <c r="W166" s="239"/>
      <c r="X166" s="239"/>
      <c r="Y166" s="239"/>
      <c r="Z166" s="239"/>
      <c r="AA166" s="239"/>
      <c r="AB166" s="239"/>
      <c r="AC166" s="239"/>
      <c r="AD166" s="239"/>
      <c r="AE166" s="239"/>
      <c r="AF166" s="239"/>
      <c r="AG166" s="239"/>
      <c r="AH166" s="239"/>
      <c r="AI166" s="239"/>
    </row>
    <row r="167" spans="1:35" ht="28.5" customHeight="1" x14ac:dyDescent="0.25">
      <c r="A167" s="243">
        <f t="shared" si="11"/>
        <v>7</v>
      </c>
      <c r="B167" s="244"/>
      <c r="C167" s="245"/>
      <c r="D167" s="246"/>
      <c r="E167" s="247"/>
      <c r="F167" s="248"/>
      <c r="G167" s="248"/>
      <c r="H167" s="235">
        <f t="shared" si="14"/>
        <v>0</v>
      </c>
      <c r="I167" s="249"/>
      <c r="J167" s="250"/>
      <c r="K167" s="236">
        <f t="shared" si="12"/>
        <v>0</v>
      </c>
      <c r="L167" s="236">
        <v>0</v>
      </c>
      <c r="M167" s="237"/>
      <c r="N167" s="238"/>
      <c r="O167" s="237"/>
      <c r="P167" s="238"/>
      <c r="Q167" s="102">
        <v>0</v>
      </c>
      <c r="R167" s="104">
        <f t="shared" si="13"/>
        <v>0</v>
      </c>
      <c r="S167" s="251"/>
      <c r="T167" s="239"/>
      <c r="U167" s="239"/>
      <c r="V167" s="239"/>
      <c r="W167" s="239"/>
      <c r="X167" s="239"/>
      <c r="Y167" s="239"/>
      <c r="Z167" s="239"/>
      <c r="AA167" s="239"/>
      <c r="AB167" s="239"/>
      <c r="AC167" s="239"/>
      <c r="AD167" s="239"/>
      <c r="AE167" s="239"/>
      <c r="AF167" s="239"/>
      <c r="AG167" s="239"/>
      <c r="AH167" s="239"/>
      <c r="AI167" s="239"/>
    </row>
    <row r="168" spans="1:35" ht="28.5" customHeight="1" x14ac:dyDescent="0.25">
      <c r="A168" s="243">
        <f t="shared" si="11"/>
        <v>7</v>
      </c>
      <c r="B168" s="244"/>
      <c r="C168" s="245"/>
      <c r="D168" s="246"/>
      <c r="E168" s="247"/>
      <c r="F168" s="248"/>
      <c r="G168" s="248"/>
      <c r="H168" s="235">
        <f t="shared" si="14"/>
        <v>0</v>
      </c>
      <c r="I168" s="249"/>
      <c r="J168" s="250"/>
      <c r="K168" s="236">
        <f t="shared" si="12"/>
        <v>0</v>
      </c>
      <c r="L168" s="236">
        <v>0</v>
      </c>
      <c r="M168" s="237"/>
      <c r="N168" s="238"/>
      <c r="O168" s="237"/>
      <c r="P168" s="238"/>
      <c r="Q168" s="102">
        <v>0</v>
      </c>
      <c r="R168" s="104">
        <f t="shared" si="13"/>
        <v>0</v>
      </c>
      <c r="S168" s="251"/>
      <c r="T168" s="239"/>
      <c r="U168" s="239"/>
      <c r="V168" s="239"/>
      <c r="W168" s="239"/>
      <c r="X168" s="239"/>
      <c r="Y168" s="239"/>
      <c r="Z168" s="239"/>
      <c r="AA168" s="239"/>
      <c r="AB168" s="239"/>
      <c r="AC168" s="239"/>
      <c r="AD168" s="239"/>
      <c r="AE168" s="239"/>
      <c r="AF168" s="239"/>
      <c r="AG168" s="239"/>
      <c r="AH168" s="239"/>
      <c r="AI168" s="239"/>
    </row>
    <row r="169" spans="1:35" ht="28.5" customHeight="1" x14ac:dyDescent="0.25">
      <c r="A169" s="243">
        <f t="shared" si="11"/>
        <v>7</v>
      </c>
      <c r="B169" s="244"/>
      <c r="C169" s="245"/>
      <c r="D169" s="246"/>
      <c r="E169" s="247"/>
      <c r="F169" s="248"/>
      <c r="G169" s="248"/>
      <c r="H169" s="235">
        <f t="shared" si="14"/>
        <v>0</v>
      </c>
      <c r="I169" s="249"/>
      <c r="J169" s="250"/>
      <c r="K169" s="236">
        <f t="shared" si="12"/>
        <v>0</v>
      </c>
      <c r="L169" s="236">
        <v>0</v>
      </c>
      <c r="M169" s="237"/>
      <c r="N169" s="238"/>
      <c r="O169" s="237"/>
      <c r="P169" s="238"/>
      <c r="Q169" s="102">
        <v>0</v>
      </c>
      <c r="R169" s="104">
        <f t="shared" si="13"/>
        <v>0</v>
      </c>
      <c r="S169" s="251"/>
      <c r="T169" s="239"/>
      <c r="U169" s="239"/>
      <c r="V169" s="239"/>
      <c r="W169" s="239"/>
      <c r="X169" s="239"/>
      <c r="Y169" s="239"/>
      <c r="Z169" s="239"/>
      <c r="AA169" s="239"/>
      <c r="AB169" s="239"/>
      <c r="AC169" s="239"/>
      <c r="AD169" s="239"/>
      <c r="AE169" s="239"/>
      <c r="AF169" s="239"/>
      <c r="AG169" s="239"/>
      <c r="AH169" s="239"/>
      <c r="AI169" s="239"/>
    </row>
    <row r="170" spans="1:35" ht="28.5" customHeight="1" x14ac:dyDescent="0.25">
      <c r="A170" s="243">
        <f t="shared" si="11"/>
        <v>7</v>
      </c>
      <c r="B170" s="244"/>
      <c r="C170" s="245"/>
      <c r="D170" s="246"/>
      <c r="E170" s="247"/>
      <c r="F170" s="248"/>
      <c r="G170" s="248"/>
      <c r="H170" s="235">
        <f t="shared" si="14"/>
        <v>0</v>
      </c>
      <c r="I170" s="249"/>
      <c r="J170" s="250"/>
      <c r="K170" s="236">
        <f t="shared" si="12"/>
        <v>0</v>
      </c>
      <c r="L170" s="236">
        <v>0</v>
      </c>
      <c r="M170" s="237"/>
      <c r="N170" s="238"/>
      <c r="O170" s="237"/>
      <c r="P170" s="238"/>
      <c r="Q170" s="102">
        <v>0</v>
      </c>
      <c r="R170" s="104">
        <f t="shared" si="13"/>
        <v>0</v>
      </c>
      <c r="S170" s="251"/>
      <c r="T170" s="239"/>
      <c r="U170" s="239"/>
      <c r="V170" s="239"/>
      <c r="W170" s="239"/>
      <c r="X170" s="239"/>
      <c r="Y170" s="239"/>
      <c r="Z170" s="239"/>
      <c r="AA170" s="239"/>
      <c r="AB170" s="239"/>
      <c r="AC170" s="239"/>
      <c r="AD170" s="239"/>
      <c r="AE170" s="239"/>
      <c r="AF170" s="239"/>
      <c r="AG170" s="239"/>
      <c r="AH170" s="239"/>
      <c r="AI170" s="239"/>
    </row>
    <row r="171" spans="1:35" ht="28.5" customHeight="1" x14ac:dyDescent="0.25">
      <c r="A171" s="243">
        <f t="shared" si="11"/>
        <v>7</v>
      </c>
      <c r="B171" s="244"/>
      <c r="C171" s="245"/>
      <c r="D171" s="246"/>
      <c r="E171" s="247"/>
      <c r="F171" s="248"/>
      <c r="G171" s="248"/>
      <c r="H171" s="235">
        <f t="shared" si="14"/>
        <v>0</v>
      </c>
      <c r="I171" s="249"/>
      <c r="J171" s="250"/>
      <c r="K171" s="236">
        <f t="shared" si="12"/>
        <v>0</v>
      </c>
      <c r="L171" s="236">
        <v>0</v>
      </c>
      <c r="M171" s="237"/>
      <c r="N171" s="238"/>
      <c r="O171" s="237"/>
      <c r="P171" s="238"/>
      <c r="Q171" s="102">
        <v>0</v>
      </c>
      <c r="R171" s="104">
        <f t="shared" si="13"/>
        <v>0</v>
      </c>
      <c r="S171" s="251"/>
      <c r="T171" s="239"/>
      <c r="U171" s="239"/>
      <c r="V171" s="239"/>
      <c r="W171" s="239"/>
      <c r="X171" s="239"/>
      <c r="Y171" s="239"/>
      <c r="Z171" s="239"/>
      <c r="AA171" s="239"/>
      <c r="AB171" s="239"/>
      <c r="AC171" s="239"/>
      <c r="AD171" s="239"/>
      <c r="AE171" s="239"/>
      <c r="AF171" s="239"/>
      <c r="AG171" s="239"/>
      <c r="AH171" s="239"/>
      <c r="AI171" s="239"/>
    </row>
    <row r="172" spans="1:35" ht="28.5" customHeight="1" x14ac:dyDescent="0.25">
      <c r="A172" s="243">
        <f t="shared" si="11"/>
        <v>7</v>
      </c>
      <c r="B172" s="244"/>
      <c r="C172" s="245"/>
      <c r="D172" s="246"/>
      <c r="E172" s="247"/>
      <c r="F172" s="248"/>
      <c r="G172" s="248"/>
      <c r="H172" s="235">
        <f t="shared" si="14"/>
        <v>0</v>
      </c>
      <c r="I172" s="249"/>
      <c r="J172" s="250"/>
      <c r="K172" s="236">
        <f t="shared" si="12"/>
        <v>0</v>
      </c>
      <c r="L172" s="236">
        <v>0</v>
      </c>
      <c r="M172" s="237"/>
      <c r="N172" s="238"/>
      <c r="O172" s="237"/>
      <c r="P172" s="238"/>
      <c r="Q172" s="102">
        <v>0</v>
      </c>
      <c r="R172" s="104">
        <f t="shared" si="13"/>
        <v>0</v>
      </c>
      <c r="S172" s="251"/>
      <c r="T172" s="239"/>
      <c r="U172" s="239"/>
      <c r="V172" s="239"/>
      <c r="W172" s="239"/>
      <c r="X172" s="239"/>
      <c r="Y172" s="239"/>
      <c r="Z172" s="239"/>
      <c r="AA172" s="239"/>
      <c r="AB172" s="239"/>
      <c r="AC172" s="239"/>
      <c r="AD172" s="239"/>
      <c r="AE172" s="239"/>
      <c r="AF172" s="239"/>
      <c r="AG172" s="239"/>
      <c r="AH172" s="239"/>
      <c r="AI172" s="239"/>
    </row>
    <row r="173" spans="1:35" ht="28.5" customHeight="1" x14ac:dyDescent="0.25">
      <c r="A173" s="243">
        <f t="shared" si="11"/>
        <v>7</v>
      </c>
      <c r="B173" s="244"/>
      <c r="C173" s="245"/>
      <c r="D173" s="246"/>
      <c r="E173" s="247"/>
      <c r="F173" s="248"/>
      <c r="G173" s="248"/>
      <c r="H173" s="235">
        <f t="shared" si="14"/>
        <v>0</v>
      </c>
      <c r="I173" s="249"/>
      <c r="J173" s="250"/>
      <c r="K173" s="236">
        <f t="shared" si="12"/>
        <v>0</v>
      </c>
      <c r="L173" s="236">
        <v>0</v>
      </c>
      <c r="M173" s="237"/>
      <c r="N173" s="238"/>
      <c r="O173" s="237"/>
      <c r="P173" s="238"/>
      <c r="Q173" s="102">
        <v>0</v>
      </c>
      <c r="R173" s="104">
        <f t="shared" si="13"/>
        <v>0</v>
      </c>
      <c r="S173" s="251"/>
      <c r="T173" s="239"/>
      <c r="U173" s="239"/>
      <c r="V173" s="239"/>
      <c r="W173" s="239"/>
      <c r="X173" s="239"/>
      <c r="Y173" s="239"/>
      <c r="Z173" s="239"/>
      <c r="AA173" s="239"/>
      <c r="AB173" s="239"/>
      <c r="AC173" s="239"/>
      <c r="AD173" s="239"/>
      <c r="AE173" s="239"/>
      <c r="AF173" s="239"/>
      <c r="AG173" s="239"/>
      <c r="AH173" s="239"/>
      <c r="AI173" s="239"/>
    </row>
    <row r="174" spans="1:35" ht="28.5" customHeight="1" x14ac:dyDescent="0.25">
      <c r="A174" s="243">
        <f t="shared" si="11"/>
        <v>7</v>
      </c>
      <c r="B174" s="244"/>
      <c r="C174" s="245"/>
      <c r="D174" s="246"/>
      <c r="E174" s="247"/>
      <c r="F174" s="248"/>
      <c r="G174" s="248"/>
      <c r="H174" s="235">
        <f t="shared" si="14"/>
        <v>0</v>
      </c>
      <c r="I174" s="249"/>
      <c r="J174" s="250"/>
      <c r="K174" s="236">
        <f t="shared" si="12"/>
        <v>0</v>
      </c>
      <c r="L174" s="236">
        <v>0</v>
      </c>
      <c r="M174" s="237"/>
      <c r="N174" s="238"/>
      <c r="O174" s="237"/>
      <c r="P174" s="238"/>
      <c r="Q174" s="102">
        <v>0</v>
      </c>
      <c r="R174" s="104">
        <f t="shared" si="13"/>
        <v>0</v>
      </c>
      <c r="S174" s="251"/>
      <c r="T174" s="239"/>
      <c r="U174" s="239"/>
      <c r="V174" s="239"/>
      <c r="W174" s="239"/>
      <c r="X174" s="239"/>
      <c r="Y174" s="239"/>
      <c r="Z174" s="239"/>
      <c r="AA174" s="239"/>
      <c r="AB174" s="239"/>
      <c r="AC174" s="239"/>
      <c r="AD174" s="239"/>
      <c r="AE174" s="239"/>
      <c r="AF174" s="239"/>
      <c r="AG174" s="239"/>
      <c r="AH174" s="239"/>
      <c r="AI174" s="239"/>
    </row>
    <row r="175" spans="1:35" ht="28.5" customHeight="1" x14ac:dyDescent="0.25">
      <c r="A175" s="243">
        <f t="shared" si="11"/>
        <v>7</v>
      </c>
      <c r="B175" s="244"/>
      <c r="C175" s="245"/>
      <c r="D175" s="246"/>
      <c r="E175" s="247"/>
      <c r="F175" s="248"/>
      <c r="G175" s="248"/>
      <c r="H175" s="235">
        <f t="shared" si="14"/>
        <v>0</v>
      </c>
      <c r="I175" s="249"/>
      <c r="J175" s="250"/>
      <c r="K175" s="236">
        <f t="shared" si="12"/>
        <v>0</v>
      </c>
      <c r="L175" s="236">
        <v>0</v>
      </c>
      <c r="M175" s="237"/>
      <c r="N175" s="238"/>
      <c r="O175" s="237"/>
      <c r="P175" s="238"/>
      <c r="Q175" s="102">
        <v>0</v>
      </c>
      <c r="R175" s="104">
        <f t="shared" si="13"/>
        <v>0</v>
      </c>
      <c r="S175" s="251"/>
      <c r="T175" s="239"/>
      <c r="U175" s="239"/>
      <c r="V175" s="239"/>
      <c r="W175" s="239"/>
      <c r="X175" s="239"/>
      <c r="Y175" s="239"/>
      <c r="Z175" s="239"/>
      <c r="AA175" s="239"/>
      <c r="AB175" s="239"/>
      <c r="AC175" s="239"/>
      <c r="AD175" s="239"/>
      <c r="AE175" s="239"/>
      <c r="AF175" s="239"/>
      <c r="AG175" s="239"/>
      <c r="AH175" s="239"/>
      <c r="AI175" s="239"/>
    </row>
    <row r="176" spans="1:35" ht="28.5" customHeight="1" x14ac:dyDescent="0.25">
      <c r="A176" s="243">
        <f t="shared" si="11"/>
        <v>7</v>
      </c>
      <c r="B176" s="244"/>
      <c r="C176" s="245"/>
      <c r="D176" s="246"/>
      <c r="E176" s="247"/>
      <c r="F176" s="248"/>
      <c r="G176" s="248"/>
      <c r="H176" s="235">
        <f t="shared" si="14"/>
        <v>0</v>
      </c>
      <c r="I176" s="249"/>
      <c r="J176" s="250"/>
      <c r="K176" s="236">
        <f t="shared" si="12"/>
        <v>0</v>
      </c>
      <c r="L176" s="236">
        <v>0</v>
      </c>
      <c r="M176" s="237"/>
      <c r="N176" s="238"/>
      <c r="O176" s="237"/>
      <c r="P176" s="238"/>
      <c r="Q176" s="102">
        <v>0</v>
      </c>
      <c r="R176" s="104">
        <f t="shared" si="13"/>
        <v>0</v>
      </c>
      <c r="S176" s="251"/>
      <c r="T176" s="239"/>
      <c r="U176" s="239"/>
      <c r="V176" s="239"/>
      <c r="W176" s="239"/>
      <c r="X176" s="239"/>
      <c r="Y176" s="239"/>
      <c r="Z176" s="239"/>
      <c r="AA176" s="239"/>
      <c r="AB176" s="239"/>
      <c r="AC176" s="239"/>
      <c r="AD176" s="239"/>
      <c r="AE176" s="239"/>
      <c r="AF176" s="239"/>
      <c r="AG176" s="239"/>
      <c r="AH176" s="239"/>
      <c r="AI176" s="239"/>
    </row>
    <row r="177" spans="1:35" ht="28.5" customHeight="1" x14ac:dyDescent="0.25">
      <c r="A177" s="243">
        <f t="shared" si="11"/>
        <v>7</v>
      </c>
      <c r="B177" s="244"/>
      <c r="C177" s="245"/>
      <c r="D177" s="246"/>
      <c r="E177" s="247"/>
      <c r="F177" s="248"/>
      <c r="G177" s="248"/>
      <c r="H177" s="235">
        <f t="shared" si="14"/>
        <v>0</v>
      </c>
      <c r="I177" s="249"/>
      <c r="J177" s="250"/>
      <c r="K177" s="236">
        <f t="shared" si="12"/>
        <v>0</v>
      </c>
      <c r="L177" s="236">
        <v>0</v>
      </c>
      <c r="M177" s="237"/>
      <c r="N177" s="238"/>
      <c r="O177" s="237"/>
      <c r="P177" s="238"/>
      <c r="Q177" s="102">
        <v>0</v>
      </c>
      <c r="R177" s="104">
        <f t="shared" si="13"/>
        <v>0</v>
      </c>
      <c r="S177" s="251"/>
      <c r="T177" s="239"/>
      <c r="U177" s="239"/>
      <c r="V177" s="239"/>
      <c r="W177" s="239"/>
      <c r="X177" s="239"/>
      <c r="Y177" s="239"/>
      <c r="Z177" s="239"/>
      <c r="AA177" s="239"/>
      <c r="AB177" s="239"/>
      <c r="AC177" s="239"/>
      <c r="AD177" s="239"/>
      <c r="AE177" s="239"/>
      <c r="AF177" s="239"/>
      <c r="AG177" s="239"/>
      <c r="AH177" s="239"/>
      <c r="AI177" s="239"/>
    </row>
    <row r="178" spans="1:35" ht="28.5" customHeight="1" x14ac:dyDescent="0.25">
      <c r="A178" s="243">
        <f t="shared" si="11"/>
        <v>7</v>
      </c>
      <c r="B178" s="244"/>
      <c r="C178" s="245"/>
      <c r="D178" s="246"/>
      <c r="E178" s="247"/>
      <c r="F178" s="248"/>
      <c r="G178" s="248"/>
      <c r="H178" s="235">
        <f t="shared" si="14"/>
        <v>0</v>
      </c>
      <c r="I178" s="249"/>
      <c r="J178" s="250"/>
      <c r="K178" s="236">
        <f t="shared" si="12"/>
        <v>0</v>
      </c>
      <c r="L178" s="236">
        <v>0</v>
      </c>
      <c r="M178" s="237"/>
      <c r="N178" s="238"/>
      <c r="O178" s="237"/>
      <c r="P178" s="238"/>
      <c r="Q178" s="102">
        <v>0</v>
      </c>
      <c r="R178" s="104">
        <f t="shared" si="13"/>
        <v>0</v>
      </c>
      <c r="S178" s="251"/>
      <c r="T178" s="239"/>
      <c r="U178" s="239"/>
      <c r="V178" s="239"/>
      <c r="W178" s="239"/>
      <c r="X178" s="239"/>
      <c r="Y178" s="239"/>
      <c r="Z178" s="239"/>
      <c r="AA178" s="239"/>
      <c r="AB178" s="239"/>
      <c r="AC178" s="239"/>
      <c r="AD178" s="239"/>
      <c r="AE178" s="239"/>
      <c r="AF178" s="239"/>
      <c r="AG178" s="239"/>
      <c r="AH178" s="239"/>
      <c r="AI178" s="239"/>
    </row>
    <row r="179" spans="1:35" ht="28.5" customHeight="1" x14ac:dyDescent="0.25">
      <c r="A179" s="243">
        <f t="shared" si="11"/>
        <v>7</v>
      </c>
      <c r="B179" s="244"/>
      <c r="C179" s="245"/>
      <c r="D179" s="246"/>
      <c r="E179" s="247"/>
      <c r="F179" s="248"/>
      <c r="G179" s="248"/>
      <c r="H179" s="235">
        <f t="shared" si="14"/>
        <v>0</v>
      </c>
      <c r="I179" s="249"/>
      <c r="J179" s="250"/>
      <c r="K179" s="236">
        <f t="shared" si="12"/>
        <v>0</v>
      </c>
      <c r="L179" s="236">
        <v>0</v>
      </c>
      <c r="M179" s="237"/>
      <c r="N179" s="238"/>
      <c r="O179" s="237"/>
      <c r="P179" s="238"/>
      <c r="Q179" s="102">
        <v>0</v>
      </c>
      <c r="R179" s="104">
        <f t="shared" si="13"/>
        <v>0</v>
      </c>
      <c r="S179" s="251"/>
      <c r="T179" s="239"/>
      <c r="U179" s="239"/>
      <c r="V179" s="239"/>
      <c r="W179" s="239"/>
      <c r="X179" s="239"/>
      <c r="Y179" s="239"/>
      <c r="Z179" s="239"/>
      <c r="AA179" s="239"/>
      <c r="AB179" s="239"/>
      <c r="AC179" s="239"/>
      <c r="AD179" s="239"/>
      <c r="AE179" s="239"/>
      <c r="AF179" s="239"/>
      <c r="AG179" s="239"/>
      <c r="AH179" s="239"/>
      <c r="AI179" s="239"/>
    </row>
    <row r="180" spans="1:35" ht="28.5" customHeight="1" x14ac:dyDescent="0.25">
      <c r="A180" s="243">
        <f t="shared" si="11"/>
        <v>7</v>
      </c>
      <c r="B180" s="244"/>
      <c r="C180" s="245"/>
      <c r="D180" s="246"/>
      <c r="E180" s="247"/>
      <c r="F180" s="248"/>
      <c r="G180" s="248"/>
      <c r="H180" s="235">
        <f t="shared" si="14"/>
        <v>0</v>
      </c>
      <c r="I180" s="249"/>
      <c r="J180" s="250"/>
      <c r="K180" s="236">
        <f t="shared" si="12"/>
        <v>0</v>
      </c>
      <c r="L180" s="236">
        <v>0</v>
      </c>
      <c r="M180" s="237"/>
      <c r="N180" s="238"/>
      <c r="O180" s="237"/>
      <c r="P180" s="238"/>
      <c r="Q180" s="102">
        <v>0</v>
      </c>
      <c r="R180" s="104">
        <f t="shared" si="13"/>
        <v>0</v>
      </c>
      <c r="S180" s="251"/>
      <c r="T180" s="239"/>
      <c r="U180" s="239"/>
      <c r="V180" s="239"/>
      <c r="W180" s="239"/>
      <c r="X180" s="239"/>
      <c r="Y180" s="239"/>
      <c r="Z180" s="239"/>
      <c r="AA180" s="239"/>
      <c r="AB180" s="239"/>
      <c r="AC180" s="239"/>
      <c r="AD180" s="239"/>
      <c r="AE180" s="239"/>
      <c r="AF180" s="239"/>
      <c r="AG180" s="239"/>
      <c r="AH180" s="239"/>
      <c r="AI180" s="239"/>
    </row>
    <row r="181" spans="1:35" ht="28.5" customHeight="1" x14ac:dyDescent="0.25">
      <c r="A181" s="243">
        <f t="shared" si="11"/>
        <v>7</v>
      </c>
      <c r="B181" s="244"/>
      <c r="C181" s="245"/>
      <c r="D181" s="246"/>
      <c r="E181" s="247"/>
      <c r="F181" s="248"/>
      <c r="G181" s="248"/>
      <c r="H181" s="235">
        <f t="shared" si="14"/>
        <v>0</v>
      </c>
      <c r="I181" s="249"/>
      <c r="J181" s="250"/>
      <c r="K181" s="236">
        <f t="shared" si="12"/>
        <v>0</v>
      </c>
      <c r="L181" s="236">
        <v>0</v>
      </c>
      <c r="M181" s="237"/>
      <c r="N181" s="238"/>
      <c r="O181" s="237"/>
      <c r="P181" s="238"/>
      <c r="Q181" s="102">
        <v>0</v>
      </c>
      <c r="R181" s="104">
        <f t="shared" si="13"/>
        <v>0</v>
      </c>
      <c r="S181" s="251"/>
      <c r="T181" s="239"/>
      <c r="U181" s="239"/>
      <c r="V181" s="239"/>
      <c r="W181" s="239"/>
      <c r="X181" s="239"/>
      <c r="Y181" s="239"/>
      <c r="Z181" s="239"/>
      <c r="AA181" s="239"/>
      <c r="AB181" s="239"/>
      <c r="AC181" s="239"/>
      <c r="AD181" s="239"/>
      <c r="AE181" s="239"/>
      <c r="AF181" s="239"/>
      <c r="AG181" s="239"/>
      <c r="AH181" s="239"/>
      <c r="AI181" s="239"/>
    </row>
    <row r="182" spans="1:35" ht="28.5" customHeight="1" x14ac:dyDescent="0.25">
      <c r="A182" s="243">
        <f t="shared" si="11"/>
        <v>7</v>
      </c>
      <c r="B182" s="244"/>
      <c r="C182" s="245"/>
      <c r="D182" s="246"/>
      <c r="E182" s="247"/>
      <c r="F182" s="248"/>
      <c r="G182" s="248"/>
      <c r="H182" s="235">
        <f t="shared" si="14"/>
        <v>0</v>
      </c>
      <c r="I182" s="249"/>
      <c r="J182" s="250"/>
      <c r="K182" s="236">
        <f t="shared" si="12"/>
        <v>0</v>
      </c>
      <c r="L182" s="236">
        <v>0</v>
      </c>
      <c r="M182" s="237"/>
      <c r="N182" s="238"/>
      <c r="O182" s="237"/>
      <c r="P182" s="238"/>
      <c r="Q182" s="102">
        <v>0</v>
      </c>
      <c r="R182" s="104">
        <f t="shared" si="13"/>
        <v>0</v>
      </c>
      <c r="S182" s="251"/>
      <c r="T182" s="239"/>
      <c r="U182" s="239"/>
      <c r="V182" s="239"/>
      <c r="W182" s="239"/>
      <c r="X182" s="239"/>
      <c r="Y182" s="239"/>
      <c r="Z182" s="239"/>
      <c r="AA182" s="239"/>
      <c r="AB182" s="239"/>
      <c r="AC182" s="239"/>
      <c r="AD182" s="239"/>
      <c r="AE182" s="239"/>
      <c r="AF182" s="239"/>
      <c r="AG182" s="239"/>
      <c r="AH182" s="239"/>
      <c r="AI182" s="239"/>
    </row>
    <row r="183" spans="1:35" ht="28.5" customHeight="1" x14ac:dyDescent="0.25">
      <c r="A183" s="243">
        <f t="shared" si="11"/>
        <v>7</v>
      </c>
      <c r="B183" s="244"/>
      <c r="C183" s="245"/>
      <c r="D183" s="246"/>
      <c r="E183" s="247"/>
      <c r="F183" s="248"/>
      <c r="G183" s="248"/>
      <c r="H183" s="235">
        <f t="shared" si="14"/>
        <v>0</v>
      </c>
      <c r="I183" s="249"/>
      <c r="J183" s="250"/>
      <c r="K183" s="236">
        <f t="shared" si="12"/>
        <v>0</v>
      </c>
      <c r="L183" s="236">
        <v>0</v>
      </c>
      <c r="M183" s="237"/>
      <c r="N183" s="238"/>
      <c r="O183" s="237"/>
      <c r="P183" s="238"/>
      <c r="Q183" s="102">
        <v>0</v>
      </c>
      <c r="R183" s="104">
        <f t="shared" si="13"/>
        <v>0</v>
      </c>
      <c r="S183" s="251"/>
      <c r="T183" s="239"/>
      <c r="U183" s="239"/>
      <c r="V183" s="239"/>
      <c r="W183" s="239"/>
      <c r="X183" s="239"/>
      <c r="Y183" s="239"/>
      <c r="Z183" s="239"/>
      <c r="AA183" s="239"/>
      <c r="AB183" s="239"/>
      <c r="AC183" s="239"/>
      <c r="AD183" s="239"/>
      <c r="AE183" s="239"/>
      <c r="AF183" s="239"/>
      <c r="AG183" s="239"/>
      <c r="AH183" s="239"/>
      <c r="AI183" s="239"/>
    </row>
    <row r="184" spans="1:35" ht="28.5" customHeight="1" x14ac:dyDescent="0.25">
      <c r="A184" s="243">
        <f t="shared" si="11"/>
        <v>7</v>
      </c>
      <c r="B184" s="244"/>
      <c r="C184" s="245"/>
      <c r="D184" s="246"/>
      <c r="E184" s="247"/>
      <c r="F184" s="248"/>
      <c r="G184" s="248"/>
      <c r="H184" s="235">
        <f t="shared" si="14"/>
        <v>0</v>
      </c>
      <c r="I184" s="249"/>
      <c r="J184" s="250"/>
      <c r="K184" s="236">
        <f t="shared" si="12"/>
        <v>0</v>
      </c>
      <c r="L184" s="236">
        <v>0</v>
      </c>
      <c r="M184" s="237"/>
      <c r="N184" s="238"/>
      <c r="O184" s="237"/>
      <c r="P184" s="238"/>
      <c r="Q184" s="102">
        <v>0</v>
      </c>
      <c r="R184" s="104">
        <f t="shared" si="13"/>
        <v>0</v>
      </c>
      <c r="S184" s="251"/>
      <c r="T184" s="239"/>
      <c r="U184" s="239"/>
      <c r="V184" s="239"/>
      <c r="W184" s="239"/>
      <c r="X184" s="239"/>
      <c r="Y184" s="239"/>
      <c r="Z184" s="239"/>
      <c r="AA184" s="239"/>
      <c r="AB184" s="239"/>
      <c r="AC184" s="239"/>
      <c r="AD184" s="239"/>
      <c r="AE184" s="239"/>
      <c r="AF184" s="239"/>
      <c r="AG184" s="239"/>
      <c r="AH184" s="239"/>
      <c r="AI184" s="239"/>
    </row>
    <row r="185" spans="1:35" ht="28.5" customHeight="1" x14ac:dyDescent="0.25">
      <c r="A185" s="243">
        <f t="shared" si="11"/>
        <v>7</v>
      </c>
      <c r="B185" s="244"/>
      <c r="C185" s="245"/>
      <c r="D185" s="246"/>
      <c r="E185" s="247"/>
      <c r="F185" s="248"/>
      <c r="G185" s="248"/>
      <c r="H185" s="235">
        <f t="shared" si="14"/>
        <v>0</v>
      </c>
      <c r="I185" s="249"/>
      <c r="J185" s="250"/>
      <c r="K185" s="236">
        <f t="shared" si="12"/>
        <v>0</v>
      </c>
      <c r="L185" s="236">
        <v>0</v>
      </c>
      <c r="M185" s="237"/>
      <c r="N185" s="238"/>
      <c r="O185" s="237"/>
      <c r="P185" s="238"/>
      <c r="Q185" s="102">
        <v>0</v>
      </c>
      <c r="R185" s="104">
        <f t="shared" si="13"/>
        <v>0</v>
      </c>
      <c r="S185" s="251"/>
      <c r="T185" s="239"/>
      <c r="U185" s="239"/>
      <c r="V185" s="239"/>
      <c r="W185" s="239"/>
      <c r="X185" s="239"/>
      <c r="Y185" s="239"/>
      <c r="Z185" s="239"/>
      <c r="AA185" s="239"/>
      <c r="AB185" s="239"/>
      <c r="AC185" s="239"/>
      <c r="AD185" s="239"/>
      <c r="AE185" s="239"/>
      <c r="AF185" s="239"/>
      <c r="AG185" s="239"/>
      <c r="AH185" s="239"/>
      <c r="AI185" s="239"/>
    </row>
    <row r="186" spans="1:35" ht="28.5" customHeight="1" x14ac:dyDescent="0.25">
      <c r="A186" s="243">
        <f t="shared" si="11"/>
        <v>7</v>
      </c>
      <c r="B186" s="244"/>
      <c r="C186" s="245"/>
      <c r="D186" s="246"/>
      <c r="E186" s="247"/>
      <c r="F186" s="248"/>
      <c r="G186" s="248"/>
      <c r="H186" s="235">
        <f t="shared" si="14"/>
        <v>0</v>
      </c>
      <c r="I186" s="249"/>
      <c r="J186" s="250"/>
      <c r="K186" s="236">
        <f t="shared" si="12"/>
        <v>0</v>
      </c>
      <c r="L186" s="236">
        <v>0</v>
      </c>
      <c r="M186" s="237"/>
      <c r="N186" s="238"/>
      <c r="O186" s="237"/>
      <c r="P186" s="238"/>
      <c r="Q186" s="102">
        <v>0</v>
      </c>
      <c r="R186" s="104">
        <f t="shared" si="13"/>
        <v>0</v>
      </c>
      <c r="S186" s="251"/>
      <c r="T186" s="239"/>
      <c r="U186" s="239"/>
      <c r="V186" s="239"/>
      <c r="W186" s="239"/>
      <c r="X186" s="239"/>
      <c r="Y186" s="239"/>
      <c r="Z186" s="239"/>
      <c r="AA186" s="239"/>
      <c r="AB186" s="239"/>
      <c r="AC186" s="239"/>
      <c r="AD186" s="239"/>
      <c r="AE186" s="239"/>
      <c r="AF186" s="239"/>
      <c r="AG186" s="239"/>
      <c r="AH186" s="239"/>
      <c r="AI186" s="239"/>
    </row>
    <row r="187" spans="1:35" ht="28.5" customHeight="1" x14ac:dyDescent="0.25">
      <c r="A187" s="243">
        <f t="shared" si="11"/>
        <v>7</v>
      </c>
      <c r="B187" s="244"/>
      <c r="C187" s="245"/>
      <c r="D187" s="246"/>
      <c r="E187" s="247"/>
      <c r="F187" s="248"/>
      <c r="G187" s="248"/>
      <c r="H187" s="235">
        <f t="shared" si="14"/>
        <v>0</v>
      </c>
      <c r="I187" s="249"/>
      <c r="J187" s="250"/>
      <c r="K187" s="236">
        <f t="shared" si="12"/>
        <v>0</v>
      </c>
      <c r="L187" s="236">
        <v>0</v>
      </c>
      <c r="M187" s="237"/>
      <c r="N187" s="238"/>
      <c r="O187" s="237"/>
      <c r="P187" s="238"/>
      <c r="Q187" s="102">
        <v>0</v>
      </c>
      <c r="R187" s="104">
        <f t="shared" si="13"/>
        <v>0</v>
      </c>
      <c r="S187" s="251"/>
      <c r="T187" s="239"/>
      <c r="U187" s="239"/>
      <c r="V187" s="239"/>
      <c r="W187" s="239"/>
      <c r="X187" s="239"/>
      <c r="Y187" s="239"/>
      <c r="Z187" s="239"/>
      <c r="AA187" s="239"/>
      <c r="AB187" s="239"/>
      <c r="AC187" s="239"/>
      <c r="AD187" s="239"/>
      <c r="AE187" s="239"/>
      <c r="AF187" s="239"/>
      <c r="AG187" s="239"/>
      <c r="AH187" s="239"/>
      <c r="AI187" s="239"/>
    </row>
    <row r="188" spans="1:35" ht="28.5" customHeight="1" x14ac:dyDescent="0.25">
      <c r="A188" s="243">
        <f t="shared" si="11"/>
        <v>7</v>
      </c>
      <c r="B188" s="244"/>
      <c r="C188" s="245"/>
      <c r="D188" s="246"/>
      <c r="E188" s="247"/>
      <c r="F188" s="248"/>
      <c r="G188" s="248"/>
      <c r="H188" s="235">
        <f t="shared" si="14"/>
        <v>0</v>
      </c>
      <c r="I188" s="249"/>
      <c r="J188" s="250"/>
      <c r="K188" s="236">
        <f t="shared" si="12"/>
        <v>0</v>
      </c>
      <c r="L188" s="236">
        <v>0</v>
      </c>
      <c r="M188" s="237"/>
      <c r="N188" s="238"/>
      <c r="O188" s="237"/>
      <c r="P188" s="238"/>
      <c r="Q188" s="102">
        <v>0</v>
      </c>
      <c r="R188" s="104">
        <f t="shared" si="13"/>
        <v>0</v>
      </c>
      <c r="S188" s="251"/>
      <c r="T188" s="239"/>
      <c r="U188" s="239"/>
      <c r="V188" s="239"/>
      <c r="W188" s="239"/>
      <c r="X188" s="239"/>
      <c r="Y188" s="239"/>
      <c r="Z188" s="239"/>
      <c r="AA188" s="239"/>
      <c r="AB188" s="239"/>
      <c r="AC188" s="239"/>
      <c r="AD188" s="239"/>
      <c r="AE188" s="239"/>
      <c r="AF188" s="239"/>
      <c r="AG188" s="239"/>
      <c r="AH188" s="239"/>
      <c r="AI188" s="239"/>
    </row>
    <row r="189" spans="1:35" ht="28.5" customHeight="1" x14ac:dyDescent="0.25">
      <c r="A189" s="243">
        <f t="shared" si="11"/>
        <v>7</v>
      </c>
      <c r="B189" s="244"/>
      <c r="C189" s="245"/>
      <c r="D189" s="246"/>
      <c r="E189" s="247"/>
      <c r="F189" s="248"/>
      <c r="G189" s="248"/>
      <c r="H189" s="235">
        <f t="shared" si="14"/>
        <v>0</v>
      </c>
      <c r="I189" s="249"/>
      <c r="J189" s="250"/>
      <c r="K189" s="236">
        <f t="shared" si="12"/>
        <v>0</v>
      </c>
      <c r="L189" s="236">
        <v>0</v>
      </c>
      <c r="M189" s="237"/>
      <c r="N189" s="238"/>
      <c r="O189" s="237"/>
      <c r="P189" s="238"/>
      <c r="Q189" s="102">
        <v>0</v>
      </c>
      <c r="R189" s="104">
        <f t="shared" si="13"/>
        <v>0</v>
      </c>
      <c r="S189" s="251"/>
      <c r="T189" s="239"/>
      <c r="U189" s="239"/>
      <c r="V189" s="239"/>
      <c r="W189" s="239"/>
      <c r="X189" s="239"/>
      <c r="Y189" s="239"/>
      <c r="Z189" s="239"/>
      <c r="AA189" s="239"/>
      <c r="AB189" s="239"/>
      <c r="AC189" s="239"/>
      <c r="AD189" s="239"/>
      <c r="AE189" s="239"/>
      <c r="AF189" s="239"/>
      <c r="AG189" s="239"/>
      <c r="AH189" s="239"/>
      <c r="AI189" s="239"/>
    </row>
    <row r="190" spans="1:35" ht="28.5" customHeight="1" x14ac:dyDescent="0.25">
      <c r="A190" s="243">
        <f t="shared" si="11"/>
        <v>7</v>
      </c>
      <c r="B190" s="244"/>
      <c r="C190" s="245"/>
      <c r="D190" s="246"/>
      <c r="E190" s="247"/>
      <c r="F190" s="248"/>
      <c r="G190" s="248"/>
      <c r="H190" s="235">
        <f t="shared" si="14"/>
        <v>0</v>
      </c>
      <c r="I190" s="249"/>
      <c r="J190" s="250"/>
      <c r="K190" s="236">
        <f t="shared" si="12"/>
        <v>0</v>
      </c>
      <c r="L190" s="236">
        <v>0</v>
      </c>
      <c r="M190" s="237"/>
      <c r="N190" s="238"/>
      <c r="O190" s="237"/>
      <c r="P190" s="238"/>
      <c r="Q190" s="102">
        <v>0</v>
      </c>
      <c r="R190" s="104">
        <f t="shared" si="13"/>
        <v>0</v>
      </c>
      <c r="S190" s="251"/>
      <c r="T190" s="239"/>
      <c r="U190" s="239"/>
      <c r="V190" s="239"/>
      <c r="W190" s="239"/>
      <c r="X190" s="239"/>
      <c r="Y190" s="239"/>
      <c r="Z190" s="239"/>
      <c r="AA190" s="239"/>
      <c r="AB190" s="239"/>
      <c r="AC190" s="239"/>
      <c r="AD190" s="239"/>
      <c r="AE190" s="239"/>
      <c r="AF190" s="239"/>
      <c r="AG190" s="239"/>
      <c r="AH190" s="239"/>
      <c r="AI190" s="239"/>
    </row>
    <row r="191" spans="1:35" ht="28.5" customHeight="1" x14ac:dyDescent="0.25">
      <c r="A191" s="243">
        <f t="shared" si="11"/>
        <v>7</v>
      </c>
      <c r="B191" s="244"/>
      <c r="C191" s="245"/>
      <c r="D191" s="246"/>
      <c r="E191" s="247"/>
      <c r="F191" s="248"/>
      <c r="G191" s="248"/>
      <c r="H191" s="235">
        <f t="shared" si="14"/>
        <v>0</v>
      </c>
      <c r="I191" s="249"/>
      <c r="J191" s="250"/>
      <c r="K191" s="236">
        <f t="shared" si="12"/>
        <v>0</v>
      </c>
      <c r="L191" s="236">
        <v>0</v>
      </c>
      <c r="M191" s="237"/>
      <c r="N191" s="238"/>
      <c r="O191" s="237"/>
      <c r="P191" s="238"/>
      <c r="Q191" s="102">
        <v>0</v>
      </c>
      <c r="R191" s="104">
        <f t="shared" si="13"/>
        <v>0</v>
      </c>
      <c r="S191" s="251"/>
      <c r="T191" s="239"/>
      <c r="U191" s="239"/>
      <c r="V191" s="239"/>
      <c r="W191" s="239"/>
      <c r="X191" s="239"/>
      <c r="Y191" s="239"/>
      <c r="Z191" s="239"/>
      <c r="AA191" s="239"/>
      <c r="AB191" s="239"/>
      <c r="AC191" s="239"/>
      <c r="AD191" s="239"/>
      <c r="AE191" s="239"/>
      <c r="AF191" s="239"/>
      <c r="AG191" s="239"/>
      <c r="AH191" s="239"/>
      <c r="AI191" s="239"/>
    </row>
    <row r="192" spans="1:35" ht="28.5" customHeight="1" x14ac:dyDescent="0.25">
      <c r="A192" s="243">
        <f t="shared" si="11"/>
        <v>7</v>
      </c>
      <c r="B192" s="244"/>
      <c r="C192" s="245"/>
      <c r="D192" s="246"/>
      <c r="E192" s="247"/>
      <c r="F192" s="248"/>
      <c r="G192" s="248"/>
      <c r="H192" s="235">
        <f t="shared" si="14"/>
        <v>0</v>
      </c>
      <c r="I192" s="249"/>
      <c r="J192" s="250"/>
      <c r="K192" s="236">
        <f t="shared" si="12"/>
        <v>0</v>
      </c>
      <c r="L192" s="236">
        <v>0</v>
      </c>
      <c r="M192" s="237"/>
      <c r="N192" s="238"/>
      <c r="O192" s="237"/>
      <c r="P192" s="238"/>
      <c r="Q192" s="102">
        <v>0</v>
      </c>
      <c r="R192" s="104">
        <f t="shared" si="13"/>
        <v>0</v>
      </c>
      <c r="S192" s="251"/>
      <c r="T192" s="239"/>
      <c r="U192" s="239"/>
      <c r="V192" s="239"/>
      <c r="W192" s="239"/>
      <c r="X192" s="239"/>
      <c r="Y192" s="239"/>
      <c r="Z192" s="239"/>
      <c r="AA192" s="239"/>
      <c r="AB192" s="239"/>
      <c r="AC192" s="239"/>
      <c r="AD192" s="239"/>
      <c r="AE192" s="239"/>
      <c r="AF192" s="239"/>
      <c r="AG192" s="239"/>
      <c r="AH192" s="239"/>
      <c r="AI192" s="239"/>
    </row>
    <row r="193" spans="1:35" ht="28.5" customHeight="1" x14ac:dyDescent="0.25">
      <c r="A193" s="243">
        <f t="shared" si="11"/>
        <v>7</v>
      </c>
      <c r="B193" s="244"/>
      <c r="C193" s="245"/>
      <c r="D193" s="246"/>
      <c r="E193" s="247"/>
      <c r="F193" s="248"/>
      <c r="G193" s="248"/>
      <c r="H193" s="235">
        <f t="shared" si="14"/>
        <v>0</v>
      </c>
      <c r="I193" s="249"/>
      <c r="J193" s="250"/>
      <c r="K193" s="236">
        <f t="shared" si="12"/>
        <v>0</v>
      </c>
      <c r="L193" s="236">
        <v>0</v>
      </c>
      <c r="M193" s="237"/>
      <c r="N193" s="238"/>
      <c r="O193" s="237"/>
      <c r="P193" s="238"/>
      <c r="Q193" s="102">
        <v>0</v>
      </c>
      <c r="R193" s="104">
        <f t="shared" si="13"/>
        <v>0</v>
      </c>
      <c r="S193" s="251"/>
      <c r="T193" s="239"/>
      <c r="U193" s="239"/>
      <c r="V193" s="239"/>
      <c r="W193" s="239"/>
      <c r="X193" s="239"/>
      <c r="Y193" s="239"/>
      <c r="Z193" s="239"/>
      <c r="AA193" s="239"/>
      <c r="AB193" s="239"/>
      <c r="AC193" s="239"/>
      <c r="AD193" s="239"/>
      <c r="AE193" s="239"/>
      <c r="AF193" s="239"/>
      <c r="AG193" s="239"/>
      <c r="AH193" s="239"/>
      <c r="AI193" s="239"/>
    </row>
    <row r="194" spans="1:35" ht="28.5" customHeight="1" x14ac:dyDescent="0.25">
      <c r="A194" s="243">
        <f t="shared" ref="A194:A249" si="15">B194+7</f>
        <v>7</v>
      </c>
      <c r="B194" s="244"/>
      <c r="C194" s="245"/>
      <c r="D194" s="246"/>
      <c r="E194" s="247"/>
      <c r="F194" s="248"/>
      <c r="G194" s="248"/>
      <c r="H194" s="235">
        <f t="shared" si="14"/>
        <v>0</v>
      </c>
      <c r="I194" s="249"/>
      <c r="J194" s="250"/>
      <c r="K194" s="236">
        <f t="shared" si="12"/>
        <v>0</v>
      </c>
      <c r="L194" s="236">
        <v>0</v>
      </c>
      <c r="M194" s="237"/>
      <c r="N194" s="238"/>
      <c r="O194" s="237"/>
      <c r="P194" s="238"/>
      <c r="Q194" s="102">
        <v>0</v>
      </c>
      <c r="R194" s="104">
        <f t="shared" si="13"/>
        <v>0</v>
      </c>
      <c r="S194" s="251"/>
      <c r="T194" s="239"/>
      <c r="U194" s="239"/>
      <c r="V194" s="239"/>
      <c r="W194" s="239"/>
      <c r="X194" s="239"/>
      <c r="Y194" s="239"/>
      <c r="Z194" s="239"/>
      <c r="AA194" s="239"/>
      <c r="AB194" s="239"/>
      <c r="AC194" s="239"/>
      <c r="AD194" s="239"/>
      <c r="AE194" s="239"/>
      <c r="AF194" s="239"/>
      <c r="AG194" s="239"/>
      <c r="AH194" s="239"/>
      <c r="AI194" s="239"/>
    </row>
    <row r="195" spans="1:35" ht="28.5" customHeight="1" x14ac:dyDescent="0.25">
      <c r="A195" s="243">
        <f t="shared" si="15"/>
        <v>7</v>
      </c>
      <c r="B195" s="244"/>
      <c r="C195" s="245"/>
      <c r="D195" s="246"/>
      <c r="E195" s="247"/>
      <c r="F195" s="248"/>
      <c r="G195" s="248"/>
      <c r="H195" s="235">
        <f t="shared" si="14"/>
        <v>0</v>
      </c>
      <c r="I195" s="249"/>
      <c r="J195" s="250"/>
      <c r="K195" s="236">
        <f t="shared" si="12"/>
        <v>0</v>
      </c>
      <c r="L195" s="236">
        <v>0</v>
      </c>
      <c r="M195" s="237"/>
      <c r="N195" s="238"/>
      <c r="O195" s="237"/>
      <c r="P195" s="238"/>
      <c r="Q195" s="102">
        <v>0</v>
      </c>
      <c r="R195" s="104">
        <f t="shared" si="13"/>
        <v>0</v>
      </c>
      <c r="S195" s="251"/>
      <c r="T195" s="239"/>
      <c r="U195" s="239"/>
      <c r="V195" s="239"/>
      <c r="W195" s="239"/>
      <c r="X195" s="239"/>
      <c r="Y195" s="239"/>
      <c r="Z195" s="239"/>
      <c r="AA195" s="239"/>
      <c r="AB195" s="239"/>
      <c r="AC195" s="239"/>
      <c r="AD195" s="239"/>
      <c r="AE195" s="239"/>
      <c r="AF195" s="239"/>
      <c r="AG195" s="239"/>
      <c r="AH195" s="239"/>
      <c r="AI195" s="239"/>
    </row>
    <row r="196" spans="1:35" ht="28.5" customHeight="1" x14ac:dyDescent="0.25">
      <c r="A196" s="243">
        <f t="shared" si="15"/>
        <v>7</v>
      </c>
      <c r="B196" s="244"/>
      <c r="C196" s="245"/>
      <c r="D196" s="246"/>
      <c r="E196" s="247"/>
      <c r="F196" s="248"/>
      <c r="G196" s="248"/>
      <c r="H196" s="235">
        <f t="shared" si="14"/>
        <v>0</v>
      </c>
      <c r="I196" s="249"/>
      <c r="J196" s="250"/>
      <c r="K196" s="236">
        <f t="shared" si="12"/>
        <v>0</v>
      </c>
      <c r="L196" s="236">
        <v>0</v>
      </c>
      <c r="M196" s="237"/>
      <c r="N196" s="238"/>
      <c r="O196" s="237"/>
      <c r="P196" s="238"/>
      <c r="Q196" s="102">
        <v>0</v>
      </c>
      <c r="R196" s="104">
        <f t="shared" si="13"/>
        <v>0</v>
      </c>
      <c r="S196" s="251"/>
      <c r="T196" s="239"/>
      <c r="U196" s="239"/>
      <c r="V196" s="239"/>
      <c r="W196" s="239"/>
      <c r="X196" s="239"/>
      <c r="Y196" s="239"/>
      <c r="Z196" s="239"/>
      <c r="AA196" s="239"/>
      <c r="AB196" s="239"/>
      <c r="AC196" s="239"/>
      <c r="AD196" s="239"/>
      <c r="AE196" s="239"/>
      <c r="AF196" s="239"/>
      <c r="AG196" s="239"/>
      <c r="AH196" s="239"/>
      <c r="AI196" s="239"/>
    </row>
    <row r="197" spans="1:35" ht="28.5" customHeight="1" x14ac:dyDescent="0.25">
      <c r="A197" s="243">
        <f t="shared" si="15"/>
        <v>7</v>
      </c>
      <c r="B197" s="244"/>
      <c r="C197" s="245"/>
      <c r="D197" s="246"/>
      <c r="E197" s="247"/>
      <c r="F197" s="248"/>
      <c r="G197" s="248"/>
      <c r="H197" s="235">
        <f t="shared" si="14"/>
        <v>0</v>
      </c>
      <c r="I197" s="249"/>
      <c r="J197" s="250"/>
      <c r="K197" s="236">
        <f t="shared" si="12"/>
        <v>0</v>
      </c>
      <c r="L197" s="236">
        <v>0</v>
      </c>
      <c r="M197" s="237"/>
      <c r="N197" s="238"/>
      <c r="O197" s="237"/>
      <c r="P197" s="238"/>
      <c r="Q197" s="102">
        <v>0</v>
      </c>
      <c r="R197" s="104">
        <f t="shared" si="13"/>
        <v>0</v>
      </c>
      <c r="S197" s="251"/>
      <c r="T197" s="239"/>
      <c r="U197" s="239"/>
      <c r="V197" s="239"/>
      <c r="W197" s="239"/>
      <c r="X197" s="239"/>
      <c r="Y197" s="239"/>
      <c r="Z197" s="239"/>
      <c r="AA197" s="239"/>
      <c r="AB197" s="239"/>
      <c r="AC197" s="239"/>
      <c r="AD197" s="239"/>
      <c r="AE197" s="239"/>
      <c r="AF197" s="239"/>
      <c r="AG197" s="239"/>
      <c r="AH197" s="239"/>
      <c r="AI197" s="239"/>
    </row>
    <row r="198" spans="1:35" ht="28.5" customHeight="1" x14ac:dyDescent="0.25">
      <c r="A198" s="243">
        <f t="shared" si="15"/>
        <v>7</v>
      </c>
      <c r="B198" s="244"/>
      <c r="C198" s="245"/>
      <c r="D198" s="246"/>
      <c r="E198" s="247"/>
      <c r="F198" s="248"/>
      <c r="G198" s="248"/>
      <c r="H198" s="235">
        <f t="shared" si="14"/>
        <v>0</v>
      </c>
      <c r="I198" s="249"/>
      <c r="J198" s="250"/>
      <c r="K198" s="236">
        <f t="shared" si="12"/>
        <v>0</v>
      </c>
      <c r="L198" s="236">
        <v>0</v>
      </c>
      <c r="M198" s="237"/>
      <c r="N198" s="238"/>
      <c r="O198" s="237"/>
      <c r="P198" s="238"/>
      <c r="Q198" s="102">
        <v>0</v>
      </c>
      <c r="R198" s="104">
        <f t="shared" si="13"/>
        <v>0</v>
      </c>
      <c r="S198" s="251"/>
      <c r="T198" s="239"/>
      <c r="U198" s="239"/>
      <c r="V198" s="239"/>
      <c r="W198" s="239"/>
      <c r="X198" s="239"/>
      <c r="Y198" s="239"/>
      <c r="Z198" s="239"/>
      <c r="AA198" s="239"/>
      <c r="AB198" s="239"/>
      <c r="AC198" s="239"/>
      <c r="AD198" s="239"/>
      <c r="AE198" s="239"/>
      <c r="AF198" s="239"/>
      <c r="AG198" s="239"/>
      <c r="AH198" s="239"/>
      <c r="AI198" s="239"/>
    </row>
    <row r="199" spans="1:35" ht="28.5" customHeight="1" x14ac:dyDescent="0.25">
      <c r="A199" s="243">
        <f t="shared" si="15"/>
        <v>7</v>
      </c>
      <c r="B199" s="244"/>
      <c r="C199" s="245"/>
      <c r="D199" s="246"/>
      <c r="E199" s="247"/>
      <c r="F199" s="248"/>
      <c r="G199" s="248"/>
      <c r="H199" s="235">
        <f t="shared" si="14"/>
        <v>0</v>
      </c>
      <c r="I199" s="249"/>
      <c r="J199" s="250"/>
      <c r="K199" s="236">
        <f t="shared" si="12"/>
        <v>0</v>
      </c>
      <c r="L199" s="236">
        <v>0</v>
      </c>
      <c r="M199" s="237"/>
      <c r="N199" s="238"/>
      <c r="O199" s="237"/>
      <c r="P199" s="238"/>
      <c r="Q199" s="102">
        <v>0</v>
      </c>
      <c r="R199" s="104">
        <f t="shared" si="13"/>
        <v>0</v>
      </c>
      <c r="S199" s="251"/>
      <c r="T199" s="239"/>
      <c r="U199" s="239"/>
      <c r="V199" s="239"/>
      <c r="W199" s="239"/>
      <c r="X199" s="239"/>
      <c r="Y199" s="239"/>
      <c r="Z199" s="239"/>
      <c r="AA199" s="239"/>
      <c r="AB199" s="239"/>
      <c r="AC199" s="239"/>
      <c r="AD199" s="239"/>
      <c r="AE199" s="239"/>
      <c r="AF199" s="239"/>
      <c r="AG199" s="239"/>
      <c r="AH199" s="239"/>
      <c r="AI199" s="239"/>
    </row>
    <row r="200" spans="1:35" ht="28.5" customHeight="1" x14ac:dyDescent="0.25">
      <c r="A200" s="243">
        <f t="shared" si="15"/>
        <v>7</v>
      </c>
      <c r="B200" s="244"/>
      <c r="C200" s="245"/>
      <c r="D200" s="246"/>
      <c r="E200" s="247"/>
      <c r="F200" s="248"/>
      <c r="G200" s="248"/>
      <c r="H200" s="235">
        <f t="shared" si="14"/>
        <v>0</v>
      </c>
      <c r="I200" s="249"/>
      <c r="J200" s="250"/>
      <c r="K200" s="236">
        <f t="shared" si="12"/>
        <v>0</v>
      </c>
      <c r="L200" s="236">
        <v>0</v>
      </c>
      <c r="M200" s="237"/>
      <c r="N200" s="238"/>
      <c r="O200" s="237"/>
      <c r="P200" s="238"/>
      <c r="Q200" s="102">
        <v>0</v>
      </c>
      <c r="R200" s="104">
        <f t="shared" si="13"/>
        <v>0</v>
      </c>
      <c r="S200" s="251"/>
      <c r="T200" s="239"/>
      <c r="U200" s="239"/>
      <c r="V200" s="239"/>
      <c r="W200" s="239"/>
      <c r="X200" s="239"/>
      <c r="Y200" s="239"/>
      <c r="Z200" s="239"/>
      <c r="AA200" s="239"/>
      <c r="AB200" s="239"/>
      <c r="AC200" s="239"/>
      <c r="AD200" s="239"/>
      <c r="AE200" s="239"/>
      <c r="AF200" s="239"/>
      <c r="AG200" s="239"/>
      <c r="AH200" s="239"/>
      <c r="AI200" s="239"/>
    </row>
    <row r="201" spans="1:35" ht="28.5" customHeight="1" x14ac:dyDescent="0.25">
      <c r="A201" s="243">
        <f t="shared" si="15"/>
        <v>7</v>
      </c>
      <c r="B201" s="244"/>
      <c r="C201" s="245"/>
      <c r="D201" s="246"/>
      <c r="E201" s="247"/>
      <c r="F201" s="248"/>
      <c r="G201" s="248"/>
      <c r="H201" s="235">
        <f t="shared" si="14"/>
        <v>0</v>
      </c>
      <c r="I201" s="249"/>
      <c r="J201" s="250"/>
      <c r="K201" s="236">
        <f t="shared" si="12"/>
        <v>0</v>
      </c>
      <c r="L201" s="236">
        <v>0</v>
      </c>
      <c r="M201" s="237"/>
      <c r="N201" s="238"/>
      <c r="O201" s="237"/>
      <c r="P201" s="238"/>
      <c r="Q201" s="102">
        <v>0</v>
      </c>
      <c r="R201" s="104">
        <f t="shared" si="13"/>
        <v>0</v>
      </c>
      <c r="S201" s="251"/>
      <c r="T201" s="239"/>
      <c r="U201" s="239"/>
      <c r="V201" s="239"/>
      <c r="W201" s="239"/>
      <c r="X201" s="239"/>
      <c r="Y201" s="239"/>
      <c r="Z201" s="239"/>
      <c r="AA201" s="239"/>
      <c r="AB201" s="239"/>
      <c r="AC201" s="239"/>
      <c r="AD201" s="239"/>
      <c r="AE201" s="239"/>
      <c r="AF201" s="239"/>
      <c r="AG201" s="239"/>
      <c r="AH201" s="239"/>
      <c r="AI201" s="239"/>
    </row>
    <row r="202" spans="1:35" ht="28.5" customHeight="1" x14ac:dyDescent="0.25">
      <c r="A202" s="243">
        <f t="shared" si="15"/>
        <v>7</v>
      </c>
      <c r="B202" s="244"/>
      <c r="C202" s="245"/>
      <c r="D202" s="246"/>
      <c r="E202" s="247"/>
      <c r="F202" s="248"/>
      <c r="G202" s="248"/>
      <c r="H202" s="235">
        <f t="shared" si="14"/>
        <v>0</v>
      </c>
      <c r="I202" s="249"/>
      <c r="J202" s="250"/>
      <c r="K202" s="236">
        <f t="shared" ref="K202:K265" si="16">L202/1.1</f>
        <v>0</v>
      </c>
      <c r="L202" s="236">
        <v>0</v>
      </c>
      <c r="M202" s="237"/>
      <c r="N202" s="238"/>
      <c r="O202" s="237"/>
      <c r="P202" s="238"/>
      <c r="Q202" s="102">
        <v>0</v>
      </c>
      <c r="R202" s="104">
        <f t="shared" si="13"/>
        <v>0</v>
      </c>
      <c r="S202" s="251"/>
      <c r="T202" s="239"/>
      <c r="U202" s="239"/>
      <c r="V202" s="239"/>
      <c r="W202" s="239"/>
      <c r="X202" s="239"/>
      <c r="Y202" s="239"/>
      <c r="Z202" s="239"/>
      <c r="AA202" s="239"/>
      <c r="AB202" s="239"/>
      <c r="AC202" s="239"/>
      <c r="AD202" s="239"/>
      <c r="AE202" s="239"/>
      <c r="AF202" s="239"/>
      <c r="AG202" s="239"/>
      <c r="AH202" s="239"/>
      <c r="AI202" s="239"/>
    </row>
    <row r="203" spans="1:35" ht="28.5" customHeight="1" x14ac:dyDescent="0.25">
      <c r="A203" s="243">
        <f t="shared" si="15"/>
        <v>7</v>
      </c>
      <c r="B203" s="244"/>
      <c r="C203" s="245"/>
      <c r="D203" s="246"/>
      <c r="E203" s="247"/>
      <c r="F203" s="248"/>
      <c r="G203" s="248"/>
      <c r="H203" s="235">
        <f t="shared" si="14"/>
        <v>0</v>
      </c>
      <c r="I203" s="249"/>
      <c r="J203" s="250"/>
      <c r="K203" s="236">
        <f t="shared" si="16"/>
        <v>0</v>
      </c>
      <c r="L203" s="236">
        <v>0</v>
      </c>
      <c r="M203" s="237"/>
      <c r="N203" s="238"/>
      <c r="O203" s="237"/>
      <c r="P203" s="238"/>
      <c r="Q203" s="102">
        <v>0</v>
      </c>
      <c r="R203" s="104">
        <f t="shared" si="13"/>
        <v>0</v>
      </c>
      <c r="S203" s="251"/>
      <c r="T203" s="239"/>
      <c r="U203" s="239"/>
      <c r="V203" s="239"/>
      <c r="W203" s="239"/>
      <c r="X203" s="239"/>
      <c r="Y203" s="239"/>
      <c r="Z203" s="239"/>
      <c r="AA203" s="239"/>
      <c r="AB203" s="239"/>
      <c r="AC203" s="239"/>
      <c r="AD203" s="239"/>
      <c r="AE203" s="239"/>
      <c r="AF203" s="239"/>
      <c r="AG203" s="239"/>
      <c r="AH203" s="239"/>
      <c r="AI203" s="239"/>
    </row>
    <row r="204" spans="1:35" ht="28.5" customHeight="1" x14ac:dyDescent="0.25">
      <c r="A204" s="243">
        <f t="shared" si="15"/>
        <v>7</v>
      </c>
      <c r="B204" s="244"/>
      <c r="C204" s="245"/>
      <c r="D204" s="246"/>
      <c r="E204" s="247"/>
      <c r="F204" s="248"/>
      <c r="G204" s="248"/>
      <c r="H204" s="235">
        <f t="shared" si="14"/>
        <v>0</v>
      </c>
      <c r="I204" s="249"/>
      <c r="J204" s="250"/>
      <c r="K204" s="236">
        <f t="shared" si="16"/>
        <v>0</v>
      </c>
      <c r="L204" s="236">
        <v>0</v>
      </c>
      <c r="M204" s="237"/>
      <c r="N204" s="238"/>
      <c r="O204" s="237"/>
      <c r="P204" s="238"/>
      <c r="Q204" s="102">
        <v>0</v>
      </c>
      <c r="R204" s="104">
        <f t="shared" si="13"/>
        <v>0</v>
      </c>
      <c r="S204" s="251"/>
      <c r="T204" s="239"/>
      <c r="U204" s="239"/>
      <c r="V204" s="239"/>
      <c r="W204" s="239"/>
      <c r="X204" s="239"/>
      <c r="Y204" s="239"/>
      <c r="Z204" s="239"/>
      <c r="AA204" s="239"/>
      <c r="AB204" s="239"/>
      <c r="AC204" s="239"/>
      <c r="AD204" s="239"/>
      <c r="AE204" s="239"/>
      <c r="AF204" s="239"/>
      <c r="AG204" s="239"/>
      <c r="AH204" s="239"/>
      <c r="AI204" s="239"/>
    </row>
    <row r="205" spans="1:35" ht="28.5" customHeight="1" x14ac:dyDescent="0.25">
      <c r="A205" s="243">
        <f t="shared" si="15"/>
        <v>7</v>
      </c>
      <c r="B205" s="244"/>
      <c r="C205" s="245"/>
      <c r="D205" s="246"/>
      <c r="E205" s="247"/>
      <c r="F205" s="248"/>
      <c r="G205" s="248"/>
      <c r="H205" s="235">
        <f t="shared" si="14"/>
        <v>0</v>
      </c>
      <c r="I205" s="249"/>
      <c r="J205" s="250"/>
      <c r="K205" s="236">
        <f t="shared" si="16"/>
        <v>0</v>
      </c>
      <c r="L205" s="236">
        <v>0</v>
      </c>
      <c r="M205" s="237"/>
      <c r="N205" s="238"/>
      <c r="O205" s="237"/>
      <c r="P205" s="238"/>
      <c r="Q205" s="102">
        <v>0</v>
      </c>
      <c r="R205" s="104">
        <f t="shared" si="13"/>
        <v>0</v>
      </c>
      <c r="S205" s="251"/>
      <c r="T205" s="239"/>
      <c r="U205" s="239"/>
      <c r="V205" s="239"/>
      <c r="W205" s="239"/>
      <c r="X205" s="239"/>
      <c r="Y205" s="239"/>
      <c r="Z205" s="239"/>
      <c r="AA205" s="239"/>
      <c r="AB205" s="239"/>
      <c r="AC205" s="239"/>
      <c r="AD205" s="239"/>
      <c r="AE205" s="239"/>
      <c r="AF205" s="239"/>
      <c r="AG205" s="239"/>
      <c r="AH205" s="239"/>
      <c r="AI205" s="239"/>
    </row>
    <row r="206" spans="1:35" ht="28.5" customHeight="1" x14ac:dyDescent="0.25">
      <c r="A206" s="243">
        <f t="shared" si="15"/>
        <v>7</v>
      </c>
      <c r="B206" s="244"/>
      <c r="C206" s="245"/>
      <c r="D206" s="246"/>
      <c r="E206" s="247"/>
      <c r="F206" s="248"/>
      <c r="G206" s="248"/>
      <c r="H206" s="235">
        <f t="shared" si="14"/>
        <v>0</v>
      </c>
      <c r="I206" s="249"/>
      <c r="J206" s="250"/>
      <c r="K206" s="236">
        <f t="shared" si="16"/>
        <v>0</v>
      </c>
      <c r="L206" s="236">
        <v>0</v>
      </c>
      <c r="M206" s="237"/>
      <c r="N206" s="238"/>
      <c r="O206" s="237"/>
      <c r="P206" s="238"/>
      <c r="Q206" s="102">
        <v>0</v>
      </c>
      <c r="R206" s="104">
        <f t="shared" si="13"/>
        <v>0</v>
      </c>
      <c r="S206" s="251"/>
      <c r="T206" s="239"/>
      <c r="U206" s="239"/>
      <c r="V206" s="239"/>
      <c r="W206" s="239"/>
      <c r="X206" s="239"/>
      <c r="Y206" s="239"/>
      <c r="Z206" s="239"/>
      <c r="AA206" s="239"/>
      <c r="AB206" s="239"/>
      <c r="AC206" s="239"/>
      <c r="AD206" s="239"/>
      <c r="AE206" s="239"/>
      <c r="AF206" s="239"/>
      <c r="AG206" s="239"/>
      <c r="AH206" s="239"/>
      <c r="AI206" s="239"/>
    </row>
    <row r="207" spans="1:35" ht="28.5" customHeight="1" x14ac:dyDescent="0.25">
      <c r="A207" s="243">
        <f t="shared" si="15"/>
        <v>7</v>
      </c>
      <c r="B207" s="244"/>
      <c r="C207" s="245"/>
      <c r="D207" s="246"/>
      <c r="E207" s="247"/>
      <c r="F207" s="248"/>
      <c r="G207" s="248"/>
      <c r="H207" s="235">
        <f t="shared" si="14"/>
        <v>0</v>
      </c>
      <c r="I207" s="249"/>
      <c r="J207" s="250"/>
      <c r="K207" s="236">
        <f t="shared" si="16"/>
        <v>0</v>
      </c>
      <c r="L207" s="236">
        <v>0</v>
      </c>
      <c r="M207" s="237"/>
      <c r="N207" s="238"/>
      <c r="O207" s="237"/>
      <c r="P207" s="238"/>
      <c r="Q207" s="102">
        <v>0</v>
      </c>
      <c r="R207" s="104">
        <f t="shared" si="13"/>
        <v>0</v>
      </c>
      <c r="S207" s="251"/>
      <c r="T207" s="239"/>
      <c r="U207" s="239"/>
      <c r="V207" s="239"/>
      <c r="W207" s="239"/>
      <c r="X207" s="239"/>
      <c r="Y207" s="239"/>
      <c r="Z207" s="239"/>
      <c r="AA207" s="239"/>
      <c r="AB207" s="239"/>
      <c r="AC207" s="239"/>
      <c r="AD207" s="239"/>
      <c r="AE207" s="239"/>
      <c r="AF207" s="239"/>
      <c r="AG207" s="239"/>
      <c r="AH207" s="239"/>
      <c r="AI207" s="239"/>
    </row>
    <row r="208" spans="1:35" ht="28.5" customHeight="1" x14ac:dyDescent="0.25">
      <c r="A208" s="243">
        <f t="shared" si="15"/>
        <v>7</v>
      </c>
      <c r="B208" s="244"/>
      <c r="C208" s="245"/>
      <c r="D208" s="246"/>
      <c r="E208" s="247"/>
      <c r="F208" s="248"/>
      <c r="G208" s="248"/>
      <c r="H208" s="235">
        <f t="shared" si="14"/>
        <v>0</v>
      </c>
      <c r="I208" s="249"/>
      <c r="J208" s="250"/>
      <c r="K208" s="236">
        <f t="shared" si="16"/>
        <v>0</v>
      </c>
      <c r="L208" s="236">
        <v>0</v>
      </c>
      <c r="M208" s="237"/>
      <c r="N208" s="238"/>
      <c r="O208" s="237"/>
      <c r="P208" s="238"/>
      <c r="Q208" s="102">
        <v>0</v>
      </c>
      <c r="R208" s="104">
        <f t="shared" si="13"/>
        <v>0</v>
      </c>
      <c r="S208" s="251"/>
      <c r="T208" s="239"/>
      <c r="U208" s="239"/>
      <c r="V208" s="239"/>
      <c r="W208" s="239"/>
      <c r="X208" s="239"/>
      <c r="Y208" s="239"/>
      <c r="Z208" s="239"/>
      <c r="AA208" s="239"/>
      <c r="AB208" s="239"/>
      <c r="AC208" s="239"/>
      <c r="AD208" s="239"/>
      <c r="AE208" s="239"/>
      <c r="AF208" s="239"/>
      <c r="AG208" s="239"/>
      <c r="AH208" s="239"/>
      <c r="AI208" s="239"/>
    </row>
    <row r="209" spans="1:35" ht="28.5" customHeight="1" x14ac:dyDescent="0.25">
      <c r="A209" s="243">
        <f t="shared" si="15"/>
        <v>7</v>
      </c>
      <c r="B209" s="244"/>
      <c r="C209" s="245"/>
      <c r="D209" s="246"/>
      <c r="E209" s="247"/>
      <c r="F209" s="248"/>
      <c r="G209" s="248"/>
      <c r="H209" s="235">
        <f t="shared" si="14"/>
        <v>0</v>
      </c>
      <c r="I209" s="249"/>
      <c r="J209" s="250"/>
      <c r="K209" s="236">
        <f t="shared" si="16"/>
        <v>0</v>
      </c>
      <c r="L209" s="236">
        <v>0</v>
      </c>
      <c r="M209" s="237"/>
      <c r="N209" s="238"/>
      <c r="O209" s="237"/>
      <c r="P209" s="238"/>
      <c r="Q209" s="102">
        <v>0</v>
      </c>
      <c r="R209" s="104">
        <f t="shared" si="13"/>
        <v>0</v>
      </c>
      <c r="S209" s="251"/>
      <c r="T209" s="239"/>
      <c r="U209" s="239"/>
      <c r="V209" s="239"/>
      <c r="W209" s="239"/>
      <c r="X209" s="239"/>
      <c r="Y209" s="239"/>
      <c r="Z209" s="239"/>
      <c r="AA209" s="239"/>
      <c r="AB209" s="239"/>
      <c r="AC209" s="239"/>
      <c r="AD209" s="239"/>
      <c r="AE209" s="239"/>
      <c r="AF209" s="239"/>
      <c r="AG209" s="239"/>
      <c r="AH209" s="239"/>
      <c r="AI209" s="239"/>
    </row>
    <row r="210" spans="1:35" ht="28.5" customHeight="1" x14ac:dyDescent="0.25">
      <c r="A210" s="243">
        <f t="shared" si="15"/>
        <v>7</v>
      </c>
      <c r="B210" s="244"/>
      <c r="C210" s="245"/>
      <c r="D210" s="246"/>
      <c r="E210" s="247"/>
      <c r="F210" s="248"/>
      <c r="G210" s="248"/>
      <c r="H210" s="235">
        <f t="shared" si="14"/>
        <v>0</v>
      </c>
      <c r="I210" s="249"/>
      <c r="J210" s="250"/>
      <c r="K210" s="236">
        <f t="shared" si="16"/>
        <v>0</v>
      </c>
      <c r="L210" s="236">
        <v>0</v>
      </c>
      <c r="M210" s="237"/>
      <c r="N210" s="238"/>
      <c r="O210" s="237"/>
      <c r="P210" s="238"/>
      <c r="Q210" s="102">
        <v>0</v>
      </c>
      <c r="R210" s="104">
        <f t="shared" si="13"/>
        <v>0</v>
      </c>
      <c r="S210" s="251"/>
      <c r="T210" s="239"/>
      <c r="U210" s="239"/>
      <c r="V210" s="239"/>
      <c r="W210" s="239"/>
      <c r="X210" s="239"/>
      <c r="Y210" s="239"/>
      <c r="Z210" s="239"/>
      <c r="AA210" s="239"/>
      <c r="AB210" s="239"/>
      <c r="AC210" s="239"/>
      <c r="AD210" s="239"/>
      <c r="AE210" s="239"/>
      <c r="AF210" s="239"/>
      <c r="AG210" s="239"/>
      <c r="AH210" s="239"/>
      <c r="AI210" s="239"/>
    </row>
    <row r="211" spans="1:35" ht="28.5" customHeight="1" x14ac:dyDescent="0.25">
      <c r="A211" s="243">
        <f t="shared" si="15"/>
        <v>7</v>
      </c>
      <c r="B211" s="244"/>
      <c r="C211" s="245"/>
      <c r="D211" s="246"/>
      <c r="E211" s="247"/>
      <c r="F211" s="248"/>
      <c r="G211" s="248"/>
      <c r="H211" s="235">
        <f t="shared" si="14"/>
        <v>0</v>
      </c>
      <c r="I211" s="249"/>
      <c r="J211" s="250"/>
      <c r="K211" s="236">
        <f t="shared" si="16"/>
        <v>0</v>
      </c>
      <c r="L211" s="236">
        <v>0</v>
      </c>
      <c r="M211" s="237"/>
      <c r="N211" s="238"/>
      <c r="O211" s="237"/>
      <c r="P211" s="238"/>
      <c r="Q211" s="102">
        <v>0</v>
      </c>
      <c r="R211" s="104">
        <f t="shared" si="13"/>
        <v>0</v>
      </c>
      <c r="S211" s="251"/>
      <c r="T211" s="239"/>
      <c r="U211" s="239"/>
      <c r="V211" s="239"/>
      <c r="W211" s="239"/>
      <c r="X211" s="239"/>
      <c r="Y211" s="239"/>
      <c r="Z211" s="239"/>
      <c r="AA211" s="239"/>
      <c r="AB211" s="239"/>
      <c r="AC211" s="239"/>
      <c r="AD211" s="239"/>
      <c r="AE211" s="239"/>
      <c r="AF211" s="239"/>
      <c r="AG211" s="239"/>
      <c r="AH211" s="239"/>
      <c r="AI211" s="239"/>
    </row>
    <row r="212" spans="1:35" ht="28.5" customHeight="1" x14ac:dyDescent="0.25">
      <c r="A212" s="243">
        <f t="shared" si="15"/>
        <v>7</v>
      </c>
      <c r="B212" s="244"/>
      <c r="C212" s="245"/>
      <c r="D212" s="246"/>
      <c r="E212" s="247"/>
      <c r="F212" s="248"/>
      <c r="G212" s="248"/>
      <c r="H212" s="235">
        <f t="shared" si="14"/>
        <v>0</v>
      </c>
      <c r="I212" s="249"/>
      <c r="J212" s="250"/>
      <c r="K212" s="236">
        <f t="shared" si="16"/>
        <v>0</v>
      </c>
      <c r="L212" s="236">
        <v>0</v>
      </c>
      <c r="M212" s="237"/>
      <c r="N212" s="238"/>
      <c r="O212" s="237"/>
      <c r="P212" s="238"/>
      <c r="Q212" s="102">
        <v>0</v>
      </c>
      <c r="R212" s="104">
        <f t="shared" si="13"/>
        <v>0</v>
      </c>
      <c r="S212" s="251"/>
      <c r="T212" s="239"/>
      <c r="U212" s="239"/>
      <c r="V212" s="239"/>
      <c r="W212" s="239"/>
      <c r="X212" s="239"/>
      <c r="Y212" s="239"/>
      <c r="Z212" s="239"/>
      <c r="AA212" s="239"/>
      <c r="AB212" s="239"/>
      <c r="AC212" s="239"/>
      <c r="AD212" s="239"/>
      <c r="AE212" s="239"/>
      <c r="AF212" s="239"/>
      <c r="AG212" s="239"/>
      <c r="AH212" s="239"/>
      <c r="AI212" s="239"/>
    </row>
    <row r="213" spans="1:35" ht="28.5" customHeight="1" x14ac:dyDescent="0.25">
      <c r="A213" s="243">
        <f t="shared" si="15"/>
        <v>7</v>
      </c>
      <c r="B213" s="244"/>
      <c r="C213" s="245"/>
      <c r="D213" s="246"/>
      <c r="E213" s="247"/>
      <c r="F213" s="248"/>
      <c r="G213" s="248"/>
      <c r="H213" s="235">
        <f t="shared" si="14"/>
        <v>0</v>
      </c>
      <c r="I213" s="249"/>
      <c r="J213" s="250"/>
      <c r="K213" s="236">
        <f t="shared" si="16"/>
        <v>0</v>
      </c>
      <c r="L213" s="236">
        <v>0</v>
      </c>
      <c r="M213" s="237"/>
      <c r="N213" s="238"/>
      <c r="O213" s="237"/>
      <c r="P213" s="238"/>
      <c r="Q213" s="102">
        <v>0</v>
      </c>
      <c r="R213" s="104">
        <f t="shared" si="13"/>
        <v>0</v>
      </c>
      <c r="S213" s="251"/>
      <c r="T213" s="239"/>
      <c r="U213" s="239"/>
      <c r="V213" s="239"/>
      <c r="W213" s="239"/>
      <c r="X213" s="239"/>
      <c r="Y213" s="239"/>
      <c r="Z213" s="239"/>
      <c r="AA213" s="239"/>
      <c r="AB213" s="239"/>
      <c r="AC213" s="239"/>
      <c r="AD213" s="239"/>
      <c r="AE213" s="239"/>
      <c r="AF213" s="239"/>
      <c r="AG213" s="239"/>
      <c r="AH213" s="239"/>
      <c r="AI213" s="239"/>
    </row>
    <row r="214" spans="1:35" ht="28.5" customHeight="1" x14ac:dyDescent="0.25">
      <c r="A214" s="243">
        <f t="shared" si="15"/>
        <v>7</v>
      </c>
      <c r="B214" s="244"/>
      <c r="C214" s="245"/>
      <c r="D214" s="246"/>
      <c r="E214" s="247"/>
      <c r="F214" s="248"/>
      <c r="G214" s="248"/>
      <c r="H214" s="235">
        <f t="shared" si="14"/>
        <v>0</v>
      </c>
      <c r="I214" s="249"/>
      <c r="J214" s="250"/>
      <c r="K214" s="236">
        <f t="shared" si="16"/>
        <v>0</v>
      </c>
      <c r="L214" s="236">
        <v>0</v>
      </c>
      <c r="M214" s="237"/>
      <c r="N214" s="238"/>
      <c r="O214" s="237"/>
      <c r="P214" s="238"/>
      <c r="Q214" s="102">
        <v>0</v>
      </c>
      <c r="R214" s="104">
        <f t="shared" si="13"/>
        <v>0</v>
      </c>
      <c r="S214" s="251"/>
      <c r="T214" s="239"/>
      <c r="U214" s="239"/>
      <c r="V214" s="239"/>
      <c r="W214" s="239"/>
      <c r="X214" s="239"/>
      <c r="Y214" s="239"/>
      <c r="Z214" s="239"/>
      <c r="AA214" s="239"/>
      <c r="AB214" s="239"/>
      <c r="AC214" s="239"/>
      <c r="AD214" s="239"/>
      <c r="AE214" s="239"/>
      <c r="AF214" s="239"/>
      <c r="AG214" s="239"/>
      <c r="AH214" s="239"/>
      <c r="AI214" s="239"/>
    </row>
    <row r="215" spans="1:35" ht="28.5" customHeight="1" x14ac:dyDescent="0.25">
      <c r="A215" s="243">
        <f t="shared" si="15"/>
        <v>7</v>
      </c>
      <c r="B215" s="244"/>
      <c r="C215" s="245"/>
      <c r="D215" s="246"/>
      <c r="E215" s="247"/>
      <c r="F215" s="248"/>
      <c r="G215" s="248"/>
      <c r="H215" s="235">
        <f t="shared" si="14"/>
        <v>0</v>
      </c>
      <c r="I215" s="249"/>
      <c r="J215" s="250"/>
      <c r="K215" s="236">
        <f t="shared" si="16"/>
        <v>0</v>
      </c>
      <c r="L215" s="236">
        <v>0</v>
      </c>
      <c r="M215" s="237"/>
      <c r="N215" s="238"/>
      <c r="O215" s="237"/>
      <c r="P215" s="238"/>
      <c r="Q215" s="102">
        <v>0</v>
      </c>
      <c r="R215" s="104">
        <f t="shared" si="13"/>
        <v>0</v>
      </c>
      <c r="S215" s="251"/>
      <c r="T215" s="239"/>
      <c r="U215" s="239"/>
      <c r="V215" s="239"/>
      <c r="W215" s="239"/>
      <c r="X215" s="239"/>
      <c r="Y215" s="239"/>
      <c r="Z215" s="239"/>
      <c r="AA215" s="239"/>
      <c r="AB215" s="239"/>
      <c r="AC215" s="239"/>
      <c r="AD215" s="239"/>
      <c r="AE215" s="239"/>
      <c r="AF215" s="239"/>
      <c r="AG215" s="239"/>
      <c r="AH215" s="239"/>
      <c r="AI215" s="239"/>
    </row>
    <row r="216" spans="1:35" ht="28.5" customHeight="1" x14ac:dyDescent="0.25">
      <c r="A216" s="243">
        <f t="shared" si="15"/>
        <v>7</v>
      </c>
      <c r="B216" s="244"/>
      <c r="C216" s="245"/>
      <c r="D216" s="246"/>
      <c r="E216" s="247"/>
      <c r="F216" s="248"/>
      <c r="G216" s="248"/>
      <c r="H216" s="235">
        <f t="shared" si="14"/>
        <v>0</v>
      </c>
      <c r="I216" s="249"/>
      <c r="J216" s="250"/>
      <c r="K216" s="236">
        <f t="shared" si="16"/>
        <v>0</v>
      </c>
      <c r="L216" s="236">
        <v>0</v>
      </c>
      <c r="M216" s="237"/>
      <c r="N216" s="238"/>
      <c r="O216" s="237"/>
      <c r="P216" s="238"/>
      <c r="Q216" s="102">
        <v>0</v>
      </c>
      <c r="R216" s="104">
        <f t="shared" ref="R216:R279" si="17">L216-Q216</f>
        <v>0</v>
      </c>
      <c r="S216" s="251"/>
      <c r="T216" s="239"/>
      <c r="U216" s="239"/>
      <c r="V216" s="239"/>
      <c r="W216" s="239"/>
      <c r="X216" s="239"/>
      <c r="Y216" s="239"/>
      <c r="Z216" s="239"/>
      <c r="AA216" s="239"/>
      <c r="AB216" s="239"/>
      <c r="AC216" s="239"/>
      <c r="AD216" s="239"/>
      <c r="AE216" s="239"/>
      <c r="AF216" s="239"/>
      <c r="AG216" s="239"/>
      <c r="AH216" s="239"/>
      <c r="AI216" s="239"/>
    </row>
    <row r="217" spans="1:35" ht="28.5" customHeight="1" x14ac:dyDescent="0.25">
      <c r="A217" s="243">
        <f t="shared" si="15"/>
        <v>7</v>
      </c>
      <c r="B217" s="244"/>
      <c r="C217" s="245"/>
      <c r="D217" s="246"/>
      <c r="E217" s="247"/>
      <c r="F217" s="248"/>
      <c r="G217" s="248"/>
      <c r="H217" s="235">
        <f t="shared" si="14"/>
        <v>0</v>
      </c>
      <c r="I217" s="249"/>
      <c r="J217" s="250"/>
      <c r="K217" s="236">
        <f t="shared" si="16"/>
        <v>0</v>
      </c>
      <c r="L217" s="236">
        <v>0</v>
      </c>
      <c r="M217" s="237"/>
      <c r="N217" s="238"/>
      <c r="O217" s="237"/>
      <c r="P217" s="238"/>
      <c r="Q217" s="102">
        <v>0</v>
      </c>
      <c r="R217" s="104">
        <f t="shared" si="17"/>
        <v>0</v>
      </c>
      <c r="S217" s="251"/>
      <c r="T217" s="239"/>
      <c r="U217" s="239"/>
      <c r="V217" s="239"/>
      <c r="W217" s="239"/>
      <c r="X217" s="239"/>
      <c r="Y217" s="239"/>
      <c r="Z217" s="239"/>
      <c r="AA217" s="239"/>
      <c r="AB217" s="239"/>
      <c r="AC217" s="239"/>
      <c r="AD217" s="239"/>
      <c r="AE217" s="239"/>
      <c r="AF217" s="239"/>
      <c r="AG217" s="239"/>
      <c r="AH217" s="239"/>
      <c r="AI217" s="239"/>
    </row>
    <row r="218" spans="1:35" ht="28.5" customHeight="1" x14ac:dyDescent="0.25">
      <c r="A218" s="243">
        <f t="shared" si="15"/>
        <v>7</v>
      </c>
      <c r="B218" s="244"/>
      <c r="C218" s="245"/>
      <c r="D218" s="246"/>
      <c r="E218" s="247"/>
      <c r="F218" s="248"/>
      <c r="G218" s="248"/>
      <c r="H218" s="235">
        <f t="shared" si="14"/>
        <v>0</v>
      </c>
      <c r="I218" s="249"/>
      <c r="J218" s="250"/>
      <c r="K218" s="236">
        <f t="shared" si="16"/>
        <v>0</v>
      </c>
      <c r="L218" s="236">
        <v>0</v>
      </c>
      <c r="M218" s="237"/>
      <c r="N218" s="238"/>
      <c r="O218" s="237"/>
      <c r="P218" s="238"/>
      <c r="Q218" s="102">
        <v>0</v>
      </c>
      <c r="R218" s="104">
        <f t="shared" si="17"/>
        <v>0</v>
      </c>
      <c r="S218" s="251"/>
      <c r="T218" s="239"/>
      <c r="U218" s="239"/>
      <c r="V218" s="239"/>
      <c r="W218" s="239"/>
      <c r="X218" s="239"/>
      <c r="Y218" s="239"/>
      <c r="Z218" s="239"/>
      <c r="AA218" s="239"/>
      <c r="AB218" s="239"/>
      <c r="AC218" s="239"/>
      <c r="AD218" s="239"/>
      <c r="AE218" s="239"/>
      <c r="AF218" s="239"/>
      <c r="AG218" s="239"/>
      <c r="AH218" s="239"/>
      <c r="AI218" s="239"/>
    </row>
    <row r="219" spans="1:35" ht="28.5" customHeight="1" x14ac:dyDescent="0.25">
      <c r="A219" s="243">
        <f t="shared" si="15"/>
        <v>7</v>
      </c>
      <c r="B219" s="244"/>
      <c r="C219" s="245"/>
      <c r="D219" s="246"/>
      <c r="E219" s="247"/>
      <c r="F219" s="248"/>
      <c r="G219" s="248"/>
      <c r="H219" s="235">
        <f t="shared" si="14"/>
        <v>0</v>
      </c>
      <c r="I219" s="249"/>
      <c r="J219" s="250"/>
      <c r="K219" s="236">
        <f t="shared" si="16"/>
        <v>0</v>
      </c>
      <c r="L219" s="236">
        <v>0</v>
      </c>
      <c r="M219" s="237"/>
      <c r="N219" s="238"/>
      <c r="O219" s="237"/>
      <c r="P219" s="238"/>
      <c r="Q219" s="102">
        <v>0</v>
      </c>
      <c r="R219" s="104">
        <f t="shared" si="17"/>
        <v>0</v>
      </c>
      <c r="S219" s="251"/>
      <c r="T219" s="239"/>
      <c r="U219" s="239"/>
      <c r="V219" s="239"/>
      <c r="W219" s="239"/>
      <c r="X219" s="239"/>
      <c r="Y219" s="239"/>
      <c r="Z219" s="239"/>
      <c r="AA219" s="239"/>
      <c r="AB219" s="239"/>
      <c r="AC219" s="239"/>
      <c r="AD219" s="239"/>
      <c r="AE219" s="239"/>
      <c r="AF219" s="239"/>
      <c r="AG219" s="239"/>
      <c r="AH219" s="239"/>
      <c r="AI219" s="239"/>
    </row>
    <row r="220" spans="1:35" ht="28.5" customHeight="1" x14ac:dyDescent="0.25">
      <c r="A220" s="243">
        <f t="shared" si="15"/>
        <v>7</v>
      </c>
      <c r="B220" s="244"/>
      <c r="C220" s="245"/>
      <c r="D220" s="246"/>
      <c r="E220" s="247"/>
      <c r="F220" s="248"/>
      <c r="G220" s="248"/>
      <c r="H220" s="235">
        <f t="shared" ref="H220:H283" si="18">G220-F220</f>
        <v>0</v>
      </c>
      <c r="I220" s="249"/>
      <c r="J220" s="250"/>
      <c r="K220" s="236">
        <f t="shared" si="16"/>
        <v>0</v>
      </c>
      <c r="L220" s="236">
        <v>0</v>
      </c>
      <c r="M220" s="237"/>
      <c r="N220" s="238"/>
      <c r="O220" s="237"/>
      <c r="P220" s="238"/>
      <c r="Q220" s="102">
        <v>0</v>
      </c>
      <c r="R220" s="104">
        <f t="shared" si="17"/>
        <v>0</v>
      </c>
      <c r="S220" s="251"/>
      <c r="T220" s="239"/>
      <c r="U220" s="239"/>
      <c r="V220" s="239"/>
      <c r="W220" s="239"/>
      <c r="X220" s="239"/>
      <c r="Y220" s="239"/>
      <c r="Z220" s="239"/>
      <c r="AA220" s="239"/>
      <c r="AB220" s="239"/>
      <c r="AC220" s="239"/>
      <c r="AD220" s="239"/>
      <c r="AE220" s="239"/>
      <c r="AF220" s="239"/>
      <c r="AG220" s="239"/>
      <c r="AH220" s="239"/>
      <c r="AI220" s="239"/>
    </row>
    <row r="221" spans="1:35" ht="28.5" customHeight="1" x14ac:dyDescent="0.25">
      <c r="A221" s="243">
        <f t="shared" si="15"/>
        <v>7</v>
      </c>
      <c r="B221" s="244"/>
      <c r="C221" s="245"/>
      <c r="D221" s="246"/>
      <c r="E221" s="247"/>
      <c r="F221" s="248"/>
      <c r="G221" s="248"/>
      <c r="H221" s="235">
        <f t="shared" si="18"/>
        <v>0</v>
      </c>
      <c r="I221" s="249"/>
      <c r="J221" s="250"/>
      <c r="K221" s="236">
        <f t="shared" si="16"/>
        <v>0</v>
      </c>
      <c r="L221" s="236">
        <v>0</v>
      </c>
      <c r="M221" s="237"/>
      <c r="N221" s="238"/>
      <c r="O221" s="237"/>
      <c r="P221" s="238"/>
      <c r="Q221" s="102">
        <v>0</v>
      </c>
      <c r="R221" s="104">
        <f t="shared" si="17"/>
        <v>0</v>
      </c>
      <c r="S221" s="251"/>
      <c r="T221" s="239"/>
      <c r="U221" s="239"/>
      <c r="V221" s="239"/>
      <c r="W221" s="239"/>
      <c r="X221" s="239"/>
      <c r="Y221" s="239"/>
      <c r="Z221" s="239"/>
      <c r="AA221" s="239"/>
      <c r="AB221" s="239"/>
      <c r="AC221" s="239"/>
      <c r="AD221" s="239"/>
      <c r="AE221" s="239"/>
      <c r="AF221" s="239"/>
      <c r="AG221" s="239"/>
      <c r="AH221" s="239"/>
      <c r="AI221" s="239"/>
    </row>
    <row r="222" spans="1:35" ht="28.5" customHeight="1" x14ac:dyDescent="0.25">
      <c r="A222" s="243">
        <f t="shared" si="15"/>
        <v>7</v>
      </c>
      <c r="B222" s="244"/>
      <c r="C222" s="245"/>
      <c r="D222" s="246"/>
      <c r="E222" s="247"/>
      <c r="F222" s="248"/>
      <c r="G222" s="248"/>
      <c r="H222" s="235">
        <f t="shared" si="18"/>
        <v>0</v>
      </c>
      <c r="I222" s="249"/>
      <c r="J222" s="250"/>
      <c r="K222" s="236">
        <f t="shared" si="16"/>
        <v>0</v>
      </c>
      <c r="L222" s="236">
        <v>0</v>
      </c>
      <c r="M222" s="237"/>
      <c r="N222" s="238"/>
      <c r="O222" s="237"/>
      <c r="P222" s="238"/>
      <c r="Q222" s="102">
        <v>0</v>
      </c>
      <c r="R222" s="104">
        <f t="shared" si="17"/>
        <v>0</v>
      </c>
      <c r="S222" s="251"/>
      <c r="T222" s="239"/>
      <c r="U222" s="239"/>
      <c r="V222" s="239"/>
      <c r="W222" s="239"/>
      <c r="X222" s="239"/>
      <c r="Y222" s="239"/>
      <c r="Z222" s="239"/>
      <c r="AA222" s="239"/>
      <c r="AB222" s="239"/>
      <c r="AC222" s="239"/>
      <c r="AD222" s="239"/>
      <c r="AE222" s="239"/>
      <c r="AF222" s="239"/>
      <c r="AG222" s="239"/>
      <c r="AH222" s="239"/>
      <c r="AI222" s="239"/>
    </row>
    <row r="223" spans="1:35" ht="28.5" customHeight="1" x14ac:dyDescent="0.25">
      <c r="A223" s="243">
        <f t="shared" si="15"/>
        <v>7</v>
      </c>
      <c r="B223" s="244"/>
      <c r="C223" s="245"/>
      <c r="D223" s="246"/>
      <c r="E223" s="247"/>
      <c r="F223" s="248"/>
      <c r="G223" s="248"/>
      <c r="H223" s="235">
        <f t="shared" si="18"/>
        <v>0</v>
      </c>
      <c r="I223" s="249"/>
      <c r="J223" s="250"/>
      <c r="K223" s="236">
        <f t="shared" si="16"/>
        <v>0</v>
      </c>
      <c r="L223" s="236">
        <v>0</v>
      </c>
      <c r="M223" s="237"/>
      <c r="N223" s="238"/>
      <c r="O223" s="237"/>
      <c r="P223" s="238"/>
      <c r="Q223" s="102">
        <v>0</v>
      </c>
      <c r="R223" s="104">
        <f t="shared" si="17"/>
        <v>0</v>
      </c>
      <c r="S223" s="251"/>
      <c r="T223" s="239"/>
      <c r="U223" s="239"/>
      <c r="V223" s="239"/>
      <c r="W223" s="239"/>
      <c r="X223" s="239"/>
      <c r="Y223" s="239"/>
      <c r="Z223" s="239"/>
      <c r="AA223" s="239"/>
      <c r="AB223" s="239"/>
      <c r="AC223" s="239"/>
      <c r="AD223" s="239"/>
      <c r="AE223" s="239"/>
      <c r="AF223" s="239"/>
      <c r="AG223" s="239"/>
      <c r="AH223" s="239"/>
      <c r="AI223" s="239"/>
    </row>
    <row r="224" spans="1:35" ht="28.5" customHeight="1" x14ac:dyDescent="0.25">
      <c r="A224" s="243">
        <f t="shared" si="15"/>
        <v>7</v>
      </c>
      <c r="B224" s="244"/>
      <c r="C224" s="245"/>
      <c r="D224" s="246"/>
      <c r="E224" s="247"/>
      <c r="F224" s="248"/>
      <c r="G224" s="248"/>
      <c r="H224" s="235">
        <f t="shared" si="18"/>
        <v>0</v>
      </c>
      <c r="I224" s="249"/>
      <c r="J224" s="250"/>
      <c r="K224" s="236">
        <f t="shared" si="16"/>
        <v>0</v>
      </c>
      <c r="L224" s="236">
        <v>0</v>
      </c>
      <c r="M224" s="237"/>
      <c r="N224" s="238"/>
      <c r="O224" s="237"/>
      <c r="P224" s="238"/>
      <c r="Q224" s="102">
        <v>0</v>
      </c>
      <c r="R224" s="104">
        <f t="shared" si="17"/>
        <v>0</v>
      </c>
      <c r="S224" s="251"/>
      <c r="T224" s="239"/>
      <c r="U224" s="239"/>
      <c r="V224" s="239"/>
      <c r="W224" s="239"/>
      <c r="X224" s="239"/>
      <c r="Y224" s="239"/>
      <c r="Z224" s="239"/>
      <c r="AA224" s="239"/>
      <c r="AB224" s="239"/>
      <c r="AC224" s="239"/>
      <c r="AD224" s="239"/>
      <c r="AE224" s="239"/>
      <c r="AF224" s="239"/>
      <c r="AG224" s="239"/>
      <c r="AH224" s="239"/>
      <c r="AI224" s="239"/>
    </row>
    <row r="225" spans="1:35" ht="28.5" customHeight="1" x14ac:dyDescent="0.25">
      <c r="A225" s="243">
        <f t="shared" si="15"/>
        <v>7</v>
      </c>
      <c r="B225" s="244"/>
      <c r="C225" s="245"/>
      <c r="D225" s="246"/>
      <c r="E225" s="247"/>
      <c r="F225" s="248"/>
      <c r="G225" s="248"/>
      <c r="H225" s="235">
        <f t="shared" si="18"/>
        <v>0</v>
      </c>
      <c r="I225" s="249"/>
      <c r="J225" s="250"/>
      <c r="K225" s="236">
        <f t="shared" si="16"/>
        <v>0</v>
      </c>
      <c r="L225" s="236">
        <v>0</v>
      </c>
      <c r="M225" s="237"/>
      <c r="N225" s="238"/>
      <c r="O225" s="237"/>
      <c r="P225" s="238"/>
      <c r="Q225" s="102">
        <v>0</v>
      </c>
      <c r="R225" s="104">
        <f t="shared" si="17"/>
        <v>0</v>
      </c>
      <c r="S225" s="251"/>
      <c r="T225" s="239"/>
      <c r="U225" s="239"/>
      <c r="V225" s="239"/>
      <c r="W225" s="239"/>
      <c r="X225" s="239"/>
      <c r="Y225" s="239"/>
      <c r="Z225" s="239"/>
      <c r="AA225" s="239"/>
      <c r="AB225" s="239"/>
      <c r="AC225" s="239"/>
      <c r="AD225" s="239"/>
      <c r="AE225" s="239"/>
      <c r="AF225" s="239"/>
      <c r="AG225" s="239"/>
      <c r="AH225" s="239"/>
      <c r="AI225" s="239"/>
    </row>
    <row r="226" spans="1:35" ht="28.5" customHeight="1" x14ac:dyDescent="0.25">
      <c r="A226" s="243">
        <f t="shared" si="15"/>
        <v>7</v>
      </c>
      <c r="B226" s="244"/>
      <c r="C226" s="245"/>
      <c r="D226" s="246"/>
      <c r="E226" s="247"/>
      <c r="F226" s="248"/>
      <c r="G226" s="248"/>
      <c r="H226" s="235">
        <f t="shared" si="18"/>
        <v>0</v>
      </c>
      <c r="I226" s="249"/>
      <c r="J226" s="250"/>
      <c r="K226" s="236">
        <f t="shared" si="16"/>
        <v>0</v>
      </c>
      <c r="L226" s="236">
        <v>0</v>
      </c>
      <c r="M226" s="237"/>
      <c r="N226" s="238"/>
      <c r="O226" s="237"/>
      <c r="P226" s="238"/>
      <c r="Q226" s="102">
        <v>0</v>
      </c>
      <c r="R226" s="104">
        <f t="shared" si="17"/>
        <v>0</v>
      </c>
      <c r="S226" s="251"/>
      <c r="T226" s="239"/>
      <c r="U226" s="239"/>
      <c r="V226" s="239"/>
      <c r="W226" s="239"/>
      <c r="X226" s="239"/>
      <c r="Y226" s="239"/>
      <c r="Z226" s="239"/>
      <c r="AA226" s="239"/>
      <c r="AB226" s="239"/>
      <c r="AC226" s="239"/>
      <c r="AD226" s="239"/>
      <c r="AE226" s="239"/>
      <c r="AF226" s="239"/>
      <c r="AG226" s="239"/>
      <c r="AH226" s="239"/>
      <c r="AI226" s="239"/>
    </row>
    <row r="227" spans="1:35" ht="28.5" customHeight="1" x14ac:dyDescent="0.25">
      <c r="A227" s="243">
        <f t="shared" si="15"/>
        <v>7</v>
      </c>
      <c r="B227" s="244"/>
      <c r="C227" s="245"/>
      <c r="D227" s="246"/>
      <c r="E227" s="247"/>
      <c r="F227" s="248"/>
      <c r="G227" s="248"/>
      <c r="H227" s="235">
        <f t="shared" si="18"/>
        <v>0</v>
      </c>
      <c r="I227" s="249"/>
      <c r="J227" s="250"/>
      <c r="K227" s="236">
        <f t="shared" si="16"/>
        <v>0</v>
      </c>
      <c r="L227" s="236">
        <v>0</v>
      </c>
      <c r="M227" s="237"/>
      <c r="N227" s="238"/>
      <c r="O227" s="237"/>
      <c r="P227" s="238"/>
      <c r="Q227" s="102">
        <v>0</v>
      </c>
      <c r="R227" s="104">
        <f t="shared" si="17"/>
        <v>0</v>
      </c>
      <c r="S227" s="251"/>
      <c r="T227" s="239"/>
      <c r="U227" s="239"/>
      <c r="V227" s="239"/>
      <c r="W227" s="239"/>
      <c r="X227" s="239"/>
      <c r="Y227" s="239"/>
      <c r="Z227" s="239"/>
      <c r="AA227" s="239"/>
      <c r="AB227" s="239"/>
      <c r="AC227" s="239"/>
      <c r="AD227" s="239"/>
      <c r="AE227" s="239"/>
      <c r="AF227" s="239"/>
      <c r="AG227" s="239"/>
      <c r="AH227" s="239"/>
      <c r="AI227" s="239"/>
    </row>
    <row r="228" spans="1:35" ht="28.5" customHeight="1" x14ac:dyDescent="0.25">
      <c r="A228" s="243">
        <f t="shared" si="15"/>
        <v>7</v>
      </c>
      <c r="B228" s="244"/>
      <c r="C228" s="245"/>
      <c r="D228" s="246"/>
      <c r="E228" s="247"/>
      <c r="F228" s="248"/>
      <c r="G228" s="248"/>
      <c r="H228" s="235">
        <f t="shared" si="18"/>
        <v>0</v>
      </c>
      <c r="I228" s="249"/>
      <c r="J228" s="250"/>
      <c r="K228" s="236">
        <f t="shared" si="16"/>
        <v>0</v>
      </c>
      <c r="L228" s="236">
        <v>0</v>
      </c>
      <c r="M228" s="237"/>
      <c r="N228" s="238"/>
      <c r="O228" s="237"/>
      <c r="P228" s="238"/>
      <c r="Q228" s="102">
        <v>0</v>
      </c>
      <c r="R228" s="104">
        <f t="shared" si="17"/>
        <v>0</v>
      </c>
      <c r="S228" s="251"/>
      <c r="T228" s="239"/>
      <c r="U228" s="239"/>
      <c r="V228" s="239"/>
      <c r="W228" s="239"/>
      <c r="X228" s="239"/>
      <c r="Y228" s="239"/>
      <c r="Z228" s="239"/>
      <c r="AA228" s="239"/>
      <c r="AB228" s="239"/>
      <c r="AC228" s="239"/>
      <c r="AD228" s="239"/>
      <c r="AE228" s="239"/>
      <c r="AF228" s="239"/>
      <c r="AG228" s="239"/>
      <c r="AH228" s="239"/>
      <c r="AI228" s="239"/>
    </row>
    <row r="229" spans="1:35" ht="28.5" customHeight="1" x14ac:dyDescent="0.25">
      <c r="A229" s="243">
        <f t="shared" si="15"/>
        <v>7</v>
      </c>
      <c r="B229" s="244"/>
      <c r="C229" s="245"/>
      <c r="D229" s="246"/>
      <c r="E229" s="247"/>
      <c r="F229" s="248"/>
      <c r="G229" s="248"/>
      <c r="H229" s="235">
        <f t="shared" si="18"/>
        <v>0</v>
      </c>
      <c r="I229" s="249"/>
      <c r="J229" s="250"/>
      <c r="K229" s="236">
        <f t="shared" si="16"/>
        <v>0</v>
      </c>
      <c r="L229" s="236">
        <v>0</v>
      </c>
      <c r="M229" s="237"/>
      <c r="N229" s="238"/>
      <c r="O229" s="237"/>
      <c r="P229" s="238"/>
      <c r="Q229" s="102">
        <v>0</v>
      </c>
      <c r="R229" s="104">
        <f t="shared" si="17"/>
        <v>0</v>
      </c>
      <c r="S229" s="251"/>
      <c r="T229" s="239"/>
      <c r="U229" s="239"/>
      <c r="V229" s="239"/>
      <c r="W229" s="239"/>
      <c r="X229" s="239"/>
      <c r="Y229" s="239"/>
      <c r="Z229" s="239"/>
      <c r="AA229" s="239"/>
      <c r="AB229" s="239"/>
      <c r="AC229" s="239"/>
      <c r="AD229" s="239"/>
      <c r="AE229" s="239"/>
      <c r="AF229" s="239"/>
      <c r="AG229" s="239"/>
      <c r="AH229" s="239"/>
      <c r="AI229" s="239"/>
    </row>
    <row r="230" spans="1:35" ht="28.5" customHeight="1" x14ac:dyDescent="0.25">
      <c r="A230" s="243">
        <f t="shared" si="15"/>
        <v>7</v>
      </c>
      <c r="B230" s="244"/>
      <c r="C230" s="245"/>
      <c r="D230" s="246"/>
      <c r="E230" s="247"/>
      <c r="F230" s="248"/>
      <c r="G230" s="248"/>
      <c r="H230" s="235">
        <f t="shared" si="18"/>
        <v>0</v>
      </c>
      <c r="I230" s="249"/>
      <c r="J230" s="250"/>
      <c r="K230" s="236">
        <f t="shared" si="16"/>
        <v>0</v>
      </c>
      <c r="L230" s="236">
        <v>0</v>
      </c>
      <c r="M230" s="237"/>
      <c r="N230" s="238"/>
      <c r="O230" s="237"/>
      <c r="P230" s="238"/>
      <c r="Q230" s="102">
        <v>0</v>
      </c>
      <c r="R230" s="104">
        <f t="shared" si="17"/>
        <v>0</v>
      </c>
      <c r="S230" s="251"/>
      <c r="T230" s="239"/>
      <c r="U230" s="239"/>
      <c r="V230" s="239"/>
      <c r="W230" s="239"/>
      <c r="X230" s="239"/>
      <c r="Y230" s="239"/>
      <c r="Z230" s="239"/>
      <c r="AA230" s="239"/>
      <c r="AB230" s="239"/>
      <c r="AC230" s="239"/>
      <c r="AD230" s="239"/>
      <c r="AE230" s="239"/>
      <c r="AF230" s="239"/>
      <c r="AG230" s="239"/>
      <c r="AH230" s="239"/>
      <c r="AI230" s="239"/>
    </row>
    <row r="231" spans="1:35" ht="28.5" customHeight="1" x14ac:dyDescent="0.25">
      <c r="A231" s="243">
        <f t="shared" si="15"/>
        <v>7</v>
      </c>
      <c r="B231" s="244"/>
      <c r="C231" s="245"/>
      <c r="D231" s="246"/>
      <c r="E231" s="247"/>
      <c r="F231" s="248"/>
      <c r="G231" s="248"/>
      <c r="H231" s="235">
        <f t="shared" si="18"/>
        <v>0</v>
      </c>
      <c r="I231" s="249"/>
      <c r="J231" s="250"/>
      <c r="K231" s="236">
        <f t="shared" si="16"/>
        <v>0</v>
      </c>
      <c r="L231" s="236">
        <v>0</v>
      </c>
      <c r="M231" s="237"/>
      <c r="N231" s="238"/>
      <c r="O231" s="237"/>
      <c r="P231" s="238"/>
      <c r="Q231" s="102">
        <v>0</v>
      </c>
      <c r="R231" s="104">
        <f t="shared" si="17"/>
        <v>0</v>
      </c>
      <c r="S231" s="251"/>
      <c r="T231" s="239"/>
      <c r="U231" s="239"/>
      <c r="V231" s="239"/>
      <c r="W231" s="239"/>
      <c r="X231" s="239"/>
      <c r="Y231" s="239"/>
      <c r="Z231" s="239"/>
      <c r="AA231" s="239"/>
      <c r="AB231" s="239"/>
      <c r="AC231" s="239"/>
      <c r="AD231" s="239"/>
      <c r="AE231" s="239"/>
      <c r="AF231" s="239"/>
      <c r="AG231" s="239"/>
      <c r="AH231" s="239"/>
      <c r="AI231" s="239"/>
    </row>
    <row r="232" spans="1:35" ht="28.5" customHeight="1" x14ac:dyDescent="0.25">
      <c r="A232" s="243">
        <f t="shared" si="15"/>
        <v>7</v>
      </c>
      <c r="B232" s="244"/>
      <c r="C232" s="245"/>
      <c r="D232" s="246"/>
      <c r="E232" s="247"/>
      <c r="F232" s="248"/>
      <c r="G232" s="248"/>
      <c r="H232" s="235">
        <f t="shared" si="18"/>
        <v>0</v>
      </c>
      <c r="I232" s="249"/>
      <c r="J232" s="250"/>
      <c r="K232" s="236">
        <f t="shared" si="16"/>
        <v>0</v>
      </c>
      <c r="L232" s="236">
        <v>0</v>
      </c>
      <c r="M232" s="237"/>
      <c r="N232" s="238"/>
      <c r="O232" s="237"/>
      <c r="P232" s="238"/>
      <c r="Q232" s="102">
        <v>0</v>
      </c>
      <c r="R232" s="104">
        <f t="shared" si="17"/>
        <v>0</v>
      </c>
      <c r="S232" s="251"/>
      <c r="T232" s="239"/>
      <c r="U232" s="239"/>
      <c r="V232" s="239"/>
      <c r="W232" s="239"/>
      <c r="X232" s="239"/>
      <c r="Y232" s="239"/>
      <c r="Z232" s="239"/>
      <c r="AA232" s="239"/>
      <c r="AB232" s="239"/>
      <c r="AC232" s="239"/>
      <c r="AD232" s="239"/>
      <c r="AE232" s="239"/>
      <c r="AF232" s="239"/>
      <c r="AG232" s="239"/>
      <c r="AH232" s="239"/>
      <c r="AI232" s="239"/>
    </row>
    <row r="233" spans="1:35" ht="28.5" customHeight="1" x14ac:dyDescent="0.25">
      <c r="A233" s="243">
        <f t="shared" si="15"/>
        <v>7</v>
      </c>
      <c r="B233" s="244"/>
      <c r="C233" s="245"/>
      <c r="D233" s="246"/>
      <c r="E233" s="247"/>
      <c r="F233" s="248"/>
      <c r="G233" s="248"/>
      <c r="H233" s="235">
        <f t="shared" si="18"/>
        <v>0</v>
      </c>
      <c r="I233" s="249"/>
      <c r="J233" s="250"/>
      <c r="K233" s="236">
        <f t="shared" si="16"/>
        <v>0</v>
      </c>
      <c r="L233" s="236">
        <v>0</v>
      </c>
      <c r="M233" s="237"/>
      <c r="N233" s="238"/>
      <c r="O233" s="237"/>
      <c r="P233" s="238"/>
      <c r="Q233" s="102">
        <v>0</v>
      </c>
      <c r="R233" s="104">
        <f t="shared" si="17"/>
        <v>0</v>
      </c>
      <c r="S233" s="251"/>
      <c r="T233" s="239"/>
      <c r="U233" s="239"/>
      <c r="V233" s="239"/>
      <c r="W233" s="239"/>
      <c r="X233" s="239"/>
      <c r="Y233" s="239"/>
      <c r="Z233" s="239"/>
      <c r="AA233" s="239"/>
      <c r="AB233" s="239"/>
      <c r="AC233" s="239"/>
      <c r="AD233" s="239"/>
      <c r="AE233" s="239"/>
      <c r="AF233" s="239"/>
      <c r="AG233" s="239"/>
      <c r="AH233" s="239"/>
      <c r="AI233" s="239"/>
    </row>
    <row r="234" spans="1:35" ht="28.5" customHeight="1" x14ac:dyDescent="0.25">
      <c r="A234" s="243">
        <f t="shared" si="15"/>
        <v>7</v>
      </c>
      <c r="B234" s="244"/>
      <c r="C234" s="245"/>
      <c r="D234" s="246"/>
      <c r="E234" s="247"/>
      <c r="F234" s="248"/>
      <c r="G234" s="248"/>
      <c r="H234" s="235">
        <f t="shared" si="18"/>
        <v>0</v>
      </c>
      <c r="I234" s="249"/>
      <c r="J234" s="250"/>
      <c r="K234" s="236">
        <f t="shared" si="16"/>
        <v>0</v>
      </c>
      <c r="L234" s="236">
        <v>0</v>
      </c>
      <c r="M234" s="237"/>
      <c r="N234" s="238"/>
      <c r="O234" s="237"/>
      <c r="P234" s="238"/>
      <c r="Q234" s="102">
        <v>0</v>
      </c>
      <c r="R234" s="104">
        <f t="shared" si="17"/>
        <v>0</v>
      </c>
      <c r="S234" s="251"/>
      <c r="T234" s="239"/>
      <c r="U234" s="239"/>
      <c r="V234" s="239"/>
      <c r="W234" s="239"/>
      <c r="X234" s="239"/>
      <c r="Y234" s="239"/>
      <c r="Z234" s="239"/>
      <c r="AA234" s="239"/>
      <c r="AB234" s="239"/>
      <c r="AC234" s="239"/>
      <c r="AD234" s="239"/>
      <c r="AE234" s="239"/>
      <c r="AF234" s="239"/>
      <c r="AG234" s="239"/>
      <c r="AH234" s="239"/>
      <c r="AI234" s="239"/>
    </row>
    <row r="235" spans="1:35" ht="28.5" customHeight="1" x14ac:dyDescent="0.25">
      <c r="A235" s="243">
        <f t="shared" si="15"/>
        <v>7</v>
      </c>
      <c r="B235" s="244"/>
      <c r="C235" s="245"/>
      <c r="D235" s="246"/>
      <c r="E235" s="247"/>
      <c r="F235" s="248"/>
      <c r="G235" s="248"/>
      <c r="H235" s="235">
        <f t="shared" si="18"/>
        <v>0</v>
      </c>
      <c r="I235" s="249"/>
      <c r="J235" s="250"/>
      <c r="K235" s="236">
        <f t="shared" si="16"/>
        <v>0</v>
      </c>
      <c r="L235" s="236">
        <v>0</v>
      </c>
      <c r="M235" s="237"/>
      <c r="N235" s="238"/>
      <c r="O235" s="237"/>
      <c r="P235" s="238"/>
      <c r="Q235" s="102">
        <v>0</v>
      </c>
      <c r="R235" s="104">
        <f t="shared" si="17"/>
        <v>0</v>
      </c>
      <c r="S235" s="251"/>
      <c r="T235" s="239"/>
      <c r="U235" s="239"/>
      <c r="V235" s="239"/>
      <c r="W235" s="239"/>
      <c r="X235" s="239"/>
      <c r="Y235" s="239"/>
      <c r="Z235" s="239"/>
      <c r="AA235" s="239"/>
      <c r="AB235" s="239"/>
      <c r="AC235" s="239"/>
      <c r="AD235" s="239"/>
      <c r="AE235" s="239"/>
      <c r="AF235" s="239"/>
      <c r="AG235" s="239"/>
      <c r="AH235" s="239"/>
      <c r="AI235" s="239"/>
    </row>
    <row r="236" spans="1:35" ht="28.5" customHeight="1" x14ac:dyDescent="0.25">
      <c r="A236" s="243">
        <f t="shared" si="15"/>
        <v>7</v>
      </c>
      <c r="B236" s="244"/>
      <c r="C236" s="245"/>
      <c r="D236" s="246"/>
      <c r="E236" s="247"/>
      <c r="F236" s="248"/>
      <c r="G236" s="248"/>
      <c r="H236" s="235">
        <f t="shared" si="18"/>
        <v>0</v>
      </c>
      <c r="I236" s="249"/>
      <c r="J236" s="250"/>
      <c r="K236" s="236">
        <f t="shared" si="16"/>
        <v>0</v>
      </c>
      <c r="L236" s="236">
        <v>0</v>
      </c>
      <c r="M236" s="237"/>
      <c r="N236" s="238"/>
      <c r="O236" s="237"/>
      <c r="P236" s="238"/>
      <c r="Q236" s="102">
        <v>0</v>
      </c>
      <c r="R236" s="104">
        <f t="shared" si="17"/>
        <v>0</v>
      </c>
      <c r="S236" s="251"/>
      <c r="T236" s="239"/>
      <c r="U236" s="239"/>
      <c r="V236" s="239"/>
      <c r="W236" s="239"/>
      <c r="X236" s="239"/>
      <c r="Y236" s="239"/>
      <c r="Z236" s="239"/>
      <c r="AA236" s="239"/>
      <c r="AB236" s="239"/>
      <c r="AC236" s="239"/>
      <c r="AD236" s="239"/>
      <c r="AE236" s="239"/>
      <c r="AF236" s="239"/>
      <c r="AG236" s="239"/>
      <c r="AH236" s="239"/>
      <c r="AI236" s="239"/>
    </row>
    <row r="237" spans="1:35" ht="28.5" customHeight="1" x14ac:dyDescent="0.25">
      <c r="A237" s="243">
        <f t="shared" si="15"/>
        <v>7</v>
      </c>
      <c r="B237" s="244"/>
      <c r="C237" s="245"/>
      <c r="D237" s="246"/>
      <c r="E237" s="247"/>
      <c r="F237" s="248"/>
      <c r="G237" s="248"/>
      <c r="H237" s="235">
        <f t="shared" si="18"/>
        <v>0</v>
      </c>
      <c r="I237" s="249"/>
      <c r="J237" s="250"/>
      <c r="K237" s="236">
        <f t="shared" si="16"/>
        <v>0</v>
      </c>
      <c r="L237" s="236">
        <v>0</v>
      </c>
      <c r="M237" s="237"/>
      <c r="N237" s="238"/>
      <c r="O237" s="237"/>
      <c r="P237" s="238"/>
      <c r="Q237" s="102">
        <v>0</v>
      </c>
      <c r="R237" s="104">
        <f t="shared" si="17"/>
        <v>0</v>
      </c>
      <c r="S237" s="251"/>
      <c r="T237" s="239"/>
      <c r="U237" s="239"/>
      <c r="V237" s="239"/>
      <c r="W237" s="239"/>
      <c r="X237" s="239"/>
      <c r="Y237" s="239"/>
      <c r="Z237" s="239"/>
      <c r="AA237" s="239"/>
      <c r="AB237" s="239"/>
      <c r="AC237" s="239"/>
      <c r="AD237" s="239"/>
      <c r="AE237" s="239"/>
      <c r="AF237" s="239"/>
      <c r="AG237" s="239"/>
      <c r="AH237" s="239"/>
      <c r="AI237" s="239"/>
    </row>
    <row r="238" spans="1:35" ht="28.5" customHeight="1" x14ac:dyDescent="0.25">
      <c r="A238" s="243">
        <f t="shared" si="15"/>
        <v>7</v>
      </c>
      <c r="B238" s="244"/>
      <c r="C238" s="245"/>
      <c r="D238" s="246"/>
      <c r="E238" s="247"/>
      <c r="F238" s="248"/>
      <c r="G238" s="248"/>
      <c r="H238" s="235">
        <f t="shared" si="18"/>
        <v>0</v>
      </c>
      <c r="I238" s="249"/>
      <c r="J238" s="250"/>
      <c r="K238" s="236">
        <f t="shared" si="16"/>
        <v>0</v>
      </c>
      <c r="L238" s="236">
        <v>0</v>
      </c>
      <c r="M238" s="237"/>
      <c r="N238" s="238"/>
      <c r="O238" s="237"/>
      <c r="P238" s="238"/>
      <c r="Q238" s="102">
        <v>0</v>
      </c>
      <c r="R238" s="104">
        <f t="shared" si="17"/>
        <v>0</v>
      </c>
      <c r="S238" s="251"/>
      <c r="T238" s="239"/>
      <c r="U238" s="239"/>
      <c r="V238" s="239"/>
      <c r="W238" s="239"/>
      <c r="X238" s="239"/>
      <c r="Y238" s="239"/>
      <c r="Z238" s="239"/>
      <c r="AA238" s="239"/>
      <c r="AB238" s="239"/>
      <c r="AC238" s="239"/>
      <c r="AD238" s="239"/>
      <c r="AE238" s="239"/>
      <c r="AF238" s="239"/>
      <c r="AG238" s="239"/>
      <c r="AH238" s="239"/>
      <c r="AI238" s="239"/>
    </row>
    <row r="239" spans="1:35" ht="28.5" customHeight="1" x14ac:dyDescent="0.25">
      <c r="A239" s="243">
        <f t="shared" si="15"/>
        <v>7</v>
      </c>
      <c r="B239" s="244"/>
      <c r="C239" s="245"/>
      <c r="D239" s="246"/>
      <c r="E239" s="247"/>
      <c r="F239" s="248"/>
      <c r="G239" s="248"/>
      <c r="H239" s="235">
        <f t="shared" si="18"/>
        <v>0</v>
      </c>
      <c r="I239" s="249"/>
      <c r="J239" s="250"/>
      <c r="K239" s="236">
        <f t="shared" si="16"/>
        <v>0</v>
      </c>
      <c r="L239" s="236">
        <v>0</v>
      </c>
      <c r="M239" s="237"/>
      <c r="N239" s="238"/>
      <c r="O239" s="237"/>
      <c r="P239" s="238"/>
      <c r="Q239" s="102">
        <v>0</v>
      </c>
      <c r="R239" s="104">
        <f t="shared" si="17"/>
        <v>0</v>
      </c>
      <c r="S239" s="251"/>
      <c r="T239" s="239"/>
      <c r="U239" s="239"/>
      <c r="V239" s="239"/>
      <c r="W239" s="239"/>
      <c r="X239" s="239"/>
      <c r="Y239" s="239"/>
      <c r="Z239" s="239"/>
      <c r="AA239" s="239"/>
      <c r="AB239" s="239"/>
      <c r="AC239" s="239"/>
      <c r="AD239" s="239"/>
      <c r="AE239" s="239"/>
      <c r="AF239" s="239"/>
      <c r="AG239" s="239"/>
      <c r="AH239" s="239"/>
      <c r="AI239" s="239"/>
    </row>
    <row r="240" spans="1:35" ht="28.5" customHeight="1" x14ac:dyDescent="0.25">
      <c r="A240" s="243">
        <f t="shared" si="15"/>
        <v>7</v>
      </c>
      <c r="B240" s="244"/>
      <c r="C240" s="245"/>
      <c r="D240" s="246"/>
      <c r="E240" s="247"/>
      <c r="F240" s="248"/>
      <c r="G240" s="248"/>
      <c r="H240" s="235">
        <f t="shared" si="18"/>
        <v>0</v>
      </c>
      <c r="I240" s="249"/>
      <c r="J240" s="250"/>
      <c r="K240" s="236">
        <f t="shared" si="16"/>
        <v>0</v>
      </c>
      <c r="L240" s="236">
        <v>0</v>
      </c>
      <c r="M240" s="237"/>
      <c r="N240" s="238"/>
      <c r="O240" s="237"/>
      <c r="P240" s="238"/>
      <c r="Q240" s="102">
        <v>0</v>
      </c>
      <c r="R240" s="104">
        <f t="shared" si="17"/>
        <v>0</v>
      </c>
      <c r="S240" s="251"/>
      <c r="T240" s="239"/>
      <c r="U240" s="239"/>
      <c r="V240" s="239"/>
      <c r="W240" s="239"/>
      <c r="X240" s="239"/>
      <c r="Y240" s="239"/>
      <c r="Z240" s="239"/>
      <c r="AA240" s="239"/>
      <c r="AB240" s="239"/>
      <c r="AC240" s="239"/>
      <c r="AD240" s="239"/>
      <c r="AE240" s="239"/>
      <c r="AF240" s="239"/>
      <c r="AG240" s="239"/>
      <c r="AH240" s="239"/>
      <c r="AI240" s="239"/>
    </row>
    <row r="241" spans="1:35" ht="28.5" customHeight="1" x14ac:dyDescent="0.25">
      <c r="A241" s="243">
        <f t="shared" si="15"/>
        <v>7</v>
      </c>
      <c r="B241" s="244"/>
      <c r="C241" s="245"/>
      <c r="D241" s="246"/>
      <c r="E241" s="247"/>
      <c r="F241" s="248"/>
      <c r="G241" s="248"/>
      <c r="H241" s="235">
        <f t="shared" si="18"/>
        <v>0</v>
      </c>
      <c r="I241" s="249"/>
      <c r="J241" s="250"/>
      <c r="K241" s="236">
        <f t="shared" si="16"/>
        <v>0</v>
      </c>
      <c r="L241" s="236">
        <v>0</v>
      </c>
      <c r="M241" s="237"/>
      <c r="N241" s="238"/>
      <c r="O241" s="237"/>
      <c r="P241" s="238"/>
      <c r="Q241" s="102">
        <v>0</v>
      </c>
      <c r="R241" s="104">
        <f t="shared" si="17"/>
        <v>0</v>
      </c>
      <c r="S241" s="251"/>
      <c r="T241" s="239"/>
      <c r="U241" s="239"/>
      <c r="V241" s="239"/>
      <c r="W241" s="239"/>
      <c r="X241" s="239"/>
      <c r="Y241" s="239"/>
      <c r="Z241" s="239"/>
      <c r="AA241" s="239"/>
      <c r="AB241" s="239"/>
      <c r="AC241" s="239"/>
      <c r="AD241" s="239"/>
      <c r="AE241" s="239"/>
      <c r="AF241" s="239"/>
      <c r="AG241" s="239"/>
      <c r="AH241" s="239"/>
      <c r="AI241" s="239"/>
    </row>
    <row r="242" spans="1:35" ht="28.5" customHeight="1" x14ac:dyDescent="0.25">
      <c r="A242" s="243">
        <f t="shared" si="15"/>
        <v>7</v>
      </c>
      <c r="B242" s="244"/>
      <c r="C242" s="245"/>
      <c r="D242" s="246"/>
      <c r="E242" s="247"/>
      <c r="F242" s="248"/>
      <c r="G242" s="248"/>
      <c r="H242" s="235">
        <f t="shared" si="18"/>
        <v>0</v>
      </c>
      <c r="I242" s="249"/>
      <c r="J242" s="250"/>
      <c r="K242" s="236">
        <f t="shared" si="16"/>
        <v>0</v>
      </c>
      <c r="L242" s="236">
        <v>0</v>
      </c>
      <c r="M242" s="237"/>
      <c r="N242" s="238"/>
      <c r="O242" s="237"/>
      <c r="P242" s="238"/>
      <c r="Q242" s="102">
        <v>0</v>
      </c>
      <c r="R242" s="104">
        <f t="shared" si="17"/>
        <v>0</v>
      </c>
      <c r="S242" s="251"/>
      <c r="T242" s="239"/>
      <c r="U242" s="239"/>
      <c r="V242" s="239"/>
      <c r="W242" s="239"/>
      <c r="X242" s="239"/>
      <c r="Y242" s="239"/>
      <c r="Z242" s="239"/>
      <c r="AA242" s="239"/>
      <c r="AB242" s="239"/>
      <c r="AC242" s="239"/>
      <c r="AD242" s="239"/>
      <c r="AE242" s="239"/>
      <c r="AF242" s="239"/>
      <c r="AG242" s="239"/>
      <c r="AH242" s="239"/>
      <c r="AI242" s="239"/>
    </row>
    <row r="243" spans="1:35" ht="28.5" customHeight="1" x14ac:dyDescent="0.25">
      <c r="A243" s="243">
        <f t="shared" si="15"/>
        <v>7</v>
      </c>
      <c r="B243" s="244"/>
      <c r="C243" s="245"/>
      <c r="D243" s="246"/>
      <c r="E243" s="247"/>
      <c r="F243" s="248"/>
      <c r="G243" s="248"/>
      <c r="H243" s="235">
        <f t="shared" si="18"/>
        <v>0</v>
      </c>
      <c r="I243" s="249"/>
      <c r="J243" s="250"/>
      <c r="K243" s="236">
        <f t="shared" si="16"/>
        <v>0</v>
      </c>
      <c r="L243" s="236">
        <v>0</v>
      </c>
      <c r="M243" s="237"/>
      <c r="N243" s="238"/>
      <c r="O243" s="237"/>
      <c r="P243" s="238"/>
      <c r="Q243" s="102">
        <v>0</v>
      </c>
      <c r="R243" s="104">
        <f t="shared" si="17"/>
        <v>0</v>
      </c>
      <c r="S243" s="251"/>
      <c r="T243" s="239"/>
      <c r="U243" s="239"/>
      <c r="V243" s="239"/>
      <c r="W243" s="239"/>
      <c r="X243" s="239"/>
      <c r="Y243" s="239"/>
      <c r="Z243" s="239"/>
      <c r="AA243" s="239"/>
      <c r="AB243" s="239"/>
      <c r="AC243" s="239"/>
      <c r="AD243" s="239"/>
      <c r="AE243" s="239"/>
      <c r="AF243" s="239"/>
      <c r="AG243" s="239"/>
      <c r="AH243" s="239"/>
      <c r="AI243" s="239"/>
    </row>
    <row r="244" spans="1:35" ht="28.5" customHeight="1" x14ac:dyDescent="0.25">
      <c r="A244" s="243">
        <f t="shared" si="15"/>
        <v>7</v>
      </c>
      <c r="B244" s="244"/>
      <c r="C244" s="245"/>
      <c r="D244" s="246"/>
      <c r="E244" s="247"/>
      <c r="F244" s="248"/>
      <c r="G244" s="248"/>
      <c r="H244" s="235">
        <f t="shared" si="18"/>
        <v>0</v>
      </c>
      <c r="I244" s="249"/>
      <c r="J244" s="250"/>
      <c r="K244" s="236">
        <f t="shared" si="16"/>
        <v>0</v>
      </c>
      <c r="L244" s="236">
        <v>0</v>
      </c>
      <c r="M244" s="237"/>
      <c r="N244" s="238"/>
      <c r="O244" s="237"/>
      <c r="P244" s="238"/>
      <c r="Q244" s="102">
        <v>0</v>
      </c>
      <c r="R244" s="104">
        <f t="shared" si="17"/>
        <v>0</v>
      </c>
      <c r="S244" s="251"/>
      <c r="T244" s="239"/>
      <c r="U244" s="239"/>
      <c r="V244" s="239"/>
      <c r="W244" s="239"/>
      <c r="X244" s="239"/>
      <c r="Y244" s="239"/>
      <c r="Z244" s="239"/>
      <c r="AA244" s="239"/>
      <c r="AB244" s="239"/>
      <c r="AC244" s="239"/>
      <c r="AD244" s="239"/>
      <c r="AE244" s="239"/>
      <c r="AF244" s="239"/>
      <c r="AG244" s="239"/>
      <c r="AH244" s="239"/>
      <c r="AI244" s="239"/>
    </row>
    <row r="245" spans="1:35" ht="28.5" customHeight="1" x14ac:dyDescent="0.25">
      <c r="A245" s="243">
        <f t="shared" si="15"/>
        <v>7</v>
      </c>
      <c r="B245" s="244"/>
      <c r="C245" s="245"/>
      <c r="D245" s="246"/>
      <c r="E245" s="247"/>
      <c r="F245" s="248"/>
      <c r="G245" s="248"/>
      <c r="H245" s="235">
        <f t="shared" si="18"/>
        <v>0</v>
      </c>
      <c r="I245" s="249"/>
      <c r="J245" s="250"/>
      <c r="K245" s="236">
        <f t="shared" si="16"/>
        <v>0</v>
      </c>
      <c r="L245" s="236">
        <v>0</v>
      </c>
      <c r="M245" s="237"/>
      <c r="N245" s="238"/>
      <c r="O245" s="237"/>
      <c r="P245" s="238"/>
      <c r="Q245" s="102">
        <v>0</v>
      </c>
      <c r="R245" s="104">
        <f t="shared" si="17"/>
        <v>0</v>
      </c>
      <c r="S245" s="251"/>
      <c r="T245" s="239"/>
      <c r="U245" s="239"/>
      <c r="V245" s="239"/>
      <c r="W245" s="239"/>
      <c r="X245" s="239"/>
      <c r="Y245" s="239"/>
      <c r="Z245" s="239"/>
      <c r="AA245" s="239"/>
      <c r="AB245" s="239"/>
      <c r="AC245" s="239"/>
      <c r="AD245" s="239"/>
      <c r="AE245" s="239"/>
      <c r="AF245" s="239"/>
      <c r="AG245" s="239"/>
      <c r="AH245" s="239"/>
      <c r="AI245" s="239"/>
    </row>
    <row r="246" spans="1:35" ht="28.5" customHeight="1" x14ac:dyDescent="0.25">
      <c r="A246" s="243">
        <f t="shared" si="15"/>
        <v>7</v>
      </c>
      <c r="B246" s="244"/>
      <c r="C246" s="245"/>
      <c r="D246" s="246"/>
      <c r="E246" s="247"/>
      <c r="F246" s="248"/>
      <c r="G246" s="248"/>
      <c r="H246" s="235">
        <f t="shared" si="18"/>
        <v>0</v>
      </c>
      <c r="I246" s="249"/>
      <c r="J246" s="250"/>
      <c r="K246" s="236">
        <f t="shared" si="16"/>
        <v>0</v>
      </c>
      <c r="L246" s="236">
        <v>0</v>
      </c>
      <c r="M246" s="237"/>
      <c r="N246" s="238"/>
      <c r="O246" s="237"/>
      <c r="P246" s="238"/>
      <c r="Q246" s="102">
        <v>0</v>
      </c>
      <c r="R246" s="104">
        <f t="shared" si="17"/>
        <v>0</v>
      </c>
      <c r="S246" s="251"/>
      <c r="T246" s="239"/>
      <c r="U246" s="239"/>
      <c r="V246" s="239"/>
      <c r="W246" s="239"/>
      <c r="X246" s="239"/>
      <c r="Y246" s="239"/>
      <c r="Z246" s="239"/>
      <c r="AA246" s="239"/>
      <c r="AB246" s="239"/>
      <c r="AC246" s="239"/>
      <c r="AD246" s="239"/>
      <c r="AE246" s="239"/>
      <c r="AF246" s="239"/>
      <c r="AG246" s="239"/>
      <c r="AH246" s="239"/>
      <c r="AI246" s="239"/>
    </row>
    <row r="247" spans="1:35" ht="28.5" customHeight="1" x14ac:dyDescent="0.25">
      <c r="A247" s="243">
        <f t="shared" si="15"/>
        <v>7</v>
      </c>
      <c r="B247" s="244"/>
      <c r="C247" s="245"/>
      <c r="D247" s="246"/>
      <c r="E247" s="247"/>
      <c r="F247" s="248"/>
      <c r="G247" s="248"/>
      <c r="H247" s="235">
        <f t="shared" si="18"/>
        <v>0</v>
      </c>
      <c r="I247" s="249"/>
      <c r="J247" s="250"/>
      <c r="K247" s="236">
        <f t="shared" si="16"/>
        <v>0</v>
      </c>
      <c r="L247" s="236">
        <v>0</v>
      </c>
      <c r="M247" s="237"/>
      <c r="N247" s="238"/>
      <c r="O247" s="237"/>
      <c r="P247" s="238"/>
      <c r="Q247" s="102">
        <v>0</v>
      </c>
      <c r="R247" s="104">
        <f t="shared" si="17"/>
        <v>0</v>
      </c>
      <c r="S247" s="251"/>
      <c r="T247" s="239"/>
      <c r="U247" s="239"/>
      <c r="V247" s="239"/>
      <c r="W247" s="239"/>
      <c r="X247" s="239"/>
      <c r="Y247" s="239"/>
      <c r="Z247" s="239"/>
      <c r="AA247" s="239"/>
      <c r="AB247" s="239"/>
      <c r="AC247" s="239"/>
      <c r="AD247" s="239"/>
      <c r="AE247" s="239"/>
      <c r="AF247" s="239"/>
      <c r="AG247" s="239"/>
      <c r="AH247" s="239"/>
      <c r="AI247" s="239"/>
    </row>
    <row r="248" spans="1:35" ht="28.5" customHeight="1" x14ac:dyDescent="0.25">
      <c r="A248" s="243">
        <f t="shared" si="15"/>
        <v>7</v>
      </c>
      <c r="B248" s="244"/>
      <c r="C248" s="245"/>
      <c r="D248" s="246"/>
      <c r="E248" s="247"/>
      <c r="F248" s="248"/>
      <c r="G248" s="248"/>
      <c r="H248" s="235">
        <f t="shared" si="18"/>
        <v>0</v>
      </c>
      <c r="I248" s="249"/>
      <c r="J248" s="250"/>
      <c r="K248" s="236">
        <f t="shared" si="16"/>
        <v>0</v>
      </c>
      <c r="L248" s="236">
        <v>0</v>
      </c>
      <c r="M248" s="237"/>
      <c r="N248" s="238"/>
      <c r="O248" s="237"/>
      <c r="P248" s="238"/>
      <c r="Q248" s="102">
        <v>0</v>
      </c>
      <c r="R248" s="104">
        <f t="shared" si="17"/>
        <v>0</v>
      </c>
      <c r="S248" s="251"/>
      <c r="T248" s="239"/>
      <c r="U248" s="239"/>
      <c r="V248" s="239"/>
      <c r="W248" s="239"/>
      <c r="X248" s="239"/>
      <c r="Y248" s="239"/>
      <c r="Z248" s="239"/>
      <c r="AA248" s="239"/>
      <c r="AB248" s="239"/>
      <c r="AC248" s="239"/>
      <c r="AD248" s="239"/>
      <c r="AE248" s="239"/>
      <c r="AF248" s="239"/>
      <c r="AG248" s="239"/>
      <c r="AH248" s="239"/>
      <c r="AI248" s="239"/>
    </row>
    <row r="249" spans="1:35" ht="28.5" customHeight="1" x14ac:dyDescent="0.25">
      <c r="A249" s="243">
        <f t="shared" si="15"/>
        <v>7</v>
      </c>
      <c r="B249" s="244"/>
      <c r="C249" s="245"/>
      <c r="D249" s="246"/>
      <c r="E249" s="247"/>
      <c r="F249" s="248"/>
      <c r="G249" s="248"/>
      <c r="H249" s="235">
        <f t="shared" si="18"/>
        <v>0</v>
      </c>
      <c r="I249" s="249"/>
      <c r="J249" s="250"/>
      <c r="K249" s="236">
        <f t="shared" si="16"/>
        <v>0</v>
      </c>
      <c r="L249" s="236">
        <v>0</v>
      </c>
      <c r="M249" s="237"/>
      <c r="N249" s="238"/>
      <c r="O249" s="237"/>
      <c r="P249" s="238"/>
      <c r="Q249" s="102">
        <v>0</v>
      </c>
      <c r="R249" s="104">
        <f t="shared" si="17"/>
        <v>0</v>
      </c>
      <c r="S249" s="251"/>
      <c r="T249" s="239"/>
      <c r="U249" s="239"/>
      <c r="V249" s="239"/>
      <c r="W249" s="239"/>
      <c r="X249" s="239"/>
      <c r="Y249" s="239"/>
      <c r="Z249" s="239"/>
      <c r="AA249" s="239"/>
      <c r="AB249" s="239"/>
      <c r="AC249" s="239"/>
      <c r="AD249" s="239"/>
      <c r="AE249" s="239"/>
      <c r="AF249" s="239"/>
      <c r="AG249" s="239"/>
      <c r="AH249" s="239"/>
      <c r="AI249" s="239"/>
    </row>
    <row r="250" spans="1:35" ht="28.5" customHeight="1" x14ac:dyDescent="0.25">
      <c r="B250" s="244"/>
      <c r="C250" s="252"/>
      <c r="D250" s="253"/>
      <c r="E250" s="253"/>
      <c r="F250" s="248"/>
      <c r="G250" s="248"/>
      <c r="H250" s="235">
        <f t="shared" si="18"/>
        <v>0</v>
      </c>
      <c r="I250" s="254"/>
      <c r="K250" s="236">
        <f t="shared" si="16"/>
        <v>0</v>
      </c>
      <c r="L250" s="236">
        <v>0</v>
      </c>
      <c r="R250" s="104">
        <f t="shared" si="17"/>
        <v>0</v>
      </c>
      <c r="T250" s="257"/>
      <c r="U250" s="257"/>
      <c r="V250" s="257"/>
      <c r="W250" s="257"/>
      <c r="X250" s="257"/>
      <c r="Y250" s="257"/>
      <c r="Z250" s="257"/>
      <c r="AA250" s="257"/>
      <c r="AB250" s="257"/>
      <c r="AC250" s="257"/>
      <c r="AD250" s="257"/>
      <c r="AE250" s="257"/>
      <c r="AF250" s="257"/>
      <c r="AG250" s="257"/>
      <c r="AH250" s="257"/>
      <c r="AI250" s="257"/>
    </row>
    <row r="251" spans="1:35" ht="28.5" customHeight="1" x14ac:dyDescent="0.25">
      <c r="B251" s="244"/>
      <c r="C251" s="252"/>
      <c r="D251" s="253"/>
      <c r="E251" s="253"/>
      <c r="F251" s="248"/>
      <c r="G251" s="248"/>
      <c r="H251" s="235">
        <f t="shared" si="18"/>
        <v>0</v>
      </c>
      <c r="I251" s="254"/>
      <c r="K251" s="236">
        <f t="shared" si="16"/>
        <v>0</v>
      </c>
      <c r="L251" s="236">
        <v>0</v>
      </c>
      <c r="R251" s="104">
        <f t="shared" si="17"/>
        <v>0</v>
      </c>
      <c r="T251" s="257"/>
      <c r="U251" s="257"/>
      <c r="V251" s="257"/>
      <c r="W251" s="257"/>
      <c r="X251" s="257"/>
      <c r="Y251" s="257"/>
      <c r="Z251" s="257"/>
      <c r="AA251" s="257"/>
      <c r="AB251" s="257"/>
      <c r="AC251" s="257"/>
      <c r="AD251" s="257"/>
      <c r="AE251" s="257"/>
      <c r="AF251" s="257"/>
      <c r="AG251" s="257"/>
      <c r="AH251" s="257"/>
      <c r="AI251" s="257"/>
    </row>
    <row r="252" spans="1:35" ht="28.5" customHeight="1" x14ac:dyDescent="0.25">
      <c r="B252" s="244"/>
      <c r="C252" s="252"/>
      <c r="D252" s="253"/>
      <c r="E252" s="253"/>
      <c r="F252" s="248"/>
      <c r="G252" s="248"/>
      <c r="H252" s="235">
        <f t="shared" si="18"/>
        <v>0</v>
      </c>
      <c r="I252" s="254"/>
      <c r="K252" s="236">
        <f t="shared" si="16"/>
        <v>0</v>
      </c>
      <c r="L252" s="236">
        <v>0</v>
      </c>
      <c r="R252" s="104">
        <f t="shared" si="17"/>
        <v>0</v>
      </c>
      <c r="T252" s="257"/>
      <c r="U252" s="257"/>
      <c r="V252" s="257"/>
      <c r="W252" s="257"/>
      <c r="X252" s="257"/>
      <c r="Y252" s="257"/>
      <c r="Z252" s="257"/>
      <c r="AA252" s="257"/>
      <c r="AB252" s="257"/>
      <c r="AC252" s="257"/>
      <c r="AD252" s="257"/>
      <c r="AE252" s="257"/>
      <c r="AF252" s="257"/>
      <c r="AG252" s="257"/>
      <c r="AH252" s="257"/>
      <c r="AI252" s="257"/>
    </row>
    <row r="253" spans="1:35" ht="28.5" customHeight="1" x14ac:dyDescent="0.25">
      <c r="B253" s="244"/>
      <c r="C253" s="252"/>
      <c r="D253" s="253"/>
      <c r="E253" s="253"/>
      <c r="F253" s="248"/>
      <c r="G253" s="248"/>
      <c r="H253" s="235">
        <f t="shared" si="18"/>
        <v>0</v>
      </c>
      <c r="I253" s="254"/>
      <c r="K253" s="236">
        <f t="shared" si="16"/>
        <v>0</v>
      </c>
      <c r="L253" s="236">
        <v>0</v>
      </c>
      <c r="R253" s="104">
        <f t="shared" si="17"/>
        <v>0</v>
      </c>
      <c r="T253" s="257"/>
      <c r="U253" s="257"/>
      <c r="V253" s="257"/>
      <c r="W253" s="257"/>
      <c r="X253" s="257"/>
      <c r="Y253" s="257"/>
      <c r="Z253" s="257"/>
      <c r="AA253" s="257"/>
      <c r="AB253" s="257"/>
      <c r="AC253" s="257"/>
      <c r="AD253" s="257"/>
      <c r="AE253" s="257"/>
      <c r="AF253" s="257"/>
      <c r="AG253" s="257"/>
      <c r="AH253" s="257"/>
      <c r="AI253" s="257"/>
    </row>
    <row r="254" spans="1:35" ht="28.5" customHeight="1" x14ac:dyDescent="0.25">
      <c r="B254" s="244"/>
      <c r="C254" s="252"/>
      <c r="D254" s="253"/>
      <c r="E254" s="253"/>
      <c r="F254" s="248"/>
      <c r="G254" s="248"/>
      <c r="H254" s="235">
        <f t="shared" si="18"/>
        <v>0</v>
      </c>
      <c r="I254" s="254"/>
      <c r="K254" s="236">
        <f t="shared" si="16"/>
        <v>0</v>
      </c>
      <c r="L254" s="236">
        <v>0</v>
      </c>
      <c r="R254" s="104">
        <f t="shared" si="17"/>
        <v>0</v>
      </c>
      <c r="T254" s="257"/>
      <c r="U254" s="257"/>
      <c r="V254" s="257"/>
      <c r="W254" s="257"/>
      <c r="X254" s="257"/>
      <c r="Y254" s="257"/>
      <c r="Z254" s="257"/>
      <c r="AA254" s="257"/>
      <c r="AB254" s="257"/>
      <c r="AC254" s="257"/>
      <c r="AD254" s="257"/>
      <c r="AE254" s="257"/>
      <c r="AF254" s="257"/>
      <c r="AG254" s="257"/>
      <c r="AH254" s="257"/>
      <c r="AI254" s="257"/>
    </row>
    <row r="255" spans="1:35" ht="28.5" customHeight="1" x14ac:dyDescent="0.25">
      <c r="B255" s="244"/>
      <c r="C255" s="252"/>
      <c r="D255" s="253"/>
      <c r="E255" s="253"/>
      <c r="F255" s="248"/>
      <c r="G255" s="248"/>
      <c r="H255" s="235">
        <f t="shared" si="18"/>
        <v>0</v>
      </c>
      <c r="I255" s="254"/>
      <c r="K255" s="236">
        <f t="shared" si="16"/>
        <v>0</v>
      </c>
      <c r="L255" s="236">
        <v>0</v>
      </c>
      <c r="R255" s="104">
        <f t="shared" si="17"/>
        <v>0</v>
      </c>
      <c r="T255" s="257"/>
      <c r="U255" s="257"/>
      <c r="V255" s="257"/>
      <c r="W255" s="257"/>
      <c r="X255" s="257"/>
      <c r="Y255" s="257"/>
      <c r="Z255" s="257"/>
      <c r="AA255" s="257"/>
      <c r="AB255" s="257"/>
      <c r="AC255" s="257"/>
      <c r="AD255" s="257"/>
      <c r="AE255" s="257"/>
      <c r="AF255" s="257"/>
      <c r="AG255" s="257"/>
      <c r="AH255" s="257"/>
      <c r="AI255" s="257"/>
    </row>
    <row r="256" spans="1:35" ht="28.5" customHeight="1" x14ac:dyDescent="0.25">
      <c r="B256" s="244"/>
      <c r="C256" s="252"/>
      <c r="D256" s="253"/>
      <c r="E256" s="253"/>
      <c r="F256" s="248"/>
      <c r="G256" s="248"/>
      <c r="H256" s="235">
        <f t="shared" si="18"/>
        <v>0</v>
      </c>
      <c r="I256" s="254"/>
      <c r="K256" s="236">
        <f t="shared" si="16"/>
        <v>0</v>
      </c>
      <c r="L256" s="236">
        <v>0</v>
      </c>
      <c r="R256" s="104">
        <f t="shared" si="17"/>
        <v>0</v>
      </c>
      <c r="T256" s="257"/>
      <c r="U256" s="257"/>
      <c r="V256" s="257"/>
      <c r="W256" s="257"/>
      <c r="X256" s="257"/>
      <c r="Y256" s="257"/>
      <c r="Z256" s="257"/>
      <c r="AA256" s="257"/>
      <c r="AB256" s="257"/>
      <c r="AC256" s="257"/>
      <c r="AD256" s="257"/>
      <c r="AE256" s="257"/>
      <c r="AF256" s="257"/>
      <c r="AG256" s="257"/>
      <c r="AH256" s="257"/>
      <c r="AI256" s="257"/>
    </row>
    <row r="257" spans="2:35" ht="28.5" customHeight="1" x14ac:dyDescent="0.25">
      <c r="B257" s="244"/>
      <c r="C257" s="252"/>
      <c r="D257" s="253"/>
      <c r="E257" s="253"/>
      <c r="F257" s="248"/>
      <c r="G257" s="248"/>
      <c r="H257" s="235">
        <f t="shared" si="18"/>
        <v>0</v>
      </c>
      <c r="I257" s="254"/>
      <c r="K257" s="236">
        <f t="shared" si="16"/>
        <v>0</v>
      </c>
      <c r="L257" s="236">
        <v>0</v>
      </c>
      <c r="R257" s="104">
        <f t="shared" si="17"/>
        <v>0</v>
      </c>
      <c r="T257" s="257"/>
      <c r="U257" s="257"/>
      <c r="V257" s="257"/>
      <c r="W257" s="257"/>
      <c r="X257" s="257"/>
      <c r="Y257" s="257"/>
      <c r="Z257" s="257"/>
      <c r="AA257" s="257"/>
      <c r="AB257" s="257"/>
      <c r="AC257" s="257"/>
      <c r="AD257" s="257"/>
      <c r="AE257" s="257"/>
      <c r="AF257" s="257"/>
      <c r="AG257" s="257"/>
      <c r="AH257" s="257"/>
      <c r="AI257" s="257"/>
    </row>
    <row r="258" spans="2:35" ht="28.5" customHeight="1" x14ac:dyDescent="0.25">
      <c r="B258" s="244"/>
      <c r="C258" s="252"/>
      <c r="D258" s="253"/>
      <c r="E258" s="253"/>
      <c r="F258" s="248"/>
      <c r="G258" s="248"/>
      <c r="H258" s="235">
        <f t="shared" si="18"/>
        <v>0</v>
      </c>
      <c r="I258" s="254"/>
      <c r="K258" s="236">
        <f t="shared" si="16"/>
        <v>0</v>
      </c>
      <c r="L258" s="236">
        <v>0</v>
      </c>
      <c r="R258" s="104">
        <f t="shared" si="17"/>
        <v>0</v>
      </c>
      <c r="T258" s="257"/>
      <c r="U258" s="257"/>
      <c r="V258" s="257"/>
      <c r="W258" s="257"/>
      <c r="X258" s="257"/>
      <c r="Y258" s="257"/>
      <c r="Z258" s="257"/>
      <c r="AA258" s="257"/>
      <c r="AB258" s="257"/>
      <c r="AC258" s="257"/>
      <c r="AD258" s="257"/>
      <c r="AE258" s="257"/>
      <c r="AF258" s="257"/>
      <c r="AG258" s="257"/>
      <c r="AH258" s="257"/>
      <c r="AI258" s="257"/>
    </row>
    <row r="259" spans="2:35" ht="28.5" customHeight="1" x14ac:dyDescent="0.25">
      <c r="B259" s="244"/>
      <c r="C259" s="252"/>
      <c r="D259" s="253"/>
      <c r="E259" s="253"/>
      <c r="F259" s="248"/>
      <c r="G259" s="248"/>
      <c r="H259" s="235">
        <f t="shared" si="18"/>
        <v>0</v>
      </c>
      <c r="I259" s="254"/>
      <c r="K259" s="236">
        <f t="shared" si="16"/>
        <v>0</v>
      </c>
      <c r="L259" s="236">
        <v>0</v>
      </c>
      <c r="R259" s="104">
        <f t="shared" si="17"/>
        <v>0</v>
      </c>
      <c r="T259" s="257"/>
      <c r="U259" s="257"/>
      <c r="V259" s="257"/>
      <c r="W259" s="257"/>
      <c r="X259" s="257"/>
      <c r="Y259" s="257"/>
      <c r="Z259" s="257"/>
      <c r="AA259" s="257"/>
      <c r="AB259" s="257"/>
      <c r="AC259" s="257"/>
      <c r="AD259" s="257"/>
      <c r="AE259" s="257"/>
      <c r="AF259" s="257"/>
      <c r="AG259" s="257"/>
      <c r="AH259" s="257"/>
      <c r="AI259" s="257"/>
    </row>
    <row r="260" spans="2:35" ht="28.5" customHeight="1" x14ac:dyDescent="0.25">
      <c r="B260" s="244"/>
      <c r="C260" s="252"/>
      <c r="D260" s="253"/>
      <c r="E260" s="253"/>
      <c r="F260" s="248"/>
      <c r="G260" s="248"/>
      <c r="H260" s="235">
        <f t="shared" si="18"/>
        <v>0</v>
      </c>
      <c r="I260" s="254"/>
      <c r="K260" s="236">
        <f t="shared" si="16"/>
        <v>0</v>
      </c>
      <c r="L260" s="236">
        <v>0</v>
      </c>
      <c r="R260" s="104">
        <f t="shared" si="17"/>
        <v>0</v>
      </c>
      <c r="T260" s="257"/>
      <c r="U260" s="257"/>
      <c r="V260" s="257"/>
      <c r="W260" s="257"/>
      <c r="X260" s="257"/>
      <c r="Y260" s="257"/>
      <c r="Z260" s="257"/>
      <c r="AA260" s="257"/>
      <c r="AB260" s="257"/>
      <c r="AC260" s="257"/>
      <c r="AD260" s="257"/>
      <c r="AE260" s="257"/>
      <c r="AF260" s="257"/>
      <c r="AG260" s="257"/>
      <c r="AH260" s="257"/>
      <c r="AI260" s="257"/>
    </row>
    <row r="261" spans="2:35" ht="28.5" customHeight="1" x14ac:dyDescent="0.25">
      <c r="B261" s="244"/>
      <c r="C261" s="252"/>
      <c r="D261" s="253"/>
      <c r="E261" s="253"/>
      <c r="F261" s="248"/>
      <c r="G261" s="248"/>
      <c r="H261" s="235">
        <f t="shared" si="18"/>
        <v>0</v>
      </c>
      <c r="I261" s="254"/>
      <c r="K261" s="236">
        <f t="shared" si="16"/>
        <v>0</v>
      </c>
      <c r="L261" s="236">
        <v>0</v>
      </c>
      <c r="R261" s="104">
        <f t="shared" si="17"/>
        <v>0</v>
      </c>
      <c r="T261" s="257"/>
      <c r="U261" s="257"/>
      <c r="V261" s="257"/>
      <c r="W261" s="257"/>
      <c r="X261" s="257"/>
      <c r="Y261" s="257"/>
      <c r="Z261" s="257"/>
      <c r="AA261" s="257"/>
      <c r="AB261" s="257"/>
      <c r="AC261" s="257"/>
      <c r="AD261" s="257"/>
      <c r="AE261" s="257"/>
      <c r="AF261" s="257"/>
      <c r="AG261" s="257"/>
      <c r="AH261" s="257"/>
      <c r="AI261" s="257"/>
    </row>
    <row r="262" spans="2:35" ht="28.5" customHeight="1" x14ac:dyDescent="0.25">
      <c r="B262" s="244"/>
      <c r="C262" s="252"/>
      <c r="D262" s="253"/>
      <c r="E262" s="253"/>
      <c r="F262" s="248"/>
      <c r="G262" s="248"/>
      <c r="H262" s="235">
        <f t="shared" si="18"/>
        <v>0</v>
      </c>
      <c r="I262" s="254"/>
      <c r="K262" s="236">
        <f t="shared" si="16"/>
        <v>0</v>
      </c>
      <c r="L262" s="236">
        <v>0</v>
      </c>
      <c r="R262" s="104">
        <f t="shared" si="17"/>
        <v>0</v>
      </c>
      <c r="T262" s="257"/>
      <c r="U262" s="257"/>
      <c r="V262" s="257"/>
      <c r="W262" s="257"/>
      <c r="X262" s="257"/>
      <c r="Y262" s="257"/>
      <c r="Z262" s="257"/>
      <c r="AA262" s="257"/>
      <c r="AB262" s="257"/>
      <c r="AC262" s="257"/>
      <c r="AD262" s="257"/>
      <c r="AE262" s="257"/>
      <c r="AF262" s="257"/>
      <c r="AG262" s="257"/>
      <c r="AH262" s="257"/>
      <c r="AI262" s="257"/>
    </row>
    <row r="263" spans="2:35" ht="28.5" customHeight="1" x14ac:dyDescent="0.25">
      <c r="B263" s="244"/>
      <c r="C263" s="252"/>
      <c r="D263" s="253"/>
      <c r="E263" s="253"/>
      <c r="F263" s="248"/>
      <c r="G263" s="248"/>
      <c r="H263" s="235">
        <f t="shared" si="18"/>
        <v>0</v>
      </c>
      <c r="I263" s="254"/>
      <c r="K263" s="236">
        <f t="shared" si="16"/>
        <v>0</v>
      </c>
      <c r="L263" s="236">
        <v>0</v>
      </c>
      <c r="R263" s="104">
        <f t="shared" si="17"/>
        <v>0</v>
      </c>
      <c r="T263" s="257"/>
      <c r="U263" s="257"/>
      <c r="V263" s="257"/>
      <c r="W263" s="257"/>
      <c r="X263" s="257"/>
      <c r="Y263" s="257"/>
      <c r="Z263" s="257"/>
      <c r="AA263" s="257"/>
      <c r="AB263" s="257"/>
      <c r="AC263" s="257"/>
      <c r="AD263" s="257"/>
      <c r="AE263" s="257"/>
      <c r="AF263" s="257"/>
      <c r="AG263" s="257"/>
      <c r="AH263" s="257"/>
      <c r="AI263" s="257"/>
    </row>
    <row r="264" spans="2:35" ht="28.5" customHeight="1" x14ac:dyDescent="0.25">
      <c r="B264" s="244"/>
      <c r="C264" s="252"/>
      <c r="D264" s="253"/>
      <c r="E264" s="253"/>
      <c r="F264" s="248"/>
      <c r="G264" s="248"/>
      <c r="H264" s="235">
        <f t="shared" si="18"/>
        <v>0</v>
      </c>
      <c r="I264" s="254"/>
      <c r="K264" s="236">
        <f t="shared" si="16"/>
        <v>0</v>
      </c>
      <c r="L264" s="236">
        <v>0</v>
      </c>
      <c r="R264" s="104">
        <f t="shared" si="17"/>
        <v>0</v>
      </c>
      <c r="T264" s="257"/>
      <c r="U264" s="257"/>
      <c r="V264" s="257"/>
      <c r="W264" s="257"/>
      <c r="X264" s="257"/>
      <c r="Y264" s="257"/>
      <c r="Z264" s="257"/>
      <c r="AA264" s="257"/>
      <c r="AB264" s="257"/>
      <c r="AC264" s="257"/>
      <c r="AD264" s="257"/>
      <c r="AE264" s="257"/>
      <c r="AF264" s="257"/>
      <c r="AG264" s="257"/>
      <c r="AH264" s="257"/>
      <c r="AI264" s="257"/>
    </row>
    <row r="265" spans="2:35" ht="28.5" customHeight="1" x14ac:dyDescent="0.25">
      <c r="B265" s="244"/>
      <c r="C265" s="252"/>
      <c r="D265" s="253"/>
      <c r="E265" s="253"/>
      <c r="F265" s="248"/>
      <c r="G265" s="248"/>
      <c r="H265" s="235">
        <f t="shared" si="18"/>
        <v>0</v>
      </c>
      <c r="I265" s="254"/>
      <c r="K265" s="236">
        <f t="shared" si="16"/>
        <v>0</v>
      </c>
      <c r="L265" s="236">
        <v>0</v>
      </c>
      <c r="R265" s="104">
        <f t="shared" si="17"/>
        <v>0</v>
      </c>
      <c r="T265" s="257"/>
      <c r="U265" s="257"/>
      <c r="V265" s="257"/>
      <c r="W265" s="257"/>
      <c r="X265" s="257"/>
      <c r="Y265" s="257"/>
      <c r="Z265" s="257"/>
      <c r="AA265" s="257"/>
      <c r="AB265" s="257"/>
      <c r="AC265" s="257"/>
      <c r="AD265" s="257"/>
      <c r="AE265" s="257"/>
      <c r="AF265" s="257"/>
      <c r="AG265" s="257"/>
      <c r="AH265" s="257"/>
      <c r="AI265" s="257"/>
    </row>
    <row r="266" spans="2:35" ht="28.5" customHeight="1" x14ac:dyDescent="0.25">
      <c r="B266" s="244"/>
      <c r="C266" s="252"/>
      <c r="D266" s="253"/>
      <c r="E266" s="253"/>
      <c r="F266" s="248"/>
      <c r="G266" s="248"/>
      <c r="H266" s="235">
        <f t="shared" si="18"/>
        <v>0</v>
      </c>
      <c r="I266" s="254"/>
      <c r="K266" s="236">
        <f t="shared" ref="K266:K301" si="19">L266/1.1</f>
        <v>0</v>
      </c>
      <c r="L266" s="236">
        <v>0</v>
      </c>
      <c r="R266" s="104">
        <f t="shared" si="17"/>
        <v>0</v>
      </c>
      <c r="T266" s="257"/>
      <c r="U266" s="257"/>
      <c r="V266" s="257"/>
      <c r="W266" s="257"/>
      <c r="X266" s="257"/>
      <c r="Y266" s="257"/>
      <c r="Z266" s="257"/>
      <c r="AA266" s="257"/>
      <c r="AB266" s="257"/>
      <c r="AC266" s="257"/>
      <c r="AD266" s="257"/>
      <c r="AE266" s="257"/>
      <c r="AF266" s="257"/>
      <c r="AG266" s="257"/>
      <c r="AH266" s="257"/>
      <c r="AI266" s="257"/>
    </row>
    <row r="267" spans="2:35" ht="28.5" customHeight="1" x14ac:dyDescent="0.25">
      <c r="B267" s="244"/>
      <c r="C267" s="252"/>
      <c r="D267" s="253"/>
      <c r="E267" s="253"/>
      <c r="F267" s="248"/>
      <c r="G267" s="248"/>
      <c r="H267" s="235">
        <f t="shared" si="18"/>
        <v>0</v>
      </c>
      <c r="I267" s="254"/>
      <c r="K267" s="236">
        <f t="shared" si="19"/>
        <v>0</v>
      </c>
      <c r="L267" s="236">
        <v>0</v>
      </c>
      <c r="R267" s="104">
        <f t="shared" si="17"/>
        <v>0</v>
      </c>
      <c r="T267" s="257"/>
      <c r="U267" s="257"/>
      <c r="V267" s="257"/>
      <c r="W267" s="257"/>
      <c r="X267" s="257"/>
      <c r="Y267" s="257"/>
      <c r="Z267" s="257"/>
      <c r="AA267" s="257"/>
      <c r="AB267" s="257"/>
      <c r="AC267" s="257"/>
      <c r="AD267" s="257"/>
      <c r="AE267" s="257"/>
      <c r="AF267" s="257"/>
      <c r="AG267" s="257"/>
      <c r="AH267" s="257"/>
      <c r="AI267" s="257"/>
    </row>
    <row r="268" spans="2:35" ht="28.5" customHeight="1" x14ac:dyDescent="0.25">
      <c r="B268" s="244"/>
      <c r="C268" s="252"/>
      <c r="D268" s="253"/>
      <c r="E268" s="253"/>
      <c r="F268" s="248"/>
      <c r="G268" s="248"/>
      <c r="H268" s="235">
        <f t="shared" si="18"/>
        <v>0</v>
      </c>
      <c r="I268" s="254"/>
      <c r="K268" s="236">
        <f t="shared" si="19"/>
        <v>0</v>
      </c>
      <c r="L268" s="236">
        <v>0</v>
      </c>
      <c r="R268" s="104">
        <f t="shared" si="17"/>
        <v>0</v>
      </c>
      <c r="T268" s="257"/>
      <c r="U268" s="257"/>
      <c r="V268" s="257"/>
      <c r="W268" s="257"/>
      <c r="X268" s="257"/>
      <c r="Y268" s="257"/>
      <c r="Z268" s="257"/>
      <c r="AA268" s="257"/>
      <c r="AB268" s="257"/>
      <c r="AC268" s="257"/>
      <c r="AD268" s="257"/>
      <c r="AE268" s="257"/>
      <c r="AF268" s="257"/>
      <c r="AG268" s="257"/>
      <c r="AH268" s="257"/>
      <c r="AI268" s="257"/>
    </row>
    <row r="269" spans="2:35" ht="28.5" customHeight="1" x14ac:dyDescent="0.25">
      <c r="B269" s="244"/>
      <c r="C269" s="252"/>
      <c r="D269" s="253"/>
      <c r="E269" s="253"/>
      <c r="F269" s="248"/>
      <c r="G269" s="248"/>
      <c r="H269" s="235">
        <f t="shared" si="18"/>
        <v>0</v>
      </c>
      <c r="I269" s="254"/>
      <c r="K269" s="236">
        <f t="shared" si="19"/>
        <v>0</v>
      </c>
      <c r="L269" s="236">
        <v>0</v>
      </c>
      <c r="R269" s="104">
        <f t="shared" si="17"/>
        <v>0</v>
      </c>
      <c r="T269" s="257"/>
      <c r="U269" s="257"/>
      <c r="V269" s="257"/>
      <c r="W269" s="257"/>
      <c r="X269" s="257"/>
      <c r="Y269" s="257"/>
      <c r="Z269" s="257"/>
      <c r="AA269" s="257"/>
      <c r="AB269" s="257"/>
      <c r="AC269" s="257"/>
      <c r="AD269" s="257"/>
      <c r="AE269" s="257"/>
      <c r="AF269" s="257"/>
      <c r="AG269" s="257"/>
      <c r="AH269" s="257"/>
      <c r="AI269" s="257"/>
    </row>
    <row r="270" spans="2:35" ht="28.5" customHeight="1" x14ac:dyDescent="0.25">
      <c r="B270" s="244"/>
      <c r="C270" s="252"/>
      <c r="D270" s="253"/>
      <c r="E270" s="253"/>
      <c r="F270" s="248"/>
      <c r="G270" s="248"/>
      <c r="H270" s="235">
        <f t="shared" si="18"/>
        <v>0</v>
      </c>
      <c r="I270" s="254"/>
      <c r="K270" s="236">
        <f t="shared" si="19"/>
        <v>0</v>
      </c>
      <c r="L270" s="236">
        <v>0</v>
      </c>
      <c r="R270" s="104">
        <f t="shared" si="17"/>
        <v>0</v>
      </c>
      <c r="T270" s="257"/>
      <c r="U270" s="257"/>
      <c r="V270" s="257"/>
      <c r="W270" s="257"/>
      <c r="X270" s="257"/>
      <c r="Y270" s="257"/>
      <c r="Z270" s="257"/>
      <c r="AA270" s="257"/>
      <c r="AB270" s="257"/>
      <c r="AC270" s="257"/>
      <c r="AD270" s="257"/>
      <c r="AE270" s="257"/>
      <c r="AF270" s="257"/>
      <c r="AG270" s="257"/>
      <c r="AH270" s="257"/>
      <c r="AI270" s="257"/>
    </row>
    <row r="271" spans="2:35" ht="28.5" customHeight="1" x14ac:dyDescent="0.25">
      <c r="B271" s="244"/>
      <c r="C271" s="252"/>
      <c r="D271" s="253"/>
      <c r="E271" s="253"/>
      <c r="F271" s="248"/>
      <c r="G271" s="248"/>
      <c r="H271" s="235">
        <f t="shared" si="18"/>
        <v>0</v>
      </c>
      <c r="I271" s="254"/>
      <c r="K271" s="236">
        <f t="shared" si="19"/>
        <v>0</v>
      </c>
      <c r="L271" s="236">
        <v>0</v>
      </c>
      <c r="R271" s="104">
        <f t="shared" si="17"/>
        <v>0</v>
      </c>
      <c r="T271" s="257"/>
      <c r="U271" s="257"/>
      <c r="V271" s="257"/>
      <c r="W271" s="257"/>
      <c r="X271" s="257"/>
      <c r="Y271" s="257"/>
      <c r="Z271" s="257"/>
      <c r="AA271" s="257"/>
      <c r="AB271" s="257"/>
      <c r="AC271" s="257"/>
      <c r="AD271" s="257"/>
      <c r="AE271" s="257"/>
      <c r="AF271" s="257"/>
      <c r="AG271" s="257"/>
      <c r="AH271" s="257"/>
      <c r="AI271" s="257"/>
    </row>
    <row r="272" spans="2:35" ht="28.5" customHeight="1" x14ac:dyDescent="0.25">
      <c r="B272" s="244"/>
      <c r="C272" s="252"/>
      <c r="D272" s="253"/>
      <c r="E272" s="253"/>
      <c r="F272" s="248"/>
      <c r="G272" s="248"/>
      <c r="H272" s="235">
        <f t="shared" si="18"/>
        <v>0</v>
      </c>
      <c r="I272" s="254"/>
      <c r="K272" s="236">
        <f t="shared" si="19"/>
        <v>0</v>
      </c>
      <c r="L272" s="236">
        <v>0</v>
      </c>
      <c r="R272" s="104">
        <f t="shared" si="17"/>
        <v>0</v>
      </c>
      <c r="T272" s="257"/>
      <c r="U272" s="257"/>
      <c r="V272" s="257"/>
      <c r="W272" s="257"/>
      <c r="X272" s="257"/>
      <c r="Y272" s="257"/>
      <c r="Z272" s="257"/>
      <c r="AA272" s="257"/>
      <c r="AB272" s="257"/>
      <c r="AC272" s="257"/>
      <c r="AD272" s="257"/>
      <c r="AE272" s="257"/>
      <c r="AF272" s="257"/>
      <c r="AG272" s="257"/>
      <c r="AH272" s="257"/>
      <c r="AI272" s="257"/>
    </row>
    <row r="273" spans="2:35" ht="28.5" customHeight="1" x14ac:dyDescent="0.25">
      <c r="B273" s="244"/>
      <c r="C273" s="252"/>
      <c r="D273" s="253"/>
      <c r="E273" s="253"/>
      <c r="F273" s="248"/>
      <c r="G273" s="248"/>
      <c r="H273" s="235">
        <f t="shared" si="18"/>
        <v>0</v>
      </c>
      <c r="I273" s="254"/>
      <c r="K273" s="236">
        <f t="shared" si="19"/>
        <v>0</v>
      </c>
      <c r="L273" s="236">
        <v>0</v>
      </c>
      <c r="R273" s="104">
        <f t="shared" si="17"/>
        <v>0</v>
      </c>
      <c r="T273" s="257"/>
      <c r="U273" s="257"/>
      <c r="V273" s="257"/>
      <c r="W273" s="257"/>
      <c r="X273" s="257"/>
      <c r="Y273" s="257"/>
      <c r="Z273" s="257"/>
      <c r="AA273" s="257"/>
      <c r="AB273" s="257"/>
      <c r="AC273" s="257"/>
      <c r="AD273" s="257"/>
      <c r="AE273" s="257"/>
      <c r="AF273" s="257"/>
      <c r="AG273" s="257"/>
      <c r="AH273" s="257"/>
      <c r="AI273" s="257"/>
    </row>
    <row r="274" spans="2:35" ht="28.5" customHeight="1" x14ac:dyDescent="0.25">
      <c r="B274" s="244"/>
      <c r="C274" s="252"/>
      <c r="D274" s="253"/>
      <c r="E274" s="253"/>
      <c r="F274" s="248"/>
      <c r="G274" s="248"/>
      <c r="H274" s="235">
        <f t="shared" si="18"/>
        <v>0</v>
      </c>
      <c r="I274" s="254"/>
      <c r="K274" s="236">
        <f t="shared" si="19"/>
        <v>0</v>
      </c>
      <c r="L274" s="236">
        <v>0</v>
      </c>
      <c r="R274" s="104">
        <f t="shared" si="17"/>
        <v>0</v>
      </c>
      <c r="T274" s="257"/>
      <c r="U274" s="257"/>
      <c r="V274" s="257"/>
      <c r="W274" s="257"/>
      <c r="X274" s="257"/>
      <c r="Y274" s="257"/>
      <c r="Z274" s="257"/>
      <c r="AA274" s="257"/>
      <c r="AB274" s="257"/>
      <c r="AC274" s="257"/>
      <c r="AD274" s="257"/>
      <c r="AE274" s="257"/>
      <c r="AF274" s="257"/>
      <c r="AG274" s="257"/>
      <c r="AH274" s="257"/>
      <c r="AI274" s="257"/>
    </row>
    <row r="275" spans="2:35" ht="28.5" customHeight="1" x14ac:dyDescent="0.25">
      <c r="B275" s="244"/>
      <c r="C275" s="252"/>
      <c r="D275" s="253"/>
      <c r="E275" s="253"/>
      <c r="F275" s="248"/>
      <c r="G275" s="248"/>
      <c r="H275" s="235">
        <f t="shared" si="18"/>
        <v>0</v>
      </c>
      <c r="I275" s="254"/>
      <c r="K275" s="236">
        <f t="shared" si="19"/>
        <v>0</v>
      </c>
      <c r="L275" s="236">
        <v>0</v>
      </c>
      <c r="R275" s="104">
        <f t="shared" si="17"/>
        <v>0</v>
      </c>
      <c r="T275" s="257"/>
      <c r="U275" s="257"/>
      <c r="V275" s="257"/>
      <c r="W275" s="257"/>
      <c r="X275" s="257"/>
      <c r="Y275" s="257"/>
      <c r="Z275" s="257"/>
      <c r="AA275" s="257"/>
      <c r="AB275" s="257"/>
      <c r="AC275" s="257"/>
      <c r="AD275" s="257"/>
      <c r="AE275" s="257"/>
      <c r="AF275" s="257"/>
      <c r="AG275" s="257"/>
      <c r="AH275" s="257"/>
      <c r="AI275" s="257"/>
    </row>
    <row r="276" spans="2:35" ht="28.5" customHeight="1" x14ac:dyDescent="0.25">
      <c r="B276" s="244"/>
      <c r="C276" s="252"/>
      <c r="D276" s="253"/>
      <c r="E276" s="253"/>
      <c r="F276" s="248"/>
      <c r="G276" s="248"/>
      <c r="H276" s="235">
        <f t="shared" si="18"/>
        <v>0</v>
      </c>
      <c r="I276" s="254"/>
      <c r="K276" s="236">
        <f t="shared" si="19"/>
        <v>0</v>
      </c>
      <c r="L276" s="236">
        <v>0</v>
      </c>
      <c r="R276" s="104">
        <f t="shared" si="17"/>
        <v>0</v>
      </c>
      <c r="T276" s="257"/>
      <c r="U276" s="257"/>
      <c r="V276" s="257"/>
      <c r="W276" s="257"/>
      <c r="X276" s="257"/>
      <c r="Y276" s="257"/>
      <c r="Z276" s="257"/>
      <c r="AA276" s="257"/>
      <c r="AB276" s="257"/>
      <c r="AC276" s="257"/>
      <c r="AD276" s="257"/>
      <c r="AE276" s="257"/>
      <c r="AF276" s="257"/>
      <c r="AG276" s="257"/>
      <c r="AH276" s="257"/>
      <c r="AI276" s="257"/>
    </row>
    <row r="277" spans="2:35" ht="28.5" customHeight="1" x14ac:dyDescent="0.25">
      <c r="B277" s="244"/>
      <c r="C277" s="252"/>
      <c r="D277" s="253"/>
      <c r="E277" s="253"/>
      <c r="F277" s="248"/>
      <c r="G277" s="248"/>
      <c r="H277" s="235">
        <f t="shared" si="18"/>
        <v>0</v>
      </c>
      <c r="I277" s="254"/>
      <c r="K277" s="236">
        <f t="shared" si="19"/>
        <v>0</v>
      </c>
      <c r="L277" s="236">
        <v>0</v>
      </c>
      <c r="R277" s="104">
        <f t="shared" si="17"/>
        <v>0</v>
      </c>
      <c r="T277" s="257"/>
      <c r="U277" s="257"/>
      <c r="V277" s="257"/>
      <c r="W277" s="257"/>
      <c r="X277" s="257"/>
      <c r="Y277" s="257"/>
      <c r="Z277" s="257"/>
      <c r="AA277" s="257"/>
      <c r="AB277" s="257"/>
      <c r="AC277" s="257"/>
      <c r="AD277" s="257"/>
      <c r="AE277" s="257"/>
      <c r="AF277" s="257"/>
      <c r="AG277" s="257"/>
      <c r="AH277" s="257"/>
      <c r="AI277" s="257"/>
    </row>
    <row r="278" spans="2:35" ht="28.5" customHeight="1" x14ac:dyDescent="0.25">
      <c r="B278" s="244"/>
      <c r="C278" s="252"/>
      <c r="D278" s="253"/>
      <c r="E278" s="253"/>
      <c r="F278" s="248"/>
      <c r="G278" s="248"/>
      <c r="H278" s="235">
        <f t="shared" si="18"/>
        <v>0</v>
      </c>
      <c r="I278" s="254"/>
      <c r="K278" s="236">
        <f t="shared" si="19"/>
        <v>0</v>
      </c>
      <c r="L278" s="236">
        <v>0</v>
      </c>
      <c r="R278" s="104">
        <f t="shared" si="17"/>
        <v>0</v>
      </c>
      <c r="T278" s="257"/>
      <c r="U278" s="257"/>
      <c r="V278" s="257"/>
      <c r="W278" s="257"/>
      <c r="X278" s="257"/>
      <c r="Y278" s="257"/>
      <c r="Z278" s="257"/>
      <c r="AA278" s="257"/>
      <c r="AB278" s="257"/>
      <c r="AC278" s="257"/>
      <c r="AD278" s="257"/>
      <c r="AE278" s="257"/>
      <c r="AF278" s="257"/>
      <c r="AG278" s="257"/>
      <c r="AH278" s="257"/>
      <c r="AI278" s="257"/>
    </row>
    <row r="279" spans="2:35" ht="28.5" customHeight="1" x14ac:dyDescent="0.25">
      <c r="B279" s="244"/>
      <c r="C279" s="252"/>
      <c r="D279" s="253"/>
      <c r="E279" s="253"/>
      <c r="F279" s="248"/>
      <c r="G279" s="248"/>
      <c r="H279" s="235">
        <f t="shared" si="18"/>
        <v>0</v>
      </c>
      <c r="I279" s="254"/>
      <c r="K279" s="236">
        <f t="shared" si="19"/>
        <v>0</v>
      </c>
      <c r="L279" s="236">
        <v>0</v>
      </c>
      <c r="R279" s="104">
        <f t="shared" si="17"/>
        <v>0</v>
      </c>
      <c r="T279" s="257"/>
      <c r="U279" s="257"/>
      <c r="V279" s="257"/>
      <c r="W279" s="257"/>
      <c r="X279" s="257"/>
      <c r="Y279" s="257"/>
      <c r="Z279" s="257"/>
      <c r="AA279" s="257"/>
      <c r="AB279" s="257"/>
      <c r="AC279" s="257"/>
      <c r="AD279" s="257"/>
      <c r="AE279" s="257"/>
      <c r="AF279" s="257"/>
      <c r="AG279" s="257"/>
      <c r="AH279" s="257"/>
      <c r="AI279" s="257"/>
    </row>
    <row r="280" spans="2:35" ht="28.5" customHeight="1" x14ac:dyDescent="0.25">
      <c r="B280" s="244"/>
      <c r="C280" s="252"/>
      <c r="D280" s="253"/>
      <c r="E280" s="253"/>
      <c r="F280" s="248"/>
      <c r="G280" s="248"/>
      <c r="H280" s="235">
        <f t="shared" si="18"/>
        <v>0</v>
      </c>
      <c r="I280" s="254"/>
      <c r="K280" s="236">
        <f t="shared" si="19"/>
        <v>0</v>
      </c>
      <c r="L280" s="236">
        <v>0</v>
      </c>
      <c r="R280" s="104">
        <f t="shared" ref="R280:R301" si="20">L280-Q280</f>
        <v>0</v>
      </c>
      <c r="T280" s="257"/>
      <c r="U280" s="257"/>
      <c r="V280" s="257"/>
      <c r="W280" s="257"/>
      <c r="X280" s="257"/>
      <c r="Y280" s="257"/>
      <c r="Z280" s="257"/>
      <c r="AA280" s="257"/>
      <c r="AB280" s="257"/>
      <c r="AC280" s="257"/>
      <c r="AD280" s="257"/>
      <c r="AE280" s="257"/>
      <c r="AF280" s="257"/>
      <c r="AG280" s="257"/>
      <c r="AH280" s="257"/>
      <c r="AI280" s="257"/>
    </row>
    <row r="281" spans="2:35" ht="28.5" customHeight="1" x14ac:dyDescent="0.25">
      <c r="B281" s="244"/>
      <c r="C281" s="252"/>
      <c r="D281" s="253"/>
      <c r="E281" s="253"/>
      <c r="F281" s="248"/>
      <c r="G281" s="248"/>
      <c r="H281" s="235">
        <f t="shared" si="18"/>
        <v>0</v>
      </c>
      <c r="I281" s="254"/>
      <c r="K281" s="236">
        <f t="shared" si="19"/>
        <v>0</v>
      </c>
      <c r="L281" s="236">
        <v>0</v>
      </c>
      <c r="R281" s="104">
        <f t="shared" si="20"/>
        <v>0</v>
      </c>
      <c r="T281" s="257"/>
      <c r="U281" s="257"/>
      <c r="V281" s="257"/>
      <c r="W281" s="257"/>
      <c r="X281" s="257"/>
      <c r="Y281" s="257"/>
      <c r="Z281" s="257"/>
      <c r="AA281" s="257"/>
      <c r="AB281" s="257"/>
      <c r="AC281" s="257"/>
      <c r="AD281" s="257"/>
      <c r="AE281" s="257"/>
      <c r="AF281" s="257"/>
      <c r="AG281" s="257"/>
      <c r="AH281" s="257"/>
      <c r="AI281" s="257"/>
    </row>
    <row r="282" spans="2:35" ht="28.5" customHeight="1" x14ac:dyDescent="0.25">
      <c r="B282" s="244"/>
      <c r="C282" s="252"/>
      <c r="D282" s="253"/>
      <c r="E282" s="253"/>
      <c r="F282" s="248"/>
      <c r="G282" s="248"/>
      <c r="H282" s="235">
        <f t="shared" si="18"/>
        <v>0</v>
      </c>
      <c r="I282" s="254"/>
      <c r="K282" s="236">
        <f t="shared" si="19"/>
        <v>0</v>
      </c>
      <c r="L282" s="236">
        <v>0</v>
      </c>
      <c r="R282" s="104">
        <f t="shared" si="20"/>
        <v>0</v>
      </c>
      <c r="T282" s="257"/>
      <c r="U282" s="257"/>
      <c r="V282" s="257"/>
      <c r="W282" s="257"/>
      <c r="X282" s="257"/>
      <c r="Y282" s="257"/>
      <c r="Z282" s="257"/>
      <c r="AA282" s="257"/>
      <c r="AB282" s="257"/>
      <c r="AC282" s="257"/>
      <c r="AD282" s="257"/>
      <c r="AE282" s="257"/>
      <c r="AF282" s="257"/>
      <c r="AG282" s="257"/>
      <c r="AH282" s="257"/>
      <c r="AI282" s="257"/>
    </row>
    <row r="283" spans="2:35" ht="28.5" customHeight="1" x14ac:dyDescent="0.25">
      <c r="B283" s="244"/>
      <c r="C283" s="252"/>
      <c r="D283" s="253"/>
      <c r="E283" s="253"/>
      <c r="F283" s="248"/>
      <c r="G283" s="248"/>
      <c r="H283" s="235">
        <f t="shared" si="18"/>
        <v>0</v>
      </c>
      <c r="I283" s="254"/>
      <c r="K283" s="236">
        <f t="shared" si="19"/>
        <v>0</v>
      </c>
      <c r="L283" s="236">
        <v>0</v>
      </c>
      <c r="R283" s="104">
        <f t="shared" si="20"/>
        <v>0</v>
      </c>
      <c r="T283" s="257"/>
      <c r="U283" s="257"/>
      <c r="V283" s="257"/>
      <c r="W283" s="257"/>
      <c r="X283" s="257"/>
      <c r="Y283" s="257"/>
      <c r="Z283" s="257"/>
      <c r="AA283" s="257"/>
      <c r="AB283" s="257"/>
      <c r="AC283" s="257"/>
      <c r="AD283" s="257"/>
      <c r="AE283" s="257"/>
      <c r="AF283" s="257"/>
      <c r="AG283" s="257"/>
      <c r="AH283" s="257"/>
      <c r="AI283" s="257"/>
    </row>
    <row r="284" spans="2:35" ht="28.5" customHeight="1" x14ac:dyDescent="0.25">
      <c r="B284" s="244"/>
      <c r="C284" s="252"/>
      <c r="D284" s="253"/>
      <c r="E284" s="253"/>
      <c r="F284" s="248"/>
      <c r="G284" s="248"/>
      <c r="H284" s="235">
        <f t="shared" ref="H284:H347" si="21">G284-F284</f>
        <v>0</v>
      </c>
      <c r="I284" s="254"/>
      <c r="K284" s="236">
        <f t="shared" si="19"/>
        <v>0</v>
      </c>
      <c r="L284" s="236">
        <v>0</v>
      </c>
      <c r="R284" s="104">
        <f t="shared" si="20"/>
        <v>0</v>
      </c>
      <c r="T284" s="257"/>
      <c r="U284" s="257"/>
      <c r="V284" s="257"/>
      <c r="W284" s="257"/>
      <c r="X284" s="257"/>
      <c r="Y284" s="257"/>
      <c r="Z284" s="257"/>
      <c r="AA284" s="257"/>
      <c r="AB284" s="257"/>
      <c r="AC284" s="257"/>
      <c r="AD284" s="257"/>
      <c r="AE284" s="257"/>
      <c r="AF284" s="257"/>
      <c r="AG284" s="257"/>
      <c r="AH284" s="257"/>
      <c r="AI284" s="257"/>
    </row>
    <row r="285" spans="2:35" ht="28.5" customHeight="1" x14ac:dyDescent="0.25">
      <c r="B285" s="244"/>
      <c r="C285" s="252"/>
      <c r="D285" s="253"/>
      <c r="E285" s="253"/>
      <c r="F285" s="248"/>
      <c r="G285" s="248"/>
      <c r="H285" s="235">
        <f t="shared" si="21"/>
        <v>0</v>
      </c>
      <c r="I285" s="254"/>
      <c r="K285" s="236">
        <f t="shared" si="19"/>
        <v>0</v>
      </c>
      <c r="L285" s="236">
        <v>0</v>
      </c>
      <c r="R285" s="104">
        <f t="shared" si="20"/>
        <v>0</v>
      </c>
      <c r="T285" s="257"/>
      <c r="U285" s="257"/>
      <c r="V285" s="257"/>
      <c r="W285" s="257"/>
      <c r="X285" s="257"/>
      <c r="Y285" s="257"/>
      <c r="Z285" s="257"/>
      <c r="AA285" s="257"/>
      <c r="AB285" s="257"/>
      <c r="AC285" s="257"/>
      <c r="AD285" s="257"/>
      <c r="AE285" s="257"/>
      <c r="AF285" s="257"/>
      <c r="AG285" s="257"/>
      <c r="AH285" s="257"/>
      <c r="AI285" s="257"/>
    </row>
    <row r="286" spans="2:35" ht="28.5" customHeight="1" x14ac:dyDescent="0.25">
      <c r="B286" s="244"/>
      <c r="C286" s="252"/>
      <c r="D286" s="253"/>
      <c r="E286" s="253"/>
      <c r="F286" s="248"/>
      <c r="G286" s="248"/>
      <c r="H286" s="235">
        <f t="shared" si="21"/>
        <v>0</v>
      </c>
      <c r="I286" s="254"/>
      <c r="K286" s="236">
        <f t="shared" si="19"/>
        <v>0</v>
      </c>
      <c r="L286" s="236">
        <v>0</v>
      </c>
      <c r="R286" s="104">
        <f t="shared" si="20"/>
        <v>0</v>
      </c>
      <c r="T286" s="257"/>
      <c r="U286" s="257"/>
      <c r="V286" s="257"/>
      <c r="W286" s="257"/>
      <c r="X286" s="257"/>
      <c r="Y286" s="257"/>
      <c r="Z286" s="257"/>
      <c r="AA286" s="257"/>
      <c r="AB286" s="257"/>
      <c r="AC286" s="257"/>
      <c r="AD286" s="257"/>
      <c r="AE286" s="257"/>
      <c r="AF286" s="257"/>
      <c r="AG286" s="257"/>
      <c r="AH286" s="257"/>
      <c r="AI286" s="257"/>
    </row>
    <row r="287" spans="2:35" ht="28.5" customHeight="1" x14ac:dyDescent="0.25">
      <c r="B287" s="244"/>
      <c r="C287" s="252"/>
      <c r="D287" s="253"/>
      <c r="E287" s="253"/>
      <c r="F287" s="248"/>
      <c r="G287" s="248"/>
      <c r="H287" s="235">
        <f t="shared" si="21"/>
        <v>0</v>
      </c>
      <c r="I287" s="254"/>
      <c r="K287" s="236">
        <f t="shared" si="19"/>
        <v>0</v>
      </c>
      <c r="L287" s="236">
        <v>0</v>
      </c>
      <c r="R287" s="104">
        <f t="shared" si="20"/>
        <v>0</v>
      </c>
      <c r="T287" s="257"/>
      <c r="U287" s="257"/>
      <c r="V287" s="257"/>
      <c r="W287" s="257"/>
      <c r="X287" s="257"/>
      <c r="Y287" s="257"/>
      <c r="Z287" s="257"/>
      <c r="AA287" s="257"/>
      <c r="AB287" s="257"/>
      <c r="AC287" s="257"/>
      <c r="AD287" s="257"/>
      <c r="AE287" s="257"/>
      <c r="AF287" s="257"/>
      <c r="AG287" s="257"/>
      <c r="AH287" s="257"/>
      <c r="AI287" s="257"/>
    </row>
    <row r="288" spans="2:35" ht="28.5" customHeight="1" x14ac:dyDescent="0.25">
      <c r="B288" s="244"/>
      <c r="C288" s="252"/>
      <c r="D288" s="253"/>
      <c r="E288" s="253"/>
      <c r="F288" s="248"/>
      <c r="G288" s="248"/>
      <c r="H288" s="235">
        <f t="shared" si="21"/>
        <v>0</v>
      </c>
      <c r="I288" s="254"/>
      <c r="K288" s="236">
        <f t="shared" si="19"/>
        <v>0</v>
      </c>
      <c r="L288" s="236">
        <v>0</v>
      </c>
      <c r="R288" s="104">
        <f t="shared" si="20"/>
        <v>0</v>
      </c>
      <c r="T288" s="257"/>
      <c r="U288" s="257"/>
      <c r="V288" s="257"/>
      <c r="W288" s="257"/>
      <c r="X288" s="257"/>
      <c r="Y288" s="257"/>
      <c r="Z288" s="257"/>
      <c r="AA288" s="257"/>
      <c r="AB288" s="257"/>
      <c r="AC288" s="257"/>
      <c r="AD288" s="257"/>
      <c r="AE288" s="257"/>
      <c r="AF288" s="257"/>
      <c r="AG288" s="257"/>
      <c r="AH288" s="257"/>
      <c r="AI288" s="257"/>
    </row>
    <row r="289" spans="2:35" ht="28.5" customHeight="1" x14ac:dyDescent="0.25">
      <c r="B289" s="244"/>
      <c r="C289" s="252"/>
      <c r="D289" s="253"/>
      <c r="E289" s="253"/>
      <c r="F289" s="248"/>
      <c r="G289" s="248"/>
      <c r="H289" s="235">
        <f t="shared" si="21"/>
        <v>0</v>
      </c>
      <c r="I289" s="254"/>
      <c r="K289" s="236">
        <f t="shared" si="19"/>
        <v>0</v>
      </c>
      <c r="L289" s="236">
        <v>0</v>
      </c>
      <c r="R289" s="104">
        <f t="shared" si="20"/>
        <v>0</v>
      </c>
      <c r="T289" s="257"/>
      <c r="U289" s="257"/>
      <c r="V289" s="257"/>
      <c r="W289" s="257"/>
      <c r="X289" s="257"/>
      <c r="Y289" s="257"/>
      <c r="Z289" s="257"/>
      <c r="AA289" s="257"/>
      <c r="AB289" s="257"/>
      <c r="AC289" s="257"/>
      <c r="AD289" s="257"/>
      <c r="AE289" s="257"/>
      <c r="AF289" s="257"/>
      <c r="AG289" s="257"/>
      <c r="AH289" s="257"/>
      <c r="AI289" s="257"/>
    </row>
    <row r="290" spans="2:35" ht="28.5" customHeight="1" x14ac:dyDescent="0.25">
      <c r="B290" s="244"/>
      <c r="C290" s="252"/>
      <c r="D290" s="253"/>
      <c r="E290" s="253"/>
      <c r="F290" s="248"/>
      <c r="G290" s="248"/>
      <c r="H290" s="235">
        <f t="shared" si="21"/>
        <v>0</v>
      </c>
      <c r="I290" s="254"/>
      <c r="K290" s="236">
        <f t="shared" si="19"/>
        <v>0</v>
      </c>
      <c r="L290" s="236">
        <v>0</v>
      </c>
      <c r="R290" s="104">
        <f t="shared" si="20"/>
        <v>0</v>
      </c>
      <c r="T290" s="257"/>
      <c r="U290" s="257"/>
      <c r="V290" s="257"/>
      <c r="W290" s="257"/>
      <c r="X290" s="257"/>
      <c r="Y290" s="257"/>
      <c r="Z290" s="257"/>
      <c r="AA290" s="257"/>
      <c r="AB290" s="257"/>
      <c r="AC290" s="257"/>
      <c r="AD290" s="257"/>
      <c r="AE290" s="257"/>
      <c r="AF290" s="257"/>
      <c r="AG290" s="257"/>
      <c r="AH290" s="257"/>
      <c r="AI290" s="257"/>
    </row>
    <row r="291" spans="2:35" ht="28.5" customHeight="1" x14ac:dyDescent="0.25">
      <c r="B291" s="244"/>
      <c r="C291" s="252"/>
      <c r="D291" s="253"/>
      <c r="E291" s="253"/>
      <c r="F291" s="248"/>
      <c r="G291" s="248"/>
      <c r="H291" s="235">
        <f t="shared" si="21"/>
        <v>0</v>
      </c>
      <c r="I291" s="254"/>
      <c r="K291" s="236">
        <f t="shared" si="19"/>
        <v>0</v>
      </c>
      <c r="L291" s="236">
        <v>0</v>
      </c>
      <c r="R291" s="104">
        <f t="shared" si="20"/>
        <v>0</v>
      </c>
      <c r="T291" s="257"/>
      <c r="U291" s="257"/>
      <c r="V291" s="257"/>
      <c r="W291" s="257"/>
      <c r="X291" s="257"/>
      <c r="Y291" s="257"/>
      <c r="Z291" s="257"/>
      <c r="AA291" s="257"/>
      <c r="AB291" s="257"/>
      <c r="AC291" s="257"/>
      <c r="AD291" s="257"/>
      <c r="AE291" s="257"/>
      <c r="AF291" s="257"/>
      <c r="AG291" s="257"/>
      <c r="AH291" s="257"/>
      <c r="AI291" s="257"/>
    </row>
    <row r="292" spans="2:35" ht="28.5" customHeight="1" x14ac:dyDescent="0.25">
      <c r="B292" s="244"/>
      <c r="C292" s="252"/>
      <c r="D292" s="253"/>
      <c r="E292" s="253"/>
      <c r="F292" s="248"/>
      <c r="G292" s="248"/>
      <c r="H292" s="235">
        <f t="shared" si="21"/>
        <v>0</v>
      </c>
      <c r="I292" s="254"/>
      <c r="K292" s="236">
        <f t="shared" si="19"/>
        <v>0</v>
      </c>
      <c r="L292" s="236">
        <v>0</v>
      </c>
      <c r="R292" s="104">
        <f t="shared" si="20"/>
        <v>0</v>
      </c>
      <c r="T292" s="257"/>
      <c r="U292" s="257"/>
      <c r="V292" s="257"/>
      <c r="W292" s="257"/>
      <c r="X292" s="257"/>
      <c r="Y292" s="257"/>
      <c r="Z292" s="257"/>
      <c r="AA292" s="257"/>
      <c r="AB292" s="257"/>
      <c r="AC292" s="257"/>
      <c r="AD292" s="257"/>
      <c r="AE292" s="257"/>
      <c r="AF292" s="257"/>
      <c r="AG292" s="257"/>
      <c r="AH292" s="257"/>
      <c r="AI292" s="257"/>
    </row>
    <row r="293" spans="2:35" ht="28.5" customHeight="1" x14ac:dyDescent="0.25">
      <c r="B293" s="244"/>
      <c r="C293" s="252"/>
      <c r="D293" s="253"/>
      <c r="E293" s="253"/>
      <c r="F293" s="248"/>
      <c r="G293" s="248"/>
      <c r="H293" s="235">
        <f t="shared" si="21"/>
        <v>0</v>
      </c>
      <c r="I293" s="254"/>
      <c r="K293" s="236">
        <f t="shared" si="19"/>
        <v>0</v>
      </c>
      <c r="L293" s="236">
        <v>0</v>
      </c>
      <c r="R293" s="104">
        <f t="shared" si="20"/>
        <v>0</v>
      </c>
      <c r="T293" s="257"/>
      <c r="U293" s="257"/>
      <c r="V293" s="257"/>
      <c r="W293" s="257"/>
      <c r="X293" s="257"/>
      <c r="Y293" s="257"/>
      <c r="Z293" s="257"/>
      <c r="AA293" s="257"/>
      <c r="AB293" s="257"/>
      <c r="AC293" s="257"/>
      <c r="AD293" s="257"/>
      <c r="AE293" s="257"/>
      <c r="AF293" s="257"/>
      <c r="AG293" s="257"/>
      <c r="AH293" s="257"/>
      <c r="AI293" s="257"/>
    </row>
    <row r="294" spans="2:35" ht="28.5" customHeight="1" x14ac:dyDescent="0.25">
      <c r="B294" s="244"/>
      <c r="C294" s="252"/>
      <c r="D294" s="253"/>
      <c r="E294" s="253"/>
      <c r="F294" s="248"/>
      <c r="G294" s="248"/>
      <c r="H294" s="235">
        <f t="shared" si="21"/>
        <v>0</v>
      </c>
      <c r="I294" s="254"/>
      <c r="K294" s="236">
        <f t="shared" si="19"/>
        <v>0</v>
      </c>
      <c r="L294" s="236">
        <v>0</v>
      </c>
      <c r="R294" s="104">
        <f t="shared" si="20"/>
        <v>0</v>
      </c>
      <c r="T294" s="257"/>
      <c r="U294" s="257"/>
      <c r="V294" s="257"/>
      <c r="W294" s="257"/>
      <c r="X294" s="257"/>
      <c r="Y294" s="257"/>
      <c r="Z294" s="257"/>
      <c r="AA294" s="257"/>
      <c r="AB294" s="257"/>
      <c r="AC294" s="257"/>
      <c r="AD294" s="257"/>
      <c r="AE294" s="257"/>
      <c r="AF294" s="257"/>
      <c r="AG294" s="257"/>
      <c r="AH294" s="257"/>
      <c r="AI294" s="257"/>
    </row>
    <row r="295" spans="2:35" ht="28.5" customHeight="1" x14ac:dyDescent="0.25">
      <c r="B295" s="244"/>
      <c r="C295" s="252"/>
      <c r="D295" s="253"/>
      <c r="E295" s="253"/>
      <c r="F295" s="248"/>
      <c r="G295" s="248"/>
      <c r="H295" s="235">
        <f t="shared" si="21"/>
        <v>0</v>
      </c>
      <c r="I295" s="254"/>
      <c r="K295" s="236">
        <f t="shared" si="19"/>
        <v>0</v>
      </c>
      <c r="L295" s="236">
        <v>0</v>
      </c>
      <c r="R295" s="104">
        <f t="shared" si="20"/>
        <v>0</v>
      </c>
      <c r="T295" s="257"/>
      <c r="U295" s="257"/>
      <c r="V295" s="257"/>
      <c r="W295" s="257"/>
      <c r="X295" s="257"/>
      <c r="Y295" s="257"/>
      <c r="Z295" s="257"/>
      <c r="AA295" s="257"/>
      <c r="AB295" s="257"/>
      <c r="AC295" s="257"/>
      <c r="AD295" s="257"/>
      <c r="AE295" s="257"/>
      <c r="AF295" s="257"/>
      <c r="AG295" s="257"/>
      <c r="AH295" s="257"/>
      <c r="AI295" s="257"/>
    </row>
    <row r="296" spans="2:35" ht="28.5" customHeight="1" x14ac:dyDescent="0.25">
      <c r="B296" s="244"/>
      <c r="C296" s="252"/>
      <c r="D296" s="253"/>
      <c r="E296" s="253"/>
      <c r="F296" s="248"/>
      <c r="G296" s="248"/>
      <c r="H296" s="235">
        <f t="shared" si="21"/>
        <v>0</v>
      </c>
      <c r="I296" s="254"/>
      <c r="K296" s="236">
        <f t="shared" si="19"/>
        <v>0</v>
      </c>
      <c r="L296" s="236">
        <v>0</v>
      </c>
      <c r="R296" s="104">
        <f t="shared" si="20"/>
        <v>0</v>
      </c>
      <c r="T296" s="257"/>
      <c r="U296" s="257"/>
      <c r="V296" s="257"/>
      <c r="W296" s="257"/>
      <c r="X296" s="257"/>
      <c r="Y296" s="257"/>
      <c r="Z296" s="257"/>
      <c r="AA296" s="257"/>
      <c r="AB296" s="257"/>
      <c r="AC296" s="257"/>
      <c r="AD296" s="257"/>
      <c r="AE296" s="257"/>
      <c r="AF296" s="257"/>
      <c r="AG296" s="257"/>
      <c r="AH296" s="257"/>
      <c r="AI296" s="257"/>
    </row>
    <row r="297" spans="2:35" ht="28.5" customHeight="1" x14ac:dyDescent="0.25">
      <c r="B297" s="244"/>
      <c r="C297" s="252"/>
      <c r="D297" s="253"/>
      <c r="E297" s="253"/>
      <c r="F297" s="248"/>
      <c r="G297" s="248"/>
      <c r="H297" s="235">
        <f t="shared" si="21"/>
        <v>0</v>
      </c>
      <c r="I297" s="254"/>
      <c r="K297" s="236">
        <f t="shared" si="19"/>
        <v>0</v>
      </c>
      <c r="L297" s="236">
        <v>0</v>
      </c>
      <c r="R297" s="104">
        <f t="shared" si="20"/>
        <v>0</v>
      </c>
      <c r="T297" s="257"/>
      <c r="U297" s="257"/>
      <c r="V297" s="257"/>
      <c r="W297" s="257"/>
      <c r="X297" s="257"/>
      <c r="Y297" s="257"/>
      <c r="Z297" s="257"/>
      <c r="AA297" s="257"/>
      <c r="AB297" s="257"/>
      <c r="AC297" s="257"/>
      <c r="AD297" s="257"/>
      <c r="AE297" s="257"/>
      <c r="AF297" s="257"/>
      <c r="AG297" s="257"/>
      <c r="AH297" s="257"/>
      <c r="AI297" s="257"/>
    </row>
    <row r="298" spans="2:35" ht="28.5" customHeight="1" x14ac:dyDescent="0.25">
      <c r="B298" s="244"/>
      <c r="C298" s="252"/>
      <c r="D298" s="253"/>
      <c r="E298" s="253"/>
      <c r="F298" s="248"/>
      <c r="G298" s="248"/>
      <c r="H298" s="235">
        <f t="shared" si="21"/>
        <v>0</v>
      </c>
      <c r="I298" s="254"/>
      <c r="K298" s="236">
        <f t="shared" si="19"/>
        <v>0</v>
      </c>
      <c r="L298" s="236">
        <v>0</v>
      </c>
      <c r="R298" s="104">
        <f t="shared" si="20"/>
        <v>0</v>
      </c>
      <c r="T298" s="257"/>
      <c r="U298" s="257"/>
      <c r="V298" s="257"/>
      <c r="W298" s="257"/>
      <c r="X298" s="257"/>
      <c r="Y298" s="257"/>
      <c r="Z298" s="257"/>
      <c r="AA298" s="257"/>
      <c r="AB298" s="257"/>
      <c r="AC298" s="257"/>
      <c r="AD298" s="257"/>
      <c r="AE298" s="257"/>
      <c r="AF298" s="257"/>
      <c r="AG298" s="257"/>
      <c r="AH298" s="257"/>
      <c r="AI298" s="257"/>
    </row>
    <row r="299" spans="2:35" ht="28.5" customHeight="1" x14ac:dyDescent="0.25">
      <c r="B299" s="244"/>
      <c r="C299" s="252"/>
      <c r="D299" s="253"/>
      <c r="E299" s="253"/>
      <c r="F299" s="248"/>
      <c r="G299" s="248"/>
      <c r="H299" s="235">
        <f t="shared" si="21"/>
        <v>0</v>
      </c>
      <c r="I299" s="254"/>
      <c r="K299" s="236">
        <f t="shared" si="19"/>
        <v>0</v>
      </c>
      <c r="L299" s="236">
        <v>0</v>
      </c>
      <c r="R299" s="104">
        <f t="shared" si="20"/>
        <v>0</v>
      </c>
      <c r="T299" s="257"/>
      <c r="U299" s="257"/>
      <c r="V299" s="257"/>
      <c r="W299" s="257"/>
      <c r="X299" s="257"/>
      <c r="Y299" s="257"/>
      <c r="Z299" s="257"/>
      <c r="AA299" s="257"/>
      <c r="AB299" s="257"/>
      <c r="AC299" s="257"/>
      <c r="AD299" s="257"/>
      <c r="AE299" s="257"/>
      <c r="AF299" s="257"/>
      <c r="AG299" s="257"/>
      <c r="AH299" s="257"/>
      <c r="AI299" s="257"/>
    </row>
    <row r="300" spans="2:35" ht="28.5" customHeight="1" x14ac:dyDescent="0.25">
      <c r="B300" s="244"/>
      <c r="C300" s="252"/>
      <c r="D300" s="253"/>
      <c r="E300" s="253"/>
      <c r="F300" s="248"/>
      <c r="G300" s="248"/>
      <c r="H300" s="235">
        <f t="shared" si="21"/>
        <v>0</v>
      </c>
      <c r="I300" s="254"/>
      <c r="K300" s="236">
        <f t="shared" si="19"/>
        <v>0</v>
      </c>
      <c r="L300" s="236">
        <v>0</v>
      </c>
      <c r="R300" s="104">
        <f t="shared" si="20"/>
        <v>0</v>
      </c>
      <c r="T300" s="257"/>
      <c r="U300" s="257"/>
      <c r="V300" s="257"/>
      <c r="W300" s="257"/>
      <c r="X300" s="257"/>
      <c r="Y300" s="257"/>
      <c r="Z300" s="257"/>
      <c r="AA300" s="257"/>
      <c r="AB300" s="257"/>
      <c r="AC300" s="257"/>
      <c r="AD300" s="257"/>
      <c r="AE300" s="257"/>
      <c r="AF300" s="257"/>
      <c r="AG300" s="257"/>
      <c r="AH300" s="257"/>
      <c r="AI300" s="257"/>
    </row>
    <row r="301" spans="2:35" ht="28.5" customHeight="1" x14ac:dyDescent="0.25">
      <c r="B301" s="244"/>
      <c r="C301" s="252"/>
      <c r="D301" s="253"/>
      <c r="E301" s="253"/>
      <c r="F301" s="248"/>
      <c r="G301" s="248"/>
      <c r="H301" s="235">
        <f t="shared" si="21"/>
        <v>0</v>
      </c>
      <c r="I301" s="254"/>
      <c r="K301" s="236">
        <f t="shared" si="19"/>
        <v>0</v>
      </c>
      <c r="L301" s="236">
        <v>0</v>
      </c>
      <c r="R301" s="104">
        <f t="shared" si="20"/>
        <v>0</v>
      </c>
      <c r="T301" s="257"/>
      <c r="U301" s="257"/>
      <c r="V301" s="257"/>
      <c r="W301" s="257"/>
      <c r="X301" s="257"/>
      <c r="Y301" s="257"/>
      <c r="Z301" s="257"/>
      <c r="AA301" s="257"/>
      <c r="AB301" s="257"/>
      <c r="AC301" s="257"/>
      <c r="AD301" s="257"/>
      <c r="AE301" s="257"/>
      <c r="AF301" s="257"/>
      <c r="AG301" s="257"/>
      <c r="AH301" s="257"/>
      <c r="AI301" s="257"/>
    </row>
    <row r="302" spans="2:35" ht="33" customHeight="1" x14ac:dyDescent="0.25">
      <c r="H302" s="235">
        <f t="shared" si="21"/>
        <v>0</v>
      </c>
    </row>
    <row r="303" spans="2:35" ht="33" customHeight="1" x14ac:dyDescent="0.25">
      <c r="H303" s="235">
        <f t="shared" si="21"/>
        <v>0</v>
      </c>
    </row>
    <row r="304" spans="2:35" ht="33" customHeight="1" x14ac:dyDescent="0.25">
      <c r="H304" s="235">
        <f t="shared" si="21"/>
        <v>0</v>
      </c>
    </row>
    <row r="305" spans="8:8" ht="33" customHeight="1" x14ac:dyDescent="0.25">
      <c r="H305" s="235">
        <f t="shared" si="21"/>
        <v>0</v>
      </c>
    </row>
    <row r="306" spans="8:8" ht="33" customHeight="1" x14ac:dyDescent="0.25">
      <c r="H306" s="235">
        <f t="shared" si="21"/>
        <v>0</v>
      </c>
    </row>
    <row r="307" spans="8:8" ht="33" customHeight="1" x14ac:dyDescent="0.25">
      <c r="H307" s="235">
        <f t="shared" si="21"/>
        <v>0</v>
      </c>
    </row>
    <row r="308" spans="8:8" ht="33" customHeight="1" x14ac:dyDescent="0.25">
      <c r="H308" s="235">
        <f t="shared" si="21"/>
        <v>0</v>
      </c>
    </row>
    <row r="309" spans="8:8" ht="33" customHeight="1" x14ac:dyDescent="0.25">
      <c r="H309" s="235">
        <f t="shared" si="21"/>
        <v>0</v>
      </c>
    </row>
    <row r="310" spans="8:8" ht="33" customHeight="1" x14ac:dyDescent="0.25">
      <c r="H310" s="235">
        <f t="shared" si="21"/>
        <v>0</v>
      </c>
    </row>
    <row r="311" spans="8:8" ht="33" customHeight="1" x14ac:dyDescent="0.25">
      <c r="H311" s="235">
        <f t="shared" si="21"/>
        <v>0</v>
      </c>
    </row>
    <row r="312" spans="8:8" ht="33" customHeight="1" x14ac:dyDescent="0.25">
      <c r="H312" s="235">
        <f t="shared" si="21"/>
        <v>0</v>
      </c>
    </row>
    <row r="313" spans="8:8" ht="33" customHeight="1" x14ac:dyDescent="0.25">
      <c r="H313" s="235">
        <f t="shared" si="21"/>
        <v>0</v>
      </c>
    </row>
    <row r="314" spans="8:8" ht="33" customHeight="1" x14ac:dyDescent="0.25">
      <c r="H314" s="235">
        <f t="shared" si="21"/>
        <v>0</v>
      </c>
    </row>
    <row r="315" spans="8:8" ht="33" customHeight="1" x14ac:dyDescent="0.25">
      <c r="H315" s="235">
        <f t="shared" si="21"/>
        <v>0</v>
      </c>
    </row>
    <row r="316" spans="8:8" ht="33" customHeight="1" x14ac:dyDescent="0.25">
      <c r="H316" s="235">
        <f t="shared" si="21"/>
        <v>0</v>
      </c>
    </row>
    <row r="317" spans="8:8" ht="33" customHeight="1" x14ac:dyDescent="0.25">
      <c r="H317" s="235">
        <f t="shared" si="21"/>
        <v>0</v>
      </c>
    </row>
    <row r="318" spans="8:8" ht="33" customHeight="1" x14ac:dyDescent="0.25">
      <c r="H318" s="235">
        <f t="shared" si="21"/>
        <v>0</v>
      </c>
    </row>
    <row r="319" spans="8:8" ht="33" customHeight="1" x14ac:dyDescent="0.25">
      <c r="H319" s="235">
        <f t="shared" si="21"/>
        <v>0</v>
      </c>
    </row>
    <row r="320" spans="8:8" ht="33" customHeight="1" x14ac:dyDescent="0.25">
      <c r="H320" s="235">
        <f t="shared" si="21"/>
        <v>0</v>
      </c>
    </row>
    <row r="321" spans="8:8" ht="33" customHeight="1" x14ac:dyDescent="0.25">
      <c r="H321" s="235">
        <f t="shared" si="21"/>
        <v>0</v>
      </c>
    </row>
    <row r="322" spans="8:8" ht="33" customHeight="1" x14ac:dyDescent="0.25">
      <c r="H322" s="235">
        <f t="shared" si="21"/>
        <v>0</v>
      </c>
    </row>
    <row r="323" spans="8:8" ht="33" customHeight="1" x14ac:dyDescent="0.25">
      <c r="H323" s="235">
        <f t="shared" si="21"/>
        <v>0</v>
      </c>
    </row>
    <row r="324" spans="8:8" ht="33" customHeight="1" x14ac:dyDescent="0.25">
      <c r="H324" s="235">
        <f t="shared" si="21"/>
        <v>0</v>
      </c>
    </row>
    <row r="325" spans="8:8" ht="33" customHeight="1" x14ac:dyDescent="0.25">
      <c r="H325" s="235">
        <f t="shared" si="21"/>
        <v>0</v>
      </c>
    </row>
    <row r="326" spans="8:8" ht="33" customHeight="1" x14ac:dyDescent="0.25">
      <c r="H326" s="235">
        <f t="shared" si="21"/>
        <v>0</v>
      </c>
    </row>
    <row r="327" spans="8:8" ht="33" customHeight="1" x14ac:dyDescent="0.25">
      <c r="H327" s="235">
        <f t="shared" si="21"/>
        <v>0</v>
      </c>
    </row>
    <row r="328" spans="8:8" ht="33" customHeight="1" x14ac:dyDescent="0.25">
      <c r="H328" s="235">
        <f t="shared" si="21"/>
        <v>0</v>
      </c>
    </row>
    <row r="329" spans="8:8" ht="33" customHeight="1" x14ac:dyDescent="0.25">
      <c r="H329" s="235">
        <f t="shared" si="21"/>
        <v>0</v>
      </c>
    </row>
    <row r="330" spans="8:8" ht="33" customHeight="1" x14ac:dyDescent="0.25">
      <c r="H330" s="235">
        <f t="shared" si="21"/>
        <v>0</v>
      </c>
    </row>
    <row r="331" spans="8:8" ht="33" customHeight="1" x14ac:dyDescent="0.25">
      <c r="H331" s="235">
        <f t="shared" si="21"/>
        <v>0</v>
      </c>
    </row>
    <row r="332" spans="8:8" ht="33" customHeight="1" x14ac:dyDescent="0.25">
      <c r="H332" s="235">
        <f t="shared" si="21"/>
        <v>0</v>
      </c>
    </row>
    <row r="333" spans="8:8" ht="33" customHeight="1" x14ac:dyDescent="0.25">
      <c r="H333" s="235">
        <f t="shared" si="21"/>
        <v>0</v>
      </c>
    </row>
    <row r="334" spans="8:8" ht="33" customHeight="1" x14ac:dyDescent="0.25">
      <c r="H334" s="235">
        <f t="shared" si="21"/>
        <v>0</v>
      </c>
    </row>
    <row r="335" spans="8:8" ht="33" customHeight="1" x14ac:dyDescent="0.25">
      <c r="H335" s="235">
        <f t="shared" si="21"/>
        <v>0</v>
      </c>
    </row>
    <row r="336" spans="8:8" ht="33" customHeight="1" x14ac:dyDescent="0.25">
      <c r="H336" s="235">
        <f t="shared" si="21"/>
        <v>0</v>
      </c>
    </row>
    <row r="337" spans="8:8" ht="33" customHeight="1" x14ac:dyDescent="0.25">
      <c r="H337" s="235">
        <f t="shared" si="21"/>
        <v>0</v>
      </c>
    </row>
    <row r="338" spans="8:8" ht="33" customHeight="1" x14ac:dyDescent="0.25">
      <c r="H338" s="235">
        <f t="shared" si="21"/>
        <v>0</v>
      </c>
    </row>
    <row r="339" spans="8:8" ht="33" customHeight="1" x14ac:dyDescent="0.25">
      <c r="H339" s="235">
        <f t="shared" si="21"/>
        <v>0</v>
      </c>
    </row>
    <row r="340" spans="8:8" ht="33" customHeight="1" x14ac:dyDescent="0.25">
      <c r="H340" s="235">
        <f t="shared" si="21"/>
        <v>0</v>
      </c>
    </row>
    <row r="341" spans="8:8" ht="33" customHeight="1" x14ac:dyDescent="0.25">
      <c r="H341" s="235">
        <f t="shared" si="21"/>
        <v>0</v>
      </c>
    </row>
    <row r="342" spans="8:8" ht="33" customHeight="1" x14ac:dyDescent="0.25">
      <c r="H342" s="235">
        <f t="shared" si="21"/>
        <v>0</v>
      </c>
    </row>
    <row r="343" spans="8:8" ht="33" customHeight="1" x14ac:dyDescent="0.25">
      <c r="H343" s="235">
        <f t="shared" si="21"/>
        <v>0</v>
      </c>
    </row>
    <row r="344" spans="8:8" ht="33" customHeight="1" x14ac:dyDescent="0.25">
      <c r="H344" s="235">
        <f t="shared" si="21"/>
        <v>0</v>
      </c>
    </row>
    <row r="345" spans="8:8" ht="33" customHeight="1" x14ac:dyDescent="0.25">
      <c r="H345" s="235">
        <f t="shared" si="21"/>
        <v>0</v>
      </c>
    </row>
    <row r="346" spans="8:8" ht="33" customHeight="1" x14ac:dyDescent="0.25">
      <c r="H346" s="235">
        <f t="shared" si="21"/>
        <v>0</v>
      </c>
    </row>
    <row r="347" spans="8:8" ht="33" customHeight="1" x14ac:dyDescent="0.25">
      <c r="H347" s="235">
        <f t="shared" si="21"/>
        <v>0</v>
      </c>
    </row>
    <row r="348" spans="8:8" ht="33" customHeight="1" x14ac:dyDescent="0.25">
      <c r="H348" s="235">
        <f t="shared" ref="H348:H411" si="22">G348-F348</f>
        <v>0</v>
      </c>
    </row>
    <row r="349" spans="8:8" ht="33" customHeight="1" x14ac:dyDescent="0.25">
      <c r="H349" s="235">
        <f t="shared" si="22"/>
        <v>0</v>
      </c>
    </row>
    <row r="350" spans="8:8" ht="33" customHeight="1" x14ac:dyDescent="0.25">
      <c r="H350" s="235">
        <f t="shared" si="22"/>
        <v>0</v>
      </c>
    </row>
    <row r="351" spans="8:8" ht="33" customHeight="1" x14ac:dyDescent="0.25">
      <c r="H351" s="235">
        <f t="shared" si="22"/>
        <v>0</v>
      </c>
    </row>
    <row r="352" spans="8:8" ht="33" customHeight="1" x14ac:dyDescent="0.25">
      <c r="H352" s="235">
        <f t="shared" si="22"/>
        <v>0</v>
      </c>
    </row>
    <row r="353" spans="8:8" ht="33" customHeight="1" x14ac:dyDescent="0.25">
      <c r="H353" s="235">
        <f t="shared" si="22"/>
        <v>0</v>
      </c>
    </row>
    <row r="354" spans="8:8" ht="33" customHeight="1" x14ac:dyDescent="0.25">
      <c r="H354" s="235">
        <f t="shared" si="22"/>
        <v>0</v>
      </c>
    </row>
    <row r="355" spans="8:8" ht="33" customHeight="1" x14ac:dyDescent="0.25">
      <c r="H355" s="235">
        <f t="shared" si="22"/>
        <v>0</v>
      </c>
    </row>
    <row r="356" spans="8:8" ht="33" customHeight="1" x14ac:dyDescent="0.25">
      <c r="H356" s="235">
        <f t="shared" si="22"/>
        <v>0</v>
      </c>
    </row>
    <row r="357" spans="8:8" ht="33" customHeight="1" x14ac:dyDescent="0.25">
      <c r="H357" s="235">
        <f t="shared" si="22"/>
        <v>0</v>
      </c>
    </row>
    <row r="358" spans="8:8" ht="33" customHeight="1" x14ac:dyDescent="0.25">
      <c r="H358" s="235">
        <f t="shared" si="22"/>
        <v>0</v>
      </c>
    </row>
    <row r="359" spans="8:8" ht="33" customHeight="1" x14ac:dyDescent="0.25">
      <c r="H359" s="235">
        <f t="shared" si="22"/>
        <v>0</v>
      </c>
    </row>
    <row r="360" spans="8:8" ht="33" customHeight="1" x14ac:dyDescent="0.25">
      <c r="H360" s="235">
        <f t="shared" si="22"/>
        <v>0</v>
      </c>
    </row>
    <row r="361" spans="8:8" ht="33" customHeight="1" x14ac:dyDescent="0.25">
      <c r="H361" s="235">
        <f t="shared" si="22"/>
        <v>0</v>
      </c>
    </row>
    <row r="362" spans="8:8" ht="33" customHeight="1" x14ac:dyDescent="0.25">
      <c r="H362" s="235">
        <f t="shared" si="22"/>
        <v>0</v>
      </c>
    </row>
    <row r="363" spans="8:8" ht="33" customHeight="1" x14ac:dyDescent="0.25">
      <c r="H363" s="235">
        <f t="shared" si="22"/>
        <v>0</v>
      </c>
    </row>
    <row r="364" spans="8:8" ht="33" customHeight="1" x14ac:dyDescent="0.25">
      <c r="H364" s="235">
        <f t="shared" si="22"/>
        <v>0</v>
      </c>
    </row>
    <row r="365" spans="8:8" ht="33" customHeight="1" x14ac:dyDescent="0.25">
      <c r="H365" s="235">
        <f t="shared" si="22"/>
        <v>0</v>
      </c>
    </row>
    <row r="366" spans="8:8" ht="33" customHeight="1" x14ac:dyDescent="0.25">
      <c r="H366" s="235">
        <f t="shared" si="22"/>
        <v>0</v>
      </c>
    </row>
    <row r="367" spans="8:8" ht="33" customHeight="1" x14ac:dyDescent="0.25">
      <c r="H367" s="235">
        <f t="shared" si="22"/>
        <v>0</v>
      </c>
    </row>
    <row r="368" spans="8:8" ht="33" customHeight="1" x14ac:dyDescent="0.25">
      <c r="H368" s="235">
        <f t="shared" si="22"/>
        <v>0</v>
      </c>
    </row>
    <row r="369" spans="8:8" ht="33" customHeight="1" x14ac:dyDescent="0.25">
      <c r="H369" s="235">
        <f t="shared" si="22"/>
        <v>0</v>
      </c>
    </row>
    <row r="370" spans="8:8" ht="33" customHeight="1" x14ac:dyDescent="0.25">
      <c r="H370" s="235">
        <f t="shared" si="22"/>
        <v>0</v>
      </c>
    </row>
    <row r="371" spans="8:8" ht="33" customHeight="1" x14ac:dyDescent="0.25">
      <c r="H371" s="235">
        <f t="shared" si="22"/>
        <v>0</v>
      </c>
    </row>
    <row r="372" spans="8:8" ht="33" customHeight="1" x14ac:dyDescent="0.25">
      <c r="H372" s="235">
        <f t="shared" si="22"/>
        <v>0</v>
      </c>
    </row>
    <row r="373" spans="8:8" ht="33" customHeight="1" x14ac:dyDescent="0.25">
      <c r="H373" s="235">
        <f t="shared" si="22"/>
        <v>0</v>
      </c>
    </row>
    <row r="374" spans="8:8" ht="33" customHeight="1" x14ac:dyDescent="0.25">
      <c r="H374" s="235">
        <f t="shared" si="22"/>
        <v>0</v>
      </c>
    </row>
    <row r="375" spans="8:8" ht="33" customHeight="1" x14ac:dyDescent="0.25">
      <c r="H375" s="235">
        <f t="shared" si="22"/>
        <v>0</v>
      </c>
    </row>
    <row r="376" spans="8:8" ht="33" customHeight="1" x14ac:dyDescent="0.25">
      <c r="H376" s="235">
        <f t="shared" si="22"/>
        <v>0</v>
      </c>
    </row>
    <row r="377" spans="8:8" ht="33" customHeight="1" x14ac:dyDescent="0.25">
      <c r="H377" s="235">
        <f t="shared" si="22"/>
        <v>0</v>
      </c>
    </row>
    <row r="378" spans="8:8" ht="33" customHeight="1" x14ac:dyDescent="0.25">
      <c r="H378" s="235">
        <f t="shared" si="22"/>
        <v>0</v>
      </c>
    </row>
    <row r="379" spans="8:8" ht="33" customHeight="1" x14ac:dyDescent="0.25">
      <c r="H379" s="235">
        <f t="shared" si="22"/>
        <v>0</v>
      </c>
    </row>
    <row r="380" spans="8:8" ht="33" customHeight="1" x14ac:dyDescent="0.25">
      <c r="H380" s="235">
        <f t="shared" si="22"/>
        <v>0</v>
      </c>
    </row>
    <row r="381" spans="8:8" ht="33" customHeight="1" x14ac:dyDescent="0.25">
      <c r="H381" s="235">
        <f t="shared" si="22"/>
        <v>0</v>
      </c>
    </row>
    <row r="382" spans="8:8" ht="33" customHeight="1" x14ac:dyDescent="0.25">
      <c r="H382" s="235">
        <f t="shared" si="22"/>
        <v>0</v>
      </c>
    </row>
    <row r="383" spans="8:8" ht="33" customHeight="1" x14ac:dyDescent="0.25">
      <c r="H383" s="235">
        <f t="shared" si="22"/>
        <v>0</v>
      </c>
    </row>
    <row r="384" spans="8:8" ht="33" customHeight="1" x14ac:dyDescent="0.25">
      <c r="H384" s="235">
        <f t="shared" si="22"/>
        <v>0</v>
      </c>
    </row>
    <row r="385" spans="8:8" ht="33" customHeight="1" x14ac:dyDescent="0.25">
      <c r="H385" s="235">
        <f t="shared" si="22"/>
        <v>0</v>
      </c>
    </row>
    <row r="386" spans="8:8" ht="33" customHeight="1" x14ac:dyDescent="0.25">
      <c r="H386" s="235">
        <f t="shared" si="22"/>
        <v>0</v>
      </c>
    </row>
    <row r="387" spans="8:8" ht="33" customHeight="1" x14ac:dyDescent="0.25">
      <c r="H387" s="235">
        <f t="shared" si="22"/>
        <v>0</v>
      </c>
    </row>
    <row r="388" spans="8:8" ht="33" customHeight="1" x14ac:dyDescent="0.25">
      <c r="H388" s="235">
        <f t="shared" si="22"/>
        <v>0</v>
      </c>
    </row>
    <row r="389" spans="8:8" ht="33" customHeight="1" x14ac:dyDescent="0.25">
      <c r="H389" s="235">
        <f t="shared" si="22"/>
        <v>0</v>
      </c>
    </row>
    <row r="390" spans="8:8" ht="33" customHeight="1" x14ac:dyDescent="0.25">
      <c r="H390" s="235">
        <f t="shared" si="22"/>
        <v>0</v>
      </c>
    </row>
    <row r="391" spans="8:8" ht="33" customHeight="1" x14ac:dyDescent="0.25">
      <c r="H391" s="235">
        <f t="shared" si="22"/>
        <v>0</v>
      </c>
    </row>
    <row r="392" spans="8:8" ht="33" customHeight="1" x14ac:dyDescent="0.25">
      <c r="H392" s="235">
        <f t="shared" si="22"/>
        <v>0</v>
      </c>
    </row>
    <row r="393" spans="8:8" ht="33" customHeight="1" x14ac:dyDescent="0.25">
      <c r="H393" s="235">
        <f t="shared" si="22"/>
        <v>0</v>
      </c>
    </row>
    <row r="394" spans="8:8" ht="33" customHeight="1" x14ac:dyDescent="0.25">
      <c r="H394" s="235">
        <f t="shared" si="22"/>
        <v>0</v>
      </c>
    </row>
    <row r="395" spans="8:8" ht="33" customHeight="1" x14ac:dyDescent="0.25">
      <c r="H395" s="235">
        <f t="shared" si="22"/>
        <v>0</v>
      </c>
    </row>
    <row r="396" spans="8:8" ht="33" customHeight="1" x14ac:dyDescent="0.25">
      <c r="H396" s="235">
        <f t="shared" si="22"/>
        <v>0</v>
      </c>
    </row>
    <row r="397" spans="8:8" ht="33" customHeight="1" x14ac:dyDescent="0.25">
      <c r="H397" s="235">
        <f t="shared" si="22"/>
        <v>0</v>
      </c>
    </row>
    <row r="398" spans="8:8" ht="33" customHeight="1" x14ac:dyDescent="0.25">
      <c r="H398" s="235">
        <f t="shared" si="22"/>
        <v>0</v>
      </c>
    </row>
    <row r="399" spans="8:8" ht="33" customHeight="1" x14ac:dyDescent="0.25">
      <c r="H399" s="235">
        <f t="shared" si="22"/>
        <v>0</v>
      </c>
    </row>
    <row r="400" spans="8:8" ht="33" customHeight="1" x14ac:dyDescent="0.25">
      <c r="H400" s="235">
        <f t="shared" si="22"/>
        <v>0</v>
      </c>
    </row>
    <row r="401" spans="8:8" ht="33" customHeight="1" x14ac:dyDescent="0.25">
      <c r="H401" s="235">
        <f t="shared" si="22"/>
        <v>0</v>
      </c>
    </row>
    <row r="402" spans="8:8" ht="33" customHeight="1" x14ac:dyDescent="0.25">
      <c r="H402" s="235">
        <f t="shared" si="22"/>
        <v>0</v>
      </c>
    </row>
    <row r="403" spans="8:8" ht="33" customHeight="1" x14ac:dyDescent="0.25">
      <c r="H403" s="235">
        <f t="shared" si="22"/>
        <v>0</v>
      </c>
    </row>
    <row r="404" spans="8:8" ht="33" customHeight="1" x14ac:dyDescent="0.25">
      <c r="H404" s="235">
        <f t="shared" si="22"/>
        <v>0</v>
      </c>
    </row>
    <row r="405" spans="8:8" ht="33" customHeight="1" x14ac:dyDescent="0.25">
      <c r="H405" s="235">
        <f t="shared" si="22"/>
        <v>0</v>
      </c>
    </row>
    <row r="406" spans="8:8" ht="33" customHeight="1" x14ac:dyDescent="0.25">
      <c r="H406" s="235">
        <f t="shared" si="22"/>
        <v>0</v>
      </c>
    </row>
    <row r="407" spans="8:8" ht="33" customHeight="1" x14ac:dyDescent="0.25">
      <c r="H407" s="235">
        <f t="shared" si="22"/>
        <v>0</v>
      </c>
    </row>
    <row r="408" spans="8:8" ht="33" customHeight="1" x14ac:dyDescent="0.25">
      <c r="H408" s="235">
        <f t="shared" si="22"/>
        <v>0</v>
      </c>
    </row>
    <row r="409" spans="8:8" ht="33" customHeight="1" x14ac:dyDescent="0.25">
      <c r="H409" s="235">
        <f t="shared" si="22"/>
        <v>0</v>
      </c>
    </row>
    <row r="410" spans="8:8" ht="33" customHeight="1" x14ac:dyDescent="0.25">
      <c r="H410" s="235">
        <f t="shared" si="22"/>
        <v>0</v>
      </c>
    </row>
    <row r="411" spans="8:8" ht="33" customHeight="1" x14ac:dyDescent="0.25">
      <c r="H411" s="235">
        <f t="shared" si="22"/>
        <v>0</v>
      </c>
    </row>
    <row r="412" spans="8:8" ht="33" customHeight="1" x14ac:dyDescent="0.25">
      <c r="H412" s="235">
        <f t="shared" ref="H412:H475" si="23">G412-F412</f>
        <v>0</v>
      </c>
    </row>
    <row r="413" spans="8:8" ht="33" customHeight="1" x14ac:dyDescent="0.25">
      <c r="H413" s="235">
        <f t="shared" si="23"/>
        <v>0</v>
      </c>
    </row>
    <row r="414" spans="8:8" ht="33" customHeight="1" x14ac:dyDescent="0.25">
      <c r="H414" s="235">
        <f t="shared" si="23"/>
        <v>0</v>
      </c>
    </row>
    <row r="415" spans="8:8" ht="33" customHeight="1" x14ac:dyDescent="0.25">
      <c r="H415" s="235">
        <f t="shared" si="23"/>
        <v>0</v>
      </c>
    </row>
    <row r="416" spans="8:8" ht="33" customHeight="1" x14ac:dyDescent="0.25">
      <c r="H416" s="235">
        <f t="shared" si="23"/>
        <v>0</v>
      </c>
    </row>
    <row r="417" spans="8:8" ht="33" customHeight="1" x14ac:dyDescent="0.25">
      <c r="H417" s="235">
        <f t="shared" si="23"/>
        <v>0</v>
      </c>
    </row>
    <row r="418" spans="8:8" ht="33" customHeight="1" x14ac:dyDescent="0.25">
      <c r="H418" s="235">
        <f t="shared" si="23"/>
        <v>0</v>
      </c>
    </row>
    <row r="419" spans="8:8" ht="33" customHeight="1" x14ac:dyDescent="0.25">
      <c r="H419" s="235">
        <f t="shared" si="23"/>
        <v>0</v>
      </c>
    </row>
    <row r="420" spans="8:8" ht="33" customHeight="1" x14ac:dyDescent="0.25">
      <c r="H420" s="235">
        <f t="shared" si="23"/>
        <v>0</v>
      </c>
    </row>
    <row r="421" spans="8:8" ht="33" customHeight="1" x14ac:dyDescent="0.25">
      <c r="H421" s="235">
        <f t="shared" si="23"/>
        <v>0</v>
      </c>
    </row>
    <row r="422" spans="8:8" ht="33" customHeight="1" x14ac:dyDescent="0.25">
      <c r="H422" s="235">
        <f t="shared" si="23"/>
        <v>0</v>
      </c>
    </row>
    <row r="423" spans="8:8" ht="33" customHeight="1" x14ac:dyDescent="0.25">
      <c r="H423" s="235">
        <f t="shared" si="23"/>
        <v>0</v>
      </c>
    </row>
    <row r="424" spans="8:8" ht="33" customHeight="1" x14ac:dyDescent="0.25">
      <c r="H424" s="235">
        <f t="shared" si="23"/>
        <v>0</v>
      </c>
    </row>
    <row r="425" spans="8:8" ht="33" customHeight="1" x14ac:dyDescent="0.25">
      <c r="H425" s="235">
        <f t="shared" si="23"/>
        <v>0</v>
      </c>
    </row>
    <row r="426" spans="8:8" ht="33" customHeight="1" x14ac:dyDescent="0.25">
      <c r="H426" s="235">
        <f t="shared" si="23"/>
        <v>0</v>
      </c>
    </row>
    <row r="427" spans="8:8" ht="33" customHeight="1" x14ac:dyDescent="0.25">
      <c r="H427" s="235">
        <f t="shared" si="23"/>
        <v>0</v>
      </c>
    </row>
    <row r="428" spans="8:8" ht="33" customHeight="1" x14ac:dyDescent="0.25">
      <c r="H428" s="235">
        <f t="shared" si="23"/>
        <v>0</v>
      </c>
    </row>
    <row r="429" spans="8:8" ht="33" customHeight="1" x14ac:dyDescent="0.25">
      <c r="H429" s="235">
        <f t="shared" si="23"/>
        <v>0</v>
      </c>
    </row>
    <row r="430" spans="8:8" ht="33" customHeight="1" x14ac:dyDescent="0.25">
      <c r="H430" s="235">
        <f t="shared" si="23"/>
        <v>0</v>
      </c>
    </row>
    <row r="431" spans="8:8" ht="33" customHeight="1" x14ac:dyDescent="0.25">
      <c r="H431" s="235">
        <f t="shared" si="23"/>
        <v>0</v>
      </c>
    </row>
    <row r="432" spans="8:8" ht="33" customHeight="1" x14ac:dyDescent="0.25">
      <c r="H432" s="235">
        <f t="shared" si="23"/>
        <v>0</v>
      </c>
    </row>
    <row r="433" spans="8:8" ht="33" customHeight="1" x14ac:dyDescent="0.25">
      <c r="H433" s="235">
        <f t="shared" si="23"/>
        <v>0</v>
      </c>
    </row>
    <row r="434" spans="8:8" ht="33" customHeight="1" x14ac:dyDescent="0.25">
      <c r="H434" s="235">
        <f t="shared" si="23"/>
        <v>0</v>
      </c>
    </row>
    <row r="435" spans="8:8" ht="33" customHeight="1" x14ac:dyDescent="0.25">
      <c r="H435" s="235">
        <f t="shared" si="23"/>
        <v>0</v>
      </c>
    </row>
    <row r="436" spans="8:8" ht="33" customHeight="1" x14ac:dyDescent="0.25">
      <c r="H436" s="235">
        <f t="shared" si="23"/>
        <v>0</v>
      </c>
    </row>
    <row r="437" spans="8:8" ht="33" customHeight="1" x14ac:dyDescent="0.25">
      <c r="H437" s="235">
        <f t="shared" si="23"/>
        <v>0</v>
      </c>
    </row>
    <row r="438" spans="8:8" ht="33" customHeight="1" x14ac:dyDescent="0.25">
      <c r="H438" s="235">
        <f t="shared" si="23"/>
        <v>0</v>
      </c>
    </row>
    <row r="439" spans="8:8" ht="33" customHeight="1" x14ac:dyDescent="0.25">
      <c r="H439" s="235">
        <f t="shared" si="23"/>
        <v>0</v>
      </c>
    </row>
    <row r="440" spans="8:8" ht="33" customHeight="1" x14ac:dyDescent="0.25">
      <c r="H440" s="235">
        <f t="shared" si="23"/>
        <v>0</v>
      </c>
    </row>
    <row r="441" spans="8:8" ht="33" customHeight="1" x14ac:dyDescent="0.25">
      <c r="H441" s="235">
        <f t="shared" si="23"/>
        <v>0</v>
      </c>
    </row>
    <row r="442" spans="8:8" ht="33" customHeight="1" x14ac:dyDescent="0.25">
      <c r="H442" s="235">
        <f t="shared" si="23"/>
        <v>0</v>
      </c>
    </row>
    <row r="443" spans="8:8" ht="33" customHeight="1" x14ac:dyDescent="0.25">
      <c r="H443" s="235">
        <f t="shared" si="23"/>
        <v>0</v>
      </c>
    </row>
    <row r="444" spans="8:8" ht="33" customHeight="1" x14ac:dyDescent="0.25">
      <c r="H444" s="235">
        <f t="shared" si="23"/>
        <v>0</v>
      </c>
    </row>
    <row r="445" spans="8:8" ht="33" customHeight="1" x14ac:dyDescent="0.25">
      <c r="H445" s="235">
        <f t="shared" si="23"/>
        <v>0</v>
      </c>
    </row>
    <row r="446" spans="8:8" ht="33" customHeight="1" x14ac:dyDescent="0.25">
      <c r="H446" s="235">
        <f t="shared" si="23"/>
        <v>0</v>
      </c>
    </row>
    <row r="447" spans="8:8" ht="33" customHeight="1" x14ac:dyDescent="0.25">
      <c r="H447" s="235">
        <f t="shared" si="23"/>
        <v>0</v>
      </c>
    </row>
    <row r="448" spans="8:8" ht="33" customHeight="1" x14ac:dyDescent="0.25">
      <c r="H448" s="235">
        <f t="shared" si="23"/>
        <v>0</v>
      </c>
    </row>
    <row r="449" spans="8:8" ht="33" customHeight="1" x14ac:dyDescent="0.25">
      <c r="H449" s="235">
        <f t="shared" si="23"/>
        <v>0</v>
      </c>
    </row>
    <row r="450" spans="8:8" ht="33" customHeight="1" x14ac:dyDescent="0.25">
      <c r="H450" s="235">
        <f t="shared" si="23"/>
        <v>0</v>
      </c>
    </row>
    <row r="451" spans="8:8" ht="33" customHeight="1" x14ac:dyDescent="0.25">
      <c r="H451" s="235">
        <f t="shared" si="23"/>
        <v>0</v>
      </c>
    </row>
    <row r="452" spans="8:8" ht="33" customHeight="1" x14ac:dyDescent="0.25">
      <c r="H452" s="235">
        <f t="shared" si="23"/>
        <v>0</v>
      </c>
    </row>
    <row r="453" spans="8:8" ht="33" customHeight="1" x14ac:dyDescent="0.25">
      <c r="H453" s="235">
        <f t="shared" si="23"/>
        <v>0</v>
      </c>
    </row>
    <row r="454" spans="8:8" ht="33" customHeight="1" x14ac:dyDescent="0.25">
      <c r="H454" s="235">
        <f t="shared" si="23"/>
        <v>0</v>
      </c>
    </row>
    <row r="455" spans="8:8" ht="33" customHeight="1" x14ac:dyDescent="0.25">
      <c r="H455" s="235">
        <f t="shared" si="23"/>
        <v>0</v>
      </c>
    </row>
    <row r="456" spans="8:8" ht="33" customHeight="1" x14ac:dyDescent="0.25">
      <c r="H456" s="235">
        <f t="shared" si="23"/>
        <v>0</v>
      </c>
    </row>
    <row r="457" spans="8:8" ht="33" customHeight="1" x14ac:dyDescent="0.25">
      <c r="H457" s="235">
        <f t="shared" si="23"/>
        <v>0</v>
      </c>
    </row>
    <row r="458" spans="8:8" ht="33" customHeight="1" x14ac:dyDescent="0.25">
      <c r="H458" s="235">
        <f t="shared" si="23"/>
        <v>0</v>
      </c>
    </row>
    <row r="459" spans="8:8" ht="33" customHeight="1" x14ac:dyDescent="0.25">
      <c r="H459" s="235">
        <f t="shared" si="23"/>
        <v>0</v>
      </c>
    </row>
    <row r="460" spans="8:8" ht="33" customHeight="1" x14ac:dyDescent="0.25">
      <c r="H460" s="235">
        <f t="shared" si="23"/>
        <v>0</v>
      </c>
    </row>
    <row r="461" spans="8:8" ht="33" customHeight="1" x14ac:dyDescent="0.25">
      <c r="H461" s="235">
        <f t="shared" si="23"/>
        <v>0</v>
      </c>
    </row>
    <row r="462" spans="8:8" ht="33" customHeight="1" x14ac:dyDescent="0.25">
      <c r="H462" s="235">
        <f t="shared" si="23"/>
        <v>0</v>
      </c>
    </row>
    <row r="463" spans="8:8" ht="33" customHeight="1" x14ac:dyDescent="0.25">
      <c r="H463" s="235">
        <f t="shared" si="23"/>
        <v>0</v>
      </c>
    </row>
    <row r="464" spans="8:8" ht="33" customHeight="1" x14ac:dyDescent="0.25">
      <c r="H464" s="235">
        <f t="shared" si="23"/>
        <v>0</v>
      </c>
    </row>
    <row r="465" spans="8:8" ht="33" customHeight="1" x14ac:dyDescent="0.25">
      <c r="H465" s="235">
        <f t="shared" si="23"/>
        <v>0</v>
      </c>
    </row>
    <row r="466" spans="8:8" ht="33" customHeight="1" x14ac:dyDescent="0.25">
      <c r="H466" s="235">
        <f t="shared" si="23"/>
        <v>0</v>
      </c>
    </row>
    <row r="467" spans="8:8" ht="33" customHeight="1" x14ac:dyDescent="0.25">
      <c r="H467" s="235">
        <f t="shared" si="23"/>
        <v>0</v>
      </c>
    </row>
    <row r="468" spans="8:8" ht="33" customHeight="1" x14ac:dyDescent="0.25">
      <c r="H468" s="235">
        <f t="shared" si="23"/>
        <v>0</v>
      </c>
    </row>
    <row r="469" spans="8:8" ht="33" customHeight="1" x14ac:dyDescent="0.25">
      <c r="H469" s="235">
        <f t="shared" si="23"/>
        <v>0</v>
      </c>
    </row>
    <row r="470" spans="8:8" ht="33" customHeight="1" x14ac:dyDescent="0.25">
      <c r="H470" s="235">
        <f t="shared" si="23"/>
        <v>0</v>
      </c>
    </row>
    <row r="471" spans="8:8" ht="33" customHeight="1" x14ac:dyDescent="0.25">
      <c r="H471" s="235">
        <f t="shared" si="23"/>
        <v>0</v>
      </c>
    </row>
    <row r="472" spans="8:8" ht="33" customHeight="1" x14ac:dyDescent="0.25">
      <c r="H472" s="235">
        <f t="shared" si="23"/>
        <v>0</v>
      </c>
    </row>
    <row r="473" spans="8:8" ht="33" customHeight="1" x14ac:dyDescent="0.25">
      <c r="H473" s="235">
        <f t="shared" si="23"/>
        <v>0</v>
      </c>
    </row>
    <row r="474" spans="8:8" ht="33" customHeight="1" x14ac:dyDescent="0.25">
      <c r="H474" s="235">
        <f t="shared" si="23"/>
        <v>0</v>
      </c>
    </row>
    <row r="475" spans="8:8" ht="33" customHeight="1" x14ac:dyDescent="0.25">
      <c r="H475" s="235">
        <f t="shared" si="23"/>
        <v>0</v>
      </c>
    </row>
    <row r="476" spans="8:8" ht="33" customHeight="1" x14ac:dyDescent="0.25">
      <c r="H476" s="235">
        <f t="shared" ref="H476:H539" si="24">G476-F476</f>
        <v>0</v>
      </c>
    </row>
    <row r="477" spans="8:8" ht="33" customHeight="1" x14ac:dyDescent="0.25">
      <c r="H477" s="235">
        <f t="shared" si="24"/>
        <v>0</v>
      </c>
    </row>
    <row r="478" spans="8:8" ht="33" customHeight="1" x14ac:dyDescent="0.25">
      <c r="H478" s="235">
        <f t="shared" si="24"/>
        <v>0</v>
      </c>
    </row>
    <row r="479" spans="8:8" ht="33" customHeight="1" x14ac:dyDescent="0.25">
      <c r="H479" s="235">
        <f t="shared" si="24"/>
        <v>0</v>
      </c>
    </row>
    <row r="480" spans="8:8" ht="33" customHeight="1" x14ac:dyDescent="0.25">
      <c r="H480" s="235">
        <f t="shared" si="24"/>
        <v>0</v>
      </c>
    </row>
    <row r="481" spans="8:8" ht="33" customHeight="1" x14ac:dyDescent="0.25">
      <c r="H481" s="235">
        <f t="shared" si="24"/>
        <v>0</v>
      </c>
    </row>
    <row r="482" spans="8:8" ht="33" customHeight="1" x14ac:dyDescent="0.25">
      <c r="H482" s="235">
        <f t="shared" si="24"/>
        <v>0</v>
      </c>
    </row>
    <row r="483" spans="8:8" ht="33" customHeight="1" x14ac:dyDescent="0.25">
      <c r="H483" s="235">
        <f t="shared" si="24"/>
        <v>0</v>
      </c>
    </row>
    <row r="484" spans="8:8" ht="33" customHeight="1" x14ac:dyDescent="0.25">
      <c r="H484" s="235">
        <f t="shared" si="24"/>
        <v>0</v>
      </c>
    </row>
    <row r="485" spans="8:8" ht="33" customHeight="1" x14ac:dyDescent="0.25">
      <c r="H485" s="235">
        <f t="shared" si="24"/>
        <v>0</v>
      </c>
    </row>
    <row r="486" spans="8:8" ht="33" customHeight="1" x14ac:dyDescent="0.25">
      <c r="H486" s="235">
        <f t="shared" si="24"/>
        <v>0</v>
      </c>
    </row>
    <row r="487" spans="8:8" ht="33" customHeight="1" x14ac:dyDescent="0.25">
      <c r="H487" s="235">
        <f t="shared" si="24"/>
        <v>0</v>
      </c>
    </row>
    <row r="488" spans="8:8" ht="33" customHeight="1" x14ac:dyDescent="0.25">
      <c r="H488" s="235">
        <f t="shared" si="24"/>
        <v>0</v>
      </c>
    </row>
    <row r="489" spans="8:8" ht="33" customHeight="1" x14ac:dyDescent="0.25">
      <c r="H489" s="235">
        <f t="shared" si="24"/>
        <v>0</v>
      </c>
    </row>
    <row r="490" spans="8:8" ht="33" customHeight="1" x14ac:dyDescent="0.25">
      <c r="H490" s="235">
        <f t="shared" si="24"/>
        <v>0</v>
      </c>
    </row>
    <row r="491" spans="8:8" ht="33" customHeight="1" x14ac:dyDescent="0.25">
      <c r="H491" s="235">
        <f t="shared" si="24"/>
        <v>0</v>
      </c>
    </row>
    <row r="492" spans="8:8" ht="33" customHeight="1" x14ac:dyDescent="0.25">
      <c r="H492" s="235">
        <f t="shared" si="24"/>
        <v>0</v>
      </c>
    </row>
    <row r="493" spans="8:8" ht="33" customHeight="1" x14ac:dyDescent="0.25">
      <c r="H493" s="235">
        <f t="shared" si="24"/>
        <v>0</v>
      </c>
    </row>
    <row r="494" spans="8:8" ht="33" customHeight="1" x14ac:dyDescent="0.25">
      <c r="H494" s="235">
        <f t="shared" si="24"/>
        <v>0</v>
      </c>
    </row>
    <row r="495" spans="8:8" ht="33" customHeight="1" x14ac:dyDescent="0.25">
      <c r="H495" s="235">
        <f t="shared" si="24"/>
        <v>0</v>
      </c>
    </row>
    <row r="496" spans="8:8" ht="33" customHeight="1" x14ac:dyDescent="0.25">
      <c r="H496" s="235">
        <f t="shared" si="24"/>
        <v>0</v>
      </c>
    </row>
    <row r="497" spans="8:8" ht="33" customHeight="1" x14ac:dyDescent="0.25">
      <c r="H497" s="235">
        <f t="shared" si="24"/>
        <v>0</v>
      </c>
    </row>
    <row r="498" spans="8:8" ht="33" customHeight="1" x14ac:dyDescent="0.25">
      <c r="H498" s="235">
        <f t="shared" si="24"/>
        <v>0</v>
      </c>
    </row>
    <row r="499" spans="8:8" ht="33" customHeight="1" x14ac:dyDescent="0.25">
      <c r="H499" s="235">
        <f t="shared" si="24"/>
        <v>0</v>
      </c>
    </row>
    <row r="500" spans="8:8" ht="33" customHeight="1" x14ac:dyDescent="0.25">
      <c r="H500" s="235">
        <f t="shared" si="24"/>
        <v>0</v>
      </c>
    </row>
    <row r="501" spans="8:8" ht="33" customHeight="1" x14ac:dyDescent="0.25">
      <c r="H501" s="235">
        <f t="shared" si="24"/>
        <v>0</v>
      </c>
    </row>
    <row r="502" spans="8:8" ht="33" customHeight="1" x14ac:dyDescent="0.25">
      <c r="H502" s="235">
        <f t="shared" si="24"/>
        <v>0</v>
      </c>
    </row>
    <row r="503" spans="8:8" ht="33" customHeight="1" x14ac:dyDescent="0.25">
      <c r="H503" s="235">
        <f t="shared" si="24"/>
        <v>0</v>
      </c>
    </row>
    <row r="504" spans="8:8" ht="33" customHeight="1" x14ac:dyDescent="0.25">
      <c r="H504" s="235">
        <f t="shared" si="24"/>
        <v>0</v>
      </c>
    </row>
    <row r="505" spans="8:8" ht="33" customHeight="1" x14ac:dyDescent="0.25">
      <c r="H505" s="235">
        <f t="shared" si="24"/>
        <v>0</v>
      </c>
    </row>
    <row r="506" spans="8:8" ht="33" customHeight="1" x14ac:dyDescent="0.25">
      <c r="H506" s="235">
        <f t="shared" si="24"/>
        <v>0</v>
      </c>
    </row>
    <row r="507" spans="8:8" ht="33" customHeight="1" x14ac:dyDescent="0.25">
      <c r="H507" s="235">
        <f t="shared" si="24"/>
        <v>0</v>
      </c>
    </row>
    <row r="508" spans="8:8" ht="33" customHeight="1" x14ac:dyDescent="0.25">
      <c r="H508" s="235">
        <f t="shared" si="24"/>
        <v>0</v>
      </c>
    </row>
    <row r="509" spans="8:8" ht="33" customHeight="1" x14ac:dyDescent="0.25">
      <c r="H509" s="235">
        <f t="shared" si="24"/>
        <v>0</v>
      </c>
    </row>
    <row r="510" spans="8:8" ht="33" customHeight="1" x14ac:dyDescent="0.25">
      <c r="H510" s="235">
        <f t="shared" si="24"/>
        <v>0</v>
      </c>
    </row>
    <row r="511" spans="8:8" ht="33" customHeight="1" x14ac:dyDescent="0.25">
      <c r="H511" s="235">
        <f t="shared" si="24"/>
        <v>0</v>
      </c>
    </row>
    <row r="512" spans="8:8" ht="33" customHeight="1" x14ac:dyDescent="0.25">
      <c r="H512" s="235">
        <f t="shared" si="24"/>
        <v>0</v>
      </c>
    </row>
    <row r="513" spans="8:8" ht="33" customHeight="1" x14ac:dyDescent="0.25">
      <c r="H513" s="235">
        <f t="shared" si="24"/>
        <v>0</v>
      </c>
    </row>
    <row r="514" spans="8:8" ht="33" customHeight="1" x14ac:dyDescent="0.25">
      <c r="H514" s="235">
        <f t="shared" si="24"/>
        <v>0</v>
      </c>
    </row>
    <row r="515" spans="8:8" ht="33" customHeight="1" x14ac:dyDescent="0.25">
      <c r="H515" s="235">
        <f t="shared" si="24"/>
        <v>0</v>
      </c>
    </row>
    <row r="516" spans="8:8" ht="33" customHeight="1" x14ac:dyDescent="0.25">
      <c r="H516" s="235">
        <f t="shared" si="24"/>
        <v>0</v>
      </c>
    </row>
    <row r="517" spans="8:8" ht="33" customHeight="1" x14ac:dyDescent="0.25">
      <c r="H517" s="235">
        <f t="shared" si="24"/>
        <v>0</v>
      </c>
    </row>
    <row r="518" spans="8:8" ht="33" customHeight="1" x14ac:dyDescent="0.25">
      <c r="H518" s="235">
        <f t="shared" si="24"/>
        <v>0</v>
      </c>
    </row>
    <row r="519" spans="8:8" ht="33" customHeight="1" x14ac:dyDescent="0.25">
      <c r="H519" s="235">
        <f t="shared" si="24"/>
        <v>0</v>
      </c>
    </row>
    <row r="520" spans="8:8" ht="33" customHeight="1" x14ac:dyDescent="0.25">
      <c r="H520" s="235">
        <f t="shared" si="24"/>
        <v>0</v>
      </c>
    </row>
    <row r="521" spans="8:8" ht="33" customHeight="1" x14ac:dyDescent="0.25">
      <c r="H521" s="235">
        <f t="shared" si="24"/>
        <v>0</v>
      </c>
    </row>
    <row r="522" spans="8:8" ht="33" customHeight="1" x14ac:dyDescent="0.25">
      <c r="H522" s="235">
        <f t="shared" si="24"/>
        <v>0</v>
      </c>
    </row>
    <row r="523" spans="8:8" ht="33" customHeight="1" x14ac:dyDescent="0.25">
      <c r="H523" s="235">
        <f t="shared" si="24"/>
        <v>0</v>
      </c>
    </row>
    <row r="524" spans="8:8" ht="33" customHeight="1" x14ac:dyDescent="0.25">
      <c r="H524" s="235">
        <f t="shared" si="24"/>
        <v>0</v>
      </c>
    </row>
    <row r="525" spans="8:8" ht="33" customHeight="1" x14ac:dyDescent="0.25">
      <c r="H525" s="235">
        <f t="shared" si="24"/>
        <v>0</v>
      </c>
    </row>
    <row r="526" spans="8:8" ht="33" customHeight="1" x14ac:dyDescent="0.25">
      <c r="H526" s="235">
        <f t="shared" si="24"/>
        <v>0</v>
      </c>
    </row>
    <row r="527" spans="8:8" ht="33" customHeight="1" x14ac:dyDescent="0.25">
      <c r="H527" s="235">
        <f t="shared" si="24"/>
        <v>0</v>
      </c>
    </row>
    <row r="528" spans="8:8" ht="33" customHeight="1" x14ac:dyDescent="0.25">
      <c r="H528" s="235">
        <f t="shared" si="24"/>
        <v>0</v>
      </c>
    </row>
    <row r="529" spans="8:8" ht="33" customHeight="1" x14ac:dyDescent="0.25">
      <c r="H529" s="235">
        <f t="shared" si="24"/>
        <v>0</v>
      </c>
    </row>
    <row r="530" spans="8:8" ht="33" customHeight="1" x14ac:dyDescent="0.25">
      <c r="H530" s="235">
        <f t="shared" si="24"/>
        <v>0</v>
      </c>
    </row>
    <row r="531" spans="8:8" ht="33" customHeight="1" x14ac:dyDescent="0.25">
      <c r="H531" s="235">
        <f t="shared" si="24"/>
        <v>0</v>
      </c>
    </row>
    <row r="532" spans="8:8" ht="33" customHeight="1" x14ac:dyDescent="0.25">
      <c r="H532" s="235">
        <f t="shared" si="24"/>
        <v>0</v>
      </c>
    </row>
    <row r="533" spans="8:8" ht="33" customHeight="1" x14ac:dyDescent="0.25">
      <c r="H533" s="235">
        <f t="shared" si="24"/>
        <v>0</v>
      </c>
    </row>
    <row r="534" spans="8:8" ht="33" customHeight="1" x14ac:dyDescent="0.25">
      <c r="H534" s="235">
        <f t="shared" si="24"/>
        <v>0</v>
      </c>
    </row>
    <row r="535" spans="8:8" ht="33" customHeight="1" x14ac:dyDescent="0.25">
      <c r="H535" s="235">
        <f t="shared" si="24"/>
        <v>0</v>
      </c>
    </row>
    <row r="536" spans="8:8" ht="33" customHeight="1" x14ac:dyDescent="0.25">
      <c r="H536" s="235">
        <f t="shared" si="24"/>
        <v>0</v>
      </c>
    </row>
    <row r="537" spans="8:8" ht="33" customHeight="1" x14ac:dyDescent="0.25">
      <c r="H537" s="235">
        <f t="shared" si="24"/>
        <v>0</v>
      </c>
    </row>
    <row r="538" spans="8:8" ht="33" customHeight="1" x14ac:dyDescent="0.25">
      <c r="H538" s="235">
        <f t="shared" si="24"/>
        <v>0</v>
      </c>
    </row>
    <row r="539" spans="8:8" ht="33" customHeight="1" x14ac:dyDescent="0.25">
      <c r="H539" s="235">
        <f t="shared" si="24"/>
        <v>0</v>
      </c>
    </row>
    <row r="540" spans="8:8" ht="33" customHeight="1" x14ac:dyDescent="0.25">
      <c r="H540" s="235">
        <f t="shared" ref="H540:H603" si="25">G540-F540</f>
        <v>0</v>
      </c>
    </row>
    <row r="541" spans="8:8" ht="33" customHeight="1" x14ac:dyDescent="0.25">
      <c r="H541" s="235">
        <f t="shared" si="25"/>
        <v>0</v>
      </c>
    </row>
    <row r="542" spans="8:8" ht="33" customHeight="1" x14ac:dyDescent="0.25">
      <c r="H542" s="235">
        <f t="shared" si="25"/>
        <v>0</v>
      </c>
    </row>
    <row r="543" spans="8:8" ht="33" customHeight="1" x14ac:dyDescent="0.25">
      <c r="H543" s="235">
        <f t="shared" si="25"/>
        <v>0</v>
      </c>
    </row>
    <row r="544" spans="8:8" ht="33" customHeight="1" x14ac:dyDescent="0.25">
      <c r="H544" s="235">
        <f t="shared" si="25"/>
        <v>0</v>
      </c>
    </row>
    <row r="545" spans="8:8" ht="33" customHeight="1" x14ac:dyDescent="0.25">
      <c r="H545" s="235">
        <f t="shared" si="25"/>
        <v>0</v>
      </c>
    </row>
    <row r="546" spans="8:8" ht="33" customHeight="1" x14ac:dyDescent="0.25">
      <c r="H546" s="235">
        <f t="shared" si="25"/>
        <v>0</v>
      </c>
    </row>
    <row r="547" spans="8:8" ht="33" customHeight="1" x14ac:dyDescent="0.25">
      <c r="H547" s="235">
        <f t="shared" si="25"/>
        <v>0</v>
      </c>
    </row>
    <row r="548" spans="8:8" ht="33" customHeight="1" x14ac:dyDescent="0.25">
      <c r="H548" s="235">
        <f t="shared" si="25"/>
        <v>0</v>
      </c>
    </row>
    <row r="549" spans="8:8" ht="33" customHeight="1" x14ac:dyDescent="0.25">
      <c r="H549" s="235">
        <f t="shared" si="25"/>
        <v>0</v>
      </c>
    </row>
    <row r="550" spans="8:8" ht="33" customHeight="1" x14ac:dyDescent="0.25">
      <c r="H550" s="235">
        <f t="shared" si="25"/>
        <v>0</v>
      </c>
    </row>
    <row r="551" spans="8:8" ht="33" customHeight="1" x14ac:dyDescent="0.25">
      <c r="H551" s="235">
        <f t="shared" si="25"/>
        <v>0</v>
      </c>
    </row>
    <row r="552" spans="8:8" ht="33" customHeight="1" x14ac:dyDescent="0.25">
      <c r="H552" s="235">
        <f t="shared" si="25"/>
        <v>0</v>
      </c>
    </row>
    <row r="553" spans="8:8" ht="33" customHeight="1" x14ac:dyDescent="0.25">
      <c r="H553" s="235">
        <f t="shared" si="25"/>
        <v>0</v>
      </c>
    </row>
    <row r="554" spans="8:8" ht="33" customHeight="1" x14ac:dyDescent="0.25">
      <c r="H554" s="235">
        <f t="shared" si="25"/>
        <v>0</v>
      </c>
    </row>
    <row r="555" spans="8:8" ht="33" customHeight="1" x14ac:dyDescent="0.25">
      <c r="H555" s="235">
        <f t="shared" si="25"/>
        <v>0</v>
      </c>
    </row>
    <row r="556" spans="8:8" ht="33" customHeight="1" x14ac:dyDescent="0.25">
      <c r="H556" s="235">
        <f t="shared" si="25"/>
        <v>0</v>
      </c>
    </row>
    <row r="557" spans="8:8" ht="33" customHeight="1" x14ac:dyDescent="0.25">
      <c r="H557" s="235">
        <f t="shared" si="25"/>
        <v>0</v>
      </c>
    </row>
    <row r="558" spans="8:8" ht="33" customHeight="1" x14ac:dyDescent="0.25">
      <c r="H558" s="235">
        <f t="shared" si="25"/>
        <v>0</v>
      </c>
    </row>
    <row r="559" spans="8:8" ht="33" customHeight="1" x14ac:dyDescent="0.25">
      <c r="H559" s="235">
        <f t="shared" si="25"/>
        <v>0</v>
      </c>
    </row>
    <row r="560" spans="8:8" ht="33" customHeight="1" x14ac:dyDescent="0.25">
      <c r="H560" s="235">
        <f t="shared" si="25"/>
        <v>0</v>
      </c>
    </row>
    <row r="561" spans="8:8" ht="33" customHeight="1" x14ac:dyDescent="0.25">
      <c r="H561" s="235">
        <f t="shared" si="25"/>
        <v>0</v>
      </c>
    </row>
    <row r="562" spans="8:8" ht="33" customHeight="1" x14ac:dyDescent="0.25">
      <c r="H562" s="235">
        <f t="shared" si="25"/>
        <v>0</v>
      </c>
    </row>
    <row r="563" spans="8:8" ht="33" customHeight="1" x14ac:dyDescent="0.25">
      <c r="H563" s="235">
        <f t="shared" si="25"/>
        <v>0</v>
      </c>
    </row>
    <row r="564" spans="8:8" ht="33" customHeight="1" x14ac:dyDescent="0.25">
      <c r="H564" s="235">
        <f t="shared" si="25"/>
        <v>0</v>
      </c>
    </row>
    <row r="565" spans="8:8" ht="33" customHeight="1" x14ac:dyDescent="0.25">
      <c r="H565" s="235">
        <f t="shared" si="25"/>
        <v>0</v>
      </c>
    </row>
    <row r="566" spans="8:8" ht="33" customHeight="1" x14ac:dyDescent="0.25">
      <c r="H566" s="235">
        <f t="shared" si="25"/>
        <v>0</v>
      </c>
    </row>
    <row r="567" spans="8:8" ht="33" customHeight="1" x14ac:dyDescent="0.25">
      <c r="H567" s="235">
        <f t="shared" si="25"/>
        <v>0</v>
      </c>
    </row>
    <row r="568" spans="8:8" ht="33" customHeight="1" x14ac:dyDescent="0.25">
      <c r="H568" s="235">
        <f t="shared" si="25"/>
        <v>0</v>
      </c>
    </row>
    <row r="569" spans="8:8" ht="33" customHeight="1" x14ac:dyDescent="0.25">
      <c r="H569" s="235">
        <f t="shared" si="25"/>
        <v>0</v>
      </c>
    </row>
    <row r="570" spans="8:8" ht="33" customHeight="1" x14ac:dyDescent="0.25">
      <c r="H570" s="235">
        <f t="shared" si="25"/>
        <v>0</v>
      </c>
    </row>
    <row r="571" spans="8:8" ht="33" customHeight="1" x14ac:dyDescent="0.25">
      <c r="H571" s="235">
        <f t="shared" si="25"/>
        <v>0</v>
      </c>
    </row>
    <row r="572" spans="8:8" ht="33" customHeight="1" x14ac:dyDescent="0.25">
      <c r="H572" s="235">
        <f t="shared" si="25"/>
        <v>0</v>
      </c>
    </row>
    <row r="573" spans="8:8" ht="33" customHeight="1" x14ac:dyDescent="0.25">
      <c r="H573" s="235">
        <f t="shared" si="25"/>
        <v>0</v>
      </c>
    </row>
    <row r="574" spans="8:8" ht="33" customHeight="1" x14ac:dyDescent="0.25">
      <c r="H574" s="235">
        <f t="shared" si="25"/>
        <v>0</v>
      </c>
    </row>
    <row r="575" spans="8:8" ht="33" customHeight="1" x14ac:dyDescent="0.25">
      <c r="H575" s="235">
        <f t="shared" si="25"/>
        <v>0</v>
      </c>
    </row>
    <row r="576" spans="8:8" ht="33" customHeight="1" x14ac:dyDescent="0.25">
      <c r="H576" s="235">
        <f t="shared" si="25"/>
        <v>0</v>
      </c>
    </row>
    <row r="577" spans="8:8" ht="33" customHeight="1" x14ac:dyDescent="0.25">
      <c r="H577" s="235">
        <f t="shared" si="25"/>
        <v>0</v>
      </c>
    </row>
    <row r="578" spans="8:8" ht="33" customHeight="1" x14ac:dyDescent="0.25">
      <c r="H578" s="235">
        <f t="shared" si="25"/>
        <v>0</v>
      </c>
    </row>
    <row r="579" spans="8:8" ht="33" customHeight="1" x14ac:dyDescent="0.25">
      <c r="H579" s="235">
        <f t="shared" si="25"/>
        <v>0</v>
      </c>
    </row>
    <row r="580" spans="8:8" ht="33" customHeight="1" x14ac:dyDescent="0.25">
      <c r="H580" s="235">
        <f t="shared" si="25"/>
        <v>0</v>
      </c>
    </row>
    <row r="581" spans="8:8" ht="33" customHeight="1" x14ac:dyDescent="0.25">
      <c r="H581" s="235">
        <f t="shared" si="25"/>
        <v>0</v>
      </c>
    </row>
    <row r="582" spans="8:8" ht="33" customHeight="1" x14ac:dyDescent="0.25">
      <c r="H582" s="235">
        <f t="shared" si="25"/>
        <v>0</v>
      </c>
    </row>
    <row r="583" spans="8:8" ht="33" customHeight="1" x14ac:dyDescent="0.25">
      <c r="H583" s="235">
        <f t="shared" si="25"/>
        <v>0</v>
      </c>
    </row>
    <row r="584" spans="8:8" ht="33" customHeight="1" x14ac:dyDescent="0.25">
      <c r="H584" s="235">
        <f t="shared" si="25"/>
        <v>0</v>
      </c>
    </row>
    <row r="585" spans="8:8" ht="33" customHeight="1" x14ac:dyDescent="0.25">
      <c r="H585" s="235">
        <f t="shared" si="25"/>
        <v>0</v>
      </c>
    </row>
    <row r="586" spans="8:8" ht="33" customHeight="1" x14ac:dyDescent="0.25">
      <c r="H586" s="235">
        <f t="shared" si="25"/>
        <v>0</v>
      </c>
    </row>
    <row r="587" spans="8:8" ht="33" customHeight="1" x14ac:dyDescent="0.25">
      <c r="H587" s="235">
        <f t="shared" si="25"/>
        <v>0</v>
      </c>
    </row>
    <row r="588" spans="8:8" ht="33" customHeight="1" x14ac:dyDescent="0.25">
      <c r="H588" s="235">
        <f t="shared" si="25"/>
        <v>0</v>
      </c>
    </row>
    <row r="589" spans="8:8" ht="33" customHeight="1" x14ac:dyDescent="0.25">
      <c r="H589" s="235">
        <f t="shared" si="25"/>
        <v>0</v>
      </c>
    </row>
    <row r="590" spans="8:8" ht="33" customHeight="1" x14ac:dyDescent="0.25">
      <c r="H590" s="235">
        <f t="shared" si="25"/>
        <v>0</v>
      </c>
    </row>
    <row r="591" spans="8:8" ht="33" customHeight="1" x14ac:dyDescent="0.25">
      <c r="H591" s="235">
        <f t="shared" si="25"/>
        <v>0</v>
      </c>
    </row>
    <row r="592" spans="8:8" ht="33" customHeight="1" x14ac:dyDescent="0.25">
      <c r="H592" s="235">
        <f t="shared" si="25"/>
        <v>0</v>
      </c>
    </row>
    <row r="593" spans="8:8" ht="33" customHeight="1" x14ac:dyDescent="0.25">
      <c r="H593" s="235">
        <f t="shared" si="25"/>
        <v>0</v>
      </c>
    </row>
    <row r="594" spans="8:8" ht="33" customHeight="1" x14ac:dyDescent="0.25">
      <c r="H594" s="235">
        <f t="shared" si="25"/>
        <v>0</v>
      </c>
    </row>
    <row r="595" spans="8:8" ht="33" customHeight="1" x14ac:dyDescent="0.25">
      <c r="H595" s="235">
        <f t="shared" si="25"/>
        <v>0</v>
      </c>
    </row>
    <row r="596" spans="8:8" ht="33" customHeight="1" x14ac:dyDescent="0.25">
      <c r="H596" s="235">
        <f t="shared" si="25"/>
        <v>0</v>
      </c>
    </row>
    <row r="597" spans="8:8" ht="33" customHeight="1" x14ac:dyDescent="0.25">
      <c r="H597" s="235">
        <f t="shared" si="25"/>
        <v>0</v>
      </c>
    </row>
    <row r="598" spans="8:8" ht="33" customHeight="1" x14ac:dyDescent="0.25">
      <c r="H598" s="235">
        <f t="shared" si="25"/>
        <v>0</v>
      </c>
    </row>
    <row r="599" spans="8:8" ht="33" customHeight="1" x14ac:dyDescent="0.25">
      <c r="H599" s="235">
        <f t="shared" si="25"/>
        <v>0</v>
      </c>
    </row>
    <row r="600" spans="8:8" ht="33" customHeight="1" x14ac:dyDescent="0.25">
      <c r="H600" s="235">
        <f t="shared" si="25"/>
        <v>0</v>
      </c>
    </row>
    <row r="601" spans="8:8" ht="33" customHeight="1" x14ac:dyDescent="0.25">
      <c r="H601" s="235">
        <f t="shared" si="25"/>
        <v>0</v>
      </c>
    </row>
    <row r="602" spans="8:8" ht="33" customHeight="1" x14ac:dyDescent="0.25">
      <c r="H602" s="235">
        <f t="shared" si="25"/>
        <v>0</v>
      </c>
    </row>
    <row r="603" spans="8:8" ht="33" customHeight="1" x14ac:dyDescent="0.25">
      <c r="H603" s="235">
        <f t="shared" si="25"/>
        <v>0</v>
      </c>
    </row>
    <row r="604" spans="8:8" ht="33" customHeight="1" x14ac:dyDescent="0.25">
      <c r="H604" s="235">
        <f t="shared" ref="H604:H667" si="26">G604-F604</f>
        <v>0</v>
      </c>
    </row>
    <row r="605" spans="8:8" ht="33" customHeight="1" x14ac:dyDescent="0.25">
      <c r="H605" s="235">
        <f t="shared" si="26"/>
        <v>0</v>
      </c>
    </row>
    <row r="606" spans="8:8" ht="33" customHeight="1" x14ac:dyDescent="0.25">
      <c r="H606" s="235">
        <f t="shared" si="26"/>
        <v>0</v>
      </c>
    </row>
    <row r="607" spans="8:8" ht="33" customHeight="1" x14ac:dyDescent="0.25">
      <c r="H607" s="235">
        <f t="shared" si="26"/>
        <v>0</v>
      </c>
    </row>
    <row r="608" spans="8:8" ht="33" customHeight="1" x14ac:dyDescent="0.25">
      <c r="H608" s="235">
        <f t="shared" si="26"/>
        <v>0</v>
      </c>
    </row>
    <row r="609" spans="8:8" ht="33" customHeight="1" x14ac:dyDescent="0.25">
      <c r="H609" s="235">
        <f t="shared" si="26"/>
        <v>0</v>
      </c>
    </row>
    <row r="610" spans="8:8" ht="33" customHeight="1" x14ac:dyDescent="0.25">
      <c r="H610" s="235">
        <f t="shared" si="26"/>
        <v>0</v>
      </c>
    </row>
    <row r="611" spans="8:8" ht="33" customHeight="1" x14ac:dyDescent="0.25">
      <c r="H611" s="235">
        <f t="shared" si="26"/>
        <v>0</v>
      </c>
    </row>
    <row r="612" spans="8:8" ht="33" customHeight="1" x14ac:dyDescent="0.25">
      <c r="H612" s="235">
        <f t="shared" si="26"/>
        <v>0</v>
      </c>
    </row>
    <row r="613" spans="8:8" ht="33" customHeight="1" x14ac:dyDescent="0.25">
      <c r="H613" s="235">
        <f t="shared" si="26"/>
        <v>0</v>
      </c>
    </row>
    <row r="614" spans="8:8" ht="33" customHeight="1" x14ac:dyDescent="0.25">
      <c r="H614" s="235">
        <f t="shared" si="26"/>
        <v>0</v>
      </c>
    </row>
    <row r="615" spans="8:8" ht="33" customHeight="1" x14ac:dyDescent="0.25">
      <c r="H615" s="235">
        <f t="shared" si="26"/>
        <v>0</v>
      </c>
    </row>
    <row r="616" spans="8:8" ht="33" customHeight="1" x14ac:dyDescent="0.25">
      <c r="H616" s="235">
        <f t="shared" si="26"/>
        <v>0</v>
      </c>
    </row>
    <row r="617" spans="8:8" ht="33" customHeight="1" x14ac:dyDescent="0.25">
      <c r="H617" s="235">
        <f t="shared" si="26"/>
        <v>0</v>
      </c>
    </row>
    <row r="618" spans="8:8" ht="33" customHeight="1" x14ac:dyDescent="0.25">
      <c r="H618" s="235">
        <f t="shared" si="26"/>
        <v>0</v>
      </c>
    </row>
    <row r="619" spans="8:8" ht="33" customHeight="1" x14ac:dyDescent="0.25">
      <c r="H619" s="235">
        <f t="shared" si="26"/>
        <v>0</v>
      </c>
    </row>
    <row r="620" spans="8:8" ht="33" customHeight="1" x14ac:dyDescent="0.25">
      <c r="H620" s="235">
        <f t="shared" si="26"/>
        <v>0</v>
      </c>
    </row>
    <row r="621" spans="8:8" ht="33" customHeight="1" x14ac:dyDescent="0.25">
      <c r="H621" s="235">
        <f t="shared" si="26"/>
        <v>0</v>
      </c>
    </row>
    <row r="622" spans="8:8" ht="33" customHeight="1" x14ac:dyDescent="0.25">
      <c r="H622" s="235">
        <f t="shared" si="26"/>
        <v>0</v>
      </c>
    </row>
    <row r="623" spans="8:8" ht="33" customHeight="1" x14ac:dyDescent="0.25">
      <c r="H623" s="235">
        <f t="shared" si="26"/>
        <v>0</v>
      </c>
    </row>
    <row r="624" spans="8:8" ht="33" customHeight="1" x14ac:dyDescent="0.25">
      <c r="H624" s="235">
        <f t="shared" si="26"/>
        <v>0</v>
      </c>
    </row>
    <row r="625" spans="8:8" ht="33" customHeight="1" x14ac:dyDescent="0.25">
      <c r="H625" s="235">
        <f t="shared" si="26"/>
        <v>0</v>
      </c>
    </row>
    <row r="626" spans="8:8" ht="33" customHeight="1" x14ac:dyDescent="0.25">
      <c r="H626" s="235">
        <f t="shared" si="26"/>
        <v>0</v>
      </c>
    </row>
    <row r="627" spans="8:8" ht="33" customHeight="1" x14ac:dyDescent="0.25">
      <c r="H627" s="235">
        <f t="shared" si="26"/>
        <v>0</v>
      </c>
    </row>
    <row r="628" spans="8:8" ht="33" customHeight="1" x14ac:dyDescent="0.25">
      <c r="H628" s="235">
        <f t="shared" si="26"/>
        <v>0</v>
      </c>
    </row>
    <row r="629" spans="8:8" ht="33" customHeight="1" x14ac:dyDescent="0.25">
      <c r="H629" s="235">
        <f t="shared" si="26"/>
        <v>0</v>
      </c>
    </row>
    <row r="630" spans="8:8" ht="33" customHeight="1" x14ac:dyDescent="0.25">
      <c r="H630" s="235">
        <f t="shared" si="26"/>
        <v>0</v>
      </c>
    </row>
    <row r="631" spans="8:8" ht="33" customHeight="1" x14ac:dyDescent="0.25">
      <c r="H631" s="235">
        <f t="shared" si="26"/>
        <v>0</v>
      </c>
    </row>
    <row r="632" spans="8:8" ht="33" customHeight="1" x14ac:dyDescent="0.25">
      <c r="H632" s="235">
        <f t="shared" si="26"/>
        <v>0</v>
      </c>
    </row>
    <row r="633" spans="8:8" ht="33" customHeight="1" x14ac:dyDescent="0.25">
      <c r="H633" s="235">
        <f t="shared" si="26"/>
        <v>0</v>
      </c>
    </row>
    <row r="634" spans="8:8" ht="33" customHeight="1" x14ac:dyDescent="0.25">
      <c r="H634" s="235">
        <f t="shared" si="26"/>
        <v>0</v>
      </c>
    </row>
    <row r="635" spans="8:8" ht="33" customHeight="1" x14ac:dyDescent="0.25">
      <c r="H635" s="235">
        <f t="shared" si="26"/>
        <v>0</v>
      </c>
    </row>
    <row r="636" spans="8:8" ht="33" customHeight="1" x14ac:dyDescent="0.25">
      <c r="H636" s="235">
        <f t="shared" si="26"/>
        <v>0</v>
      </c>
    </row>
    <row r="637" spans="8:8" ht="33" customHeight="1" x14ac:dyDescent="0.25">
      <c r="H637" s="235">
        <f t="shared" si="26"/>
        <v>0</v>
      </c>
    </row>
    <row r="638" spans="8:8" ht="33" customHeight="1" x14ac:dyDescent="0.25">
      <c r="H638" s="235">
        <f t="shared" si="26"/>
        <v>0</v>
      </c>
    </row>
    <row r="639" spans="8:8" ht="33" customHeight="1" x14ac:dyDescent="0.25">
      <c r="H639" s="235">
        <f t="shared" si="26"/>
        <v>0</v>
      </c>
    </row>
    <row r="640" spans="8:8" ht="33" customHeight="1" x14ac:dyDescent="0.25">
      <c r="H640" s="235">
        <f t="shared" si="26"/>
        <v>0</v>
      </c>
    </row>
    <row r="641" spans="8:8" ht="33" customHeight="1" x14ac:dyDescent="0.25">
      <c r="H641" s="235">
        <f t="shared" si="26"/>
        <v>0</v>
      </c>
    </row>
    <row r="642" spans="8:8" ht="33" customHeight="1" x14ac:dyDescent="0.25">
      <c r="H642" s="235">
        <f t="shared" si="26"/>
        <v>0</v>
      </c>
    </row>
    <row r="643" spans="8:8" ht="33" customHeight="1" x14ac:dyDescent="0.25">
      <c r="H643" s="235">
        <f t="shared" si="26"/>
        <v>0</v>
      </c>
    </row>
    <row r="644" spans="8:8" ht="33" customHeight="1" x14ac:dyDescent="0.25">
      <c r="H644" s="235">
        <f t="shared" si="26"/>
        <v>0</v>
      </c>
    </row>
    <row r="645" spans="8:8" ht="33" customHeight="1" x14ac:dyDescent="0.25">
      <c r="H645" s="235">
        <f t="shared" si="26"/>
        <v>0</v>
      </c>
    </row>
    <row r="646" spans="8:8" ht="33" customHeight="1" x14ac:dyDescent="0.25">
      <c r="H646" s="235">
        <f t="shared" si="26"/>
        <v>0</v>
      </c>
    </row>
    <row r="647" spans="8:8" ht="33" customHeight="1" x14ac:dyDescent="0.25">
      <c r="H647" s="235">
        <f t="shared" si="26"/>
        <v>0</v>
      </c>
    </row>
    <row r="648" spans="8:8" ht="33" customHeight="1" x14ac:dyDescent="0.25">
      <c r="H648" s="235">
        <f t="shared" si="26"/>
        <v>0</v>
      </c>
    </row>
    <row r="649" spans="8:8" ht="33" customHeight="1" x14ac:dyDescent="0.25">
      <c r="H649" s="235">
        <f t="shared" si="26"/>
        <v>0</v>
      </c>
    </row>
    <row r="650" spans="8:8" ht="33" customHeight="1" x14ac:dyDescent="0.25">
      <c r="H650" s="235">
        <f t="shared" si="26"/>
        <v>0</v>
      </c>
    </row>
    <row r="651" spans="8:8" ht="33" customHeight="1" x14ac:dyDescent="0.25">
      <c r="H651" s="235">
        <f t="shared" si="26"/>
        <v>0</v>
      </c>
    </row>
    <row r="652" spans="8:8" ht="33" customHeight="1" x14ac:dyDescent="0.25">
      <c r="H652" s="235">
        <f t="shared" si="26"/>
        <v>0</v>
      </c>
    </row>
    <row r="653" spans="8:8" ht="33" customHeight="1" x14ac:dyDescent="0.25">
      <c r="H653" s="235">
        <f t="shared" si="26"/>
        <v>0</v>
      </c>
    </row>
    <row r="654" spans="8:8" ht="33" customHeight="1" x14ac:dyDescent="0.25">
      <c r="H654" s="235">
        <f t="shared" si="26"/>
        <v>0</v>
      </c>
    </row>
    <row r="655" spans="8:8" ht="33" customHeight="1" x14ac:dyDescent="0.25">
      <c r="H655" s="235">
        <f t="shared" si="26"/>
        <v>0</v>
      </c>
    </row>
    <row r="656" spans="8:8" ht="33" customHeight="1" x14ac:dyDescent="0.25">
      <c r="H656" s="235">
        <f t="shared" si="26"/>
        <v>0</v>
      </c>
    </row>
    <row r="657" spans="8:8" ht="33" customHeight="1" x14ac:dyDescent="0.25">
      <c r="H657" s="235">
        <f t="shared" si="26"/>
        <v>0</v>
      </c>
    </row>
    <row r="658" spans="8:8" ht="33" customHeight="1" x14ac:dyDescent="0.25">
      <c r="H658" s="235">
        <f t="shared" si="26"/>
        <v>0</v>
      </c>
    </row>
    <row r="659" spans="8:8" ht="33" customHeight="1" x14ac:dyDescent="0.25">
      <c r="H659" s="235">
        <f t="shared" si="26"/>
        <v>0</v>
      </c>
    </row>
    <row r="660" spans="8:8" ht="33" customHeight="1" x14ac:dyDescent="0.25">
      <c r="H660" s="235">
        <f t="shared" si="26"/>
        <v>0</v>
      </c>
    </row>
    <row r="661" spans="8:8" ht="33" customHeight="1" x14ac:dyDescent="0.25">
      <c r="H661" s="235">
        <f t="shared" si="26"/>
        <v>0</v>
      </c>
    </row>
    <row r="662" spans="8:8" ht="33" customHeight="1" x14ac:dyDescent="0.25">
      <c r="H662" s="235">
        <f t="shared" si="26"/>
        <v>0</v>
      </c>
    </row>
    <row r="663" spans="8:8" ht="33" customHeight="1" x14ac:dyDescent="0.25">
      <c r="H663" s="235">
        <f t="shared" si="26"/>
        <v>0</v>
      </c>
    </row>
    <row r="664" spans="8:8" ht="33" customHeight="1" x14ac:dyDescent="0.25">
      <c r="H664" s="235">
        <f t="shared" si="26"/>
        <v>0</v>
      </c>
    </row>
    <row r="665" spans="8:8" ht="33" customHeight="1" x14ac:dyDescent="0.25">
      <c r="H665" s="235">
        <f t="shared" si="26"/>
        <v>0</v>
      </c>
    </row>
    <row r="666" spans="8:8" ht="33" customHeight="1" x14ac:dyDescent="0.25">
      <c r="H666" s="235">
        <f t="shared" si="26"/>
        <v>0</v>
      </c>
    </row>
    <row r="667" spans="8:8" ht="33" customHeight="1" x14ac:dyDescent="0.25">
      <c r="H667" s="235">
        <f t="shared" si="26"/>
        <v>0</v>
      </c>
    </row>
    <row r="668" spans="8:8" ht="33" customHeight="1" x14ac:dyDescent="0.25">
      <c r="H668" s="235">
        <f t="shared" ref="H668:H731" si="27">G668-F668</f>
        <v>0</v>
      </c>
    </row>
    <row r="669" spans="8:8" ht="33" customHeight="1" x14ac:dyDescent="0.25">
      <c r="H669" s="235">
        <f t="shared" si="27"/>
        <v>0</v>
      </c>
    </row>
    <row r="670" spans="8:8" ht="33" customHeight="1" x14ac:dyDescent="0.25">
      <c r="H670" s="235">
        <f t="shared" si="27"/>
        <v>0</v>
      </c>
    </row>
    <row r="671" spans="8:8" ht="33" customHeight="1" x14ac:dyDescent="0.25">
      <c r="H671" s="235">
        <f t="shared" si="27"/>
        <v>0</v>
      </c>
    </row>
    <row r="672" spans="8:8" ht="33" customHeight="1" x14ac:dyDescent="0.25">
      <c r="H672" s="235">
        <f t="shared" si="27"/>
        <v>0</v>
      </c>
    </row>
    <row r="673" spans="8:8" ht="33" customHeight="1" x14ac:dyDescent="0.25">
      <c r="H673" s="235">
        <f t="shared" si="27"/>
        <v>0</v>
      </c>
    </row>
    <row r="674" spans="8:8" ht="33" customHeight="1" x14ac:dyDescent="0.25">
      <c r="H674" s="235">
        <f t="shared" si="27"/>
        <v>0</v>
      </c>
    </row>
    <row r="675" spans="8:8" ht="33" customHeight="1" x14ac:dyDescent="0.25">
      <c r="H675" s="235">
        <f t="shared" si="27"/>
        <v>0</v>
      </c>
    </row>
    <row r="676" spans="8:8" ht="33" customHeight="1" x14ac:dyDescent="0.25">
      <c r="H676" s="235">
        <f t="shared" si="27"/>
        <v>0</v>
      </c>
    </row>
    <row r="677" spans="8:8" ht="33" customHeight="1" x14ac:dyDescent="0.25">
      <c r="H677" s="235">
        <f t="shared" si="27"/>
        <v>0</v>
      </c>
    </row>
    <row r="678" spans="8:8" ht="33" customHeight="1" x14ac:dyDescent="0.25">
      <c r="H678" s="235">
        <f t="shared" si="27"/>
        <v>0</v>
      </c>
    </row>
    <row r="679" spans="8:8" ht="33" customHeight="1" x14ac:dyDescent="0.25">
      <c r="H679" s="235">
        <f t="shared" si="27"/>
        <v>0</v>
      </c>
    </row>
    <row r="680" spans="8:8" ht="33" customHeight="1" x14ac:dyDescent="0.25">
      <c r="H680" s="235">
        <f t="shared" si="27"/>
        <v>0</v>
      </c>
    </row>
    <row r="681" spans="8:8" ht="33" customHeight="1" x14ac:dyDescent="0.25">
      <c r="H681" s="235">
        <f t="shared" si="27"/>
        <v>0</v>
      </c>
    </row>
    <row r="682" spans="8:8" ht="33" customHeight="1" x14ac:dyDescent="0.25">
      <c r="H682" s="235">
        <f t="shared" si="27"/>
        <v>0</v>
      </c>
    </row>
    <row r="683" spans="8:8" ht="33" customHeight="1" x14ac:dyDescent="0.25">
      <c r="H683" s="235">
        <f t="shared" si="27"/>
        <v>0</v>
      </c>
    </row>
    <row r="684" spans="8:8" ht="33" customHeight="1" x14ac:dyDescent="0.25">
      <c r="H684" s="235">
        <f t="shared" si="27"/>
        <v>0</v>
      </c>
    </row>
    <row r="685" spans="8:8" ht="33" customHeight="1" x14ac:dyDescent="0.25">
      <c r="H685" s="235">
        <f t="shared" si="27"/>
        <v>0</v>
      </c>
    </row>
    <row r="686" spans="8:8" ht="33" customHeight="1" x14ac:dyDescent="0.25">
      <c r="H686" s="235">
        <f t="shared" si="27"/>
        <v>0</v>
      </c>
    </row>
    <row r="687" spans="8:8" ht="33" customHeight="1" x14ac:dyDescent="0.25">
      <c r="H687" s="235">
        <f t="shared" si="27"/>
        <v>0</v>
      </c>
    </row>
    <row r="688" spans="8:8" ht="33" customHeight="1" x14ac:dyDescent="0.25">
      <c r="H688" s="235">
        <f t="shared" si="27"/>
        <v>0</v>
      </c>
    </row>
    <row r="689" spans="8:8" ht="33" customHeight="1" x14ac:dyDescent="0.25">
      <c r="H689" s="235">
        <f t="shared" si="27"/>
        <v>0</v>
      </c>
    </row>
    <row r="690" spans="8:8" ht="33" customHeight="1" x14ac:dyDescent="0.25">
      <c r="H690" s="235">
        <f t="shared" si="27"/>
        <v>0</v>
      </c>
    </row>
    <row r="691" spans="8:8" ht="33" customHeight="1" x14ac:dyDescent="0.25">
      <c r="H691" s="235">
        <f t="shared" si="27"/>
        <v>0</v>
      </c>
    </row>
    <row r="692" spans="8:8" ht="33" customHeight="1" x14ac:dyDescent="0.25">
      <c r="H692" s="235">
        <f t="shared" si="27"/>
        <v>0</v>
      </c>
    </row>
    <row r="693" spans="8:8" ht="33" customHeight="1" x14ac:dyDescent="0.25">
      <c r="H693" s="235">
        <f t="shared" si="27"/>
        <v>0</v>
      </c>
    </row>
    <row r="694" spans="8:8" ht="33" customHeight="1" x14ac:dyDescent="0.25">
      <c r="H694" s="235">
        <f t="shared" si="27"/>
        <v>0</v>
      </c>
    </row>
    <row r="695" spans="8:8" ht="33" customHeight="1" x14ac:dyDescent="0.25">
      <c r="H695" s="235">
        <f t="shared" si="27"/>
        <v>0</v>
      </c>
    </row>
    <row r="696" spans="8:8" ht="33" customHeight="1" x14ac:dyDescent="0.25">
      <c r="H696" s="235">
        <f t="shared" si="27"/>
        <v>0</v>
      </c>
    </row>
    <row r="697" spans="8:8" ht="33" customHeight="1" x14ac:dyDescent="0.25">
      <c r="H697" s="235">
        <f t="shared" si="27"/>
        <v>0</v>
      </c>
    </row>
    <row r="698" spans="8:8" ht="33" customHeight="1" x14ac:dyDescent="0.25">
      <c r="H698" s="235">
        <f t="shared" si="27"/>
        <v>0</v>
      </c>
    </row>
    <row r="699" spans="8:8" ht="33" customHeight="1" x14ac:dyDescent="0.25">
      <c r="H699" s="235">
        <f t="shared" si="27"/>
        <v>0</v>
      </c>
    </row>
    <row r="700" spans="8:8" ht="33" customHeight="1" x14ac:dyDescent="0.25">
      <c r="H700" s="235">
        <f t="shared" si="27"/>
        <v>0</v>
      </c>
    </row>
    <row r="701" spans="8:8" ht="33" customHeight="1" x14ac:dyDescent="0.25">
      <c r="H701" s="235">
        <f t="shared" si="27"/>
        <v>0</v>
      </c>
    </row>
    <row r="702" spans="8:8" ht="33" customHeight="1" x14ac:dyDescent="0.25">
      <c r="H702" s="235">
        <f t="shared" si="27"/>
        <v>0</v>
      </c>
    </row>
    <row r="703" spans="8:8" ht="33" customHeight="1" x14ac:dyDescent="0.25">
      <c r="H703" s="235">
        <f t="shared" si="27"/>
        <v>0</v>
      </c>
    </row>
    <row r="704" spans="8:8" ht="33" customHeight="1" x14ac:dyDescent="0.25">
      <c r="H704" s="235">
        <f t="shared" si="27"/>
        <v>0</v>
      </c>
    </row>
    <row r="705" spans="8:8" ht="33" customHeight="1" x14ac:dyDescent="0.25">
      <c r="H705" s="235">
        <f t="shared" si="27"/>
        <v>0</v>
      </c>
    </row>
    <row r="706" spans="8:8" ht="33" customHeight="1" x14ac:dyDescent="0.25">
      <c r="H706" s="235">
        <f t="shared" si="27"/>
        <v>0</v>
      </c>
    </row>
    <row r="707" spans="8:8" ht="33" customHeight="1" x14ac:dyDescent="0.25">
      <c r="H707" s="235">
        <f t="shared" si="27"/>
        <v>0</v>
      </c>
    </row>
    <row r="708" spans="8:8" ht="33" customHeight="1" x14ac:dyDescent="0.25">
      <c r="H708" s="235">
        <f t="shared" si="27"/>
        <v>0</v>
      </c>
    </row>
    <row r="709" spans="8:8" ht="33" customHeight="1" x14ac:dyDescent="0.25">
      <c r="H709" s="235">
        <f t="shared" si="27"/>
        <v>0</v>
      </c>
    </row>
    <row r="710" spans="8:8" ht="33" customHeight="1" x14ac:dyDescent="0.25">
      <c r="H710" s="235">
        <f t="shared" si="27"/>
        <v>0</v>
      </c>
    </row>
    <row r="711" spans="8:8" ht="33" customHeight="1" x14ac:dyDescent="0.25">
      <c r="H711" s="235">
        <f t="shared" si="27"/>
        <v>0</v>
      </c>
    </row>
    <row r="712" spans="8:8" ht="33" customHeight="1" x14ac:dyDescent="0.25">
      <c r="H712" s="235">
        <f t="shared" si="27"/>
        <v>0</v>
      </c>
    </row>
    <row r="713" spans="8:8" ht="33" customHeight="1" x14ac:dyDescent="0.25">
      <c r="H713" s="235">
        <f t="shared" si="27"/>
        <v>0</v>
      </c>
    </row>
    <row r="714" spans="8:8" ht="33" customHeight="1" x14ac:dyDescent="0.25">
      <c r="H714" s="235">
        <f t="shared" si="27"/>
        <v>0</v>
      </c>
    </row>
    <row r="715" spans="8:8" ht="33" customHeight="1" x14ac:dyDescent="0.25">
      <c r="H715" s="235">
        <f t="shared" si="27"/>
        <v>0</v>
      </c>
    </row>
    <row r="716" spans="8:8" ht="33" customHeight="1" x14ac:dyDescent="0.25">
      <c r="H716" s="235">
        <f t="shared" si="27"/>
        <v>0</v>
      </c>
    </row>
    <row r="717" spans="8:8" ht="33" customHeight="1" x14ac:dyDescent="0.25">
      <c r="H717" s="235">
        <f t="shared" si="27"/>
        <v>0</v>
      </c>
    </row>
    <row r="718" spans="8:8" ht="33" customHeight="1" x14ac:dyDescent="0.25">
      <c r="H718" s="235">
        <f t="shared" si="27"/>
        <v>0</v>
      </c>
    </row>
    <row r="719" spans="8:8" ht="33" customHeight="1" x14ac:dyDescent="0.25">
      <c r="H719" s="235">
        <f t="shared" si="27"/>
        <v>0</v>
      </c>
    </row>
    <row r="720" spans="8:8" ht="33" customHeight="1" x14ac:dyDescent="0.25">
      <c r="H720" s="235">
        <f t="shared" si="27"/>
        <v>0</v>
      </c>
    </row>
    <row r="721" spans="8:8" ht="33" customHeight="1" x14ac:dyDescent="0.25">
      <c r="H721" s="235">
        <f t="shared" si="27"/>
        <v>0</v>
      </c>
    </row>
    <row r="722" spans="8:8" ht="33" customHeight="1" x14ac:dyDescent="0.25">
      <c r="H722" s="235">
        <f t="shared" si="27"/>
        <v>0</v>
      </c>
    </row>
    <row r="723" spans="8:8" ht="33" customHeight="1" x14ac:dyDescent="0.25">
      <c r="H723" s="235">
        <f t="shared" si="27"/>
        <v>0</v>
      </c>
    </row>
    <row r="724" spans="8:8" ht="33" customHeight="1" x14ac:dyDescent="0.25">
      <c r="H724" s="235">
        <f t="shared" si="27"/>
        <v>0</v>
      </c>
    </row>
    <row r="725" spans="8:8" ht="33" customHeight="1" x14ac:dyDescent="0.25">
      <c r="H725" s="235">
        <f t="shared" si="27"/>
        <v>0</v>
      </c>
    </row>
    <row r="726" spans="8:8" ht="33" customHeight="1" x14ac:dyDescent="0.25">
      <c r="H726" s="235">
        <f t="shared" si="27"/>
        <v>0</v>
      </c>
    </row>
    <row r="727" spans="8:8" ht="33" customHeight="1" x14ac:dyDescent="0.25">
      <c r="H727" s="235">
        <f t="shared" si="27"/>
        <v>0</v>
      </c>
    </row>
    <row r="728" spans="8:8" ht="33" customHeight="1" x14ac:dyDescent="0.25">
      <c r="H728" s="235">
        <f t="shared" si="27"/>
        <v>0</v>
      </c>
    </row>
    <row r="729" spans="8:8" ht="33" customHeight="1" x14ac:dyDescent="0.25">
      <c r="H729" s="235">
        <f t="shared" si="27"/>
        <v>0</v>
      </c>
    </row>
    <row r="730" spans="8:8" ht="33" customHeight="1" x14ac:dyDescent="0.25">
      <c r="H730" s="235">
        <f t="shared" si="27"/>
        <v>0</v>
      </c>
    </row>
    <row r="731" spans="8:8" ht="33" customHeight="1" x14ac:dyDescent="0.25">
      <c r="H731" s="235">
        <f t="shared" si="27"/>
        <v>0</v>
      </c>
    </row>
    <row r="732" spans="8:8" ht="33" customHeight="1" x14ac:dyDescent="0.25">
      <c r="H732" s="235">
        <f t="shared" ref="H732:H795" si="28">G732-F732</f>
        <v>0</v>
      </c>
    </row>
    <row r="733" spans="8:8" ht="33" customHeight="1" x14ac:dyDescent="0.25">
      <c r="H733" s="235">
        <f t="shared" si="28"/>
        <v>0</v>
      </c>
    </row>
    <row r="734" spans="8:8" ht="33" customHeight="1" x14ac:dyDescent="0.25">
      <c r="H734" s="235">
        <f t="shared" si="28"/>
        <v>0</v>
      </c>
    </row>
    <row r="735" spans="8:8" ht="33" customHeight="1" x14ac:dyDescent="0.25">
      <c r="H735" s="235">
        <f t="shared" si="28"/>
        <v>0</v>
      </c>
    </row>
    <row r="736" spans="8:8" ht="33" customHeight="1" x14ac:dyDescent="0.25">
      <c r="H736" s="235">
        <f t="shared" si="28"/>
        <v>0</v>
      </c>
    </row>
    <row r="737" spans="8:8" ht="33" customHeight="1" x14ac:dyDescent="0.25">
      <c r="H737" s="235">
        <f t="shared" si="28"/>
        <v>0</v>
      </c>
    </row>
    <row r="738" spans="8:8" ht="33" customHeight="1" x14ac:dyDescent="0.25">
      <c r="H738" s="235">
        <f t="shared" si="28"/>
        <v>0</v>
      </c>
    </row>
    <row r="739" spans="8:8" ht="33" customHeight="1" x14ac:dyDescent="0.25">
      <c r="H739" s="235">
        <f t="shared" si="28"/>
        <v>0</v>
      </c>
    </row>
    <row r="740" spans="8:8" ht="33" customHeight="1" x14ac:dyDescent="0.25">
      <c r="H740" s="235">
        <f t="shared" si="28"/>
        <v>0</v>
      </c>
    </row>
    <row r="741" spans="8:8" ht="33" customHeight="1" x14ac:dyDescent="0.25">
      <c r="H741" s="235">
        <f t="shared" si="28"/>
        <v>0</v>
      </c>
    </row>
    <row r="742" spans="8:8" ht="33" customHeight="1" x14ac:dyDescent="0.25">
      <c r="H742" s="235">
        <f t="shared" si="28"/>
        <v>0</v>
      </c>
    </row>
    <row r="743" spans="8:8" ht="33" customHeight="1" x14ac:dyDescent="0.25">
      <c r="H743" s="235">
        <f t="shared" si="28"/>
        <v>0</v>
      </c>
    </row>
    <row r="744" spans="8:8" ht="33" customHeight="1" x14ac:dyDescent="0.25">
      <c r="H744" s="235">
        <f t="shared" si="28"/>
        <v>0</v>
      </c>
    </row>
    <row r="745" spans="8:8" ht="33" customHeight="1" x14ac:dyDescent="0.25">
      <c r="H745" s="235">
        <f t="shared" si="28"/>
        <v>0</v>
      </c>
    </row>
    <row r="746" spans="8:8" ht="33" customHeight="1" x14ac:dyDescent="0.25">
      <c r="H746" s="235">
        <f t="shared" si="28"/>
        <v>0</v>
      </c>
    </row>
    <row r="747" spans="8:8" ht="33" customHeight="1" x14ac:dyDescent="0.25">
      <c r="H747" s="235">
        <f t="shared" si="28"/>
        <v>0</v>
      </c>
    </row>
    <row r="748" spans="8:8" ht="33" customHeight="1" x14ac:dyDescent="0.25">
      <c r="H748" s="235">
        <f t="shared" si="28"/>
        <v>0</v>
      </c>
    </row>
    <row r="749" spans="8:8" ht="33" customHeight="1" x14ac:dyDescent="0.25">
      <c r="H749" s="235">
        <f t="shared" si="28"/>
        <v>0</v>
      </c>
    </row>
    <row r="750" spans="8:8" ht="33" customHeight="1" x14ac:dyDescent="0.25">
      <c r="H750" s="235">
        <f t="shared" si="28"/>
        <v>0</v>
      </c>
    </row>
    <row r="751" spans="8:8" ht="33" customHeight="1" x14ac:dyDescent="0.25">
      <c r="H751" s="235">
        <f t="shared" si="28"/>
        <v>0</v>
      </c>
    </row>
    <row r="752" spans="8:8" ht="33" customHeight="1" x14ac:dyDescent="0.25">
      <c r="H752" s="235">
        <f t="shared" si="28"/>
        <v>0</v>
      </c>
    </row>
    <row r="753" spans="8:8" ht="33" customHeight="1" x14ac:dyDescent="0.25">
      <c r="H753" s="235">
        <f t="shared" si="28"/>
        <v>0</v>
      </c>
    </row>
    <row r="754" spans="8:8" ht="33" customHeight="1" x14ac:dyDescent="0.25">
      <c r="H754" s="235">
        <f t="shared" si="28"/>
        <v>0</v>
      </c>
    </row>
    <row r="755" spans="8:8" ht="33" customHeight="1" x14ac:dyDescent="0.25">
      <c r="H755" s="235">
        <f t="shared" si="28"/>
        <v>0</v>
      </c>
    </row>
    <row r="756" spans="8:8" ht="33" customHeight="1" x14ac:dyDescent="0.25">
      <c r="H756" s="235">
        <f t="shared" si="28"/>
        <v>0</v>
      </c>
    </row>
    <row r="757" spans="8:8" ht="33" customHeight="1" x14ac:dyDescent="0.25">
      <c r="H757" s="235">
        <f t="shared" si="28"/>
        <v>0</v>
      </c>
    </row>
    <row r="758" spans="8:8" ht="33" customHeight="1" x14ac:dyDescent="0.25">
      <c r="H758" s="235">
        <f t="shared" si="28"/>
        <v>0</v>
      </c>
    </row>
    <row r="759" spans="8:8" ht="33" customHeight="1" x14ac:dyDescent="0.25">
      <c r="H759" s="235">
        <f t="shared" si="28"/>
        <v>0</v>
      </c>
    </row>
    <row r="760" spans="8:8" ht="33" customHeight="1" x14ac:dyDescent="0.25">
      <c r="H760" s="235">
        <f t="shared" si="28"/>
        <v>0</v>
      </c>
    </row>
    <row r="761" spans="8:8" ht="33" customHeight="1" x14ac:dyDescent="0.25">
      <c r="H761" s="235">
        <f t="shared" si="28"/>
        <v>0</v>
      </c>
    </row>
    <row r="762" spans="8:8" ht="33" customHeight="1" x14ac:dyDescent="0.25">
      <c r="H762" s="235">
        <f t="shared" si="28"/>
        <v>0</v>
      </c>
    </row>
    <row r="763" spans="8:8" ht="33" customHeight="1" x14ac:dyDescent="0.25">
      <c r="H763" s="235">
        <f t="shared" si="28"/>
        <v>0</v>
      </c>
    </row>
    <row r="764" spans="8:8" ht="33" customHeight="1" x14ac:dyDescent="0.25">
      <c r="H764" s="235">
        <f t="shared" si="28"/>
        <v>0</v>
      </c>
    </row>
    <row r="765" spans="8:8" ht="33" customHeight="1" x14ac:dyDescent="0.25">
      <c r="H765" s="235">
        <f t="shared" si="28"/>
        <v>0</v>
      </c>
    </row>
    <row r="766" spans="8:8" ht="33" customHeight="1" x14ac:dyDescent="0.25">
      <c r="H766" s="235">
        <f t="shared" si="28"/>
        <v>0</v>
      </c>
    </row>
    <row r="767" spans="8:8" ht="33" customHeight="1" x14ac:dyDescent="0.25">
      <c r="H767" s="235">
        <f t="shared" si="28"/>
        <v>0</v>
      </c>
    </row>
    <row r="768" spans="8:8" ht="33" customHeight="1" x14ac:dyDescent="0.25">
      <c r="H768" s="235">
        <f t="shared" si="28"/>
        <v>0</v>
      </c>
    </row>
    <row r="769" spans="8:8" ht="33" customHeight="1" x14ac:dyDescent="0.25">
      <c r="H769" s="235">
        <f t="shared" si="28"/>
        <v>0</v>
      </c>
    </row>
    <row r="770" spans="8:8" ht="33" customHeight="1" x14ac:dyDescent="0.25">
      <c r="H770" s="235">
        <f t="shared" si="28"/>
        <v>0</v>
      </c>
    </row>
    <row r="771" spans="8:8" ht="33" customHeight="1" x14ac:dyDescent="0.25">
      <c r="H771" s="235">
        <f t="shared" si="28"/>
        <v>0</v>
      </c>
    </row>
    <row r="772" spans="8:8" ht="33" customHeight="1" x14ac:dyDescent="0.25">
      <c r="H772" s="235">
        <f t="shared" si="28"/>
        <v>0</v>
      </c>
    </row>
    <row r="773" spans="8:8" ht="33" customHeight="1" x14ac:dyDescent="0.25">
      <c r="H773" s="235">
        <f t="shared" si="28"/>
        <v>0</v>
      </c>
    </row>
    <row r="774" spans="8:8" ht="33" customHeight="1" x14ac:dyDescent="0.25">
      <c r="H774" s="235">
        <f t="shared" si="28"/>
        <v>0</v>
      </c>
    </row>
    <row r="775" spans="8:8" ht="33" customHeight="1" x14ac:dyDescent="0.25">
      <c r="H775" s="235">
        <f t="shared" si="28"/>
        <v>0</v>
      </c>
    </row>
    <row r="776" spans="8:8" ht="33" customHeight="1" x14ac:dyDescent="0.25">
      <c r="H776" s="235">
        <f t="shared" si="28"/>
        <v>0</v>
      </c>
    </row>
    <row r="777" spans="8:8" ht="33" customHeight="1" x14ac:dyDescent="0.25">
      <c r="H777" s="235">
        <f t="shared" si="28"/>
        <v>0</v>
      </c>
    </row>
    <row r="778" spans="8:8" ht="33" customHeight="1" x14ac:dyDescent="0.25">
      <c r="H778" s="235">
        <f t="shared" si="28"/>
        <v>0</v>
      </c>
    </row>
    <row r="779" spans="8:8" ht="33" customHeight="1" x14ac:dyDescent="0.25">
      <c r="H779" s="235">
        <f t="shared" si="28"/>
        <v>0</v>
      </c>
    </row>
    <row r="780" spans="8:8" ht="33" customHeight="1" x14ac:dyDescent="0.25">
      <c r="H780" s="235">
        <f t="shared" si="28"/>
        <v>0</v>
      </c>
    </row>
    <row r="781" spans="8:8" ht="33" customHeight="1" x14ac:dyDescent="0.25">
      <c r="H781" s="235">
        <f t="shared" si="28"/>
        <v>0</v>
      </c>
    </row>
    <row r="782" spans="8:8" ht="33" customHeight="1" x14ac:dyDescent="0.25">
      <c r="H782" s="235">
        <f t="shared" si="28"/>
        <v>0</v>
      </c>
    </row>
    <row r="783" spans="8:8" ht="33" customHeight="1" x14ac:dyDescent="0.25">
      <c r="H783" s="235">
        <f t="shared" si="28"/>
        <v>0</v>
      </c>
    </row>
    <row r="784" spans="8:8" ht="33" customHeight="1" x14ac:dyDescent="0.25">
      <c r="H784" s="235">
        <f t="shared" si="28"/>
        <v>0</v>
      </c>
    </row>
    <row r="785" spans="8:8" ht="33" customHeight="1" x14ac:dyDescent="0.25">
      <c r="H785" s="235">
        <f t="shared" si="28"/>
        <v>0</v>
      </c>
    </row>
    <row r="786" spans="8:8" ht="33" customHeight="1" x14ac:dyDescent="0.25">
      <c r="H786" s="235">
        <f t="shared" si="28"/>
        <v>0</v>
      </c>
    </row>
    <row r="787" spans="8:8" ht="33" customHeight="1" x14ac:dyDescent="0.25">
      <c r="H787" s="235">
        <f t="shared" si="28"/>
        <v>0</v>
      </c>
    </row>
    <row r="788" spans="8:8" ht="33" customHeight="1" x14ac:dyDescent="0.25">
      <c r="H788" s="235">
        <f t="shared" si="28"/>
        <v>0</v>
      </c>
    </row>
    <row r="789" spans="8:8" ht="33" customHeight="1" x14ac:dyDescent="0.25">
      <c r="H789" s="235">
        <f t="shared" si="28"/>
        <v>0</v>
      </c>
    </row>
    <row r="790" spans="8:8" ht="33" customHeight="1" x14ac:dyDescent="0.25">
      <c r="H790" s="235">
        <f t="shared" si="28"/>
        <v>0</v>
      </c>
    </row>
    <row r="791" spans="8:8" ht="33" customHeight="1" x14ac:dyDescent="0.25">
      <c r="H791" s="235">
        <f t="shared" si="28"/>
        <v>0</v>
      </c>
    </row>
    <row r="792" spans="8:8" ht="33" customHeight="1" x14ac:dyDescent="0.25">
      <c r="H792" s="235">
        <f t="shared" si="28"/>
        <v>0</v>
      </c>
    </row>
    <row r="793" spans="8:8" ht="33" customHeight="1" x14ac:dyDescent="0.25">
      <c r="H793" s="235">
        <f t="shared" si="28"/>
        <v>0</v>
      </c>
    </row>
    <row r="794" spans="8:8" ht="33" customHeight="1" x14ac:dyDescent="0.25">
      <c r="H794" s="235">
        <f t="shared" si="28"/>
        <v>0</v>
      </c>
    </row>
    <row r="795" spans="8:8" ht="33" customHeight="1" x14ac:dyDescent="0.25">
      <c r="H795" s="235">
        <f t="shared" si="28"/>
        <v>0</v>
      </c>
    </row>
    <row r="796" spans="8:8" ht="33" customHeight="1" x14ac:dyDescent="0.25">
      <c r="H796" s="235">
        <f t="shared" ref="H796:H833" si="29">G796-F796</f>
        <v>0</v>
      </c>
    </row>
    <row r="797" spans="8:8" ht="33" customHeight="1" x14ac:dyDescent="0.25">
      <c r="H797" s="235">
        <f t="shared" si="29"/>
        <v>0</v>
      </c>
    </row>
    <row r="798" spans="8:8" ht="33" customHeight="1" x14ac:dyDescent="0.25">
      <c r="H798" s="235">
        <f t="shared" si="29"/>
        <v>0</v>
      </c>
    </row>
    <row r="799" spans="8:8" ht="33" customHeight="1" x14ac:dyDescent="0.25">
      <c r="H799" s="235">
        <f t="shared" si="29"/>
        <v>0</v>
      </c>
    </row>
    <row r="800" spans="8:8" ht="33" customHeight="1" x14ac:dyDescent="0.25">
      <c r="H800" s="235">
        <f t="shared" si="29"/>
        <v>0</v>
      </c>
    </row>
    <row r="801" spans="8:8" ht="33" customHeight="1" x14ac:dyDescent="0.25">
      <c r="H801" s="235">
        <f t="shared" si="29"/>
        <v>0</v>
      </c>
    </row>
    <row r="802" spans="8:8" ht="33" customHeight="1" x14ac:dyDescent="0.25">
      <c r="H802" s="235">
        <f t="shared" si="29"/>
        <v>0</v>
      </c>
    </row>
    <row r="803" spans="8:8" ht="33" customHeight="1" x14ac:dyDescent="0.25">
      <c r="H803" s="235">
        <f t="shared" si="29"/>
        <v>0</v>
      </c>
    </row>
    <row r="804" spans="8:8" ht="33" customHeight="1" x14ac:dyDescent="0.25">
      <c r="H804" s="235">
        <f t="shared" si="29"/>
        <v>0</v>
      </c>
    </row>
    <row r="805" spans="8:8" ht="33" customHeight="1" x14ac:dyDescent="0.25">
      <c r="H805" s="235">
        <f t="shared" si="29"/>
        <v>0</v>
      </c>
    </row>
    <row r="806" spans="8:8" ht="33" customHeight="1" x14ac:dyDescent="0.25">
      <c r="H806" s="235">
        <f t="shared" si="29"/>
        <v>0</v>
      </c>
    </row>
    <row r="807" spans="8:8" ht="33" customHeight="1" x14ac:dyDescent="0.25">
      <c r="H807" s="235">
        <f t="shared" si="29"/>
        <v>0</v>
      </c>
    </row>
    <row r="808" spans="8:8" ht="33" customHeight="1" x14ac:dyDescent="0.25">
      <c r="H808" s="235">
        <f t="shared" si="29"/>
        <v>0</v>
      </c>
    </row>
    <row r="809" spans="8:8" ht="33" customHeight="1" x14ac:dyDescent="0.25">
      <c r="H809" s="235">
        <f t="shared" si="29"/>
        <v>0</v>
      </c>
    </row>
    <row r="810" spans="8:8" ht="33" customHeight="1" x14ac:dyDescent="0.25">
      <c r="H810" s="235">
        <f t="shared" si="29"/>
        <v>0</v>
      </c>
    </row>
    <row r="811" spans="8:8" ht="33" customHeight="1" x14ac:dyDescent="0.25">
      <c r="H811" s="235">
        <f t="shared" si="29"/>
        <v>0</v>
      </c>
    </row>
    <row r="812" spans="8:8" ht="33" customHeight="1" x14ac:dyDescent="0.25">
      <c r="H812" s="235">
        <f t="shared" si="29"/>
        <v>0</v>
      </c>
    </row>
    <row r="813" spans="8:8" ht="33" customHeight="1" x14ac:dyDescent="0.25">
      <c r="H813" s="235">
        <f t="shared" si="29"/>
        <v>0</v>
      </c>
    </row>
    <row r="814" spans="8:8" ht="33" customHeight="1" x14ac:dyDescent="0.25">
      <c r="H814" s="235">
        <f t="shared" si="29"/>
        <v>0</v>
      </c>
    </row>
    <row r="815" spans="8:8" ht="33" customHeight="1" x14ac:dyDescent="0.25">
      <c r="H815" s="235">
        <f t="shared" si="29"/>
        <v>0</v>
      </c>
    </row>
    <row r="816" spans="8:8" ht="33" customHeight="1" x14ac:dyDescent="0.25">
      <c r="H816" s="235">
        <f t="shared" si="29"/>
        <v>0</v>
      </c>
    </row>
    <row r="817" spans="8:8" ht="33" customHeight="1" x14ac:dyDescent="0.25">
      <c r="H817" s="235">
        <f t="shared" si="29"/>
        <v>0</v>
      </c>
    </row>
    <row r="818" spans="8:8" ht="33" customHeight="1" x14ac:dyDescent="0.25">
      <c r="H818" s="235">
        <f t="shared" si="29"/>
        <v>0</v>
      </c>
    </row>
    <row r="819" spans="8:8" ht="33" customHeight="1" x14ac:dyDescent="0.25">
      <c r="H819" s="235">
        <f t="shared" si="29"/>
        <v>0</v>
      </c>
    </row>
    <row r="820" spans="8:8" ht="33" customHeight="1" x14ac:dyDescent="0.25">
      <c r="H820" s="235">
        <f t="shared" si="29"/>
        <v>0</v>
      </c>
    </row>
    <row r="821" spans="8:8" ht="33" customHeight="1" x14ac:dyDescent="0.25">
      <c r="H821" s="235">
        <f t="shared" si="29"/>
        <v>0</v>
      </c>
    </row>
    <row r="822" spans="8:8" ht="33" customHeight="1" x14ac:dyDescent="0.25">
      <c r="H822" s="235">
        <f t="shared" si="29"/>
        <v>0</v>
      </c>
    </row>
    <row r="823" spans="8:8" ht="33" customHeight="1" x14ac:dyDescent="0.25">
      <c r="H823" s="235">
        <f t="shared" si="29"/>
        <v>0</v>
      </c>
    </row>
    <row r="824" spans="8:8" ht="33" customHeight="1" x14ac:dyDescent="0.25">
      <c r="H824" s="235">
        <f t="shared" si="29"/>
        <v>0</v>
      </c>
    </row>
    <row r="825" spans="8:8" ht="33" customHeight="1" x14ac:dyDescent="0.25">
      <c r="H825" s="235">
        <f t="shared" si="29"/>
        <v>0</v>
      </c>
    </row>
    <row r="826" spans="8:8" ht="33" customHeight="1" x14ac:dyDescent="0.25">
      <c r="H826" s="235">
        <f t="shared" si="29"/>
        <v>0</v>
      </c>
    </row>
    <row r="827" spans="8:8" ht="33" customHeight="1" x14ac:dyDescent="0.25">
      <c r="H827" s="235">
        <f t="shared" si="29"/>
        <v>0</v>
      </c>
    </row>
    <row r="828" spans="8:8" ht="33" customHeight="1" x14ac:dyDescent="0.25">
      <c r="H828" s="235">
        <f t="shared" si="29"/>
        <v>0</v>
      </c>
    </row>
    <row r="829" spans="8:8" ht="33" customHeight="1" x14ac:dyDescent="0.25">
      <c r="H829" s="235">
        <f t="shared" si="29"/>
        <v>0</v>
      </c>
    </row>
    <row r="830" spans="8:8" ht="33" customHeight="1" x14ac:dyDescent="0.25">
      <c r="H830" s="235">
        <f t="shared" si="29"/>
        <v>0</v>
      </c>
    </row>
    <row r="831" spans="8:8" ht="33" customHeight="1" x14ac:dyDescent="0.25">
      <c r="H831" s="235">
        <f t="shared" si="29"/>
        <v>0</v>
      </c>
    </row>
    <row r="832" spans="8:8" ht="33" customHeight="1" x14ac:dyDescent="0.25">
      <c r="H832" s="235">
        <f t="shared" si="29"/>
        <v>0</v>
      </c>
    </row>
    <row r="833" spans="8:36" ht="33" customHeight="1" x14ac:dyDescent="0.25">
      <c r="H833" s="235">
        <f t="shared" si="29"/>
        <v>0</v>
      </c>
    </row>
    <row r="835" spans="8:36" ht="33" customHeight="1" x14ac:dyDescent="0.25">
      <c r="AJ835" s="240">
        <v>3356</v>
      </c>
    </row>
  </sheetData>
  <autoFilter ref="C1:R833" xr:uid="{D978909F-3503-4BE0-9B65-00F052297328}">
    <filterColumn colId="10" showButton="0"/>
    <filterColumn colId="12" showButton="0"/>
  </autoFilter>
  <mergeCells count="2">
    <mergeCell ref="O1:P1"/>
    <mergeCell ref="M1:N1"/>
  </mergeCells>
  <dataValidations count="3">
    <dataValidation type="list" allowBlank="1" showInputMessage="1" showErrorMessage="1" sqref="D302:D1048576" xr:uid="{A798E9F8-769F-465C-8AC2-EBFE9BECAAB4}">
      <formula1>BDD</formula1>
    </dataValidation>
    <dataValidation type="list" allowBlank="1" showInputMessage="1" showErrorMessage="1" sqref="D2:D301" xr:uid="{BE0A16B5-CA1B-43CE-BA19-54B767DD10E6}">
      <formula1>Base</formula1>
    </dataValidation>
    <dataValidation type="list" allowBlank="1" showInputMessage="1" showErrorMessage="1" sqref="C2:C1048576" xr:uid="{CA1FE47A-C91C-4C7C-92DE-042B9DB3780E}">
      <formula1>Hotels</formula1>
    </dataValidation>
  </dataValidations>
  <printOptions horizontalCentered="1"/>
  <pageMargins left="0" right="0" top="0.43307086614173229" bottom="0.15748031496062992" header="0.15748031496062992" footer="0.15748031496062992"/>
  <pageSetup paperSize="9" scale="54" orientation="portrait" horizontalDpi="300" verticalDpi="300" r:id="rId1"/>
  <headerFooter>
    <oddHeader>&amp;C&amp;"-,Gras"&amp;18&amp;K0070C0Réservations en cours au &amp;D à &amp;T</oddHeader>
    <oddFooter>&amp;R&amp;"-,Gras"&amp;9&amp;K0070C0&amp;P/&amp;N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EB555-95B9-4986-9238-EA8869C55C63}">
  <sheetPr codeName="Feuil7">
    <tabColor rgb="FFB0FF97"/>
  </sheetPr>
  <dimension ref="A1:AI2054"/>
  <sheetViews>
    <sheetView showGridLines="0" zoomScaleNormal="100" workbookViewId="0">
      <pane ySplit="1" topLeftCell="A2" activePane="bottomLeft" state="frozen"/>
      <selection activeCell="B1" sqref="B1"/>
      <selection pane="bottomLeft" activeCell="A2" sqref="A2:XFD211"/>
    </sheetView>
  </sheetViews>
  <sheetFormatPr baseColWidth="10" defaultRowHeight="33" customHeight="1" x14ac:dyDescent="0.35"/>
  <cols>
    <col min="1" max="1" width="8.7109375" style="119" customWidth="1"/>
    <col min="2" max="2" width="7.7109375" style="30" customWidth="1"/>
    <col min="3" max="3" width="11.5703125" style="156" customWidth="1"/>
    <col min="4" max="4" width="31.7109375" style="86" customWidth="1"/>
    <col min="5" max="5" width="26.7109375" style="86" customWidth="1"/>
    <col min="6" max="7" width="24.7109375" style="84" customWidth="1"/>
    <col min="8" max="8" width="5.7109375" style="84" hidden="1" customWidth="1"/>
    <col min="9" max="9" width="5.7109375" style="2" hidden="1" customWidth="1"/>
    <col min="10" max="10" width="9.85546875" style="83" hidden="1" customWidth="1"/>
    <col min="11" max="12" width="11.42578125" style="95" customWidth="1"/>
    <col min="13" max="13" width="3.85546875" style="62" customWidth="1"/>
    <col min="14" max="14" width="8.85546875" style="63" customWidth="1"/>
    <col min="15" max="15" width="3.85546875" style="62" customWidth="1"/>
    <col min="16" max="16" width="8.85546875" style="63" customWidth="1"/>
    <col min="17" max="17" width="11.42578125" style="105" customWidth="1"/>
    <col min="18" max="18" width="11.42578125" style="118" customWidth="1"/>
    <col min="19" max="19" width="21.140625" style="46" hidden="1" customWidth="1"/>
    <col min="20" max="33" width="6.42578125" style="113" hidden="1" customWidth="1"/>
    <col min="34" max="35" width="6.85546875" style="113" hidden="1" customWidth="1"/>
    <col min="36" max="36" width="0" style="29" hidden="1" customWidth="1"/>
    <col min="37" max="16384" width="11.42578125" style="29"/>
  </cols>
  <sheetData>
    <row r="1" spans="1:35" s="92" customFormat="1" ht="34.5" customHeight="1" x14ac:dyDescent="0.2">
      <c r="A1" s="475" t="s">
        <v>23</v>
      </c>
      <c r="B1" s="475" t="s">
        <v>94</v>
      </c>
      <c r="C1" s="472" t="s">
        <v>125</v>
      </c>
      <c r="D1" s="476" t="s">
        <v>16</v>
      </c>
      <c r="E1" s="476" t="s">
        <v>15</v>
      </c>
      <c r="F1" s="477" t="s">
        <v>2</v>
      </c>
      <c r="G1" s="477" t="s">
        <v>3</v>
      </c>
      <c r="H1" s="85" t="s">
        <v>116</v>
      </c>
      <c r="I1" s="80" t="s">
        <v>101</v>
      </c>
      <c r="J1" s="80" t="s">
        <v>93</v>
      </c>
      <c r="K1" s="108" t="s">
        <v>68</v>
      </c>
      <c r="L1" s="108" t="s">
        <v>67</v>
      </c>
      <c r="M1" s="487" t="s">
        <v>121</v>
      </c>
      <c r="N1" s="488"/>
      <c r="O1" s="487" t="s">
        <v>122</v>
      </c>
      <c r="P1" s="488"/>
      <c r="Q1" s="106" t="s">
        <v>92</v>
      </c>
      <c r="R1" s="106" t="s">
        <v>97</v>
      </c>
      <c r="S1" s="117" t="s">
        <v>64</v>
      </c>
      <c r="T1" s="115" t="s">
        <v>105</v>
      </c>
      <c r="U1" s="115" t="s">
        <v>106</v>
      </c>
      <c r="V1" s="115" t="s">
        <v>72</v>
      </c>
      <c r="W1" s="115" t="s">
        <v>4</v>
      </c>
      <c r="X1" s="115" t="s">
        <v>107</v>
      </c>
      <c r="Y1" s="115" t="s">
        <v>6</v>
      </c>
      <c r="Z1" s="115" t="s">
        <v>108</v>
      </c>
      <c r="AA1" s="115" t="s">
        <v>7</v>
      </c>
      <c r="AB1" s="115" t="s">
        <v>110</v>
      </c>
      <c r="AC1" s="115" t="s">
        <v>109</v>
      </c>
      <c r="AD1" s="115" t="s">
        <v>111</v>
      </c>
      <c r="AE1" s="115" t="s">
        <v>112</v>
      </c>
      <c r="AF1" s="115" t="s">
        <v>113</v>
      </c>
      <c r="AG1" s="115" t="s">
        <v>13</v>
      </c>
      <c r="AH1" s="112" t="s">
        <v>117</v>
      </c>
      <c r="AI1" s="112" t="s">
        <v>118</v>
      </c>
    </row>
    <row r="2" spans="1:35" ht="28.5" customHeight="1" x14ac:dyDescent="0.35">
      <c r="K2" s="95">
        <f t="shared" ref="K2:K49" si="0">L2/1.1</f>
        <v>0</v>
      </c>
      <c r="M2" s="93"/>
      <c r="N2" s="59"/>
      <c r="O2" s="58"/>
      <c r="P2" s="109"/>
      <c r="Q2" s="103">
        <v>0</v>
      </c>
      <c r="R2" s="289">
        <f t="shared" ref="R2:R40" si="1">L2-Q2</f>
        <v>0</v>
      </c>
    </row>
    <row r="3" spans="1:35" ht="28.5" customHeight="1" x14ac:dyDescent="0.35">
      <c r="K3" s="95">
        <f t="shared" si="0"/>
        <v>0</v>
      </c>
      <c r="M3" s="93"/>
      <c r="N3" s="59"/>
      <c r="O3" s="58"/>
      <c r="P3" s="109"/>
      <c r="Q3" s="103">
        <v>0</v>
      </c>
      <c r="R3" s="289">
        <f t="shared" si="1"/>
        <v>0</v>
      </c>
    </row>
    <row r="4" spans="1:35" ht="28.5" customHeight="1" x14ac:dyDescent="0.35">
      <c r="K4" s="95">
        <f t="shared" si="0"/>
        <v>0</v>
      </c>
      <c r="M4" s="93"/>
      <c r="N4" s="59"/>
      <c r="O4" s="58"/>
      <c r="P4" s="109"/>
      <c r="Q4" s="103">
        <v>0</v>
      </c>
      <c r="R4" s="289">
        <f t="shared" si="1"/>
        <v>0</v>
      </c>
    </row>
    <row r="5" spans="1:35" ht="28.5" customHeight="1" x14ac:dyDescent="0.35">
      <c r="K5" s="95">
        <f t="shared" si="0"/>
        <v>0</v>
      </c>
      <c r="M5" s="93"/>
      <c r="N5" s="59"/>
      <c r="O5" s="58"/>
      <c r="P5" s="109"/>
      <c r="Q5" s="103">
        <v>0</v>
      </c>
      <c r="R5" s="289">
        <f t="shared" si="1"/>
        <v>0</v>
      </c>
    </row>
    <row r="6" spans="1:35" ht="28.5" customHeight="1" x14ac:dyDescent="0.35">
      <c r="K6" s="95">
        <f t="shared" si="0"/>
        <v>0</v>
      </c>
      <c r="M6" s="93"/>
      <c r="N6" s="59"/>
      <c r="O6" s="58"/>
      <c r="P6" s="109"/>
      <c r="Q6" s="103">
        <v>0</v>
      </c>
      <c r="R6" s="289">
        <f t="shared" si="1"/>
        <v>0</v>
      </c>
    </row>
    <row r="7" spans="1:35" ht="28.5" customHeight="1" x14ac:dyDescent="0.35">
      <c r="K7" s="95">
        <f t="shared" si="0"/>
        <v>0</v>
      </c>
      <c r="M7" s="93"/>
      <c r="N7" s="59"/>
      <c r="O7" s="58"/>
      <c r="P7" s="109"/>
      <c r="Q7" s="103">
        <v>0</v>
      </c>
      <c r="R7" s="289">
        <f t="shared" si="1"/>
        <v>0</v>
      </c>
    </row>
    <row r="8" spans="1:35" ht="28.5" customHeight="1" x14ac:dyDescent="0.35">
      <c r="K8" s="95">
        <f t="shared" si="0"/>
        <v>0</v>
      </c>
      <c r="M8" s="93"/>
      <c r="N8" s="59"/>
      <c r="O8" s="58"/>
      <c r="P8" s="109"/>
      <c r="Q8" s="103">
        <v>0</v>
      </c>
      <c r="R8" s="289">
        <f t="shared" si="1"/>
        <v>0</v>
      </c>
    </row>
    <row r="9" spans="1:35" ht="28.5" customHeight="1" x14ac:dyDescent="0.35">
      <c r="K9" s="95">
        <f t="shared" si="0"/>
        <v>0</v>
      </c>
      <c r="M9" s="93"/>
      <c r="N9" s="59"/>
      <c r="O9" s="58"/>
      <c r="P9" s="109"/>
      <c r="Q9" s="103">
        <v>0</v>
      </c>
      <c r="R9" s="289">
        <f t="shared" si="1"/>
        <v>0</v>
      </c>
    </row>
    <row r="10" spans="1:35" ht="28.5" customHeight="1" x14ac:dyDescent="0.35">
      <c r="K10" s="95">
        <f t="shared" si="0"/>
        <v>0</v>
      </c>
      <c r="M10" s="93"/>
      <c r="N10" s="59"/>
      <c r="O10" s="58"/>
      <c r="P10" s="109"/>
      <c r="Q10" s="103">
        <v>0</v>
      </c>
      <c r="R10" s="289">
        <f t="shared" si="1"/>
        <v>0</v>
      </c>
    </row>
    <row r="11" spans="1:35" ht="28.5" customHeight="1" x14ac:dyDescent="0.35">
      <c r="K11" s="95">
        <f t="shared" si="0"/>
        <v>0</v>
      </c>
      <c r="M11" s="93"/>
      <c r="N11" s="59"/>
      <c r="O11" s="58"/>
      <c r="P11" s="109"/>
      <c r="Q11" s="103">
        <v>0</v>
      </c>
      <c r="R11" s="289">
        <f t="shared" si="1"/>
        <v>0</v>
      </c>
    </row>
    <row r="12" spans="1:35" ht="28.5" customHeight="1" x14ac:dyDescent="0.35">
      <c r="K12" s="95">
        <f t="shared" si="0"/>
        <v>0</v>
      </c>
      <c r="M12" s="93"/>
      <c r="N12" s="59"/>
      <c r="O12" s="58"/>
      <c r="P12" s="109"/>
      <c r="Q12" s="103">
        <v>0</v>
      </c>
      <c r="R12" s="289">
        <f t="shared" si="1"/>
        <v>0</v>
      </c>
    </row>
    <row r="13" spans="1:35" ht="28.5" customHeight="1" x14ac:dyDescent="0.35">
      <c r="K13" s="95">
        <f t="shared" si="0"/>
        <v>0</v>
      </c>
      <c r="M13" s="93"/>
      <c r="N13" s="59"/>
      <c r="O13" s="58"/>
      <c r="P13" s="109"/>
      <c r="Q13" s="103">
        <v>0</v>
      </c>
      <c r="R13" s="289">
        <f t="shared" si="1"/>
        <v>0</v>
      </c>
    </row>
    <row r="14" spans="1:35" ht="28.5" customHeight="1" x14ac:dyDescent="0.35">
      <c r="K14" s="95">
        <f t="shared" si="0"/>
        <v>0</v>
      </c>
      <c r="M14" s="93"/>
      <c r="N14" s="59"/>
      <c r="O14" s="58"/>
      <c r="P14" s="109"/>
      <c r="Q14" s="103">
        <v>0</v>
      </c>
      <c r="R14" s="289">
        <f t="shared" si="1"/>
        <v>0</v>
      </c>
    </row>
    <row r="15" spans="1:35" ht="28.5" customHeight="1" x14ac:dyDescent="0.35">
      <c r="K15" s="95">
        <f t="shared" si="0"/>
        <v>0</v>
      </c>
      <c r="M15" s="93"/>
      <c r="N15" s="59"/>
      <c r="O15" s="58"/>
      <c r="P15" s="109"/>
      <c r="Q15" s="103">
        <v>0</v>
      </c>
      <c r="R15" s="289">
        <f t="shared" si="1"/>
        <v>0</v>
      </c>
    </row>
    <row r="16" spans="1:35" ht="28.5" customHeight="1" x14ac:dyDescent="0.35">
      <c r="K16" s="95">
        <f t="shared" si="0"/>
        <v>0</v>
      </c>
      <c r="M16" s="93"/>
      <c r="N16" s="59"/>
      <c r="O16" s="58"/>
      <c r="P16" s="109"/>
      <c r="Q16" s="103">
        <v>0</v>
      </c>
      <c r="R16" s="289">
        <f t="shared" si="1"/>
        <v>0</v>
      </c>
    </row>
    <row r="17" spans="11:18" ht="28.5" customHeight="1" x14ac:dyDescent="0.35">
      <c r="K17" s="95">
        <f t="shared" si="0"/>
        <v>0</v>
      </c>
      <c r="M17" s="93"/>
      <c r="N17" s="59"/>
      <c r="O17" s="58"/>
      <c r="P17" s="109"/>
      <c r="Q17" s="103">
        <v>0</v>
      </c>
      <c r="R17" s="289">
        <f t="shared" si="1"/>
        <v>0</v>
      </c>
    </row>
    <row r="18" spans="11:18" ht="28.5" customHeight="1" x14ac:dyDescent="0.35">
      <c r="K18" s="95">
        <f t="shared" si="0"/>
        <v>0</v>
      </c>
      <c r="M18" s="93"/>
      <c r="N18" s="59"/>
      <c r="O18" s="58"/>
      <c r="P18" s="109"/>
      <c r="Q18" s="103">
        <v>0</v>
      </c>
      <c r="R18" s="289">
        <f t="shared" si="1"/>
        <v>0</v>
      </c>
    </row>
    <row r="19" spans="11:18" ht="28.5" customHeight="1" x14ac:dyDescent="0.35">
      <c r="K19" s="95">
        <f t="shared" si="0"/>
        <v>0</v>
      </c>
      <c r="M19" s="93"/>
      <c r="N19" s="59"/>
      <c r="O19" s="58"/>
      <c r="P19" s="109"/>
      <c r="Q19" s="103">
        <v>0</v>
      </c>
      <c r="R19" s="289">
        <f t="shared" si="1"/>
        <v>0</v>
      </c>
    </row>
    <row r="20" spans="11:18" ht="28.5" customHeight="1" x14ac:dyDescent="0.35">
      <c r="K20" s="95">
        <f t="shared" si="0"/>
        <v>0</v>
      </c>
      <c r="M20" s="93"/>
      <c r="N20" s="59"/>
      <c r="O20" s="58"/>
      <c r="P20" s="109"/>
      <c r="Q20" s="103">
        <v>0</v>
      </c>
      <c r="R20" s="289">
        <f t="shared" si="1"/>
        <v>0</v>
      </c>
    </row>
    <row r="21" spans="11:18" ht="28.5" customHeight="1" x14ac:dyDescent="0.35">
      <c r="K21" s="95">
        <f t="shared" si="0"/>
        <v>0</v>
      </c>
      <c r="M21" s="93"/>
      <c r="N21" s="59"/>
      <c r="O21" s="58"/>
      <c r="P21" s="109"/>
      <c r="Q21" s="103">
        <v>0</v>
      </c>
      <c r="R21" s="289">
        <f t="shared" si="1"/>
        <v>0</v>
      </c>
    </row>
    <row r="22" spans="11:18" ht="28.5" customHeight="1" x14ac:dyDescent="0.35">
      <c r="K22" s="95">
        <f t="shared" si="0"/>
        <v>0</v>
      </c>
      <c r="M22" s="93"/>
      <c r="N22" s="59"/>
      <c r="O22" s="58"/>
      <c r="P22" s="109"/>
      <c r="Q22" s="103">
        <v>0</v>
      </c>
      <c r="R22" s="289">
        <f t="shared" si="1"/>
        <v>0</v>
      </c>
    </row>
    <row r="23" spans="11:18" ht="28.5" customHeight="1" x14ac:dyDescent="0.35">
      <c r="K23" s="95">
        <f t="shared" si="0"/>
        <v>0</v>
      </c>
      <c r="M23" s="93"/>
      <c r="N23" s="59"/>
      <c r="O23" s="58"/>
      <c r="P23" s="109"/>
      <c r="Q23" s="103">
        <v>0</v>
      </c>
      <c r="R23" s="289">
        <f t="shared" si="1"/>
        <v>0</v>
      </c>
    </row>
    <row r="24" spans="11:18" ht="28.5" customHeight="1" x14ac:dyDescent="0.35">
      <c r="K24" s="95">
        <f t="shared" si="0"/>
        <v>0</v>
      </c>
      <c r="M24" s="93"/>
      <c r="N24" s="59"/>
      <c r="O24" s="58"/>
      <c r="P24" s="109"/>
      <c r="Q24" s="103">
        <v>0</v>
      </c>
      <c r="R24" s="289">
        <f t="shared" si="1"/>
        <v>0</v>
      </c>
    </row>
    <row r="25" spans="11:18" ht="28.5" customHeight="1" x14ac:dyDescent="0.35">
      <c r="K25" s="95">
        <f t="shared" si="0"/>
        <v>0</v>
      </c>
      <c r="M25" s="93"/>
      <c r="N25" s="59"/>
      <c r="O25" s="58"/>
      <c r="P25" s="109"/>
      <c r="Q25" s="103">
        <v>0</v>
      </c>
      <c r="R25" s="289">
        <f t="shared" si="1"/>
        <v>0</v>
      </c>
    </row>
    <row r="26" spans="11:18" ht="28.5" customHeight="1" x14ac:dyDescent="0.35">
      <c r="K26" s="95">
        <f t="shared" si="0"/>
        <v>0</v>
      </c>
      <c r="M26" s="93"/>
      <c r="N26" s="59"/>
      <c r="O26" s="58"/>
      <c r="P26" s="109"/>
      <c r="Q26" s="103">
        <v>0</v>
      </c>
      <c r="R26" s="289">
        <f t="shared" si="1"/>
        <v>0</v>
      </c>
    </row>
    <row r="27" spans="11:18" ht="28.5" customHeight="1" x14ac:dyDescent="0.35">
      <c r="K27" s="95">
        <f t="shared" si="0"/>
        <v>0</v>
      </c>
      <c r="M27" s="93"/>
      <c r="N27" s="59"/>
      <c r="O27" s="58"/>
      <c r="P27" s="109"/>
      <c r="Q27" s="103">
        <v>0</v>
      </c>
      <c r="R27" s="289">
        <f t="shared" si="1"/>
        <v>0</v>
      </c>
    </row>
    <row r="28" spans="11:18" ht="28.5" customHeight="1" x14ac:dyDescent="0.35">
      <c r="K28" s="95">
        <f t="shared" si="0"/>
        <v>0</v>
      </c>
      <c r="M28" s="93"/>
      <c r="N28" s="59"/>
      <c r="O28" s="58"/>
      <c r="P28" s="109"/>
      <c r="Q28" s="103">
        <v>0</v>
      </c>
      <c r="R28" s="289">
        <f t="shared" si="1"/>
        <v>0</v>
      </c>
    </row>
    <row r="29" spans="11:18" ht="28.5" customHeight="1" x14ac:dyDescent="0.35">
      <c r="K29" s="95">
        <f t="shared" si="0"/>
        <v>0</v>
      </c>
      <c r="M29" s="93"/>
      <c r="N29" s="59"/>
      <c r="O29" s="58"/>
      <c r="P29" s="109"/>
      <c r="Q29" s="103">
        <v>0</v>
      </c>
      <c r="R29" s="289">
        <f t="shared" si="1"/>
        <v>0</v>
      </c>
    </row>
    <row r="30" spans="11:18" ht="28.5" customHeight="1" x14ac:dyDescent="0.35">
      <c r="K30" s="95">
        <f t="shared" si="0"/>
        <v>0</v>
      </c>
      <c r="M30" s="93"/>
      <c r="N30" s="59"/>
      <c r="O30" s="58"/>
      <c r="P30" s="109"/>
      <c r="Q30" s="103">
        <v>0</v>
      </c>
      <c r="R30" s="289">
        <f t="shared" si="1"/>
        <v>0</v>
      </c>
    </row>
    <row r="31" spans="11:18" ht="28.5" customHeight="1" x14ac:dyDescent="0.35">
      <c r="K31" s="95">
        <f t="shared" si="0"/>
        <v>0</v>
      </c>
      <c r="M31" s="93"/>
      <c r="N31" s="59"/>
      <c r="O31" s="58"/>
      <c r="P31" s="109"/>
      <c r="Q31" s="103">
        <v>0</v>
      </c>
      <c r="R31" s="289">
        <f t="shared" si="1"/>
        <v>0</v>
      </c>
    </row>
    <row r="32" spans="11:18" ht="28.5" customHeight="1" x14ac:dyDescent="0.35">
      <c r="K32" s="95">
        <f t="shared" si="0"/>
        <v>0</v>
      </c>
      <c r="M32" s="93"/>
      <c r="N32" s="59"/>
      <c r="O32" s="58"/>
      <c r="P32" s="109"/>
      <c r="Q32" s="103">
        <v>0</v>
      </c>
      <c r="R32" s="289">
        <f t="shared" si="1"/>
        <v>0</v>
      </c>
    </row>
    <row r="33" spans="11:18" ht="28.5" customHeight="1" x14ac:dyDescent="0.35">
      <c r="K33" s="95">
        <f t="shared" si="0"/>
        <v>0</v>
      </c>
      <c r="M33" s="93"/>
      <c r="N33" s="59"/>
      <c r="O33" s="58"/>
      <c r="P33" s="109"/>
      <c r="Q33" s="103">
        <v>0</v>
      </c>
      <c r="R33" s="289">
        <f t="shared" si="1"/>
        <v>0</v>
      </c>
    </row>
    <row r="34" spans="11:18" ht="28.5" customHeight="1" x14ac:dyDescent="0.35">
      <c r="K34" s="95">
        <f t="shared" si="0"/>
        <v>0</v>
      </c>
      <c r="M34" s="93"/>
      <c r="N34" s="59"/>
      <c r="O34" s="58"/>
      <c r="P34" s="109"/>
      <c r="Q34" s="103">
        <v>0</v>
      </c>
      <c r="R34" s="289">
        <f t="shared" si="1"/>
        <v>0</v>
      </c>
    </row>
    <row r="35" spans="11:18" ht="28.5" customHeight="1" x14ac:dyDescent="0.35">
      <c r="K35" s="95">
        <f t="shared" si="0"/>
        <v>0</v>
      </c>
      <c r="M35" s="93"/>
      <c r="N35" s="59"/>
      <c r="O35" s="58"/>
      <c r="P35" s="109"/>
      <c r="Q35" s="103">
        <v>0</v>
      </c>
      <c r="R35" s="289">
        <f t="shared" si="1"/>
        <v>0</v>
      </c>
    </row>
    <row r="36" spans="11:18" ht="28.5" customHeight="1" x14ac:dyDescent="0.35">
      <c r="K36" s="95">
        <f t="shared" si="0"/>
        <v>0</v>
      </c>
      <c r="M36" s="93"/>
      <c r="N36" s="59"/>
      <c r="O36" s="58"/>
      <c r="P36" s="109"/>
      <c r="Q36" s="103">
        <v>0</v>
      </c>
      <c r="R36" s="289">
        <f t="shared" si="1"/>
        <v>0</v>
      </c>
    </row>
    <row r="37" spans="11:18" ht="28.5" customHeight="1" x14ac:dyDescent="0.35">
      <c r="K37" s="95">
        <f t="shared" si="0"/>
        <v>0</v>
      </c>
      <c r="M37" s="93"/>
      <c r="N37" s="59"/>
      <c r="O37" s="58"/>
      <c r="P37" s="109"/>
      <c r="Q37" s="103">
        <v>0</v>
      </c>
      <c r="R37" s="289">
        <f t="shared" si="1"/>
        <v>0</v>
      </c>
    </row>
    <row r="38" spans="11:18" ht="28.5" customHeight="1" x14ac:dyDescent="0.35">
      <c r="K38" s="95">
        <f t="shared" si="0"/>
        <v>0</v>
      </c>
      <c r="M38" s="93"/>
      <c r="N38" s="59"/>
      <c r="O38" s="58"/>
      <c r="P38" s="109"/>
      <c r="Q38" s="103">
        <v>0</v>
      </c>
      <c r="R38" s="289">
        <f t="shared" si="1"/>
        <v>0</v>
      </c>
    </row>
    <row r="39" spans="11:18" ht="28.5" customHeight="1" x14ac:dyDescent="0.35">
      <c r="K39" s="95">
        <f t="shared" si="0"/>
        <v>0</v>
      </c>
      <c r="M39" s="93"/>
      <c r="N39" s="59"/>
      <c r="O39" s="58"/>
      <c r="P39" s="109"/>
      <c r="Q39" s="103">
        <v>0</v>
      </c>
      <c r="R39" s="289">
        <f t="shared" si="1"/>
        <v>0</v>
      </c>
    </row>
    <row r="40" spans="11:18" ht="28.5" customHeight="1" x14ac:dyDescent="0.35">
      <c r="K40" s="95">
        <f t="shared" si="0"/>
        <v>0</v>
      </c>
      <c r="M40" s="93"/>
      <c r="N40" s="59"/>
      <c r="O40" s="58"/>
      <c r="P40" s="109"/>
      <c r="Q40" s="103">
        <v>0</v>
      </c>
      <c r="R40" s="289">
        <f t="shared" si="1"/>
        <v>0</v>
      </c>
    </row>
    <row r="41" spans="11:18" ht="28.5" customHeight="1" x14ac:dyDescent="0.35">
      <c r="K41" s="95">
        <f t="shared" si="0"/>
        <v>0</v>
      </c>
      <c r="M41" s="93"/>
      <c r="N41" s="59"/>
      <c r="O41" s="58"/>
      <c r="P41" s="109"/>
      <c r="Q41" s="103">
        <v>0</v>
      </c>
      <c r="R41" s="289">
        <f t="shared" ref="R41:R104" si="2">L41-Q41</f>
        <v>0</v>
      </c>
    </row>
    <row r="42" spans="11:18" ht="28.5" customHeight="1" x14ac:dyDescent="0.35">
      <c r="K42" s="95">
        <f t="shared" si="0"/>
        <v>0</v>
      </c>
      <c r="M42" s="93"/>
      <c r="N42" s="59"/>
      <c r="O42" s="58"/>
      <c r="P42" s="109"/>
      <c r="Q42" s="103">
        <v>0</v>
      </c>
      <c r="R42" s="289">
        <f t="shared" si="2"/>
        <v>0</v>
      </c>
    </row>
    <row r="43" spans="11:18" ht="28.5" customHeight="1" x14ac:dyDescent="0.35">
      <c r="K43" s="95">
        <f t="shared" si="0"/>
        <v>0</v>
      </c>
      <c r="M43" s="93"/>
      <c r="N43" s="59"/>
      <c r="O43" s="58"/>
      <c r="P43" s="109"/>
      <c r="Q43" s="103">
        <v>0</v>
      </c>
      <c r="R43" s="289">
        <f t="shared" si="2"/>
        <v>0</v>
      </c>
    </row>
    <row r="44" spans="11:18" ht="28.5" customHeight="1" x14ac:dyDescent="0.35">
      <c r="K44" s="95">
        <f t="shared" si="0"/>
        <v>0</v>
      </c>
      <c r="M44" s="93"/>
      <c r="N44" s="59"/>
      <c r="O44" s="58"/>
      <c r="P44" s="109"/>
      <c r="Q44" s="103">
        <v>0</v>
      </c>
      <c r="R44" s="289">
        <f t="shared" si="2"/>
        <v>0</v>
      </c>
    </row>
    <row r="45" spans="11:18" ht="28.5" customHeight="1" x14ac:dyDescent="0.35">
      <c r="K45" s="95">
        <f t="shared" si="0"/>
        <v>0</v>
      </c>
      <c r="M45" s="93"/>
      <c r="N45" s="59"/>
      <c r="O45" s="58"/>
      <c r="P45" s="109"/>
      <c r="Q45" s="103">
        <v>0</v>
      </c>
      <c r="R45" s="289">
        <f t="shared" si="2"/>
        <v>0</v>
      </c>
    </row>
    <row r="46" spans="11:18" ht="28.5" customHeight="1" x14ac:dyDescent="0.35">
      <c r="K46" s="95">
        <f t="shared" si="0"/>
        <v>0</v>
      </c>
      <c r="M46" s="93"/>
      <c r="N46" s="59"/>
      <c r="O46" s="58"/>
      <c r="P46" s="109"/>
      <c r="Q46" s="103">
        <v>0</v>
      </c>
      <c r="R46" s="289">
        <f t="shared" si="2"/>
        <v>0</v>
      </c>
    </row>
    <row r="47" spans="11:18" ht="28.5" customHeight="1" x14ac:dyDescent="0.35">
      <c r="K47" s="95">
        <f t="shared" si="0"/>
        <v>0</v>
      </c>
      <c r="M47" s="93"/>
      <c r="N47" s="59"/>
      <c r="O47" s="58"/>
      <c r="P47" s="109"/>
      <c r="Q47" s="103">
        <v>0</v>
      </c>
      <c r="R47" s="289">
        <f t="shared" si="2"/>
        <v>0</v>
      </c>
    </row>
    <row r="48" spans="11:18" ht="28.5" customHeight="1" x14ac:dyDescent="0.35">
      <c r="K48" s="95">
        <f t="shared" si="0"/>
        <v>0</v>
      </c>
      <c r="M48" s="93"/>
      <c r="N48" s="59"/>
      <c r="O48" s="58"/>
      <c r="P48" s="109"/>
      <c r="Q48" s="103">
        <v>0</v>
      </c>
      <c r="R48" s="289">
        <f t="shared" si="2"/>
        <v>0</v>
      </c>
    </row>
    <row r="49" spans="11:18" ht="28.5" customHeight="1" x14ac:dyDescent="0.35">
      <c r="K49" s="95">
        <f t="shared" si="0"/>
        <v>0</v>
      </c>
      <c r="M49" s="93"/>
      <c r="N49" s="59"/>
      <c r="O49" s="58"/>
      <c r="P49" s="109"/>
      <c r="Q49" s="103">
        <v>0</v>
      </c>
      <c r="R49" s="289">
        <f t="shared" si="2"/>
        <v>0</v>
      </c>
    </row>
    <row r="50" spans="11:18" ht="28.5" customHeight="1" x14ac:dyDescent="0.35">
      <c r="K50" s="95">
        <f t="shared" ref="K50:K113" si="3">L50/1.1</f>
        <v>0</v>
      </c>
      <c r="M50" s="93"/>
      <c r="N50" s="59"/>
      <c r="O50" s="58"/>
      <c r="P50" s="109"/>
      <c r="Q50" s="103">
        <v>0</v>
      </c>
      <c r="R50" s="289">
        <f t="shared" si="2"/>
        <v>0</v>
      </c>
    </row>
    <row r="51" spans="11:18" ht="28.5" customHeight="1" x14ac:dyDescent="0.35">
      <c r="K51" s="95">
        <f t="shared" si="3"/>
        <v>0</v>
      </c>
      <c r="M51" s="93"/>
      <c r="N51" s="59"/>
      <c r="O51" s="58"/>
      <c r="P51" s="109"/>
      <c r="Q51" s="103">
        <v>0</v>
      </c>
      <c r="R51" s="289">
        <f t="shared" si="2"/>
        <v>0</v>
      </c>
    </row>
    <row r="52" spans="11:18" ht="28.5" customHeight="1" x14ac:dyDescent="0.35">
      <c r="K52" s="95">
        <f t="shared" si="3"/>
        <v>0</v>
      </c>
      <c r="M52" s="93"/>
      <c r="N52" s="59"/>
      <c r="O52" s="58"/>
      <c r="P52" s="109"/>
      <c r="Q52" s="103">
        <v>0</v>
      </c>
      <c r="R52" s="289">
        <f t="shared" si="2"/>
        <v>0</v>
      </c>
    </row>
    <row r="53" spans="11:18" ht="28.5" customHeight="1" x14ac:dyDescent="0.35">
      <c r="K53" s="95">
        <f t="shared" si="3"/>
        <v>0</v>
      </c>
      <c r="M53" s="93"/>
      <c r="N53" s="59"/>
      <c r="O53" s="58"/>
      <c r="P53" s="109"/>
      <c r="Q53" s="103">
        <v>0</v>
      </c>
      <c r="R53" s="289">
        <f t="shared" si="2"/>
        <v>0</v>
      </c>
    </row>
    <row r="54" spans="11:18" ht="28.5" customHeight="1" x14ac:dyDescent="0.35">
      <c r="K54" s="95">
        <f t="shared" si="3"/>
        <v>0</v>
      </c>
      <c r="M54" s="93"/>
      <c r="N54" s="59"/>
      <c r="O54" s="58"/>
      <c r="P54" s="109"/>
      <c r="Q54" s="103">
        <v>0</v>
      </c>
      <c r="R54" s="289">
        <f t="shared" si="2"/>
        <v>0</v>
      </c>
    </row>
    <row r="55" spans="11:18" ht="28.5" customHeight="1" x14ac:dyDescent="0.35">
      <c r="K55" s="95">
        <f t="shared" si="3"/>
        <v>0</v>
      </c>
      <c r="M55" s="93"/>
      <c r="N55" s="59"/>
      <c r="O55" s="58"/>
      <c r="P55" s="109"/>
      <c r="Q55" s="103">
        <v>0</v>
      </c>
      <c r="R55" s="289">
        <f t="shared" si="2"/>
        <v>0</v>
      </c>
    </row>
    <row r="56" spans="11:18" ht="28.5" customHeight="1" x14ac:dyDescent="0.35">
      <c r="K56" s="95">
        <f t="shared" si="3"/>
        <v>0</v>
      </c>
      <c r="M56" s="93"/>
      <c r="N56" s="59"/>
      <c r="O56" s="58"/>
      <c r="P56" s="109"/>
      <c r="Q56" s="103">
        <v>0</v>
      </c>
      <c r="R56" s="289">
        <f t="shared" si="2"/>
        <v>0</v>
      </c>
    </row>
    <row r="57" spans="11:18" ht="28.5" customHeight="1" x14ac:dyDescent="0.35">
      <c r="K57" s="95">
        <f t="shared" si="3"/>
        <v>0</v>
      </c>
      <c r="M57" s="93"/>
      <c r="N57" s="59"/>
      <c r="O57" s="58"/>
      <c r="P57" s="109"/>
      <c r="Q57" s="103">
        <v>0</v>
      </c>
      <c r="R57" s="289">
        <f t="shared" si="2"/>
        <v>0</v>
      </c>
    </row>
    <row r="58" spans="11:18" ht="28.5" customHeight="1" x14ac:dyDescent="0.35">
      <c r="K58" s="95">
        <f t="shared" si="3"/>
        <v>0</v>
      </c>
      <c r="M58" s="93"/>
      <c r="N58" s="59"/>
      <c r="O58" s="58"/>
      <c r="P58" s="109"/>
      <c r="Q58" s="103">
        <v>0</v>
      </c>
      <c r="R58" s="289">
        <f t="shared" si="2"/>
        <v>0</v>
      </c>
    </row>
    <row r="59" spans="11:18" ht="28.5" customHeight="1" x14ac:dyDescent="0.35">
      <c r="K59" s="95">
        <f t="shared" si="3"/>
        <v>0</v>
      </c>
      <c r="M59" s="93"/>
      <c r="N59" s="59"/>
      <c r="O59" s="58"/>
      <c r="P59" s="109"/>
      <c r="Q59" s="103">
        <v>0</v>
      </c>
      <c r="R59" s="289">
        <f t="shared" si="2"/>
        <v>0</v>
      </c>
    </row>
    <row r="60" spans="11:18" ht="28.5" customHeight="1" x14ac:dyDescent="0.35">
      <c r="K60" s="95">
        <f t="shared" si="3"/>
        <v>0</v>
      </c>
      <c r="M60" s="93"/>
      <c r="N60" s="59"/>
      <c r="O60" s="58"/>
      <c r="P60" s="109"/>
      <c r="Q60" s="103">
        <v>0</v>
      </c>
      <c r="R60" s="289">
        <f t="shared" si="2"/>
        <v>0</v>
      </c>
    </row>
    <row r="61" spans="11:18" ht="28.5" customHeight="1" x14ac:dyDescent="0.35">
      <c r="K61" s="95">
        <f t="shared" si="3"/>
        <v>0</v>
      </c>
      <c r="M61" s="93"/>
      <c r="N61" s="59"/>
      <c r="O61" s="58"/>
      <c r="P61" s="109"/>
      <c r="Q61" s="103">
        <v>0</v>
      </c>
      <c r="R61" s="289">
        <f t="shared" si="2"/>
        <v>0</v>
      </c>
    </row>
    <row r="62" spans="11:18" ht="28.5" customHeight="1" x14ac:dyDescent="0.35">
      <c r="K62" s="95">
        <f t="shared" si="3"/>
        <v>0</v>
      </c>
      <c r="M62" s="93"/>
      <c r="N62" s="59"/>
      <c r="O62" s="58"/>
      <c r="P62" s="109"/>
      <c r="Q62" s="103">
        <v>0</v>
      </c>
      <c r="R62" s="289">
        <f t="shared" si="2"/>
        <v>0</v>
      </c>
    </row>
    <row r="63" spans="11:18" ht="28.5" customHeight="1" x14ac:dyDescent="0.35">
      <c r="K63" s="95">
        <f t="shared" si="3"/>
        <v>0</v>
      </c>
      <c r="M63" s="93"/>
      <c r="N63" s="59"/>
      <c r="O63" s="58"/>
      <c r="P63" s="109"/>
      <c r="Q63" s="103">
        <v>0</v>
      </c>
      <c r="R63" s="289">
        <f t="shared" si="2"/>
        <v>0</v>
      </c>
    </row>
    <row r="64" spans="11:18" ht="28.5" customHeight="1" x14ac:dyDescent="0.35">
      <c r="K64" s="95">
        <f t="shared" si="3"/>
        <v>0</v>
      </c>
      <c r="M64" s="93"/>
      <c r="N64" s="59"/>
      <c r="O64" s="58"/>
      <c r="P64" s="109"/>
      <c r="Q64" s="103">
        <v>0</v>
      </c>
      <c r="R64" s="289">
        <f t="shared" si="2"/>
        <v>0</v>
      </c>
    </row>
    <row r="65" spans="11:18" ht="28.5" customHeight="1" x14ac:dyDescent="0.35">
      <c r="K65" s="95">
        <f t="shared" si="3"/>
        <v>0</v>
      </c>
      <c r="M65" s="93"/>
      <c r="N65" s="59"/>
      <c r="O65" s="58"/>
      <c r="P65" s="109"/>
      <c r="Q65" s="103">
        <v>0</v>
      </c>
      <c r="R65" s="289">
        <f t="shared" si="2"/>
        <v>0</v>
      </c>
    </row>
    <row r="66" spans="11:18" ht="28.5" customHeight="1" x14ac:dyDescent="0.35">
      <c r="K66" s="95">
        <f t="shared" si="3"/>
        <v>0</v>
      </c>
      <c r="M66" s="93"/>
      <c r="N66" s="59"/>
      <c r="O66" s="58"/>
      <c r="P66" s="109"/>
      <c r="Q66" s="103">
        <v>0</v>
      </c>
      <c r="R66" s="289">
        <f t="shared" si="2"/>
        <v>0</v>
      </c>
    </row>
    <row r="67" spans="11:18" ht="28.5" customHeight="1" x14ac:dyDescent="0.35">
      <c r="K67" s="95">
        <f t="shared" si="3"/>
        <v>0</v>
      </c>
      <c r="M67" s="93"/>
      <c r="N67" s="59"/>
      <c r="O67" s="58"/>
      <c r="P67" s="109"/>
      <c r="Q67" s="103">
        <v>0</v>
      </c>
      <c r="R67" s="289">
        <f t="shared" si="2"/>
        <v>0</v>
      </c>
    </row>
    <row r="68" spans="11:18" ht="28.5" customHeight="1" x14ac:dyDescent="0.35">
      <c r="K68" s="95">
        <f t="shared" si="3"/>
        <v>0</v>
      </c>
      <c r="M68" s="93"/>
      <c r="N68" s="59"/>
      <c r="O68" s="58"/>
      <c r="P68" s="109"/>
      <c r="Q68" s="103">
        <v>0</v>
      </c>
      <c r="R68" s="289">
        <f t="shared" si="2"/>
        <v>0</v>
      </c>
    </row>
    <row r="69" spans="11:18" ht="28.5" customHeight="1" x14ac:dyDescent="0.35">
      <c r="K69" s="95">
        <f t="shared" si="3"/>
        <v>0</v>
      </c>
      <c r="M69" s="93"/>
      <c r="N69" s="59"/>
      <c r="O69" s="58"/>
      <c r="P69" s="109"/>
      <c r="Q69" s="103">
        <v>0</v>
      </c>
      <c r="R69" s="289">
        <f t="shared" si="2"/>
        <v>0</v>
      </c>
    </row>
    <row r="70" spans="11:18" ht="28.5" customHeight="1" x14ac:dyDescent="0.35">
      <c r="K70" s="95">
        <f t="shared" si="3"/>
        <v>0</v>
      </c>
      <c r="M70" s="93"/>
      <c r="N70" s="59"/>
      <c r="O70" s="58"/>
      <c r="P70" s="109"/>
      <c r="Q70" s="103">
        <v>0</v>
      </c>
      <c r="R70" s="289">
        <f t="shared" si="2"/>
        <v>0</v>
      </c>
    </row>
    <row r="71" spans="11:18" ht="28.5" customHeight="1" x14ac:dyDescent="0.35">
      <c r="K71" s="95">
        <f t="shared" si="3"/>
        <v>0</v>
      </c>
      <c r="M71" s="93"/>
      <c r="N71" s="59"/>
      <c r="O71" s="58"/>
      <c r="P71" s="109"/>
      <c r="Q71" s="103">
        <v>0</v>
      </c>
      <c r="R71" s="289">
        <f t="shared" si="2"/>
        <v>0</v>
      </c>
    </row>
    <row r="72" spans="11:18" ht="28.5" customHeight="1" x14ac:dyDescent="0.35">
      <c r="K72" s="95">
        <f t="shared" si="3"/>
        <v>0</v>
      </c>
      <c r="M72" s="93"/>
      <c r="N72" s="59"/>
      <c r="O72" s="58"/>
      <c r="P72" s="109"/>
      <c r="Q72" s="103">
        <v>0</v>
      </c>
      <c r="R72" s="289">
        <f t="shared" si="2"/>
        <v>0</v>
      </c>
    </row>
    <row r="73" spans="11:18" ht="28.5" customHeight="1" x14ac:dyDescent="0.35">
      <c r="K73" s="95">
        <f t="shared" si="3"/>
        <v>0</v>
      </c>
      <c r="M73" s="93"/>
      <c r="N73" s="59"/>
      <c r="O73" s="58"/>
      <c r="P73" s="109"/>
      <c r="Q73" s="103">
        <v>0</v>
      </c>
      <c r="R73" s="289">
        <f t="shared" si="2"/>
        <v>0</v>
      </c>
    </row>
    <row r="74" spans="11:18" ht="28.5" customHeight="1" x14ac:dyDescent="0.35">
      <c r="K74" s="95">
        <f t="shared" si="3"/>
        <v>0</v>
      </c>
      <c r="M74" s="93"/>
      <c r="N74" s="59"/>
      <c r="O74" s="58"/>
      <c r="P74" s="109"/>
      <c r="Q74" s="103">
        <v>0</v>
      </c>
      <c r="R74" s="289">
        <f t="shared" si="2"/>
        <v>0</v>
      </c>
    </row>
    <row r="75" spans="11:18" ht="28.5" customHeight="1" x14ac:dyDescent="0.35">
      <c r="K75" s="95">
        <f t="shared" si="3"/>
        <v>0</v>
      </c>
      <c r="M75" s="93"/>
      <c r="N75" s="59"/>
      <c r="O75" s="58"/>
      <c r="P75" s="109"/>
      <c r="Q75" s="103">
        <v>0</v>
      </c>
      <c r="R75" s="289">
        <f t="shared" si="2"/>
        <v>0</v>
      </c>
    </row>
    <row r="76" spans="11:18" ht="28.5" customHeight="1" x14ac:dyDescent="0.35">
      <c r="K76" s="95">
        <f t="shared" si="3"/>
        <v>0</v>
      </c>
      <c r="M76" s="93"/>
      <c r="N76" s="59"/>
      <c r="O76" s="58"/>
      <c r="P76" s="109"/>
      <c r="Q76" s="103">
        <v>0</v>
      </c>
      <c r="R76" s="289">
        <f t="shared" si="2"/>
        <v>0</v>
      </c>
    </row>
    <row r="77" spans="11:18" ht="28.5" customHeight="1" x14ac:dyDescent="0.35">
      <c r="K77" s="95">
        <f t="shared" si="3"/>
        <v>0</v>
      </c>
      <c r="M77" s="93"/>
      <c r="N77" s="59"/>
      <c r="O77" s="58"/>
      <c r="P77" s="109"/>
      <c r="Q77" s="103">
        <v>0</v>
      </c>
      <c r="R77" s="289">
        <f t="shared" si="2"/>
        <v>0</v>
      </c>
    </row>
    <row r="78" spans="11:18" ht="28.5" customHeight="1" x14ac:dyDescent="0.35">
      <c r="K78" s="95">
        <f t="shared" si="3"/>
        <v>0</v>
      </c>
      <c r="M78" s="93"/>
      <c r="N78" s="59"/>
      <c r="O78" s="58"/>
      <c r="P78" s="109"/>
      <c r="Q78" s="103">
        <v>0</v>
      </c>
      <c r="R78" s="289">
        <f t="shared" si="2"/>
        <v>0</v>
      </c>
    </row>
    <row r="79" spans="11:18" ht="28.5" customHeight="1" x14ac:dyDescent="0.35">
      <c r="K79" s="95">
        <f t="shared" si="3"/>
        <v>0</v>
      </c>
      <c r="M79" s="93"/>
      <c r="N79" s="59"/>
      <c r="O79" s="58"/>
      <c r="P79" s="109"/>
      <c r="Q79" s="103">
        <v>0</v>
      </c>
      <c r="R79" s="289">
        <f t="shared" si="2"/>
        <v>0</v>
      </c>
    </row>
    <row r="80" spans="11:18" ht="28.5" customHeight="1" x14ac:dyDescent="0.35">
      <c r="K80" s="95">
        <f t="shared" si="3"/>
        <v>0</v>
      </c>
      <c r="M80" s="93"/>
      <c r="N80" s="59"/>
      <c r="O80" s="58"/>
      <c r="P80" s="109"/>
      <c r="Q80" s="103">
        <v>0</v>
      </c>
      <c r="R80" s="289">
        <f t="shared" si="2"/>
        <v>0</v>
      </c>
    </row>
    <row r="81" spans="11:18" ht="28.5" customHeight="1" x14ac:dyDescent="0.35">
      <c r="K81" s="95">
        <f t="shared" si="3"/>
        <v>0</v>
      </c>
      <c r="M81" s="93"/>
      <c r="N81" s="59"/>
      <c r="O81" s="58"/>
      <c r="P81" s="109"/>
      <c r="Q81" s="103">
        <v>0</v>
      </c>
      <c r="R81" s="289">
        <f t="shared" si="2"/>
        <v>0</v>
      </c>
    </row>
    <row r="82" spans="11:18" ht="28.5" customHeight="1" x14ac:dyDescent="0.35">
      <c r="K82" s="95">
        <f t="shared" si="3"/>
        <v>0</v>
      </c>
      <c r="M82" s="93"/>
      <c r="N82" s="59"/>
      <c r="O82" s="58"/>
      <c r="P82" s="109"/>
      <c r="Q82" s="103">
        <v>0</v>
      </c>
      <c r="R82" s="289">
        <f t="shared" si="2"/>
        <v>0</v>
      </c>
    </row>
    <row r="83" spans="11:18" ht="28.5" customHeight="1" x14ac:dyDescent="0.35">
      <c r="K83" s="95">
        <f t="shared" si="3"/>
        <v>0</v>
      </c>
      <c r="M83" s="93"/>
      <c r="N83" s="59"/>
      <c r="O83" s="58"/>
      <c r="P83" s="109"/>
      <c r="Q83" s="103">
        <v>0</v>
      </c>
      <c r="R83" s="289">
        <f t="shared" si="2"/>
        <v>0</v>
      </c>
    </row>
    <row r="84" spans="11:18" ht="28.5" customHeight="1" x14ac:dyDescent="0.35">
      <c r="K84" s="95">
        <f t="shared" si="3"/>
        <v>0</v>
      </c>
      <c r="M84" s="93"/>
      <c r="N84" s="59"/>
      <c r="O84" s="58"/>
      <c r="P84" s="109"/>
      <c r="Q84" s="103">
        <v>0</v>
      </c>
      <c r="R84" s="289">
        <f t="shared" si="2"/>
        <v>0</v>
      </c>
    </row>
    <row r="85" spans="11:18" ht="28.5" customHeight="1" x14ac:dyDescent="0.35">
      <c r="K85" s="95">
        <f t="shared" si="3"/>
        <v>0</v>
      </c>
      <c r="M85" s="93"/>
      <c r="N85" s="59"/>
      <c r="O85" s="58"/>
      <c r="P85" s="109"/>
      <c r="Q85" s="103">
        <v>0</v>
      </c>
      <c r="R85" s="289">
        <f t="shared" si="2"/>
        <v>0</v>
      </c>
    </row>
    <row r="86" spans="11:18" ht="28.5" customHeight="1" x14ac:dyDescent="0.35">
      <c r="K86" s="95">
        <f t="shared" si="3"/>
        <v>0</v>
      </c>
      <c r="M86" s="93"/>
      <c r="N86" s="59"/>
      <c r="O86" s="58"/>
      <c r="P86" s="109"/>
      <c r="Q86" s="103">
        <v>0</v>
      </c>
      <c r="R86" s="289">
        <f t="shared" si="2"/>
        <v>0</v>
      </c>
    </row>
    <row r="87" spans="11:18" ht="28.5" customHeight="1" x14ac:dyDescent="0.35">
      <c r="K87" s="95">
        <f t="shared" si="3"/>
        <v>0</v>
      </c>
      <c r="M87" s="93"/>
      <c r="N87" s="59"/>
      <c r="O87" s="58"/>
      <c r="P87" s="109"/>
      <c r="Q87" s="103">
        <v>0</v>
      </c>
      <c r="R87" s="289">
        <f t="shared" si="2"/>
        <v>0</v>
      </c>
    </row>
    <row r="88" spans="11:18" ht="28.5" customHeight="1" x14ac:dyDescent="0.35">
      <c r="K88" s="95">
        <f t="shared" si="3"/>
        <v>0</v>
      </c>
      <c r="M88" s="93"/>
      <c r="N88" s="59"/>
      <c r="O88" s="58"/>
      <c r="P88" s="109"/>
      <c r="Q88" s="103">
        <v>0</v>
      </c>
      <c r="R88" s="289">
        <f t="shared" si="2"/>
        <v>0</v>
      </c>
    </row>
    <row r="89" spans="11:18" ht="28.5" customHeight="1" x14ac:dyDescent="0.35">
      <c r="K89" s="95">
        <f t="shared" si="3"/>
        <v>0</v>
      </c>
      <c r="M89" s="93"/>
      <c r="N89" s="59"/>
      <c r="O89" s="58"/>
      <c r="P89" s="109"/>
      <c r="Q89" s="103">
        <v>0</v>
      </c>
      <c r="R89" s="289">
        <f t="shared" si="2"/>
        <v>0</v>
      </c>
    </row>
    <row r="90" spans="11:18" ht="28.5" customHeight="1" x14ac:dyDescent="0.35">
      <c r="K90" s="95">
        <f t="shared" si="3"/>
        <v>0</v>
      </c>
      <c r="M90" s="93"/>
      <c r="N90" s="59"/>
      <c r="O90" s="58"/>
      <c r="P90" s="109"/>
      <c r="Q90" s="103">
        <v>0</v>
      </c>
      <c r="R90" s="289">
        <f t="shared" si="2"/>
        <v>0</v>
      </c>
    </row>
    <row r="91" spans="11:18" ht="28.5" customHeight="1" x14ac:dyDescent="0.35">
      <c r="K91" s="95">
        <f t="shared" si="3"/>
        <v>0</v>
      </c>
      <c r="M91" s="93"/>
      <c r="N91" s="59"/>
      <c r="O91" s="58"/>
      <c r="P91" s="109"/>
      <c r="Q91" s="103">
        <v>0</v>
      </c>
      <c r="R91" s="289">
        <f t="shared" si="2"/>
        <v>0</v>
      </c>
    </row>
    <row r="92" spans="11:18" ht="28.5" customHeight="1" x14ac:dyDescent="0.35">
      <c r="K92" s="95">
        <f t="shared" si="3"/>
        <v>0</v>
      </c>
      <c r="M92" s="93"/>
      <c r="N92" s="59"/>
      <c r="O92" s="58"/>
      <c r="P92" s="109"/>
      <c r="Q92" s="103">
        <v>0</v>
      </c>
      <c r="R92" s="289">
        <f t="shared" si="2"/>
        <v>0</v>
      </c>
    </row>
    <row r="93" spans="11:18" ht="28.5" customHeight="1" x14ac:dyDescent="0.35">
      <c r="K93" s="95">
        <f t="shared" si="3"/>
        <v>0</v>
      </c>
      <c r="M93" s="93"/>
      <c r="N93" s="59"/>
      <c r="O93" s="58"/>
      <c r="P93" s="109"/>
      <c r="Q93" s="103">
        <v>0</v>
      </c>
      <c r="R93" s="289">
        <f t="shared" si="2"/>
        <v>0</v>
      </c>
    </row>
    <row r="94" spans="11:18" ht="28.5" customHeight="1" x14ac:dyDescent="0.35">
      <c r="K94" s="95">
        <f t="shared" si="3"/>
        <v>0</v>
      </c>
      <c r="M94" s="93"/>
      <c r="N94" s="59"/>
      <c r="O94" s="58"/>
      <c r="P94" s="109"/>
      <c r="Q94" s="103">
        <v>0</v>
      </c>
      <c r="R94" s="289">
        <f t="shared" si="2"/>
        <v>0</v>
      </c>
    </row>
    <row r="95" spans="11:18" ht="28.5" customHeight="1" x14ac:dyDescent="0.35">
      <c r="K95" s="95">
        <f t="shared" si="3"/>
        <v>0</v>
      </c>
      <c r="M95" s="93"/>
      <c r="N95" s="59"/>
      <c r="O95" s="58"/>
      <c r="P95" s="109"/>
      <c r="Q95" s="103">
        <v>0</v>
      </c>
      <c r="R95" s="289">
        <f t="shared" si="2"/>
        <v>0</v>
      </c>
    </row>
    <row r="96" spans="11:18" ht="28.5" customHeight="1" x14ac:dyDescent="0.35">
      <c r="K96" s="95">
        <f t="shared" si="3"/>
        <v>0</v>
      </c>
      <c r="M96" s="93"/>
      <c r="N96" s="59"/>
      <c r="O96" s="58"/>
      <c r="P96" s="109"/>
      <c r="Q96" s="103">
        <v>0</v>
      </c>
      <c r="R96" s="289">
        <f t="shared" si="2"/>
        <v>0</v>
      </c>
    </row>
    <row r="97" spans="11:18" ht="28.5" customHeight="1" x14ac:dyDescent="0.35">
      <c r="K97" s="95">
        <f t="shared" si="3"/>
        <v>0</v>
      </c>
      <c r="M97" s="93"/>
      <c r="N97" s="59"/>
      <c r="O97" s="58"/>
      <c r="P97" s="109"/>
      <c r="Q97" s="103">
        <v>0</v>
      </c>
      <c r="R97" s="289">
        <f t="shared" si="2"/>
        <v>0</v>
      </c>
    </row>
    <row r="98" spans="11:18" ht="28.5" customHeight="1" x14ac:dyDescent="0.35">
      <c r="K98" s="95">
        <f t="shared" si="3"/>
        <v>0</v>
      </c>
      <c r="M98" s="93"/>
      <c r="N98" s="59"/>
      <c r="O98" s="58"/>
      <c r="P98" s="109"/>
      <c r="Q98" s="103">
        <v>0</v>
      </c>
      <c r="R98" s="289">
        <f t="shared" si="2"/>
        <v>0</v>
      </c>
    </row>
    <row r="99" spans="11:18" ht="28.5" customHeight="1" x14ac:dyDescent="0.35">
      <c r="K99" s="95">
        <f t="shared" si="3"/>
        <v>0</v>
      </c>
      <c r="M99" s="93"/>
      <c r="N99" s="59"/>
      <c r="O99" s="58"/>
      <c r="P99" s="109"/>
      <c r="Q99" s="103">
        <v>0</v>
      </c>
      <c r="R99" s="289">
        <f t="shared" si="2"/>
        <v>0</v>
      </c>
    </row>
    <row r="100" spans="11:18" ht="28.5" customHeight="1" x14ac:dyDescent="0.35">
      <c r="K100" s="95">
        <f t="shared" si="3"/>
        <v>0</v>
      </c>
      <c r="M100" s="93"/>
      <c r="N100" s="59"/>
      <c r="O100" s="58"/>
      <c r="P100" s="109"/>
      <c r="Q100" s="103">
        <v>0</v>
      </c>
      <c r="R100" s="289">
        <f t="shared" si="2"/>
        <v>0</v>
      </c>
    </row>
    <row r="101" spans="11:18" ht="28.5" customHeight="1" x14ac:dyDescent="0.35">
      <c r="K101" s="95">
        <f t="shared" si="3"/>
        <v>0</v>
      </c>
      <c r="M101" s="93"/>
      <c r="N101" s="59"/>
      <c r="O101" s="58"/>
      <c r="P101" s="109"/>
      <c r="Q101" s="103">
        <v>0</v>
      </c>
      <c r="R101" s="289">
        <f t="shared" si="2"/>
        <v>0</v>
      </c>
    </row>
    <row r="102" spans="11:18" ht="28.5" customHeight="1" x14ac:dyDescent="0.35">
      <c r="K102" s="95">
        <f t="shared" si="3"/>
        <v>0</v>
      </c>
      <c r="M102" s="93"/>
      <c r="N102" s="59"/>
      <c r="O102" s="58"/>
      <c r="P102" s="109"/>
      <c r="Q102" s="103">
        <v>0</v>
      </c>
      <c r="R102" s="289">
        <f t="shared" si="2"/>
        <v>0</v>
      </c>
    </row>
    <row r="103" spans="11:18" ht="28.5" customHeight="1" x14ac:dyDescent="0.35">
      <c r="K103" s="95">
        <f t="shared" si="3"/>
        <v>0</v>
      </c>
      <c r="M103" s="93"/>
      <c r="N103" s="59"/>
      <c r="O103" s="58"/>
      <c r="P103" s="109"/>
      <c r="Q103" s="103">
        <v>0</v>
      </c>
      <c r="R103" s="289">
        <f t="shared" si="2"/>
        <v>0</v>
      </c>
    </row>
    <row r="104" spans="11:18" ht="28.5" customHeight="1" x14ac:dyDescent="0.35">
      <c r="K104" s="95">
        <f t="shared" si="3"/>
        <v>0</v>
      </c>
      <c r="M104" s="93"/>
      <c r="N104" s="59"/>
      <c r="O104" s="58"/>
      <c r="P104" s="109"/>
      <c r="Q104" s="103">
        <v>0</v>
      </c>
      <c r="R104" s="289">
        <f t="shared" si="2"/>
        <v>0</v>
      </c>
    </row>
    <row r="105" spans="11:18" ht="28.5" customHeight="1" x14ac:dyDescent="0.35">
      <c r="K105" s="95">
        <f t="shared" si="3"/>
        <v>0</v>
      </c>
      <c r="M105" s="93"/>
      <c r="N105" s="59"/>
      <c r="O105" s="58"/>
      <c r="P105" s="109"/>
      <c r="Q105" s="103">
        <v>0</v>
      </c>
      <c r="R105" s="289">
        <f t="shared" ref="R105:R168" si="4">L105-Q105</f>
        <v>0</v>
      </c>
    </row>
    <row r="106" spans="11:18" ht="28.5" customHeight="1" x14ac:dyDescent="0.35">
      <c r="K106" s="95">
        <f t="shared" si="3"/>
        <v>0</v>
      </c>
      <c r="M106" s="93"/>
      <c r="N106" s="59"/>
      <c r="O106" s="58"/>
      <c r="P106" s="109"/>
      <c r="Q106" s="103">
        <v>0</v>
      </c>
      <c r="R106" s="289">
        <f t="shared" si="4"/>
        <v>0</v>
      </c>
    </row>
    <row r="107" spans="11:18" ht="28.5" customHeight="1" x14ac:dyDescent="0.35">
      <c r="K107" s="95">
        <f t="shared" si="3"/>
        <v>0</v>
      </c>
      <c r="M107" s="93"/>
      <c r="N107" s="59"/>
      <c r="O107" s="58"/>
      <c r="P107" s="109"/>
      <c r="Q107" s="103">
        <v>0</v>
      </c>
      <c r="R107" s="289">
        <f t="shared" si="4"/>
        <v>0</v>
      </c>
    </row>
    <row r="108" spans="11:18" ht="28.5" customHeight="1" x14ac:dyDescent="0.35">
      <c r="K108" s="95">
        <f t="shared" si="3"/>
        <v>0</v>
      </c>
      <c r="M108" s="93"/>
      <c r="N108" s="59"/>
      <c r="O108" s="58"/>
      <c r="P108" s="109"/>
      <c r="Q108" s="103">
        <v>0</v>
      </c>
      <c r="R108" s="289">
        <f t="shared" si="4"/>
        <v>0</v>
      </c>
    </row>
    <row r="109" spans="11:18" ht="28.5" customHeight="1" x14ac:dyDescent="0.35">
      <c r="K109" s="95">
        <f t="shared" si="3"/>
        <v>0</v>
      </c>
      <c r="M109" s="93"/>
      <c r="N109" s="59"/>
      <c r="O109" s="58"/>
      <c r="P109" s="109"/>
      <c r="Q109" s="103">
        <v>0</v>
      </c>
      <c r="R109" s="289">
        <f t="shared" si="4"/>
        <v>0</v>
      </c>
    </row>
    <row r="110" spans="11:18" ht="28.5" customHeight="1" x14ac:dyDescent="0.35">
      <c r="K110" s="95">
        <f t="shared" si="3"/>
        <v>0</v>
      </c>
      <c r="M110" s="93"/>
      <c r="N110" s="59"/>
      <c r="O110" s="58"/>
      <c r="P110" s="109"/>
      <c r="Q110" s="103">
        <v>0</v>
      </c>
      <c r="R110" s="289">
        <f t="shared" si="4"/>
        <v>0</v>
      </c>
    </row>
    <row r="111" spans="11:18" ht="28.5" customHeight="1" x14ac:dyDescent="0.35">
      <c r="K111" s="95">
        <f t="shared" si="3"/>
        <v>0</v>
      </c>
      <c r="M111" s="93"/>
      <c r="N111" s="59"/>
      <c r="O111" s="58"/>
      <c r="P111" s="109"/>
      <c r="Q111" s="103">
        <v>0</v>
      </c>
      <c r="R111" s="289">
        <f t="shared" si="4"/>
        <v>0</v>
      </c>
    </row>
    <row r="112" spans="11:18" ht="28.5" customHeight="1" x14ac:dyDescent="0.35">
      <c r="K112" s="95">
        <f t="shared" si="3"/>
        <v>0</v>
      </c>
      <c r="M112" s="93"/>
      <c r="N112" s="59"/>
      <c r="O112" s="58"/>
      <c r="P112" s="109"/>
      <c r="Q112" s="103">
        <v>0</v>
      </c>
      <c r="R112" s="289">
        <f t="shared" si="4"/>
        <v>0</v>
      </c>
    </row>
    <row r="113" spans="11:18" ht="28.5" customHeight="1" x14ac:dyDescent="0.35">
      <c r="K113" s="95">
        <f t="shared" si="3"/>
        <v>0</v>
      </c>
      <c r="M113" s="93"/>
      <c r="N113" s="59"/>
      <c r="O113" s="58"/>
      <c r="P113" s="109"/>
      <c r="Q113" s="103">
        <v>0</v>
      </c>
      <c r="R113" s="289">
        <f t="shared" si="4"/>
        <v>0</v>
      </c>
    </row>
    <row r="114" spans="11:18" ht="28.5" customHeight="1" x14ac:dyDescent="0.35">
      <c r="K114" s="95">
        <f t="shared" ref="K114:K177" si="5">L114/1.1</f>
        <v>0</v>
      </c>
      <c r="M114" s="93"/>
      <c r="N114" s="59"/>
      <c r="O114" s="58"/>
      <c r="P114" s="109"/>
      <c r="Q114" s="103">
        <v>0</v>
      </c>
      <c r="R114" s="289">
        <f t="shared" si="4"/>
        <v>0</v>
      </c>
    </row>
    <row r="115" spans="11:18" ht="28.5" customHeight="1" x14ac:dyDescent="0.35">
      <c r="K115" s="95">
        <f t="shared" si="5"/>
        <v>0</v>
      </c>
      <c r="M115" s="93"/>
      <c r="N115" s="59"/>
      <c r="O115" s="58"/>
      <c r="P115" s="109"/>
      <c r="Q115" s="103">
        <v>0</v>
      </c>
      <c r="R115" s="289">
        <f t="shared" si="4"/>
        <v>0</v>
      </c>
    </row>
    <row r="116" spans="11:18" ht="28.5" customHeight="1" x14ac:dyDescent="0.35">
      <c r="K116" s="95">
        <f t="shared" si="5"/>
        <v>0</v>
      </c>
      <c r="M116" s="93"/>
      <c r="N116" s="59"/>
      <c r="O116" s="58"/>
      <c r="P116" s="109"/>
      <c r="Q116" s="103">
        <v>0</v>
      </c>
      <c r="R116" s="289">
        <f t="shared" si="4"/>
        <v>0</v>
      </c>
    </row>
    <row r="117" spans="11:18" ht="28.5" customHeight="1" x14ac:dyDescent="0.35">
      <c r="K117" s="95">
        <f t="shared" si="5"/>
        <v>0</v>
      </c>
      <c r="M117" s="93"/>
      <c r="N117" s="59"/>
      <c r="O117" s="58"/>
      <c r="P117" s="109"/>
      <c r="Q117" s="103">
        <v>0</v>
      </c>
      <c r="R117" s="289">
        <f t="shared" si="4"/>
        <v>0</v>
      </c>
    </row>
    <row r="118" spans="11:18" ht="28.5" customHeight="1" x14ac:dyDescent="0.35">
      <c r="K118" s="95">
        <f t="shared" si="5"/>
        <v>0</v>
      </c>
      <c r="M118" s="93"/>
      <c r="N118" s="59"/>
      <c r="O118" s="58"/>
      <c r="P118" s="109"/>
      <c r="Q118" s="103">
        <v>0</v>
      </c>
      <c r="R118" s="289">
        <f t="shared" si="4"/>
        <v>0</v>
      </c>
    </row>
    <row r="119" spans="11:18" ht="28.5" customHeight="1" x14ac:dyDescent="0.35">
      <c r="K119" s="95">
        <f t="shared" si="5"/>
        <v>0</v>
      </c>
      <c r="M119" s="93"/>
      <c r="N119" s="59"/>
      <c r="O119" s="58"/>
      <c r="P119" s="109"/>
      <c r="Q119" s="103">
        <v>0</v>
      </c>
      <c r="R119" s="289">
        <f t="shared" si="4"/>
        <v>0</v>
      </c>
    </row>
    <row r="120" spans="11:18" ht="28.5" customHeight="1" x14ac:dyDescent="0.35">
      <c r="K120" s="95">
        <f t="shared" si="5"/>
        <v>0</v>
      </c>
      <c r="M120" s="93"/>
      <c r="N120" s="59"/>
      <c r="O120" s="58"/>
      <c r="P120" s="109"/>
      <c r="Q120" s="103">
        <v>0</v>
      </c>
      <c r="R120" s="289">
        <f t="shared" si="4"/>
        <v>0</v>
      </c>
    </row>
    <row r="121" spans="11:18" ht="28.5" customHeight="1" x14ac:dyDescent="0.35">
      <c r="K121" s="95">
        <f t="shared" si="5"/>
        <v>0</v>
      </c>
      <c r="M121" s="93"/>
      <c r="N121" s="59"/>
      <c r="O121" s="58"/>
      <c r="P121" s="109"/>
      <c r="Q121" s="103">
        <v>0</v>
      </c>
      <c r="R121" s="289">
        <f t="shared" si="4"/>
        <v>0</v>
      </c>
    </row>
    <row r="122" spans="11:18" ht="28.5" customHeight="1" x14ac:dyDescent="0.35">
      <c r="K122" s="95">
        <f t="shared" si="5"/>
        <v>0</v>
      </c>
      <c r="M122" s="93"/>
      <c r="N122" s="59"/>
      <c r="O122" s="58"/>
      <c r="P122" s="109"/>
      <c r="Q122" s="103">
        <v>0</v>
      </c>
      <c r="R122" s="289">
        <f t="shared" si="4"/>
        <v>0</v>
      </c>
    </row>
    <row r="123" spans="11:18" ht="28.5" customHeight="1" x14ac:dyDescent="0.35">
      <c r="K123" s="95">
        <f t="shared" si="5"/>
        <v>0</v>
      </c>
      <c r="M123" s="93"/>
      <c r="N123" s="59"/>
      <c r="O123" s="58"/>
      <c r="P123" s="109"/>
      <c r="Q123" s="103">
        <v>0</v>
      </c>
      <c r="R123" s="289">
        <f t="shared" si="4"/>
        <v>0</v>
      </c>
    </row>
    <row r="124" spans="11:18" ht="28.5" customHeight="1" x14ac:dyDescent="0.35">
      <c r="K124" s="95">
        <f t="shared" si="5"/>
        <v>0</v>
      </c>
      <c r="M124" s="93"/>
      <c r="N124" s="59"/>
      <c r="O124" s="58"/>
      <c r="P124" s="109"/>
      <c r="Q124" s="103">
        <v>0</v>
      </c>
      <c r="R124" s="289">
        <f t="shared" si="4"/>
        <v>0</v>
      </c>
    </row>
    <row r="125" spans="11:18" ht="28.5" customHeight="1" x14ac:dyDescent="0.35">
      <c r="K125" s="95">
        <f t="shared" si="5"/>
        <v>0</v>
      </c>
      <c r="M125" s="93"/>
      <c r="N125" s="59"/>
      <c r="O125" s="58"/>
      <c r="P125" s="109"/>
      <c r="Q125" s="103">
        <v>0</v>
      </c>
      <c r="R125" s="289">
        <f t="shared" si="4"/>
        <v>0</v>
      </c>
    </row>
    <row r="126" spans="11:18" ht="28.5" customHeight="1" x14ac:dyDescent="0.35">
      <c r="K126" s="95">
        <f t="shared" si="5"/>
        <v>0</v>
      </c>
      <c r="M126" s="93"/>
      <c r="N126" s="59"/>
      <c r="O126" s="58"/>
      <c r="P126" s="109"/>
      <c r="Q126" s="103">
        <v>0</v>
      </c>
      <c r="R126" s="289">
        <f t="shared" si="4"/>
        <v>0</v>
      </c>
    </row>
    <row r="127" spans="11:18" ht="28.5" customHeight="1" x14ac:dyDescent="0.35">
      <c r="K127" s="95">
        <f t="shared" si="5"/>
        <v>0</v>
      </c>
      <c r="M127" s="93"/>
      <c r="N127" s="59"/>
      <c r="O127" s="58"/>
      <c r="P127" s="109"/>
      <c r="Q127" s="103">
        <v>0</v>
      </c>
      <c r="R127" s="289">
        <f t="shared" si="4"/>
        <v>0</v>
      </c>
    </row>
    <row r="128" spans="11:18" ht="28.5" customHeight="1" x14ac:dyDescent="0.35">
      <c r="K128" s="95">
        <f t="shared" si="5"/>
        <v>0</v>
      </c>
      <c r="M128" s="93"/>
      <c r="N128" s="59"/>
      <c r="O128" s="58"/>
      <c r="P128" s="109"/>
      <c r="Q128" s="103">
        <v>0</v>
      </c>
      <c r="R128" s="289">
        <f t="shared" si="4"/>
        <v>0</v>
      </c>
    </row>
    <row r="129" spans="11:18" ht="28.5" customHeight="1" x14ac:dyDescent="0.35">
      <c r="K129" s="95">
        <f t="shared" si="5"/>
        <v>0</v>
      </c>
      <c r="M129" s="93"/>
      <c r="N129" s="59"/>
      <c r="O129" s="58"/>
      <c r="P129" s="109"/>
      <c r="Q129" s="103">
        <v>0</v>
      </c>
      <c r="R129" s="289">
        <f t="shared" si="4"/>
        <v>0</v>
      </c>
    </row>
    <row r="130" spans="11:18" ht="28.5" customHeight="1" x14ac:dyDescent="0.35">
      <c r="K130" s="95">
        <f t="shared" si="5"/>
        <v>0</v>
      </c>
      <c r="M130" s="93"/>
      <c r="N130" s="59"/>
      <c r="O130" s="58"/>
      <c r="P130" s="109"/>
      <c r="Q130" s="103">
        <v>0</v>
      </c>
      <c r="R130" s="289">
        <f t="shared" si="4"/>
        <v>0</v>
      </c>
    </row>
    <row r="131" spans="11:18" ht="28.5" customHeight="1" x14ac:dyDescent="0.35">
      <c r="K131" s="95">
        <f t="shared" si="5"/>
        <v>0</v>
      </c>
      <c r="M131" s="93"/>
      <c r="N131" s="59"/>
      <c r="O131" s="58"/>
      <c r="P131" s="109"/>
      <c r="Q131" s="103">
        <v>0</v>
      </c>
      <c r="R131" s="289">
        <f t="shared" si="4"/>
        <v>0</v>
      </c>
    </row>
    <row r="132" spans="11:18" ht="28.5" customHeight="1" x14ac:dyDescent="0.35">
      <c r="K132" s="95">
        <f t="shared" si="5"/>
        <v>0</v>
      </c>
      <c r="M132" s="93"/>
      <c r="N132" s="59"/>
      <c r="O132" s="58"/>
      <c r="P132" s="109"/>
      <c r="Q132" s="103">
        <v>0</v>
      </c>
      <c r="R132" s="289">
        <f t="shared" si="4"/>
        <v>0</v>
      </c>
    </row>
    <row r="133" spans="11:18" ht="28.5" customHeight="1" x14ac:dyDescent="0.35">
      <c r="K133" s="95">
        <f t="shared" si="5"/>
        <v>0</v>
      </c>
      <c r="M133" s="93"/>
      <c r="N133" s="59"/>
      <c r="O133" s="58"/>
      <c r="P133" s="109"/>
      <c r="Q133" s="103">
        <v>0</v>
      </c>
      <c r="R133" s="289">
        <f t="shared" si="4"/>
        <v>0</v>
      </c>
    </row>
    <row r="134" spans="11:18" ht="28.5" customHeight="1" x14ac:dyDescent="0.35">
      <c r="K134" s="95">
        <f t="shared" si="5"/>
        <v>0</v>
      </c>
      <c r="M134" s="93"/>
      <c r="N134" s="59"/>
      <c r="O134" s="58"/>
      <c r="P134" s="109"/>
      <c r="Q134" s="103">
        <v>0</v>
      </c>
      <c r="R134" s="289">
        <f t="shared" si="4"/>
        <v>0</v>
      </c>
    </row>
    <row r="135" spans="11:18" ht="28.5" customHeight="1" x14ac:dyDescent="0.35">
      <c r="K135" s="95">
        <f t="shared" si="5"/>
        <v>0</v>
      </c>
      <c r="M135" s="93"/>
      <c r="N135" s="59"/>
      <c r="O135" s="58"/>
      <c r="P135" s="109"/>
      <c r="Q135" s="103">
        <v>0</v>
      </c>
      <c r="R135" s="289">
        <f t="shared" si="4"/>
        <v>0</v>
      </c>
    </row>
    <row r="136" spans="11:18" ht="28.5" customHeight="1" x14ac:dyDescent="0.35">
      <c r="K136" s="95">
        <f t="shared" si="5"/>
        <v>0</v>
      </c>
      <c r="M136" s="93"/>
      <c r="N136" s="59"/>
      <c r="O136" s="58"/>
      <c r="P136" s="109"/>
      <c r="Q136" s="103">
        <v>0</v>
      </c>
      <c r="R136" s="289">
        <f t="shared" si="4"/>
        <v>0</v>
      </c>
    </row>
    <row r="137" spans="11:18" ht="28.5" customHeight="1" x14ac:dyDescent="0.35">
      <c r="K137" s="95">
        <f t="shared" si="5"/>
        <v>0</v>
      </c>
      <c r="M137" s="93"/>
      <c r="N137" s="59"/>
      <c r="O137" s="58"/>
      <c r="P137" s="109"/>
      <c r="Q137" s="103">
        <v>0</v>
      </c>
      <c r="R137" s="289">
        <f t="shared" si="4"/>
        <v>0</v>
      </c>
    </row>
    <row r="138" spans="11:18" ht="28.5" customHeight="1" x14ac:dyDescent="0.35">
      <c r="K138" s="95">
        <f t="shared" si="5"/>
        <v>0</v>
      </c>
      <c r="M138" s="93"/>
      <c r="N138" s="59"/>
      <c r="O138" s="58"/>
      <c r="P138" s="109"/>
      <c r="Q138" s="103">
        <v>0</v>
      </c>
      <c r="R138" s="289">
        <f t="shared" si="4"/>
        <v>0</v>
      </c>
    </row>
    <row r="139" spans="11:18" ht="28.5" customHeight="1" x14ac:dyDescent="0.35">
      <c r="K139" s="95">
        <f t="shared" si="5"/>
        <v>0</v>
      </c>
      <c r="M139" s="93"/>
      <c r="N139" s="59"/>
      <c r="O139" s="58"/>
      <c r="P139" s="109"/>
      <c r="Q139" s="103">
        <v>0</v>
      </c>
      <c r="R139" s="289">
        <f t="shared" si="4"/>
        <v>0</v>
      </c>
    </row>
    <row r="140" spans="11:18" ht="28.5" customHeight="1" x14ac:dyDescent="0.35">
      <c r="K140" s="95">
        <f t="shared" si="5"/>
        <v>0</v>
      </c>
      <c r="M140" s="93"/>
      <c r="N140" s="59"/>
      <c r="O140" s="58"/>
      <c r="P140" s="109"/>
      <c r="Q140" s="103">
        <v>0</v>
      </c>
      <c r="R140" s="289">
        <f t="shared" si="4"/>
        <v>0</v>
      </c>
    </row>
    <row r="141" spans="11:18" ht="28.5" customHeight="1" x14ac:dyDescent="0.35">
      <c r="K141" s="95">
        <f t="shared" si="5"/>
        <v>0</v>
      </c>
      <c r="M141" s="93"/>
      <c r="N141" s="59"/>
      <c r="O141" s="58"/>
      <c r="P141" s="109"/>
      <c r="Q141" s="103">
        <v>0</v>
      </c>
      <c r="R141" s="289">
        <f t="shared" si="4"/>
        <v>0</v>
      </c>
    </row>
    <row r="142" spans="11:18" ht="28.5" customHeight="1" x14ac:dyDescent="0.35">
      <c r="K142" s="95">
        <f t="shared" si="5"/>
        <v>0</v>
      </c>
      <c r="M142" s="93"/>
      <c r="N142" s="59"/>
      <c r="O142" s="58"/>
      <c r="P142" s="109"/>
      <c r="Q142" s="103">
        <v>0</v>
      </c>
      <c r="R142" s="289">
        <f t="shared" si="4"/>
        <v>0</v>
      </c>
    </row>
    <row r="143" spans="11:18" ht="28.5" customHeight="1" x14ac:dyDescent="0.35">
      <c r="K143" s="95">
        <f t="shared" si="5"/>
        <v>0</v>
      </c>
      <c r="M143" s="93"/>
      <c r="N143" s="59"/>
      <c r="O143" s="58"/>
      <c r="P143" s="109"/>
      <c r="Q143" s="103">
        <v>0</v>
      </c>
      <c r="R143" s="289">
        <f t="shared" si="4"/>
        <v>0</v>
      </c>
    </row>
    <row r="144" spans="11:18" ht="28.5" customHeight="1" x14ac:dyDescent="0.35">
      <c r="K144" s="95">
        <f t="shared" si="5"/>
        <v>0</v>
      </c>
      <c r="M144" s="93"/>
      <c r="N144" s="59"/>
      <c r="O144" s="58"/>
      <c r="P144" s="109"/>
      <c r="Q144" s="103">
        <v>0</v>
      </c>
      <c r="R144" s="289">
        <f t="shared" si="4"/>
        <v>0</v>
      </c>
    </row>
    <row r="145" spans="11:18" ht="28.5" customHeight="1" x14ac:dyDescent="0.35">
      <c r="K145" s="95">
        <f t="shared" si="5"/>
        <v>0</v>
      </c>
      <c r="M145" s="93"/>
      <c r="N145" s="59"/>
      <c r="O145" s="58"/>
      <c r="P145" s="109"/>
      <c r="Q145" s="103">
        <v>0</v>
      </c>
      <c r="R145" s="289">
        <f t="shared" si="4"/>
        <v>0</v>
      </c>
    </row>
    <row r="146" spans="11:18" ht="28.5" customHeight="1" x14ac:dyDescent="0.35">
      <c r="K146" s="95">
        <f t="shared" si="5"/>
        <v>0</v>
      </c>
      <c r="M146" s="93"/>
      <c r="N146" s="59"/>
      <c r="O146" s="58"/>
      <c r="P146" s="109"/>
      <c r="Q146" s="103">
        <v>0</v>
      </c>
      <c r="R146" s="289">
        <f t="shared" si="4"/>
        <v>0</v>
      </c>
    </row>
    <row r="147" spans="11:18" ht="28.5" customHeight="1" x14ac:dyDescent="0.35">
      <c r="K147" s="95">
        <f t="shared" si="5"/>
        <v>0</v>
      </c>
      <c r="M147" s="93"/>
      <c r="N147" s="59"/>
      <c r="O147" s="58"/>
      <c r="P147" s="109"/>
      <c r="Q147" s="103">
        <v>0</v>
      </c>
      <c r="R147" s="289">
        <f t="shared" si="4"/>
        <v>0</v>
      </c>
    </row>
    <row r="148" spans="11:18" ht="28.5" customHeight="1" x14ac:dyDescent="0.35">
      <c r="K148" s="95">
        <f t="shared" si="5"/>
        <v>0</v>
      </c>
      <c r="M148" s="93"/>
      <c r="N148" s="59"/>
      <c r="O148" s="58"/>
      <c r="P148" s="109"/>
      <c r="Q148" s="103">
        <v>0</v>
      </c>
      <c r="R148" s="289">
        <f t="shared" si="4"/>
        <v>0</v>
      </c>
    </row>
    <row r="149" spans="11:18" ht="28.5" customHeight="1" x14ac:dyDescent="0.35">
      <c r="K149" s="95">
        <f t="shared" si="5"/>
        <v>0</v>
      </c>
      <c r="M149" s="93"/>
      <c r="N149" s="59"/>
      <c r="O149" s="58"/>
      <c r="P149" s="109"/>
      <c r="Q149" s="103">
        <v>0</v>
      </c>
      <c r="R149" s="289">
        <f t="shared" si="4"/>
        <v>0</v>
      </c>
    </row>
    <row r="150" spans="11:18" ht="28.5" customHeight="1" x14ac:dyDescent="0.35">
      <c r="K150" s="95">
        <f t="shared" si="5"/>
        <v>0</v>
      </c>
      <c r="M150" s="93"/>
      <c r="N150" s="59"/>
      <c r="O150" s="58"/>
      <c r="P150" s="109"/>
      <c r="Q150" s="103">
        <v>0</v>
      </c>
      <c r="R150" s="289">
        <f t="shared" si="4"/>
        <v>0</v>
      </c>
    </row>
    <row r="151" spans="11:18" ht="28.5" customHeight="1" x14ac:dyDescent="0.35">
      <c r="K151" s="95">
        <f t="shared" si="5"/>
        <v>0</v>
      </c>
      <c r="M151" s="93"/>
      <c r="N151" s="59"/>
      <c r="O151" s="58"/>
      <c r="P151" s="109"/>
      <c r="Q151" s="103">
        <v>0</v>
      </c>
      <c r="R151" s="289">
        <f t="shared" si="4"/>
        <v>0</v>
      </c>
    </row>
    <row r="152" spans="11:18" ht="28.5" customHeight="1" x14ac:dyDescent="0.35">
      <c r="K152" s="95">
        <f t="shared" si="5"/>
        <v>0</v>
      </c>
      <c r="M152" s="93"/>
      <c r="N152" s="59"/>
      <c r="O152" s="58"/>
      <c r="P152" s="109"/>
      <c r="Q152" s="103">
        <v>0</v>
      </c>
      <c r="R152" s="289">
        <f t="shared" si="4"/>
        <v>0</v>
      </c>
    </row>
    <row r="153" spans="11:18" ht="28.5" customHeight="1" x14ac:dyDescent="0.35">
      <c r="K153" s="95">
        <f t="shared" si="5"/>
        <v>0</v>
      </c>
      <c r="M153" s="93"/>
      <c r="N153" s="59"/>
      <c r="O153" s="58"/>
      <c r="P153" s="109"/>
      <c r="Q153" s="103">
        <v>0</v>
      </c>
      <c r="R153" s="289">
        <f t="shared" si="4"/>
        <v>0</v>
      </c>
    </row>
    <row r="154" spans="11:18" ht="28.5" customHeight="1" x14ac:dyDescent="0.35">
      <c r="K154" s="95">
        <f t="shared" si="5"/>
        <v>0</v>
      </c>
      <c r="M154" s="93"/>
      <c r="N154" s="59"/>
      <c r="O154" s="58"/>
      <c r="P154" s="109"/>
      <c r="Q154" s="103">
        <v>0</v>
      </c>
      <c r="R154" s="289">
        <f t="shared" si="4"/>
        <v>0</v>
      </c>
    </row>
    <row r="155" spans="11:18" ht="28.5" customHeight="1" x14ac:dyDescent="0.35">
      <c r="K155" s="95">
        <f t="shared" si="5"/>
        <v>0</v>
      </c>
      <c r="M155" s="93"/>
      <c r="N155" s="59"/>
      <c r="O155" s="58"/>
      <c r="P155" s="109"/>
      <c r="Q155" s="103">
        <v>0</v>
      </c>
      <c r="R155" s="289">
        <f t="shared" si="4"/>
        <v>0</v>
      </c>
    </row>
    <row r="156" spans="11:18" ht="28.5" customHeight="1" x14ac:dyDescent="0.35">
      <c r="K156" s="95">
        <f t="shared" si="5"/>
        <v>0</v>
      </c>
      <c r="M156" s="93"/>
      <c r="N156" s="59"/>
      <c r="O156" s="58"/>
      <c r="P156" s="109"/>
      <c r="Q156" s="103">
        <v>0</v>
      </c>
      <c r="R156" s="289">
        <f t="shared" si="4"/>
        <v>0</v>
      </c>
    </row>
    <row r="157" spans="11:18" ht="28.5" customHeight="1" x14ac:dyDescent="0.35">
      <c r="K157" s="95">
        <f t="shared" si="5"/>
        <v>0</v>
      </c>
      <c r="M157" s="93"/>
      <c r="N157" s="59"/>
      <c r="O157" s="58"/>
      <c r="P157" s="109"/>
      <c r="Q157" s="103">
        <v>0</v>
      </c>
      <c r="R157" s="289">
        <f t="shared" si="4"/>
        <v>0</v>
      </c>
    </row>
    <row r="158" spans="11:18" ht="28.5" customHeight="1" x14ac:dyDescent="0.35">
      <c r="K158" s="95">
        <f t="shared" si="5"/>
        <v>0</v>
      </c>
      <c r="M158" s="93"/>
      <c r="N158" s="59"/>
      <c r="O158" s="58"/>
      <c r="P158" s="109"/>
      <c r="Q158" s="103">
        <v>0</v>
      </c>
      <c r="R158" s="289">
        <f t="shared" si="4"/>
        <v>0</v>
      </c>
    </row>
    <row r="159" spans="11:18" ht="28.5" customHeight="1" x14ac:dyDescent="0.35">
      <c r="K159" s="95">
        <f t="shared" si="5"/>
        <v>0</v>
      </c>
      <c r="M159" s="93"/>
      <c r="N159" s="59"/>
      <c r="O159" s="58"/>
      <c r="P159" s="109"/>
      <c r="Q159" s="103">
        <v>0</v>
      </c>
      <c r="R159" s="289">
        <f t="shared" si="4"/>
        <v>0</v>
      </c>
    </row>
    <row r="160" spans="11:18" ht="28.5" customHeight="1" x14ac:dyDescent="0.35">
      <c r="K160" s="95">
        <f t="shared" si="5"/>
        <v>0</v>
      </c>
      <c r="M160" s="93"/>
      <c r="N160" s="59"/>
      <c r="O160" s="58"/>
      <c r="P160" s="109"/>
      <c r="Q160" s="103">
        <v>0</v>
      </c>
      <c r="R160" s="289">
        <f t="shared" si="4"/>
        <v>0</v>
      </c>
    </row>
    <row r="161" spans="11:18" ht="28.5" customHeight="1" x14ac:dyDescent="0.35">
      <c r="K161" s="95">
        <f t="shared" si="5"/>
        <v>0</v>
      </c>
      <c r="M161" s="93"/>
      <c r="N161" s="59"/>
      <c r="O161" s="58"/>
      <c r="P161" s="109"/>
      <c r="Q161" s="103">
        <v>0</v>
      </c>
      <c r="R161" s="289">
        <f t="shared" si="4"/>
        <v>0</v>
      </c>
    </row>
    <row r="162" spans="11:18" ht="28.5" customHeight="1" x14ac:dyDescent="0.35">
      <c r="K162" s="95">
        <f t="shared" si="5"/>
        <v>0</v>
      </c>
      <c r="M162" s="93"/>
      <c r="N162" s="59"/>
      <c r="O162" s="58"/>
      <c r="P162" s="109"/>
      <c r="Q162" s="103">
        <v>0</v>
      </c>
      <c r="R162" s="289">
        <f t="shared" si="4"/>
        <v>0</v>
      </c>
    </row>
    <row r="163" spans="11:18" ht="28.5" customHeight="1" x14ac:dyDescent="0.35">
      <c r="K163" s="95">
        <f t="shared" si="5"/>
        <v>0</v>
      </c>
      <c r="M163" s="93"/>
      <c r="N163" s="59"/>
      <c r="O163" s="58"/>
      <c r="P163" s="109"/>
      <c r="Q163" s="103">
        <v>0</v>
      </c>
      <c r="R163" s="289">
        <f t="shared" si="4"/>
        <v>0</v>
      </c>
    </row>
    <row r="164" spans="11:18" ht="28.5" customHeight="1" x14ac:dyDescent="0.35">
      <c r="K164" s="95">
        <f t="shared" si="5"/>
        <v>0</v>
      </c>
      <c r="M164" s="93"/>
      <c r="N164" s="59"/>
      <c r="O164" s="58"/>
      <c r="P164" s="109"/>
      <c r="Q164" s="103">
        <v>0</v>
      </c>
      <c r="R164" s="289">
        <f t="shared" si="4"/>
        <v>0</v>
      </c>
    </row>
    <row r="165" spans="11:18" ht="28.5" customHeight="1" x14ac:dyDescent="0.35">
      <c r="K165" s="95">
        <f t="shared" si="5"/>
        <v>0</v>
      </c>
      <c r="M165" s="93"/>
      <c r="N165" s="59"/>
      <c r="O165" s="58"/>
      <c r="P165" s="109"/>
      <c r="Q165" s="103">
        <v>0</v>
      </c>
      <c r="R165" s="289">
        <f t="shared" si="4"/>
        <v>0</v>
      </c>
    </row>
    <row r="166" spans="11:18" ht="28.5" customHeight="1" x14ac:dyDescent="0.35">
      <c r="K166" s="95">
        <f t="shared" si="5"/>
        <v>0</v>
      </c>
      <c r="M166" s="93"/>
      <c r="N166" s="59"/>
      <c r="O166" s="58"/>
      <c r="P166" s="109"/>
      <c r="Q166" s="103">
        <v>0</v>
      </c>
      <c r="R166" s="289">
        <f t="shared" si="4"/>
        <v>0</v>
      </c>
    </row>
    <row r="167" spans="11:18" ht="28.5" customHeight="1" x14ac:dyDescent="0.35">
      <c r="K167" s="95">
        <f t="shared" si="5"/>
        <v>0</v>
      </c>
      <c r="M167" s="93"/>
      <c r="N167" s="59"/>
      <c r="O167" s="58"/>
      <c r="P167" s="109"/>
      <c r="Q167" s="103">
        <v>0</v>
      </c>
      <c r="R167" s="289">
        <f t="shared" si="4"/>
        <v>0</v>
      </c>
    </row>
    <row r="168" spans="11:18" ht="28.5" customHeight="1" x14ac:dyDescent="0.35">
      <c r="K168" s="95">
        <f t="shared" si="5"/>
        <v>0</v>
      </c>
      <c r="M168" s="93"/>
      <c r="N168" s="59"/>
      <c r="O168" s="58"/>
      <c r="P168" s="109"/>
      <c r="Q168" s="103">
        <v>0</v>
      </c>
      <c r="R168" s="289">
        <f t="shared" si="4"/>
        <v>0</v>
      </c>
    </row>
    <row r="169" spans="11:18" ht="28.5" customHeight="1" x14ac:dyDescent="0.35">
      <c r="K169" s="95">
        <f t="shared" si="5"/>
        <v>0</v>
      </c>
      <c r="M169" s="93"/>
      <c r="N169" s="59"/>
      <c r="O169" s="58"/>
      <c r="P169" s="109"/>
      <c r="Q169" s="103">
        <v>0</v>
      </c>
      <c r="R169" s="289">
        <f t="shared" ref="R169:R232" si="6">L169-Q169</f>
        <v>0</v>
      </c>
    </row>
    <row r="170" spans="11:18" ht="28.5" customHeight="1" x14ac:dyDescent="0.35">
      <c r="K170" s="95">
        <f t="shared" si="5"/>
        <v>0</v>
      </c>
      <c r="M170" s="93"/>
      <c r="N170" s="59"/>
      <c r="O170" s="58"/>
      <c r="P170" s="109"/>
      <c r="Q170" s="103">
        <v>0</v>
      </c>
      <c r="R170" s="289">
        <f t="shared" si="6"/>
        <v>0</v>
      </c>
    </row>
    <row r="171" spans="11:18" ht="28.5" customHeight="1" x14ac:dyDescent="0.35">
      <c r="K171" s="95">
        <f t="shared" si="5"/>
        <v>0</v>
      </c>
      <c r="M171" s="93"/>
      <c r="N171" s="59"/>
      <c r="O171" s="58"/>
      <c r="P171" s="109"/>
      <c r="Q171" s="103">
        <v>0</v>
      </c>
      <c r="R171" s="289">
        <f t="shared" si="6"/>
        <v>0</v>
      </c>
    </row>
    <row r="172" spans="11:18" ht="28.5" customHeight="1" x14ac:dyDescent="0.35">
      <c r="K172" s="95">
        <f t="shared" si="5"/>
        <v>0</v>
      </c>
      <c r="M172" s="93"/>
      <c r="N172" s="59"/>
      <c r="O172" s="58"/>
      <c r="P172" s="109"/>
      <c r="Q172" s="103">
        <v>0</v>
      </c>
      <c r="R172" s="289">
        <f t="shared" si="6"/>
        <v>0</v>
      </c>
    </row>
    <row r="173" spans="11:18" ht="28.5" customHeight="1" x14ac:dyDescent="0.35">
      <c r="K173" s="95">
        <f t="shared" si="5"/>
        <v>0</v>
      </c>
      <c r="M173" s="93"/>
      <c r="N173" s="59"/>
      <c r="O173" s="58"/>
      <c r="P173" s="109"/>
      <c r="Q173" s="103">
        <v>0</v>
      </c>
      <c r="R173" s="289">
        <f t="shared" si="6"/>
        <v>0</v>
      </c>
    </row>
    <row r="174" spans="11:18" ht="28.5" customHeight="1" x14ac:dyDescent="0.35">
      <c r="K174" s="95">
        <f t="shared" si="5"/>
        <v>0</v>
      </c>
      <c r="M174" s="93"/>
      <c r="N174" s="59"/>
      <c r="O174" s="58"/>
      <c r="P174" s="109"/>
      <c r="Q174" s="103">
        <v>0</v>
      </c>
      <c r="R174" s="289">
        <f t="shared" si="6"/>
        <v>0</v>
      </c>
    </row>
    <row r="175" spans="11:18" ht="28.5" customHeight="1" x14ac:dyDescent="0.35">
      <c r="K175" s="95">
        <f t="shared" si="5"/>
        <v>0</v>
      </c>
      <c r="M175" s="93"/>
      <c r="N175" s="59"/>
      <c r="O175" s="58"/>
      <c r="P175" s="109"/>
      <c r="Q175" s="103">
        <v>0</v>
      </c>
      <c r="R175" s="289">
        <f t="shared" si="6"/>
        <v>0</v>
      </c>
    </row>
    <row r="176" spans="11:18" ht="28.5" customHeight="1" x14ac:dyDescent="0.35">
      <c r="K176" s="95">
        <f t="shared" si="5"/>
        <v>0</v>
      </c>
      <c r="M176" s="93"/>
      <c r="N176" s="59"/>
      <c r="O176" s="58"/>
      <c r="P176" s="109"/>
      <c r="Q176" s="103">
        <v>0</v>
      </c>
      <c r="R176" s="289">
        <f t="shared" si="6"/>
        <v>0</v>
      </c>
    </row>
    <row r="177" spans="11:18" ht="28.5" customHeight="1" x14ac:dyDescent="0.35">
      <c r="K177" s="95">
        <f t="shared" si="5"/>
        <v>0</v>
      </c>
      <c r="M177" s="93"/>
      <c r="N177" s="59"/>
      <c r="O177" s="58"/>
      <c r="P177" s="109"/>
      <c r="Q177" s="103">
        <v>0</v>
      </c>
      <c r="R177" s="289">
        <f t="shared" si="6"/>
        <v>0</v>
      </c>
    </row>
    <row r="178" spans="11:18" ht="28.5" customHeight="1" x14ac:dyDescent="0.35">
      <c r="K178" s="95">
        <f t="shared" ref="K178:K241" si="7">L178/1.1</f>
        <v>0</v>
      </c>
      <c r="M178" s="93"/>
      <c r="N178" s="59"/>
      <c r="O178" s="58"/>
      <c r="P178" s="109"/>
      <c r="Q178" s="103">
        <v>0</v>
      </c>
      <c r="R178" s="289">
        <f t="shared" si="6"/>
        <v>0</v>
      </c>
    </row>
    <row r="179" spans="11:18" ht="28.5" customHeight="1" x14ac:dyDescent="0.35">
      <c r="K179" s="95">
        <f t="shared" si="7"/>
        <v>0</v>
      </c>
      <c r="M179" s="93"/>
      <c r="N179" s="59"/>
      <c r="O179" s="58"/>
      <c r="P179" s="109"/>
      <c r="Q179" s="103">
        <v>0</v>
      </c>
      <c r="R179" s="289">
        <f t="shared" si="6"/>
        <v>0</v>
      </c>
    </row>
    <row r="180" spans="11:18" ht="28.5" customHeight="1" x14ac:dyDescent="0.35">
      <c r="K180" s="95">
        <f t="shared" si="7"/>
        <v>0</v>
      </c>
      <c r="M180" s="93"/>
      <c r="N180" s="59"/>
      <c r="O180" s="58"/>
      <c r="P180" s="109"/>
      <c r="Q180" s="103">
        <v>0</v>
      </c>
      <c r="R180" s="289">
        <f t="shared" si="6"/>
        <v>0</v>
      </c>
    </row>
    <row r="181" spans="11:18" ht="28.5" customHeight="1" x14ac:dyDescent="0.35">
      <c r="K181" s="95">
        <f t="shared" si="7"/>
        <v>0</v>
      </c>
      <c r="M181" s="93"/>
      <c r="N181" s="59"/>
      <c r="O181" s="58"/>
      <c r="P181" s="109"/>
      <c r="Q181" s="103">
        <v>0</v>
      </c>
      <c r="R181" s="289">
        <f t="shared" si="6"/>
        <v>0</v>
      </c>
    </row>
    <row r="182" spans="11:18" ht="28.5" customHeight="1" x14ac:dyDescent="0.35">
      <c r="K182" s="95">
        <f t="shared" si="7"/>
        <v>0</v>
      </c>
      <c r="M182" s="93"/>
      <c r="N182" s="59"/>
      <c r="O182" s="58"/>
      <c r="P182" s="109"/>
      <c r="Q182" s="103">
        <v>0</v>
      </c>
      <c r="R182" s="289">
        <f t="shared" si="6"/>
        <v>0</v>
      </c>
    </row>
    <row r="183" spans="11:18" ht="28.5" customHeight="1" x14ac:dyDescent="0.35">
      <c r="K183" s="95">
        <f t="shared" si="7"/>
        <v>0</v>
      </c>
      <c r="M183" s="93"/>
      <c r="N183" s="59"/>
      <c r="O183" s="58"/>
      <c r="P183" s="109"/>
      <c r="Q183" s="103">
        <v>0</v>
      </c>
      <c r="R183" s="289">
        <f t="shared" si="6"/>
        <v>0</v>
      </c>
    </row>
    <row r="184" spans="11:18" ht="28.5" customHeight="1" x14ac:dyDescent="0.35">
      <c r="K184" s="95">
        <f t="shared" si="7"/>
        <v>0</v>
      </c>
      <c r="M184" s="93"/>
      <c r="N184" s="59"/>
      <c r="O184" s="58"/>
      <c r="P184" s="109"/>
      <c r="Q184" s="103">
        <v>0</v>
      </c>
      <c r="R184" s="289">
        <f t="shared" si="6"/>
        <v>0</v>
      </c>
    </row>
    <row r="185" spans="11:18" ht="28.5" customHeight="1" x14ac:dyDescent="0.35">
      <c r="K185" s="95">
        <f t="shared" si="7"/>
        <v>0</v>
      </c>
      <c r="M185" s="93"/>
      <c r="N185" s="59"/>
      <c r="O185" s="58"/>
      <c r="P185" s="109"/>
      <c r="Q185" s="103">
        <v>0</v>
      </c>
      <c r="R185" s="289">
        <f t="shared" si="6"/>
        <v>0</v>
      </c>
    </row>
    <row r="186" spans="11:18" ht="28.5" customHeight="1" x14ac:dyDescent="0.35">
      <c r="K186" s="95">
        <f t="shared" si="7"/>
        <v>0</v>
      </c>
      <c r="M186" s="93"/>
      <c r="N186" s="59"/>
      <c r="O186" s="58"/>
      <c r="P186" s="109"/>
      <c r="Q186" s="103">
        <v>0</v>
      </c>
      <c r="R186" s="289">
        <f t="shared" si="6"/>
        <v>0</v>
      </c>
    </row>
    <row r="187" spans="11:18" ht="28.5" customHeight="1" x14ac:dyDescent="0.35">
      <c r="K187" s="95">
        <f t="shared" si="7"/>
        <v>0</v>
      </c>
      <c r="M187" s="93"/>
      <c r="N187" s="59"/>
      <c r="O187" s="58"/>
      <c r="P187" s="109"/>
      <c r="Q187" s="103">
        <v>0</v>
      </c>
      <c r="R187" s="289">
        <f t="shared" si="6"/>
        <v>0</v>
      </c>
    </row>
    <row r="188" spans="11:18" ht="28.5" customHeight="1" x14ac:dyDescent="0.35">
      <c r="K188" s="95">
        <f t="shared" si="7"/>
        <v>0</v>
      </c>
      <c r="M188" s="93"/>
      <c r="N188" s="59"/>
      <c r="O188" s="58"/>
      <c r="P188" s="109"/>
      <c r="Q188" s="103">
        <v>0</v>
      </c>
      <c r="R188" s="289">
        <f t="shared" si="6"/>
        <v>0</v>
      </c>
    </row>
    <row r="189" spans="11:18" ht="28.5" customHeight="1" x14ac:dyDescent="0.35">
      <c r="K189" s="95">
        <f t="shared" si="7"/>
        <v>0</v>
      </c>
      <c r="M189" s="93"/>
      <c r="N189" s="59"/>
      <c r="O189" s="58"/>
      <c r="P189" s="109"/>
      <c r="Q189" s="103">
        <v>0</v>
      </c>
      <c r="R189" s="289">
        <f t="shared" si="6"/>
        <v>0</v>
      </c>
    </row>
    <row r="190" spans="11:18" ht="28.5" customHeight="1" x14ac:dyDescent="0.35">
      <c r="K190" s="95">
        <f t="shared" si="7"/>
        <v>0</v>
      </c>
      <c r="M190" s="93"/>
      <c r="N190" s="59"/>
      <c r="O190" s="58"/>
      <c r="P190" s="109"/>
      <c r="Q190" s="103">
        <v>0</v>
      </c>
      <c r="R190" s="289">
        <f t="shared" si="6"/>
        <v>0</v>
      </c>
    </row>
    <row r="191" spans="11:18" ht="28.5" customHeight="1" x14ac:dyDescent="0.35">
      <c r="K191" s="95">
        <f t="shared" si="7"/>
        <v>0</v>
      </c>
      <c r="M191" s="93"/>
      <c r="N191" s="59"/>
      <c r="O191" s="58"/>
      <c r="P191" s="109"/>
      <c r="Q191" s="103">
        <v>0</v>
      </c>
      <c r="R191" s="289">
        <f t="shared" si="6"/>
        <v>0</v>
      </c>
    </row>
    <row r="192" spans="11:18" ht="28.5" customHeight="1" x14ac:dyDescent="0.35">
      <c r="K192" s="95">
        <f t="shared" si="7"/>
        <v>0</v>
      </c>
      <c r="M192" s="93"/>
      <c r="N192" s="59"/>
      <c r="O192" s="58"/>
      <c r="P192" s="109"/>
      <c r="Q192" s="103">
        <v>0</v>
      </c>
      <c r="R192" s="289">
        <f t="shared" si="6"/>
        <v>0</v>
      </c>
    </row>
    <row r="193" spans="11:18" ht="28.5" customHeight="1" x14ac:dyDescent="0.35">
      <c r="K193" s="95">
        <f t="shared" si="7"/>
        <v>0</v>
      </c>
      <c r="M193" s="93"/>
      <c r="N193" s="59"/>
      <c r="O193" s="58"/>
      <c r="P193" s="109"/>
      <c r="Q193" s="103">
        <v>0</v>
      </c>
      <c r="R193" s="289">
        <f t="shared" si="6"/>
        <v>0</v>
      </c>
    </row>
    <row r="194" spans="11:18" ht="28.5" customHeight="1" x14ac:dyDescent="0.35">
      <c r="K194" s="95">
        <f t="shared" si="7"/>
        <v>0</v>
      </c>
      <c r="M194" s="93"/>
      <c r="N194" s="59"/>
      <c r="O194" s="58"/>
      <c r="P194" s="109"/>
      <c r="Q194" s="103">
        <v>0</v>
      </c>
      <c r="R194" s="289">
        <f t="shared" si="6"/>
        <v>0</v>
      </c>
    </row>
    <row r="195" spans="11:18" ht="28.5" customHeight="1" x14ac:dyDescent="0.35">
      <c r="K195" s="95">
        <f t="shared" si="7"/>
        <v>0</v>
      </c>
      <c r="M195" s="93"/>
      <c r="N195" s="59"/>
      <c r="O195" s="58"/>
      <c r="P195" s="109"/>
      <c r="Q195" s="103">
        <v>0</v>
      </c>
      <c r="R195" s="289">
        <f t="shared" si="6"/>
        <v>0</v>
      </c>
    </row>
    <row r="196" spans="11:18" ht="28.5" customHeight="1" x14ac:dyDescent="0.35">
      <c r="K196" s="95">
        <f t="shared" si="7"/>
        <v>0</v>
      </c>
      <c r="M196" s="93"/>
      <c r="N196" s="59"/>
      <c r="O196" s="58"/>
      <c r="P196" s="109"/>
      <c r="Q196" s="103">
        <v>0</v>
      </c>
      <c r="R196" s="289">
        <f t="shared" si="6"/>
        <v>0</v>
      </c>
    </row>
    <row r="197" spans="11:18" ht="28.5" customHeight="1" x14ac:dyDescent="0.35">
      <c r="K197" s="95">
        <f t="shared" si="7"/>
        <v>0</v>
      </c>
      <c r="M197" s="93"/>
      <c r="N197" s="59"/>
      <c r="O197" s="58"/>
      <c r="P197" s="109"/>
      <c r="Q197" s="103">
        <v>0</v>
      </c>
      <c r="R197" s="289">
        <f t="shared" si="6"/>
        <v>0</v>
      </c>
    </row>
    <row r="198" spans="11:18" ht="28.5" customHeight="1" x14ac:dyDescent="0.35">
      <c r="K198" s="95">
        <f t="shared" si="7"/>
        <v>0</v>
      </c>
      <c r="M198" s="93"/>
      <c r="N198" s="59"/>
      <c r="O198" s="58"/>
      <c r="P198" s="109"/>
      <c r="Q198" s="103">
        <v>0</v>
      </c>
      <c r="R198" s="289">
        <f t="shared" si="6"/>
        <v>0</v>
      </c>
    </row>
    <row r="199" spans="11:18" ht="28.5" customHeight="1" x14ac:dyDescent="0.35">
      <c r="K199" s="95">
        <f t="shared" si="7"/>
        <v>0</v>
      </c>
      <c r="M199" s="93"/>
      <c r="N199" s="59"/>
      <c r="O199" s="58"/>
      <c r="P199" s="109"/>
      <c r="Q199" s="103">
        <v>0</v>
      </c>
      <c r="R199" s="289">
        <f t="shared" si="6"/>
        <v>0</v>
      </c>
    </row>
    <row r="200" spans="11:18" ht="28.5" customHeight="1" x14ac:dyDescent="0.35">
      <c r="K200" s="95">
        <f t="shared" si="7"/>
        <v>0</v>
      </c>
      <c r="M200" s="93"/>
      <c r="N200" s="59"/>
      <c r="O200" s="58"/>
      <c r="P200" s="109"/>
      <c r="Q200" s="103">
        <v>0</v>
      </c>
      <c r="R200" s="289">
        <f t="shared" si="6"/>
        <v>0</v>
      </c>
    </row>
    <row r="201" spans="11:18" ht="28.5" customHeight="1" x14ac:dyDescent="0.35">
      <c r="K201" s="95">
        <f t="shared" si="7"/>
        <v>0</v>
      </c>
      <c r="M201" s="93"/>
      <c r="N201" s="59"/>
      <c r="O201" s="58"/>
      <c r="P201" s="109"/>
      <c r="Q201" s="103">
        <v>0</v>
      </c>
      <c r="R201" s="289">
        <f t="shared" si="6"/>
        <v>0</v>
      </c>
    </row>
    <row r="202" spans="11:18" ht="28.5" customHeight="1" x14ac:dyDescent="0.35">
      <c r="K202" s="95">
        <f t="shared" si="7"/>
        <v>0</v>
      </c>
      <c r="M202" s="93"/>
      <c r="N202" s="59"/>
      <c r="O202" s="58"/>
      <c r="P202" s="109"/>
      <c r="Q202" s="103">
        <v>0</v>
      </c>
      <c r="R202" s="289">
        <f t="shared" si="6"/>
        <v>0</v>
      </c>
    </row>
    <row r="203" spans="11:18" ht="28.5" customHeight="1" x14ac:dyDescent="0.35">
      <c r="K203" s="95">
        <f t="shared" si="7"/>
        <v>0</v>
      </c>
      <c r="M203" s="93"/>
      <c r="N203" s="59"/>
      <c r="O203" s="58"/>
      <c r="P203" s="109"/>
      <c r="Q203" s="103">
        <v>0</v>
      </c>
      <c r="R203" s="289">
        <f t="shared" si="6"/>
        <v>0</v>
      </c>
    </row>
    <row r="204" spans="11:18" ht="28.5" customHeight="1" x14ac:dyDescent="0.35">
      <c r="K204" s="95">
        <f t="shared" si="7"/>
        <v>0</v>
      </c>
      <c r="M204" s="93"/>
      <c r="N204" s="59"/>
      <c r="O204" s="58"/>
      <c r="P204" s="109"/>
      <c r="Q204" s="103">
        <v>0</v>
      </c>
      <c r="R204" s="289">
        <f t="shared" si="6"/>
        <v>0</v>
      </c>
    </row>
    <row r="205" spans="11:18" ht="28.5" customHeight="1" x14ac:dyDescent="0.35">
      <c r="K205" s="95">
        <f t="shared" si="7"/>
        <v>0</v>
      </c>
      <c r="M205" s="93"/>
      <c r="N205" s="59"/>
      <c r="O205" s="58"/>
      <c r="P205" s="109"/>
      <c r="Q205" s="103">
        <v>0</v>
      </c>
      <c r="R205" s="289">
        <f t="shared" si="6"/>
        <v>0</v>
      </c>
    </row>
    <row r="206" spans="11:18" ht="28.5" customHeight="1" x14ac:dyDescent="0.35">
      <c r="K206" s="95">
        <f t="shared" si="7"/>
        <v>0</v>
      </c>
      <c r="M206" s="93"/>
      <c r="N206" s="59"/>
      <c r="O206" s="58"/>
      <c r="P206" s="109"/>
      <c r="Q206" s="103">
        <v>0</v>
      </c>
      <c r="R206" s="289">
        <f t="shared" si="6"/>
        <v>0</v>
      </c>
    </row>
    <row r="207" spans="11:18" ht="28.5" customHeight="1" x14ac:dyDescent="0.35">
      <c r="K207" s="95">
        <f t="shared" si="7"/>
        <v>0</v>
      </c>
      <c r="M207" s="93"/>
      <c r="N207" s="59"/>
      <c r="O207" s="58"/>
      <c r="P207" s="109"/>
      <c r="Q207" s="103">
        <v>0</v>
      </c>
      <c r="R207" s="289">
        <f t="shared" si="6"/>
        <v>0</v>
      </c>
    </row>
    <row r="208" spans="11:18" ht="28.5" customHeight="1" x14ac:dyDescent="0.35">
      <c r="K208" s="95">
        <f t="shared" si="7"/>
        <v>0</v>
      </c>
      <c r="M208" s="93"/>
      <c r="N208" s="59"/>
      <c r="O208" s="58"/>
      <c r="P208" s="109"/>
      <c r="Q208" s="103">
        <v>0</v>
      </c>
      <c r="R208" s="289">
        <f t="shared" si="6"/>
        <v>0</v>
      </c>
    </row>
    <row r="209" spans="11:18" ht="28.5" customHeight="1" x14ac:dyDescent="0.35">
      <c r="K209" s="95">
        <f t="shared" si="7"/>
        <v>0</v>
      </c>
      <c r="M209" s="93"/>
      <c r="N209" s="59"/>
      <c r="O209" s="58"/>
      <c r="P209" s="109"/>
      <c r="Q209" s="103">
        <v>0</v>
      </c>
      <c r="R209" s="289">
        <f t="shared" si="6"/>
        <v>0</v>
      </c>
    </row>
    <row r="210" spans="11:18" ht="28.5" customHeight="1" x14ac:dyDescent="0.35">
      <c r="K210" s="95">
        <f t="shared" si="7"/>
        <v>0</v>
      </c>
      <c r="M210" s="93"/>
      <c r="N210" s="59"/>
      <c r="O210" s="58"/>
      <c r="P210" s="109"/>
      <c r="Q210" s="103">
        <v>0</v>
      </c>
      <c r="R210" s="289">
        <f t="shared" si="6"/>
        <v>0</v>
      </c>
    </row>
    <row r="211" spans="11:18" ht="28.5" customHeight="1" x14ac:dyDescent="0.35">
      <c r="K211" s="95">
        <f t="shared" si="7"/>
        <v>0</v>
      </c>
      <c r="M211" s="93"/>
      <c r="N211" s="59"/>
      <c r="O211" s="58"/>
      <c r="P211" s="109"/>
      <c r="Q211" s="103">
        <v>0</v>
      </c>
      <c r="R211" s="289">
        <f t="shared" si="6"/>
        <v>0</v>
      </c>
    </row>
    <row r="212" spans="11:18" ht="28.5" customHeight="1" x14ac:dyDescent="0.35">
      <c r="K212" s="95">
        <f t="shared" si="7"/>
        <v>0</v>
      </c>
      <c r="M212" s="93"/>
      <c r="N212" s="59"/>
      <c r="O212" s="58"/>
      <c r="P212" s="109"/>
      <c r="Q212" s="103">
        <v>0</v>
      </c>
      <c r="R212" s="289">
        <f t="shared" si="6"/>
        <v>0</v>
      </c>
    </row>
    <row r="213" spans="11:18" ht="28.5" customHeight="1" x14ac:dyDescent="0.35">
      <c r="K213" s="95">
        <f t="shared" si="7"/>
        <v>0</v>
      </c>
      <c r="M213" s="93"/>
      <c r="N213" s="59"/>
      <c r="O213" s="58"/>
      <c r="P213" s="109"/>
      <c r="Q213" s="103">
        <v>0</v>
      </c>
      <c r="R213" s="289">
        <f t="shared" si="6"/>
        <v>0</v>
      </c>
    </row>
    <row r="214" spans="11:18" ht="28.5" customHeight="1" x14ac:dyDescent="0.35">
      <c r="K214" s="95">
        <f t="shared" si="7"/>
        <v>0</v>
      </c>
      <c r="M214" s="93"/>
      <c r="N214" s="59"/>
      <c r="O214" s="58"/>
      <c r="P214" s="109"/>
      <c r="Q214" s="103">
        <v>0</v>
      </c>
      <c r="R214" s="289">
        <f t="shared" si="6"/>
        <v>0</v>
      </c>
    </row>
    <row r="215" spans="11:18" ht="28.5" customHeight="1" x14ac:dyDescent="0.35">
      <c r="K215" s="95">
        <f t="shared" si="7"/>
        <v>0</v>
      </c>
      <c r="M215" s="93"/>
      <c r="N215" s="59"/>
      <c r="O215" s="58"/>
      <c r="P215" s="109"/>
      <c r="Q215" s="103">
        <v>0</v>
      </c>
      <c r="R215" s="289">
        <f t="shared" si="6"/>
        <v>0</v>
      </c>
    </row>
    <row r="216" spans="11:18" ht="28.5" customHeight="1" x14ac:dyDescent="0.35">
      <c r="K216" s="95">
        <f t="shared" si="7"/>
        <v>0</v>
      </c>
      <c r="M216" s="93"/>
      <c r="N216" s="59"/>
      <c r="O216" s="58"/>
      <c r="P216" s="109"/>
      <c r="Q216" s="103">
        <v>0</v>
      </c>
      <c r="R216" s="289">
        <f t="shared" si="6"/>
        <v>0</v>
      </c>
    </row>
    <row r="217" spans="11:18" ht="28.5" customHeight="1" x14ac:dyDescent="0.35">
      <c r="K217" s="95">
        <f t="shared" si="7"/>
        <v>0</v>
      </c>
      <c r="M217" s="93"/>
      <c r="N217" s="59"/>
      <c r="O217" s="58"/>
      <c r="P217" s="109"/>
      <c r="Q217" s="103">
        <v>0</v>
      </c>
      <c r="R217" s="289">
        <f t="shared" si="6"/>
        <v>0</v>
      </c>
    </row>
    <row r="218" spans="11:18" ht="28.5" customHeight="1" x14ac:dyDescent="0.35">
      <c r="K218" s="95">
        <f t="shared" si="7"/>
        <v>0</v>
      </c>
      <c r="M218" s="93"/>
      <c r="N218" s="59"/>
      <c r="O218" s="58"/>
      <c r="P218" s="109"/>
      <c r="Q218" s="103">
        <v>0</v>
      </c>
      <c r="R218" s="289">
        <f t="shared" si="6"/>
        <v>0</v>
      </c>
    </row>
    <row r="219" spans="11:18" ht="28.5" customHeight="1" x14ac:dyDescent="0.35">
      <c r="K219" s="95">
        <f t="shared" si="7"/>
        <v>0</v>
      </c>
      <c r="M219" s="93"/>
      <c r="N219" s="59"/>
      <c r="O219" s="58"/>
      <c r="P219" s="109"/>
      <c r="Q219" s="103">
        <v>0</v>
      </c>
      <c r="R219" s="289">
        <f t="shared" si="6"/>
        <v>0</v>
      </c>
    </row>
    <row r="220" spans="11:18" ht="28.5" customHeight="1" x14ac:dyDescent="0.35">
      <c r="K220" s="95">
        <f t="shared" si="7"/>
        <v>0</v>
      </c>
      <c r="M220" s="93"/>
      <c r="N220" s="59"/>
      <c r="O220" s="58"/>
      <c r="P220" s="109"/>
      <c r="Q220" s="103">
        <v>0</v>
      </c>
      <c r="R220" s="289">
        <f t="shared" si="6"/>
        <v>0</v>
      </c>
    </row>
    <row r="221" spans="11:18" ht="28.5" customHeight="1" x14ac:dyDescent="0.35">
      <c r="K221" s="95">
        <f t="shared" si="7"/>
        <v>0</v>
      </c>
      <c r="M221" s="93"/>
      <c r="N221" s="59"/>
      <c r="O221" s="58"/>
      <c r="P221" s="109"/>
      <c r="Q221" s="103">
        <v>0</v>
      </c>
      <c r="R221" s="289">
        <f t="shared" si="6"/>
        <v>0</v>
      </c>
    </row>
    <row r="222" spans="11:18" ht="28.5" customHeight="1" x14ac:dyDescent="0.35">
      <c r="K222" s="95">
        <f t="shared" si="7"/>
        <v>0</v>
      </c>
      <c r="M222" s="93"/>
      <c r="N222" s="59"/>
      <c r="O222" s="58"/>
      <c r="P222" s="109"/>
      <c r="Q222" s="103">
        <v>0</v>
      </c>
      <c r="R222" s="289">
        <f t="shared" si="6"/>
        <v>0</v>
      </c>
    </row>
    <row r="223" spans="11:18" ht="28.5" customHeight="1" x14ac:dyDescent="0.35">
      <c r="K223" s="95">
        <f t="shared" si="7"/>
        <v>0</v>
      </c>
      <c r="M223" s="93"/>
      <c r="N223" s="59"/>
      <c r="O223" s="58"/>
      <c r="P223" s="109"/>
      <c r="Q223" s="103">
        <v>0</v>
      </c>
      <c r="R223" s="289">
        <f t="shared" si="6"/>
        <v>0</v>
      </c>
    </row>
    <row r="224" spans="11:18" ht="28.5" customHeight="1" x14ac:dyDescent="0.35">
      <c r="K224" s="95">
        <f t="shared" si="7"/>
        <v>0</v>
      </c>
      <c r="M224" s="93"/>
      <c r="N224" s="59"/>
      <c r="O224" s="58"/>
      <c r="P224" s="109"/>
      <c r="Q224" s="103">
        <v>0</v>
      </c>
      <c r="R224" s="289">
        <f t="shared" si="6"/>
        <v>0</v>
      </c>
    </row>
    <row r="225" spans="11:18" ht="28.5" customHeight="1" x14ac:dyDescent="0.35">
      <c r="K225" s="95">
        <f t="shared" si="7"/>
        <v>0</v>
      </c>
      <c r="M225" s="93"/>
      <c r="N225" s="59"/>
      <c r="O225" s="58"/>
      <c r="P225" s="109"/>
      <c r="Q225" s="103">
        <v>0</v>
      </c>
      <c r="R225" s="289">
        <f t="shared" si="6"/>
        <v>0</v>
      </c>
    </row>
    <row r="226" spans="11:18" ht="28.5" customHeight="1" x14ac:dyDescent="0.35">
      <c r="K226" s="95">
        <f t="shared" si="7"/>
        <v>0</v>
      </c>
      <c r="M226" s="93"/>
      <c r="N226" s="59"/>
      <c r="O226" s="58"/>
      <c r="P226" s="109"/>
      <c r="Q226" s="103">
        <v>0</v>
      </c>
      <c r="R226" s="289">
        <f t="shared" si="6"/>
        <v>0</v>
      </c>
    </row>
    <row r="227" spans="11:18" ht="28.5" customHeight="1" x14ac:dyDescent="0.35">
      <c r="K227" s="95">
        <f t="shared" si="7"/>
        <v>0</v>
      </c>
      <c r="M227" s="93"/>
      <c r="N227" s="59"/>
      <c r="O227" s="58"/>
      <c r="P227" s="109"/>
      <c r="Q227" s="103">
        <v>0</v>
      </c>
      <c r="R227" s="289">
        <f t="shared" si="6"/>
        <v>0</v>
      </c>
    </row>
    <row r="228" spans="11:18" ht="28.5" customHeight="1" x14ac:dyDescent="0.35">
      <c r="K228" s="95">
        <f t="shared" si="7"/>
        <v>0</v>
      </c>
      <c r="M228" s="93"/>
      <c r="N228" s="59"/>
      <c r="O228" s="58"/>
      <c r="P228" s="109"/>
      <c r="Q228" s="103">
        <v>0</v>
      </c>
      <c r="R228" s="289">
        <f t="shared" si="6"/>
        <v>0</v>
      </c>
    </row>
    <row r="229" spans="11:18" ht="28.5" customHeight="1" x14ac:dyDescent="0.35">
      <c r="K229" s="95">
        <f t="shared" si="7"/>
        <v>0</v>
      </c>
      <c r="M229" s="93"/>
      <c r="N229" s="59"/>
      <c r="O229" s="58"/>
      <c r="P229" s="109"/>
      <c r="Q229" s="103">
        <v>0</v>
      </c>
      <c r="R229" s="289">
        <f t="shared" si="6"/>
        <v>0</v>
      </c>
    </row>
    <row r="230" spans="11:18" ht="28.5" customHeight="1" x14ac:dyDescent="0.35">
      <c r="K230" s="95">
        <f t="shared" si="7"/>
        <v>0</v>
      </c>
      <c r="M230" s="93"/>
      <c r="N230" s="59"/>
      <c r="O230" s="58"/>
      <c r="P230" s="109"/>
      <c r="Q230" s="103">
        <v>0</v>
      </c>
      <c r="R230" s="289">
        <f t="shared" si="6"/>
        <v>0</v>
      </c>
    </row>
    <row r="231" spans="11:18" ht="28.5" customHeight="1" x14ac:dyDescent="0.35">
      <c r="K231" s="95">
        <f t="shared" si="7"/>
        <v>0</v>
      </c>
      <c r="M231" s="93"/>
      <c r="N231" s="59"/>
      <c r="O231" s="58"/>
      <c r="P231" s="109"/>
      <c r="Q231" s="103">
        <v>0</v>
      </c>
      <c r="R231" s="289">
        <f t="shared" si="6"/>
        <v>0</v>
      </c>
    </row>
    <row r="232" spans="11:18" ht="28.5" customHeight="1" x14ac:dyDescent="0.35">
      <c r="K232" s="95">
        <f t="shared" si="7"/>
        <v>0</v>
      </c>
      <c r="M232" s="93"/>
      <c r="N232" s="59"/>
      <c r="O232" s="58"/>
      <c r="P232" s="109"/>
      <c r="Q232" s="103">
        <v>0</v>
      </c>
      <c r="R232" s="289">
        <f t="shared" si="6"/>
        <v>0</v>
      </c>
    </row>
    <row r="233" spans="11:18" ht="28.5" customHeight="1" x14ac:dyDescent="0.35">
      <c r="K233" s="95">
        <f t="shared" si="7"/>
        <v>0</v>
      </c>
      <c r="M233" s="93"/>
      <c r="N233" s="59"/>
      <c r="O233" s="58"/>
      <c r="P233" s="109"/>
      <c r="Q233" s="103">
        <v>0</v>
      </c>
      <c r="R233" s="289">
        <f t="shared" ref="R233:R277" si="8">L233-Q233</f>
        <v>0</v>
      </c>
    </row>
    <row r="234" spans="11:18" ht="28.5" customHeight="1" x14ac:dyDescent="0.35">
      <c r="K234" s="95">
        <f t="shared" si="7"/>
        <v>0</v>
      </c>
      <c r="M234" s="93"/>
      <c r="N234" s="59"/>
      <c r="O234" s="58"/>
      <c r="P234" s="109"/>
      <c r="Q234" s="103">
        <v>0</v>
      </c>
      <c r="R234" s="289">
        <f t="shared" si="8"/>
        <v>0</v>
      </c>
    </row>
    <row r="235" spans="11:18" ht="28.5" customHeight="1" x14ac:dyDescent="0.35">
      <c r="K235" s="95">
        <f t="shared" si="7"/>
        <v>0</v>
      </c>
      <c r="M235" s="93"/>
      <c r="N235" s="59"/>
      <c r="O235" s="58"/>
      <c r="P235" s="109"/>
      <c r="Q235" s="103">
        <v>0</v>
      </c>
      <c r="R235" s="289">
        <f t="shared" si="8"/>
        <v>0</v>
      </c>
    </row>
    <row r="236" spans="11:18" ht="28.5" customHeight="1" x14ac:dyDescent="0.35">
      <c r="K236" s="95">
        <f t="shared" si="7"/>
        <v>0</v>
      </c>
      <c r="M236" s="93"/>
      <c r="N236" s="59"/>
      <c r="O236" s="58"/>
      <c r="P236" s="109"/>
      <c r="Q236" s="103">
        <v>0</v>
      </c>
      <c r="R236" s="289">
        <f t="shared" si="8"/>
        <v>0</v>
      </c>
    </row>
    <row r="237" spans="11:18" ht="28.5" customHeight="1" x14ac:dyDescent="0.35">
      <c r="K237" s="95">
        <f t="shared" si="7"/>
        <v>0</v>
      </c>
      <c r="M237" s="93"/>
      <c r="N237" s="59"/>
      <c r="O237" s="58"/>
      <c r="P237" s="109"/>
      <c r="Q237" s="103">
        <v>0</v>
      </c>
      <c r="R237" s="289">
        <f t="shared" si="8"/>
        <v>0</v>
      </c>
    </row>
    <row r="238" spans="11:18" ht="28.5" customHeight="1" x14ac:dyDescent="0.35">
      <c r="K238" s="95">
        <f t="shared" si="7"/>
        <v>0</v>
      </c>
      <c r="M238" s="93"/>
      <c r="N238" s="59"/>
      <c r="O238" s="58"/>
      <c r="P238" s="109"/>
      <c r="Q238" s="103">
        <v>0</v>
      </c>
      <c r="R238" s="289">
        <f t="shared" si="8"/>
        <v>0</v>
      </c>
    </row>
    <row r="239" spans="11:18" ht="28.5" customHeight="1" x14ac:dyDescent="0.35">
      <c r="K239" s="95">
        <f t="shared" si="7"/>
        <v>0</v>
      </c>
      <c r="M239" s="93"/>
      <c r="N239" s="59"/>
      <c r="O239" s="58"/>
      <c r="P239" s="109"/>
      <c r="Q239" s="103">
        <v>0</v>
      </c>
      <c r="R239" s="289">
        <f t="shared" si="8"/>
        <v>0</v>
      </c>
    </row>
    <row r="240" spans="11:18" ht="28.5" customHeight="1" x14ac:dyDescent="0.35">
      <c r="K240" s="95">
        <f t="shared" si="7"/>
        <v>0</v>
      </c>
      <c r="M240" s="93"/>
      <c r="N240" s="59"/>
      <c r="O240" s="58"/>
      <c r="P240" s="109"/>
      <c r="Q240" s="103">
        <v>0</v>
      </c>
      <c r="R240" s="289">
        <f t="shared" si="8"/>
        <v>0</v>
      </c>
    </row>
    <row r="241" spans="11:18" ht="28.5" customHeight="1" x14ac:dyDescent="0.35">
      <c r="K241" s="95">
        <f t="shared" si="7"/>
        <v>0</v>
      </c>
      <c r="M241" s="93"/>
      <c r="N241" s="59"/>
      <c r="O241" s="58"/>
      <c r="P241" s="109"/>
      <c r="Q241" s="103">
        <v>0</v>
      </c>
      <c r="R241" s="289">
        <f t="shared" si="8"/>
        <v>0</v>
      </c>
    </row>
    <row r="242" spans="11:18" ht="28.5" customHeight="1" x14ac:dyDescent="0.35">
      <c r="K242" s="95">
        <f t="shared" ref="K242:K270" si="9">L242/1.1</f>
        <v>0</v>
      </c>
      <c r="M242" s="93"/>
      <c r="N242" s="59"/>
      <c r="O242" s="58"/>
      <c r="P242" s="109"/>
      <c r="Q242" s="103">
        <v>0</v>
      </c>
      <c r="R242" s="289">
        <f t="shared" si="8"/>
        <v>0</v>
      </c>
    </row>
    <row r="243" spans="11:18" ht="28.5" customHeight="1" x14ac:dyDescent="0.35">
      <c r="K243" s="95">
        <f t="shared" si="9"/>
        <v>0</v>
      </c>
      <c r="M243" s="93"/>
      <c r="N243" s="59"/>
      <c r="O243" s="58"/>
      <c r="P243" s="109"/>
      <c r="Q243" s="103">
        <v>0</v>
      </c>
      <c r="R243" s="289">
        <f t="shared" si="8"/>
        <v>0</v>
      </c>
    </row>
    <row r="244" spans="11:18" ht="28.5" customHeight="1" x14ac:dyDescent="0.35">
      <c r="K244" s="95">
        <f t="shared" si="9"/>
        <v>0</v>
      </c>
      <c r="M244" s="93"/>
      <c r="N244" s="59"/>
      <c r="O244" s="58"/>
      <c r="P244" s="109"/>
      <c r="Q244" s="103">
        <v>0</v>
      </c>
      <c r="R244" s="289">
        <f t="shared" si="8"/>
        <v>0</v>
      </c>
    </row>
    <row r="245" spans="11:18" ht="28.5" customHeight="1" x14ac:dyDescent="0.35">
      <c r="K245" s="95">
        <f t="shared" si="9"/>
        <v>0</v>
      </c>
      <c r="M245" s="93"/>
      <c r="N245" s="59"/>
      <c r="O245" s="58"/>
      <c r="P245" s="109"/>
      <c r="Q245" s="103">
        <v>0</v>
      </c>
      <c r="R245" s="289">
        <f t="shared" si="8"/>
        <v>0</v>
      </c>
    </row>
    <row r="246" spans="11:18" ht="28.5" customHeight="1" x14ac:dyDescent="0.35">
      <c r="K246" s="95">
        <f t="shared" si="9"/>
        <v>0</v>
      </c>
      <c r="M246" s="93"/>
      <c r="N246" s="59"/>
      <c r="O246" s="58"/>
      <c r="P246" s="109"/>
      <c r="Q246" s="103">
        <v>0</v>
      </c>
      <c r="R246" s="289">
        <f t="shared" si="8"/>
        <v>0</v>
      </c>
    </row>
    <row r="247" spans="11:18" ht="28.5" customHeight="1" x14ac:dyDescent="0.35">
      <c r="K247" s="95">
        <f t="shared" si="9"/>
        <v>0</v>
      </c>
      <c r="M247" s="93"/>
      <c r="N247" s="59"/>
      <c r="O247" s="58"/>
      <c r="P247" s="109"/>
      <c r="Q247" s="103">
        <v>0</v>
      </c>
      <c r="R247" s="289">
        <f t="shared" si="8"/>
        <v>0</v>
      </c>
    </row>
    <row r="248" spans="11:18" ht="28.5" customHeight="1" x14ac:dyDescent="0.35">
      <c r="K248" s="95">
        <f t="shared" si="9"/>
        <v>0</v>
      </c>
      <c r="M248" s="93"/>
      <c r="N248" s="59"/>
      <c r="O248" s="58"/>
      <c r="P248" s="109"/>
      <c r="Q248" s="103">
        <v>0</v>
      </c>
      <c r="R248" s="289">
        <f t="shared" si="8"/>
        <v>0</v>
      </c>
    </row>
    <row r="249" spans="11:18" ht="28.5" customHeight="1" x14ac:dyDescent="0.35">
      <c r="K249" s="95">
        <f t="shared" si="9"/>
        <v>0</v>
      </c>
      <c r="M249" s="93"/>
      <c r="N249" s="59"/>
      <c r="O249" s="58"/>
      <c r="P249" s="109"/>
      <c r="Q249" s="103">
        <v>0</v>
      </c>
      <c r="R249" s="289">
        <f t="shared" si="8"/>
        <v>0</v>
      </c>
    </row>
    <row r="250" spans="11:18" ht="28.5" customHeight="1" x14ac:dyDescent="0.35">
      <c r="K250" s="95">
        <f t="shared" si="9"/>
        <v>0</v>
      </c>
      <c r="M250" s="93"/>
      <c r="N250" s="59"/>
      <c r="O250" s="58"/>
      <c r="P250" s="109"/>
      <c r="Q250" s="103">
        <v>0</v>
      </c>
      <c r="R250" s="289">
        <f t="shared" si="8"/>
        <v>0</v>
      </c>
    </row>
    <row r="251" spans="11:18" ht="28.5" customHeight="1" x14ac:dyDescent="0.35">
      <c r="K251" s="95">
        <f t="shared" si="9"/>
        <v>0</v>
      </c>
      <c r="M251" s="93"/>
      <c r="N251" s="59"/>
      <c r="O251" s="58"/>
      <c r="P251" s="109"/>
      <c r="Q251" s="103">
        <v>0</v>
      </c>
      <c r="R251" s="289">
        <f t="shared" si="8"/>
        <v>0</v>
      </c>
    </row>
    <row r="252" spans="11:18" ht="28.5" customHeight="1" x14ac:dyDescent="0.35">
      <c r="K252" s="95">
        <f t="shared" si="9"/>
        <v>0</v>
      </c>
      <c r="M252" s="93"/>
      <c r="N252" s="59"/>
      <c r="O252" s="58"/>
      <c r="P252" s="109"/>
      <c r="Q252" s="103">
        <v>0</v>
      </c>
      <c r="R252" s="289">
        <f t="shared" si="8"/>
        <v>0</v>
      </c>
    </row>
    <row r="253" spans="11:18" ht="28.5" customHeight="1" x14ac:dyDescent="0.35">
      <c r="K253" s="95">
        <f t="shared" si="9"/>
        <v>0</v>
      </c>
      <c r="M253" s="93"/>
      <c r="N253" s="59"/>
      <c r="O253" s="58"/>
      <c r="P253" s="109"/>
      <c r="Q253" s="103">
        <v>0</v>
      </c>
      <c r="R253" s="289">
        <f t="shared" si="8"/>
        <v>0</v>
      </c>
    </row>
    <row r="254" spans="11:18" ht="28.5" customHeight="1" x14ac:dyDescent="0.35">
      <c r="K254" s="95">
        <f t="shared" si="9"/>
        <v>0</v>
      </c>
      <c r="M254" s="93"/>
      <c r="N254" s="59"/>
      <c r="O254" s="58"/>
      <c r="P254" s="109"/>
      <c r="Q254" s="103">
        <v>0</v>
      </c>
      <c r="R254" s="289">
        <f t="shared" si="8"/>
        <v>0</v>
      </c>
    </row>
    <row r="255" spans="11:18" ht="28.5" customHeight="1" x14ac:dyDescent="0.35">
      <c r="K255" s="95">
        <f t="shared" si="9"/>
        <v>0</v>
      </c>
      <c r="M255" s="93"/>
      <c r="N255" s="59"/>
      <c r="O255" s="58"/>
      <c r="P255" s="109"/>
      <c r="Q255" s="103">
        <v>0</v>
      </c>
      <c r="R255" s="289">
        <f t="shared" si="8"/>
        <v>0</v>
      </c>
    </row>
    <row r="256" spans="11:18" ht="28.5" customHeight="1" x14ac:dyDescent="0.35">
      <c r="K256" s="95">
        <f t="shared" si="9"/>
        <v>0</v>
      </c>
      <c r="M256" s="93"/>
      <c r="N256" s="59"/>
      <c r="O256" s="58"/>
      <c r="P256" s="109"/>
      <c r="Q256" s="103">
        <v>0</v>
      </c>
      <c r="R256" s="289">
        <f t="shared" si="8"/>
        <v>0</v>
      </c>
    </row>
    <row r="257" spans="11:18" ht="28.5" customHeight="1" x14ac:dyDescent="0.35">
      <c r="K257" s="95">
        <f t="shared" si="9"/>
        <v>0</v>
      </c>
      <c r="M257" s="93"/>
      <c r="N257" s="59"/>
      <c r="O257" s="58"/>
      <c r="P257" s="109"/>
      <c r="Q257" s="103">
        <v>0</v>
      </c>
      <c r="R257" s="289">
        <f t="shared" si="8"/>
        <v>0</v>
      </c>
    </row>
    <row r="258" spans="11:18" ht="28.5" customHeight="1" x14ac:dyDescent="0.35">
      <c r="K258" s="95">
        <f t="shared" si="9"/>
        <v>0</v>
      </c>
      <c r="M258" s="93"/>
      <c r="N258" s="59"/>
      <c r="O258" s="58"/>
      <c r="P258" s="109"/>
      <c r="Q258" s="103">
        <v>0</v>
      </c>
      <c r="R258" s="289">
        <f t="shared" si="8"/>
        <v>0</v>
      </c>
    </row>
    <row r="259" spans="11:18" ht="28.5" customHeight="1" x14ac:dyDescent="0.35">
      <c r="K259" s="95">
        <f t="shared" si="9"/>
        <v>0</v>
      </c>
      <c r="M259" s="93"/>
      <c r="N259" s="59"/>
      <c r="O259" s="58"/>
      <c r="P259" s="109"/>
      <c r="Q259" s="103">
        <v>0</v>
      </c>
      <c r="R259" s="289">
        <f t="shared" si="8"/>
        <v>0</v>
      </c>
    </row>
    <row r="260" spans="11:18" ht="28.5" customHeight="1" x14ac:dyDescent="0.35">
      <c r="K260" s="95">
        <f t="shared" si="9"/>
        <v>0</v>
      </c>
      <c r="M260" s="93"/>
      <c r="N260" s="59"/>
      <c r="O260" s="58"/>
      <c r="P260" s="109"/>
      <c r="Q260" s="103">
        <v>0</v>
      </c>
      <c r="R260" s="289">
        <f t="shared" si="8"/>
        <v>0</v>
      </c>
    </row>
    <row r="261" spans="11:18" ht="28.5" customHeight="1" x14ac:dyDescent="0.35">
      <c r="K261" s="95">
        <f t="shared" si="9"/>
        <v>0</v>
      </c>
      <c r="M261" s="93"/>
      <c r="N261" s="59"/>
      <c r="O261" s="58"/>
      <c r="P261" s="109"/>
      <c r="Q261" s="103">
        <v>0</v>
      </c>
      <c r="R261" s="289">
        <f t="shared" si="8"/>
        <v>0</v>
      </c>
    </row>
    <row r="262" spans="11:18" ht="28.5" customHeight="1" x14ac:dyDescent="0.35">
      <c r="K262" s="95">
        <f t="shared" si="9"/>
        <v>0</v>
      </c>
      <c r="M262" s="93"/>
      <c r="N262" s="59"/>
      <c r="O262" s="58"/>
      <c r="P262" s="109"/>
      <c r="Q262" s="103">
        <v>0</v>
      </c>
      <c r="R262" s="289">
        <f t="shared" si="8"/>
        <v>0</v>
      </c>
    </row>
    <row r="263" spans="11:18" ht="28.5" customHeight="1" x14ac:dyDescent="0.35">
      <c r="K263" s="95">
        <f t="shared" si="9"/>
        <v>0</v>
      </c>
      <c r="M263" s="93"/>
      <c r="N263" s="59"/>
      <c r="O263" s="58"/>
      <c r="P263" s="109"/>
      <c r="Q263" s="103">
        <v>0</v>
      </c>
      <c r="R263" s="289">
        <f t="shared" si="8"/>
        <v>0</v>
      </c>
    </row>
    <row r="264" spans="11:18" ht="28.5" customHeight="1" x14ac:dyDescent="0.35">
      <c r="K264" s="95">
        <f t="shared" si="9"/>
        <v>0</v>
      </c>
      <c r="M264" s="93"/>
      <c r="N264" s="59"/>
      <c r="O264" s="58"/>
      <c r="P264" s="109"/>
      <c r="Q264" s="103">
        <v>0</v>
      </c>
      <c r="R264" s="289">
        <f t="shared" si="8"/>
        <v>0</v>
      </c>
    </row>
    <row r="265" spans="11:18" ht="28.5" customHeight="1" x14ac:dyDescent="0.35">
      <c r="K265" s="95">
        <f t="shared" si="9"/>
        <v>0</v>
      </c>
      <c r="M265" s="93"/>
      <c r="N265" s="59"/>
      <c r="O265" s="58"/>
      <c r="P265" s="109"/>
      <c r="Q265" s="103">
        <v>0</v>
      </c>
      <c r="R265" s="289">
        <f t="shared" si="8"/>
        <v>0</v>
      </c>
    </row>
    <row r="266" spans="11:18" ht="28.5" customHeight="1" x14ac:dyDescent="0.35">
      <c r="K266" s="95">
        <f t="shared" si="9"/>
        <v>0</v>
      </c>
      <c r="M266" s="93"/>
      <c r="N266" s="59"/>
      <c r="O266" s="58"/>
      <c r="P266" s="109"/>
      <c r="Q266" s="103">
        <v>0</v>
      </c>
      <c r="R266" s="289">
        <f t="shared" si="8"/>
        <v>0</v>
      </c>
    </row>
    <row r="267" spans="11:18" ht="28.5" customHeight="1" x14ac:dyDescent="0.35">
      <c r="K267" s="95">
        <f t="shared" si="9"/>
        <v>0</v>
      </c>
      <c r="M267" s="93"/>
      <c r="N267" s="59"/>
      <c r="O267" s="58"/>
      <c r="P267" s="109"/>
      <c r="Q267" s="103">
        <v>0</v>
      </c>
      <c r="R267" s="289">
        <f t="shared" si="8"/>
        <v>0</v>
      </c>
    </row>
    <row r="268" spans="11:18" ht="28.5" customHeight="1" x14ac:dyDescent="0.35">
      <c r="K268" s="95">
        <f t="shared" si="9"/>
        <v>0</v>
      </c>
      <c r="M268" s="93"/>
      <c r="N268" s="59"/>
      <c r="O268" s="58"/>
      <c r="P268" s="109"/>
      <c r="Q268" s="103">
        <v>0</v>
      </c>
      <c r="R268" s="289">
        <f t="shared" si="8"/>
        <v>0</v>
      </c>
    </row>
    <row r="269" spans="11:18" ht="28.5" customHeight="1" x14ac:dyDescent="0.35">
      <c r="K269" s="95">
        <f t="shared" si="9"/>
        <v>0</v>
      </c>
      <c r="M269" s="93"/>
      <c r="N269" s="59"/>
      <c r="O269" s="58"/>
      <c r="P269" s="109"/>
      <c r="Q269" s="103">
        <v>0</v>
      </c>
      <c r="R269" s="289">
        <f t="shared" si="8"/>
        <v>0</v>
      </c>
    </row>
    <row r="270" spans="11:18" ht="28.5" customHeight="1" x14ac:dyDescent="0.35">
      <c r="K270" s="95">
        <f t="shared" si="9"/>
        <v>0</v>
      </c>
      <c r="M270" s="94"/>
      <c r="N270" s="61"/>
      <c r="O270" s="60"/>
      <c r="P270" s="110"/>
      <c r="Q270" s="103">
        <v>0</v>
      </c>
      <c r="R270" s="289">
        <f t="shared" si="8"/>
        <v>0</v>
      </c>
    </row>
    <row r="271" spans="11:18" ht="33" customHeight="1" x14ac:dyDescent="0.35">
      <c r="Q271" s="104">
        <v>0</v>
      </c>
      <c r="R271" s="104">
        <f t="shared" si="8"/>
        <v>0</v>
      </c>
    </row>
    <row r="272" spans="11:18" ht="33" customHeight="1" x14ac:dyDescent="0.35">
      <c r="Q272" s="104">
        <v>0</v>
      </c>
      <c r="R272" s="104">
        <f t="shared" si="8"/>
        <v>0</v>
      </c>
    </row>
    <row r="273" spans="17:18" ht="33" customHeight="1" x14ac:dyDescent="0.35">
      <c r="Q273" s="104">
        <v>0</v>
      </c>
      <c r="R273" s="104">
        <f t="shared" si="8"/>
        <v>0</v>
      </c>
    </row>
    <row r="274" spans="17:18" ht="33" customHeight="1" x14ac:dyDescent="0.35">
      <c r="Q274" s="104">
        <v>0</v>
      </c>
      <c r="R274" s="104">
        <f t="shared" si="8"/>
        <v>0</v>
      </c>
    </row>
    <row r="275" spans="17:18" ht="33" customHeight="1" x14ac:dyDescent="0.35">
      <c r="Q275" s="104">
        <v>0</v>
      </c>
      <c r="R275" s="104">
        <f t="shared" si="8"/>
        <v>0</v>
      </c>
    </row>
    <row r="276" spans="17:18" ht="33" customHeight="1" x14ac:dyDescent="0.35">
      <c r="Q276" s="104">
        <v>0</v>
      </c>
      <c r="R276" s="104">
        <f t="shared" si="8"/>
        <v>0</v>
      </c>
    </row>
    <row r="277" spans="17:18" ht="33" customHeight="1" x14ac:dyDescent="0.35">
      <c r="Q277" s="104">
        <v>0</v>
      </c>
      <c r="R277" s="104">
        <f t="shared" si="8"/>
        <v>0</v>
      </c>
    </row>
    <row r="1782" spans="1:8" ht="33" customHeight="1" x14ac:dyDescent="0.35">
      <c r="A1782" s="50"/>
      <c r="B1782" s="97"/>
      <c r="C1782" s="51"/>
      <c r="D1782" s="276"/>
      <c r="E1782" s="152"/>
      <c r="F1782" s="277"/>
      <c r="G1782" s="277"/>
      <c r="H1782" s="54"/>
    </row>
    <row r="1783" spans="1:8" ht="33" customHeight="1" x14ac:dyDescent="0.35">
      <c r="A1783" s="50"/>
      <c r="B1783" s="97"/>
      <c r="C1783" s="51"/>
      <c r="D1783" s="276"/>
      <c r="E1783" s="152"/>
      <c r="F1783" s="277"/>
      <c r="G1783" s="277"/>
      <c r="H1783" s="54"/>
    </row>
    <row r="1784" spans="1:8" ht="33" customHeight="1" x14ac:dyDescent="0.35">
      <c r="A1784" s="50"/>
      <c r="B1784" s="97"/>
      <c r="C1784" s="51"/>
      <c r="D1784" s="276"/>
      <c r="E1784" s="152"/>
      <c r="F1784" s="277"/>
      <c r="G1784" s="277"/>
      <c r="H1784" s="54"/>
    </row>
    <row r="1785" spans="1:8" ht="33" customHeight="1" x14ac:dyDescent="0.35">
      <c r="A1785" s="50"/>
      <c r="B1785" s="97"/>
      <c r="C1785" s="51"/>
      <c r="D1785" s="276"/>
      <c r="E1785" s="152"/>
      <c r="F1785" s="277"/>
      <c r="G1785" s="277"/>
      <c r="H1785" s="54"/>
    </row>
    <row r="1786" spans="1:8" ht="33" customHeight="1" x14ac:dyDescent="0.35">
      <c r="A1786" s="50"/>
      <c r="B1786" s="97"/>
      <c r="C1786" s="51"/>
      <c r="D1786" s="276"/>
      <c r="E1786" s="152"/>
      <c r="F1786" s="277"/>
      <c r="G1786" s="277"/>
      <c r="H1786" s="54"/>
    </row>
    <row r="1787" spans="1:8" ht="33" customHeight="1" x14ac:dyDescent="0.35">
      <c r="A1787" s="50"/>
      <c r="B1787" s="97"/>
      <c r="C1787" s="51"/>
      <c r="D1787" s="276"/>
      <c r="E1787" s="152"/>
      <c r="F1787" s="277"/>
      <c r="G1787" s="277"/>
      <c r="H1787" s="54"/>
    </row>
    <row r="1788" spans="1:8" ht="33" customHeight="1" x14ac:dyDescent="0.35">
      <c r="A1788" s="50"/>
      <c r="B1788" s="97"/>
      <c r="C1788" s="51"/>
      <c r="D1788" s="276"/>
      <c r="E1788" s="152"/>
      <c r="F1788" s="277"/>
      <c r="G1788" s="277"/>
      <c r="H1788" s="54"/>
    </row>
    <row r="1789" spans="1:8" ht="33" customHeight="1" x14ac:dyDescent="0.35">
      <c r="A1789" s="50"/>
      <c r="B1789" s="97"/>
      <c r="C1789" s="51"/>
      <c r="D1789" s="276"/>
      <c r="E1789" s="152"/>
      <c r="F1789" s="277"/>
      <c r="G1789" s="277"/>
      <c r="H1789" s="54"/>
    </row>
    <row r="1790" spans="1:8" ht="33" customHeight="1" x14ac:dyDescent="0.35">
      <c r="A1790" s="50"/>
      <c r="B1790" s="97"/>
      <c r="C1790" s="51"/>
      <c r="D1790" s="276"/>
      <c r="E1790" s="155"/>
      <c r="F1790" s="277"/>
      <c r="G1790" s="277"/>
      <c r="H1790" s="55"/>
    </row>
    <row r="1791" spans="1:8" ht="33" customHeight="1" x14ac:dyDescent="0.35">
      <c r="A1791" s="50"/>
      <c r="B1791" s="97"/>
      <c r="C1791" s="51"/>
      <c r="D1791" s="276"/>
      <c r="E1791" s="152"/>
      <c r="F1791" s="277"/>
      <c r="G1791" s="277"/>
      <c r="H1791" s="54"/>
    </row>
    <row r="1792" spans="1:8" ht="33" customHeight="1" x14ac:dyDescent="0.35">
      <c r="A1792" s="50"/>
      <c r="B1792" s="97"/>
      <c r="C1792" s="51"/>
      <c r="D1792" s="276"/>
      <c r="E1792" s="152"/>
      <c r="F1792" s="277"/>
      <c r="G1792" s="277"/>
      <c r="H1792" s="54"/>
    </row>
    <row r="1793" spans="1:8" ht="33" customHeight="1" x14ac:dyDescent="0.35">
      <c r="A1793" s="50"/>
      <c r="B1793" s="97"/>
      <c r="C1793" s="51"/>
      <c r="D1793" s="276"/>
      <c r="E1793" s="152"/>
      <c r="F1793" s="277"/>
      <c r="G1793" s="277"/>
      <c r="H1793" s="54"/>
    </row>
    <row r="1794" spans="1:8" ht="33" customHeight="1" x14ac:dyDescent="0.35">
      <c r="A1794" s="50"/>
      <c r="B1794" s="97"/>
      <c r="C1794" s="51"/>
      <c r="D1794" s="276"/>
      <c r="E1794" s="152"/>
      <c r="F1794" s="277"/>
      <c r="G1794" s="277"/>
      <c r="H1794" s="54"/>
    </row>
    <row r="1795" spans="1:8" ht="33" customHeight="1" x14ac:dyDescent="0.35">
      <c r="A1795" s="50"/>
      <c r="B1795" s="97"/>
      <c r="C1795" s="51"/>
      <c r="D1795" s="276"/>
      <c r="E1795" s="152"/>
      <c r="F1795" s="277"/>
      <c r="G1795" s="277"/>
      <c r="H1795" s="54"/>
    </row>
    <row r="1796" spans="1:8" ht="33" customHeight="1" x14ac:dyDescent="0.35">
      <c r="A1796" s="50"/>
      <c r="B1796" s="97"/>
      <c r="C1796" s="51"/>
      <c r="D1796" s="276"/>
      <c r="E1796" s="152"/>
      <c r="F1796" s="277"/>
      <c r="G1796" s="277"/>
      <c r="H1796" s="54"/>
    </row>
    <row r="1797" spans="1:8" ht="33" customHeight="1" x14ac:dyDescent="0.35">
      <c r="A1797" s="50"/>
      <c r="B1797" s="97"/>
      <c r="C1797" s="51"/>
      <c r="D1797" s="276"/>
      <c r="E1797" s="152"/>
      <c r="F1797" s="277"/>
      <c r="G1797" s="277"/>
      <c r="H1797" s="54"/>
    </row>
    <row r="1798" spans="1:8" ht="33" customHeight="1" x14ac:dyDescent="0.35">
      <c r="A1798" s="50"/>
      <c r="B1798" s="97"/>
      <c r="C1798" s="51"/>
      <c r="D1798" s="276"/>
      <c r="E1798" s="152"/>
      <c r="F1798" s="277"/>
      <c r="G1798" s="277"/>
      <c r="H1798" s="54"/>
    </row>
    <row r="1799" spans="1:8" ht="33" customHeight="1" x14ac:dyDescent="0.35">
      <c r="A1799" s="50"/>
      <c r="B1799" s="97"/>
      <c r="C1799" s="51"/>
      <c r="D1799" s="276"/>
      <c r="E1799" s="152"/>
      <c r="F1799" s="277"/>
      <c r="G1799" s="277"/>
      <c r="H1799" s="54"/>
    </row>
    <row r="1800" spans="1:8" ht="33" customHeight="1" x14ac:dyDescent="0.35">
      <c r="A1800" s="50"/>
      <c r="B1800" s="98"/>
      <c r="C1800" s="52"/>
      <c r="D1800" s="276"/>
      <c r="E1800" s="152"/>
      <c r="F1800" s="277"/>
      <c r="G1800" s="277"/>
      <c r="H1800" s="54"/>
    </row>
    <row r="1801" spans="1:8" ht="33" customHeight="1" x14ac:dyDescent="0.35">
      <c r="A1801" s="50"/>
      <c r="B1801" s="98"/>
      <c r="C1801" s="51"/>
      <c r="D1801" s="276"/>
      <c r="E1801" s="152"/>
      <c r="F1801" s="277"/>
      <c r="G1801" s="277"/>
      <c r="H1801" s="54"/>
    </row>
    <row r="1802" spans="1:8" ht="33" customHeight="1" x14ac:dyDescent="0.35">
      <c r="A1802" s="50"/>
      <c r="B1802" s="97"/>
      <c r="C1802" s="51"/>
      <c r="D1802" s="276"/>
      <c r="E1802" s="152"/>
      <c r="F1802" s="277"/>
      <c r="G1802" s="277"/>
      <c r="H1802" s="54"/>
    </row>
    <row r="1803" spans="1:8" ht="33" customHeight="1" x14ac:dyDescent="0.35">
      <c r="A1803" s="50"/>
      <c r="B1803" s="97"/>
      <c r="C1803" s="51"/>
      <c r="D1803" s="276"/>
      <c r="E1803" s="152"/>
      <c r="F1803" s="277"/>
      <c r="G1803" s="277"/>
      <c r="H1803" s="54"/>
    </row>
    <row r="1804" spans="1:8" ht="33" customHeight="1" x14ac:dyDescent="0.35">
      <c r="A1804" s="50"/>
      <c r="B1804" s="97"/>
      <c r="C1804" s="51"/>
      <c r="D1804" s="276"/>
      <c r="E1804" s="152"/>
      <c r="F1804" s="277"/>
      <c r="G1804" s="277"/>
      <c r="H1804" s="54"/>
    </row>
    <row r="1805" spans="1:8" ht="33" customHeight="1" x14ac:dyDescent="0.35">
      <c r="A1805" s="50"/>
      <c r="B1805" s="97"/>
      <c r="C1805" s="51"/>
      <c r="D1805" s="276"/>
      <c r="E1805" s="152"/>
      <c r="F1805" s="277"/>
      <c r="G1805" s="277"/>
      <c r="H1805" s="54"/>
    </row>
    <row r="1806" spans="1:8" ht="33" customHeight="1" x14ac:dyDescent="0.35">
      <c r="A1806" s="50"/>
      <c r="B1806" s="97"/>
      <c r="C1806" s="51"/>
      <c r="D1806" s="278"/>
      <c r="E1806" s="279"/>
      <c r="F1806" s="280"/>
      <c r="G1806" s="280"/>
      <c r="H1806" s="56"/>
    </row>
    <row r="1807" spans="1:8" ht="33" customHeight="1" x14ac:dyDescent="0.35">
      <c r="A1807" s="50"/>
      <c r="B1807" s="97"/>
      <c r="C1807" s="51"/>
      <c r="D1807" s="276"/>
      <c r="E1807" s="152"/>
      <c r="F1807" s="277"/>
      <c r="G1807" s="277"/>
      <c r="H1807" s="56"/>
    </row>
    <row r="1808" spans="1:8" ht="33" customHeight="1" x14ac:dyDescent="0.35">
      <c r="A1808" s="50"/>
      <c r="B1808" s="97"/>
      <c r="C1808" s="51"/>
      <c r="D1808" s="281"/>
      <c r="E1808" s="151"/>
      <c r="F1808" s="280"/>
      <c r="G1808" s="280"/>
      <c r="H1808" s="54"/>
    </row>
    <row r="1809" spans="1:8" ht="33" customHeight="1" x14ac:dyDescent="0.35">
      <c r="A1809" s="50"/>
      <c r="B1809" s="97"/>
      <c r="C1809" s="51"/>
      <c r="D1809" s="281"/>
      <c r="E1809" s="151"/>
      <c r="F1809" s="280"/>
      <c r="G1809" s="280"/>
      <c r="H1809" s="54"/>
    </row>
    <row r="1810" spans="1:8" ht="33" customHeight="1" x14ac:dyDescent="0.35">
      <c r="A1810" s="50"/>
      <c r="B1810" s="98"/>
      <c r="C1810" s="51"/>
      <c r="D1810" s="276"/>
      <c r="E1810" s="151"/>
      <c r="F1810" s="280"/>
      <c r="G1810" s="280"/>
      <c r="H1810" s="54"/>
    </row>
    <row r="1811" spans="1:8" ht="33" customHeight="1" x14ac:dyDescent="0.35">
      <c r="A1811" s="50"/>
      <c r="B1811" s="97"/>
      <c r="C1811" s="51"/>
      <c r="D1811" s="276"/>
      <c r="E1811" s="155"/>
      <c r="F1811" s="277"/>
      <c r="G1811" s="277"/>
      <c r="H1811" s="54"/>
    </row>
    <row r="1812" spans="1:8" ht="33" customHeight="1" x14ac:dyDescent="0.35">
      <c r="A1812" s="50"/>
      <c r="B1812" s="97"/>
      <c r="C1812" s="51"/>
      <c r="D1812" s="281"/>
      <c r="E1812" s="151"/>
      <c r="F1812" s="280"/>
      <c r="G1812" s="280"/>
      <c r="H1812" s="54"/>
    </row>
    <row r="1813" spans="1:8" ht="33" customHeight="1" x14ac:dyDescent="0.35">
      <c r="A1813" s="50"/>
      <c r="B1813" s="97"/>
      <c r="C1813" s="51"/>
      <c r="D1813" s="281"/>
      <c r="E1813" s="151"/>
      <c r="F1813" s="280"/>
      <c r="G1813" s="280"/>
      <c r="H1813" s="54"/>
    </row>
    <row r="1814" spans="1:8" ht="33" customHeight="1" x14ac:dyDescent="0.35">
      <c r="A1814" s="50"/>
      <c r="B1814" s="97"/>
      <c r="C1814" s="52"/>
      <c r="D1814" s="281"/>
      <c r="E1814" s="151"/>
      <c r="F1814" s="280"/>
      <c r="G1814" s="280"/>
      <c r="H1814" s="54"/>
    </row>
    <row r="1815" spans="1:8" ht="33" customHeight="1" x14ac:dyDescent="0.35">
      <c r="A1815" s="50"/>
      <c r="B1815" s="97"/>
      <c r="C1815" s="52"/>
      <c r="D1815" s="281"/>
      <c r="E1815" s="151"/>
      <c r="F1815" s="280"/>
      <c r="G1815" s="280"/>
      <c r="H1815" s="54"/>
    </row>
    <row r="1816" spans="1:8" ht="33" customHeight="1" x14ac:dyDescent="0.35">
      <c r="A1816" s="50"/>
      <c r="B1816" s="97"/>
      <c r="C1816" s="51"/>
      <c r="D1816" s="278"/>
      <c r="E1816" s="279"/>
      <c r="F1816" s="280"/>
      <c r="G1816" s="280"/>
      <c r="H1816" s="56"/>
    </row>
    <row r="1817" spans="1:8" ht="33" customHeight="1" x14ac:dyDescent="0.35">
      <c r="A1817" s="50"/>
      <c r="B1817" s="97"/>
      <c r="C1817" s="51"/>
      <c r="D1817" s="276"/>
      <c r="E1817" s="152"/>
      <c r="F1817" s="277"/>
      <c r="G1817" s="277"/>
      <c r="H1817" s="54"/>
    </row>
    <row r="1818" spans="1:8" ht="33" customHeight="1" x14ac:dyDescent="0.35">
      <c r="A1818" s="50"/>
      <c r="B1818" s="97"/>
      <c r="C1818" s="51"/>
      <c r="D1818" s="276"/>
      <c r="E1818" s="152"/>
      <c r="F1818" s="277"/>
      <c r="G1818" s="277"/>
      <c r="H1818" s="54"/>
    </row>
    <row r="1819" spans="1:8" ht="33" customHeight="1" x14ac:dyDescent="0.35">
      <c r="A1819" s="50"/>
      <c r="B1819" s="97"/>
      <c r="C1819" s="51"/>
      <c r="D1819" s="276"/>
      <c r="E1819" s="155"/>
      <c r="F1819" s="277"/>
      <c r="G1819" s="277"/>
      <c r="H1819" s="54"/>
    </row>
    <row r="1820" spans="1:8" ht="33" customHeight="1" x14ac:dyDescent="0.35">
      <c r="A1820" s="50"/>
      <c r="B1820" s="97"/>
      <c r="C1820" s="51"/>
      <c r="D1820" s="276"/>
      <c r="E1820" s="152"/>
      <c r="F1820" s="277"/>
      <c r="G1820" s="277"/>
      <c r="H1820" s="54"/>
    </row>
    <row r="1821" spans="1:8" ht="33" customHeight="1" x14ac:dyDescent="0.35">
      <c r="A1821" s="50"/>
      <c r="B1821" s="97"/>
      <c r="C1821" s="51"/>
      <c r="D1821" s="276"/>
      <c r="E1821" s="152"/>
      <c r="F1821" s="277"/>
      <c r="G1821" s="277"/>
      <c r="H1821" s="54"/>
    </row>
    <row r="1822" spans="1:8" ht="33" customHeight="1" x14ac:dyDescent="0.35">
      <c r="A1822" s="50"/>
      <c r="B1822" s="97"/>
      <c r="C1822" s="51"/>
      <c r="D1822" s="276"/>
      <c r="E1822" s="152"/>
      <c r="F1822" s="277"/>
      <c r="G1822" s="277"/>
      <c r="H1822" s="54"/>
    </row>
    <row r="1823" spans="1:8" ht="33" customHeight="1" x14ac:dyDescent="0.35">
      <c r="A1823" s="50"/>
      <c r="B1823" s="97"/>
      <c r="C1823" s="51"/>
      <c r="D1823" s="276"/>
      <c r="E1823" s="152"/>
      <c r="F1823" s="277"/>
      <c r="G1823" s="277"/>
      <c r="H1823" s="54"/>
    </row>
    <row r="1824" spans="1:8" ht="33" customHeight="1" x14ac:dyDescent="0.35">
      <c r="A1824" s="50"/>
      <c r="B1824" s="97"/>
      <c r="C1824" s="52"/>
      <c r="D1824" s="276"/>
      <c r="E1824" s="152"/>
      <c r="F1824" s="277"/>
      <c r="G1824" s="277"/>
      <c r="H1824" s="54"/>
    </row>
    <row r="1825" spans="1:8" ht="33" customHeight="1" x14ac:dyDescent="0.35">
      <c r="A1825" s="50"/>
      <c r="B1825" s="97"/>
      <c r="C1825" s="51"/>
      <c r="D1825" s="276"/>
      <c r="E1825" s="152"/>
      <c r="F1825" s="277"/>
      <c r="G1825" s="277"/>
      <c r="H1825" s="54"/>
    </row>
    <row r="1826" spans="1:8" ht="33" customHeight="1" x14ac:dyDescent="0.35">
      <c r="A1826" s="50"/>
      <c r="B1826" s="97"/>
      <c r="C1826" s="51"/>
      <c r="D1826" s="278"/>
      <c r="E1826" s="279"/>
      <c r="F1826" s="280"/>
      <c r="G1826" s="280"/>
      <c r="H1826" s="56"/>
    </row>
    <row r="1827" spans="1:8" ht="33" customHeight="1" x14ac:dyDescent="0.35">
      <c r="A1827" s="50"/>
      <c r="B1827" s="97"/>
      <c r="C1827" s="51"/>
      <c r="D1827" s="278"/>
      <c r="E1827" s="279"/>
      <c r="F1827" s="280"/>
      <c r="G1827" s="280"/>
      <c r="H1827" s="56"/>
    </row>
    <row r="1828" spans="1:8" ht="33" customHeight="1" x14ac:dyDescent="0.35">
      <c r="A1828" s="50"/>
      <c r="B1828" s="97"/>
      <c r="C1828" s="52"/>
      <c r="D1828" s="281"/>
      <c r="E1828" s="151"/>
      <c r="F1828" s="280"/>
      <c r="G1828" s="280"/>
      <c r="H1828" s="54"/>
    </row>
    <row r="1829" spans="1:8" ht="33" customHeight="1" x14ac:dyDescent="0.35">
      <c r="A1829" s="50"/>
      <c r="B1829" s="97"/>
      <c r="C1829" s="51"/>
      <c r="D1829" s="282"/>
      <c r="E1829" s="154"/>
      <c r="F1829" s="277"/>
      <c r="G1829" s="277"/>
      <c r="H1829" s="54"/>
    </row>
    <row r="1830" spans="1:8" ht="33" customHeight="1" x14ac:dyDescent="0.35">
      <c r="A1830" s="50"/>
      <c r="B1830" s="97"/>
      <c r="C1830" s="51"/>
      <c r="D1830" s="282"/>
      <c r="E1830" s="154"/>
      <c r="F1830" s="277"/>
      <c r="G1830" s="277"/>
      <c r="H1830" s="54"/>
    </row>
    <row r="1831" spans="1:8" ht="33" customHeight="1" x14ac:dyDescent="0.35">
      <c r="A1831" s="50"/>
      <c r="B1831" s="97"/>
      <c r="C1831" s="51"/>
      <c r="D1831" s="282"/>
      <c r="E1831" s="154"/>
      <c r="F1831" s="277"/>
      <c r="G1831" s="277"/>
      <c r="H1831" s="54"/>
    </row>
    <row r="1832" spans="1:8" ht="33" customHeight="1" x14ac:dyDescent="0.35">
      <c r="A1832" s="50"/>
      <c r="B1832" s="97"/>
      <c r="C1832" s="51"/>
      <c r="D1832" s="278"/>
      <c r="E1832" s="279"/>
      <c r="F1832" s="280"/>
      <c r="G1832" s="280"/>
      <c r="H1832" s="56"/>
    </row>
    <row r="1833" spans="1:8" ht="33" customHeight="1" x14ac:dyDescent="0.35">
      <c r="A1833" s="50"/>
      <c r="B1833" s="97"/>
      <c r="C1833" s="51"/>
      <c r="D1833" s="276"/>
      <c r="E1833" s="152"/>
      <c r="F1833" s="277"/>
      <c r="G1833" s="277"/>
      <c r="H1833" s="54"/>
    </row>
    <row r="1834" spans="1:8" ht="33" customHeight="1" x14ac:dyDescent="0.35">
      <c r="A1834" s="50"/>
      <c r="B1834" s="97"/>
      <c r="C1834" s="51"/>
      <c r="D1834" s="276"/>
      <c r="E1834" s="152"/>
      <c r="F1834" s="277"/>
      <c r="G1834" s="277"/>
      <c r="H1834" s="56"/>
    </row>
    <row r="1835" spans="1:8" ht="33" customHeight="1" x14ac:dyDescent="0.35">
      <c r="A1835" s="50"/>
      <c r="B1835" s="98"/>
      <c r="C1835" s="51"/>
      <c r="D1835" s="282"/>
      <c r="E1835" s="154"/>
      <c r="F1835" s="277"/>
      <c r="G1835" s="277"/>
      <c r="H1835" s="54"/>
    </row>
    <row r="1836" spans="1:8" ht="33" customHeight="1" x14ac:dyDescent="0.35">
      <c r="A1836" s="50"/>
      <c r="B1836" s="97"/>
      <c r="C1836" s="51"/>
      <c r="D1836" s="281"/>
      <c r="E1836" s="151"/>
      <c r="F1836" s="280"/>
      <c r="G1836" s="280"/>
      <c r="H1836" s="56"/>
    </row>
    <row r="1837" spans="1:8" ht="33" customHeight="1" x14ac:dyDescent="0.35">
      <c r="A1837" s="50"/>
      <c r="B1837" s="97"/>
      <c r="C1837" s="51"/>
      <c r="D1837" s="276"/>
      <c r="E1837" s="152"/>
      <c r="F1837" s="277"/>
      <c r="G1837" s="277"/>
      <c r="H1837" s="54"/>
    </row>
    <row r="1838" spans="1:8" ht="33" customHeight="1" x14ac:dyDescent="0.35">
      <c r="A1838" s="50"/>
      <c r="B1838" s="97"/>
      <c r="C1838" s="51"/>
      <c r="D1838" s="276"/>
      <c r="E1838" s="152"/>
      <c r="F1838" s="277"/>
      <c r="G1838" s="277"/>
      <c r="H1838" s="54"/>
    </row>
    <row r="1839" spans="1:8" ht="33" customHeight="1" x14ac:dyDescent="0.35">
      <c r="A1839" s="50"/>
      <c r="B1839" s="97"/>
      <c r="C1839" s="51"/>
      <c r="D1839" s="276"/>
      <c r="E1839" s="152"/>
      <c r="F1839" s="277"/>
      <c r="G1839" s="277"/>
      <c r="H1839" s="54"/>
    </row>
    <row r="1840" spans="1:8" ht="33" customHeight="1" x14ac:dyDescent="0.35">
      <c r="A1840" s="50"/>
      <c r="B1840" s="97"/>
      <c r="C1840" s="51"/>
      <c r="D1840" s="282"/>
      <c r="E1840" s="154"/>
      <c r="F1840" s="277"/>
      <c r="G1840" s="277"/>
      <c r="H1840" s="54"/>
    </row>
    <row r="1841" spans="1:8" ht="33" customHeight="1" x14ac:dyDescent="0.35">
      <c r="A1841" s="50"/>
      <c r="B1841" s="97"/>
      <c r="C1841" s="51"/>
      <c r="D1841" s="282"/>
      <c r="E1841" s="154"/>
      <c r="F1841" s="277"/>
      <c r="G1841" s="277"/>
      <c r="H1841" s="54"/>
    </row>
    <row r="1842" spans="1:8" ht="33" customHeight="1" x14ac:dyDescent="0.35">
      <c r="A1842" s="50"/>
      <c r="B1842" s="97"/>
      <c r="C1842" s="51"/>
      <c r="D1842" s="276"/>
      <c r="E1842" s="152"/>
      <c r="F1842" s="277"/>
      <c r="G1842" s="277"/>
      <c r="H1842" s="54"/>
    </row>
    <row r="1843" spans="1:8" ht="33" customHeight="1" x14ac:dyDescent="0.35">
      <c r="A1843" s="50"/>
      <c r="B1843" s="97"/>
      <c r="C1843" s="51"/>
      <c r="D1843" s="276"/>
      <c r="E1843" s="152"/>
      <c r="F1843" s="277"/>
      <c r="G1843" s="277"/>
      <c r="H1843" s="54"/>
    </row>
    <row r="1844" spans="1:8" ht="33" customHeight="1" x14ac:dyDescent="0.35">
      <c r="A1844" s="50"/>
      <c r="B1844" s="97"/>
      <c r="C1844" s="51"/>
      <c r="D1844" s="276"/>
      <c r="E1844" s="152"/>
      <c r="F1844" s="277"/>
      <c r="G1844" s="277"/>
      <c r="H1844" s="54"/>
    </row>
    <row r="1845" spans="1:8" ht="33" customHeight="1" x14ac:dyDescent="0.35">
      <c r="A1845" s="50"/>
      <c r="B1845" s="98"/>
      <c r="C1845" s="51"/>
      <c r="D1845" s="276"/>
      <c r="E1845" s="152"/>
      <c r="F1845" s="277"/>
      <c r="G1845" s="277"/>
      <c r="H1845" s="54"/>
    </row>
    <row r="1846" spans="1:8" ht="33" customHeight="1" x14ac:dyDescent="0.35">
      <c r="A1846" s="50"/>
      <c r="B1846" s="97"/>
      <c r="C1846" s="51"/>
      <c r="D1846" s="276"/>
      <c r="E1846" s="152"/>
      <c r="F1846" s="277"/>
      <c r="G1846" s="277"/>
      <c r="H1846" s="54"/>
    </row>
    <row r="1847" spans="1:8" ht="33" customHeight="1" x14ac:dyDescent="0.35">
      <c r="A1847" s="50"/>
      <c r="B1847" s="97"/>
      <c r="C1847" s="51"/>
      <c r="D1847" s="276"/>
      <c r="E1847" s="152"/>
      <c r="F1847" s="277"/>
      <c r="G1847" s="277"/>
      <c r="H1847" s="54"/>
    </row>
    <row r="1848" spans="1:8" ht="33" customHeight="1" x14ac:dyDescent="0.35">
      <c r="A1848" s="50"/>
      <c r="B1848" s="97"/>
      <c r="C1848" s="51"/>
      <c r="D1848" s="276"/>
      <c r="E1848" s="155"/>
      <c r="F1848" s="277"/>
      <c r="G1848" s="277"/>
      <c r="H1848" s="54"/>
    </row>
    <row r="1849" spans="1:8" ht="33" customHeight="1" x14ac:dyDescent="0.35">
      <c r="A1849" s="50"/>
      <c r="B1849" s="97"/>
      <c r="C1849" s="51"/>
      <c r="D1849" s="272"/>
      <c r="E1849" s="274"/>
      <c r="F1849" s="52"/>
      <c r="G1849" s="52"/>
      <c r="H1849" s="49"/>
    </row>
    <row r="1850" spans="1:8" ht="33" customHeight="1" x14ac:dyDescent="0.35">
      <c r="A1850" s="50"/>
      <c r="B1850" s="97"/>
      <c r="C1850" s="52"/>
      <c r="D1850" s="272"/>
      <c r="E1850" s="273"/>
      <c r="F1850" s="52"/>
      <c r="G1850" s="52"/>
      <c r="H1850" s="49"/>
    </row>
    <row r="1851" spans="1:8" ht="33" customHeight="1" x14ac:dyDescent="0.35">
      <c r="A1851" s="50"/>
      <c r="B1851" s="97"/>
      <c r="C1851" s="52"/>
      <c r="D1851" s="272"/>
      <c r="E1851" s="273"/>
      <c r="F1851" s="52"/>
      <c r="G1851" s="52"/>
      <c r="H1851" s="49"/>
    </row>
    <row r="1852" spans="1:8" ht="33" customHeight="1" x14ac:dyDescent="0.35">
      <c r="A1852" s="50"/>
      <c r="B1852" s="97"/>
      <c r="C1852" s="51"/>
      <c r="D1852" s="272"/>
      <c r="E1852" s="273"/>
      <c r="F1852" s="52"/>
      <c r="G1852" s="52"/>
      <c r="H1852" s="49"/>
    </row>
    <row r="1853" spans="1:8" ht="33" customHeight="1" x14ac:dyDescent="0.35">
      <c r="A1853" s="50"/>
      <c r="B1853" s="97"/>
      <c r="C1853" s="52"/>
      <c r="D1853" s="272"/>
      <c r="E1853" s="273"/>
      <c r="F1853" s="52"/>
      <c r="G1853" s="52"/>
      <c r="H1853" s="49"/>
    </row>
    <row r="1854" spans="1:8" ht="33" customHeight="1" x14ac:dyDescent="0.35">
      <c r="A1854" s="50"/>
      <c r="B1854" s="97"/>
      <c r="C1854" s="51"/>
      <c r="D1854" s="272"/>
      <c r="E1854" s="273"/>
      <c r="F1854" s="52"/>
      <c r="G1854" s="52"/>
      <c r="H1854" s="49"/>
    </row>
    <row r="1855" spans="1:8" ht="33" customHeight="1" x14ac:dyDescent="0.35">
      <c r="A1855" s="50"/>
      <c r="B1855" s="97"/>
      <c r="C1855" s="51"/>
      <c r="D1855" s="272"/>
      <c r="E1855" s="273"/>
      <c r="F1855" s="52"/>
      <c r="G1855" s="52"/>
      <c r="H1855" s="49"/>
    </row>
    <row r="1856" spans="1:8" ht="33" customHeight="1" x14ac:dyDescent="0.35">
      <c r="A1856" s="50"/>
      <c r="B1856" s="97"/>
      <c r="C1856" s="51"/>
      <c r="D1856" s="275"/>
      <c r="E1856" s="273"/>
      <c r="F1856" s="52"/>
      <c r="G1856" s="52"/>
      <c r="H1856" s="49"/>
    </row>
    <row r="1857" spans="1:8" ht="33" customHeight="1" x14ac:dyDescent="0.35">
      <c r="A1857" s="50"/>
      <c r="B1857" s="97"/>
      <c r="C1857" s="51"/>
      <c r="D1857" s="272"/>
      <c r="E1857" s="273"/>
      <c r="F1857" s="52"/>
      <c r="G1857" s="52"/>
      <c r="H1857" s="49"/>
    </row>
    <row r="1858" spans="1:8" ht="33" customHeight="1" x14ac:dyDescent="0.35">
      <c r="A1858" s="50"/>
      <c r="B1858" s="97"/>
      <c r="C1858" s="51"/>
      <c r="D1858" s="272"/>
      <c r="E1858" s="273"/>
      <c r="F1858" s="52"/>
      <c r="G1858" s="52"/>
      <c r="H1858" s="49"/>
    </row>
    <row r="1859" spans="1:8" ht="33" customHeight="1" x14ac:dyDescent="0.35">
      <c r="A1859" s="50"/>
      <c r="B1859" s="97"/>
      <c r="C1859" s="51"/>
      <c r="D1859" s="272"/>
      <c r="E1859" s="273"/>
      <c r="F1859" s="52"/>
      <c r="G1859" s="52"/>
      <c r="H1859" s="49"/>
    </row>
    <row r="1860" spans="1:8" ht="33" customHeight="1" x14ac:dyDescent="0.35">
      <c r="A1860" s="50"/>
      <c r="B1860" s="97"/>
      <c r="C1860" s="51"/>
      <c r="D1860" s="272"/>
      <c r="E1860" s="273"/>
      <c r="F1860" s="52"/>
      <c r="G1860" s="52"/>
      <c r="H1860" s="49"/>
    </row>
    <row r="1861" spans="1:8" ht="33" customHeight="1" x14ac:dyDescent="0.35">
      <c r="A1861" s="50"/>
      <c r="B1861" s="97"/>
      <c r="C1861" s="51"/>
      <c r="D1861" s="272"/>
      <c r="E1861" s="273"/>
      <c r="F1861" s="52"/>
      <c r="G1861" s="52"/>
      <c r="H1861" s="49"/>
    </row>
    <row r="1862" spans="1:8" ht="33" customHeight="1" x14ac:dyDescent="0.35">
      <c r="A1862" s="50"/>
      <c r="B1862" s="97"/>
      <c r="C1862" s="51"/>
      <c r="D1862" s="272"/>
      <c r="E1862" s="273"/>
      <c r="F1862" s="52"/>
      <c r="G1862" s="52"/>
      <c r="H1862" s="49"/>
    </row>
    <row r="1863" spans="1:8" ht="33" customHeight="1" x14ac:dyDescent="0.35">
      <c r="A1863" s="50"/>
      <c r="B1863" s="97"/>
      <c r="C1863" s="51"/>
      <c r="D1863" s="275"/>
      <c r="E1863" s="273"/>
      <c r="F1863" s="52"/>
      <c r="G1863" s="52"/>
      <c r="H1863" s="49"/>
    </row>
    <row r="1864" spans="1:8" ht="33" customHeight="1" x14ac:dyDescent="0.35">
      <c r="A1864" s="50"/>
      <c r="B1864" s="97"/>
      <c r="C1864" s="51"/>
      <c r="D1864" s="275"/>
      <c r="E1864" s="273"/>
      <c r="F1864" s="52"/>
      <c r="G1864" s="52"/>
      <c r="H1864" s="49"/>
    </row>
    <row r="1865" spans="1:8" ht="33" customHeight="1" x14ac:dyDescent="0.35">
      <c r="A1865" s="50"/>
      <c r="B1865" s="97"/>
      <c r="C1865" s="51"/>
      <c r="D1865" s="272"/>
      <c r="E1865" s="273"/>
      <c r="F1865" s="52"/>
      <c r="G1865" s="52"/>
      <c r="H1865" s="49"/>
    </row>
    <row r="1866" spans="1:8" ht="33" customHeight="1" x14ac:dyDescent="0.35">
      <c r="A1866" s="50"/>
      <c r="B1866" s="97"/>
      <c r="C1866" s="51"/>
      <c r="D1866" s="276"/>
      <c r="E1866" s="152"/>
      <c r="F1866" s="277"/>
      <c r="G1866" s="277"/>
      <c r="H1866" s="54"/>
    </row>
    <row r="1867" spans="1:8" ht="33" customHeight="1" x14ac:dyDescent="0.35">
      <c r="A1867" s="50"/>
      <c r="B1867" s="97"/>
      <c r="C1867" s="51"/>
      <c r="D1867" s="276"/>
      <c r="E1867" s="152"/>
      <c r="F1867" s="277"/>
      <c r="G1867" s="277"/>
      <c r="H1867" s="54"/>
    </row>
    <row r="1868" spans="1:8" ht="33" customHeight="1" x14ac:dyDescent="0.35">
      <c r="A1868" s="50"/>
      <c r="B1868" s="97"/>
      <c r="C1868" s="51"/>
      <c r="D1868" s="276"/>
      <c r="E1868" s="152"/>
      <c r="F1868" s="277"/>
      <c r="G1868" s="277"/>
      <c r="H1868" s="54"/>
    </row>
    <row r="1869" spans="1:8" ht="33" customHeight="1" x14ac:dyDescent="0.35">
      <c r="A1869" s="50"/>
      <c r="B1869" s="97"/>
      <c r="C1869" s="51"/>
      <c r="D1869" s="272"/>
      <c r="E1869" s="273"/>
      <c r="F1869" s="52"/>
      <c r="G1869" s="52"/>
      <c r="H1869" s="49"/>
    </row>
    <row r="1870" spans="1:8" ht="33" customHeight="1" x14ac:dyDescent="0.35">
      <c r="A1870" s="50"/>
      <c r="B1870" s="97"/>
      <c r="C1870" s="51"/>
      <c r="D1870" s="272"/>
      <c r="E1870" s="273"/>
      <c r="F1870" s="52"/>
      <c r="G1870" s="52"/>
      <c r="H1870" s="49"/>
    </row>
    <row r="1871" spans="1:8" ht="33" customHeight="1" x14ac:dyDescent="0.35">
      <c r="A1871" s="50"/>
      <c r="B1871" s="97"/>
      <c r="C1871" s="51"/>
      <c r="D1871" s="272"/>
      <c r="E1871" s="273"/>
      <c r="F1871" s="52"/>
      <c r="G1871" s="52"/>
      <c r="H1871" s="49"/>
    </row>
    <row r="1872" spans="1:8" ht="33" customHeight="1" x14ac:dyDescent="0.35">
      <c r="A1872" s="50"/>
      <c r="B1872" s="97"/>
      <c r="C1872" s="51"/>
      <c r="D1872" s="272"/>
      <c r="E1872" s="273"/>
      <c r="F1872" s="52"/>
      <c r="G1872" s="52"/>
      <c r="H1872" s="54"/>
    </row>
    <row r="1873" spans="1:8" ht="33" customHeight="1" x14ac:dyDescent="0.35">
      <c r="A1873" s="50"/>
      <c r="B1873" s="97"/>
      <c r="C1873" s="51"/>
      <c r="D1873" s="276"/>
      <c r="E1873" s="155"/>
      <c r="F1873" s="277"/>
      <c r="G1873" s="277"/>
      <c r="H1873" s="54"/>
    </row>
    <row r="1874" spans="1:8" ht="33" customHeight="1" x14ac:dyDescent="0.35">
      <c r="A1874" s="50"/>
      <c r="B1874" s="97"/>
      <c r="C1874" s="51"/>
      <c r="D1874" s="272"/>
      <c r="E1874" s="273"/>
      <c r="F1874" s="52"/>
      <c r="G1874" s="52"/>
      <c r="H1874" s="49"/>
    </row>
    <row r="1875" spans="1:8" ht="33" customHeight="1" x14ac:dyDescent="0.35">
      <c r="A1875" s="50"/>
      <c r="B1875" s="97"/>
      <c r="C1875" s="51"/>
      <c r="D1875" s="272"/>
      <c r="E1875" s="274"/>
      <c r="F1875" s="52"/>
      <c r="G1875" s="52"/>
      <c r="H1875" s="49"/>
    </row>
    <row r="1876" spans="1:8" ht="33" customHeight="1" x14ac:dyDescent="0.35">
      <c r="A1876" s="50"/>
      <c r="B1876" s="97"/>
      <c r="C1876" s="51"/>
      <c r="D1876" s="272"/>
      <c r="E1876" s="273"/>
      <c r="F1876" s="52"/>
      <c r="G1876" s="52"/>
      <c r="H1876" s="49"/>
    </row>
    <row r="1877" spans="1:8" ht="33" customHeight="1" x14ac:dyDescent="0.35">
      <c r="A1877" s="50"/>
      <c r="B1877" s="97"/>
      <c r="C1877" s="51"/>
      <c r="D1877" s="272"/>
      <c r="E1877" s="273"/>
      <c r="F1877" s="52"/>
      <c r="G1877" s="52"/>
      <c r="H1877" s="49"/>
    </row>
    <row r="1878" spans="1:8" ht="33" customHeight="1" x14ac:dyDescent="0.35">
      <c r="A1878" s="50"/>
      <c r="B1878" s="97"/>
      <c r="C1878" s="51"/>
      <c r="D1878" s="272"/>
      <c r="E1878" s="274"/>
      <c r="F1878" s="52"/>
      <c r="G1878" s="52"/>
      <c r="H1878" s="49"/>
    </row>
    <row r="1879" spans="1:8" ht="33" customHeight="1" x14ac:dyDescent="0.35">
      <c r="A1879" s="50"/>
      <c r="B1879" s="98"/>
      <c r="C1879" s="51"/>
      <c r="D1879" s="272"/>
      <c r="E1879" s="273"/>
      <c r="F1879" s="52"/>
      <c r="G1879" s="52"/>
      <c r="H1879" s="49"/>
    </row>
    <row r="1880" spans="1:8" ht="33" customHeight="1" x14ac:dyDescent="0.35">
      <c r="A1880" s="50"/>
      <c r="B1880" s="97"/>
      <c r="C1880" s="51"/>
      <c r="D1880" s="272"/>
      <c r="E1880" s="273"/>
      <c r="F1880" s="52"/>
      <c r="G1880" s="52"/>
      <c r="H1880" s="49"/>
    </row>
    <row r="1881" spans="1:8" ht="33" customHeight="1" x14ac:dyDescent="0.35">
      <c r="A1881" s="50"/>
      <c r="B1881" s="97"/>
      <c r="C1881" s="51"/>
      <c r="D1881" s="272"/>
      <c r="E1881" s="273"/>
      <c r="F1881" s="52"/>
      <c r="G1881" s="52"/>
      <c r="H1881" s="49"/>
    </row>
    <row r="1882" spans="1:8" ht="33" customHeight="1" x14ac:dyDescent="0.35">
      <c r="A1882" s="50"/>
      <c r="B1882" s="97"/>
      <c r="C1882" s="52"/>
      <c r="D1882" s="272"/>
      <c r="E1882" s="273"/>
      <c r="F1882" s="52"/>
      <c r="G1882" s="52"/>
      <c r="H1882" s="49"/>
    </row>
    <row r="1883" spans="1:8" ht="33" customHeight="1" x14ac:dyDescent="0.35">
      <c r="A1883" s="50"/>
      <c r="B1883" s="97"/>
      <c r="C1883" s="52"/>
      <c r="D1883" s="272"/>
      <c r="E1883" s="273"/>
      <c r="F1883" s="52"/>
      <c r="G1883" s="52"/>
      <c r="H1883" s="49"/>
    </row>
    <row r="1884" spans="1:8" ht="33" customHeight="1" x14ac:dyDescent="0.35">
      <c r="A1884" s="50"/>
      <c r="B1884" s="97"/>
      <c r="C1884" s="51"/>
      <c r="D1884" s="272"/>
      <c r="E1884" s="273"/>
      <c r="F1884" s="52"/>
      <c r="G1884" s="52"/>
      <c r="H1884" s="49"/>
    </row>
    <row r="1885" spans="1:8" ht="33" customHeight="1" x14ac:dyDescent="0.35">
      <c r="A1885" s="50"/>
      <c r="B1885" s="97"/>
      <c r="C1885" s="51"/>
      <c r="D1885" s="272"/>
      <c r="E1885" s="273"/>
      <c r="F1885" s="52"/>
      <c r="G1885" s="52"/>
      <c r="H1885" s="49"/>
    </row>
    <row r="1886" spans="1:8" ht="33" customHeight="1" x14ac:dyDescent="0.35">
      <c r="A1886" s="50"/>
      <c r="B1886" s="97"/>
      <c r="C1886" s="52"/>
      <c r="D1886" s="272"/>
      <c r="E1886" s="273"/>
      <c r="F1886" s="52"/>
      <c r="G1886" s="52"/>
      <c r="H1886" s="49"/>
    </row>
    <row r="1887" spans="1:8" ht="33" customHeight="1" x14ac:dyDescent="0.35">
      <c r="A1887" s="50"/>
      <c r="B1887" s="97"/>
      <c r="C1887" s="51"/>
      <c r="D1887" s="272"/>
      <c r="E1887" s="273"/>
      <c r="F1887" s="52"/>
      <c r="G1887" s="52"/>
      <c r="H1887" s="49"/>
    </row>
    <row r="1888" spans="1:8" ht="33" customHeight="1" x14ac:dyDescent="0.35">
      <c r="A1888" s="50"/>
      <c r="B1888" s="97"/>
      <c r="C1888" s="51"/>
      <c r="D1888" s="272"/>
      <c r="E1888" s="273"/>
      <c r="F1888" s="52"/>
      <c r="G1888" s="52"/>
      <c r="H1888" s="49"/>
    </row>
    <row r="1889" spans="1:8" ht="33" customHeight="1" x14ac:dyDescent="0.35">
      <c r="A1889" s="50"/>
      <c r="B1889" s="97"/>
      <c r="C1889" s="51"/>
      <c r="D1889" s="272"/>
      <c r="E1889" s="273"/>
      <c r="F1889" s="52"/>
      <c r="G1889" s="52"/>
      <c r="H1889" s="49"/>
    </row>
    <row r="1890" spans="1:8" ht="33" customHeight="1" x14ac:dyDescent="0.35">
      <c r="A1890" s="50"/>
      <c r="B1890" s="97"/>
      <c r="C1890" s="52"/>
      <c r="D1890" s="272"/>
      <c r="E1890" s="273"/>
      <c r="F1890" s="52"/>
      <c r="G1890" s="52"/>
      <c r="H1890" s="49"/>
    </row>
    <row r="1891" spans="1:8" ht="33" customHeight="1" x14ac:dyDescent="0.35">
      <c r="A1891" s="50"/>
      <c r="B1891" s="97"/>
      <c r="C1891" s="51"/>
      <c r="D1891" s="272"/>
      <c r="E1891" s="273"/>
      <c r="F1891" s="52"/>
      <c r="G1891" s="52"/>
      <c r="H1891" s="49"/>
    </row>
    <row r="1892" spans="1:8" ht="33" customHeight="1" x14ac:dyDescent="0.35">
      <c r="A1892" s="50"/>
      <c r="B1892" s="97"/>
      <c r="C1892" s="51"/>
      <c r="D1892" s="272"/>
      <c r="E1892" s="273"/>
      <c r="F1892" s="52"/>
      <c r="G1892" s="52"/>
      <c r="H1892" s="49"/>
    </row>
    <row r="1893" spans="1:8" ht="33" customHeight="1" x14ac:dyDescent="0.35">
      <c r="A1893" s="50"/>
      <c r="B1893" s="98"/>
      <c r="C1893" s="51"/>
      <c r="D1893" s="272"/>
      <c r="E1893" s="273"/>
      <c r="F1893" s="52"/>
      <c r="G1893" s="52"/>
      <c r="H1893" s="49"/>
    </row>
    <row r="1894" spans="1:8" ht="33" customHeight="1" x14ac:dyDescent="0.35">
      <c r="A1894" s="50"/>
      <c r="B1894" s="97"/>
      <c r="C1894" s="51"/>
      <c r="D1894" s="272"/>
      <c r="E1894" s="273"/>
      <c r="F1894" s="52"/>
      <c r="G1894" s="52"/>
      <c r="H1894" s="49"/>
    </row>
    <row r="1895" spans="1:8" ht="33" customHeight="1" x14ac:dyDescent="0.35">
      <c r="A1895" s="50"/>
      <c r="B1895" s="97"/>
      <c r="C1895" s="51"/>
      <c r="D1895" s="272"/>
      <c r="E1895" s="273"/>
      <c r="F1895" s="52"/>
      <c r="G1895" s="52"/>
      <c r="H1895" s="49"/>
    </row>
    <row r="1896" spans="1:8" ht="33" customHeight="1" x14ac:dyDescent="0.35">
      <c r="A1896" s="50"/>
      <c r="B1896" s="97"/>
      <c r="C1896" s="51"/>
      <c r="D1896" s="272"/>
      <c r="E1896" s="273"/>
      <c r="F1896" s="52"/>
      <c r="G1896" s="52"/>
      <c r="H1896" s="49"/>
    </row>
    <row r="1897" spans="1:8" ht="33" customHeight="1" x14ac:dyDescent="0.35">
      <c r="A1897" s="50"/>
      <c r="B1897" s="98"/>
      <c r="C1897" s="51"/>
      <c r="D1897" s="272"/>
      <c r="E1897" s="273"/>
      <c r="F1897" s="52"/>
      <c r="G1897" s="52"/>
      <c r="H1897" s="49"/>
    </row>
    <row r="1898" spans="1:8" ht="33" customHeight="1" x14ac:dyDescent="0.35">
      <c r="A1898" s="50"/>
      <c r="B1898" s="98"/>
      <c r="C1898" s="51"/>
      <c r="D1898" s="272"/>
      <c r="E1898" s="273"/>
      <c r="F1898" s="52"/>
      <c r="G1898" s="52"/>
      <c r="H1898" s="49"/>
    </row>
    <row r="1899" spans="1:8" ht="33" customHeight="1" x14ac:dyDescent="0.35">
      <c r="A1899" s="50"/>
      <c r="B1899" s="98"/>
      <c r="C1899" s="51"/>
      <c r="D1899" s="272"/>
      <c r="E1899" s="273"/>
      <c r="F1899" s="52"/>
      <c r="G1899" s="52"/>
      <c r="H1899" s="49"/>
    </row>
    <row r="1900" spans="1:8" ht="33" customHeight="1" x14ac:dyDescent="0.35">
      <c r="A1900" s="50"/>
      <c r="B1900" s="98"/>
      <c r="C1900" s="51"/>
      <c r="D1900" s="272"/>
      <c r="E1900" s="273"/>
      <c r="F1900" s="52"/>
      <c r="G1900" s="52"/>
      <c r="H1900" s="49"/>
    </row>
    <row r="1901" spans="1:8" ht="33" customHeight="1" x14ac:dyDescent="0.35">
      <c r="A1901" s="50"/>
      <c r="B1901" s="98"/>
      <c r="C1901" s="51"/>
      <c r="D1901" s="272"/>
      <c r="E1901" s="273"/>
      <c r="F1901" s="52"/>
      <c r="G1901" s="52"/>
      <c r="H1901" s="49"/>
    </row>
    <row r="1902" spans="1:8" ht="33" customHeight="1" x14ac:dyDescent="0.35">
      <c r="A1902" s="50"/>
      <c r="B1902" s="97"/>
      <c r="C1902" s="51"/>
      <c r="D1902" s="272"/>
      <c r="E1902" s="274"/>
      <c r="F1902" s="52"/>
      <c r="G1902" s="52"/>
      <c r="H1902" s="49"/>
    </row>
    <row r="1903" spans="1:8" ht="33" customHeight="1" x14ac:dyDescent="0.35">
      <c r="A1903" s="50"/>
      <c r="B1903" s="97"/>
      <c r="C1903" s="51"/>
      <c r="D1903" s="272"/>
      <c r="E1903" s="273"/>
      <c r="F1903" s="52"/>
      <c r="G1903" s="52"/>
      <c r="H1903" s="49"/>
    </row>
    <row r="1904" spans="1:8" ht="33" customHeight="1" x14ac:dyDescent="0.35">
      <c r="A1904" s="50"/>
      <c r="B1904" s="97"/>
      <c r="C1904" s="51"/>
      <c r="D1904" s="272"/>
      <c r="E1904" s="273"/>
      <c r="F1904" s="52"/>
      <c r="G1904" s="52"/>
      <c r="H1904" s="49"/>
    </row>
    <row r="1905" spans="1:8" ht="33" customHeight="1" x14ac:dyDescent="0.35">
      <c r="A1905" s="50"/>
      <c r="B1905" s="97"/>
      <c r="C1905" s="52"/>
      <c r="D1905" s="272"/>
      <c r="E1905" s="273"/>
      <c r="F1905" s="52"/>
      <c r="G1905" s="52"/>
      <c r="H1905" s="49"/>
    </row>
    <row r="1906" spans="1:8" ht="33" customHeight="1" x14ac:dyDescent="0.35">
      <c r="A1906" s="50"/>
      <c r="B1906" s="97"/>
      <c r="C1906" s="52"/>
      <c r="D1906" s="272"/>
      <c r="E1906" s="273"/>
      <c r="F1906" s="52"/>
      <c r="G1906" s="52"/>
      <c r="H1906" s="49"/>
    </row>
    <row r="1907" spans="1:8" ht="33" customHeight="1" x14ac:dyDescent="0.35">
      <c r="A1907" s="50"/>
      <c r="B1907" s="98"/>
      <c r="C1907" s="51"/>
      <c r="D1907" s="272"/>
      <c r="E1907" s="273"/>
      <c r="F1907" s="52"/>
      <c r="G1907" s="52"/>
      <c r="H1907" s="49"/>
    </row>
    <row r="1908" spans="1:8" ht="33" customHeight="1" x14ac:dyDescent="0.35">
      <c r="A1908" s="50"/>
      <c r="B1908" s="98"/>
      <c r="C1908" s="51"/>
      <c r="D1908" s="272"/>
      <c r="E1908" s="274"/>
      <c r="F1908" s="52"/>
      <c r="G1908" s="52"/>
      <c r="H1908" s="49"/>
    </row>
    <row r="1909" spans="1:8" ht="33" customHeight="1" x14ac:dyDescent="0.35">
      <c r="A1909" s="50"/>
      <c r="B1909" s="97"/>
      <c r="C1909" s="51"/>
      <c r="D1909" s="272"/>
      <c r="E1909" s="274"/>
      <c r="F1909" s="52"/>
      <c r="G1909" s="52"/>
      <c r="H1909" s="49"/>
    </row>
    <row r="1910" spans="1:8" ht="33" customHeight="1" x14ac:dyDescent="0.35">
      <c r="A1910" s="50"/>
      <c r="B1910" s="97"/>
      <c r="C1910" s="51"/>
      <c r="D1910" s="272"/>
      <c r="E1910" s="274"/>
      <c r="F1910" s="52"/>
      <c r="G1910" s="52"/>
      <c r="H1910" s="49"/>
    </row>
    <row r="1911" spans="1:8" ht="33" customHeight="1" x14ac:dyDescent="0.35">
      <c r="A1911" s="50"/>
      <c r="B1911" s="97"/>
      <c r="C1911" s="51"/>
      <c r="D1911" s="272"/>
      <c r="E1911" s="273"/>
      <c r="F1911" s="52"/>
      <c r="G1911" s="52"/>
      <c r="H1911" s="49"/>
    </row>
    <row r="1912" spans="1:8" ht="33" customHeight="1" x14ac:dyDescent="0.35">
      <c r="A1912" s="50"/>
      <c r="B1912" s="97"/>
      <c r="C1912" s="51"/>
      <c r="D1912" s="272"/>
      <c r="E1912" s="273"/>
      <c r="F1912" s="52"/>
      <c r="G1912" s="52"/>
      <c r="H1912" s="49"/>
    </row>
    <row r="1913" spans="1:8" ht="33" customHeight="1" x14ac:dyDescent="0.35">
      <c r="A1913" s="50"/>
      <c r="B1913" s="98"/>
      <c r="C1913" s="51"/>
      <c r="D1913" s="272"/>
      <c r="E1913" s="274"/>
      <c r="F1913" s="52"/>
      <c r="G1913" s="52"/>
      <c r="H1913" s="49"/>
    </row>
    <row r="1914" spans="1:8" ht="33" customHeight="1" x14ac:dyDescent="0.35">
      <c r="A1914" s="50"/>
      <c r="B1914" s="97"/>
      <c r="C1914" s="51"/>
      <c r="D1914" s="272"/>
      <c r="E1914" s="274"/>
      <c r="F1914" s="52"/>
      <c r="G1914" s="52"/>
      <c r="H1914" s="49"/>
    </row>
    <row r="1915" spans="1:8" ht="33" customHeight="1" x14ac:dyDescent="0.35">
      <c r="A1915" s="50"/>
      <c r="B1915" s="98"/>
      <c r="C1915" s="51"/>
      <c r="D1915" s="272"/>
      <c r="E1915" s="273"/>
      <c r="F1915" s="52"/>
      <c r="G1915" s="52"/>
      <c r="H1915" s="49"/>
    </row>
    <row r="1916" spans="1:8" ht="33" customHeight="1" x14ac:dyDescent="0.35">
      <c r="A1916" s="50"/>
      <c r="B1916" s="98"/>
      <c r="C1916" s="51"/>
      <c r="D1916" s="283"/>
      <c r="E1916" s="284"/>
      <c r="F1916" s="285"/>
      <c r="G1916" s="285"/>
      <c r="H1916" s="79"/>
    </row>
    <row r="1917" spans="1:8" ht="33" customHeight="1" x14ac:dyDescent="0.35">
      <c r="A1917" s="50"/>
      <c r="B1917" s="98"/>
      <c r="C1917" s="52"/>
      <c r="D1917" s="276"/>
      <c r="E1917" s="152"/>
      <c r="F1917" s="277"/>
      <c r="G1917" s="277"/>
      <c r="H1917" s="54"/>
    </row>
    <row r="1918" spans="1:8" ht="33" customHeight="1" x14ac:dyDescent="0.35">
      <c r="A1918" s="50"/>
      <c r="B1918" s="97"/>
      <c r="C1918" s="51"/>
      <c r="D1918" s="272"/>
      <c r="E1918" s="273"/>
      <c r="F1918" s="52"/>
      <c r="G1918" s="52"/>
      <c r="H1918" s="49"/>
    </row>
    <row r="1919" spans="1:8" ht="33" customHeight="1" x14ac:dyDescent="0.35">
      <c r="A1919" s="50"/>
      <c r="B1919" s="98"/>
      <c r="C1919" s="51"/>
      <c r="D1919" s="286"/>
      <c r="E1919" s="273"/>
      <c r="F1919" s="52"/>
      <c r="G1919" s="52"/>
      <c r="H1919" s="49"/>
    </row>
    <row r="1920" spans="1:8" ht="33" customHeight="1" x14ac:dyDescent="0.35">
      <c r="A1920" s="50"/>
      <c r="B1920" s="98"/>
      <c r="C1920" s="51"/>
      <c r="D1920" s="272"/>
      <c r="E1920" s="273"/>
      <c r="F1920" s="52"/>
      <c r="G1920" s="52"/>
      <c r="H1920" s="49"/>
    </row>
    <row r="1921" spans="1:8" ht="33" customHeight="1" x14ac:dyDescent="0.35">
      <c r="A1921" s="53"/>
      <c r="B1921" s="99"/>
      <c r="C1921" s="51"/>
      <c r="D1921" s="272"/>
      <c r="E1921" s="273"/>
      <c r="F1921" s="52"/>
      <c r="G1921" s="52"/>
      <c r="H1921" s="49"/>
    </row>
    <row r="1922" spans="1:8" ht="33" customHeight="1" x14ac:dyDescent="0.35">
      <c r="A1922" s="53"/>
      <c r="B1922" s="99"/>
      <c r="C1922" s="51"/>
      <c r="D1922" s="272"/>
      <c r="E1922" s="273"/>
      <c r="F1922" s="52"/>
      <c r="G1922" s="52"/>
      <c r="H1922" s="49"/>
    </row>
    <row r="1923" spans="1:8" ht="33" customHeight="1" x14ac:dyDescent="0.35">
      <c r="A1923" s="53"/>
      <c r="B1923" s="99"/>
      <c r="C1923" s="52"/>
      <c r="D1923" s="272"/>
      <c r="E1923" s="273"/>
      <c r="F1923" s="52"/>
      <c r="G1923" s="52"/>
      <c r="H1923" s="49"/>
    </row>
    <row r="1924" spans="1:8" ht="33" customHeight="1" x14ac:dyDescent="0.35">
      <c r="A1924" s="53"/>
      <c r="B1924" s="99"/>
      <c r="C1924" s="51"/>
      <c r="D1924" s="272"/>
      <c r="E1924" s="274"/>
      <c r="F1924" s="52"/>
      <c r="G1924" s="52"/>
      <c r="H1924" s="49"/>
    </row>
    <row r="1925" spans="1:8" ht="33" customHeight="1" x14ac:dyDescent="0.35">
      <c r="A1925" s="53"/>
      <c r="B1925" s="99"/>
      <c r="C1925" s="52"/>
      <c r="D1925" s="272"/>
      <c r="E1925" s="274"/>
      <c r="F1925" s="52"/>
      <c r="G1925" s="52"/>
      <c r="H1925" s="49"/>
    </row>
    <row r="1926" spans="1:8" ht="33" customHeight="1" x14ac:dyDescent="0.35">
      <c r="A1926" s="53"/>
      <c r="B1926" s="99"/>
      <c r="C1926" s="51"/>
      <c r="D1926" s="272"/>
      <c r="E1926" s="274"/>
      <c r="F1926" s="52"/>
      <c r="G1926" s="52"/>
      <c r="H1926" s="49"/>
    </row>
    <row r="1927" spans="1:8" ht="33" customHeight="1" x14ac:dyDescent="0.35">
      <c r="A1927" s="53"/>
      <c r="B1927" s="99"/>
      <c r="C1927" s="51"/>
      <c r="D1927" s="272"/>
      <c r="E1927" s="274"/>
      <c r="F1927" s="52"/>
      <c r="G1927" s="52"/>
      <c r="H1927" s="49"/>
    </row>
    <row r="1928" spans="1:8" ht="33" customHeight="1" x14ac:dyDescent="0.35">
      <c r="A1928" s="53"/>
      <c r="B1928" s="99"/>
      <c r="C1928" s="51"/>
      <c r="D1928" s="272"/>
      <c r="E1928" s="273"/>
      <c r="F1928" s="52"/>
      <c r="G1928" s="52"/>
      <c r="H1928" s="49"/>
    </row>
    <row r="1929" spans="1:8" ht="33" customHeight="1" x14ac:dyDescent="0.35">
      <c r="A1929" s="53"/>
      <c r="B1929" s="99"/>
      <c r="C1929" s="51"/>
      <c r="D1929" s="272"/>
      <c r="E1929" s="274"/>
      <c r="F1929" s="52"/>
      <c r="G1929" s="52"/>
      <c r="H1929" s="49"/>
    </row>
    <row r="1930" spans="1:8" ht="33" customHeight="1" x14ac:dyDescent="0.35">
      <c r="A1930" s="53"/>
      <c r="B1930" s="99"/>
      <c r="C1930" s="52"/>
      <c r="D1930" s="272"/>
      <c r="E1930" s="273"/>
      <c r="F1930" s="52"/>
      <c r="G1930" s="52"/>
      <c r="H1930" s="49"/>
    </row>
    <row r="1931" spans="1:8" ht="33" customHeight="1" x14ac:dyDescent="0.35">
      <c r="A1931" s="53"/>
      <c r="B1931" s="99"/>
      <c r="C1931" s="52"/>
      <c r="D1931" s="272"/>
      <c r="E1931" s="274"/>
      <c r="F1931" s="52"/>
      <c r="G1931" s="52"/>
      <c r="H1931" s="49"/>
    </row>
    <row r="1932" spans="1:8" ht="33" customHeight="1" x14ac:dyDescent="0.35">
      <c r="A1932" s="53"/>
      <c r="B1932" s="99"/>
      <c r="C1932" s="52"/>
      <c r="D1932" s="272"/>
      <c r="E1932" s="274"/>
      <c r="F1932" s="52"/>
      <c r="G1932" s="52"/>
      <c r="H1932" s="49"/>
    </row>
    <row r="1933" spans="1:8" ht="33" customHeight="1" x14ac:dyDescent="0.35">
      <c r="A1933" s="53"/>
      <c r="B1933" s="99"/>
      <c r="C1933" s="52"/>
      <c r="D1933" s="272"/>
      <c r="E1933" s="274"/>
      <c r="F1933" s="52"/>
      <c r="G1933" s="52"/>
      <c r="H1933" s="49"/>
    </row>
    <row r="1934" spans="1:8" ht="33" customHeight="1" x14ac:dyDescent="0.35">
      <c r="A1934" s="53"/>
      <c r="B1934" s="99"/>
      <c r="C1934" s="100"/>
      <c r="D1934" s="272"/>
      <c r="E1934" s="274"/>
      <c r="F1934" s="52"/>
      <c r="G1934" s="52"/>
      <c r="H1934" s="49"/>
    </row>
    <row r="1935" spans="1:8" ht="33" customHeight="1" x14ac:dyDescent="0.35">
      <c r="A1935" s="53"/>
      <c r="B1935" s="99"/>
      <c r="C1935" s="51"/>
      <c r="D1935" s="272"/>
      <c r="E1935" s="274"/>
      <c r="F1935" s="52"/>
      <c r="G1935" s="52"/>
      <c r="H1935" s="49"/>
    </row>
    <row r="1936" spans="1:8" ht="33" customHeight="1" x14ac:dyDescent="0.35">
      <c r="A1936" s="53"/>
      <c r="B1936" s="99"/>
      <c r="C1936" s="100"/>
      <c r="D1936" s="272"/>
      <c r="E1936" s="274"/>
      <c r="F1936" s="52"/>
      <c r="G1936" s="52"/>
      <c r="H1936" s="49"/>
    </row>
    <row r="1937" spans="1:8" ht="33" customHeight="1" x14ac:dyDescent="0.35">
      <c r="A1937" s="53"/>
      <c r="B1937" s="99"/>
      <c r="C1937" s="51"/>
      <c r="D1937" s="272"/>
      <c r="E1937" s="274"/>
      <c r="F1937" s="52"/>
      <c r="G1937" s="52"/>
      <c r="H1937" s="49"/>
    </row>
    <row r="1938" spans="1:8" ht="33" customHeight="1" x14ac:dyDescent="0.35">
      <c r="A1938" s="53"/>
      <c r="B1938" s="99"/>
      <c r="C1938" s="52"/>
      <c r="D1938" s="272"/>
      <c r="E1938" s="274"/>
      <c r="F1938" s="52"/>
      <c r="G1938" s="52"/>
      <c r="H1938" s="49"/>
    </row>
    <row r="1939" spans="1:8" ht="33" customHeight="1" x14ac:dyDescent="0.35">
      <c r="A1939" s="53"/>
      <c r="B1939" s="99"/>
      <c r="C1939" s="100"/>
      <c r="D1939" s="272"/>
      <c r="E1939" s="274"/>
      <c r="F1939" s="52"/>
      <c r="G1939" s="52"/>
      <c r="H1939" s="49"/>
    </row>
    <row r="1940" spans="1:8" ht="33" customHeight="1" x14ac:dyDescent="0.35">
      <c r="A1940" s="53"/>
      <c r="B1940" s="99"/>
      <c r="C1940" s="51"/>
      <c r="D1940" s="272"/>
      <c r="E1940" s="274"/>
      <c r="F1940" s="52"/>
      <c r="G1940" s="52"/>
      <c r="H1940" s="49"/>
    </row>
    <row r="1941" spans="1:8" ht="33" customHeight="1" x14ac:dyDescent="0.35">
      <c r="A1941" s="53"/>
      <c r="B1941" s="99"/>
      <c r="C1941" s="100"/>
      <c r="D1941" s="272"/>
      <c r="E1941" s="274"/>
      <c r="F1941" s="52"/>
      <c r="G1941" s="52"/>
      <c r="H1941" s="49"/>
    </row>
    <row r="1942" spans="1:8" ht="33" customHeight="1" x14ac:dyDescent="0.35">
      <c r="A1942" s="53"/>
      <c r="B1942" s="99"/>
      <c r="C1942" s="51"/>
      <c r="D1942" s="287"/>
      <c r="E1942" s="100"/>
      <c r="F1942" s="52"/>
      <c r="G1942" s="52"/>
      <c r="H1942" s="49"/>
    </row>
    <row r="1943" spans="1:8" ht="33" customHeight="1" x14ac:dyDescent="0.35">
      <c r="A1943" s="53"/>
      <c r="B1943" s="99"/>
      <c r="C1943" s="51"/>
      <c r="D1943" s="272"/>
      <c r="E1943" s="274"/>
      <c r="F1943" s="52"/>
      <c r="G1943" s="52"/>
      <c r="H1943" s="49"/>
    </row>
    <row r="1944" spans="1:8" ht="33" customHeight="1" x14ac:dyDescent="0.35">
      <c r="A1944" s="53"/>
      <c r="B1944" s="99"/>
      <c r="C1944" s="51"/>
      <c r="D1944" s="272"/>
      <c r="E1944" s="274"/>
      <c r="F1944" s="52"/>
      <c r="G1944" s="52"/>
      <c r="H1944" s="49"/>
    </row>
    <row r="1945" spans="1:8" ht="33" customHeight="1" x14ac:dyDescent="0.35">
      <c r="A1945" s="53"/>
      <c r="B1945" s="99"/>
      <c r="C1945" s="51"/>
      <c r="D1945" s="272"/>
      <c r="E1945" s="274"/>
      <c r="F1945" s="52"/>
      <c r="G1945" s="52"/>
      <c r="H1945" s="49"/>
    </row>
    <row r="1946" spans="1:8" ht="33" customHeight="1" x14ac:dyDescent="0.35">
      <c r="A1946" s="53"/>
      <c r="B1946" s="99"/>
      <c r="C1946" s="51"/>
      <c r="D1946" s="272"/>
      <c r="E1946" s="274"/>
      <c r="F1946" s="52"/>
      <c r="G1946" s="52"/>
      <c r="H1946" s="49"/>
    </row>
    <row r="1947" spans="1:8" ht="33" customHeight="1" x14ac:dyDescent="0.35">
      <c r="A1947" s="53"/>
      <c r="B1947" s="99"/>
      <c r="C1947" s="51"/>
      <c r="D1947" s="272"/>
      <c r="E1947" s="274"/>
      <c r="F1947" s="52"/>
      <c r="G1947" s="52"/>
      <c r="H1947" s="49"/>
    </row>
    <row r="1948" spans="1:8" ht="33" customHeight="1" x14ac:dyDescent="0.35">
      <c r="A1948" s="53"/>
      <c r="B1948" s="99"/>
      <c r="C1948" s="100"/>
      <c r="D1948" s="272"/>
      <c r="E1948" s="274"/>
      <c r="F1948" s="52"/>
      <c r="G1948" s="52"/>
      <c r="H1948" s="49"/>
    </row>
    <row r="1949" spans="1:8" ht="33" customHeight="1" x14ac:dyDescent="0.35">
      <c r="A1949" s="53"/>
      <c r="B1949" s="99"/>
      <c r="C1949" s="51"/>
      <c r="D1949" s="272"/>
      <c r="E1949" s="274"/>
      <c r="F1949" s="52"/>
      <c r="G1949" s="52"/>
      <c r="H1949" s="49"/>
    </row>
    <row r="1950" spans="1:8" ht="33" customHeight="1" x14ac:dyDescent="0.35">
      <c r="A1950" s="53"/>
      <c r="B1950" s="99"/>
      <c r="C1950" s="51"/>
      <c r="D1950" s="272"/>
      <c r="E1950" s="274"/>
      <c r="F1950" s="52"/>
      <c r="G1950" s="52"/>
      <c r="H1950" s="49"/>
    </row>
    <row r="1951" spans="1:8" ht="33" customHeight="1" x14ac:dyDescent="0.35">
      <c r="A1951" s="53"/>
      <c r="B1951" s="99"/>
      <c r="C1951" s="51"/>
      <c r="D1951" s="272"/>
      <c r="E1951" s="274"/>
      <c r="F1951" s="52"/>
      <c r="G1951" s="52"/>
      <c r="H1951" s="49"/>
    </row>
    <row r="1952" spans="1:8" ht="33" customHeight="1" x14ac:dyDescent="0.35">
      <c r="A1952" s="53"/>
      <c r="B1952" s="99"/>
      <c r="C1952" s="51"/>
      <c r="D1952" s="272"/>
      <c r="E1952" s="274"/>
      <c r="F1952" s="52"/>
      <c r="G1952" s="52"/>
      <c r="H1952" s="49"/>
    </row>
    <row r="1953" spans="1:8" ht="33" customHeight="1" x14ac:dyDescent="0.35">
      <c r="A1953" s="53"/>
      <c r="B1953" s="99"/>
      <c r="C1953" s="52"/>
      <c r="D1953" s="272"/>
      <c r="E1953" s="274"/>
      <c r="F1953" s="52"/>
      <c r="G1953" s="52"/>
      <c r="H1953" s="49"/>
    </row>
    <row r="1954" spans="1:8" ht="33" customHeight="1" x14ac:dyDescent="0.35">
      <c r="A1954" s="53"/>
      <c r="B1954" s="99"/>
      <c r="C1954" s="51"/>
      <c r="D1954" s="272"/>
      <c r="E1954" s="274"/>
      <c r="F1954" s="52"/>
      <c r="G1954" s="52"/>
      <c r="H1954" s="49"/>
    </row>
    <row r="1955" spans="1:8" ht="33" customHeight="1" x14ac:dyDescent="0.35">
      <c r="A1955" s="53"/>
      <c r="B1955" s="99"/>
      <c r="C1955" s="51"/>
      <c r="D1955" s="272"/>
      <c r="E1955" s="274"/>
      <c r="F1955" s="52"/>
      <c r="G1955" s="52"/>
      <c r="H1955" s="49"/>
    </row>
    <row r="1956" spans="1:8" ht="33" customHeight="1" x14ac:dyDescent="0.35">
      <c r="A1956" s="53"/>
      <c r="B1956" s="99"/>
      <c r="C1956" s="51"/>
      <c r="D1956" s="272"/>
      <c r="E1956" s="274"/>
      <c r="F1956" s="52"/>
      <c r="G1956" s="52"/>
      <c r="H1956" s="49"/>
    </row>
    <row r="1957" spans="1:8" ht="33" customHeight="1" x14ac:dyDescent="0.35">
      <c r="A1957" s="53"/>
      <c r="B1957" s="99"/>
      <c r="C1957" s="51"/>
      <c r="D1957" s="272"/>
      <c r="E1957" s="274"/>
      <c r="F1957" s="52"/>
      <c r="G1957" s="52"/>
      <c r="H1957" s="49"/>
    </row>
    <row r="1958" spans="1:8" ht="33" customHeight="1" x14ac:dyDescent="0.35">
      <c r="A1958" s="53"/>
      <c r="B1958" s="99"/>
      <c r="C1958" s="52"/>
      <c r="D1958" s="272"/>
      <c r="E1958" s="274"/>
      <c r="F1958" s="52"/>
      <c r="G1958" s="52"/>
      <c r="H1958" s="49"/>
    </row>
    <row r="1959" spans="1:8" ht="33" customHeight="1" x14ac:dyDescent="0.35">
      <c r="A1959" s="53"/>
      <c r="B1959" s="99"/>
      <c r="C1959" s="100"/>
      <c r="D1959" s="272"/>
      <c r="E1959" s="274"/>
      <c r="F1959" s="52"/>
      <c r="G1959" s="52"/>
      <c r="H1959" s="49"/>
    </row>
    <row r="1960" spans="1:8" ht="33" customHeight="1" x14ac:dyDescent="0.35">
      <c r="A1960" s="53"/>
      <c r="B1960" s="99"/>
      <c r="C1960" s="51"/>
      <c r="D1960" s="272"/>
      <c r="E1960" s="274"/>
      <c r="F1960" s="52"/>
      <c r="G1960" s="52"/>
      <c r="H1960" s="49"/>
    </row>
    <row r="1961" spans="1:8" ht="33" customHeight="1" x14ac:dyDescent="0.35">
      <c r="A1961" s="53"/>
      <c r="B1961" s="99"/>
      <c r="C1961" s="100"/>
      <c r="D1961" s="272"/>
      <c r="E1961" s="274"/>
      <c r="F1961" s="52"/>
      <c r="G1961" s="52"/>
      <c r="H1961" s="49"/>
    </row>
    <row r="1962" spans="1:8" ht="33" customHeight="1" x14ac:dyDescent="0.35">
      <c r="A1962" s="53"/>
      <c r="B1962" s="99"/>
      <c r="C1962" s="51"/>
      <c r="D1962" s="272"/>
      <c r="E1962" s="274"/>
      <c r="F1962" s="52"/>
      <c r="G1962" s="52"/>
      <c r="H1962" s="49"/>
    </row>
    <row r="1963" spans="1:8" ht="33" customHeight="1" x14ac:dyDescent="0.35">
      <c r="A1963" s="53"/>
      <c r="B1963" s="99"/>
      <c r="C1963" s="100"/>
      <c r="D1963" s="272"/>
      <c r="E1963" s="274"/>
      <c r="F1963" s="52"/>
      <c r="G1963" s="52"/>
      <c r="H1963" s="49"/>
    </row>
    <row r="1964" spans="1:8" ht="33" customHeight="1" x14ac:dyDescent="0.35">
      <c r="A1964" s="53"/>
      <c r="B1964" s="99"/>
      <c r="C1964" s="51"/>
      <c r="D1964" s="272"/>
      <c r="E1964" s="274"/>
      <c r="F1964" s="52"/>
      <c r="G1964" s="52"/>
      <c r="H1964" s="49"/>
    </row>
    <row r="1965" spans="1:8" ht="33" customHeight="1" x14ac:dyDescent="0.35">
      <c r="A1965" s="53"/>
      <c r="B1965" s="99"/>
      <c r="C1965" s="100"/>
      <c r="D1965" s="272"/>
      <c r="E1965" s="274"/>
      <c r="F1965" s="52"/>
      <c r="G1965" s="52"/>
      <c r="H1965" s="49"/>
    </row>
    <row r="1966" spans="1:8" ht="33" customHeight="1" x14ac:dyDescent="0.35">
      <c r="A1966" s="53"/>
      <c r="B1966" s="99"/>
      <c r="C1966" s="51"/>
      <c r="D1966" s="272"/>
      <c r="E1966" s="274"/>
      <c r="F1966" s="52"/>
      <c r="G1966" s="52"/>
      <c r="H1966" s="49"/>
    </row>
    <row r="1967" spans="1:8" ht="33" customHeight="1" x14ac:dyDescent="0.35">
      <c r="A1967" s="53"/>
      <c r="B1967" s="99"/>
      <c r="C1967" s="100"/>
      <c r="D1967" s="272"/>
      <c r="E1967" s="274"/>
      <c r="F1967" s="52"/>
      <c r="G1967" s="52"/>
      <c r="H1967" s="49"/>
    </row>
    <row r="1968" spans="1:8" ht="33" customHeight="1" x14ac:dyDescent="0.35">
      <c r="A1968" s="53"/>
      <c r="B1968" s="99"/>
      <c r="C1968" s="51"/>
      <c r="D1968" s="272"/>
      <c r="E1968" s="274"/>
      <c r="F1968" s="52"/>
      <c r="G1968" s="52"/>
      <c r="H1968" s="49"/>
    </row>
    <row r="1969" spans="1:8" ht="33" customHeight="1" x14ac:dyDescent="0.35">
      <c r="A1969" s="53"/>
      <c r="B1969" s="99"/>
      <c r="C1969" s="51"/>
      <c r="D1969" s="272"/>
      <c r="E1969" s="274"/>
      <c r="F1969" s="52"/>
      <c r="G1969" s="52"/>
      <c r="H1969" s="49"/>
    </row>
    <row r="1970" spans="1:8" ht="33" customHeight="1" x14ac:dyDescent="0.35">
      <c r="A1970" s="53"/>
      <c r="B1970" s="99"/>
      <c r="C1970" s="51"/>
      <c r="D1970" s="272"/>
      <c r="E1970" s="274"/>
      <c r="F1970" s="52"/>
      <c r="G1970" s="52"/>
      <c r="H1970" s="49"/>
    </row>
    <row r="1971" spans="1:8" ht="33" customHeight="1" x14ac:dyDescent="0.35">
      <c r="A1971" s="53"/>
      <c r="B1971" s="99"/>
      <c r="C1971" s="51"/>
      <c r="D1971" s="272"/>
      <c r="E1971" s="274"/>
      <c r="F1971" s="52"/>
      <c r="G1971" s="52"/>
      <c r="H1971" s="49"/>
    </row>
    <row r="1972" spans="1:8" ht="33" customHeight="1" x14ac:dyDescent="0.35">
      <c r="A1972" s="53"/>
      <c r="B1972" s="99"/>
      <c r="C1972" s="100"/>
      <c r="D1972" s="272"/>
      <c r="E1972" s="274"/>
      <c r="F1972" s="52"/>
      <c r="G1972" s="52"/>
      <c r="H1972" s="49"/>
    </row>
    <row r="1973" spans="1:8" ht="33" customHeight="1" x14ac:dyDescent="0.35">
      <c r="A1973" s="53"/>
      <c r="B1973" s="99"/>
      <c r="C1973" s="51"/>
      <c r="D1973" s="272"/>
      <c r="E1973" s="274"/>
      <c r="F1973" s="52"/>
      <c r="G1973" s="52"/>
      <c r="H1973" s="49"/>
    </row>
    <row r="1974" spans="1:8" ht="33" customHeight="1" x14ac:dyDescent="0.35">
      <c r="A1974" s="53"/>
      <c r="B1974" s="99"/>
      <c r="C1974" s="100"/>
      <c r="D1974" s="272"/>
      <c r="E1974" s="274"/>
      <c r="F1974" s="52"/>
      <c r="G1974" s="52"/>
      <c r="H1974" s="49"/>
    </row>
    <row r="1975" spans="1:8" ht="33" customHeight="1" x14ac:dyDescent="0.35">
      <c r="A1975" s="53"/>
      <c r="B1975" s="99"/>
      <c r="C1975" s="51"/>
      <c r="D1975" s="272"/>
      <c r="E1975" s="274"/>
      <c r="F1975" s="52"/>
      <c r="G1975" s="52"/>
      <c r="H1975" s="49"/>
    </row>
    <row r="1976" spans="1:8" ht="33" customHeight="1" x14ac:dyDescent="0.35">
      <c r="A1976" s="53"/>
      <c r="B1976" s="99"/>
      <c r="C1976" s="51"/>
      <c r="D1976" s="272"/>
      <c r="E1976" s="274"/>
      <c r="F1976" s="52"/>
      <c r="G1976" s="52"/>
      <c r="H1976" s="49"/>
    </row>
    <row r="1977" spans="1:8" ht="33" customHeight="1" x14ac:dyDescent="0.35">
      <c r="A1977" s="53"/>
      <c r="B1977" s="99"/>
      <c r="C1977" s="100"/>
      <c r="D1977" s="272"/>
      <c r="E1977" s="274"/>
      <c r="F1977" s="52"/>
      <c r="G1977" s="52"/>
      <c r="H1977" s="49"/>
    </row>
    <row r="1978" spans="1:8" ht="33" customHeight="1" x14ac:dyDescent="0.35">
      <c r="A1978" s="53"/>
      <c r="B1978" s="99"/>
      <c r="C1978" s="51"/>
      <c r="D1978" s="272"/>
      <c r="E1978" s="274"/>
      <c r="F1978" s="52"/>
      <c r="G1978" s="52"/>
      <c r="H1978" s="49"/>
    </row>
    <row r="1979" spans="1:8" ht="33" customHeight="1" x14ac:dyDescent="0.35">
      <c r="A1979" s="53"/>
      <c r="B1979" s="99"/>
      <c r="C1979" s="100"/>
      <c r="D1979" s="272"/>
      <c r="E1979" s="274"/>
      <c r="F1979" s="52"/>
      <c r="G1979" s="52"/>
      <c r="H1979" s="49"/>
    </row>
    <row r="1980" spans="1:8" ht="33" customHeight="1" x14ac:dyDescent="0.35">
      <c r="A1980" s="53"/>
      <c r="B1980" s="99"/>
      <c r="C1980" s="51"/>
      <c r="D1980" s="272"/>
      <c r="E1980" s="274"/>
      <c r="F1980" s="52"/>
      <c r="G1980" s="52"/>
      <c r="H1980" s="49"/>
    </row>
    <row r="1981" spans="1:8" ht="33" customHeight="1" x14ac:dyDescent="0.35">
      <c r="A1981" s="53"/>
      <c r="B1981" s="99"/>
      <c r="C1981" s="100"/>
      <c r="D1981" s="272"/>
      <c r="E1981" s="274"/>
      <c r="F1981" s="52"/>
      <c r="G1981" s="52"/>
      <c r="H1981" s="49"/>
    </row>
    <row r="1982" spans="1:8" ht="33" customHeight="1" x14ac:dyDescent="0.35">
      <c r="A1982" s="53"/>
      <c r="B1982" s="99"/>
      <c r="C1982" s="51"/>
      <c r="D1982" s="272"/>
      <c r="E1982" s="274"/>
      <c r="F1982" s="52"/>
      <c r="G1982" s="52"/>
      <c r="H1982" s="49"/>
    </row>
    <row r="1983" spans="1:8" ht="33" customHeight="1" x14ac:dyDescent="0.35">
      <c r="A1983" s="53"/>
      <c r="B1983" s="99"/>
      <c r="C1983" s="51"/>
      <c r="D1983" s="272"/>
      <c r="E1983" s="274"/>
      <c r="F1983" s="52"/>
      <c r="G1983" s="52"/>
      <c r="H1983" s="49"/>
    </row>
    <row r="1984" spans="1:8" ht="33" customHeight="1" x14ac:dyDescent="0.35">
      <c r="A1984" s="53"/>
      <c r="B1984" s="99"/>
      <c r="C1984" s="51"/>
      <c r="D1984" s="272"/>
      <c r="E1984" s="274"/>
      <c r="F1984" s="52"/>
      <c r="G1984" s="52"/>
      <c r="H1984" s="49"/>
    </row>
    <row r="1985" spans="1:8" ht="33" customHeight="1" x14ac:dyDescent="0.35">
      <c r="A1985" s="53"/>
      <c r="B1985" s="99"/>
      <c r="C1985" s="100"/>
      <c r="D1985" s="272"/>
      <c r="E1985" s="274"/>
      <c r="F1985" s="52"/>
      <c r="G1985" s="52"/>
      <c r="H1985" s="49"/>
    </row>
    <row r="1986" spans="1:8" ht="33" customHeight="1" x14ac:dyDescent="0.35">
      <c r="A1986" s="53"/>
      <c r="B1986" s="99"/>
      <c r="C1986" s="100"/>
      <c r="D1986" s="272"/>
      <c r="E1986" s="274"/>
      <c r="F1986" s="52"/>
      <c r="G1986" s="52"/>
      <c r="H1986" s="49"/>
    </row>
    <row r="1987" spans="1:8" ht="33" customHeight="1" x14ac:dyDescent="0.35">
      <c r="A1987" s="53"/>
      <c r="B1987" s="99"/>
      <c r="C1987" s="100"/>
      <c r="D1987" s="272"/>
      <c r="E1987" s="274"/>
      <c r="F1987" s="52"/>
      <c r="G1987" s="52"/>
      <c r="H1987" s="49"/>
    </row>
    <row r="1988" spans="1:8" ht="33" customHeight="1" x14ac:dyDescent="0.35">
      <c r="A1988" s="53"/>
      <c r="B1988" s="99"/>
      <c r="C1988" s="51"/>
      <c r="D1988" s="272"/>
      <c r="E1988" s="274"/>
      <c r="F1988" s="52"/>
      <c r="G1988" s="52"/>
      <c r="H1988" s="49"/>
    </row>
    <row r="1989" spans="1:8" ht="33" customHeight="1" x14ac:dyDescent="0.35">
      <c r="A1989" s="53"/>
      <c r="B1989" s="99"/>
      <c r="C1989" s="100"/>
      <c r="D1989" s="272"/>
      <c r="E1989" s="274"/>
      <c r="F1989" s="52"/>
      <c r="G1989" s="52"/>
      <c r="H1989" s="49"/>
    </row>
    <row r="1990" spans="1:8" ht="33" customHeight="1" x14ac:dyDescent="0.35">
      <c r="A1990" s="53"/>
      <c r="B1990" s="99"/>
      <c r="C1990" s="51"/>
      <c r="D1990" s="272"/>
      <c r="E1990" s="274"/>
      <c r="F1990" s="52"/>
      <c r="G1990" s="52"/>
      <c r="H1990" s="49"/>
    </row>
    <row r="1991" spans="1:8" ht="33" customHeight="1" x14ac:dyDescent="0.35">
      <c r="A1991" s="53"/>
      <c r="B1991" s="99"/>
      <c r="C1991" s="100"/>
      <c r="D1991" s="272"/>
      <c r="E1991" s="274"/>
      <c r="F1991" s="52"/>
      <c r="G1991" s="52"/>
      <c r="H1991" s="49"/>
    </row>
    <row r="1992" spans="1:8" ht="33" customHeight="1" x14ac:dyDescent="0.35">
      <c r="A1992" s="53"/>
      <c r="B1992" s="99"/>
      <c r="C1992" s="51"/>
      <c r="D1992" s="272"/>
      <c r="E1992" s="274"/>
      <c r="F1992" s="52"/>
      <c r="G1992" s="52"/>
      <c r="H1992" s="49"/>
    </row>
    <row r="1993" spans="1:8" ht="33" customHeight="1" x14ac:dyDescent="0.35">
      <c r="A1993" s="53"/>
      <c r="B1993" s="99"/>
      <c r="C1993" s="100"/>
      <c r="D1993" s="272"/>
      <c r="E1993" s="274"/>
      <c r="F1993" s="52"/>
      <c r="G1993" s="52"/>
      <c r="H1993" s="49"/>
    </row>
    <row r="1994" spans="1:8" ht="33" customHeight="1" x14ac:dyDescent="0.35">
      <c r="A1994" s="53"/>
      <c r="B1994" s="99"/>
      <c r="C1994" s="51"/>
      <c r="D1994" s="272"/>
      <c r="E1994" s="274"/>
      <c r="F1994" s="52"/>
      <c r="G1994" s="52"/>
      <c r="H1994" s="49"/>
    </row>
    <row r="1995" spans="1:8" ht="33" customHeight="1" x14ac:dyDescent="0.35">
      <c r="A1995" s="53"/>
      <c r="B1995" s="99"/>
      <c r="C1995" s="100"/>
      <c r="D1995" s="272"/>
      <c r="E1995" s="274"/>
      <c r="F1995" s="52"/>
      <c r="G1995" s="52"/>
      <c r="H1995" s="49"/>
    </row>
    <row r="1996" spans="1:8" ht="33" customHeight="1" x14ac:dyDescent="0.35">
      <c r="A1996" s="53"/>
      <c r="B1996" s="99"/>
      <c r="C1996" s="51"/>
      <c r="D1996" s="272"/>
      <c r="E1996" s="274"/>
      <c r="F1996" s="52"/>
      <c r="G1996" s="52"/>
      <c r="H1996" s="49"/>
    </row>
    <row r="1997" spans="1:8" ht="33" customHeight="1" x14ac:dyDescent="0.35">
      <c r="A1997" s="53"/>
      <c r="B1997" s="99"/>
      <c r="C1997" s="51"/>
      <c r="D1997" s="272"/>
      <c r="E1997" s="274"/>
      <c r="F1997" s="52"/>
      <c r="G1997" s="52"/>
      <c r="H1997" s="49"/>
    </row>
    <row r="1998" spans="1:8" ht="33" customHeight="1" x14ac:dyDescent="0.35">
      <c r="A1998" s="53"/>
      <c r="B1998" s="99"/>
      <c r="C1998" s="51"/>
      <c r="D1998" s="272"/>
      <c r="E1998" s="274"/>
      <c r="F1998" s="52"/>
      <c r="G1998" s="52"/>
      <c r="H1998" s="49"/>
    </row>
    <row r="1999" spans="1:8" ht="33" customHeight="1" x14ac:dyDescent="0.35">
      <c r="A1999" s="53"/>
      <c r="B1999" s="99"/>
      <c r="C1999" s="100"/>
      <c r="D1999" s="272"/>
      <c r="E1999" s="274"/>
      <c r="F1999" s="52"/>
      <c r="G1999" s="52"/>
      <c r="H1999" s="49"/>
    </row>
    <row r="2000" spans="1:8" ht="33" customHeight="1" x14ac:dyDescent="0.35">
      <c r="A2000" s="53"/>
      <c r="B2000" s="99"/>
      <c r="C2000" s="51"/>
      <c r="D2000" s="272"/>
      <c r="E2000" s="274"/>
      <c r="F2000" s="52"/>
      <c r="G2000" s="52"/>
      <c r="H2000" s="49"/>
    </row>
    <row r="2001" spans="1:8" ht="33" customHeight="1" x14ac:dyDescent="0.35">
      <c r="A2001" s="53"/>
      <c r="B2001" s="99"/>
      <c r="C2001" s="51"/>
      <c r="D2001" s="275"/>
      <c r="E2001" s="274"/>
      <c r="F2001" s="52"/>
      <c r="G2001" s="52"/>
      <c r="H2001" s="49"/>
    </row>
    <row r="2002" spans="1:8" ht="33" customHeight="1" x14ac:dyDescent="0.35">
      <c r="A2002" s="53"/>
      <c r="B2002" s="99"/>
      <c r="C2002" s="51"/>
      <c r="D2002" s="272"/>
      <c r="E2002" s="274"/>
      <c r="F2002" s="52"/>
      <c r="G2002" s="52"/>
      <c r="H2002" s="49"/>
    </row>
    <row r="2003" spans="1:8" ht="33" customHeight="1" x14ac:dyDescent="0.35">
      <c r="A2003" s="53"/>
      <c r="B2003" s="99"/>
      <c r="C2003" s="51"/>
      <c r="D2003" s="275"/>
      <c r="E2003" s="274"/>
      <c r="F2003" s="52"/>
      <c r="G2003" s="52"/>
      <c r="H2003" s="49"/>
    </row>
    <row r="2004" spans="1:8" ht="33" customHeight="1" x14ac:dyDescent="0.35">
      <c r="A2004" s="53"/>
      <c r="B2004" s="99"/>
      <c r="C2004" s="51"/>
      <c r="D2004" s="272"/>
      <c r="E2004" s="274"/>
      <c r="F2004" s="52"/>
      <c r="G2004" s="52"/>
      <c r="H2004" s="49"/>
    </row>
    <row r="2005" spans="1:8" ht="33" customHeight="1" x14ac:dyDescent="0.35">
      <c r="A2005" s="53"/>
      <c r="B2005" s="99"/>
      <c r="C2005" s="51"/>
      <c r="D2005" s="275"/>
      <c r="E2005" s="274"/>
      <c r="F2005" s="52"/>
      <c r="G2005" s="52"/>
      <c r="H2005" s="49"/>
    </row>
    <row r="2006" spans="1:8" ht="33" customHeight="1" x14ac:dyDescent="0.35">
      <c r="A2006" s="53"/>
      <c r="B2006" s="99"/>
      <c r="C2006" s="51"/>
      <c r="D2006" s="272"/>
      <c r="E2006" s="274"/>
      <c r="F2006" s="52"/>
      <c r="G2006" s="52"/>
      <c r="H2006" s="49"/>
    </row>
    <row r="2007" spans="1:8" ht="33" customHeight="1" x14ac:dyDescent="0.35">
      <c r="A2007" s="53"/>
      <c r="B2007" s="99"/>
      <c r="C2007" s="51"/>
      <c r="D2007" s="272"/>
      <c r="E2007" s="274"/>
      <c r="F2007" s="52"/>
      <c r="G2007" s="52"/>
      <c r="H2007" s="49"/>
    </row>
    <row r="2008" spans="1:8" ht="33" customHeight="1" x14ac:dyDescent="0.35">
      <c r="A2008" s="53"/>
      <c r="B2008" s="99"/>
      <c r="C2008" s="51"/>
      <c r="D2008" s="272"/>
      <c r="E2008" s="274"/>
      <c r="F2008" s="52"/>
      <c r="G2008" s="52"/>
      <c r="H2008" s="49"/>
    </row>
    <row r="2009" spans="1:8" ht="33" customHeight="1" x14ac:dyDescent="0.35">
      <c r="A2009" s="53"/>
      <c r="B2009" s="99"/>
      <c r="C2009" s="51"/>
      <c r="D2009" s="272"/>
      <c r="E2009" s="274"/>
      <c r="F2009" s="52"/>
      <c r="G2009" s="52"/>
      <c r="H2009" s="49"/>
    </row>
    <row r="2010" spans="1:8" ht="33" customHeight="1" x14ac:dyDescent="0.35">
      <c r="A2010" s="53"/>
      <c r="B2010" s="99"/>
      <c r="C2010" s="51"/>
      <c r="D2010" s="272"/>
      <c r="E2010" s="274"/>
      <c r="F2010" s="52"/>
      <c r="G2010" s="52"/>
      <c r="H2010" s="49"/>
    </row>
    <row r="2011" spans="1:8" ht="33" customHeight="1" x14ac:dyDescent="0.35">
      <c r="A2011" s="53"/>
      <c r="B2011" s="99"/>
      <c r="C2011" s="51"/>
      <c r="D2011" s="272"/>
      <c r="E2011" s="274"/>
      <c r="F2011" s="52"/>
      <c r="G2011" s="52"/>
      <c r="H2011" s="49"/>
    </row>
    <row r="2012" spans="1:8" ht="33" customHeight="1" x14ac:dyDescent="0.35">
      <c r="A2012" s="53"/>
      <c r="B2012" s="99"/>
      <c r="C2012" s="51"/>
      <c r="D2012" s="272"/>
      <c r="E2012" s="274"/>
      <c r="F2012" s="52"/>
      <c r="G2012" s="52"/>
      <c r="H2012" s="49"/>
    </row>
    <row r="2013" spans="1:8" ht="33" customHeight="1" x14ac:dyDescent="0.35">
      <c r="A2013" s="53"/>
      <c r="B2013" s="99"/>
      <c r="C2013" s="51"/>
      <c r="D2013" s="272"/>
      <c r="E2013" s="274"/>
      <c r="F2013" s="52"/>
      <c r="G2013" s="52"/>
      <c r="H2013" s="49"/>
    </row>
    <row r="2014" spans="1:8" ht="33" customHeight="1" x14ac:dyDescent="0.35">
      <c r="A2014" s="53"/>
      <c r="B2014" s="99"/>
      <c r="C2014" s="51"/>
      <c r="D2014" s="272"/>
      <c r="E2014" s="274"/>
      <c r="F2014" s="52"/>
      <c r="G2014" s="52"/>
      <c r="H2014" s="49"/>
    </row>
    <row r="2015" spans="1:8" ht="33" customHeight="1" x14ac:dyDescent="0.35">
      <c r="A2015" s="53"/>
      <c r="B2015" s="99"/>
      <c r="C2015" s="51"/>
      <c r="D2015" s="272"/>
      <c r="E2015" s="274"/>
      <c r="F2015" s="52"/>
      <c r="G2015" s="52"/>
      <c r="H2015" s="49"/>
    </row>
    <row r="2016" spans="1:8" ht="33" customHeight="1" x14ac:dyDescent="0.35">
      <c r="A2016" s="53"/>
      <c r="B2016" s="99"/>
      <c r="C2016" s="51"/>
      <c r="D2016" s="272"/>
      <c r="E2016" s="274"/>
      <c r="F2016" s="52"/>
      <c r="G2016" s="52"/>
      <c r="H2016" s="49"/>
    </row>
    <row r="2017" spans="1:8" ht="33" customHeight="1" x14ac:dyDescent="0.35">
      <c r="A2017" s="53"/>
      <c r="B2017" s="99"/>
      <c r="C2017" s="51"/>
      <c r="D2017" s="272"/>
      <c r="E2017" s="274"/>
      <c r="F2017" s="52"/>
      <c r="G2017" s="52"/>
      <c r="H2017" s="49"/>
    </row>
    <row r="2018" spans="1:8" ht="33" customHeight="1" x14ac:dyDescent="0.35">
      <c r="A2018" s="53"/>
      <c r="B2018" s="99"/>
      <c r="C2018" s="51"/>
      <c r="D2018" s="272"/>
      <c r="E2018" s="274"/>
      <c r="F2018" s="52"/>
      <c r="G2018" s="52"/>
      <c r="H2018" s="49"/>
    </row>
    <row r="2019" spans="1:8" ht="33" customHeight="1" x14ac:dyDescent="0.35">
      <c r="A2019" s="53"/>
      <c r="B2019" s="99"/>
      <c r="C2019" s="51"/>
      <c r="D2019" s="275"/>
      <c r="E2019" s="274"/>
      <c r="F2019" s="52"/>
      <c r="G2019" s="52"/>
      <c r="H2019" s="49"/>
    </row>
    <row r="2020" spans="1:8" ht="33" customHeight="1" x14ac:dyDescent="0.35">
      <c r="A2020" s="53"/>
      <c r="B2020" s="99"/>
      <c r="C2020" s="51"/>
      <c r="D2020" s="275"/>
      <c r="E2020" s="274"/>
      <c r="F2020" s="52"/>
      <c r="G2020" s="52"/>
      <c r="H2020" s="49"/>
    </row>
    <row r="2021" spans="1:8" ht="33" customHeight="1" x14ac:dyDescent="0.35">
      <c r="A2021" s="53"/>
      <c r="B2021" s="99"/>
      <c r="C2021" s="51"/>
      <c r="D2021" s="272"/>
      <c r="E2021" s="274"/>
      <c r="F2021" s="52"/>
      <c r="G2021" s="52"/>
      <c r="H2021" s="49"/>
    </row>
    <row r="2022" spans="1:8" ht="33" customHeight="1" x14ac:dyDescent="0.35">
      <c r="A2022" s="53"/>
      <c r="B2022" s="99"/>
      <c r="C2022" s="51"/>
      <c r="D2022" s="272"/>
      <c r="E2022" s="274"/>
      <c r="F2022" s="52"/>
      <c r="G2022" s="52"/>
      <c r="H2022" s="49"/>
    </row>
    <row r="2023" spans="1:8" ht="33" customHeight="1" x14ac:dyDescent="0.35">
      <c r="A2023" s="53"/>
      <c r="B2023" s="99"/>
      <c r="C2023" s="51"/>
      <c r="D2023" s="272"/>
      <c r="E2023" s="274"/>
      <c r="F2023" s="52"/>
      <c r="G2023" s="52"/>
      <c r="H2023" s="49"/>
    </row>
    <row r="2024" spans="1:8" ht="33" customHeight="1" x14ac:dyDescent="0.35">
      <c r="A2024" s="53"/>
      <c r="B2024" s="99"/>
      <c r="C2024" s="51"/>
      <c r="D2024" s="272"/>
      <c r="E2024" s="274"/>
      <c r="F2024" s="52"/>
      <c r="G2024" s="52"/>
      <c r="H2024" s="49"/>
    </row>
    <row r="2025" spans="1:8" ht="33" customHeight="1" x14ac:dyDescent="0.35">
      <c r="A2025" s="53"/>
      <c r="B2025" s="99"/>
      <c r="C2025" s="51"/>
      <c r="D2025" s="272"/>
      <c r="E2025" s="274"/>
      <c r="F2025" s="52"/>
      <c r="G2025" s="52"/>
      <c r="H2025" s="49"/>
    </row>
    <row r="2026" spans="1:8" ht="33" customHeight="1" x14ac:dyDescent="0.35">
      <c r="A2026" s="53"/>
      <c r="B2026" s="99"/>
      <c r="C2026" s="51"/>
      <c r="D2026" s="272"/>
      <c r="E2026" s="274"/>
      <c r="F2026" s="52"/>
      <c r="G2026" s="52"/>
      <c r="H2026" s="49"/>
    </row>
    <row r="2027" spans="1:8" ht="33" customHeight="1" x14ac:dyDescent="0.35">
      <c r="A2027" s="53"/>
      <c r="B2027" s="99"/>
      <c r="C2027" s="51"/>
      <c r="D2027" s="272"/>
      <c r="E2027" s="274"/>
      <c r="F2027" s="52"/>
      <c r="G2027" s="52"/>
      <c r="H2027" s="49"/>
    </row>
    <row r="2028" spans="1:8" ht="33" customHeight="1" x14ac:dyDescent="0.35">
      <c r="A2028" s="53"/>
      <c r="B2028" s="99"/>
      <c r="C2028" s="100"/>
      <c r="D2028" s="272"/>
      <c r="E2028" s="274"/>
      <c r="F2028" s="52"/>
      <c r="G2028" s="52"/>
      <c r="H2028" s="49"/>
    </row>
    <row r="2029" spans="1:8" ht="33" customHeight="1" x14ac:dyDescent="0.35">
      <c r="A2029" s="53"/>
      <c r="B2029" s="99"/>
      <c r="C2029" s="51"/>
      <c r="D2029" s="272"/>
      <c r="E2029" s="274"/>
      <c r="F2029" s="52"/>
      <c r="G2029" s="52"/>
      <c r="H2029" s="49"/>
    </row>
    <row r="2030" spans="1:8" ht="33" customHeight="1" x14ac:dyDescent="0.35">
      <c r="A2030" s="53"/>
      <c r="B2030" s="99"/>
      <c r="C2030" s="51"/>
      <c r="D2030" s="272"/>
      <c r="E2030" s="274"/>
      <c r="F2030" s="52"/>
      <c r="G2030" s="52"/>
      <c r="H2030" s="49"/>
    </row>
    <row r="2031" spans="1:8" ht="33" customHeight="1" x14ac:dyDescent="0.35">
      <c r="A2031" s="53"/>
      <c r="B2031" s="99"/>
      <c r="C2031" s="100"/>
      <c r="D2031" s="272"/>
      <c r="E2031" s="274"/>
      <c r="F2031" s="52"/>
      <c r="G2031" s="52"/>
      <c r="H2031" s="49"/>
    </row>
    <row r="2032" spans="1:8" ht="33" customHeight="1" x14ac:dyDescent="0.35">
      <c r="A2032" s="53"/>
      <c r="B2032" s="99"/>
      <c r="C2032" s="100"/>
      <c r="D2032" s="275"/>
      <c r="E2032" s="274"/>
      <c r="F2032" s="52"/>
      <c r="G2032" s="52"/>
      <c r="H2032" s="49"/>
    </row>
    <row r="2033" spans="1:8" ht="33" customHeight="1" x14ac:dyDescent="0.35">
      <c r="A2033" s="53"/>
      <c r="B2033" s="99"/>
      <c r="C2033" s="51"/>
      <c r="D2033" s="272"/>
      <c r="E2033" s="274"/>
      <c r="F2033" s="52"/>
      <c r="G2033" s="52"/>
      <c r="H2033" s="49"/>
    </row>
    <row r="2034" spans="1:8" ht="33" customHeight="1" x14ac:dyDescent="0.35">
      <c r="A2034" s="53"/>
      <c r="B2034" s="99"/>
      <c r="C2034" s="100"/>
      <c r="D2034" s="272"/>
      <c r="E2034" s="274"/>
      <c r="F2034" s="52"/>
      <c r="G2034" s="52"/>
      <c r="H2034" s="49"/>
    </row>
    <row r="2035" spans="1:8" ht="33" customHeight="1" x14ac:dyDescent="0.35">
      <c r="A2035" s="53"/>
      <c r="B2035" s="99"/>
      <c r="C2035" s="51"/>
      <c r="D2035" s="272"/>
      <c r="E2035" s="274"/>
      <c r="F2035" s="52"/>
      <c r="G2035" s="52"/>
      <c r="H2035" s="49"/>
    </row>
    <row r="2036" spans="1:8" ht="33" customHeight="1" x14ac:dyDescent="0.35">
      <c r="A2036" s="53"/>
      <c r="B2036" s="99"/>
      <c r="C2036" s="51"/>
      <c r="D2036" s="272"/>
      <c r="E2036" s="274"/>
      <c r="F2036" s="52"/>
      <c r="G2036" s="52"/>
      <c r="H2036" s="49"/>
    </row>
    <row r="2037" spans="1:8" ht="33" customHeight="1" x14ac:dyDescent="0.35">
      <c r="A2037" s="53"/>
      <c r="B2037" s="99"/>
      <c r="C2037" s="52"/>
      <c r="D2037" s="272"/>
      <c r="E2037" s="274"/>
      <c r="F2037" s="52"/>
      <c r="G2037" s="52"/>
      <c r="H2037" s="49"/>
    </row>
    <row r="2038" spans="1:8" ht="33" customHeight="1" x14ac:dyDescent="0.35">
      <c r="A2038" s="53"/>
      <c r="B2038" s="99"/>
      <c r="C2038" s="51"/>
      <c r="D2038" s="272"/>
      <c r="E2038" s="274"/>
      <c r="F2038" s="52"/>
      <c r="G2038" s="52"/>
      <c r="H2038" s="49"/>
    </row>
    <row r="2039" spans="1:8" ht="33" customHeight="1" x14ac:dyDescent="0.35">
      <c r="A2039" s="53"/>
      <c r="B2039" s="99"/>
      <c r="C2039" s="100"/>
      <c r="D2039" s="272"/>
      <c r="E2039" s="274"/>
      <c r="F2039" s="52"/>
      <c r="G2039" s="52"/>
      <c r="H2039" s="49"/>
    </row>
    <row r="2040" spans="1:8" ht="33" customHeight="1" x14ac:dyDescent="0.35">
      <c r="A2040" s="53"/>
      <c r="B2040" s="99"/>
      <c r="C2040" s="51"/>
      <c r="D2040" s="272"/>
      <c r="E2040" s="274"/>
      <c r="F2040" s="52"/>
      <c r="G2040" s="52"/>
      <c r="H2040" s="49"/>
    </row>
    <row r="2041" spans="1:8" ht="33" customHeight="1" x14ac:dyDescent="0.35">
      <c r="A2041" s="53"/>
      <c r="B2041" s="99"/>
      <c r="C2041" s="100"/>
      <c r="D2041" s="272"/>
      <c r="E2041" s="274"/>
      <c r="F2041" s="52"/>
      <c r="G2041" s="52"/>
      <c r="H2041" s="49"/>
    </row>
    <row r="2042" spans="1:8" ht="33" customHeight="1" x14ac:dyDescent="0.35">
      <c r="A2042" s="53"/>
      <c r="B2042" s="99"/>
      <c r="C2042" s="51"/>
      <c r="D2042" s="272"/>
      <c r="E2042" s="274"/>
      <c r="F2042" s="52"/>
      <c r="G2042" s="52"/>
      <c r="H2042" s="49"/>
    </row>
    <row r="2043" spans="1:8" ht="33" customHeight="1" x14ac:dyDescent="0.35">
      <c r="A2043" s="53"/>
      <c r="B2043" s="99"/>
      <c r="C2043" s="51"/>
      <c r="D2043" s="272"/>
      <c r="E2043" s="274"/>
      <c r="F2043" s="52"/>
      <c r="G2043" s="52"/>
      <c r="H2043" s="49"/>
    </row>
    <row r="2044" spans="1:8" ht="33" customHeight="1" x14ac:dyDescent="0.35">
      <c r="A2044" s="53"/>
      <c r="B2044" s="99"/>
      <c r="C2044" s="51"/>
      <c r="D2044" s="272"/>
      <c r="E2044" s="274"/>
      <c r="F2044" s="52"/>
      <c r="G2044" s="52"/>
      <c r="H2044" s="49"/>
    </row>
    <row r="2045" spans="1:8" ht="33" customHeight="1" x14ac:dyDescent="0.35">
      <c r="A2045" s="53"/>
      <c r="B2045" s="99"/>
      <c r="C2045" s="51"/>
      <c r="D2045" s="272"/>
      <c r="E2045" s="274"/>
      <c r="F2045" s="52"/>
      <c r="G2045" s="52"/>
      <c r="H2045" s="49"/>
    </row>
    <row r="2046" spans="1:8" ht="33" customHeight="1" x14ac:dyDescent="0.35">
      <c r="A2046" s="53"/>
      <c r="B2046" s="99"/>
      <c r="C2046" s="51"/>
      <c r="D2046" s="272"/>
      <c r="E2046" s="274"/>
      <c r="F2046" s="52"/>
      <c r="G2046" s="52"/>
      <c r="H2046" s="49"/>
    </row>
    <row r="2047" spans="1:8" ht="33" customHeight="1" x14ac:dyDescent="0.35">
      <c r="A2047" s="53"/>
      <c r="B2047" s="99"/>
      <c r="C2047" s="51"/>
      <c r="D2047" s="272"/>
      <c r="E2047" s="274"/>
      <c r="F2047" s="52"/>
      <c r="G2047" s="52"/>
      <c r="H2047" s="49"/>
    </row>
    <row r="2048" spans="1:8" ht="33" customHeight="1" x14ac:dyDescent="0.35">
      <c r="A2048" s="53"/>
      <c r="B2048" s="99"/>
      <c r="C2048" s="51"/>
      <c r="D2048" s="275"/>
      <c r="E2048" s="100"/>
      <c r="F2048" s="52"/>
      <c r="G2048" s="52"/>
      <c r="H2048" s="49"/>
    </row>
    <row r="2049" spans="1:8" ht="33" customHeight="1" x14ac:dyDescent="0.35">
      <c r="A2049" s="53"/>
      <c r="B2049" s="99"/>
      <c r="C2049" s="51"/>
      <c r="D2049" s="272"/>
      <c r="E2049" s="274"/>
      <c r="F2049" s="52"/>
      <c r="G2049" s="52"/>
      <c r="H2049" s="49"/>
    </row>
    <row r="2050" spans="1:8" ht="33" customHeight="1" x14ac:dyDescent="0.35">
      <c r="A2050" s="53"/>
      <c r="B2050" s="99"/>
      <c r="C2050" s="51"/>
      <c r="D2050" s="272"/>
      <c r="E2050" s="274"/>
      <c r="F2050" s="52"/>
      <c r="G2050" s="52"/>
      <c r="H2050" s="49"/>
    </row>
    <row r="2051" spans="1:8" ht="33" customHeight="1" x14ac:dyDescent="0.35">
      <c r="A2051" s="53"/>
      <c r="B2051" s="99"/>
      <c r="C2051" s="51"/>
      <c r="D2051" s="272"/>
      <c r="E2051" s="274"/>
      <c r="F2051" s="52"/>
      <c r="G2051" s="52"/>
      <c r="H2051" s="49"/>
    </row>
    <row r="2052" spans="1:8" ht="33" customHeight="1" x14ac:dyDescent="0.35">
      <c r="A2052" s="53"/>
      <c r="B2052" s="99"/>
      <c r="C2052" s="51"/>
      <c r="D2052" s="272"/>
      <c r="E2052" s="274"/>
      <c r="F2052" s="52"/>
      <c r="G2052" s="52"/>
      <c r="H2052" s="49"/>
    </row>
    <row r="2053" spans="1:8" ht="33" customHeight="1" x14ac:dyDescent="0.35">
      <c r="A2053" s="53"/>
      <c r="B2053" s="99"/>
      <c r="C2053" s="51"/>
      <c r="D2053" s="272"/>
      <c r="E2053" s="274"/>
      <c r="F2053" s="52"/>
      <c r="G2053" s="52"/>
      <c r="H2053" s="49"/>
    </row>
    <row r="2054" spans="1:8" ht="33" customHeight="1" x14ac:dyDescent="0.35">
      <c r="A2054" s="53"/>
      <c r="B2054" s="99"/>
      <c r="C2054" s="51"/>
      <c r="D2054" s="276"/>
      <c r="E2054" s="155"/>
      <c r="F2054" s="277"/>
      <c r="G2054" s="277"/>
      <c r="H2054" s="54"/>
    </row>
  </sheetData>
  <autoFilter ref="A1:AI270" xr:uid="{356EA045-750E-4679-9646-DCB83CB5E8ED}"/>
  <mergeCells count="2">
    <mergeCell ref="O1:P1"/>
    <mergeCell ref="M1:N1"/>
  </mergeCells>
  <conditionalFormatting sqref="Q271:R277">
    <cfRule type="expression" dxfId="101" priority="301">
      <formula>$O271="x"</formula>
    </cfRule>
    <cfRule type="expression" dxfId="100" priority="302">
      <formula>$M271="x"</formula>
    </cfRule>
    <cfRule type="expression" dxfId="99" priority="303">
      <formula>$A271&lt;TODAY()-30</formula>
    </cfRule>
    <cfRule type="expression" dxfId="98" priority="304">
      <formula>$A271&lt;TODAY()</formula>
    </cfRule>
  </conditionalFormatting>
  <conditionalFormatting sqref="Q271:Q277">
    <cfRule type="cellIs" dxfId="97" priority="300" operator="equal">
      <formula>0</formula>
    </cfRule>
  </conditionalFormatting>
  <conditionalFormatting sqref="R271:R277">
    <cfRule type="cellIs" dxfId="96" priority="299" operator="equal">
      <formula>0</formula>
    </cfRule>
  </conditionalFormatting>
  <dataValidations count="3">
    <dataValidation type="list" allowBlank="1" showInputMessage="1" showErrorMessage="1" sqref="D271:D1048576" xr:uid="{81ABBEAE-BFFF-47B6-A8D4-1443D31E79E8}">
      <formula1>BDD</formula1>
    </dataValidation>
    <dataValidation type="list" allowBlank="1" showInputMessage="1" showErrorMessage="1" sqref="D2:D270" xr:uid="{304828B9-EE10-499A-AA98-DCC265C57BE7}">
      <formula1>Base</formula1>
    </dataValidation>
    <dataValidation type="list" allowBlank="1" showInputMessage="1" showErrorMessage="1" sqref="C2:C1048576" xr:uid="{CD5EC6E3-CDEC-4AC5-848A-7921F1D2275A}">
      <formula1>Hotels</formula1>
    </dataValidation>
  </dataValidations>
  <pageMargins left="0" right="0" top="0.47244094488188981" bottom="7.874015748031496E-2" header="0.15748031496062992" footer="0.15748031496062992"/>
  <pageSetup paperSize="9" scale="72" orientation="landscape" horizontalDpi="300" verticalDpi="300" r:id="rId1"/>
  <headerFooter>
    <oddHeader>&amp;C&amp;"-,Gras"&amp;18&amp;K0070C0Bilan des réservations au &amp;D  à &amp;T</oddHeader>
    <oddFooter>&amp;R&amp;"-,Gras"&amp;9&amp;K0070C0&amp;P/&amp;N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EDBAB-3BC1-432D-B381-3CB60D320B2B}">
  <sheetPr codeName="Feuil11">
    <tabColor rgb="FFFF0000"/>
  </sheetPr>
  <dimension ref="A1:AL58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Q11" sqref="Q11"/>
    </sheetView>
  </sheetViews>
  <sheetFormatPr baseColWidth="10" defaultRowHeight="14.25" x14ac:dyDescent="0.25"/>
  <cols>
    <col min="1" max="1" width="8.28515625" style="394" customWidth="1"/>
    <col min="2" max="2" width="4.140625" style="395" customWidth="1"/>
    <col min="3" max="3" width="11.85546875" style="396" customWidth="1"/>
    <col min="4" max="4" width="4.140625" style="395" customWidth="1"/>
    <col min="5" max="5" width="11.85546875" style="397" customWidth="1"/>
    <col min="6" max="6" width="4.140625" style="395" customWidth="1"/>
    <col min="7" max="7" width="12.28515625" style="397" customWidth="1"/>
    <col min="8" max="8" width="4.140625" style="398" customWidth="1"/>
    <col min="9" max="9" width="11.85546875" style="397" customWidth="1"/>
    <col min="10" max="10" width="4.140625" style="395" customWidth="1"/>
    <col min="11" max="11" width="11.85546875" style="397" customWidth="1"/>
    <col min="12" max="12" width="4.140625" style="399" customWidth="1"/>
    <col min="13" max="13" width="11.85546875" style="400" customWidth="1"/>
    <col min="14" max="14" width="4.140625" style="399" customWidth="1"/>
    <col min="15" max="15" width="11.85546875" style="400" customWidth="1"/>
    <col min="16" max="16" width="4.140625" style="399" customWidth="1"/>
    <col min="17" max="17" width="11.85546875" style="400" customWidth="1"/>
    <col min="18" max="18" width="4.140625" style="399" customWidth="1"/>
    <col min="19" max="19" width="11.85546875" style="400" customWidth="1"/>
    <col min="20" max="20" width="4.140625" style="399" customWidth="1"/>
    <col min="21" max="21" width="11.85546875" style="400" customWidth="1"/>
    <col min="22" max="22" width="4.140625" style="399" customWidth="1"/>
    <col min="23" max="23" width="11.85546875" style="400" customWidth="1"/>
    <col min="24" max="24" width="4.140625" style="399" customWidth="1"/>
    <col min="25" max="25" width="11.85546875" style="400" customWidth="1"/>
    <col min="26" max="26" width="4.140625" style="397" customWidth="1"/>
    <col min="27" max="27" width="12.5703125" style="396" customWidth="1"/>
    <col min="28" max="28" width="4.140625" style="400" customWidth="1"/>
    <col min="29" max="29" width="12.5703125" style="400" customWidth="1"/>
    <col min="30" max="30" width="4.28515625" style="394" customWidth="1"/>
    <col min="31" max="31" width="8.85546875" style="394" customWidth="1"/>
    <col min="32" max="32" width="12.5703125" style="401" customWidth="1"/>
    <col min="33" max="33" width="8.85546875" style="394" customWidth="1"/>
    <col min="34" max="34" width="4.5703125" style="395" customWidth="1"/>
    <col min="35" max="35" width="12.28515625" style="402" customWidth="1"/>
    <col min="36" max="36" width="11.42578125" style="402"/>
    <col min="37" max="38" width="0" style="402" hidden="1" customWidth="1"/>
    <col min="39" max="16384" width="11.42578125" style="402"/>
  </cols>
  <sheetData>
    <row r="1" spans="1:38" s="303" customFormat="1" ht="16.5" customHeight="1" thickTop="1" thickBot="1" x14ac:dyDescent="0.3">
      <c r="A1" s="507" t="s">
        <v>69</v>
      </c>
      <c r="B1" s="495" t="s">
        <v>27</v>
      </c>
      <c r="C1" s="495"/>
      <c r="D1" s="495" t="s">
        <v>29</v>
      </c>
      <c r="E1" s="495"/>
      <c r="F1" s="495" t="s">
        <v>31</v>
      </c>
      <c r="G1" s="495"/>
      <c r="H1" s="495" t="s">
        <v>32</v>
      </c>
      <c r="I1" s="495"/>
      <c r="J1" s="495" t="s">
        <v>21</v>
      </c>
      <c r="K1" s="495"/>
      <c r="L1" s="495" t="s">
        <v>22</v>
      </c>
      <c r="M1" s="495"/>
      <c r="N1" s="495" t="s">
        <v>19</v>
      </c>
      <c r="O1" s="495"/>
      <c r="P1" s="495" t="s">
        <v>20</v>
      </c>
      <c r="Q1" s="495"/>
      <c r="R1" s="495" t="s">
        <v>25</v>
      </c>
      <c r="S1" s="495"/>
      <c r="T1" s="495" t="s">
        <v>26</v>
      </c>
      <c r="U1" s="495"/>
      <c r="V1" s="495" t="s">
        <v>28</v>
      </c>
      <c r="W1" s="495"/>
      <c r="X1" s="495" t="s">
        <v>30</v>
      </c>
      <c r="Y1" s="495"/>
      <c r="Z1" s="495">
        <v>2018</v>
      </c>
      <c r="AA1" s="505"/>
      <c r="AB1" s="503">
        <v>2017</v>
      </c>
      <c r="AC1" s="504"/>
      <c r="AD1" s="506" t="s">
        <v>70</v>
      </c>
      <c r="AE1" s="506"/>
      <c r="AF1" s="506" t="s">
        <v>71</v>
      </c>
      <c r="AG1" s="506"/>
      <c r="AH1" s="502">
        <v>2016</v>
      </c>
      <c r="AI1" s="502"/>
    </row>
    <row r="2" spans="1:38" s="303" customFormat="1" ht="16.5" customHeight="1" thickTop="1" thickBot="1" x14ac:dyDescent="0.3">
      <c r="A2" s="508"/>
      <c r="B2" s="304">
        <f t="shared" ref="B2:AC2" si="0">SUM(B3:B19)</f>
        <v>0</v>
      </c>
      <c r="C2" s="305">
        <f t="shared" si="0"/>
        <v>0</v>
      </c>
      <c r="D2" s="304">
        <f t="shared" si="0"/>
        <v>0</v>
      </c>
      <c r="E2" s="306">
        <f t="shared" si="0"/>
        <v>0</v>
      </c>
      <c r="F2" s="304">
        <f t="shared" si="0"/>
        <v>0</v>
      </c>
      <c r="G2" s="306">
        <f t="shared" si="0"/>
        <v>0</v>
      </c>
      <c r="H2" s="304">
        <f t="shared" si="0"/>
        <v>0</v>
      </c>
      <c r="I2" s="306">
        <f t="shared" si="0"/>
        <v>0</v>
      </c>
      <c r="J2" s="304">
        <f t="shared" si="0"/>
        <v>0</v>
      </c>
      <c r="K2" s="306">
        <f t="shared" si="0"/>
        <v>0</v>
      </c>
      <c r="L2" s="304">
        <f t="shared" si="0"/>
        <v>0</v>
      </c>
      <c r="M2" s="306">
        <f t="shared" si="0"/>
        <v>0</v>
      </c>
      <c r="N2" s="304">
        <f t="shared" si="0"/>
        <v>0</v>
      </c>
      <c r="O2" s="306">
        <f t="shared" si="0"/>
        <v>0</v>
      </c>
      <c r="P2" s="304">
        <f t="shared" si="0"/>
        <v>0</v>
      </c>
      <c r="Q2" s="306">
        <f t="shared" si="0"/>
        <v>0</v>
      </c>
      <c r="R2" s="304">
        <f t="shared" si="0"/>
        <v>0</v>
      </c>
      <c r="S2" s="306">
        <f t="shared" si="0"/>
        <v>0</v>
      </c>
      <c r="T2" s="304">
        <f t="shared" si="0"/>
        <v>0</v>
      </c>
      <c r="U2" s="306">
        <f t="shared" si="0"/>
        <v>0</v>
      </c>
      <c r="V2" s="304">
        <f t="shared" si="0"/>
        <v>0</v>
      </c>
      <c r="W2" s="306">
        <f t="shared" si="0"/>
        <v>0</v>
      </c>
      <c r="X2" s="304">
        <f t="shared" si="0"/>
        <v>0</v>
      </c>
      <c r="Y2" s="306">
        <f t="shared" si="0"/>
        <v>0</v>
      </c>
      <c r="Z2" s="307">
        <f t="shared" si="0"/>
        <v>0</v>
      </c>
      <c r="AA2" s="308">
        <f t="shared" si="0"/>
        <v>0</v>
      </c>
      <c r="AB2" s="309" t="e">
        <f t="shared" si="0"/>
        <v>#REF!</v>
      </c>
      <c r="AC2" s="310" t="e">
        <f t="shared" si="0"/>
        <v>#REF!</v>
      </c>
      <c r="AD2" s="311" t="e">
        <f t="shared" ref="AD2:AD19" si="1">($Z2)-$AB2</f>
        <v>#REF!</v>
      </c>
      <c r="AE2" s="312" t="e">
        <f t="shared" ref="AE2:AE17" si="2">($Z2-$AB2)/$AB2</f>
        <v>#REF!</v>
      </c>
      <c r="AF2" s="313" t="e">
        <f t="shared" ref="AF2:AF19" si="3">($AA2)-$AC2</f>
        <v>#REF!</v>
      </c>
      <c r="AG2" s="312" t="e">
        <f t="shared" ref="AG2:AG17" si="4">($AA2-$AC2)/$AC2</f>
        <v>#REF!</v>
      </c>
      <c r="AH2" s="445">
        <f>SUM(AH3:AH18)</f>
        <v>110</v>
      </c>
      <c r="AI2" s="446">
        <f>SUM(AI3:AI18)</f>
        <v>138429.70000000001</v>
      </c>
    </row>
    <row r="3" spans="1:38" s="323" customFormat="1" ht="15" customHeight="1" thickTop="1" thickBot="1" x14ac:dyDescent="0.3">
      <c r="A3" s="314" t="s">
        <v>98</v>
      </c>
      <c r="B3" s="315">
        <f>COUNTIFS('Résas en cours'!$T$2:$T$1324,"01/01/2018")+COUNTIFS('Résas archivées'!$T$2:$T$1269,"01/01/2018")</f>
        <v>0</v>
      </c>
      <c r="C3" s="316">
        <f>SUMIFS('Résas en cours'!$K$2:$K$1324,'Résas en cours'!$T$2:$T$1324,"01/01/2018")+SUMIFS('Résas archivées'!$K$2:$K$1270,'Résas archivées'!$T$2:$T$1270,"01/01/2018")</f>
        <v>0</v>
      </c>
      <c r="D3" s="315">
        <f>COUNTIFS('Résas en cours'!$T$2:$T$1324,"01/02/2018")+COUNTIFS('Résas archivées'!$T$2:$T$1269,"01/02/2018")</f>
        <v>0</v>
      </c>
      <c r="E3" s="317">
        <f>SUMIFS('Résas en cours'!$K$2:$K$1324,'Résas en cours'!$T$2:$T$1324,"01/02/2018")+SUMIFS('Résas archivées'!$K$2:$K$1270,'Résas archivées'!$T$2:$T$1270,"01/02/2018")</f>
        <v>0</v>
      </c>
      <c r="F3" s="315">
        <f>COUNTIFS('Résas en cours'!$T$2:$T$1324,"01/03/2018")+COUNTIFS('Résas archivées'!$T$2:$T$1269,"01/03/2018")</f>
        <v>0</v>
      </c>
      <c r="G3" s="317">
        <f>SUMIFS('Résas en cours'!$K$2:$K$1324,'Résas en cours'!$T$2:$T$1324,"01/03/2018")+SUMIFS('Résas archivées'!$K$2:$K$1269,'Résas archivées'!$T$2:$T$1269,"01/03/2018")</f>
        <v>0</v>
      </c>
      <c r="H3" s="315">
        <f>COUNTIFS('Résas en cours'!$T$2:$T$1324,"01/04/2018")+COUNTIFS('Résas archivées'!$T$2:$T$1269,"01/04/2018")</f>
        <v>0</v>
      </c>
      <c r="I3" s="317">
        <f>SUMIFS('Résas en cours'!$K$2:$K$1324,'Résas en cours'!$T$2:$T$1324,"01/04/2018")+SUMIFS('Résas archivées'!$K$2:$K$1269,'Résas archivées'!$T$2:$T$1269,"01/04/2018")</f>
        <v>0</v>
      </c>
      <c r="J3" s="315">
        <f>COUNTIFS('Résas en cours'!$T$2:$T$1324,"01/05/2018")+COUNTIFS('Résas archivées'!$T$2:$T$1269,"01/05/2018")</f>
        <v>0</v>
      </c>
      <c r="K3" s="317">
        <f>SUMIFS('Résas en cours'!$K$2:$K$1324,'Résas en cours'!$T$2:$T$1324,"01/05/2018")+SUMIFS('Résas archivées'!$K$2:$K$1269,'Résas archivées'!$T$2:$T$1269,"01/05/2018")</f>
        <v>0</v>
      </c>
      <c r="L3" s="315">
        <f>COUNTIFS('Résas en cours'!$T$2:$T$1324,"01/06/2018")+COUNTIFS('Résas archivées'!$T$2:$T$1269,"01/06/2018")</f>
        <v>0</v>
      </c>
      <c r="M3" s="317">
        <f>SUMIFS('Résas en cours'!$K$2:$K$1324,'Résas en cours'!$T$2:$T$1324,"01/06/2018")+SUMIFS('Résas archivées'!$K$2:$K$1269,'Résas archivées'!$T$2:$T$1269,"01/06/2018")</f>
        <v>0</v>
      </c>
      <c r="N3" s="315">
        <f>COUNTIFS('Résas en cours'!$T$2:$T$1324,"01/07/2018")+COUNTIFS('Résas archivées'!$T$2:$T$1269,"01/07/2018")</f>
        <v>0</v>
      </c>
      <c r="O3" s="317">
        <f>SUMIFS('Résas en cours'!$K$2:$K$1324,'Résas en cours'!$T$2:$T$1324,"01/07/2018")+SUMIFS('Résas archivées'!$K$2:$K$1269,'Résas archivées'!$T$2:$T$1269,"01/07/2018")</f>
        <v>0</v>
      </c>
      <c r="P3" s="315">
        <f>COUNTIFS('Résas en cours'!$T$2:$T$1324,"01/08/2018")+COUNTIFS('Résas archivées'!$T$2:$T$1269,"01/08/2018")</f>
        <v>0</v>
      </c>
      <c r="Q3" s="317">
        <f>SUMIFS('Résas en cours'!$K$2:$K$1324,'Résas en cours'!$T$2:$T$1324,"01/08/2018")+SUMIFS('Résas archivées'!$K$2:$K$1269,'Résas archivées'!$T$2:$T$1269,"01/08/2018")</f>
        <v>0</v>
      </c>
      <c r="R3" s="315">
        <f>COUNTIFS('Résas en cours'!$T$2:$T$1324,"01/09/2018")+COUNTIFS('Résas archivées'!$T$2:$T$1269,"01/09/2018")</f>
        <v>0</v>
      </c>
      <c r="S3" s="317">
        <f>SUMIFS('Résas en cours'!$K$2:$K$1324,'Résas en cours'!$T$2:$T$1324,"01/09/2018")+SUMIFS('Résas archivées'!$K$2:$K$1269,'Résas archivées'!$T$2:$T$1269,"01/09/2018")</f>
        <v>0</v>
      </c>
      <c r="T3" s="315">
        <f>COUNTIFS('Résas en cours'!$T$2:$T$1324,"01/10/2018")+COUNTIFS('Résas archivées'!$T$2:$T$1269,"01/10/2018")</f>
        <v>0</v>
      </c>
      <c r="U3" s="317">
        <f>SUMIFS('Résas en cours'!$K$2:$K$1324,'Résas en cours'!$T$2:$T$1324,"01/10/2018")+SUMIFS('Résas archivées'!$K$2:$K$1269,'Résas archivées'!$T$2:$T$1269,"01/10/2018")</f>
        <v>0</v>
      </c>
      <c r="V3" s="315">
        <f>COUNTIFS('Résas en cours'!$T$2:$T$1324,"01/11/2018")+COUNTIFS('Résas archivées'!$T$2:$T$1269,"01/11/2018")</f>
        <v>0</v>
      </c>
      <c r="W3" s="317">
        <f>SUMIFS('Résas en cours'!$K$2:$K$1324,'Résas en cours'!$T$2:$T$1324,"01/11/2018")+SUMIFS('Résas archivées'!$K$2:$K$1269,'Résas archivées'!$T$2:$T$1269,"01/11/2018")</f>
        <v>0</v>
      </c>
      <c r="X3" s="315">
        <f>COUNTIFS('Résas en cours'!$T$2:$T$1324,"01/12/2018")+COUNTIFS('Résas archivées'!$T$2:$T$1269,"01/12/2018")</f>
        <v>0</v>
      </c>
      <c r="Y3" s="317">
        <f>SUMIFS('Résas en cours'!$K$2:$K$1324,'Résas en cours'!$T$2:$T$1324,"01/12/2018")+SUMIFS('Résas archivées'!$K$2:$K$1269,'Résas archivées'!$T$2:$T$1269,"01/12/2018")</f>
        <v>0</v>
      </c>
      <c r="Z3" s="318">
        <f t="shared" ref="Z3:Z19" si="5">$B3+$D3+$F3+$H3+$J3+$L3+$N3+$P3+$R3+$T3+$V3+$X3</f>
        <v>0</v>
      </c>
      <c r="AA3" s="319">
        <f t="shared" ref="AA3:AA19" si="6">$C3+$E3+$G3+$I3+$K3+$M3+$O3+$Q3+$S3+$U3+$W3+$Y3</f>
        <v>0</v>
      </c>
      <c r="AB3" s="320" t="e">
        <f>SUMPRODUCT((#REF!&gt;="01/01/2017"*1)*(#REF!&lt;="31/12/2017"*1))</f>
        <v>#REF!</v>
      </c>
      <c r="AC3" s="321" t="e">
        <f>SUMPRODUCT((#REF!&gt;=DATEVALUE("01/01/2017"))*(#REF!&lt;=DATEVALUE("31/12/2017"))*#REF!)</f>
        <v>#REF!</v>
      </c>
      <c r="AD3" s="311" t="e">
        <f t="shared" si="1"/>
        <v>#REF!</v>
      </c>
      <c r="AE3" s="312" t="e">
        <f t="shared" si="2"/>
        <v>#REF!</v>
      </c>
      <c r="AF3" s="313" t="e">
        <f t="shared" si="3"/>
        <v>#REF!</v>
      </c>
      <c r="AG3" s="312" t="e">
        <f t="shared" si="4"/>
        <v>#REF!</v>
      </c>
      <c r="AH3" s="447">
        <v>25</v>
      </c>
      <c r="AI3" s="448">
        <v>45029.1</v>
      </c>
      <c r="AK3" s="324">
        <v>44</v>
      </c>
      <c r="AL3" s="325">
        <v>82019</v>
      </c>
    </row>
    <row r="4" spans="1:38" s="323" customFormat="1" ht="15" customHeight="1" thickTop="1" thickBot="1" x14ac:dyDescent="0.3">
      <c r="A4" s="326" t="s">
        <v>119</v>
      </c>
      <c r="B4" s="327">
        <f>COUNTIFS('Résas en cours'!$AH$2:$AH$1324,"01/01/2018")+COUNTIFS('Résas archivées'!$AH$2:$AH$1269,"01/01/2018")</f>
        <v>0</v>
      </c>
      <c r="C4" s="328">
        <f>SUMIFS('Résas en cours'!$K$2:$K$1324,'Résas en cours'!$AH$2:$AH$1324,"01/01/2018")+SUMIFS('Résas archivées'!$K$2:$K$1270,'Résas archivées'!$AH$2:$AH$1270,"01/01/2018")</f>
        <v>0</v>
      </c>
      <c r="D4" s="327">
        <f>COUNTIFS('Résas en cours'!$AH$2:$AH$1324,"01/02/2018")+COUNTIFS('Résas archivées'!$AH$2:$AH$1269,"01/02/2018")</f>
        <v>0</v>
      </c>
      <c r="E4" s="328">
        <f>SUMIFS('Résas en cours'!$K$2:$K$1324,'Résas en cours'!$AH$2:$AH$1324,"01/02/2018")+SUMIFS('Résas archivées'!$K$2:$K$1270,'Résas archivées'!$AH$2:$AH$1270,"01/02/2018")</f>
        <v>0</v>
      </c>
      <c r="F4" s="327">
        <f>COUNTIFS('Résas en cours'!$AH$2:$AH$1324,"01/03/2018")+COUNTIFS('Résas archivées'!$AH$2:$AH$1269,"01/03/2018")</f>
        <v>0</v>
      </c>
      <c r="G4" s="328">
        <f>SUMIFS('Résas en cours'!$K$2:$K$1324,'Résas en cours'!$AH$2:$AH$1324,"01/03/2018")+SUMIFS('Résas archivées'!$K$2:$K$1270,'Résas archivées'!$AH$2:$AH$1270,"01/03/2018")</f>
        <v>0</v>
      </c>
      <c r="H4" s="327">
        <f>COUNTIFS('Résas en cours'!$AH$2:$AH$1324,"01/04/2018")+COUNTIFS('Résas archivées'!$AH$2:$AH$1269,"01/04/2018")</f>
        <v>0</v>
      </c>
      <c r="I4" s="328">
        <f>SUMIFS('Résas en cours'!$K$2:$K$1324,'Résas en cours'!$AH$2:$AH$1324,"01/04/2018")+SUMIFS('Résas archivées'!$K$2:$K$1270,'Résas archivées'!$AH$2:$AH$1270,"01/04/2018")</f>
        <v>0</v>
      </c>
      <c r="J4" s="327">
        <f>COUNTIFS('Résas en cours'!$AH$2:$AH$1324,"01/05/2018")+COUNTIFS('Résas archivées'!$AH$2:$AH$1269,"01/05/2018")</f>
        <v>0</v>
      </c>
      <c r="K4" s="328">
        <f>SUMIFS('Résas en cours'!$K$2:$K$1324,'Résas en cours'!$AH$2:$AH$1324,"01/05/2018")+SUMIFS('Résas archivées'!$K$2:$K$1270,'Résas archivées'!$AH$2:$AH$1270,"01/05/2018")</f>
        <v>0</v>
      </c>
      <c r="L4" s="327">
        <f>COUNTIFS('Résas en cours'!$AH$2:$AH$1324,"01/06/2018")+COUNTIFS('Résas archivées'!$AH$2:$AH$1269,"01/06/2018")</f>
        <v>0</v>
      </c>
      <c r="M4" s="328">
        <f>SUMIFS('Résas en cours'!$K$2:$K$1324,'Résas en cours'!$AH$2:$AH$1324,"01/06/2018")+SUMIFS('Résas archivées'!$K$2:$K$1270,'Résas archivées'!$AH$2:$AH$1270,"01/06/2018")</f>
        <v>0</v>
      </c>
      <c r="N4" s="327">
        <f>COUNTIFS('Résas en cours'!$AH$2:$AH$1324,"01/07/2018")+COUNTIFS('Résas archivées'!$AH$2:$AH$1269,"01/07/2018")</f>
        <v>0</v>
      </c>
      <c r="O4" s="328">
        <f>SUMIFS('Résas en cours'!$K$2:$K$1324,'Résas en cours'!$AH$2:$AH$1324,"01/07/2018")+SUMIFS('Résas archivées'!$K$2:$K$1270,'Résas archivées'!$AH$2:$AH$1270,"01/07/2018")</f>
        <v>0</v>
      </c>
      <c r="P4" s="327">
        <f>COUNTIFS('Résas en cours'!$AH$2:$AH$1324,"01/08/2018")+COUNTIFS('Résas archivées'!$AH$2:$AH$1269,"01/08/2018")</f>
        <v>0</v>
      </c>
      <c r="Q4" s="328">
        <f>SUMIFS('Résas en cours'!$K$2:$K$1324,'Résas en cours'!$AH$2:$AH$1324,"01/08/2018")+SUMIFS('Résas archivées'!$K$2:$K$1270,'Résas archivées'!$AH$2:$AH$1270,"01/08/2018")</f>
        <v>0</v>
      </c>
      <c r="R4" s="327">
        <f>COUNTIFS('Résas en cours'!$AH$2:$AH$1324,"01/09/2018")+COUNTIFS('Résas archivées'!$AH$2:$AH$1269,"01/09/2018")</f>
        <v>0</v>
      </c>
      <c r="S4" s="328">
        <f>SUMIFS('Résas en cours'!$K$2:$K$1324,'Résas en cours'!$AH$2:$AH$1324,"01/09/2018")+SUMIFS('Résas archivées'!$K$2:$K$1270,'Résas archivées'!$AH$2:$AH$1270,"01/09/2018")</f>
        <v>0</v>
      </c>
      <c r="T4" s="327">
        <f>COUNTIFS('Résas en cours'!$AH$2:$AH$1324,"01/10/2018")+COUNTIFS('Résas archivées'!$AH$2:$AH$1269,"01/10/2018")</f>
        <v>0</v>
      </c>
      <c r="U4" s="328">
        <f>SUMIFS('Résas en cours'!$K$2:$K$1324,'Résas en cours'!$AH$2:$AH$1324,"01/10/2018")+SUMIFS('Résas archivées'!$K$2:$K$1270,'Résas archivées'!$AH$2:$AH$1270,"01/10/2018")</f>
        <v>0</v>
      </c>
      <c r="V4" s="327">
        <f>COUNTIFS('Résas en cours'!$AH$2:$AH$1324,"01/11/2018")+COUNTIFS('Résas archivées'!$AH$2:$AH$1269,"01/11/2018")</f>
        <v>0</v>
      </c>
      <c r="W4" s="328">
        <f>SUMIFS('Résas en cours'!$K$2:$K$1324,'Résas en cours'!$AH$2:$AH$1324,"01/11/2018")+SUMIFS('Résas archivées'!$K$2:$K$1270,'Résas archivées'!$AH$2:$AH$1270,"01/11/2018")</f>
        <v>0</v>
      </c>
      <c r="X4" s="327">
        <f>COUNTIFS('Résas en cours'!$AH$2:$AH$1324,"01/12/2018")+COUNTIFS('Résas archivées'!$AH$2:$AH$1269,"01/12/2018")</f>
        <v>0</v>
      </c>
      <c r="Y4" s="328">
        <f>SUMIFS('Résas en cours'!$K$2:$K$1324,'Résas en cours'!$AH$2:$AH$1324,"01/12/2018")+SUMIFS('Résas archivées'!$K$2:$K$1270,'Résas archivées'!$AH$2:$AH$1270,"01/12/2018")</f>
        <v>0</v>
      </c>
      <c r="Z4" s="329">
        <f t="shared" si="5"/>
        <v>0</v>
      </c>
      <c r="AA4" s="330">
        <f t="shared" si="6"/>
        <v>0</v>
      </c>
      <c r="AB4" s="320">
        <v>0</v>
      </c>
      <c r="AC4" s="321">
        <v>0</v>
      </c>
      <c r="AD4" s="489">
        <f t="shared" si="1"/>
        <v>0</v>
      </c>
      <c r="AE4" s="490"/>
      <c r="AF4" s="491">
        <f t="shared" si="3"/>
        <v>0</v>
      </c>
      <c r="AG4" s="492"/>
      <c r="AH4" s="442"/>
      <c r="AI4" s="443"/>
      <c r="AK4" s="324"/>
      <c r="AL4" s="325"/>
    </row>
    <row r="5" spans="1:38" s="323" customFormat="1" ht="15" customHeight="1" thickTop="1" thickBot="1" x14ac:dyDescent="0.3">
      <c r="A5" s="314" t="s">
        <v>38</v>
      </c>
      <c r="B5" s="331">
        <f>COUNTIFS('Résas en cours'!$Z$2:$Z$1324,"01/01/2018")+COUNTIFS('Résas archivées'!$Z$2:$Z$1269,"01/01/2018")</f>
        <v>0</v>
      </c>
      <c r="C5" s="332">
        <f>SUMIFS('Résas en cours'!$K$2:$K$1324,'Résas en cours'!$Z$2:$Z$1324,"01/01/2018")+SUMIFS('Résas archivées'!$K$2:$K$1269,'Résas archivées'!$Z$2:$Z$1269,"01/01/2018")</f>
        <v>0</v>
      </c>
      <c r="D5" s="333">
        <f>COUNTIFS('Résas en cours'!$Z$2:$Z$1324,"01/02/2018")+COUNTIFS('Résas archivées'!$Z$2:$Z$1269,"01/02/2018")</f>
        <v>0</v>
      </c>
      <c r="E5" s="334">
        <f>SUMIFS('Résas en cours'!$K$2:$K$1324,'Résas en cours'!$Z$2:$Z$1324,"01/02/2018")+SUMIFS('Résas archivées'!$K$2:$K$1269,'Résas archivées'!$Z$2:$Z$1269,"01/02/2018")</f>
        <v>0</v>
      </c>
      <c r="F5" s="333">
        <f>COUNTIFS('Résas en cours'!$Z$2:$Z$1324,"01/03/2018")+COUNTIFS('Résas archivées'!$Z$2:$Z$1269,"01/03/2018")</f>
        <v>0</v>
      </c>
      <c r="G5" s="334">
        <f>SUMIFS('Résas en cours'!$K$2:$K$1324,'Résas en cours'!$Z$2:$Z$1324,"01/03/2018")+SUMIFS('Résas archivées'!$K$2:$K$1269,'Résas archivées'!$Z$2:$Z$1269,"01/03/2018")</f>
        <v>0</v>
      </c>
      <c r="H5" s="333">
        <f>COUNTIFS('Résas en cours'!$Z$2:$Z$1324,"01/04/2018")+COUNTIFS('Résas archivées'!$Z$2:$Z$1269,"01/04/2018")</f>
        <v>0</v>
      </c>
      <c r="I5" s="334">
        <f>SUMIFS('Résas en cours'!$K$2:$K$1324,'Résas en cours'!$Z$2:$Z$1324,"01/04/2018")+SUMIFS('Résas archivées'!$K$2:$K$1269,'Résas archivées'!$Z$2:$Z$1269,"01/04/2018")</f>
        <v>0</v>
      </c>
      <c r="J5" s="333">
        <f>COUNTIFS('Résas en cours'!$Z$2:$Z$1324,"01/05/2018")+COUNTIFS('Résas archivées'!$Z$2:$Z$1269,"01/05/2018")</f>
        <v>0</v>
      </c>
      <c r="K5" s="334">
        <f>SUMIFS('Résas en cours'!$K$2:$K$1324,'Résas en cours'!$Z$2:$Z$1324,"01/05/2018")+SUMIFS('Résas archivées'!$K$2:$K$1269,'Résas archivées'!$Z$2:$Z$1269,"01/05/2018")</f>
        <v>0</v>
      </c>
      <c r="L5" s="333">
        <f>COUNTIFS('Résas en cours'!$Z$2:$Z$1324,"01/06/2018")+COUNTIFS('Résas archivées'!$Z$2:$Z$1269,"01/06/2018")</f>
        <v>0</v>
      </c>
      <c r="M5" s="334">
        <f>SUMIFS('Résas en cours'!$K$2:$K$1324,'Résas en cours'!$Z$2:$Z$1324,"01/06/2018")+SUMIFS('Résas archivées'!$K$2:$K$1269,'Résas archivées'!$Z$2:$Z$1269,"01/06/2018")</f>
        <v>0</v>
      </c>
      <c r="N5" s="333">
        <f>COUNTIFS('Résas en cours'!$Z$2:$Z$1324,"01/07/2018")+COUNTIFS('Résas archivées'!$Z$2:$Z$1269,"01/07/2018")</f>
        <v>0</v>
      </c>
      <c r="O5" s="334">
        <f>SUMIFS('Résas en cours'!$K$2:$K$1324,'Résas en cours'!$Z$2:$Z$1324,"01/07/2018")+SUMIFS('Résas archivées'!$K$2:$K$1269,'Résas archivées'!$Z$2:$Z$1269,"01/07/2018")</f>
        <v>0</v>
      </c>
      <c r="P5" s="333">
        <f>COUNTIFS('Résas en cours'!$Z$2:$Z$1324,"01/08/2018")+COUNTIFS('Résas archivées'!$Z$2:$Z$1269,"01/08/2018")</f>
        <v>0</v>
      </c>
      <c r="Q5" s="334">
        <f>SUMIFS('Résas en cours'!$K$2:$K$1324,'Résas en cours'!$Z$2:$Z$1324,"01/08/2018")+SUMIFS('Résas archivées'!$K$2:$K$1269,'Résas archivées'!$Z$2:$Z$1269,"01/08/2018")</f>
        <v>0</v>
      </c>
      <c r="R5" s="333">
        <f>COUNTIFS('Résas en cours'!$Z$2:$Z$1324,"01/09/2018")+COUNTIFS('Résas archivées'!$Z$2:$Z$1269,"01/09/2018")</f>
        <v>0</v>
      </c>
      <c r="S5" s="334">
        <f>SUMIFS('Résas en cours'!$K$2:$K$1324,'Résas en cours'!$Z$2:$Z$1324,"01/09/2018")+SUMIFS('Résas archivées'!$K$2:$K$1269,'Résas archivées'!$Z$2:$Z$1269,"01/09/2018")</f>
        <v>0</v>
      </c>
      <c r="T5" s="333">
        <f>COUNTIFS('Résas en cours'!$Z$2:$Z$1324,"01/10/2018")+COUNTIFS('Résas archivées'!$Z$2:$Z$1269,"01/10/2018")</f>
        <v>0</v>
      </c>
      <c r="U5" s="334">
        <f>SUMIFS('Résas en cours'!$K$2:$K$1324,'Résas en cours'!$Z$2:$Z$1324,"01/10/2018")+SUMIFS('Résas archivées'!$K$2:$K$1269,'Résas archivées'!$Z$2:$Z$1269,"01/10/2018")</f>
        <v>0</v>
      </c>
      <c r="V5" s="333">
        <f>COUNTIFS('Résas en cours'!$Z$2:$Z$1324,"01/11/2018")+COUNTIFS('Résas archivées'!$Z$2:$Z$1269,"01/11/2018")</f>
        <v>0</v>
      </c>
      <c r="W5" s="334">
        <f>SUMIFS('Résas en cours'!$K$2:$K$1324,'Résas en cours'!$Z$2:$Z$1324,"01/11/2018")+SUMIFS('Résas archivées'!$K$2:$K$1269,'Résas archivées'!$Z$2:$Z$1269,"01/11/2018")</f>
        <v>0</v>
      </c>
      <c r="X5" s="333">
        <f>COUNTIFS('Résas en cours'!$Z$2:$Z$1324,"01/12/2018")+COUNTIFS('Résas archivées'!$Z$2:$Z$1269,"01/12/2018")</f>
        <v>0</v>
      </c>
      <c r="Y5" s="334">
        <f>SUMIFS('Résas en cours'!$K$2:$K$1324,'Résas en cours'!$Z$2:$Z$1324,"01/12/2018")+SUMIFS('Résas archivées'!$K$2:$K$1269,'Résas archivées'!$Z$2:$Z$1269,"01/12/2018")</f>
        <v>0</v>
      </c>
      <c r="Z5" s="335">
        <f t="shared" si="5"/>
        <v>0</v>
      </c>
      <c r="AA5" s="336">
        <f t="shared" si="6"/>
        <v>0</v>
      </c>
      <c r="AB5" s="320" t="e">
        <f>SUMPRODUCT((#REF!&gt;="01/01/2017"*1)*(#REF!&lt;="31/12/2017"*1))</f>
        <v>#REF!</v>
      </c>
      <c r="AC5" s="321" t="e">
        <f>SUMPRODUCT((#REF!&gt;=DATEVALUE("01/01/2017"))*(#REF!&lt;=DATEVALUE("31/12/2017"))*#REF!)</f>
        <v>#REF!</v>
      </c>
      <c r="AD5" s="311" t="e">
        <f t="shared" si="1"/>
        <v>#REF!</v>
      </c>
      <c r="AE5" s="312" t="e">
        <f t="shared" si="2"/>
        <v>#REF!</v>
      </c>
      <c r="AF5" s="313" t="e">
        <f t="shared" si="3"/>
        <v>#REF!</v>
      </c>
      <c r="AG5" s="312" t="e">
        <f t="shared" si="4"/>
        <v>#REF!</v>
      </c>
      <c r="AH5" s="445">
        <v>8</v>
      </c>
      <c r="AI5" s="448">
        <v>7923</v>
      </c>
      <c r="AK5" s="324">
        <v>23</v>
      </c>
      <c r="AL5" s="325">
        <v>58684.6</v>
      </c>
    </row>
    <row r="6" spans="1:38" s="323" customFormat="1" ht="15" customHeight="1" thickTop="1" thickBot="1" x14ac:dyDescent="0.3">
      <c r="A6" s="314" t="s">
        <v>99</v>
      </c>
      <c r="B6" s="331">
        <f>COUNTIFS('Résas en cours'!$U$2:U1324,"01/01/2018")+COUNTIFS('Résas archivées'!$U$2:$U$1269,"01/01/2018")</f>
        <v>0</v>
      </c>
      <c r="C6" s="332">
        <f>SUMIFS('Résas en cours'!$K$2:$K$1324,'Résas en cours'!$U$2:$U$1324,"01/01/2018")+SUMIFS('Résas archivées'!$K$2:$K$1269,'Résas archivées'!$U$2:$U$1269,"01/01/2018")</f>
        <v>0</v>
      </c>
      <c r="D6" s="333">
        <f>COUNTIFS('Résas en cours'!$U$2:$U$1324,"01/02/2018")+COUNTIFS('Résas archivées'!$U$2:$U$1269,"01/02/2018")</f>
        <v>0</v>
      </c>
      <c r="E6" s="334">
        <f>SUMIFS('Résas en cours'!$K$2:$K$1324,'Résas en cours'!$U$2:$U$1324,"01/02/2018")+SUMIFS('Résas archivées'!$K$2:$K$1269,'Résas archivées'!$U$2:$U$1269,"01/02/2018")</f>
        <v>0</v>
      </c>
      <c r="F6" s="333">
        <f>COUNTIFS('Résas en cours'!$U$2:$U$1324,"01/03/2018")+COUNTIFS('Résas archivées'!$U$2:$U$1269,"01/03/2018")</f>
        <v>0</v>
      </c>
      <c r="G6" s="334">
        <f>SUMIFS('Résas en cours'!$K$2:$K$1324,'Résas en cours'!$U$2:$U$1324,"01/03/2018")+SUMIFS('Résas archivées'!$K$2:$K$1269,'Résas archivées'!$U$2:$U$1269,"01/03/2018")</f>
        <v>0</v>
      </c>
      <c r="H6" s="333">
        <f>COUNTIFS('Résas en cours'!$U$2:$U$1324,"01/04/2018")+COUNTIFS('Résas archivées'!$U$2:$U$1269,"01/04/2018")</f>
        <v>0</v>
      </c>
      <c r="I6" s="334">
        <f>SUMIFS('Résas en cours'!$K$2:$K$1324,'Résas en cours'!$U$2:$U$1324,"01/04/2018")+SUMIFS('Résas archivées'!$K$2:$K$1269,'Résas archivées'!$U$2:$U$1269,"01/04/2018")</f>
        <v>0</v>
      </c>
      <c r="J6" s="333">
        <f>COUNTIFS('Résas en cours'!$U$2:$U$1324,"01/05/2018")+COUNTIFS('Résas archivées'!$U$2:$U$1269,"01/05/2018")</f>
        <v>0</v>
      </c>
      <c r="K6" s="334">
        <f>SUMIFS('Résas en cours'!$K$2:$K$1324,'Résas en cours'!$U$2:$U$1324,"01/05/2018")+SUMIFS('Résas archivées'!$K$2:$K$1269,'Résas archivées'!$U$2:$U$1269,"01/05/2018")</f>
        <v>0</v>
      </c>
      <c r="L6" s="333">
        <f>COUNTIFS('Résas en cours'!$U$2:$U$1324,"01/06/2018")+COUNTIFS('Résas archivées'!$U$2:$U$1269,"01/06/2018")</f>
        <v>0</v>
      </c>
      <c r="M6" s="334">
        <f>SUMIFS('Résas en cours'!$K$2:$K$1324,'Résas en cours'!$U$2:$U$1324,"01/06/2018")+SUMIFS('Résas archivées'!$K$2:$K$1269,'Résas archivées'!$U$2:$U$1269,"01/06/2018")</f>
        <v>0</v>
      </c>
      <c r="N6" s="333">
        <f>COUNTIFS('Résas en cours'!$U$2:$U$1324,"01/07/2018")+COUNTIFS('Résas archivées'!$U$2:$U$1269,"01/07/2018")</f>
        <v>0</v>
      </c>
      <c r="O6" s="334">
        <f>SUMIFS('Résas en cours'!$K$2:$K$1324,'Résas en cours'!$U$2:$U$1324,"01/07/2018")+SUMIFS('Résas archivées'!$K$2:$K$1269,'Résas archivées'!$U$2:$U$1269,"01/07/2018")</f>
        <v>0</v>
      </c>
      <c r="P6" s="333">
        <f>COUNTIFS('Résas en cours'!$U$2:$U$1324,"01/08/2018")+COUNTIFS('Résas archivées'!$U$2:$U$1269,"01/08/2018")</f>
        <v>0</v>
      </c>
      <c r="Q6" s="334">
        <f>SUMIFS('Résas en cours'!$K$2:$K$1324,'Résas en cours'!$U$2:$U$1324,"01/08/2018")+SUMIFS('Résas archivées'!$K$2:$K$1269,'Résas archivées'!$U$2:$U$1269,"01/08/2018")</f>
        <v>0</v>
      </c>
      <c r="R6" s="333">
        <f>COUNTIFS('Résas en cours'!$U$2:$U$1324,"01/09/2018")+COUNTIFS('Résas archivées'!$U$2:$U$1269,"01/09/2018")</f>
        <v>0</v>
      </c>
      <c r="S6" s="334">
        <f>SUMIFS('Résas en cours'!$K$2:$K$1324,'Résas en cours'!$U$2:$U$1324,"01/09/2018")+SUMIFS('Résas archivées'!$K$2:$K$1269,'Résas archivées'!$U$2:$U$1269,"01/09/2018")</f>
        <v>0</v>
      </c>
      <c r="T6" s="333">
        <f>COUNTIFS('Résas en cours'!$U$2:$U$1324,"01/10/2018")+COUNTIFS('Résas archivées'!$U$2:$U$1269,"01/10/2018")</f>
        <v>0</v>
      </c>
      <c r="U6" s="334">
        <f>SUMIFS('Résas en cours'!$K$2:$K$1324,'Résas en cours'!$U$2:$U$1324,"01/10/2018")+SUMIFS('Résas archivées'!$K$2:$K$1269,'Résas archivées'!$U$2:$U$1269,"01/10/2018")</f>
        <v>0</v>
      </c>
      <c r="V6" s="333">
        <f>COUNTIFS('Résas en cours'!$U$2:$U$1324,"01/11/2018")+COUNTIFS('Résas archivées'!$U$2:$U$1269,"01/11/2018")</f>
        <v>0</v>
      </c>
      <c r="W6" s="334">
        <f>SUMIFS('Résas en cours'!$K$2:$K$1324,'Résas en cours'!$U$2:$U$1324,"01/11/2018")+SUMIFS('Résas archivées'!$K$2:$K$1269,'Résas archivées'!$U$2:$U$1269,"01/11/2018")</f>
        <v>0</v>
      </c>
      <c r="X6" s="333">
        <f>COUNTIFS('Résas en cours'!$U$2:$U$1324,"01/12/2018")+COUNTIFS('Résas archivées'!$U$2:$U$1269,"01/12/2018")</f>
        <v>0</v>
      </c>
      <c r="Y6" s="334">
        <f>SUMIFS('Résas en cours'!$K$2:$K$1324,'Résas en cours'!$U$2:$U$1324,"01/12/2018")+SUMIFS('Résas archivées'!$K$2:$K$1269,'Résas archivées'!$U$2:$U$1269,"01/12/2018")</f>
        <v>0</v>
      </c>
      <c r="Z6" s="335">
        <f t="shared" si="5"/>
        <v>0</v>
      </c>
      <c r="AA6" s="336">
        <f t="shared" si="6"/>
        <v>0</v>
      </c>
      <c r="AB6" s="320" t="e">
        <f>SUMPRODUCT((#REF!&gt;="01/01/2017"*1)*(#REF!&lt;="31/12/2017"*1))</f>
        <v>#REF!</v>
      </c>
      <c r="AC6" s="321" t="e">
        <f>SUMPRODUCT((#REF!&gt;=DATEVALUE("01/01/2017"))*(#REF!&lt;=DATEVALUE("31/12/2017"))*#REF!)</f>
        <v>#REF!</v>
      </c>
      <c r="AD6" s="311" t="e">
        <f t="shared" si="1"/>
        <v>#REF!</v>
      </c>
      <c r="AE6" s="312" t="e">
        <f t="shared" si="2"/>
        <v>#REF!</v>
      </c>
      <c r="AF6" s="313" t="e">
        <f t="shared" si="3"/>
        <v>#REF!</v>
      </c>
      <c r="AG6" s="312" t="e">
        <f t="shared" si="4"/>
        <v>#REF!</v>
      </c>
      <c r="AH6" s="445">
        <v>1</v>
      </c>
      <c r="AI6" s="448">
        <v>976</v>
      </c>
      <c r="AK6" s="324">
        <v>15</v>
      </c>
      <c r="AL6" s="325">
        <v>40166.5</v>
      </c>
    </row>
    <row r="7" spans="1:38" s="323" customFormat="1" ht="15" customHeight="1" thickTop="1" thickBot="1" x14ac:dyDescent="0.3">
      <c r="A7" s="338" t="s">
        <v>9</v>
      </c>
      <c r="B7" s="331">
        <f>COUNTIFS('Résas en cours'!$AC$2:$AC$1324,"01/01/2018")+COUNTIFS('Résas archivées'!$AC$2:$AC$1269,"01/01/2018")</f>
        <v>0</v>
      </c>
      <c r="C7" s="332">
        <f>SUMIFS('Résas en cours'!$K$2:$K$1324,'Résas en cours'!$AC$2:$AC$1324,"01/01/2018")+SUMIFS('Résas archivées'!$K$2:$K$1269,'Résas archivées'!$AC$2:$AC$1269,"01/01/2018")</f>
        <v>0</v>
      </c>
      <c r="D7" s="333">
        <f>COUNTIFS('Résas en cours'!$AC$2:$AC$1324,"01/02/2018")+COUNTIFS('Résas archivées'!$AC$2:$AC$1269,"01/02/2018")</f>
        <v>0</v>
      </c>
      <c r="E7" s="334">
        <f>SUMIFS('Résas en cours'!$K$2:$K$1324,'Résas en cours'!$AC$2:$AC$1324,"01/02/2018")+SUMIFS('Résas archivées'!$K$2:$K$1269,'Résas archivées'!$AC$2:$AC$1269,"01/02/2018")</f>
        <v>0</v>
      </c>
      <c r="F7" s="333">
        <f>COUNTIFS('Résas en cours'!$AC$2:$AC$1324,"01/03/2018")+COUNTIFS('Résas archivées'!$AC$2:$AC$1269,"01/03/2018")</f>
        <v>0</v>
      </c>
      <c r="G7" s="334">
        <f>SUMIFS('Résas en cours'!$K$2:$K$1324,'Résas en cours'!$AC$2:$AC$1324,"01/03/2018")+SUMIFS('Résas archivées'!$K$2:$K$1269,'Résas archivées'!$AC$2:$AC$1269,"01/03/2018")</f>
        <v>0</v>
      </c>
      <c r="H7" s="333">
        <f>COUNTIFS('Résas en cours'!$AC$2:$AC$1324,"01/04/2018")+COUNTIFS('Résas archivées'!$AC$2:$AC$1269,"01/04/2018")</f>
        <v>0</v>
      </c>
      <c r="I7" s="334">
        <f>SUMIFS('Résas en cours'!$K$2:$K$1324,'Résas en cours'!$AC$2:$AC$1324,"01/04/2018")+SUMIFS('Résas archivées'!$K$2:$K$1269,'Résas archivées'!$AC$2:$AC$1269,"01/04/2018")</f>
        <v>0</v>
      </c>
      <c r="J7" s="333">
        <f>COUNTIFS('Résas en cours'!$AC$2:$AC$1324,"01/05/2018")+COUNTIFS('Résas archivées'!$AC$2:$AC$1269,"01/05/2018")</f>
        <v>0</v>
      </c>
      <c r="K7" s="334">
        <f>SUMIFS('Résas en cours'!$K$2:$K$1324,'Résas en cours'!$AC$2:$AC$1324,"01/05/2018")+SUMIFS('Résas archivées'!$K$2:$K$1269,'Résas archivées'!$AC$2:$AC$1269,"01/05/2018")</f>
        <v>0</v>
      </c>
      <c r="L7" s="333">
        <f>COUNTIFS('Résas en cours'!$AC$2:$AC$1324,"01/06/2018")+COUNTIFS('Résas archivées'!$AC$2:$AC$1269,"01/06/2018")</f>
        <v>0</v>
      </c>
      <c r="M7" s="334">
        <f>SUMIFS('Résas en cours'!$K$2:$K$1324,'Résas en cours'!$AC$2:$AC$1324,"01/06/2018")+SUMIFS('Résas archivées'!$K$2:$K$1269,'Résas archivées'!$AC$2:$AC$1269,"01/06/2018")</f>
        <v>0</v>
      </c>
      <c r="N7" s="333">
        <f>COUNTIFS('Résas en cours'!$AC$2:$AC$1324,"01/07/2018")+COUNTIFS('Résas archivées'!$AC$2:$AC$1269,"01/07/2018")</f>
        <v>0</v>
      </c>
      <c r="O7" s="334">
        <f>SUMIFS('Résas en cours'!$K$2:$K$1324,'Résas en cours'!$AC$2:$AC$1324,"01/07/2018")+SUMIFS('Résas archivées'!$K$2:$K$1269,'Résas archivées'!$AC$2:$AC$1269,"01/07/2018")</f>
        <v>0</v>
      </c>
      <c r="P7" s="333">
        <f>COUNTIFS('Résas en cours'!$AC$2:$AC$1324,"01/08/2018")+COUNTIFS('Résas archivées'!$AC$2:$AC$1269,"01/08/2018")</f>
        <v>0</v>
      </c>
      <c r="Q7" s="334">
        <f>SUMIFS('Résas en cours'!$K$2:$K$1324,'Résas en cours'!$AC$2:$AC$1324,"01/08/2018")+SUMIFS('Résas archivées'!$K$2:$K$1269,'Résas archivées'!$AC$2:$AC$1269,"01/08/2018")</f>
        <v>0</v>
      </c>
      <c r="R7" s="333">
        <f>COUNTIFS('Résas en cours'!$AC$2:$AC$1324,"01/09/2018")+COUNTIFS('Résas archivées'!$AC$2:$AC$1269,"01/09/2018")</f>
        <v>0</v>
      </c>
      <c r="S7" s="334">
        <f>SUMIFS('Résas en cours'!$K$2:$K$1324,'Résas en cours'!$AC$2:$AC$1324,"01/09/2018")+SUMIFS('Résas archivées'!$K$2:$K$1269,'Résas archivées'!$AC$2:$AC$1269,"01/09/2018")</f>
        <v>0</v>
      </c>
      <c r="T7" s="333">
        <f>COUNTIFS('Résas en cours'!$AC$2:$AC$1324,"01/10/2018")+COUNTIFS('Résas archivées'!$AC$2:$AC$1269,"01/10/2018")</f>
        <v>0</v>
      </c>
      <c r="U7" s="334">
        <f>SUMIFS('Résas en cours'!$K$2:$K$1324,'Résas en cours'!$AC$2:$AC$1324,"01/10/2018")+SUMIFS('Résas archivées'!$K$2:$K$1269,'Résas archivées'!$AC$2:$AC$1269,"01/10/2018")</f>
        <v>0</v>
      </c>
      <c r="V7" s="333">
        <f>COUNTIFS('Résas en cours'!$AC$2:$AC$1324,"01/11/2018")+COUNTIFS('Résas archivées'!$AC$2:$AC$1269,"01/11/2018")</f>
        <v>0</v>
      </c>
      <c r="W7" s="334">
        <f>SUMIFS('Résas en cours'!$K$2:$K$1324,'Résas en cours'!$AC$2:$AC$1324,"01/11/2018")+SUMIFS('Résas archivées'!$K$2:$K$1269,'Résas archivées'!$AC$2:$AC$1269,"01/11/2018")</f>
        <v>0</v>
      </c>
      <c r="X7" s="333">
        <f>COUNTIFS('Résas en cours'!$AC$2:$AC$1324,"01/12/2018")+COUNTIFS('Résas archivées'!$AC$2:$AC$1269,"01/12/2018")</f>
        <v>0</v>
      </c>
      <c r="Y7" s="334">
        <f>SUMIFS('Résas en cours'!$K$2:$K$1324,'Résas en cours'!$AC$2:$AC$1324,"01/12/2018")+SUMIFS('Résas archivées'!$K$2:$K$1269,'Résas archivées'!$AC$2:$AC$1269,"01/12/2018")</f>
        <v>0</v>
      </c>
      <c r="Z7" s="335">
        <f t="shared" si="5"/>
        <v>0</v>
      </c>
      <c r="AA7" s="336">
        <f t="shared" si="6"/>
        <v>0</v>
      </c>
      <c r="AB7" s="320" t="e">
        <f>SUMPRODUCT((#REF!&gt;="01/01/2017"*1)*(#REF!&lt;="31/12/2017"*1))</f>
        <v>#REF!</v>
      </c>
      <c r="AC7" s="321" t="e">
        <f>SUMPRODUCT((#REF!&gt;=DATEVALUE("01/01/2017"))*(#REF!&lt;=DATEVALUE("31/12/2017"))*#REF!)</f>
        <v>#REF!</v>
      </c>
      <c r="AD7" s="311" t="e">
        <f t="shared" si="1"/>
        <v>#REF!</v>
      </c>
      <c r="AE7" s="312" t="e">
        <f t="shared" si="2"/>
        <v>#REF!</v>
      </c>
      <c r="AF7" s="313" t="e">
        <f t="shared" si="3"/>
        <v>#REF!</v>
      </c>
      <c r="AG7" s="312" t="e">
        <f t="shared" si="4"/>
        <v>#REF!</v>
      </c>
      <c r="AH7" s="445">
        <v>4</v>
      </c>
      <c r="AI7" s="448">
        <v>6913</v>
      </c>
      <c r="AK7" s="324">
        <v>7</v>
      </c>
      <c r="AL7" s="325">
        <v>21161</v>
      </c>
    </row>
    <row r="8" spans="1:38" s="323" customFormat="1" ht="15" customHeight="1" thickTop="1" thickBot="1" x14ac:dyDescent="0.3">
      <c r="A8" s="314" t="s">
        <v>39</v>
      </c>
      <c r="B8" s="331">
        <f>COUNTIFS('Résas en cours'!$V$2:$V$1324,"01/01/2018")+COUNTIFS('Résas archivées'!$V$2:$V$1269,"01/01/2018")</f>
        <v>0</v>
      </c>
      <c r="C8" s="332">
        <f>SUMIFS('Résas en cours'!$K$2:$K$1324,'Résas en cours'!$V$2:$V$1324,"01/01/2018")+SUMIFS('Résas archivées'!$K$2:$K$1269,'Résas archivées'!$V$2:$V$1269,"01/01/2018")</f>
        <v>0</v>
      </c>
      <c r="D8" s="333">
        <f>COUNTIFS('Résas en cours'!$V$2:$V$1324,"01/02/2018")+COUNTIFS('Résas archivées'!$V$2:$V$1269,"01/02/2018")</f>
        <v>0</v>
      </c>
      <c r="E8" s="334">
        <f>SUMIFS('Résas en cours'!$K$2:$K$1324,'Résas en cours'!$V$2:$V$1324,"01/02/2018")+SUMIFS('Résas archivées'!$K$2:$K$1269,'Résas archivées'!$V$2:$V$1269,"01/02/2018")</f>
        <v>0</v>
      </c>
      <c r="F8" s="333">
        <f>COUNTIFS('Résas en cours'!$V$2:$V$1324,"01/03/2018")+COUNTIFS('Résas archivées'!$V$2:$V$1269,"01/03/2018")</f>
        <v>0</v>
      </c>
      <c r="G8" s="334">
        <f>SUMIFS('Résas en cours'!$K$2:$K$1324,'Résas en cours'!$V$2:$V$1324,"01/03/2018")+SUMIFS('Résas archivées'!$K$2:$K$1269,'Résas archivées'!$V$2:$V$1269,"01/03/2018")</f>
        <v>0</v>
      </c>
      <c r="H8" s="333">
        <f>COUNTIFS('Résas en cours'!$V$2:$V$1324,"01/04/2018")+COUNTIFS('Résas archivées'!$V$2:$V$1269,"01/04/2018")</f>
        <v>0</v>
      </c>
      <c r="I8" s="334">
        <f>SUMIFS('Résas en cours'!$K$2:$K$1324,'Résas en cours'!$V$2:$V$1324,"01/04/2018")+SUMIFS('Résas archivées'!$K$2:$K$1269,'Résas archivées'!$V$2:$V$1269,"01/04/2018")</f>
        <v>0</v>
      </c>
      <c r="J8" s="333">
        <f>COUNTIFS('Résas en cours'!$V$2:$V$1324,"01/05/2018")+COUNTIFS('Résas archivées'!$V$2:$V$1269,"01/05/2018")</f>
        <v>0</v>
      </c>
      <c r="K8" s="334">
        <f>SUMIFS('Résas en cours'!$K$2:$K$1324,'Résas en cours'!$V$2:$V$1324,"01/05/2018")+SUMIFS('Résas archivées'!$K$2:$K$1269,'Résas archivées'!$V$2:$V$1269,"01/05/2018")</f>
        <v>0</v>
      </c>
      <c r="L8" s="333">
        <f>COUNTIFS('Résas en cours'!$V$2:$V$1324,"01/06/2018")+COUNTIFS('Résas archivées'!$V$2:$V$1269,"01/06/2018")</f>
        <v>0</v>
      </c>
      <c r="M8" s="334">
        <f>SUMIFS('Résas en cours'!$K$2:$K$1324,'Résas en cours'!$V$2:$V$1324,"01/06/2018")+SUMIFS('Résas archivées'!$K$2:$K$1269,'Résas archivées'!$V$2:$V$1269,"01/06/2018")</f>
        <v>0</v>
      </c>
      <c r="N8" s="333">
        <f>COUNTIFS('Résas en cours'!$V$2:$V$1324,"01/07/2018")+COUNTIFS('Résas archivées'!$V$2:$V$1269,"01/07/2018")</f>
        <v>0</v>
      </c>
      <c r="O8" s="334">
        <f>SUMIFS('Résas en cours'!$K$2:$K$1324,'Résas en cours'!$V$2:$V$1324,"01/07/2018")+SUMIFS('Résas archivées'!$K$2:$K$1269,'Résas archivées'!$V$2:$V$1269,"01/07/2018")</f>
        <v>0</v>
      </c>
      <c r="P8" s="333">
        <f>COUNTIFS('Résas en cours'!$V$2:$V$1324,"01/08/2018")+COUNTIFS('Résas archivées'!$V$2:$V$1269,"01/08/2018")</f>
        <v>0</v>
      </c>
      <c r="Q8" s="334">
        <f>SUMIFS('Résas en cours'!$K$2:$K$1324,'Résas en cours'!$V$2:$V$1324,"01/08/2018")+SUMIFS('Résas archivées'!$K$2:$K$1269,'Résas archivées'!$V$2:$V$1269,"01/08/2018")</f>
        <v>0</v>
      </c>
      <c r="R8" s="333">
        <f>COUNTIFS('Résas en cours'!$V$2:$V$1324,"01/09/2018")+COUNTIFS('Résas archivées'!$V$2:$V$1269,"01/09/2018")</f>
        <v>0</v>
      </c>
      <c r="S8" s="334">
        <f>SUMIFS('Résas en cours'!$K$2:$K$1324,'Résas en cours'!$V$2:$V$1324,"01/09/2018")+SUMIFS('Résas archivées'!$K$2:$K$1269,'Résas archivées'!$V$2:$V$1269,"01/09/2018")</f>
        <v>0</v>
      </c>
      <c r="T8" s="333">
        <f>COUNTIFS('Résas en cours'!$V$2:$V$1324,"01/10/2018")+COUNTIFS('Résas archivées'!$V$2:$V$1269,"01/10/2018")</f>
        <v>0</v>
      </c>
      <c r="U8" s="334">
        <f>SUMIFS('Résas en cours'!$K$2:$K$1324,'Résas en cours'!$V$2:$V$1324,"01/10/2018")+SUMIFS('Résas archivées'!$K$2:$K$1269,'Résas archivées'!$V$2:$V$1269,"01/10/2018")</f>
        <v>0</v>
      </c>
      <c r="V8" s="333">
        <f>COUNTIFS('Résas en cours'!$V$2:$V$1324,"01/11/2018")+COUNTIFS('Résas archivées'!$V$2:$V$1269,"01/11/2018")</f>
        <v>0</v>
      </c>
      <c r="W8" s="334">
        <f>SUMIFS('Résas en cours'!$K$2:$K$1324,'Résas en cours'!$V$2:$V$1324,"01/11/2018")+SUMIFS('Résas archivées'!$K$2:$K$1269,'Résas archivées'!$V$2:$V$1269,"01/11/2018")</f>
        <v>0</v>
      </c>
      <c r="X8" s="333">
        <f>COUNTIFS('Résas en cours'!$V$2:$V$1324,"01/12/2018")+COUNTIFS('Résas archivées'!$V$2:$V$1269,"01/12/2018")</f>
        <v>0</v>
      </c>
      <c r="Y8" s="334">
        <f>SUMIFS('Résas en cours'!$K$2:$K$1324,'Résas en cours'!$V$2:$V$1324,"01/12/2018")+SUMIFS('Résas archivées'!$K$2:$K$1269,'Résas archivées'!$V$2:$V$1269,"01/12/2018")</f>
        <v>0</v>
      </c>
      <c r="Z8" s="335">
        <f t="shared" si="5"/>
        <v>0</v>
      </c>
      <c r="AA8" s="336">
        <f t="shared" si="6"/>
        <v>0</v>
      </c>
      <c r="AB8" s="320" t="e">
        <f>SUMPRODUCT((#REF!&gt;="01/01/2017"*1)*(#REF!&lt;="31/12/2017"*1))</f>
        <v>#REF!</v>
      </c>
      <c r="AC8" s="321" t="e">
        <f>SUMPRODUCT((#REF!&gt;=DATEVALUE("01/01/2017"))*(#REF!&lt;=DATEVALUE("31/12/2017"))*#REF!)</f>
        <v>#REF!</v>
      </c>
      <c r="AD8" s="311" t="e">
        <f t="shared" si="1"/>
        <v>#REF!</v>
      </c>
      <c r="AE8" s="312" t="e">
        <f t="shared" si="2"/>
        <v>#REF!</v>
      </c>
      <c r="AF8" s="313" t="e">
        <f t="shared" si="3"/>
        <v>#REF!</v>
      </c>
      <c r="AG8" s="312" t="e">
        <f t="shared" si="4"/>
        <v>#REF!</v>
      </c>
      <c r="AH8" s="445">
        <v>7</v>
      </c>
      <c r="AI8" s="448">
        <v>8925.2000000000007</v>
      </c>
      <c r="AK8" s="324">
        <v>18</v>
      </c>
      <c r="AL8" s="325">
        <v>19961.599999999999</v>
      </c>
    </row>
    <row r="9" spans="1:38" s="323" customFormat="1" ht="15" customHeight="1" thickTop="1" thickBot="1" x14ac:dyDescent="0.3">
      <c r="A9" s="314" t="s">
        <v>5</v>
      </c>
      <c r="B9" s="331">
        <f>COUNTIFS('Résas en cours'!$X$2:$X$1324,"01/01/2018")+COUNTIFS('Résas archivées'!$X$2:$X$1269,"01/01/2018")</f>
        <v>0</v>
      </c>
      <c r="C9" s="332">
        <f>SUMIFS('Résas en cours'!$K$2:$K$1324,'Résas en cours'!$X$2:$X$1324,"01/01/2018")+SUMIFS('Résas archivées'!$K$2:$K$1270,'Résas archivées'!$X$2:$X$1270,"01/01/2018")</f>
        <v>0</v>
      </c>
      <c r="D9" s="333">
        <f>COUNTIFS('Résas en cours'!$X$2:$X$1324,"01/02/2018")+COUNTIFS('Résas archivées'!$X$2:$X$1269,"01/02/2018")</f>
        <v>0</v>
      </c>
      <c r="E9" s="334">
        <f>SUMIFS('Résas en cours'!$K$2:$K$1324,'Résas en cours'!$X$2:$X$1324,"01/02/2018")+SUMIFS('Résas archivées'!$K$2:$K$1269,'Résas archivées'!$X$2:$X$1269,"01/02/2018")</f>
        <v>0</v>
      </c>
      <c r="F9" s="333">
        <f>COUNTIFS('Résas en cours'!$X$2:$X$1324,"01/03/2018")+COUNTIFS('Résas archivées'!$X$2:$X$1269,"01/03/2018")</f>
        <v>0</v>
      </c>
      <c r="G9" s="334">
        <f>SUMIFS('Résas en cours'!$K$2:$K$1324,'Résas en cours'!$X$2:$X$1324,"01/03/2018")+SUMIFS('Résas archivées'!$K$2:$K$1269,'Résas archivées'!$X$2:$X$1269,"01/03/2018")</f>
        <v>0</v>
      </c>
      <c r="H9" s="333">
        <f>COUNTIFS('Résas en cours'!$X$2:$X$1324,"01/04/2018")+COUNTIFS('Résas archivées'!$X$2:$X$1269,"01/04/2018")</f>
        <v>0</v>
      </c>
      <c r="I9" s="334">
        <f>SUMIFS('Résas en cours'!$K$2:$K$1324,'Résas en cours'!$X$2:$X$1324,"01/04/2018")+SUMIFS('Résas archivées'!$K$2:$K$1269,'Résas archivées'!$X$2:$X$1269,"01/04/2018")</f>
        <v>0</v>
      </c>
      <c r="J9" s="333">
        <f>COUNTIFS('Résas en cours'!$X$2:$X$1324,"01/05/2018")+COUNTIFS('Résas archivées'!$X$2:$X$1269,"01/05/2018")</f>
        <v>0</v>
      </c>
      <c r="K9" s="334">
        <f>SUMIFS('Résas en cours'!$K$2:$K$1324,'Résas en cours'!$X$2:$X$1324,"01/05/2018")+SUMIFS('Résas archivées'!$K$2:$K$1269,'Résas archivées'!$X$2:$X$1269,"01/05/2018")</f>
        <v>0</v>
      </c>
      <c r="L9" s="333">
        <f>COUNTIFS('Résas en cours'!$X$2:$X$1324,"01/06/2018")+COUNTIFS('Résas archivées'!$X$2:$X$1269,"01/06/2018")</f>
        <v>0</v>
      </c>
      <c r="M9" s="334">
        <f>SUMIFS('Résas en cours'!$K$2:$K$1324,'Résas en cours'!$X$2:$X$1324,"01/06/2018")+SUMIFS('Résas archivées'!$K$2:$K$1269,'Résas archivées'!$X$2:$X$1269,"01/06/2018")</f>
        <v>0</v>
      </c>
      <c r="N9" s="333">
        <f>COUNTIFS('Résas en cours'!$X$2:$X$1324,"01/07/2018")+COUNTIFS('Résas archivées'!$X$2:$X$1269,"01/07/2018")</f>
        <v>0</v>
      </c>
      <c r="O9" s="334">
        <f>SUMIFS('Résas en cours'!$K$2:$K$1324,'Résas en cours'!$X$2:$X$1324,"01/07/2018")+SUMIFS('Résas archivées'!$K$2:$K$1269,'Résas archivées'!$X$2:$X$1269,"01/07/2018")</f>
        <v>0</v>
      </c>
      <c r="P9" s="333">
        <f>COUNTIFS('Résas en cours'!$X$2:$X$1324,"01/08/2018")+COUNTIFS('Résas archivées'!$X$2:$X$1269,"01/08/2018")</f>
        <v>0</v>
      </c>
      <c r="Q9" s="334">
        <f>SUMIFS('Résas en cours'!$K$2:$K$1324,'Résas en cours'!$X$2:$X$1324,"01/08/2018")+SUMIFS('Résas archivées'!$K$2:$K$1269,'Résas archivées'!$X$2:$X$1269,"01/08/2018")</f>
        <v>0</v>
      </c>
      <c r="R9" s="333">
        <f>COUNTIFS('Résas en cours'!$X$2:$X$1324,"01/09/2018")+COUNTIFS('Résas archivées'!$X$2:$X$1269,"01/09/2018")</f>
        <v>0</v>
      </c>
      <c r="S9" s="334">
        <f>SUMIFS('Résas en cours'!$K$2:$K$1324,'Résas en cours'!$X$2:$X$1324,"01/09/2018")+SUMIFS('Résas archivées'!$K$2:$K$1269,'Résas archivées'!$X$2:$X$1269,"01/09/2018")</f>
        <v>0</v>
      </c>
      <c r="T9" s="333">
        <f>COUNTIFS('Résas en cours'!$X$2:$X$1324,"01/10/2018")+COUNTIFS('Résas archivées'!$X$2:$X$1269,"01/10/2018")</f>
        <v>0</v>
      </c>
      <c r="U9" s="334">
        <f>SUMIFS('Résas en cours'!$K$2:$K$1324,'Résas en cours'!$X$2:$X$1324,"01/10/2018")+SUMIFS('Résas archivées'!$K$2:$K$1269,'Résas archivées'!$X$2:$X$1269,"01/10/2018")</f>
        <v>0</v>
      </c>
      <c r="V9" s="333">
        <f>COUNTIFS('Résas en cours'!$X$2:$X$1324,"01/11/2018")+COUNTIFS('Résas archivées'!$X$2:$X$1269,"01/11/2018")</f>
        <v>0</v>
      </c>
      <c r="W9" s="334">
        <f>SUMIFS('Résas en cours'!$K$2:$K$1324,'Résas en cours'!$X$2:$X$1324,"01/11/2018")+SUMIFS('Résas archivées'!$K$2:$K$1269,'Résas archivées'!$X$2:$X$1269,"01/11/2018")</f>
        <v>0</v>
      </c>
      <c r="X9" s="333">
        <f>COUNTIFS('Résas en cours'!$X$2:$X$1324,"01/12/2018")+COUNTIFS('Résas archivées'!$X$2:$X$1269,"01/12/2018")</f>
        <v>0</v>
      </c>
      <c r="Y9" s="334">
        <f>SUMIFS('Résas en cours'!$K$2:$K$1324,'Résas en cours'!$X$2:$X$1324,"01/12/2018")+SUMIFS('Résas archivées'!$K$2:$K$1269,'Résas archivées'!$X$2:$X$1269,"01/12/2018")</f>
        <v>0</v>
      </c>
      <c r="Z9" s="335">
        <f t="shared" si="5"/>
        <v>0</v>
      </c>
      <c r="AA9" s="336">
        <f t="shared" si="6"/>
        <v>0</v>
      </c>
      <c r="AB9" s="320" t="e">
        <f>SUMPRODUCT((#REF!&gt;="01/01/2017"*1)*(#REF!&lt;="31/12/2017"*1))</f>
        <v>#REF!</v>
      </c>
      <c r="AC9" s="321" t="e">
        <f>SUMPRODUCT((#REF!&gt;=DATEVALUE("01/01/2017"))*(#REF!&lt;=DATEVALUE("31/12/2017"))*#REF!)</f>
        <v>#REF!</v>
      </c>
      <c r="AD9" s="311" t="e">
        <f t="shared" si="1"/>
        <v>#REF!</v>
      </c>
      <c r="AE9" s="312" t="e">
        <f t="shared" si="2"/>
        <v>#REF!</v>
      </c>
      <c r="AF9" s="313" t="e">
        <f t="shared" si="3"/>
        <v>#REF!</v>
      </c>
      <c r="AG9" s="312" t="e">
        <f t="shared" si="4"/>
        <v>#REF!</v>
      </c>
      <c r="AH9" s="445">
        <v>20</v>
      </c>
      <c r="AI9" s="448">
        <v>16600.900000000001</v>
      </c>
      <c r="AK9" s="324">
        <v>14</v>
      </c>
      <c r="AL9" s="325">
        <v>18107.400000000001</v>
      </c>
    </row>
    <row r="10" spans="1:38" s="323" customFormat="1" ht="15" customHeight="1" thickTop="1" thickBot="1" x14ac:dyDescent="0.3">
      <c r="A10" s="326" t="s">
        <v>120</v>
      </c>
      <c r="B10" s="331">
        <f>COUNTIFS('Résas en cours'!$AI$2:$AI$1324,"01/01/2018")+COUNTIFS('Résas archivées'!$AI$2:$AI$1269,"01/01/2018")</f>
        <v>0</v>
      </c>
      <c r="C10" s="332">
        <f>SUMIFS('Résas en cours'!$K$2:$K$1324,'Résas en cours'!$AI$2:$AI$1324,"01/01/2018")+SUMIFS('Résas archivées'!$K$2:$K$1270,'Résas archivées'!$AI$2:$AI$1270,"01/01/2018")</f>
        <v>0</v>
      </c>
      <c r="D10" s="331">
        <f>COUNTIFS('Résas en cours'!$AI$2:$AI$1324,"01/02/2018")+COUNTIFS('Résas archivées'!$AI$2:$AI$1269,"01/02/2018")</f>
        <v>0</v>
      </c>
      <c r="E10" s="332">
        <f>SUMIFS('Résas en cours'!$K$2:$K$1324,'Résas en cours'!$AI$2:$AI$1324,"01/02/2018")+SUMIFS('Résas archivées'!$K$2:$K$1270,'Résas archivées'!$AI$2:$AI$1270,"01/02/2018")</f>
        <v>0</v>
      </c>
      <c r="F10" s="331">
        <f>COUNTIFS('Résas en cours'!$AI$2:$AI$1324,"01/03/2018")+COUNTIFS('Résas archivées'!$AI$2:$AI$1269,"01/03/2018")</f>
        <v>0</v>
      </c>
      <c r="G10" s="332">
        <f>SUMIFS('Résas en cours'!$K$2:$K$1324,'Résas en cours'!$AI$2:$AI$1324,"01/03/2018")+SUMIFS('Résas archivées'!$K$2:$K$1270,'Résas archivées'!$AI$2:$AI$1270,"01/03/2018")</f>
        <v>0</v>
      </c>
      <c r="H10" s="331">
        <f>COUNTIFS('Résas en cours'!$AI$2:$AI$1324,"01/04/2018")+COUNTIFS('Résas archivées'!$AI$2:$AI$1269,"01/04/2018")</f>
        <v>0</v>
      </c>
      <c r="I10" s="332">
        <f>SUMIFS('Résas en cours'!$K$2:$K$1324,'Résas en cours'!$AI$2:$AI$1324,"01/04/2018")+SUMIFS('Résas archivées'!$K$2:$K$1270,'Résas archivées'!$AI$2:$AI$1270,"01/04/2018")</f>
        <v>0</v>
      </c>
      <c r="J10" s="331">
        <f>COUNTIFS('Résas en cours'!$AI$2:$AI$1324,"01/05/2018")+COUNTIFS('Résas archivées'!$AI$2:$AI$1269,"01/05/2018")</f>
        <v>0</v>
      </c>
      <c r="K10" s="332">
        <f>SUMIFS('Résas en cours'!$K$2:$K$1324,'Résas en cours'!$AI$2:$AI$1324,"01/05/2018")+SUMIFS('Résas archivées'!$K$2:$K$1270,'Résas archivées'!$AI$2:$AI$1270,"01/05/2018")</f>
        <v>0</v>
      </c>
      <c r="L10" s="331">
        <f>COUNTIFS('Résas en cours'!$AI$2:$AI$1324,"01/06/2018")+COUNTIFS('Résas archivées'!$AI$2:$AI$1269,"01/06/2018")</f>
        <v>0</v>
      </c>
      <c r="M10" s="332">
        <f>SUMIFS('Résas en cours'!$K$2:$K$1324,'Résas en cours'!$AI$2:$AI$1324,"01/06/2018")+SUMIFS('Résas archivées'!$K$2:$K$1270,'Résas archivées'!$AI$2:$AI$1270,"01/06/2018")</f>
        <v>0</v>
      </c>
      <c r="N10" s="331">
        <f>COUNTIFS('Résas en cours'!$AI$2:$AI$1324,"01/07/2018")+COUNTIFS('Résas archivées'!$AI$2:$AI$1269,"01/07/2018")</f>
        <v>0</v>
      </c>
      <c r="O10" s="332">
        <f>SUMIFS('Résas en cours'!$K$2:$K$1324,'Résas en cours'!$AI$2:$AI$1324,"01/07/2018")+SUMIFS('Résas archivées'!$K$2:$K$1270,'Résas archivées'!$AI$2:$AI$1270,"01/07/2018")</f>
        <v>0</v>
      </c>
      <c r="P10" s="331">
        <f>COUNTIFS('Résas en cours'!$AI$2:$AI$1324,"01/08/2018")+COUNTIFS('Résas archivées'!$AI$2:$AI$1269,"01/08/2018")</f>
        <v>0</v>
      </c>
      <c r="Q10" s="332">
        <f>SUMIFS('Résas en cours'!$K$2:$K$1324,'Résas en cours'!$AI$2:$AI$1324,"01/08/2018")+SUMIFS('Résas archivées'!$K$2:$K$1270,'Résas archivées'!$AI$2:$AI$1270,"01/08/2018")</f>
        <v>0</v>
      </c>
      <c r="R10" s="331">
        <f>COUNTIFS('Résas en cours'!$AI$2:$AI$1324,"01/09/2018")+COUNTIFS('Résas archivées'!$AI$2:$AI$1269,"01/09/2018")</f>
        <v>0</v>
      </c>
      <c r="S10" s="332">
        <f>SUMIFS('Résas en cours'!$K$2:$K$1324,'Résas en cours'!$AI$2:$AI$1324,"01/09/2018")+SUMIFS('Résas archivées'!$K$2:$K$1270,'Résas archivées'!$AI$2:$AI$1270,"01/09/2018")</f>
        <v>0</v>
      </c>
      <c r="T10" s="331">
        <f>COUNTIFS('Résas en cours'!$AI$2:$AI$1324,"01/10/2018")+COUNTIFS('Résas archivées'!$AI$2:$AI$1269,"01/10/2018")</f>
        <v>0</v>
      </c>
      <c r="U10" s="332">
        <f>SUMIFS('Résas en cours'!$K$2:$K$1324,'Résas en cours'!$AI$2:$AI$1324,"01/10/2018")+SUMIFS('Résas archivées'!$K$2:$K$1270,'Résas archivées'!$AI$2:$AI$1270,"01/10/2018")</f>
        <v>0</v>
      </c>
      <c r="V10" s="331">
        <f>COUNTIFS('Résas en cours'!$AI$2:$AI$1324,"01/11/2018")+COUNTIFS('Résas archivées'!$AI$2:$AI$1269,"01/11/2018")</f>
        <v>0</v>
      </c>
      <c r="W10" s="332">
        <f>SUMIFS('Résas en cours'!$K$2:$K$1324,'Résas en cours'!$AI$2:$AI$1324,"01/11/2018")+SUMIFS('Résas archivées'!$K$2:$K$1270,'Résas archivées'!$AI$2:$AI$1270,"01/11/2018")</f>
        <v>0</v>
      </c>
      <c r="X10" s="331">
        <f>COUNTIFS('Résas en cours'!$AI$2:$AI$1324,"01/12/2018")+COUNTIFS('Résas archivées'!$AI$2:$AI$1269,"01/12/2018")</f>
        <v>0</v>
      </c>
      <c r="Y10" s="332">
        <f>SUMIFS('Résas en cours'!$K$2:$K$1324,'Résas en cours'!$AI$2:$AI$1324,"01/12/2018")+SUMIFS('Résas archivées'!$K$2:$K$1270,'Résas archivées'!$AI$2:$AI$1270,"01/12/2018")</f>
        <v>0</v>
      </c>
      <c r="Z10" s="339">
        <f t="shared" si="5"/>
        <v>0</v>
      </c>
      <c r="AA10" s="431">
        <f t="shared" si="6"/>
        <v>0</v>
      </c>
      <c r="AB10" s="320">
        <v>0</v>
      </c>
      <c r="AC10" s="321">
        <v>0</v>
      </c>
      <c r="AD10" s="489">
        <f t="shared" si="1"/>
        <v>0</v>
      </c>
      <c r="AE10" s="490"/>
      <c r="AF10" s="491">
        <f t="shared" si="3"/>
        <v>0</v>
      </c>
      <c r="AG10" s="492"/>
      <c r="AH10" s="444"/>
      <c r="AI10" s="443"/>
      <c r="AK10" s="324"/>
      <c r="AL10" s="325"/>
    </row>
    <row r="11" spans="1:38" s="323" customFormat="1" ht="15" customHeight="1" thickTop="1" thickBot="1" x14ac:dyDescent="0.3">
      <c r="A11" s="314" t="s">
        <v>8</v>
      </c>
      <c r="B11" s="331">
        <f>COUNTIFS('Résas en cours'!$AB$2:$AB$1324,"01/01/2018")+COUNTIFS('Résas archivées'!$AB$2:$AB$1269,"01/01/2018")</f>
        <v>0</v>
      </c>
      <c r="C11" s="332">
        <f>SUMIFS('Résas en cours'!$K$2:$K$1324,'Résas en cours'!$AB$2:$AB$1324,"01/01/2018")+SUMIFS('Résas archivées'!$K$2:$K$1270,'Résas archivées'!$AB$2:$AB$1270,"01/01/2018")</f>
        <v>0</v>
      </c>
      <c r="D11" s="333">
        <f>COUNTIFS('Résas en cours'!$AB$2:$AB$1324,"01/02/2018")+COUNTIFS('Résas archivées'!$AB$2:$AB$1269,"01/02/2018")</f>
        <v>0</v>
      </c>
      <c r="E11" s="334">
        <f>SUMIFS('Résas en cours'!$K$2:$K$1324,'Résas en cours'!$AB$2:$AB$1324,"01/02/2018")+SUMIFS('Résas archivées'!$K$2:$K$1269,'Résas archivées'!$AB$2:$AB$1269,"01/02/2018")</f>
        <v>0</v>
      </c>
      <c r="F11" s="333">
        <f>COUNTIFS('Résas en cours'!$AB$2:$AB$1324,"01/03/2018")+COUNTIFS('Résas archivées'!$AB$2:$AB$1269,"01/03/2018")</f>
        <v>0</v>
      </c>
      <c r="G11" s="334">
        <f>SUMIFS('Résas en cours'!$K$2:$K$1324,'Résas en cours'!$AB$2:$AB$1324,"01/03/2018")+SUMIFS('Résas archivées'!$K$2:$K$1269,'Résas archivées'!$AB$2:$AB$1269,"01/03/2018")</f>
        <v>0</v>
      </c>
      <c r="H11" s="333">
        <f>COUNTIFS('Résas en cours'!$AB$2:$AB$1324,"01/04/2018")+COUNTIFS('Résas archivées'!$AB$2:$AB$1269,"01/04/2018")</f>
        <v>0</v>
      </c>
      <c r="I11" s="334">
        <f>SUMIFS('Résas en cours'!$K$2:$K$1324,'Résas en cours'!$AB$2:$AB$1324,"01/04/2018")+SUMIFS('Résas archivées'!$K$2:$K$1269,'Résas archivées'!$AB$2:$AB$1269,"01/04/2018")</f>
        <v>0</v>
      </c>
      <c r="J11" s="333">
        <f>COUNTIFS('Résas en cours'!$AB$2:$AB$1324,"01/05/2018")+COUNTIFS('Résas archivées'!$AB$2:$AB$1269,"01/05/2018")</f>
        <v>0</v>
      </c>
      <c r="K11" s="334">
        <f>SUMIFS('Résas en cours'!$K$2:$K$1324,'Résas en cours'!$AB$2:$AB$1324,"01/05/2018")+SUMIFS('Résas archivées'!$K$2:$K$1269,'Résas archivées'!$AB$2:$AB$1269,"01/05/2018")</f>
        <v>0</v>
      </c>
      <c r="L11" s="333">
        <f>COUNTIFS('Résas en cours'!$AB$2:$AB$1324,"01/06/2018")+COUNTIFS('Résas archivées'!$AB$2:$AB$1269,"01/06/2018")</f>
        <v>0</v>
      </c>
      <c r="M11" s="334">
        <f>SUMIFS('Résas en cours'!$K$2:$K$1324,'Résas en cours'!$AB$2:$AB$1324,"01/06/2018")+SUMIFS('Résas archivées'!$K$2:$K$1269,'Résas archivées'!$AB$2:$AB$1269,"01/06/2018")</f>
        <v>0</v>
      </c>
      <c r="N11" s="333">
        <f>COUNTIFS('Résas en cours'!$AB$2:$AB$1324,"01/07/2018")+COUNTIFS('Résas archivées'!$AB$2:$AB$1269,"01/07/2018")</f>
        <v>0</v>
      </c>
      <c r="O11" s="334">
        <f>SUMIFS('Résas en cours'!$K$2:$K$1324,'Résas en cours'!$AB$2:$AB$1324,"01/07/2018")+SUMIFS('Résas archivées'!$K$2:$K$1269,'Résas archivées'!$AB$2:$AB$1269,"01/07/2018")</f>
        <v>0</v>
      </c>
      <c r="P11" s="333">
        <f>COUNTIFS('Résas en cours'!$AB$2:$AB$1324,"01/08/2018")+COUNTIFS('Résas archivées'!$AB$2:$AB$1269,"01/08/2018")</f>
        <v>0</v>
      </c>
      <c r="Q11" s="334">
        <f>SUMIFS('Résas en cours'!$K$2:$K$1324,'Résas en cours'!$AB$2:$AB$1324,"01/08/2018")+SUMIFS('Résas archivées'!$K$2:$K$1269,'Résas archivées'!$AB$2:$AB$1269,"01/08/2018")</f>
        <v>0</v>
      </c>
      <c r="R11" s="333">
        <f>COUNTIFS('Résas en cours'!$AB$2:$AB$1324,"01/09/2018")+COUNTIFS('Résas archivées'!$AB$2:$AB$1269,"01/09/2018")</f>
        <v>0</v>
      </c>
      <c r="S11" s="334">
        <f>SUMIFS('Résas en cours'!$K$2:$K$1324,'Résas en cours'!$AB$2:$AB$1324,"01/09/2018")+SUMIFS('Résas archivées'!$K$2:$K$1269,'Résas archivées'!$AB$2:$AB$1269,"01/09/2018")</f>
        <v>0</v>
      </c>
      <c r="T11" s="333">
        <f>COUNTIFS('Résas en cours'!$AB$2:$AB$1324,"01/10/2018")+COUNTIFS('Résas archivées'!$AB$2:$AB$1269,"01/10/2018")</f>
        <v>0</v>
      </c>
      <c r="U11" s="334">
        <f>SUMIFS('Résas en cours'!$K$2:$K$1324,'Résas en cours'!$AB$2:$AB$1324,"01/10/2018")+SUMIFS('Résas archivées'!$K$2:$K$1269,'Résas archivées'!$AB$2:$AB$1269,"01/10/2018")</f>
        <v>0</v>
      </c>
      <c r="V11" s="333">
        <f>COUNTIFS('Résas en cours'!$AB$2:$AB$1324,"01/11/2018")+COUNTIFS('Résas archivées'!$AB$2:$AB$1269,"01/11/2018")</f>
        <v>0</v>
      </c>
      <c r="W11" s="334">
        <f>SUMIFS('Résas en cours'!$K$2:$K$1324,'Résas en cours'!$AB$2:$AB$1324,"01/11/2018")+SUMIFS('Résas archivées'!$K$2:$K$1269,'Résas archivées'!$AB$2:$AB$1269,"01/11/2018")</f>
        <v>0</v>
      </c>
      <c r="X11" s="333">
        <f>COUNTIFS('Résas en cours'!$AB$2:$AB$1324,"01/12/2018")+COUNTIFS('Résas archivées'!$AB$2:$AB$1269,"01/12/2018")</f>
        <v>0</v>
      </c>
      <c r="Y11" s="334">
        <f>SUMIFS('Résas en cours'!$K$2:$K$1324,'Résas en cours'!$AB$2:$AB$1324,"01/12/2018")+SUMIFS('Résas archivées'!$K$2:$K$1269,'Résas archivées'!$AB$2:$AB$1269,"01/12/2018")</f>
        <v>0</v>
      </c>
      <c r="Z11" s="335">
        <f t="shared" si="5"/>
        <v>0</v>
      </c>
      <c r="AA11" s="336">
        <f t="shared" si="6"/>
        <v>0</v>
      </c>
      <c r="AB11" s="320" t="e">
        <f>SUMPRODUCT((#REF!&gt;="01/01/2017"*1)*(#REF!&lt;="31/12/2017"*1))</f>
        <v>#REF!</v>
      </c>
      <c r="AC11" s="321" t="e">
        <f>SUMPRODUCT((#REF!&gt;=DATEVALUE("01/01/2017"))*(#REF!&lt;=DATEVALUE("31/12/2017"))*#REF!)</f>
        <v>#REF!</v>
      </c>
      <c r="AD11" s="311" t="e">
        <f t="shared" si="1"/>
        <v>#REF!</v>
      </c>
      <c r="AE11" s="312" t="e">
        <f t="shared" si="2"/>
        <v>#REF!</v>
      </c>
      <c r="AF11" s="313" t="e">
        <f t="shared" si="3"/>
        <v>#REF!</v>
      </c>
      <c r="AG11" s="312" t="e">
        <f t="shared" si="4"/>
        <v>#REF!</v>
      </c>
      <c r="AH11" s="445">
        <v>7</v>
      </c>
      <c r="AI11" s="448">
        <v>3636.2</v>
      </c>
      <c r="AK11" s="324">
        <v>15</v>
      </c>
      <c r="AL11" s="325">
        <v>15174.8</v>
      </c>
    </row>
    <row r="12" spans="1:38" s="323" customFormat="1" ht="15" customHeight="1" thickTop="1" thickBot="1" x14ac:dyDescent="0.3">
      <c r="A12" s="314" t="s">
        <v>6</v>
      </c>
      <c r="B12" s="331">
        <f>COUNTIFS('Résas en cours'!$Y$2:$Y$1324,"01/01/2018")+COUNTIFS('Résas archivées'!$Y$2:$Y$1269,"01/01/2018")</f>
        <v>0</v>
      </c>
      <c r="C12" s="332">
        <f>SUMIFS('Résas en cours'!$K$2:$K$1324,'Résas en cours'!$Y$2:$Y$1324,"01/01/2018")+SUMIFS('Résas archivées'!$K$2:$K$1269,'Résas archivées'!$Y$2:$Y$1269,"01/01/2018")</f>
        <v>0</v>
      </c>
      <c r="D12" s="333">
        <f>COUNTIFS('Résas en cours'!$Y$2:$Y$1324,"01/02/2018")+COUNTIFS('Résas archivées'!$Y$2:$Y$1269,"01/02/2018")</f>
        <v>0</v>
      </c>
      <c r="E12" s="334">
        <f>SUMIFS('Résas en cours'!$K$2:$K$1324,'Résas en cours'!$Y$2:$Y$1324,"01/02/2018")+SUMIFS('Résas archivées'!$K$2:$K$1269,'Résas archivées'!$Y$2:$Y$1269,"01/02/2018")</f>
        <v>0</v>
      </c>
      <c r="F12" s="333">
        <f>COUNTIFS('Résas en cours'!$Y$2:$Y$1324,"01/03/2018")+COUNTIFS('Résas archivées'!$Y$2:$Y$1269,"01/03/2018")</f>
        <v>0</v>
      </c>
      <c r="G12" s="334">
        <f>SUMIFS('Résas en cours'!$K$2:$K$1324,'Résas en cours'!$Y$2:$Y$1324,"01/03/2018")+SUMIFS('Résas archivées'!$K$2:$K$1269,'Résas archivées'!$Y$2:$Y$1269,"01/03/2018")</f>
        <v>0</v>
      </c>
      <c r="H12" s="333">
        <f>COUNTIFS('Résas en cours'!$Y$2:$Y$1324,"01/04/2018")+COUNTIFS('Résas archivées'!$Y$2:$Y$1269,"01/04/2018")</f>
        <v>0</v>
      </c>
      <c r="I12" s="334">
        <f>SUMIFS('Résas en cours'!$K$2:$K$1324,'Résas en cours'!$Y$2:$Y$1324,"01/04/2018")+SUMIFS('Résas archivées'!$K$2:$K$1269,'Résas archivées'!$Y$2:$Y$1269,"01/04/2018")</f>
        <v>0</v>
      </c>
      <c r="J12" s="333">
        <f>COUNTIFS('Résas en cours'!$Y$2:$Y$1324,"01/05/2018")+COUNTIFS('Résas archivées'!$Y$2:$Y$1269,"01/05/2018")</f>
        <v>0</v>
      </c>
      <c r="K12" s="334">
        <f>SUMIFS('Résas en cours'!$K$2:$K$1324,'Résas en cours'!$Y$2:$Y$1324,"01/05/2018")+SUMIFS('Résas archivées'!$K$2:$K$1269,'Résas archivées'!$Y$2:$Y$1269,"01/05/2018")</f>
        <v>0</v>
      </c>
      <c r="L12" s="333">
        <f>COUNTIFS('Résas en cours'!$Y$2:$Y$1324,"01/06/2018")+COUNTIFS('Résas archivées'!$Y$2:$Y$1269,"01/06/2018")</f>
        <v>0</v>
      </c>
      <c r="M12" s="334">
        <f>SUMIFS('Résas en cours'!$K$2:$K$1324,'Résas en cours'!$Y$2:$Y$1324,"01/06/2018")+SUMIFS('Résas archivées'!$K$2:$K$1269,'Résas archivées'!$Y$2:$Y$1269,"01/06/2018")</f>
        <v>0</v>
      </c>
      <c r="N12" s="333">
        <f>COUNTIFS('Résas en cours'!$Y$2:$Y$1324,"01/07/2018")+COUNTIFS('Résas archivées'!$Y$2:$Y$1269,"01/07/2018")</f>
        <v>0</v>
      </c>
      <c r="O12" s="334">
        <f>SUMIFS('Résas en cours'!$K$2:$K$1324,'Résas en cours'!$Y$2:$Y$1324,"01/07/2018")+SUMIFS('Résas archivées'!$K$2:$K$1269,'Résas archivées'!$Y$2:$Y$1269,"01/07/2018")</f>
        <v>0</v>
      </c>
      <c r="P12" s="333">
        <f>COUNTIFS('Résas en cours'!$Y$2:$Y$1324,"01/08/2018")+COUNTIFS('Résas archivées'!$Y$2:$Y$1269,"01/08/2018")</f>
        <v>0</v>
      </c>
      <c r="Q12" s="334">
        <f>SUMIFS('Résas en cours'!$K$2:$K$1324,'Résas en cours'!$Y$2:$Y$1324,"01/08/2018")+SUMIFS('Résas archivées'!$K$2:$K$1269,'Résas archivées'!$Y$2:$Y$1269,"01/08/2018")</f>
        <v>0</v>
      </c>
      <c r="R12" s="333">
        <f>COUNTIFS('Résas en cours'!$Y$2:$Y$1324,"01/09/2018")+COUNTIFS('Résas archivées'!$Y$2:$Y$1269,"01/09/2018")</f>
        <v>0</v>
      </c>
      <c r="S12" s="334">
        <f>SUMIFS('Résas en cours'!$K$2:$K$1324,'Résas en cours'!$Y$2:$Y$1324,"01/09/2018")+SUMIFS('Résas archivées'!$K$2:$K$1269,'Résas archivées'!$Y$2:$Y$1269,"01/09/2018")</f>
        <v>0</v>
      </c>
      <c r="T12" s="333">
        <f>COUNTIFS('Résas en cours'!$Y$2:$Y$1324,"01/10/2018")+COUNTIFS('Résas archivées'!$Y$2:$Y$1269,"01/10/2018")</f>
        <v>0</v>
      </c>
      <c r="U12" s="334">
        <f>SUMIFS('Résas en cours'!$K$2:$K$1324,'Résas en cours'!$Y$2:$Y$1324,"01/10/2018")+SUMIFS('Résas archivées'!$K$2:$K$1269,'Résas archivées'!$Y$2:$Y$1269,"01/10/2018")</f>
        <v>0</v>
      </c>
      <c r="V12" s="333">
        <f>COUNTIFS('Résas en cours'!$Y$2:$Y$1324,"01/11/2018")+COUNTIFS('Résas archivées'!$Y$2:$Y$1269,"01/11/2018")</f>
        <v>0</v>
      </c>
      <c r="W12" s="334">
        <f>SUMIFS('Résas en cours'!$K$2:$K$1324,'Résas en cours'!$Y$2:$Y$1324,"01/11/2018")+SUMIFS('Résas archivées'!$K$2:$K$1269,'Résas archivées'!$Y$2:$Y$1269,"01/11/2018")</f>
        <v>0</v>
      </c>
      <c r="X12" s="333">
        <f>COUNTIFS('Résas en cours'!$Y$2:$Y$1324,"01/12/2018")+COUNTIFS('Résas archivées'!$Y$2:$Y$1269,"01/12/2018")</f>
        <v>0</v>
      </c>
      <c r="Y12" s="334">
        <f>SUMIFS('Résas en cours'!$K$2:$K$1324,'Résas en cours'!$Y$2:$Y$1324,"01/12/2018")+SUMIFS('Résas archivées'!$K$2:$K$1269,'Résas archivées'!$Y$2:$Y$1269,"01/12/2018")</f>
        <v>0</v>
      </c>
      <c r="Z12" s="335">
        <f t="shared" si="5"/>
        <v>0</v>
      </c>
      <c r="AA12" s="336">
        <f t="shared" si="6"/>
        <v>0</v>
      </c>
      <c r="AB12" s="320" t="e">
        <f>SUMPRODUCT((#REF!&gt;="01/01/2017"*1)*(#REF!&lt;="31/12/2017"*1))</f>
        <v>#REF!</v>
      </c>
      <c r="AC12" s="321" t="e">
        <f>SUMPRODUCT((#REF!&gt;=DATEVALUE("01/01/2017"))*(#REF!&lt;=DATEVALUE("31/12/2017"))*#REF!)</f>
        <v>#REF!</v>
      </c>
      <c r="AD12" s="311" t="e">
        <f t="shared" si="1"/>
        <v>#REF!</v>
      </c>
      <c r="AE12" s="312" t="e">
        <f t="shared" si="2"/>
        <v>#REF!</v>
      </c>
      <c r="AF12" s="313" t="e">
        <f t="shared" si="3"/>
        <v>#REF!</v>
      </c>
      <c r="AG12" s="312" t="e">
        <f t="shared" si="4"/>
        <v>#REF!</v>
      </c>
      <c r="AH12" s="445">
        <v>2</v>
      </c>
      <c r="AI12" s="448">
        <v>1254</v>
      </c>
      <c r="AK12" s="324">
        <v>6</v>
      </c>
      <c r="AL12" s="325">
        <v>13015.25</v>
      </c>
    </row>
    <row r="13" spans="1:38" s="323" customFormat="1" ht="15" customHeight="1" thickTop="1" thickBot="1" x14ac:dyDescent="0.3">
      <c r="A13" s="314" t="s">
        <v>4</v>
      </c>
      <c r="B13" s="331">
        <f>COUNTIFS('Résas en cours'!$W$2:$W$1324,"01/01/2018")+COUNTIFS('Résas archivées'!$W$2:$W$1269,"01/01/2018")</f>
        <v>0</v>
      </c>
      <c r="C13" s="332">
        <f>SUMIFS('Résas en cours'!$K$2:$K$1324,'Résas en cours'!$W$2:$W$1324,"01/01/2018")+SUMIFS('Résas archivées'!$K$2:$K$1270,'Résas archivées'!$W$2:$W$1270,"01/01/2018")</f>
        <v>0</v>
      </c>
      <c r="D13" s="333">
        <f>COUNTIFS('Résas en cours'!$W$2:$W$1324,"01/02/2018")+COUNTIFS('Résas archivées'!$W$2:$W$1269,"01/02/2018")</f>
        <v>0</v>
      </c>
      <c r="E13" s="334">
        <f>SUMIFS('Résas en cours'!$K$2:$K$1324,'Résas en cours'!$W$2:$W$1324,"01/02/2018")+SUMIFS('Résas archivées'!$K$2:$K$1269,'Résas archivées'!$W$2:$W$1269,"01/02/2018")</f>
        <v>0</v>
      </c>
      <c r="F13" s="333">
        <f>COUNTIFS('Résas en cours'!$W$2:$W$1324,"01/03/2018")+COUNTIFS('Résas archivées'!$W$2:$W$1269,"01/03/2018")</f>
        <v>0</v>
      </c>
      <c r="G13" s="334">
        <f>SUMIFS('Résas en cours'!$K$2:$K$1324,'Résas en cours'!$W$2:$W$1324,"01/03/2018")+SUMIFS('Résas archivées'!$K$2:$K$1269,'Résas archivées'!$W$2:$W$1269,"01/03/2018")</f>
        <v>0</v>
      </c>
      <c r="H13" s="333">
        <f>COUNTIFS('Résas en cours'!$W$2:$W$1324,"01/04/2018")+COUNTIFS('Résas archivées'!$W$2:$W$1269,"01/04/2018")</f>
        <v>0</v>
      </c>
      <c r="I13" s="334">
        <f>SUMIFS('Résas en cours'!$K$2:$K$1324,'Résas en cours'!$W$2:$W$1324,"01/04/2018")+SUMIFS('Résas archivées'!$K$2:$K$1269,'Résas archivées'!$W$2:$W$1269,"01/04/2018")</f>
        <v>0</v>
      </c>
      <c r="J13" s="333">
        <f>COUNTIFS('Résas en cours'!$W$2:$W$1324,"01/05/2018")+COUNTIFS('Résas archivées'!$W$2:$W$1269,"01/05/2018")</f>
        <v>0</v>
      </c>
      <c r="K13" s="334">
        <f>SUMIFS('Résas en cours'!$K$2:$K$1324,'Résas en cours'!$W$2:$W$1324,"01/05/2018")+SUMIFS('Résas archivées'!$K$2:$K$1269,'Résas archivées'!$W$2:$W$1269,"01/05/2018")</f>
        <v>0</v>
      </c>
      <c r="L13" s="333">
        <f>COUNTIFS('Résas en cours'!$W$2:$W$1324,"01/06/2018")+COUNTIFS('Résas archivées'!$W$2:$W$1269,"01/06/2018")</f>
        <v>0</v>
      </c>
      <c r="M13" s="334">
        <f>SUMIFS('Résas en cours'!$K$2:$K$1324,'Résas en cours'!$W$2:$W$1324,"01/06/2018")+SUMIFS('Résas archivées'!$K$2:$K$1269,'Résas archivées'!$W$2:$W$1269,"01/06/2018")</f>
        <v>0</v>
      </c>
      <c r="N13" s="333">
        <f>COUNTIFS('Résas en cours'!$W$2:$W$1324,"01/07/2018")+COUNTIFS('Résas archivées'!$W$2:$W$1269,"01/07/2018")</f>
        <v>0</v>
      </c>
      <c r="O13" s="334">
        <f>SUMIFS('Résas en cours'!$K$2:$K$1324,'Résas en cours'!$W$2:$W$1324,"01/07/2018")+SUMIFS('Résas archivées'!$K$2:$K$1269,'Résas archivées'!$W$2:$W$1269,"01/07/2018")</f>
        <v>0</v>
      </c>
      <c r="P13" s="333">
        <f>COUNTIFS('Résas en cours'!$W$2:$W$1324,"01/08/2018")+COUNTIFS('Résas archivées'!$W$2:$W$1269,"01/08/2018")</f>
        <v>0</v>
      </c>
      <c r="Q13" s="334">
        <f>SUMIFS('Résas en cours'!$K$2:$K$1324,'Résas en cours'!$W$2:$W$1324,"01/08/2018")+SUMIFS('Résas archivées'!$K$2:$K$1269,'Résas archivées'!$W$2:$W$1269,"01/08/2018")</f>
        <v>0</v>
      </c>
      <c r="R13" s="333">
        <f>COUNTIFS('Résas en cours'!$W$2:$W$1324,"01/09/2018")+COUNTIFS('Résas archivées'!$W$2:$W$1269,"01/09/2018")</f>
        <v>0</v>
      </c>
      <c r="S13" s="334">
        <f>SUMIFS('Résas en cours'!$K$2:$K$1324,'Résas en cours'!$W$2:$W$1324,"01/09/2018")+SUMIFS('Résas archivées'!$K$2:$K$1269,'Résas archivées'!$W$2:$W$1269,"01/09/2018")</f>
        <v>0</v>
      </c>
      <c r="T13" s="333">
        <f>COUNTIFS('Résas en cours'!$W$2:$W$1324,"01/10/2018")+COUNTIFS('Résas archivées'!$W$2:$W$1269,"01/10/2018")</f>
        <v>0</v>
      </c>
      <c r="U13" s="334">
        <f>SUMIFS('Résas en cours'!$K$2:$K$1324,'Résas en cours'!$W$2:$W$1324,"01/10/2018")+SUMIFS('Résas archivées'!$K$2:$K$1269,'Résas archivées'!$W$2:$W$1269,"01/10/2018")</f>
        <v>0</v>
      </c>
      <c r="V13" s="333">
        <f>COUNTIFS('Résas en cours'!$W$2:$W$1324,"01/11/2018")+COUNTIFS('Résas archivées'!$W$2:$W$1269,"01/11/2018")</f>
        <v>0</v>
      </c>
      <c r="W13" s="334">
        <f>SUMIFS('Résas en cours'!$K$2:$K$1324,'Résas en cours'!$W$2:$W$1324,"01/11/2018")+SUMIFS('Résas archivées'!$K$2:$K$1269,'Résas archivées'!$W$2:$W$1269,"01/11/2018")</f>
        <v>0</v>
      </c>
      <c r="X13" s="333">
        <f>COUNTIFS('Résas en cours'!$W$2:$W$1324,"01/12/2018")+COUNTIFS('Résas archivées'!$W$2:$W$1269,"01/12/2018")</f>
        <v>0</v>
      </c>
      <c r="Y13" s="334">
        <f>SUMIFS('Résas en cours'!$K$2:$K$1324,'Résas en cours'!$W$2:$W$1324,"01/12/2018")+SUMIFS('Résas archivées'!$K$2:$K$1269,'Résas archivées'!$W$2:$W$1269,"01/12/2018")</f>
        <v>0</v>
      </c>
      <c r="Z13" s="335">
        <f t="shared" si="5"/>
        <v>0</v>
      </c>
      <c r="AA13" s="336">
        <f t="shared" si="6"/>
        <v>0</v>
      </c>
      <c r="AB13" s="320" t="e">
        <f>SUMPRODUCT((#REF!&gt;="01/01/2017"*1)*(#REF!&lt;="31/12/2017"*1))</f>
        <v>#REF!</v>
      </c>
      <c r="AC13" s="321" t="e">
        <f>SUMPRODUCT((#REF!&gt;=DATEVALUE("01/01/2017"))*(#REF!&lt;=DATEVALUE("31/12/2017"))*#REF!)</f>
        <v>#REF!</v>
      </c>
      <c r="AD13" s="311" t="e">
        <f t="shared" si="1"/>
        <v>#REF!</v>
      </c>
      <c r="AE13" s="312" t="e">
        <f t="shared" si="2"/>
        <v>#REF!</v>
      </c>
      <c r="AF13" s="313" t="e">
        <f t="shared" si="3"/>
        <v>#REF!</v>
      </c>
      <c r="AG13" s="312" t="e">
        <f t="shared" si="4"/>
        <v>#REF!</v>
      </c>
      <c r="AH13" s="445">
        <v>1</v>
      </c>
      <c r="AI13" s="448">
        <v>528</v>
      </c>
      <c r="AK13" s="324">
        <v>6</v>
      </c>
      <c r="AL13" s="325">
        <v>10839.1</v>
      </c>
    </row>
    <row r="14" spans="1:38" s="323" customFormat="1" ht="15" customHeight="1" thickTop="1" thickBot="1" x14ac:dyDescent="0.3">
      <c r="A14" s="314" t="s">
        <v>44</v>
      </c>
      <c r="B14" s="340">
        <f>COUNTIFS('Résas en cours'!$AD$2:$AD$1324,"01/01/2018")+COUNTIFS('Résas archivées'!$AD$2:$AD$1269,"01/01/2018")</f>
        <v>0</v>
      </c>
      <c r="C14" s="334">
        <f>SUMIFS('Résas en cours'!$K$2:$K$1324,'Résas en cours'!$AD$2:$AD$1324,"01/01/2018")+SUMIFS('Résas archivées'!$K$2:$K$1269,'Résas archivées'!$AD$2:$AD$1269,"01/01/2018")</f>
        <v>0</v>
      </c>
      <c r="D14" s="333">
        <f>COUNTIFS('Résas en cours'!$AD$2:$AD$1324,"01/02/2018")+COUNTIFS('Résas archivées'!$AD$2:$AD$1269,"01/02/2018")</f>
        <v>0</v>
      </c>
      <c r="E14" s="334">
        <f>SUMIFS('Résas en cours'!$K$2:$K$1324,'Résas en cours'!$AD$2:$AD$1324,"01/02/2018")+SUMIFS('Résas archivées'!$K$2:$K$1269,'Résas archivées'!$AD$2:$AD$1269,"01/02/2018")</f>
        <v>0</v>
      </c>
      <c r="F14" s="333">
        <f>COUNTIFS('Résas en cours'!$AD$2:$AD$1324,"01/03/2018")+COUNTIFS('Résas archivées'!$AD$2:$AD$1269,"01/03/2018")</f>
        <v>0</v>
      </c>
      <c r="G14" s="334">
        <f>SUMIFS('Résas en cours'!$K$2:$K$1324,'Résas en cours'!$AD$2:$AD$1324,"01/03/2018")+SUMIFS('Résas archivées'!$K$2:$K$1269,'Résas archivées'!$AD$2:$AD$1269,"01/03/2018")</f>
        <v>0</v>
      </c>
      <c r="H14" s="333">
        <f>COUNTIFS('Résas en cours'!$AD$2:$AD$1324,"01/04/2018")+COUNTIFS('Résas archivées'!$AD$2:$AD$1269,"01/04/2018")</f>
        <v>0</v>
      </c>
      <c r="I14" s="334">
        <f>SUMIFS('Résas en cours'!$K$2:$K$1324,'Résas en cours'!$AD$2:$AD$1324,"01/04/2018")+SUMIFS('Résas archivées'!$K$2:$K$1269,'Résas archivées'!$AD$2:$AD$1269,"01/04/2018")</f>
        <v>0</v>
      </c>
      <c r="J14" s="333">
        <f>COUNTIFS('Résas en cours'!$AD$2:$AD$1324,"01/05/2018")+COUNTIFS('Résas archivées'!$AD$2:$AD$1269,"01/05/2018")</f>
        <v>0</v>
      </c>
      <c r="K14" s="334">
        <f>SUMIFS('Résas en cours'!$K$2:$K$1324,'Résas en cours'!$AD$2:$AD$1324,"01/05/2018")+SUMIFS('Résas archivées'!$K$2:$K$1269,'Résas archivées'!$AD$2:$AD$1269,"01/05/2018")</f>
        <v>0</v>
      </c>
      <c r="L14" s="333">
        <f>COUNTIFS('Résas en cours'!$AD$2:$AD$1324,"01/06/2018")+COUNTIFS('Résas archivées'!$AD$2:$AD$1269,"01/06/2018")</f>
        <v>0</v>
      </c>
      <c r="M14" s="334">
        <f>SUMIFS('Résas en cours'!$K$2:$K$1324,'Résas en cours'!$AD$2:$AD$1324,"01/06/2018")+SUMIFS('Résas archivées'!$K$2:$K$1269,'Résas archivées'!$AD$2:$AD$1269,"01/06/2018")</f>
        <v>0</v>
      </c>
      <c r="N14" s="333">
        <f>COUNTIFS('Résas en cours'!$AD$2:$AD$1324,"01/07/2018")+COUNTIFS('Résas archivées'!$AD$2:$AD$1269,"01/07/2018")</f>
        <v>0</v>
      </c>
      <c r="O14" s="334">
        <f>SUMIFS('Résas en cours'!$K$2:$K$1324,'Résas en cours'!$AD$2:$AD$1324,"01/07/2018")+SUMIFS('Résas archivées'!$K$2:$K$1269,'Résas archivées'!$AD$2:$AD$1269,"01/07/2018")</f>
        <v>0</v>
      </c>
      <c r="P14" s="333">
        <f>COUNTIFS('Résas en cours'!$AD$2:$AD$1324,"01/08/2018")+COUNTIFS('Résas archivées'!$AD$2:$AD$1269,"01/08/2018")</f>
        <v>0</v>
      </c>
      <c r="Q14" s="334">
        <f>SUMIFS('Résas en cours'!$K$2:$K$1324,'Résas en cours'!$AD$2:$AD$1324,"01/08/2018")+SUMIFS('Résas archivées'!$K$2:$K$1269,'Résas archivées'!$AD$2:$AD$1269,"01/08/2018")</f>
        <v>0</v>
      </c>
      <c r="R14" s="333">
        <f>COUNTIFS('Résas en cours'!$AD$2:$AD$1324,"01/09/2018")+COUNTIFS('Résas archivées'!$AD$2:$AD$1269,"01/09/2018")</f>
        <v>0</v>
      </c>
      <c r="S14" s="334">
        <f>SUMIFS('Résas en cours'!$K$2:$K$1324,'Résas en cours'!$AD$2:$AD$1324,"01/09/2018")+SUMIFS('Résas archivées'!$K$2:$K$1269,'Résas archivées'!$AD$2:$AD$1269,"01/09/2018")</f>
        <v>0</v>
      </c>
      <c r="T14" s="333">
        <f>COUNTIFS('Résas en cours'!$AD$2:$AD$1324,"01/10/2018")+COUNTIFS('Résas archivées'!$AD$2:$AD$1269,"01/10/2018")</f>
        <v>0</v>
      </c>
      <c r="U14" s="334">
        <f>SUMIFS('Résas en cours'!$K$2:$K$1324,'Résas en cours'!$AD$2:$AD$1324,"01/10/2018")+SUMIFS('Résas archivées'!$K$2:$K$1269,'Résas archivées'!$AD$2:$AD$1269,"01/10/2018")</f>
        <v>0</v>
      </c>
      <c r="V14" s="333">
        <f>COUNTIFS('Résas en cours'!$AD$2:$AD$1324,"01/11/2018")+COUNTIFS('Résas archivées'!$AD$2:$AD$1269,"01/11/2018")</f>
        <v>0</v>
      </c>
      <c r="W14" s="334">
        <f>SUMIFS('Résas en cours'!$K$2:$K$1324,'Résas en cours'!$AD$2:$AD$1324,"01/11/2018")+SUMIFS('Résas archivées'!$K$2:$K$1269,'Résas archivées'!$AD$2:$AD$1269,"01/11/2018")</f>
        <v>0</v>
      </c>
      <c r="X14" s="333">
        <f>COUNTIFS('Résas en cours'!$AD$2:$AD$1324,"01/12/2018")+COUNTIFS('Résas archivées'!$AD$2:$AD$1269,"01/12/2018")</f>
        <v>0</v>
      </c>
      <c r="Y14" s="334">
        <f>SUMIFS('Résas en cours'!$K$2:$K$1324,'Résas en cours'!$AD$2:$AD$1324,"01/12/2018")+SUMIFS('Résas archivées'!$K$2:$K$1269,'Résas archivées'!$AD$2:$AD$1269,"01/12/2018")</f>
        <v>0</v>
      </c>
      <c r="Z14" s="335">
        <f t="shared" si="5"/>
        <v>0</v>
      </c>
      <c r="AA14" s="336">
        <f t="shared" si="6"/>
        <v>0</v>
      </c>
      <c r="AB14" s="320" t="e">
        <f>SUMPRODUCT((#REF!&gt;="01/01/2017"*1)*(#REF!&lt;="31/12/2017"*1))</f>
        <v>#REF!</v>
      </c>
      <c r="AC14" s="321" t="e">
        <f>SUMPRODUCT((#REF!&gt;=DATEVALUE("01/01/2017"))*(#REF!&lt;=DATEVALUE("31/12/2017"))*#REF!)</f>
        <v>#REF!</v>
      </c>
      <c r="AD14" s="311" t="e">
        <f t="shared" si="1"/>
        <v>#REF!</v>
      </c>
      <c r="AE14" s="312" t="e">
        <f t="shared" si="2"/>
        <v>#REF!</v>
      </c>
      <c r="AF14" s="313" t="e">
        <f t="shared" si="3"/>
        <v>#REF!</v>
      </c>
      <c r="AG14" s="312" t="e">
        <f t="shared" si="4"/>
        <v>#REF!</v>
      </c>
      <c r="AH14" s="445">
        <v>2</v>
      </c>
      <c r="AI14" s="448">
        <v>3050.4</v>
      </c>
      <c r="AK14" s="324">
        <v>4</v>
      </c>
      <c r="AL14" s="325">
        <v>10114.049999999999</v>
      </c>
    </row>
    <row r="15" spans="1:38" s="323" customFormat="1" ht="15" customHeight="1" thickTop="1" thickBot="1" x14ac:dyDescent="0.3">
      <c r="A15" s="314" t="s">
        <v>12</v>
      </c>
      <c r="B15" s="331">
        <f>COUNTIFS('Résas en cours'!$AF$2:$AF$1324,"01/01/2018")+COUNTIFS('Résas archivées'!$AF$2:$AF$1269,"01/01/2018")</f>
        <v>0</v>
      </c>
      <c r="C15" s="332">
        <f>SUMIFS('Résas en cours'!$K$2:$K$1324,'Résas en cours'!$AF$2:$AF$1324,"01/01/2018")+SUMIFS('Résas archivées'!$K$2:$K$1270,'Résas archivées'!$AF$2:$AF$1270,"01/01/2018")</f>
        <v>0</v>
      </c>
      <c r="D15" s="333">
        <f>COUNTIFS('Résas en cours'!$AF$2:$AF$1324,"01/02/2018")+COUNTIFS('Résas archivées'!$AF$2:$AF$1269,"01/02/2018")</f>
        <v>0</v>
      </c>
      <c r="E15" s="334">
        <f>SUMIFS('Résas en cours'!$K$2:$K$1324,'Résas en cours'!$AF$2:$AF$1324,"01/02/2018")+SUMIFS('Résas archivées'!$K$2:$K$1269,'Résas archivées'!$AF$2:$AF$1269,"01/02/2018")</f>
        <v>0</v>
      </c>
      <c r="F15" s="333">
        <f>COUNTIFS('Résas en cours'!$AF$2:$AF$1324,"01/03/2018")+COUNTIFS('Résas archivées'!$AF$2:$AF$1269,"01/03/2018")</f>
        <v>0</v>
      </c>
      <c r="G15" s="334">
        <f>SUMIFS('Résas en cours'!$K$2:$K$1324,'Résas en cours'!$AF$2:$AF$1324,"01/03/2018")+SUMIFS('Résas archivées'!$K$2:$K$1269,'Résas archivées'!$AF$2:$AF$1269,"01/03/2018")</f>
        <v>0</v>
      </c>
      <c r="H15" s="333">
        <f>COUNTIFS('Résas en cours'!$AF$2:$AF$1324,"01/04/2018")+COUNTIFS('Résas archivées'!$AF$2:$AF$1269,"01/04/2018")</f>
        <v>0</v>
      </c>
      <c r="I15" s="334">
        <f>SUMIFS('Résas en cours'!$K$2:$K$1324,'Résas en cours'!$AF$2:$AF$1324,"01/04/2018")+SUMIFS('Résas archivées'!$K$2:$K$1269,'Résas archivées'!$AF$2:$AF$1269,"01/04/2018")</f>
        <v>0</v>
      </c>
      <c r="J15" s="333">
        <f>COUNTIFS('Résas en cours'!$AF$2:$AF$1324,"01/05/2018")+COUNTIFS('Résas archivées'!$AF$2:$AF$1269,"01/05/2018")</f>
        <v>0</v>
      </c>
      <c r="K15" s="334">
        <f>SUMIFS('Résas en cours'!$K$2:$K$1324,'Résas en cours'!$AF$2:$AF$1324,"01/05/2018")+SUMIFS('Résas archivées'!$K$2:$K$1269,'Résas archivées'!$AF$2:$AF$1269,"01/05/2018")</f>
        <v>0</v>
      </c>
      <c r="L15" s="333">
        <f>COUNTIFS('Résas en cours'!$AF$2:$AF$1324,"01/06/2018")+COUNTIFS('Résas archivées'!$AF$2:$AF$1269,"01/06/2018")</f>
        <v>0</v>
      </c>
      <c r="M15" s="334">
        <f>SUMIFS('Résas en cours'!$K$2:$K$1324,'Résas en cours'!$AF$2:$AF$1324,"01/06/2018")+SUMIFS('Résas archivées'!$K$2:$K$1269,'Résas archivées'!$AF$2:$AF$1269,"01/06/2018")</f>
        <v>0</v>
      </c>
      <c r="N15" s="333">
        <f>COUNTIFS('Résas en cours'!$AF$2:$AF$1324,"01/07/2018")+COUNTIFS('Résas archivées'!$AF$2:$AF$1269,"01/07/2018")</f>
        <v>0</v>
      </c>
      <c r="O15" s="334">
        <f>SUMIFS('Résas en cours'!$K$2:$K$1324,'Résas en cours'!$AF$2:$AF$1324,"01/07/2018")+SUMIFS('Résas archivées'!$K$2:$K$1269,'Résas archivées'!$AF$2:$AF$1269,"01/07/2018")</f>
        <v>0</v>
      </c>
      <c r="P15" s="333">
        <f>COUNTIFS('Résas en cours'!$AF$2:$AF$1324,"01/08/2018")+COUNTIFS('Résas archivées'!$AF$2:$AF$1269,"01/08/2018")</f>
        <v>0</v>
      </c>
      <c r="Q15" s="334">
        <f>SUMIFS('Résas en cours'!$K$2:$K$1324,'Résas en cours'!$AF$2:$AF$1324,"01/08/2018")+SUMIFS('Résas archivées'!$K$2:$K$1269,'Résas archivées'!$AF$2:$AF$1269,"01/08/2018")</f>
        <v>0</v>
      </c>
      <c r="R15" s="333">
        <f>COUNTIFS('Résas en cours'!$AF$2:$AF$1324,"01/09/2018")+COUNTIFS('Résas archivées'!$AF$2:$AF$1269,"01/09/2018")</f>
        <v>0</v>
      </c>
      <c r="S15" s="334">
        <f>SUMIFS('Résas en cours'!$K$2:$K$1324,'Résas en cours'!$AF$2:$AF$1324,"01/09/2018")+SUMIFS('Résas archivées'!$K$2:$K$1269,'Résas archivées'!$AF$2:$AF$1269,"01/09/2018")</f>
        <v>0</v>
      </c>
      <c r="T15" s="333">
        <f>COUNTIFS('Résas en cours'!$AF$2:$AF$1324,"01/10/2018")+COUNTIFS('Résas archivées'!$AF$2:$AF$1269,"01/10/2018")</f>
        <v>0</v>
      </c>
      <c r="U15" s="334">
        <f>SUMIFS('Résas en cours'!$K$2:$K$1324,'Résas en cours'!$AF$2:$AF$1324,"01/10/2018")+SUMIFS('Résas archivées'!$K$2:$K$1269,'Résas archivées'!$AF$2:$AF$1269,"01/10/2018")</f>
        <v>0</v>
      </c>
      <c r="V15" s="333">
        <f>COUNTIFS('Résas en cours'!$AF$2:$AF$1324,"01/11/2018")+COUNTIFS('Résas archivées'!$AF$2:$AF$1269,"01/11/2018")</f>
        <v>0</v>
      </c>
      <c r="W15" s="334">
        <f>SUMIFS('Résas en cours'!$K$2:$K$1324,'Résas en cours'!$AF$2:$AF$1324,"01/11/2018")+SUMIFS('Résas archivées'!$K$2:$K$1269,'Résas archivées'!$AF$2:$AF$1269,"01/11/2018")</f>
        <v>0</v>
      </c>
      <c r="X15" s="333">
        <f>COUNTIFS('Résas en cours'!$AF$2:$AF$1324,"01/12/2018")+COUNTIFS('Résas archivées'!$AF$2:$AF$1269,"01/12/2018")</f>
        <v>0</v>
      </c>
      <c r="Y15" s="334">
        <f>SUMIFS('Résas en cours'!$K$2:$K$1324,'Résas en cours'!$AF$2:$AF$1324,"01/12/2018")+SUMIFS('Résas archivées'!$K$2:$K$1269,'Résas archivées'!$AF$2:$AF$1269,"01/12/2018")</f>
        <v>0</v>
      </c>
      <c r="Z15" s="335">
        <f t="shared" si="5"/>
        <v>0</v>
      </c>
      <c r="AA15" s="336">
        <f t="shared" si="6"/>
        <v>0</v>
      </c>
      <c r="AB15" s="320" t="e">
        <f>SUMPRODUCT((#REF!&gt;="01/01/2017"*1)*(#REF!&lt;="31/12/2017"*1))</f>
        <v>#REF!</v>
      </c>
      <c r="AC15" s="321" t="e">
        <f>SUMPRODUCT((#REF!&gt;=DATEVALUE("01/01/2017"))*(#REF!&lt;=DATEVALUE("31/12/2017"))*#REF!)</f>
        <v>#REF!</v>
      </c>
      <c r="AD15" s="311" t="e">
        <f t="shared" si="1"/>
        <v>#REF!</v>
      </c>
      <c r="AE15" s="312" t="e">
        <f t="shared" si="2"/>
        <v>#REF!</v>
      </c>
      <c r="AF15" s="313" t="e">
        <f t="shared" si="3"/>
        <v>#REF!</v>
      </c>
      <c r="AG15" s="312" t="e">
        <f t="shared" si="4"/>
        <v>#REF!</v>
      </c>
      <c r="AH15" s="445">
        <v>0</v>
      </c>
      <c r="AI15" s="448">
        <v>0</v>
      </c>
      <c r="AK15" s="324">
        <v>4</v>
      </c>
      <c r="AL15" s="325">
        <v>8117.4</v>
      </c>
    </row>
    <row r="16" spans="1:38" s="323" customFormat="1" ht="15" customHeight="1" thickTop="1" thickBot="1" x14ac:dyDescent="0.3">
      <c r="A16" s="341" t="s">
        <v>7</v>
      </c>
      <c r="B16" s="331">
        <f>COUNTIFS('Résas en cours'!$AA$2:$AA$1324,"01/01/2018")+COUNTIFS('Résas archivées'!$AA$2:$AA$1269,"01/01/2018")</f>
        <v>0</v>
      </c>
      <c r="C16" s="332">
        <f>SUMIFS('Résas en cours'!$K$2:$K$1324,'Résas en cours'!$AA$2:$AA$1324,"01/01/2018")+SUMIFS('Résas archivées'!$K$2:$K$1270,'Résas archivées'!$AA$2:$AA$1270,"01/01/2018")</f>
        <v>0</v>
      </c>
      <c r="D16" s="333">
        <f>COUNTIFS('Résas en cours'!$AA$2:$AA$1324,"01/02/2018")+COUNTIFS('Résas archivées'!$AA$2:$AA$1269,"01/02/2018")</f>
        <v>0</v>
      </c>
      <c r="E16" s="334">
        <f>SUMIFS('Résas en cours'!$K$2:$K$1324,'Résas en cours'!$AA$2:$AA$1324,"01/02/2018")+SUMIFS('Résas archivées'!$K$2:$K$1269,'Résas archivées'!$AA$2:$AA$1269,"01/02/2018")</f>
        <v>0</v>
      </c>
      <c r="F16" s="333">
        <f>COUNTIFS('Résas en cours'!$AA$2:$AA$1324,"01/03/2018")+COUNTIFS('Résas archivées'!$AA$2:$AA$1269,"01/03/2018")</f>
        <v>0</v>
      </c>
      <c r="G16" s="334">
        <f>SUMIFS('Résas en cours'!$K$2:$K$1324,'Résas en cours'!$AA$2:$AA$1324,"01/03/2018")+SUMIFS('Résas archivées'!$K$2:$K$1269,'Résas archivées'!$AA$2:$AA$1269,"01/03/2018")</f>
        <v>0</v>
      </c>
      <c r="H16" s="333">
        <f>COUNTIFS('Résas en cours'!$AA$2:$AA$1324,"01/04/2018")+COUNTIFS('Résas archivées'!$AA$2:$AA$1269,"01/04/2018")</f>
        <v>0</v>
      </c>
      <c r="I16" s="334">
        <f>SUMIFS('Résas en cours'!$K$2:$K$1324,'Résas en cours'!$AA$2:$AA$1324,"01/04/2018")+SUMIFS('Résas archivées'!$K$2:$K$1269,'Résas archivées'!$AA$2:$AA$1269,"01/04/2018")</f>
        <v>0</v>
      </c>
      <c r="J16" s="333">
        <f>COUNTIFS('Résas en cours'!$AA$2:$AA$1324,"01/05/2018")+COUNTIFS('Résas archivées'!$AA$2:$AA$1269,"01/05/2018")</f>
        <v>0</v>
      </c>
      <c r="K16" s="334">
        <f>SUMIFS('Résas en cours'!$K$2:$K$1324,'Résas en cours'!$AA$2:$AA$1324,"01/05/2018")+SUMIFS('Résas archivées'!$K$2:$K$1269,'Résas archivées'!$AA$2:$AA$1269,"01/05/2018")</f>
        <v>0</v>
      </c>
      <c r="L16" s="333">
        <f>COUNTIFS('Résas en cours'!$AA$2:$AA$1324,"01/06/2018")+COUNTIFS('Résas archivées'!$AA$2:$AA$1269,"01/06/2018")</f>
        <v>0</v>
      </c>
      <c r="M16" s="334">
        <f>SUMIFS('Résas en cours'!$K$2:$K$1324,'Résas en cours'!$AA$2:$AA$1324,"01/06/2018")+SUMIFS('Résas archivées'!$K$2:$K$1269,'Résas archivées'!$AA$2:$AA$1269,"01/06/2018")</f>
        <v>0</v>
      </c>
      <c r="N16" s="333">
        <f>COUNTIFS('Résas en cours'!$AA$2:$AA$1324,"01/07/2018")+COUNTIFS('Résas archivées'!$AA$2:$AA$1269,"01/07/2018")</f>
        <v>0</v>
      </c>
      <c r="O16" s="334">
        <f>SUMIFS('Résas en cours'!$K$2:$K$1324,'Résas en cours'!$AA$2:$AA$1324,"01/07/2018")+SUMIFS('Résas archivées'!$K$2:$K$1269,'Résas archivées'!$AA$2:$AA$1269,"01/07/2018")</f>
        <v>0</v>
      </c>
      <c r="P16" s="333">
        <f>COUNTIFS('Résas en cours'!$AA$2:$AA$1324,"01/08/2018")+COUNTIFS('Résas archivées'!$AA$2:$AA$1269,"01/08/2018")</f>
        <v>0</v>
      </c>
      <c r="Q16" s="334">
        <f>SUMIFS('Résas en cours'!$K$2:$K$1324,'Résas en cours'!$AA$2:$AA$1324,"01/08/2018")+SUMIFS('Résas archivées'!$K$2:$K$1269,'Résas archivées'!$AA$2:$AA$1269,"01/08/2018")</f>
        <v>0</v>
      </c>
      <c r="R16" s="333">
        <f>COUNTIFS('Résas en cours'!$AA$2:$AA$1324,"01/09/2018")+COUNTIFS('Résas archivées'!$AA$2:$AA$1269,"01/09/2018")</f>
        <v>0</v>
      </c>
      <c r="S16" s="334">
        <f>SUMIFS('Résas en cours'!$K$2:$K$1324,'Résas en cours'!$AA$2:$AA$1324,"01/09/2018")+SUMIFS('Résas archivées'!$K$2:$K$1269,'Résas archivées'!$AA$2:$AA$1269,"01/09/2018")</f>
        <v>0</v>
      </c>
      <c r="T16" s="333">
        <f>COUNTIFS('Résas en cours'!$AA$2:$AA$1324,"01/10/2018")+COUNTIFS('Résas archivées'!$AA$2:$AA$1269,"01/10/2018")</f>
        <v>0</v>
      </c>
      <c r="U16" s="334">
        <f>SUMIFS('Résas en cours'!$K$2:$K$1324,'Résas en cours'!$AA$2:$AA$1324,"01/10/2018")+SUMIFS('Résas archivées'!$K$2:$K$1269,'Résas archivées'!$AA$2:$AA$1269,"01/10/2018")</f>
        <v>0</v>
      </c>
      <c r="V16" s="333">
        <f>COUNTIFS('Résas en cours'!$AA$2:$AA$1324,"01/11/2018")+COUNTIFS('Résas archivées'!$AA$2:$AA$1269,"01/11/2018")</f>
        <v>0</v>
      </c>
      <c r="W16" s="334">
        <f>SUMIFS('Résas en cours'!$K$2:$K$1324,'Résas en cours'!$AA$2:$AA$1324,"01/11/2018")+SUMIFS('Résas archivées'!$K$2:$K$1269,'Résas archivées'!$AA$2:$AA$1269,"01/11/2018")</f>
        <v>0</v>
      </c>
      <c r="X16" s="333">
        <f>COUNTIFS('Résas en cours'!$AA$2:$AA$1324,"01/12/2018")+COUNTIFS('Résas archivées'!$AA$2:$AA$1269,"01/12/2018")</f>
        <v>0</v>
      </c>
      <c r="Y16" s="334">
        <f>SUMIFS('Résas en cours'!$K$2:$K$1324,'Résas en cours'!$AA$2:$AA$1324,"01/12/2018")+SUMIFS('Résas archivées'!$K$2:$K$1269,'Résas archivées'!$AA$2:$AA$1269,"01/12/2018")</f>
        <v>0</v>
      </c>
      <c r="Z16" s="335">
        <f t="shared" si="5"/>
        <v>0</v>
      </c>
      <c r="AA16" s="336">
        <f t="shared" si="6"/>
        <v>0</v>
      </c>
      <c r="AB16" s="320" t="e">
        <f>SUMPRODUCT((#REF!&gt;="01/01/2017"*1)*(#REF!&lt;="31/12/2017"*1))</f>
        <v>#REF!</v>
      </c>
      <c r="AC16" s="321" t="e">
        <f>SUMPRODUCT((#REF!&gt;=DATEVALUE("01/01/2017"))*(#REF!&lt;=DATEVALUE("31/12/2017"))*#REF!)</f>
        <v>#REF!</v>
      </c>
      <c r="AD16" s="311" t="e">
        <f t="shared" si="1"/>
        <v>#REF!</v>
      </c>
      <c r="AE16" s="312" t="e">
        <f t="shared" si="2"/>
        <v>#REF!</v>
      </c>
      <c r="AF16" s="313" t="e">
        <f t="shared" si="3"/>
        <v>#REF!</v>
      </c>
      <c r="AG16" s="312" t="e">
        <f t="shared" si="4"/>
        <v>#REF!</v>
      </c>
      <c r="AH16" s="445">
        <v>4</v>
      </c>
      <c r="AI16" s="448">
        <v>1052.9000000000001</v>
      </c>
      <c r="AK16" s="324">
        <v>2</v>
      </c>
      <c r="AL16" s="325">
        <v>3825.25</v>
      </c>
    </row>
    <row r="17" spans="1:38" s="323" customFormat="1" ht="15" hidden="1" customHeight="1" thickTop="1" thickBot="1" x14ac:dyDescent="0.3">
      <c r="A17" s="342" t="s">
        <v>10</v>
      </c>
      <c r="B17" s="327">
        <v>0</v>
      </c>
      <c r="C17" s="328">
        <v>0</v>
      </c>
      <c r="D17" s="327">
        <v>0</v>
      </c>
      <c r="E17" s="343">
        <v>0</v>
      </c>
      <c r="F17" s="327">
        <v>0</v>
      </c>
      <c r="G17" s="343">
        <v>0</v>
      </c>
      <c r="H17" s="327">
        <v>0</v>
      </c>
      <c r="I17" s="343">
        <v>0</v>
      </c>
      <c r="J17" s="327">
        <v>0</v>
      </c>
      <c r="K17" s="343">
        <v>0</v>
      </c>
      <c r="L17" s="327">
        <v>0</v>
      </c>
      <c r="M17" s="343">
        <v>0</v>
      </c>
      <c r="N17" s="327">
        <v>0</v>
      </c>
      <c r="O17" s="343">
        <v>0</v>
      </c>
      <c r="P17" s="327">
        <v>0</v>
      </c>
      <c r="Q17" s="343">
        <v>0</v>
      </c>
      <c r="R17" s="327">
        <v>0</v>
      </c>
      <c r="S17" s="343">
        <v>0</v>
      </c>
      <c r="T17" s="327">
        <v>0</v>
      </c>
      <c r="U17" s="343">
        <v>0</v>
      </c>
      <c r="V17" s="327">
        <v>0</v>
      </c>
      <c r="W17" s="343">
        <v>0</v>
      </c>
      <c r="X17" s="327">
        <v>0</v>
      </c>
      <c r="Y17" s="343">
        <v>0</v>
      </c>
      <c r="Z17" s="344">
        <f t="shared" si="5"/>
        <v>0</v>
      </c>
      <c r="AA17" s="345">
        <f t="shared" si="6"/>
        <v>0</v>
      </c>
      <c r="AB17" s="320" t="e">
        <f>SUMPRODUCT((#REF!&gt;="01/01/2017"*1)*(#REF!&lt;="31/12/2017"*1))</f>
        <v>#REF!</v>
      </c>
      <c r="AC17" s="321">
        <v>0</v>
      </c>
      <c r="AD17" s="311" t="e">
        <f t="shared" si="1"/>
        <v>#REF!</v>
      </c>
      <c r="AE17" s="312" t="e">
        <f t="shared" si="2"/>
        <v>#REF!</v>
      </c>
      <c r="AF17" s="313">
        <f t="shared" si="3"/>
        <v>0</v>
      </c>
      <c r="AG17" s="312" t="e">
        <f t="shared" si="4"/>
        <v>#DIV/0!</v>
      </c>
      <c r="AH17" s="346">
        <v>29</v>
      </c>
      <c r="AI17" s="347">
        <v>42541</v>
      </c>
      <c r="AK17" s="348">
        <v>0</v>
      </c>
      <c r="AL17" s="349">
        <v>0</v>
      </c>
    </row>
    <row r="18" spans="1:38" s="323" customFormat="1" ht="15" hidden="1" customHeight="1" thickTop="1" thickBot="1" x14ac:dyDescent="0.3">
      <c r="A18" s="341" t="s">
        <v>11</v>
      </c>
      <c r="B18" s="331">
        <f>COUNTIFS('Résas en cours'!$AE$2:$AE$1324,"01/01/2018")+COUNTIFS('Résas archivées'!$AE$2:$AE$1269,"01/01/2018")</f>
        <v>0</v>
      </c>
      <c r="C18" s="332">
        <f>SUMIFS('Résas en cours'!$K$2:$K$1324,'Résas en cours'!$AE$2:$AE$1324,"01/01/2018")+SUMIFS('Résas archivées'!$K$2:$K$1270,'Résas archivées'!$AE$2:$AE$1270,"01/01/2018")</f>
        <v>0</v>
      </c>
      <c r="D18" s="333">
        <f>COUNTIFS('Résas en cours'!$AE$2:$AE$1324,"01/02/2018")+COUNTIFS('Résas archivées'!$AE$2:$AE$1269,"01/02/2018")</f>
        <v>0</v>
      </c>
      <c r="E18" s="334">
        <f>SUMIFS('Résas en cours'!$K$2:$K$1324,'Résas en cours'!$AE$2:$AE$1324,"01/02/2018")+SUMIFS('Résas archivées'!$K$2:$K$1269,'Résas archivées'!$AE$2:$AE$1269,"01/02/2018")</f>
        <v>0</v>
      </c>
      <c r="F18" s="333">
        <f>COUNTIFS('Résas en cours'!$AE$2:$AE$1324,"01/03/2018")+COUNTIFS('Résas archivées'!$AE$2:$AE$1269,"01/03/2018")</f>
        <v>0</v>
      </c>
      <c r="G18" s="334">
        <f>SUMIFS('Résas en cours'!$K$2:$K$1324,'Résas en cours'!$AE$2:$AE$1324,"01/03/2018")+SUMIFS('Résas archivées'!$K$2:$K$1269,'Résas archivées'!$AE$2:$AE$1269,"01/03/2018")</f>
        <v>0</v>
      </c>
      <c r="H18" s="333">
        <f>COUNTIFS('Résas en cours'!$AE$2:$AE$1324,"01/04/2018")+COUNTIFS('Résas archivées'!$AE$2:$AE$1269,"01/04/2018")</f>
        <v>0</v>
      </c>
      <c r="I18" s="334">
        <f>SUMIFS('Résas en cours'!$K$2:$K$1324,'Résas en cours'!$AE$2:$AE$1324,"01/04/2018")+SUMIFS('Résas archivées'!$K$2:$K$1269,'Résas archivées'!$AE$2:$AE$1269,"01/04/2018")</f>
        <v>0</v>
      </c>
      <c r="J18" s="333">
        <f>COUNTIFS('Résas en cours'!$AE$2:$AE$1324,"01/05/2018")+COUNTIFS('Résas archivées'!$AE$2:$AE$1269,"01/05/2018")</f>
        <v>0</v>
      </c>
      <c r="K18" s="334">
        <f>SUMIFS('Résas en cours'!$K$2:$K$1324,'Résas en cours'!$AE$2:$AE$1324,"01/05/2018")+SUMIFS('Résas archivées'!$K$2:$K$1269,'Résas archivées'!$AE$2:$AE$1269,"01/05/2018")</f>
        <v>0</v>
      </c>
      <c r="L18" s="333">
        <f>COUNTIFS('Résas en cours'!$AE$2:$AE$1324,"01/06/2018")+COUNTIFS('Résas archivées'!$AE$2:$AE$1269,"01/06/2018")</f>
        <v>0</v>
      </c>
      <c r="M18" s="334">
        <f>SUMIFS('Résas en cours'!$K$2:$K$1324,'Résas en cours'!$AE$2:$AE$1324,"01/06/2018")+SUMIFS('Résas archivées'!$K$2:$K$1269,'Résas archivées'!$AE$2:$AE$1269,"01/06/2018")</f>
        <v>0</v>
      </c>
      <c r="N18" s="333">
        <f>COUNTIFS('Résas en cours'!$AE$2:$AE$1324,"01/07/2018")+COUNTIFS('Résas archivées'!$AE$2:$AE$1269,"01/07/2018")</f>
        <v>0</v>
      </c>
      <c r="O18" s="334">
        <f>SUMIFS('Résas en cours'!$K$2:$K$1324,'Résas en cours'!$AE$2:$AE$1324,"01/07/2018")+SUMIFS('Résas archivées'!$K$2:$K$1269,'Résas archivées'!$AE$2:$AE$1269,"01/07/2018")</f>
        <v>0</v>
      </c>
      <c r="P18" s="333">
        <f>COUNTIFS('Résas en cours'!$AE$2:$AE$1324,"01/08/2018")+COUNTIFS('Résas archivées'!$AE$2:$AE$1269,"01/08/2018")</f>
        <v>0</v>
      </c>
      <c r="Q18" s="334">
        <f>SUMIFS('Résas en cours'!$K$2:$K$1324,'Résas en cours'!$AE$2:$AE$1324,"01/08/2018")+SUMIFS('Résas archivées'!$K$2:$K$1269,'Résas archivées'!$AE$2:$AE$1269,"01/08/2018")</f>
        <v>0</v>
      </c>
      <c r="R18" s="333">
        <f>COUNTIFS('Résas en cours'!$AE$2:$AE$1324,"01/09/2018")+COUNTIFS('Résas archivées'!$AE$2:$AE$1269,"01/09/2018")</f>
        <v>0</v>
      </c>
      <c r="S18" s="334">
        <f>SUMIFS('Résas en cours'!$K$2:$K$1324,'Résas en cours'!$AE$2:$AE$1324,"01/09/2018")+SUMIFS('Résas archivées'!$K$2:$K$1269,'Résas archivées'!$AE$2:$AE$1269,"01/09/2018")</f>
        <v>0</v>
      </c>
      <c r="T18" s="333">
        <f>COUNTIFS('Résas en cours'!$AE$2:$AE$1324,"01/10/2018")+COUNTIFS('Résas archivées'!$AE$2:$AE$1269,"01/10/2018")</f>
        <v>0</v>
      </c>
      <c r="U18" s="334">
        <f>SUMIFS('Résas en cours'!$K$2:$K$1324,'Résas en cours'!$AE$2:$AE$1324,"01/10/2018")+SUMIFS('Résas archivées'!$K$2:$K$1269,'Résas archivées'!$AE$2:$AE$1269,"01/10/2018")</f>
        <v>0</v>
      </c>
      <c r="V18" s="333">
        <f>COUNTIFS('Résas en cours'!$AE$2:$AE$1324,"01/11/2018")+COUNTIFS('Résas archivées'!$AE$2:$AE$1269,"01/11/2018")</f>
        <v>0</v>
      </c>
      <c r="W18" s="334">
        <f>SUMIFS('Résas en cours'!$K$2:$K$1324,'Résas en cours'!$AE$2:$AE$1324,"01/11/2018")+SUMIFS('Résas archivées'!$K$2:$K$1269,'Résas archivées'!$AE$2:$AE$1269,"01/11/2018")</f>
        <v>0</v>
      </c>
      <c r="X18" s="333">
        <f>COUNTIFS('Résas en cours'!$AE$2:$AE$1324,"01/12/2018")+COUNTIFS('Résas archivées'!$AE$2:$AE$1269,"01/12/2018")</f>
        <v>0</v>
      </c>
      <c r="Y18" s="334">
        <f>SUMIFS('Résas en cours'!$K$2:$K$1324,'Résas en cours'!$AE$2:$AE$1324,"01/12/2018")+SUMIFS('Résas archivées'!$K$2:$K$1269,'Résas archivées'!$AE$2:$AE$1269,"01/12/2018")</f>
        <v>0</v>
      </c>
      <c r="Z18" s="335">
        <f t="shared" si="5"/>
        <v>0</v>
      </c>
      <c r="AA18" s="336">
        <f t="shared" si="6"/>
        <v>0</v>
      </c>
      <c r="AB18" s="320">
        <v>0</v>
      </c>
      <c r="AC18" s="321">
        <v>0</v>
      </c>
      <c r="AD18" s="311">
        <f t="shared" si="1"/>
        <v>0</v>
      </c>
      <c r="AE18" s="312">
        <v>0</v>
      </c>
      <c r="AF18" s="313">
        <f t="shared" si="3"/>
        <v>0</v>
      </c>
      <c r="AG18" s="312">
        <v>0</v>
      </c>
      <c r="AH18" s="337">
        <v>0</v>
      </c>
      <c r="AI18" s="322">
        <v>0</v>
      </c>
      <c r="AK18" s="324">
        <v>0</v>
      </c>
      <c r="AL18" s="325">
        <v>0</v>
      </c>
    </row>
    <row r="19" spans="1:38" s="323" customFormat="1" ht="15" hidden="1" customHeight="1" thickTop="1" thickBot="1" x14ac:dyDescent="0.3">
      <c r="A19" s="350" t="s">
        <v>13</v>
      </c>
      <c r="B19" s="331">
        <f>COUNTIFS('Résas en cours'!$AG$2:$AG$1324,"01/01/2018")+COUNTIFS('Résas archivées'!$AG$2:$AG$1269,"01/01/2018")</f>
        <v>0</v>
      </c>
      <c r="C19" s="332">
        <f>SUMIFS('Résas en cours'!$K$2:$K$1324,'Résas en cours'!$AG$2:$AG$1324,"01/01/2018")+SUMIFS('Résas archivées'!$K$2:$K$1270,'Résas archivées'!$AG$2:$AG$1270,"01/01/2018")</f>
        <v>0</v>
      </c>
      <c r="D19" s="331">
        <f>COUNTIFS('Résas en cours'!$AG$2:$AG$1324,"01/02/2018")+COUNTIFS('Résas archivées'!$AG$2:$AG$1269,"01/02/2018")</f>
        <v>0</v>
      </c>
      <c r="E19" s="351">
        <f>SUMIFS('Résas en cours'!$K$2:$K$1324,'Résas en cours'!$AG$2:$AG$1324,"01/02/2018")+SUMIFS('Résas archivées'!$K$2:$K$1269,'Résas archivées'!$AG$2:$AG$1269,"01/02/2018")</f>
        <v>0</v>
      </c>
      <c r="F19" s="331">
        <f>COUNTIFS('Résas en cours'!$AG$2:$AG$1324,"01/03/2018")+COUNTIFS('Résas archivées'!$AG$2:$AG$1269,"01/03/2018")</f>
        <v>0</v>
      </c>
      <c r="G19" s="351">
        <f>SUMIFS('Résas en cours'!$K$2:$K$1324,'Résas en cours'!$AG$2:$AG$1324,"01/03/2018")+SUMIFS('Résas archivées'!$K$2:$K$1269,'Résas archivées'!$AG$2:$AG$1269,"01/03/2018")</f>
        <v>0</v>
      </c>
      <c r="H19" s="331">
        <f>COUNTIFS('Résas en cours'!$AG$2:$AG$1324,"01/04/2018")+COUNTIFS('Résas archivées'!$AG$2:$AG$1269,"01/04/2018")</f>
        <v>0</v>
      </c>
      <c r="I19" s="351">
        <f>SUMIFS('Résas en cours'!$K$2:$K$1324,'Résas en cours'!$AG$2:$AG$1324,"01/04/2018")+SUMIFS('Résas archivées'!$K$2:$K$1269,'Résas archivées'!$AG$2:$AG$1269,"01/04/2018")</f>
        <v>0</v>
      </c>
      <c r="J19" s="331">
        <f>COUNTIFS('Résas en cours'!$AG$2:$AG$1324,"01/05/2018")+COUNTIFS('Résas archivées'!$AG$2:$AG$1269,"01/05/2018")</f>
        <v>0</v>
      </c>
      <c r="K19" s="351">
        <f>SUMIFS('Résas en cours'!$K$2:$K$1324,'Résas en cours'!$AG$2:$AG$1324,"01/05/2018")+SUMIFS('Résas archivées'!$K$2:$K$1269,'Résas archivées'!$AG$2:$AG$1269,"01/05/2018")</f>
        <v>0</v>
      </c>
      <c r="L19" s="331">
        <f>COUNTIFS('Résas en cours'!$AG$2:$AG$1324,"01/06/2018")+COUNTIFS('Résas archivées'!$AG$2:$AG$1269,"01/06/2018")</f>
        <v>0</v>
      </c>
      <c r="M19" s="351">
        <f>SUMIFS('Résas en cours'!$K$2:$K$1324,'Résas en cours'!$AG$2:$AG$1324,"01/06/2018")+SUMIFS('Résas archivées'!$K$2:$K$1269,'Résas archivées'!$AG$2:$AG$1269,"01/06/2018")</f>
        <v>0</v>
      </c>
      <c r="N19" s="331">
        <f>COUNTIFS('Résas en cours'!$AG$2:$AG$1324,"01/07/2018")+COUNTIFS('Résas archivées'!$AG$2:$AG$1269,"01/07/2018")</f>
        <v>0</v>
      </c>
      <c r="O19" s="351">
        <f>SUMIFS('Résas en cours'!$K$2:$K$1324,'Résas en cours'!$AG$2:$AG$1324,"01/07/2018")+SUMIFS('Résas archivées'!$K$2:$K$1269,'Résas archivées'!$AG$2:$AG$1269,"01/07/2018")</f>
        <v>0</v>
      </c>
      <c r="P19" s="331">
        <f>COUNTIFS('Résas en cours'!$AG$2:$AG$1324,"01/08/2018")+COUNTIFS('Résas archivées'!$AG$2:$AG$1269,"01/08/2018")</f>
        <v>0</v>
      </c>
      <c r="Q19" s="351">
        <f>SUMIFS('Résas en cours'!$K$2:$K$1324,'Résas en cours'!$AG$2:$AG$1324,"01/08/2018")+SUMIFS('Résas archivées'!$K$2:$K$1269,'Résas archivées'!$AG$2:$AG$1269,"01/08/2018")</f>
        <v>0</v>
      </c>
      <c r="R19" s="331">
        <f>COUNTIFS('Résas en cours'!$AG$2:$AG$1324,"01/09/2018")+COUNTIFS('Résas archivées'!$AG$2:$AG$1269,"01/09/2018")</f>
        <v>0</v>
      </c>
      <c r="S19" s="351">
        <f>SUMIFS('Résas en cours'!$K$2:$K$1324,'Résas en cours'!$AG$2:$AG$1324,"01/09/2018")+SUMIFS('Résas archivées'!$K$2:$K$1269,'Résas archivées'!$AG$2:$AG$1269,"01/09/2018")</f>
        <v>0</v>
      </c>
      <c r="T19" s="331">
        <f>COUNTIFS('Résas en cours'!$AG$2:$AG$1324,"01/10/2018")+COUNTIFS('Résas archivées'!$AG$2:$AG$1269,"01/10/2018")</f>
        <v>0</v>
      </c>
      <c r="U19" s="351">
        <f>SUMIFS('Résas en cours'!$K$2:$K$1324,'Résas en cours'!$AG$2:$AG$1324,"01/10/2018")+SUMIFS('Résas archivées'!$K$2:$K$1269,'Résas archivées'!$AG$2:$AG$1269,"01/10/2018")</f>
        <v>0</v>
      </c>
      <c r="V19" s="331">
        <f>COUNTIFS('Résas en cours'!$AG$2:$AG$1324,"01/11/2018")+COUNTIFS('Résas archivées'!$AG$2:$AG$1269,"01/11/2018")</f>
        <v>0</v>
      </c>
      <c r="W19" s="351">
        <f>SUMIFS('Résas en cours'!$K$2:$K$1324,'Résas en cours'!$AG$2:$AG$1324,"01/11/2018")+SUMIFS('Résas archivées'!$K$2:$K$1269,'Résas archivées'!$AG$2:$AG$1269,"01/11/2018")</f>
        <v>0</v>
      </c>
      <c r="X19" s="331">
        <f>COUNTIFS('Résas en cours'!$AG$2:$AG$1324,"01/12/2018")+COUNTIFS('Résas archivées'!$AG$2:$AG$1269,"01/12/2018")</f>
        <v>0</v>
      </c>
      <c r="Y19" s="351">
        <f>SUMIFS('Résas en cours'!$K$2:$K$1324,'Résas en cours'!$AG$2:$AG$1324,"01/12/2018")+SUMIFS('Résas archivées'!$K$2:$K$1269,'Résas archivées'!$AG$2:$AG$1269,"01/12/2018")</f>
        <v>0</v>
      </c>
      <c r="Z19" s="436">
        <f t="shared" si="5"/>
        <v>0</v>
      </c>
      <c r="AA19" s="437">
        <f t="shared" si="6"/>
        <v>0</v>
      </c>
      <c r="AB19" s="320">
        <v>0</v>
      </c>
      <c r="AC19" s="321">
        <v>0</v>
      </c>
      <c r="AD19" s="311">
        <f t="shared" si="1"/>
        <v>0</v>
      </c>
      <c r="AE19" s="312">
        <v>0</v>
      </c>
      <c r="AF19" s="313">
        <f t="shared" si="3"/>
        <v>0</v>
      </c>
      <c r="AG19" s="312">
        <v>0</v>
      </c>
      <c r="AH19" s="337">
        <v>0</v>
      </c>
      <c r="AI19" s="322">
        <v>0</v>
      </c>
      <c r="AK19" s="324">
        <v>0</v>
      </c>
      <c r="AL19" s="325">
        <v>0</v>
      </c>
    </row>
    <row r="20" spans="1:38" s="355" customFormat="1" ht="16.5" customHeight="1" thickTop="1" x14ac:dyDescent="0.25">
      <c r="A20" s="352">
        <v>2017</v>
      </c>
      <c r="B20" s="353" t="e">
        <f>COUNTIFS(#REF!,"01/01/2017")</f>
        <v>#REF!</v>
      </c>
      <c r="C20" s="354" t="e">
        <f>SUMPRODUCT((#REF!=DATEVALUE("01/01/2017"))*#REF!)</f>
        <v>#REF!</v>
      </c>
      <c r="D20" s="353" t="e">
        <f>COUNTIFS(#REF!,"01/02/2017")</f>
        <v>#REF!</v>
      </c>
      <c r="E20" s="354" t="e">
        <f>SUMPRODUCT((#REF!=DATEVALUE("01/02/2017"))*#REF!)</f>
        <v>#REF!</v>
      </c>
      <c r="F20" s="353" t="e">
        <f>COUNTIFS(#REF!,"01/03/2017")</f>
        <v>#REF!</v>
      </c>
      <c r="G20" s="354" t="e">
        <f>SUMPRODUCT((#REF!=DATEVALUE("01/03/2017"))*#REF!)</f>
        <v>#REF!</v>
      </c>
      <c r="H20" s="353" t="e">
        <f>COUNTIFS(#REF!,"01/04/2017")</f>
        <v>#REF!</v>
      </c>
      <c r="I20" s="354" t="e">
        <f>SUMPRODUCT((#REF!=DATEVALUE("01/04/2017"))*#REF!)</f>
        <v>#REF!</v>
      </c>
      <c r="J20" s="353" t="e">
        <f>COUNTIFS(#REF!,"01/05/2017")</f>
        <v>#REF!</v>
      </c>
      <c r="K20" s="354" t="e">
        <f>SUMPRODUCT((#REF!=DATEVALUE("01/05/2017"))*#REF!)</f>
        <v>#REF!</v>
      </c>
      <c r="L20" s="353" t="e">
        <f>COUNTIFS(#REF!,"01/06/2017")</f>
        <v>#REF!</v>
      </c>
      <c r="M20" s="354" t="e">
        <f>SUMPRODUCT((#REF!=DATEVALUE("01/06/2017"))*#REF!)</f>
        <v>#REF!</v>
      </c>
      <c r="N20" s="353" t="e">
        <f>COUNTIFS(#REF!,"01/07/2017")</f>
        <v>#REF!</v>
      </c>
      <c r="O20" s="354" t="e">
        <f>SUMPRODUCT((#REF!=DATEVALUE("01/07/2017"))*#REF!)</f>
        <v>#REF!</v>
      </c>
      <c r="P20" s="353" t="e">
        <f>COUNTIFS(#REF!,"01/08/2017")</f>
        <v>#REF!</v>
      </c>
      <c r="Q20" s="354" t="e">
        <f>SUMPRODUCT((#REF!=DATEVALUE("01/08/2017"))*#REF!)</f>
        <v>#REF!</v>
      </c>
      <c r="R20" s="353" t="e">
        <f>COUNTIFS(#REF!,"01/09/2017")</f>
        <v>#REF!</v>
      </c>
      <c r="S20" s="354" t="e">
        <f>SUMPRODUCT((#REF!=DATEVALUE("01/09/2017"))*#REF!)</f>
        <v>#REF!</v>
      </c>
      <c r="T20" s="353" t="e">
        <f>COUNTIFS(#REF!,"01/10/2017")</f>
        <v>#REF!</v>
      </c>
      <c r="U20" s="354" t="e">
        <f>SUMPRODUCT((#REF!=DATEVALUE("01/10/2017"))*#REF!)</f>
        <v>#REF!</v>
      </c>
      <c r="V20" s="353" t="e">
        <f>COUNTIFS(#REF!,"01/11/2017")</f>
        <v>#REF!</v>
      </c>
      <c r="W20" s="354" t="e">
        <f>SUMPRODUCT((#REF!=DATEVALUE("01/11/2017"))*#REF!)</f>
        <v>#REF!</v>
      </c>
      <c r="X20" s="353" t="e">
        <f>COUNTIFS(#REF!,"01/12/2017")</f>
        <v>#REF!</v>
      </c>
      <c r="Y20" s="432" t="e">
        <f>SUMPRODUCT((#REF!=DATEVALUE("01/12/2017"))*#REF!)</f>
        <v>#REF!</v>
      </c>
      <c r="Z20" s="498" t="s">
        <v>124</v>
      </c>
      <c r="AA20" s="498"/>
      <c r="AB20" s="493">
        <v>540000</v>
      </c>
      <c r="AC20" s="494"/>
      <c r="AD20" s="356"/>
      <c r="AE20" s="356"/>
      <c r="AF20" s="357"/>
      <c r="AG20" s="356"/>
      <c r="AH20" s="358"/>
      <c r="AI20" s="358"/>
      <c r="AK20" s="519"/>
      <c r="AL20" s="517"/>
    </row>
    <row r="21" spans="1:38" s="356" customFormat="1" ht="16.5" customHeight="1" thickBot="1" x14ac:dyDescent="0.3">
      <c r="A21" s="359" t="s">
        <v>89</v>
      </c>
      <c r="B21" s="360" t="e">
        <f>(B2)-B20</f>
        <v>#REF!</v>
      </c>
      <c r="C21" s="361" t="e">
        <f>(C2)-C20</f>
        <v>#REF!</v>
      </c>
      <c r="D21" s="360" t="e">
        <f>(D2)-D20</f>
        <v>#REF!</v>
      </c>
      <c r="E21" s="361" t="e">
        <f t="shared" ref="E21:Y21" si="7">(E2)-E20</f>
        <v>#REF!</v>
      </c>
      <c r="F21" s="360" t="e">
        <f>(F2)-F20</f>
        <v>#REF!</v>
      </c>
      <c r="G21" s="362" t="e">
        <f t="shared" si="7"/>
        <v>#REF!</v>
      </c>
      <c r="H21" s="360" t="e">
        <f>(H2)-H20</f>
        <v>#REF!</v>
      </c>
      <c r="I21" s="361" t="e">
        <f t="shared" si="7"/>
        <v>#REF!</v>
      </c>
      <c r="J21" s="360" t="e">
        <f t="shared" si="7"/>
        <v>#REF!</v>
      </c>
      <c r="K21" s="361" t="e">
        <f t="shared" si="7"/>
        <v>#REF!</v>
      </c>
      <c r="L21" s="360" t="e">
        <f t="shared" si="7"/>
        <v>#REF!</v>
      </c>
      <c r="M21" s="361" t="e">
        <f t="shared" si="7"/>
        <v>#REF!</v>
      </c>
      <c r="N21" s="360" t="e">
        <f t="shared" si="7"/>
        <v>#REF!</v>
      </c>
      <c r="O21" s="361" t="e">
        <f t="shared" si="7"/>
        <v>#REF!</v>
      </c>
      <c r="P21" s="360" t="e">
        <f t="shared" si="7"/>
        <v>#REF!</v>
      </c>
      <c r="Q21" s="361" t="e">
        <f t="shared" si="7"/>
        <v>#REF!</v>
      </c>
      <c r="R21" s="360" t="e">
        <f t="shared" si="7"/>
        <v>#REF!</v>
      </c>
      <c r="S21" s="361" t="e">
        <f t="shared" si="7"/>
        <v>#REF!</v>
      </c>
      <c r="T21" s="360" t="e">
        <f t="shared" si="7"/>
        <v>#REF!</v>
      </c>
      <c r="U21" s="361" t="e">
        <f t="shared" si="7"/>
        <v>#REF!</v>
      </c>
      <c r="V21" s="360" t="e">
        <f t="shared" si="7"/>
        <v>#REF!</v>
      </c>
      <c r="W21" s="361" t="e">
        <f t="shared" si="7"/>
        <v>#REF!</v>
      </c>
      <c r="X21" s="360" t="e">
        <f t="shared" si="7"/>
        <v>#REF!</v>
      </c>
      <c r="Y21" s="433" t="e">
        <f t="shared" si="7"/>
        <v>#REF!</v>
      </c>
      <c r="Z21" s="453">
        <f>Z3+Z5+Z6+Z7+Z8+Z9+Z11+Z12+Z13+Z14+Z15+Z16</f>
        <v>0</v>
      </c>
      <c r="AA21" s="454">
        <f>AA3+AA5+AA6+AA7+AA8+AA9+AA11+AA12+AA13+AA14+AA15+AA16</f>
        <v>0</v>
      </c>
      <c r="AB21" s="500">
        <f>(AA2)-AB20</f>
        <v>-540000</v>
      </c>
      <c r="AC21" s="501"/>
      <c r="AF21" s="357"/>
      <c r="AK21" s="520"/>
      <c r="AL21" s="518"/>
    </row>
    <row r="22" spans="1:38" s="369" customFormat="1" ht="16.5" hidden="1" customHeight="1" thickTop="1" x14ac:dyDescent="0.25">
      <c r="A22" s="363"/>
      <c r="B22" s="364">
        <v>0</v>
      </c>
      <c r="C22" s="365">
        <v>0</v>
      </c>
      <c r="D22" s="364">
        <v>0</v>
      </c>
      <c r="E22" s="365">
        <v>0</v>
      </c>
      <c r="F22" s="366">
        <v>0</v>
      </c>
      <c r="G22" s="365">
        <v>0</v>
      </c>
      <c r="H22" s="367">
        <v>7</v>
      </c>
      <c r="I22" s="365">
        <v>5592.3</v>
      </c>
      <c r="J22" s="367">
        <v>13</v>
      </c>
      <c r="K22" s="365">
        <v>17196.8</v>
      </c>
      <c r="L22" s="367">
        <v>23</v>
      </c>
      <c r="M22" s="365">
        <v>34276</v>
      </c>
      <c r="N22" s="367">
        <v>9</v>
      </c>
      <c r="O22" s="365">
        <v>7864.2</v>
      </c>
      <c r="P22" s="367">
        <v>15</v>
      </c>
      <c r="Q22" s="365">
        <v>19435.8</v>
      </c>
      <c r="R22" s="367">
        <v>16</v>
      </c>
      <c r="S22" s="365">
        <v>19843.2</v>
      </c>
      <c r="T22" s="367">
        <v>12</v>
      </c>
      <c r="U22" s="365">
        <v>18702.400000000001</v>
      </c>
      <c r="V22" s="367">
        <v>12</v>
      </c>
      <c r="W22" s="365">
        <v>10855.6</v>
      </c>
      <c r="X22" s="367">
        <v>3</v>
      </c>
      <c r="Y22" s="434">
        <v>4663.3999999999996</v>
      </c>
      <c r="Z22" s="438"/>
      <c r="AA22" s="438"/>
      <c r="AB22" s="429"/>
      <c r="AC22" s="368"/>
      <c r="AD22" s="370"/>
      <c r="AE22" s="371"/>
      <c r="AF22" s="372"/>
      <c r="AG22" s="371"/>
      <c r="AH22" s="373"/>
      <c r="AI22" s="374"/>
    </row>
    <row r="23" spans="1:38" s="380" customFormat="1" ht="16.5" hidden="1" customHeight="1" thickBot="1" x14ac:dyDescent="0.3">
      <c r="A23" s="363"/>
      <c r="B23" s="375">
        <v>0</v>
      </c>
      <c r="C23" s="376">
        <v>0</v>
      </c>
      <c r="D23" s="375">
        <v>0</v>
      </c>
      <c r="E23" s="376">
        <v>0</v>
      </c>
      <c r="F23" s="377">
        <v>1</v>
      </c>
      <c r="G23" s="376">
        <v>13110</v>
      </c>
      <c r="H23" s="378">
        <v>2</v>
      </c>
      <c r="I23" s="376">
        <v>10994</v>
      </c>
      <c r="J23" s="377">
        <v>3</v>
      </c>
      <c r="K23" s="376">
        <v>33304</v>
      </c>
      <c r="L23" s="377">
        <v>3</v>
      </c>
      <c r="M23" s="376">
        <v>12238</v>
      </c>
      <c r="N23" s="377">
        <v>0</v>
      </c>
      <c r="O23" s="376">
        <v>0</v>
      </c>
      <c r="P23" s="377">
        <v>0</v>
      </c>
      <c r="Q23" s="376">
        <v>0</v>
      </c>
      <c r="R23" s="377">
        <v>2</v>
      </c>
      <c r="S23" s="376">
        <v>19274</v>
      </c>
      <c r="T23" s="377">
        <v>2</v>
      </c>
      <c r="U23" s="376">
        <v>28106</v>
      </c>
      <c r="V23" s="377">
        <v>1</v>
      </c>
      <c r="W23" s="376">
        <v>7590</v>
      </c>
      <c r="X23" s="377">
        <v>0</v>
      </c>
      <c r="Y23" s="435">
        <v>0</v>
      </c>
      <c r="Z23" s="439"/>
      <c r="AA23" s="439"/>
      <c r="AB23" s="430"/>
      <c r="AC23" s="379"/>
      <c r="AD23" s="381"/>
      <c r="AE23" s="382"/>
      <c r="AF23" s="383"/>
      <c r="AG23" s="382"/>
      <c r="AH23" s="384"/>
      <c r="AI23" s="385"/>
    </row>
    <row r="24" spans="1:38" s="387" customFormat="1" ht="16.5" customHeight="1" thickTop="1" x14ac:dyDescent="0.25">
      <c r="A24" s="386" t="s">
        <v>95</v>
      </c>
      <c r="B24" s="496">
        <v>718.66</v>
      </c>
      <c r="C24" s="497"/>
      <c r="D24" s="496">
        <f>(E2*1.5)/100</f>
        <v>0</v>
      </c>
      <c r="E24" s="497"/>
      <c r="F24" s="496">
        <f>(G2*1.5)/100</f>
        <v>0</v>
      </c>
      <c r="G24" s="497"/>
      <c r="H24" s="496">
        <f>(I2*1.5)/100</f>
        <v>0</v>
      </c>
      <c r="I24" s="497"/>
      <c r="J24" s="496">
        <f>(K2*1.5)/100</f>
        <v>0</v>
      </c>
      <c r="K24" s="497"/>
      <c r="L24" s="496">
        <f>(M2*1.5)/100</f>
        <v>0</v>
      </c>
      <c r="M24" s="497"/>
      <c r="N24" s="496">
        <f>(O2*1.5)/100</f>
        <v>0</v>
      </c>
      <c r="O24" s="497"/>
      <c r="P24" s="496">
        <f>(Q2*1.5)/100</f>
        <v>0</v>
      </c>
      <c r="Q24" s="497"/>
      <c r="R24" s="496">
        <f>(S2*1.5)/100</f>
        <v>0</v>
      </c>
      <c r="S24" s="497"/>
      <c r="T24" s="496">
        <f>(U2*1.5)/100</f>
        <v>0</v>
      </c>
      <c r="U24" s="497"/>
      <c r="V24" s="496">
        <f>(W2*1.5)/100</f>
        <v>0</v>
      </c>
      <c r="W24" s="497"/>
      <c r="X24" s="496">
        <f>(Y2*1.5)/100</f>
        <v>0</v>
      </c>
      <c r="Y24" s="521"/>
      <c r="Z24" s="499" t="s">
        <v>123</v>
      </c>
      <c r="AA24" s="499"/>
      <c r="AB24" s="493">
        <f>SUM(B24:Y24)</f>
        <v>718.66</v>
      </c>
      <c r="AC24" s="494"/>
      <c r="AD24" s="388"/>
      <c r="AE24" s="389"/>
      <c r="AF24" s="390"/>
      <c r="AG24" s="389"/>
      <c r="AH24" s="391"/>
      <c r="AI24" s="392"/>
    </row>
    <row r="25" spans="1:38" s="387" customFormat="1" ht="16.5" customHeight="1" thickBot="1" x14ac:dyDescent="0.3">
      <c r="A25" s="393"/>
      <c r="B25" s="510">
        <f>B24/1.2288</f>
        <v>584.84700520833337</v>
      </c>
      <c r="C25" s="511"/>
      <c r="D25" s="510">
        <f>D24/1.2288</f>
        <v>0</v>
      </c>
      <c r="E25" s="511"/>
      <c r="F25" s="510">
        <f>F24/1.2288</f>
        <v>0</v>
      </c>
      <c r="G25" s="511"/>
      <c r="H25" s="510">
        <f>H24/1.2288</f>
        <v>0</v>
      </c>
      <c r="I25" s="511"/>
      <c r="J25" s="510">
        <f>J24/1.2288</f>
        <v>0</v>
      </c>
      <c r="K25" s="511"/>
      <c r="L25" s="510">
        <f>L24/1.2288</f>
        <v>0</v>
      </c>
      <c r="M25" s="511"/>
      <c r="N25" s="510">
        <f>N24/1.2288</f>
        <v>0</v>
      </c>
      <c r="O25" s="511"/>
      <c r="P25" s="510">
        <f>P24/1.2288</f>
        <v>0</v>
      </c>
      <c r="Q25" s="511"/>
      <c r="R25" s="510">
        <f>R24/1.2288</f>
        <v>0</v>
      </c>
      <c r="S25" s="511"/>
      <c r="T25" s="510">
        <f>T24/1.2288</f>
        <v>0</v>
      </c>
      <c r="U25" s="511"/>
      <c r="V25" s="510">
        <f>V24/1.2288</f>
        <v>0</v>
      </c>
      <c r="W25" s="511"/>
      <c r="X25" s="510">
        <f>X24/1.2288</f>
        <v>0</v>
      </c>
      <c r="Y25" s="514"/>
      <c r="Z25" s="440">
        <f>Z4+Z10</f>
        <v>0</v>
      </c>
      <c r="AA25" s="441">
        <f>AA4+AA10</f>
        <v>0</v>
      </c>
      <c r="AB25" s="515">
        <f>SUM(B25:Y25)</f>
        <v>584.84700520833337</v>
      </c>
      <c r="AC25" s="516"/>
      <c r="AD25" s="388"/>
      <c r="AE25" s="389"/>
      <c r="AF25" s="390"/>
      <c r="AG25" s="389"/>
      <c r="AH25" s="391"/>
      <c r="AI25" s="392"/>
    </row>
    <row r="26" spans="1:38" ht="3.75" customHeight="1" thickTop="1" thickBot="1" x14ac:dyDescent="0.3"/>
    <row r="27" spans="1:38" s="303" customFormat="1" ht="16.5" customHeight="1" thickTop="1" x14ac:dyDescent="0.25">
      <c r="A27" s="512" t="s">
        <v>100</v>
      </c>
      <c r="B27" s="509" t="s">
        <v>27</v>
      </c>
      <c r="C27" s="509"/>
      <c r="D27" s="509" t="s">
        <v>29</v>
      </c>
      <c r="E27" s="509"/>
      <c r="F27" s="509" t="s">
        <v>31</v>
      </c>
      <c r="G27" s="509"/>
      <c r="H27" s="509" t="s">
        <v>32</v>
      </c>
      <c r="I27" s="509"/>
      <c r="J27" s="509" t="s">
        <v>21</v>
      </c>
      <c r="K27" s="509"/>
      <c r="L27" s="509" t="s">
        <v>22</v>
      </c>
      <c r="M27" s="509"/>
      <c r="N27" s="509" t="s">
        <v>19</v>
      </c>
      <c r="O27" s="509"/>
      <c r="P27" s="509" t="s">
        <v>20</v>
      </c>
      <c r="Q27" s="509"/>
      <c r="R27" s="509" t="s">
        <v>25</v>
      </c>
      <c r="S27" s="509"/>
      <c r="T27" s="509" t="s">
        <v>26</v>
      </c>
      <c r="U27" s="509"/>
      <c r="V27" s="509" t="s">
        <v>28</v>
      </c>
      <c r="W27" s="509"/>
      <c r="X27" s="509" t="s">
        <v>30</v>
      </c>
      <c r="Y27" s="509"/>
      <c r="Z27" s="509">
        <v>2018</v>
      </c>
      <c r="AA27" s="509"/>
      <c r="AC27" s="403"/>
      <c r="AE27" s="428"/>
      <c r="AF27" s="404"/>
      <c r="AG27" s="395"/>
    </row>
    <row r="28" spans="1:38" s="355" customFormat="1" ht="16.5" customHeight="1" thickBot="1" x14ac:dyDescent="0.3">
      <c r="A28" s="513"/>
      <c r="B28" s="405">
        <f t="shared" ref="B28:AA28" si="8">SUM(B29:B42)</f>
        <v>0</v>
      </c>
      <c r="C28" s="406">
        <f t="shared" si="8"/>
        <v>0</v>
      </c>
      <c r="D28" s="407">
        <f t="shared" si="8"/>
        <v>0</v>
      </c>
      <c r="E28" s="408">
        <f t="shared" si="8"/>
        <v>0</v>
      </c>
      <c r="F28" s="407">
        <f t="shared" si="8"/>
        <v>0</v>
      </c>
      <c r="G28" s="408">
        <f t="shared" si="8"/>
        <v>0</v>
      </c>
      <c r="H28" s="407">
        <f t="shared" si="8"/>
        <v>0</v>
      </c>
      <c r="I28" s="408">
        <f t="shared" si="8"/>
        <v>0</v>
      </c>
      <c r="J28" s="407">
        <f t="shared" si="8"/>
        <v>0</v>
      </c>
      <c r="K28" s="408">
        <f t="shared" si="8"/>
        <v>0</v>
      </c>
      <c r="L28" s="407">
        <f t="shared" si="8"/>
        <v>0</v>
      </c>
      <c r="M28" s="408">
        <f t="shared" si="8"/>
        <v>0</v>
      </c>
      <c r="N28" s="407">
        <f t="shared" si="8"/>
        <v>0</v>
      </c>
      <c r="O28" s="408">
        <f t="shared" si="8"/>
        <v>0</v>
      </c>
      <c r="P28" s="407">
        <f t="shared" si="8"/>
        <v>0</v>
      </c>
      <c r="Q28" s="408">
        <f t="shared" si="8"/>
        <v>0</v>
      </c>
      <c r="R28" s="407">
        <f t="shared" si="8"/>
        <v>0</v>
      </c>
      <c r="S28" s="408">
        <f t="shared" si="8"/>
        <v>0</v>
      </c>
      <c r="T28" s="407">
        <f t="shared" si="8"/>
        <v>0</v>
      </c>
      <c r="U28" s="408">
        <f t="shared" si="8"/>
        <v>0</v>
      </c>
      <c r="V28" s="407">
        <f t="shared" si="8"/>
        <v>0</v>
      </c>
      <c r="W28" s="408">
        <f t="shared" si="8"/>
        <v>0</v>
      </c>
      <c r="X28" s="407">
        <f t="shared" si="8"/>
        <v>0</v>
      </c>
      <c r="Y28" s="408">
        <f t="shared" si="8"/>
        <v>0</v>
      </c>
      <c r="Z28" s="407">
        <f t="shared" si="8"/>
        <v>0</v>
      </c>
      <c r="AA28" s="406">
        <f t="shared" si="8"/>
        <v>0</v>
      </c>
      <c r="AB28" s="400"/>
      <c r="AC28" s="400"/>
      <c r="AD28" s="395"/>
      <c r="AE28" s="395"/>
      <c r="AF28" s="404"/>
      <c r="AG28" s="395"/>
      <c r="AK28" s="402"/>
      <c r="AL28" s="402"/>
    </row>
    <row r="29" spans="1:38" s="323" customFormat="1" ht="15" customHeight="1" thickTop="1" thickBot="1" x14ac:dyDescent="0.3">
      <c r="A29" s="409" t="s">
        <v>98</v>
      </c>
      <c r="B29" s="410">
        <f>COUNTIF(Options!$T:$T,"01/01/2018")</f>
        <v>0</v>
      </c>
      <c r="C29" s="411">
        <f>SUMIF(Options!$T:$T,"01/01/2018",Options!$K:$K)</f>
        <v>0</v>
      </c>
      <c r="D29" s="410">
        <f>COUNTIF(Options!$T:$T,"01/02/2018")</f>
        <v>0</v>
      </c>
      <c r="E29" s="411">
        <f>SUMIF(Options!$T:$T,"01/02/2018",Options!$K:$K)</f>
        <v>0</v>
      </c>
      <c r="F29" s="410">
        <f>COUNTIF(Options!$T:$T,"01/03/2018")</f>
        <v>0</v>
      </c>
      <c r="G29" s="411">
        <f>SUMIF(Options!$T:$T,"01/03/2018",Options!$K:$K)</f>
        <v>0</v>
      </c>
      <c r="H29" s="410">
        <f>COUNTIF(Options!$T:$T,"01/04/2018")</f>
        <v>0</v>
      </c>
      <c r="I29" s="411">
        <f>SUMIF(Options!$T:$T,"01/04/2018",Options!$K:$K)</f>
        <v>0</v>
      </c>
      <c r="J29" s="410">
        <f>COUNTIF(Options!$T:$T,"01/05/2018")</f>
        <v>0</v>
      </c>
      <c r="K29" s="411">
        <f>SUMIF(Options!$T:$T,"01/05/2018",Options!$K:$K)</f>
        <v>0</v>
      </c>
      <c r="L29" s="410">
        <f>COUNTIF(Options!$T:$T,"01/06/2018")</f>
        <v>0</v>
      </c>
      <c r="M29" s="411">
        <f>SUMIF(Options!$T:$T,"01/06/2018",Options!$K:$K)</f>
        <v>0</v>
      </c>
      <c r="N29" s="410">
        <f>COUNTIF(Options!$T:$T,"01/07/2018")</f>
        <v>0</v>
      </c>
      <c r="O29" s="411">
        <f>SUMIF(Options!$T:$T,"01/07/2018",Options!$K:$K)</f>
        <v>0</v>
      </c>
      <c r="P29" s="410">
        <f>COUNTIF(Options!$T:$T,"01/08/2018")</f>
        <v>0</v>
      </c>
      <c r="Q29" s="411">
        <f>SUMIF(Options!$T:$T,"01/08/2018",Options!$K:$K)</f>
        <v>0</v>
      </c>
      <c r="R29" s="410">
        <f>COUNTIF(Options!$T:$T,"01/09/2018")</f>
        <v>0</v>
      </c>
      <c r="S29" s="411">
        <f>SUMIF(Options!$T:$T,"01/09/2018",Options!$K:$K)</f>
        <v>0</v>
      </c>
      <c r="T29" s="410">
        <f>COUNTIF(Options!$T:$T,"01/10/2018")</f>
        <v>0</v>
      </c>
      <c r="U29" s="411">
        <f>SUMIF(Options!$T:$T,"01/10/2018",Options!$K:$K)</f>
        <v>0</v>
      </c>
      <c r="V29" s="410">
        <f>COUNTIF(Options!$T:$T,"01/11/2018")</f>
        <v>0</v>
      </c>
      <c r="W29" s="411">
        <f>SUMIF(Options!$T:$T,"01/11/2018",Options!$K:$K)</f>
        <v>0</v>
      </c>
      <c r="X29" s="410">
        <f>COUNTIF(Options!$T:$T,"01/12/2018")</f>
        <v>0</v>
      </c>
      <c r="Y29" s="411">
        <f>SUMIF(Options!$T:$T,"01/12/2018",Options!$K:$K)</f>
        <v>0</v>
      </c>
      <c r="Z29" s="412">
        <f t="shared" ref="Z29:Z42" si="9">$B29+$D29+$F29+$H29+$J29+$L29+$N29+$P29+$R29+$T29+$V29+$X29</f>
        <v>0</v>
      </c>
      <c r="AA29" s="413">
        <f t="shared" ref="AA29:AA42" si="10">$C29+$E29+$G29+$I29+$K29+$M29+$O29+$Q29+$S29+$U29+$W29+$Y29</f>
        <v>0</v>
      </c>
      <c r="AB29" s="400"/>
      <c r="AC29" s="400"/>
      <c r="AD29" s="394"/>
      <c r="AE29" s="394"/>
      <c r="AF29" s="401"/>
      <c r="AG29" s="394"/>
      <c r="AK29" s="402"/>
      <c r="AL29" s="402"/>
    </row>
    <row r="30" spans="1:38" s="323" customFormat="1" ht="15" customHeight="1" thickTop="1" thickBot="1" x14ac:dyDescent="0.3">
      <c r="A30" s="409" t="s">
        <v>38</v>
      </c>
      <c r="B30" s="410">
        <f>COUNTIF(Options!$Z:$Z,"01/01/2018")</f>
        <v>0</v>
      </c>
      <c r="C30" s="411">
        <f>SUMIF(Options!$Z:$Z,"01/01/2018",Options!$K:$K)</f>
        <v>0</v>
      </c>
      <c r="D30" s="410">
        <f>COUNTIF(Options!$Z:$Z,"01/02/2018")</f>
        <v>0</v>
      </c>
      <c r="E30" s="411">
        <f>SUMIF(Options!$Z:$Z,"01/02/2018",Options!$K:$K)</f>
        <v>0</v>
      </c>
      <c r="F30" s="410">
        <f>COUNTIF(Options!$Z:$Z,"01/03/2018")</f>
        <v>0</v>
      </c>
      <c r="G30" s="411">
        <f>SUMIF(Options!$Z:$Z,"01/03/2018",Options!$K:$K)</f>
        <v>0</v>
      </c>
      <c r="H30" s="410">
        <f>COUNTIF(Options!$Z:$Z,"01/04/2018")</f>
        <v>0</v>
      </c>
      <c r="I30" s="411">
        <f>SUMIF(Options!$Z:$Z,"01/04/2018",Options!$K:$K)</f>
        <v>0</v>
      </c>
      <c r="J30" s="410">
        <f>COUNTIF(Options!$Z:$Z,"01/05/2018")</f>
        <v>0</v>
      </c>
      <c r="K30" s="411">
        <f>SUMIF(Options!$Z:$Z,"01/05/2018",Options!$K:$K)</f>
        <v>0</v>
      </c>
      <c r="L30" s="410">
        <f>COUNTIF(Options!$Z:$Z,"01/06/2018")</f>
        <v>0</v>
      </c>
      <c r="M30" s="411">
        <f>SUMIF(Options!$Z:$Z,"01/06/2018",Options!$K:$K)</f>
        <v>0</v>
      </c>
      <c r="N30" s="410">
        <f>COUNTIF(Options!$Z:$Z,"01/07/2018")</f>
        <v>0</v>
      </c>
      <c r="O30" s="411">
        <f>SUMIF(Options!$Z:$Z,"01/07/2018",Options!$K:$K)</f>
        <v>0</v>
      </c>
      <c r="P30" s="410">
        <f>COUNTIF(Options!$Z:$Z,"01/08/2018")</f>
        <v>0</v>
      </c>
      <c r="Q30" s="411">
        <f>SUMIF(Options!$Z:$Z,"01/08/2018",Options!$K:$K)</f>
        <v>0</v>
      </c>
      <c r="R30" s="410">
        <f>COUNTIF(Options!$Z:$Z,"01/09/2018")</f>
        <v>0</v>
      </c>
      <c r="S30" s="411">
        <f>SUMIF(Options!$Z:$Z,"01/09/2018",Options!$K:$K)</f>
        <v>0</v>
      </c>
      <c r="T30" s="410">
        <f>COUNTIF(Options!$Z:$Z,"01/10/2018")</f>
        <v>0</v>
      </c>
      <c r="U30" s="411">
        <f>SUMIF(Options!$Z:$Z,"01/10/2018",Options!$K:$K)</f>
        <v>0</v>
      </c>
      <c r="V30" s="410">
        <f>COUNTIF(Options!$Z:$Z,"01/11/2018")</f>
        <v>0</v>
      </c>
      <c r="W30" s="411">
        <f>SUMIF(Options!$Z:$Z,"01/11/2018",Options!$K:$K)</f>
        <v>0</v>
      </c>
      <c r="X30" s="410">
        <f>COUNTIF(Options!$Z:$Z,"01/12/2018")</f>
        <v>0</v>
      </c>
      <c r="Y30" s="411">
        <f>SUMIF(Options!$Z:$Z,"01/12/2018",Options!$K:$K)</f>
        <v>0</v>
      </c>
      <c r="Z30" s="412">
        <f t="shared" si="9"/>
        <v>0</v>
      </c>
      <c r="AA30" s="413">
        <f t="shared" si="10"/>
        <v>0</v>
      </c>
      <c r="AB30" s="400"/>
      <c r="AC30" s="400"/>
      <c r="AD30" s="394"/>
      <c r="AE30" s="394"/>
      <c r="AF30" s="401"/>
      <c r="AG30" s="394"/>
      <c r="AK30" s="402"/>
      <c r="AL30" s="402"/>
    </row>
    <row r="31" spans="1:38" s="323" customFormat="1" ht="15" customHeight="1" thickTop="1" thickBot="1" x14ac:dyDescent="0.3">
      <c r="A31" s="409" t="s">
        <v>99</v>
      </c>
      <c r="B31" s="410">
        <f>COUNTIF(Options!$U:$U,"01/01/2018")</f>
        <v>0</v>
      </c>
      <c r="C31" s="411">
        <f>SUMIF(Options!$U:$U,"01/01/2018",Options!$K:$K)</f>
        <v>0</v>
      </c>
      <c r="D31" s="410">
        <f>COUNTIF(Options!$U:$U,"01/02/2018")</f>
        <v>0</v>
      </c>
      <c r="E31" s="411">
        <f>SUMIF(Options!$U:$U,"01/02/2018",Options!$K:$K)</f>
        <v>0</v>
      </c>
      <c r="F31" s="410">
        <f>COUNTIF(Options!$U:$U,"01/03/2018")</f>
        <v>0</v>
      </c>
      <c r="G31" s="411">
        <f>SUMIF(Options!$U:$U,"01/03/2018",Options!$K:$K)</f>
        <v>0</v>
      </c>
      <c r="H31" s="410">
        <f>COUNTIF(Options!$U:$U,"01/04/2018")</f>
        <v>0</v>
      </c>
      <c r="I31" s="411">
        <f>SUMIF(Options!$U:$U,"01/04/2018",Options!$K:$K)</f>
        <v>0</v>
      </c>
      <c r="J31" s="410">
        <f>COUNTIF(Options!$U:$U,"01/05/2018")</f>
        <v>0</v>
      </c>
      <c r="K31" s="411">
        <f>SUMIF(Options!$U:$U,"01/05/2018",Options!$K:$K)</f>
        <v>0</v>
      </c>
      <c r="L31" s="410">
        <f>COUNTIF(Options!$U:$U,"01/06/2018")</f>
        <v>0</v>
      </c>
      <c r="M31" s="411">
        <f>SUMIF(Options!$U:$U,"01/06/2018",Options!$K:$K)</f>
        <v>0</v>
      </c>
      <c r="N31" s="410">
        <f>COUNTIF(Options!$U:$U,"01/07/2018")</f>
        <v>0</v>
      </c>
      <c r="O31" s="411">
        <f>SUMIF(Options!$U:$U,"01/07/2018",Options!$K:$K)</f>
        <v>0</v>
      </c>
      <c r="P31" s="410">
        <f>COUNTIF(Options!$U:$U,"01/08/2018")</f>
        <v>0</v>
      </c>
      <c r="Q31" s="411">
        <f>SUMIF(Options!$U:$U,"01/08/2018",Options!$K:$K)</f>
        <v>0</v>
      </c>
      <c r="R31" s="410">
        <f>COUNTIF(Options!$U:$U,"01/09/2018")</f>
        <v>0</v>
      </c>
      <c r="S31" s="411">
        <f>SUMIF(Options!$U:$U,"01/09/2018",Options!$K:$K)</f>
        <v>0</v>
      </c>
      <c r="T31" s="410">
        <f>COUNTIF(Options!$U:$U,"01/10/2018")</f>
        <v>0</v>
      </c>
      <c r="U31" s="411">
        <f>SUMIF(Options!$U:$U,"01/10/2018",Options!$K:$K)</f>
        <v>0</v>
      </c>
      <c r="V31" s="410">
        <f>COUNTIF(Options!$U:$U,"01/11/2018")</f>
        <v>0</v>
      </c>
      <c r="W31" s="411">
        <f>SUMIF(Options!$U:$U,"01/11/2018",Options!$K:$K)</f>
        <v>0</v>
      </c>
      <c r="X31" s="410">
        <f>COUNTIF(Options!$U:$U,"01/12/2018")</f>
        <v>0</v>
      </c>
      <c r="Y31" s="411">
        <f>SUMIF(Options!$U:$U,"01/12/2018",Options!$K:$K)</f>
        <v>0</v>
      </c>
      <c r="Z31" s="412">
        <f t="shared" si="9"/>
        <v>0</v>
      </c>
      <c r="AA31" s="413">
        <f t="shared" si="10"/>
        <v>0</v>
      </c>
      <c r="AB31" s="400"/>
      <c r="AC31" s="400"/>
      <c r="AD31" s="394"/>
      <c r="AE31" s="394"/>
      <c r="AF31" s="401"/>
      <c r="AG31" s="394"/>
      <c r="AK31" s="402"/>
      <c r="AL31" s="402"/>
    </row>
    <row r="32" spans="1:38" s="323" customFormat="1" ht="15" customHeight="1" thickTop="1" thickBot="1" x14ac:dyDescent="0.3">
      <c r="A32" s="414" t="s">
        <v>9</v>
      </c>
      <c r="B32" s="410">
        <f>COUNTIF(Options!$AC:$AC,"01/01/2018")</f>
        <v>0</v>
      </c>
      <c r="C32" s="411">
        <f>SUMIF(Options!$AC:$AC,"01/01/2018",Options!$K:$K)</f>
        <v>0</v>
      </c>
      <c r="D32" s="410">
        <f>COUNTIF(Options!$AC:$AC,"01/02/2018")</f>
        <v>0</v>
      </c>
      <c r="E32" s="411">
        <f>SUMIF(Options!$AC:$AC,"01/02/2018",Options!$K:$K)</f>
        <v>0</v>
      </c>
      <c r="F32" s="410">
        <f>COUNTIF(Options!$AC:$AC,"01/03/2018")</f>
        <v>0</v>
      </c>
      <c r="G32" s="411">
        <f>SUMIF(Options!$AC:$AC,"01/03/2018",Options!$K:$K)</f>
        <v>0</v>
      </c>
      <c r="H32" s="410">
        <f>COUNTIF(Options!$AC:$AC,"01/04/2018")</f>
        <v>0</v>
      </c>
      <c r="I32" s="411">
        <f>SUMIF(Options!$AC:$AC,"01/04/2018",Options!$K:$K)</f>
        <v>0</v>
      </c>
      <c r="J32" s="410">
        <f>COUNTIF(Options!$AC:$AC,"01/05/2018")</f>
        <v>0</v>
      </c>
      <c r="K32" s="411">
        <f>SUMIF(Options!$AC:$AC,"01/05/2018",Options!$K:$K)</f>
        <v>0</v>
      </c>
      <c r="L32" s="410">
        <f>COUNTIF(Options!$AC:$AC,"01/06/2018")</f>
        <v>0</v>
      </c>
      <c r="M32" s="411">
        <f>SUMIF(Options!$AC:$AC,"01/06/2018",Options!$K:$K)</f>
        <v>0</v>
      </c>
      <c r="N32" s="410">
        <f>COUNTIF(Options!$AC:$AC,"01/07/2018")</f>
        <v>0</v>
      </c>
      <c r="O32" s="411">
        <f>SUMIF(Options!$AC:$AC,"01/07/2018",Options!$K:$K)</f>
        <v>0</v>
      </c>
      <c r="P32" s="410">
        <f>COUNTIF(Options!$AC:$AC,"01/08/2018")</f>
        <v>0</v>
      </c>
      <c r="Q32" s="411">
        <f>SUMIF(Options!$AC:$AC,"01/08/2018",Options!$K:$K)</f>
        <v>0</v>
      </c>
      <c r="R32" s="410">
        <f>COUNTIF(Options!$AC:$AC,"01/09/2018")</f>
        <v>0</v>
      </c>
      <c r="S32" s="411">
        <f>SUMIF(Options!$AC:$AC,"01/09/2018",Options!$K:$K)</f>
        <v>0</v>
      </c>
      <c r="T32" s="410">
        <f>COUNTIF(Options!$AC:$AC,"01/10/2018")</f>
        <v>0</v>
      </c>
      <c r="U32" s="411">
        <f>SUMIF(Options!$AC:$AC,"01/10/2018",Options!$K:$K)</f>
        <v>0</v>
      </c>
      <c r="V32" s="410">
        <f>COUNTIF(Options!$AC:$AC,"01/11/2018")</f>
        <v>0</v>
      </c>
      <c r="W32" s="411">
        <f>SUMIF(Options!$AC:$AC,"01/11/2018",Options!$K:$K)</f>
        <v>0</v>
      </c>
      <c r="X32" s="410">
        <f>COUNTIF(Options!$AC:$AC,"01/12/2018")</f>
        <v>0</v>
      </c>
      <c r="Y32" s="411">
        <f>SUMIF(Options!$AC:$AC,"01/12/2018",Options!$K:$K)</f>
        <v>0</v>
      </c>
      <c r="Z32" s="412">
        <f t="shared" si="9"/>
        <v>0</v>
      </c>
      <c r="AA32" s="413">
        <f t="shared" si="10"/>
        <v>0</v>
      </c>
      <c r="AB32" s="400"/>
      <c r="AC32" s="400"/>
      <c r="AD32" s="394"/>
      <c r="AE32" s="394"/>
      <c r="AF32" s="401"/>
      <c r="AG32" s="394"/>
      <c r="AK32" s="402"/>
      <c r="AL32" s="402"/>
    </row>
    <row r="33" spans="1:38" s="323" customFormat="1" ht="15" customHeight="1" thickTop="1" thickBot="1" x14ac:dyDescent="0.3">
      <c r="A33" s="409" t="s">
        <v>39</v>
      </c>
      <c r="B33" s="410">
        <f>COUNTIF(Options!$V:$V,"01/01/2018")</f>
        <v>0</v>
      </c>
      <c r="C33" s="411">
        <f>SUMIF(Options!$V:$V,"01/01/2018",Options!$K:$K)</f>
        <v>0</v>
      </c>
      <c r="D33" s="410">
        <f>COUNTIF(Options!$V:$V,"01/02/2018")</f>
        <v>0</v>
      </c>
      <c r="E33" s="411">
        <f>SUMIF(Options!$V:$V,"01/02/2018",Options!$K:$K)</f>
        <v>0</v>
      </c>
      <c r="F33" s="410">
        <f>COUNTIF(Options!$V:$V,"01/03/2018")</f>
        <v>0</v>
      </c>
      <c r="G33" s="411">
        <f>SUMIF(Options!$V:$V,"01/03/2018",Options!$K:$K)</f>
        <v>0</v>
      </c>
      <c r="H33" s="410">
        <f>COUNTIF(Options!$V:$V,"01/04/2018")</f>
        <v>0</v>
      </c>
      <c r="I33" s="411">
        <f>SUMIF(Options!$V:$V,"01/04/2018",Options!$K:$K)</f>
        <v>0</v>
      </c>
      <c r="J33" s="410">
        <f>COUNTIF(Options!$V:$V,"01/05/2018")</f>
        <v>0</v>
      </c>
      <c r="K33" s="411">
        <f>SUMIF(Options!$V:$V,"01/05/2018",Options!$K:$K)</f>
        <v>0</v>
      </c>
      <c r="L33" s="410">
        <f>COUNTIF(Options!$V:$V,"01/06/2018")</f>
        <v>0</v>
      </c>
      <c r="M33" s="411">
        <f>SUMIF(Options!$V:$V,"01/06/2018",Options!$K:$K)</f>
        <v>0</v>
      </c>
      <c r="N33" s="410">
        <f>COUNTIF(Options!$V:$V,"01/07/2018")</f>
        <v>0</v>
      </c>
      <c r="O33" s="411">
        <f>SUMIF(Options!$V:$V,"01/07/2018",Options!$K:$K)</f>
        <v>0</v>
      </c>
      <c r="P33" s="410">
        <f>COUNTIF(Options!$V:$V,"01/08/2018")</f>
        <v>0</v>
      </c>
      <c r="Q33" s="411">
        <f>SUMIF(Options!$V:$V,"01/08/2018",Options!$K:$K)</f>
        <v>0</v>
      </c>
      <c r="R33" s="410">
        <f>COUNTIF(Options!$V:$V,"01/09/2018")</f>
        <v>0</v>
      </c>
      <c r="S33" s="411">
        <f>SUMIF(Options!$V:$V,"01/09/2018",Options!$K:$K)</f>
        <v>0</v>
      </c>
      <c r="T33" s="410">
        <f>COUNTIF(Options!$V:$V,"01/10/2018")</f>
        <v>0</v>
      </c>
      <c r="U33" s="411">
        <f>SUMIF(Options!$V:$V,"01/10/2018",Options!$K:$K)</f>
        <v>0</v>
      </c>
      <c r="V33" s="410">
        <f>COUNTIF(Options!$V:$V,"01/11/2018")</f>
        <v>0</v>
      </c>
      <c r="W33" s="411">
        <f>SUMIF(Options!$V:$V,"01/11/2018",Options!$K:$K)</f>
        <v>0</v>
      </c>
      <c r="X33" s="410">
        <f>COUNTIF(Options!$V:$V,"01/12/2018")</f>
        <v>0</v>
      </c>
      <c r="Y33" s="411">
        <f>SUMIF(Options!$V:$V,"01/12/2018",Options!$K:$K)</f>
        <v>0</v>
      </c>
      <c r="Z33" s="412">
        <f t="shared" si="9"/>
        <v>0</v>
      </c>
      <c r="AA33" s="413">
        <f t="shared" si="10"/>
        <v>0</v>
      </c>
      <c r="AB33" s="400"/>
      <c r="AC33" s="400"/>
      <c r="AD33" s="394"/>
      <c r="AE33" s="394"/>
      <c r="AF33" s="401"/>
      <c r="AG33" s="394"/>
      <c r="AK33" s="402"/>
      <c r="AL33" s="402"/>
    </row>
    <row r="34" spans="1:38" s="323" customFormat="1" ht="15" customHeight="1" thickTop="1" thickBot="1" x14ac:dyDescent="0.3">
      <c r="A34" s="409" t="s">
        <v>5</v>
      </c>
      <c r="B34" s="410">
        <f>COUNTIF(Options!$X:$X,"01/01/2018")</f>
        <v>0</v>
      </c>
      <c r="C34" s="411">
        <f>SUMIF(Options!$X:$X,"01/01/2018",Options!$K:$K)</f>
        <v>0</v>
      </c>
      <c r="D34" s="410">
        <f>COUNTIF(Options!$X:$X,"01/02/2018")</f>
        <v>0</v>
      </c>
      <c r="E34" s="411">
        <f>SUMIF(Options!$X:$X,"01/02/2018",Options!$K:$K)</f>
        <v>0</v>
      </c>
      <c r="F34" s="410">
        <f>COUNTIF(Options!$X:$X,"01/03/2018")</f>
        <v>0</v>
      </c>
      <c r="G34" s="411">
        <f>SUMIF(Options!$X:$X,"01/03/2018",Options!$K:$K)</f>
        <v>0</v>
      </c>
      <c r="H34" s="410">
        <f>COUNTIF(Options!$X:$X,"01/04/2018")</f>
        <v>0</v>
      </c>
      <c r="I34" s="411">
        <f>SUMIF(Options!$X:$X,"01/04/2018",Options!$K:$K)</f>
        <v>0</v>
      </c>
      <c r="J34" s="410">
        <f>COUNTIF(Options!$X:$X,"01/05/2018")</f>
        <v>0</v>
      </c>
      <c r="K34" s="411">
        <f>SUMIF(Options!$X:$X,"01/05/2018",Options!$K:$K)</f>
        <v>0</v>
      </c>
      <c r="L34" s="410">
        <f>COUNTIF(Options!$X:$X,"01/06/2018")</f>
        <v>0</v>
      </c>
      <c r="M34" s="411">
        <f>SUMIF(Options!$X:$X,"01/06/2018",Options!$K:$K)</f>
        <v>0</v>
      </c>
      <c r="N34" s="410">
        <f>COUNTIF(Options!$X:$X,"01/07/2018")</f>
        <v>0</v>
      </c>
      <c r="O34" s="411">
        <f>SUMIF(Options!$X:$X,"01/07/2018",Options!$K:$K)</f>
        <v>0</v>
      </c>
      <c r="P34" s="410">
        <f>COUNTIF(Options!$X:$X,"01/08/2018")</f>
        <v>0</v>
      </c>
      <c r="Q34" s="411">
        <f>SUMIF(Options!$X:$X,"01/08/2018",Options!$K:$K)</f>
        <v>0</v>
      </c>
      <c r="R34" s="410">
        <f>COUNTIF(Options!$X:$X,"01/09/2018")</f>
        <v>0</v>
      </c>
      <c r="S34" s="411">
        <f>SUMIF(Options!$X:$X,"01/09/2018",Options!$K:$K)</f>
        <v>0</v>
      </c>
      <c r="T34" s="410">
        <f>COUNTIF(Options!$X:$X,"01/10/2018")</f>
        <v>0</v>
      </c>
      <c r="U34" s="411">
        <f>SUMIF(Options!$X:$X,"01/10/2018",Options!$K:$K)</f>
        <v>0</v>
      </c>
      <c r="V34" s="410">
        <f>COUNTIF(Options!$X:$X,"01/11/2018")</f>
        <v>0</v>
      </c>
      <c r="W34" s="411">
        <f>SUMIF(Options!$X:$X,"01/11/2018",Options!$K:$K)</f>
        <v>0</v>
      </c>
      <c r="X34" s="410">
        <f>COUNTIF(Options!$X:$X,"01/12/2018")</f>
        <v>0</v>
      </c>
      <c r="Y34" s="411">
        <f>SUMIF(Options!$X:$X,"01/12/2018",Options!$K:$K)</f>
        <v>0</v>
      </c>
      <c r="Z34" s="412">
        <f t="shared" si="9"/>
        <v>0</v>
      </c>
      <c r="AA34" s="413">
        <f t="shared" si="10"/>
        <v>0</v>
      </c>
      <c r="AB34" s="400"/>
      <c r="AC34" s="400"/>
      <c r="AD34" s="394"/>
      <c r="AE34" s="394"/>
      <c r="AF34" s="401"/>
      <c r="AG34" s="394"/>
      <c r="AK34" s="402"/>
      <c r="AL34" s="402"/>
    </row>
    <row r="35" spans="1:38" s="323" customFormat="1" ht="15" customHeight="1" thickTop="1" thickBot="1" x14ac:dyDescent="0.3">
      <c r="A35" s="409" t="s">
        <v>8</v>
      </c>
      <c r="B35" s="410">
        <f>COUNTIF(Options!$AB:$AB,"01/01/2018")</f>
        <v>0</v>
      </c>
      <c r="C35" s="411">
        <f>SUMIF(Options!$AB:$AB,"01/01/2018",Options!$K:$K)</f>
        <v>0</v>
      </c>
      <c r="D35" s="410">
        <f>COUNTIF(Options!$AB:$AB,"01/02/2018")</f>
        <v>0</v>
      </c>
      <c r="E35" s="411">
        <f>SUMIF(Options!$AB:$AB,"01/02/2018",Options!$K:$K)</f>
        <v>0</v>
      </c>
      <c r="F35" s="410">
        <f>COUNTIF(Options!$AB:$AB,"01/03/2018")</f>
        <v>0</v>
      </c>
      <c r="G35" s="411">
        <f>SUMIF(Options!$AB:$AB,"01/03/2018",Options!$K:$K)</f>
        <v>0</v>
      </c>
      <c r="H35" s="410">
        <f>COUNTIF(Options!$AB:$AB,"01/04/2018")</f>
        <v>0</v>
      </c>
      <c r="I35" s="411">
        <f>SUMIF(Options!$AB:$AB,"01/04/2018",Options!$K:$K)</f>
        <v>0</v>
      </c>
      <c r="J35" s="410">
        <f>COUNTIF(Options!$AB:$AB,"01/05/2018")</f>
        <v>0</v>
      </c>
      <c r="K35" s="411">
        <f>SUMIF(Options!$AB:$AB,"01/05/2018",Options!$K:$K)</f>
        <v>0</v>
      </c>
      <c r="L35" s="410">
        <f>COUNTIF(Options!$AB:$AB,"01/06/2018")</f>
        <v>0</v>
      </c>
      <c r="M35" s="411">
        <f>SUMIF(Options!$AB:$AB,"01/06/2018",Options!$K:$K)</f>
        <v>0</v>
      </c>
      <c r="N35" s="410">
        <f>COUNTIF(Options!$AB:$AB,"01/07/2018")</f>
        <v>0</v>
      </c>
      <c r="O35" s="411">
        <f>SUMIF(Options!$AB:$AB,"01/07/2018",Options!$K:$K)</f>
        <v>0</v>
      </c>
      <c r="P35" s="410">
        <f>COUNTIF(Options!$AB:$AB,"01/08/2018")</f>
        <v>0</v>
      </c>
      <c r="Q35" s="411">
        <f>SUMIF(Options!$AB:$AB,"01/08/2018",Options!$K:$K)</f>
        <v>0</v>
      </c>
      <c r="R35" s="410">
        <f>COUNTIF(Options!$AB:$AB,"01/09/2018")</f>
        <v>0</v>
      </c>
      <c r="S35" s="411">
        <f>SUMIF(Options!$AB:$AB,"01/09/2018",Options!$K:$K)</f>
        <v>0</v>
      </c>
      <c r="T35" s="410">
        <f>COUNTIF(Options!$AB:$AB,"01/10/2018")</f>
        <v>0</v>
      </c>
      <c r="U35" s="411">
        <f>SUMIF(Options!$AB:$AB,"01/10/2018",Options!$K:$K)</f>
        <v>0</v>
      </c>
      <c r="V35" s="410">
        <f>COUNTIF(Options!$AB:$AB,"01/11/2018")</f>
        <v>0</v>
      </c>
      <c r="W35" s="411">
        <f>SUMIF(Options!$AB:$AB,"01/11/2018",Options!$K:$K)</f>
        <v>0</v>
      </c>
      <c r="X35" s="410">
        <f>COUNTIF(Options!$AB:$AB,"01/12/2018")</f>
        <v>0</v>
      </c>
      <c r="Y35" s="411">
        <f>SUMIF(Options!$AB:$AB,"01/12/2018",Options!$K:$K)</f>
        <v>0</v>
      </c>
      <c r="Z35" s="412">
        <f t="shared" si="9"/>
        <v>0</v>
      </c>
      <c r="AA35" s="413">
        <f t="shared" si="10"/>
        <v>0</v>
      </c>
      <c r="AB35" s="400"/>
      <c r="AC35" s="400"/>
      <c r="AD35" s="394"/>
      <c r="AE35" s="394"/>
      <c r="AF35" s="401"/>
      <c r="AG35" s="394"/>
      <c r="AK35" s="402"/>
      <c r="AL35" s="402"/>
    </row>
    <row r="36" spans="1:38" s="323" customFormat="1" ht="15" customHeight="1" thickTop="1" thickBot="1" x14ac:dyDescent="0.3">
      <c r="A36" s="409" t="s">
        <v>6</v>
      </c>
      <c r="B36" s="410">
        <f>COUNTIF(Options!$Y:$Y,"01/01/2018")</f>
        <v>0</v>
      </c>
      <c r="C36" s="411">
        <f>SUMIF(Options!$Y:$Y,"01/01/2018",Options!$K:$K)</f>
        <v>0</v>
      </c>
      <c r="D36" s="410">
        <f>COUNTIF(Options!$Y:$Y,"01/02/2018")</f>
        <v>0</v>
      </c>
      <c r="E36" s="411">
        <f>SUMIF(Options!$Y:$Y,"01/02/2018",Options!$K:$K)</f>
        <v>0</v>
      </c>
      <c r="F36" s="410">
        <f>COUNTIF(Options!$Y:$Y,"01/03/2018")</f>
        <v>0</v>
      </c>
      <c r="G36" s="411">
        <f>SUMIF(Options!$Y:$Y,"01/03/2018",Options!$K:$K)</f>
        <v>0</v>
      </c>
      <c r="H36" s="410">
        <f>COUNTIF(Options!$Y:$Y,"01/04/2018")</f>
        <v>0</v>
      </c>
      <c r="I36" s="411">
        <f>SUMIF(Options!$Y:$Y,"01/04/2018",Options!$K:$K)</f>
        <v>0</v>
      </c>
      <c r="J36" s="410">
        <f>COUNTIF(Options!$Y:$Y,"01/05/2018")</f>
        <v>0</v>
      </c>
      <c r="K36" s="411">
        <f>SUMIF(Options!$Y:$Y,"01/05/2018",Options!$K:$K)</f>
        <v>0</v>
      </c>
      <c r="L36" s="410">
        <f>COUNTIF(Options!$Y:$Y,"01/06/2018")</f>
        <v>0</v>
      </c>
      <c r="M36" s="411">
        <f>SUMIF(Options!$Y:$Y,"01/06/2018",Options!$K:$K)</f>
        <v>0</v>
      </c>
      <c r="N36" s="410">
        <f>COUNTIF(Options!$Y:$Y,"01/07/2018")</f>
        <v>0</v>
      </c>
      <c r="O36" s="411">
        <f>SUMIF(Options!$Y:$Y,"01/07/2018",Options!$K:$K)</f>
        <v>0</v>
      </c>
      <c r="P36" s="410">
        <f>COUNTIF(Options!$Y:$Y,"01/08/2018")</f>
        <v>0</v>
      </c>
      <c r="Q36" s="411">
        <f>SUMIF(Options!$Y:$Y,"01/08/2018",Options!$K:$K)</f>
        <v>0</v>
      </c>
      <c r="R36" s="410">
        <f>COUNTIF(Options!$Y:$Y,"01/09/2018")</f>
        <v>0</v>
      </c>
      <c r="S36" s="411">
        <f>SUMIF(Options!$Y:$Y,"01/09/2018",Options!$K:$K)</f>
        <v>0</v>
      </c>
      <c r="T36" s="410">
        <f>COUNTIF(Options!$Y:$Y,"01/10/2018")</f>
        <v>0</v>
      </c>
      <c r="U36" s="411">
        <f>SUMIF(Options!$Y:$Y,"01/10/2018",Options!$K:$K)</f>
        <v>0</v>
      </c>
      <c r="V36" s="410">
        <f>COUNTIF(Options!$Y:$Y,"01/11/2018")</f>
        <v>0</v>
      </c>
      <c r="W36" s="411">
        <f>SUMIF(Options!$Y:$Y,"01/11/2018",Options!$K:$K)</f>
        <v>0</v>
      </c>
      <c r="X36" s="410">
        <f>COUNTIF(Options!$Y:$Y,"01/12/2018")</f>
        <v>0</v>
      </c>
      <c r="Y36" s="411">
        <f>SUMIF(Options!$Y:$Y,"01/12/2018",Options!$K:$K)</f>
        <v>0</v>
      </c>
      <c r="Z36" s="412">
        <f t="shared" si="9"/>
        <v>0</v>
      </c>
      <c r="AA36" s="413">
        <f t="shared" si="10"/>
        <v>0</v>
      </c>
      <c r="AB36" s="400"/>
      <c r="AC36" s="400"/>
      <c r="AD36" s="394"/>
      <c r="AE36" s="394"/>
      <c r="AF36" s="401"/>
      <c r="AG36" s="394"/>
      <c r="AK36" s="402"/>
      <c r="AL36" s="402"/>
    </row>
    <row r="37" spans="1:38" s="323" customFormat="1" ht="15" customHeight="1" thickTop="1" thickBot="1" x14ac:dyDescent="0.3">
      <c r="A37" s="409" t="s">
        <v>4</v>
      </c>
      <c r="B37" s="410">
        <f>COUNTIF(Options!$W:$W,"01/01/2018")</f>
        <v>0</v>
      </c>
      <c r="C37" s="411">
        <f>SUMIF(Options!$W:$W,"01/01/2018",Options!$K:$K)</f>
        <v>0</v>
      </c>
      <c r="D37" s="410">
        <f>COUNTIF(Options!$W:$W,"01/02/2018")</f>
        <v>0</v>
      </c>
      <c r="E37" s="411">
        <f>SUMIF(Options!$W:$W,"01/02/2018",Options!$K:$K)</f>
        <v>0</v>
      </c>
      <c r="F37" s="410">
        <f>COUNTIF(Options!$W:$W,"01/03/2018")</f>
        <v>0</v>
      </c>
      <c r="G37" s="411">
        <f>SUMIF(Options!$W:$W,"01/03/2018",Options!$K:$K)</f>
        <v>0</v>
      </c>
      <c r="H37" s="410">
        <f>COUNTIF(Options!$W:$W,"01/04/2018")</f>
        <v>0</v>
      </c>
      <c r="I37" s="411">
        <f>SUMIF(Options!$W:$W,"01/04/2018",Options!$K:$K)</f>
        <v>0</v>
      </c>
      <c r="J37" s="410">
        <f>COUNTIF(Options!$W:$W,"01/05/2018")</f>
        <v>0</v>
      </c>
      <c r="K37" s="411">
        <f>SUMIF(Options!$W:$W,"01/05/2018",Options!$K:$K)</f>
        <v>0</v>
      </c>
      <c r="L37" s="410">
        <f>COUNTIF(Options!$W:$W,"01/06/2018")</f>
        <v>0</v>
      </c>
      <c r="M37" s="411">
        <f>SUMIF(Options!$W:$W,"01/06/2018",Options!$K:$K)</f>
        <v>0</v>
      </c>
      <c r="N37" s="410">
        <f>COUNTIF(Options!$W:$W,"01/07/2018")</f>
        <v>0</v>
      </c>
      <c r="O37" s="411">
        <f>SUMIF(Options!$W:$W,"01/07/2018",Options!$K:$K)</f>
        <v>0</v>
      </c>
      <c r="P37" s="410">
        <f>COUNTIF(Options!$W:$W,"01/08/2018")</f>
        <v>0</v>
      </c>
      <c r="Q37" s="411">
        <f>SUMIF(Options!$W:$W,"01/08/2018",Options!$K:$K)</f>
        <v>0</v>
      </c>
      <c r="R37" s="410">
        <f>COUNTIF(Options!$W:$W,"01/09/2018")</f>
        <v>0</v>
      </c>
      <c r="S37" s="411">
        <f>SUMIF(Options!$W:$W,"01/09/2018",Options!$K:$K)</f>
        <v>0</v>
      </c>
      <c r="T37" s="410">
        <f>COUNTIF(Options!$W:$W,"01/10/2018")</f>
        <v>0</v>
      </c>
      <c r="U37" s="411">
        <f>SUMIF(Options!$W:$W,"01/10/2018",Options!$K:$K)</f>
        <v>0</v>
      </c>
      <c r="V37" s="410">
        <f>COUNTIF(Options!$W:$W,"01/11/2018")</f>
        <v>0</v>
      </c>
      <c r="W37" s="411">
        <f>SUMIF(Options!$W:$W,"01/11/2018",Options!$K:$K)</f>
        <v>0</v>
      </c>
      <c r="X37" s="410">
        <f>COUNTIF(Options!$W:$W,"01/12/2018")</f>
        <v>0</v>
      </c>
      <c r="Y37" s="411">
        <f>SUMIF(Options!$W:$W,"01/12/2018",Options!$K:$K)</f>
        <v>0</v>
      </c>
      <c r="Z37" s="412">
        <f t="shared" si="9"/>
        <v>0</v>
      </c>
      <c r="AA37" s="413">
        <f t="shared" si="10"/>
        <v>0</v>
      </c>
      <c r="AB37" s="400"/>
      <c r="AC37" s="400"/>
      <c r="AD37" s="394"/>
      <c r="AE37" s="394"/>
      <c r="AF37" s="401"/>
      <c r="AG37" s="394"/>
      <c r="AK37" s="402"/>
      <c r="AL37" s="402"/>
    </row>
    <row r="38" spans="1:38" s="323" customFormat="1" ht="15" customHeight="1" thickTop="1" thickBot="1" x14ac:dyDescent="0.3">
      <c r="A38" s="409" t="s">
        <v>44</v>
      </c>
      <c r="B38" s="410">
        <f>COUNTIF(Options!$AD:$AD,"01/01/2018")</f>
        <v>0</v>
      </c>
      <c r="C38" s="411">
        <f>SUMIF(Options!$AD:$AD,"01/01/2018",Options!$K:$K)</f>
        <v>0</v>
      </c>
      <c r="D38" s="410">
        <f>COUNTIF(Options!$AD:$AD,"01/02/2018")</f>
        <v>0</v>
      </c>
      <c r="E38" s="411">
        <f>SUMIF(Options!$AD:$AD,"01/02/2018",Options!$K:$K)</f>
        <v>0</v>
      </c>
      <c r="F38" s="410">
        <f>COUNTIF(Options!$AD:$AD,"01/03/2018")</f>
        <v>0</v>
      </c>
      <c r="G38" s="411">
        <f>SUMIF(Options!$AD:$AD,"01/03/2018",Options!$K:$K)</f>
        <v>0</v>
      </c>
      <c r="H38" s="410">
        <f>COUNTIF(Options!$AD:$AD,"01/04/2018")</f>
        <v>0</v>
      </c>
      <c r="I38" s="411">
        <f>SUMIF(Options!$AD:$AD,"01/04/2018",Options!$K:$K)</f>
        <v>0</v>
      </c>
      <c r="J38" s="410">
        <f>COUNTIF(Options!$AD:$AD,"01/05/2018")</f>
        <v>0</v>
      </c>
      <c r="K38" s="411">
        <f>SUMIF(Options!$AD:$AD,"01/05/2018",Options!$K:$K)</f>
        <v>0</v>
      </c>
      <c r="L38" s="410">
        <f>COUNTIF(Options!$AD:$AD,"01/06/2018")</f>
        <v>0</v>
      </c>
      <c r="M38" s="411">
        <f>SUMIF(Options!$AD:$AD,"01/06/2018",Options!$K:$K)</f>
        <v>0</v>
      </c>
      <c r="N38" s="410">
        <f>COUNTIF(Options!$AD:$AD,"01/07/2018")</f>
        <v>0</v>
      </c>
      <c r="O38" s="411">
        <f>SUMIF(Options!$AD:$AD,"01/07/2018",Options!$K:$K)</f>
        <v>0</v>
      </c>
      <c r="P38" s="410">
        <f>COUNTIF(Options!$AD:$AD,"01/08/2018")</f>
        <v>0</v>
      </c>
      <c r="Q38" s="411">
        <f>SUMIF(Options!$AD:$AD,"01/08/2018",Options!$K:$K)</f>
        <v>0</v>
      </c>
      <c r="R38" s="410">
        <f>COUNTIF(Options!$AD:$AD,"01/09/2018")</f>
        <v>0</v>
      </c>
      <c r="S38" s="411">
        <f>SUMIF(Options!$AD:$AD,"01/09/2018",Options!$K:$K)</f>
        <v>0</v>
      </c>
      <c r="T38" s="410">
        <f>COUNTIF(Options!$AD:$AD,"01/10/2018")</f>
        <v>0</v>
      </c>
      <c r="U38" s="411">
        <f>SUMIF(Options!$AD:$AD,"01/10/2018",Options!$K:$K)</f>
        <v>0</v>
      </c>
      <c r="V38" s="410">
        <f>COUNTIF(Options!$AD:$AD,"01/11/2018")</f>
        <v>0</v>
      </c>
      <c r="W38" s="411">
        <f>SUMIF(Options!$AD:$AD,"01/11/2018",Options!$K:$K)</f>
        <v>0</v>
      </c>
      <c r="X38" s="410">
        <f>COUNTIF(Options!$AD:$AD,"01/12/2018")</f>
        <v>0</v>
      </c>
      <c r="Y38" s="411">
        <f>SUMIF(Options!$AD:$AD,"01/12/2018",Options!$K:$K)</f>
        <v>0</v>
      </c>
      <c r="Z38" s="412">
        <f t="shared" si="9"/>
        <v>0</v>
      </c>
      <c r="AA38" s="413">
        <f t="shared" si="10"/>
        <v>0</v>
      </c>
      <c r="AB38" s="400"/>
      <c r="AC38" s="400"/>
      <c r="AD38" s="394"/>
      <c r="AE38" s="415"/>
      <c r="AF38" s="401"/>
      <c r="AG38" s="394"/>
      <c r="AK38" s="402"/>
      <c r="AL38" s="402"/>
    </row>
    <row r="39" spans="1:38" s="323" customFormat="1" ht="15" customHeight="1" thickTop="1" thickBot="1" x14ac:dyDescent="0.3">
      <c r="A39" s="409" t="s">
        <v>12</v>
      </c>
      <c r="B39" s="410">
        <f>COUNTIF(Options!$AF:$AF,"01/01/2018")</f>
        <v>0</v>
      </c>
      <c r="C39" s="411">
        <f>SUMIF(Options!$AF:$AF,"01/01/2018",Options!$K:$K)</f>
        <v>0</v>
      </c>
      <c r="D39" s="410">
        <f>COUNTIF(Options!$AF:$AF,"01/02/2018")</f>
        <v>0</v>
      </c>
      <c r="E39" s="411">
        <f>SUMIF(Options!$AF:$AF,"01/02/2018",Options!$K:$K)</f>
        <v>0</v>
      </c>
      <c r="F39" s="410">
        <f>COUNTIF(Options!$AF:$AF,"01/03/2018")</f>
        <v>0</v>
      </c>
      <c r="G39" s="411">
        <f>SUMIF(Options!$AF:$AF,"01/03/2018",Options!$K:$K)</f>
        <v>0</v>
      </c>
      <c r="H39" s="410">
        <f>COUNTIF(Options!$AF:$AF,"01/04/2018")</f>
        <v>0</v>
      </c>
      <c r="I39" s="411">
        <f>SUMIF(Options!$AF:$AF,"01/04/2018",Options!$K:$K)</f>
        <v>0</v>
      </c>
      <c r="J39" s="410">
        <f>COUNTIF(Options!$AF:$AF,"01/05/2018")</f>
        <v>0</v>
      </c>
      <c r="K39" s="411">
        <f>SUMIF(Options!$AF:$AF,"01/05/2018",Options!$K:$K)</f>
        <v>0</v>
      </c>
      <c r="L39" s="410">
        <f>COUNTIF(Options!$AF:$AF,"01/06/2018")</f>
        <v>0</v>
      </c>
      <c r="M39" s="411">
        <f>SUMIF(Options!$AF:$AF,"01/06/2018",Options!$K:$K)</f>
        <v>0</v>
      </c>
      <c r="N39" s="410">
        <f>COUNTIF(Options!$AF:$AF,"01/07/2018")</f>
        <v>0</v>
      </c>
      <c r="O39" s="411">
        <f>SUMIF(Options!$AF:$AF,"01/07/2018",Options!$K:$K)</f>
        <v>0</v>
      </c>
      <c r="P39" s="410">
        <f>COUNTIF(Options!$AF:$AF,"01/08/2018")</f>
        <v>0</v>
      </c>
      <c r="Q39" s="411">
        <f>SUMIF(Options!$AF:$AF,"01/08/2018",Options!$K:$K)</f>
        <v>0</v>
      </c>
      <c r="R39" s="410">
        <f>COUNTIF(Options!$AF:$AF,"01/09/2018")</f>
        <v>0</v>
      </c>
      <c r="S39" s="411">
        <f>SUMIF(Options!$AF:$AF,"01/09/2018",Options!$K:$K)</f>
        <v>0</v>
      </c>
      <c r="T39" s="410">
        <f>COUNTIF(Options!$AF:$AF,"01/10/2018")</f>
        <v>0</v>
      </c>
      <c r="U39" s="411">
        <f>SUMIF(Options!$AF:$AF,"01/10/2018",Options!$K:$K)</f>
        <v>0</v>
      </c>
      <c r="V39" s="410">
        <f>COUNTIF(Options!$AF:$AF,"01/11/2018")</f>
        <v>0</v>
      </c>
      <c r="W39" s="411">
        <f>SUMIF(Options!$AF:$AF,"01/11/2018",Options!$K:$K)</f>
        <v>0</v>
      </c>
      <c r="X39" s="410">
        <f>COUNTIF(Options!$AF:$AF,"01/12/2018")</f>
        <v>0</v>
      </c>
      <c r="Y39" s="411">
        <f>SUMIF(Options!$AF:$AF,"01/12/2018",Options!$K:$K)</f>
        <v>0</v>
      </c>
      <c r="Z39" s="412">
        <f t="shared" si="9"/>
        <v>0</v>
      </c>
      <c r="AA39" s="413">
        <f t="shared" si="10"/>
        <v>0</v>
      </c>
      <c r="AB39" s="400"/>
      <c r="AC39" s="400"/>
      <c r="AD39" s="394"/>
      <c r="AE39" s="394"/>
      <c r="AF39" s="401"/>
      <c r="AG39" s="394"/>
      <c r="AH39" s="395"/>
      <c r="AI39" s="402"/>
      <c r="AK39" s="402"/>
      <c r="AL39" s="402"/>
    </row>
    <row r="40" spans="1:38" s="323" customFormat="1" ht="15" customHeight="1" thickTop="1" thickBot="1" x14ac:dyDescent="0.3">
      <c r="A40" s="416" t="s">
        <v>7</v>
      </c>
      <c r="B40" s="410">
        <f>COUNTIF(Options!$AA:$AA,"01/01/2018")</f>
        <v>0</v>
      </c>
      <c r="C40" s="411">
        <f>SUMIF(Options!$AA:$AA,"01/01/2018",Options!$K:$K)</f>
        <v>0</v>
      </c>
      <c r="D40" s="410">
        <f>COUNTIF(Options!$AA:$AA,"01/02/2018")</f>
        <v>0</v>
      </c>
      <c r="E40" s="411">
        <f>SUMIF(Options!$AA:$AA,"01/02/2018",Options!$K:$K)</f>
        <v>0</v>
      </c>
      <c r="F40" s="410">
        <f>COUNTIF(Options!$AA:$AA,"01/03/2018")</f>
        <v>0</v>
      </c>
      <c r="G40" s="411">
        <f>SUMIF(Options!$AA:$AA,"01/03/2018",Options!$K:$K)</f>
        <v>0</v>
      </c>
      <c r="H40" s="410">
        <f>COUNTIF(Options!$AA:$AA,"01/04/2018")</f>
        <v>0</v>
      </c>
      <c r="I40" s="411">
        <f>SUMIF(Options!$AA:$AA,"01/04/2018",Options!$K:$K)</f>
        <v>0</v>
      </c>
      <c r="J40" s="410">
        <f>COUNTIF(Options!$AA:$AA,"01/05/2018")</f>
        <v>0</v>
      </c>
      <c r="K40" s="411">
        <f>SUMIF(Options!$AA:$AA,"01/05/2018",Options!$K:$K)</f>
        <v>0</v>
      </c>
      <c r="L40" s="410">
        <f>COUNTIF(Options!$AA:$AA,"01/06/2018")</f>
        <v>0</v>
      </c>
      <c r="M40" s="411">
        <f>SUMIF(Options!$AA:$AA,"01/06/2018",Options!$K:$K)</f>
        <v>0</v>
      </c>
      <c r="N40" s="410">
        <f>COUNTIF(Options!$AA:$AA,"01/07/2018")</f>
        <v>0</v>
      </c>
      <c r="O40" s="411">
        <f>SUMIF(Options!$AA:$AA,"01/07/2018",Options!$K:$K)</f>
        <v>0</v>
      </c>
      <c r="P40" s="410">
        <f>COUNTIF(Options!$AA:$AA,"01/08/2018")</f>
        <v>0</v>
      </c>
      <c r="Q40" s="411">
        <f>SUMIF(Options!$AA:$AA,"01/08/2018",Options!$K:$K)</f>
        <v>0</v>
      </c>
      <c r="R40" s="410">
        <f>COUNTIF(Options!$AA:$AA,"01/09/2018")</f>
        <v>0</v>
      </c>
      <c r="S40" s="411">
        <f>SUMIF(Options!$AA:$AA,"01/09/2018",Options!$K:$K)</f>
        <v>0</v>
      </c>
      <c r="T40" s="410">
        <f>COUNTIF(Options!$AA:$AA,"01/10/2018")</f>
        <v>0</v>
      </c>
      <c r="U40" s="411">
        <f>SUMIF(Options!$AA:$AA,"01/10/2018",Options!$K:$K)</f>
        <v>0</v>
      </c>
      <c r="V40" s="410">
        <f>COUNTIF(Options!$AA:$AA,"01/11/2018")</f>
        <v>0</v>
      </c>
      <c r="W40" s="411">
        <f>SUMIF(Options!$AA:$AA,"01/11/2018",Options!$K:$K)</f>
        <v>0</v>
      </c>
      <c r="X40" s="410">
        <f>COUNTIF(Options!$AA:$AA,"01/12/2018")</f>
        <v>0</v>
      </c>
      <c r="Y40" s="411">
        <f>SUMIF(Options!$AA:$AA,"01/12/2018",Options!$K:$K)</f>
        <v>0</v>
      </c>
      <c r="Z40" s="412">
        <f t="shared" si="9"/>
        <v>0</v>
      </c>
      <c r="AA40" s="413">
        <f t="shared" si="10"/>
        <v>0</v>
      </c>
      <c r="AB40" s="400"/>
      <c r="AC40" s="400"/>
      <c r="AD40" s="394"/>
      <c r="AE40" s="394"/>
      <c r="AF40" s="401"/>
      <c r="AG40" s="394"/>
      <c r="AH40" s="395"/>
      <c r="AI40" s="402"/>
      <c r="AK40" s="402"/>
      <c r="AL40" s="402"/>
    </row>
    <row r="41" spans="1:38" s="323" customFormat="1" ht="15" hidden="1" customHeight="1" thickTop="1" thickBot="1" x14ac:dyDescent="0.3">
      <c r="A41" s="416" t="s">
        <v>11</v>
      </c>
      <c r="B41" s="410">
        <f>COUNTIF(Options!$AE:$AE,"01/01/2018")</f>
        <v>0</v>
      </c>
      <c r="C41" s="411">
        <f>SUMIF(Options!$AE:$AE,"01/01/2018",Options!$K:$K)</f>
        <v>0</v>
      </c>
      <c r="D41" s="410">
        <f>COUNTIF(Options!$AE:$AE,"01/02/2018")</f>
        <v>0</v>
      </c>
      <c r="E41" s="411">
        <f>SUMIF(Options!$AE:$AE,"01/02/2018",Options!$K:$K)</f>
        <v>0</v>
      </c>
      <c r="F41" s="410">
        <f>COUNTIF(Options!$AE:$AE,"01/03/2018")</f>
        <v>0</v>
      </c>
      <c r="G41" s="411">
        <f>SUMIF(Options!$AE:$AE,"01/03/2018",Options!$K:$K)</f>
        <v>0</v>
      </c>
      <c r="H41" s="410">
        <f>COUNTIF(Options!$AE:$AE,"01/04/2018")</f>
        <v>0</v>
      </c>
      <c r="I41" s="411">
        <f>SUMIF(Options!$AE:$AE,"01/04/2018",Options!$K:$K)</f>
        <v>0</v>
      </c>
      <c r="J41" s="410">
        <f>COUNTIF(Options!$AE:$AE,"01/05/2018")</f>
        <v>0</v>
      </c>
      <c r="K41" s="411">
        <f>SUMIF(Options!$AE:$AE,"01/05/2018",Options!$K:$K)</f>
        <v>0</v>
      </c>
      <c r="L41" s="410">
        <f>COUNTIF(Options!$AE:$AE,"01/06/2018")</f>
        <v>0</v>
      </c>
      <c r="M41" s="411">
        <f>SUMIF(Options!$AE:$AE,"01/06/2018",Options!$K:$K)</f>
        <v>0</v>
      </c>
      <c r="N41" s="410">
        <f>COUNTIF(Options!$AE:$AE,"01/07/2018")</f>
        <v>0</v>
      </c>
      <c r="O41" s="411">
        <f>SUMIF(Options!$AE:$AE,"01/07/2018",Options!$K:$K)</f>
        <v>0</v>
      </c>
      <c r="P41" s="410">
        <f>COUNTIF(Options!$AE:$AE,"01/08/2018")</f>
        <v>0</v>
      </c>
      <c r="Q41" s="411">
        <f>SUMIF(Options!$AE:$AE,"01/08/2018",Options!$K:$K)</f>
        <v>0</v>
      </c>
      <c r="R41" s="410">
        <f>COUNTIF(Options!$AE:$AE,"01/09/2018")</f>
        <v>0</v>
      </c>
      <c r="S41" s="411">
        <f>SUMIF(Options!$AE:$AE,"01/09/2018",Options!$K:$K)</f>
        <v>0</v>
      </c>
      <c r="T41" s="410">
        <f>COUNTIF(Options!$AE:$AE,"01/10/2018")</f>
        <v>0</v>
      </c>
      <c r="U41" s="411">
        <f>SUMIF(Options!$AE:$AE,"01/10/2018",Options!$K:$K)</f>
        <v>0</v>
      </c>
      <c r="V41" s="410">
        <f>COUNTIF(Options!$AE:$AE,"01/11/2018")</f>
        <v>0</v>
      </c>
      <c r="W41" s="411">
        <f>SUMIF(Options!$AE:$AE,"01/11/2018",Options!$K:$K)</f>
        <v>0</v>
      </c>
      <c r="X41" s="410">
        <f>COUNTIF(Options!$AE:$AE,"01/12/2018")</f>
        <v>0</v>
      </c>
      <c r="Y41" s="411">
        <f>SUMIF(Options!$AE:$AE,"01/12/2018",Options!$K:$K)</f>
        <v>0</v>
      </c>
      <c r="Z41" s="412">
        <f t="shared" si="9"/>
        <v>0</v>
      </c>
      <c r="AA41" s="413">
        <f t="shared" si="10"/>
        <v>0</v>
      </c>
      <c r="AB41" s="400"/>
      <c r="AC41" s="400"/>
      <c r="AD41" s="394"/>
      <c r="AE41" s="394"/>
      <c r="AF41" s="401"/>
      <c r="AG41" s="394"/>
      <c r="AH41" s="395"/>
      <c r="AI41" s="402"/>
      <c r="AK41" s="402"/>
      <c r="AL41" s="402"/>
    </row>
    <row r="42" spans="1:38" s="323" customFormat="1" ht="15" hidden="1" customHeight="1" thickTop="1" x14ac:dyDescent="0.25">
      <c r="A42" s="417" t="s">
        <v>13</v>
      </c>
      <c r="B42" s="410">
        <f>COUNTIF(Options!$AG:$AG,"01/01/2018")</f>
        <v>0</v>
      </c>
      <c r="C42" s="411">
        <f>SUMIF(Options!$AG:$AG,"01/01/2018",Options!$K:$K)</f>
        <v>0</v>
      </c>
      <c r="D42" s="410">
        <f>COUNTIF(Options!$AG:$AG,"01/02/2018")</f>
        <v>0</v>
      </c>
      <c r="E42" s="411">
        <f>SUMIF(Options!$AG:$AG,"01/02/2018",Options!$K:$K)</f>
        <v>0</v>
      </c>
      <c r="F42" s="410">
        <f>COUNTIF(Options!$AG:$AG,"01/03/2018")</f>
        <v>0</v>
      </c>
      <c r="G42" s="411">
        <f>SUMIF(Options!$AG:$AG,"01/03/2018",Options!$K:$K)</f>
        <v>0</v>
      </c>
      <c r="H42" s="410">
        <f>COUNTIF(Options!$AG:$AG,"01/04/2018")</f>
        <v>0</v>
      </c>
      <c r="I42" s="411">
        <f>SUMIF(Options!$AG:$AG,"01/04/2018",Options!$K:$K)</f>
        <v>0</v>
      </c>
      <c r="J42" s="410">
        <f>COUNTIF(Options!$AG:$AG,"01/05/2018")</f>
        <v>0</v>
      </c>
      <c r="K42" s="411">
        <f>SUMIF(Options!$AG:$AG,"01/05/2018",Options!$K:$K)</f>
        <v>0</v>
      </c>
      <c r="L42" s="410">
        <f>COUNTIF(Options!$AG:$AG,"01/06/2018")</f>
        <v>0</v>
      </c>
      <c r="M42" s="411">
        <f>SUMIF(Options!$AG:$AG,"01/06/2018",Options!$K:$K)</f>
        <v>0</v>
      </c>
      <c r="N42" s="410">
        <f>COUNTIF(Options!$AG:$AG,"01/07/2018")</f>
        <v>0</v>
      </c>
      <c r="O42" s="411">
        <f>SUMIF(Options!$AG:$AG,"01/07/2018",Options!$K:$K)</f>
        <v>0</v>
      </c>
      <c r="P42" s="410">
        <f>COUNTIF(Options!$AG:$AG,"01/08/2018")</f>
        <v>0</v>
      </c>
      <c r="Q42" s="411">
        <f>SUMIF(Options!$AG:$AG,"01/08/2018",Options!$K:$K)</f>
        <v>0</v>
      </c>
      <c r="R42" s="410">
        <f>COUNTIF(Options!$AG:$AG,"01/09/2018")</f>
        <v>0</v>
      </c>
      <c r="S42" s="411">
        <f>SUMIF(Options!$AG:$AG,"01/09/2018",Options!$K:$K)</f>
        <v>0</v>
      </c>
      <c r="T42" s="410">
        <f>COUNTIF(Options!$AG:$AG,"01/10/2018")</f>
        <v>0</v>
      </c>
      <c r="U42" s="411">
        <f>SUMIF(Options!$AG:$AG,"01/10/2018",Options!$K:$K)</f>
        <v>0</v>
      </c>
      <c r="V42" s="410">
        <f>COUNTIF(Options!$AG:$AG,"01/11/2018")</f>
        <v>0</v>
      </c>
      <c r="W42" s="411">
        <f>SUMIF(Options!$AG:$AG,"01/11/2018",Options!$K:$K)</f>
        <v>0</v>
      </c>
      <c r="X42" s="410">
        <f>COUNTIF(Options!$AG:$AG,"01/12/2018")</f>
        <v>0</v>
      </c>
      <c r="Y42" s="411">
        <f>SUMIF(Options!$AG:$AG,"01/12/2018",Options!$K:$K)</f>
        <v>0</v>
      </c>
      <c r="Z42" s="418">
        <f t="shared" si="9"/>
        <v>0</v>
      </c>
      <c r="AA42" s="419">
        <f t="shared" si="10"/>
        <v>0</v>
      </c>
      <c r="AB42" s="400"/>
      <c r="AC42" s="400"/>
      <c r="AD42" s="394"/>
      <c r="AE42" s="394"/>
      <c r="AF42" s="401"/>
      <c r="AG42" s="394"/>
      <c r="AH42" s="395"/>
      <c r="AI42" s="402"/>
      <c r="AK42" s="402"/>
      <c r="AL42" s="402"/>
    </row>
    <row r="43" spans="1:38" ht="15" thickTop="1" x14ac:dyDescent="0.25"/>
    <row r="44" spans="1:38" s="421" customFormat="1" ht="15" x14ac:dyDescent="0.25">
      <c r="A44" s="420" t="s">
        <v>85</v>
      </c>
      <c r="AA44" s="422"/>
      <c r="AD44" s="423"/>
      <c r="AE44" s="424"/>
      <c r="AF44" s="425"/>
      <c r="AG44" s="424"/>
    </row>
    <row r="45" spans="1:38" s="421" customFormat="1" ht="15" x14ac:dyDescent="0.25">
      <c r="A45" s="426" t="s">
        <v>86</v>
      </c>
      <c r="AA45" s="422"/>
      <c r="AD45" s="423"/>
      <c r="AE45" s="424"/>
      <c r="AF45" s="425"/>
      <c r="AG45" s="424"/>
    </row>
    <row r="46" spans="1:38" s="421" customFormat="1" ht="15" x14ac:dyDescent="0.25">
      <c r="A46" s="421" t="s">
        <v>75</v>
      </c>
      <c r="AA46" s="422"/>
      <c r="AD46" s="423"/>
      <c r="AE46" s="424"/>
      <c r="AF46" s="425"/>
      <c r="AG46" s="424"/>
    </row>
    <row r="47" spans="1:38" s="421" customFormat="1" ht="15" x14ac:dyDescent="0.25">
      <c r="A47" s="427" t="s">
        <v>87</v>
      </c>
      <c r="AA47" s="422"/>
      <c r="AD47" s="423"/>
      <c r="AE47" s="424"/>
      <c r="AF47" s="425"/>
      <c r="AG47" s="424"/>
    </row>
    <row r="48" spans="1:38" s="421" customFormat="1" ht="15" x14ac:dyDescent="0.25">
      <c r="A48" s="421" t="s">
        <v>76</v>
      </c>
      <c r="AA48" s="422"/>
      <c r="AD48" s="423"/>
      <c r="AE48" s="424"/>
      <c r="AF48" s="425"/>
      <c r="AG48" s="424"/>
    </row>
    <row r="49" spans="1:33" s="421" customFormat="1" ht="15" x14ac:dyDescent="0.25">
      <c r="AA49" s="422"/>
      <c r="AD49" s="423"/>
      <c r="AE49" s="424"/>
      <c r="AF49" s="425"/>
      <c r="AG49" s="424"/>
    </row>
    <row r="50" spans="1:33" s="421" customFormat="1" ht="15" x14ac:dyDescent="0.25">
      <c r="A50" s="426" t="s">
        <v>88</v>
      </c>
      <c r="AA50" s="422"/>
      <c r="AD50" s="423"/>
      <c r="AE50" s="424"/>
      <c r="AF50" s="425"/>
      <c r="AG50" s="424"/>
    </row>
    <row r="51" spans="1:33" s="421" customFormat="1" ht="15" x14ac:dyDescent="0.25">
      <c r="A51" s="421" t="s">
        <v>77</v>
      </c>
      <c r="AA51" s="422"/>
      <c r="AD51" s="423"/>
      <c r="AE51" s="424"/>
      <c r="AF51" s="425"/>
      <c r="AG51" s="424"/>
    </row>
    <row r="52" spans="1:33" s="421" customFormat="1" ht="15" x14ac:dyDescent="0.25">
      <c r="A52" s="421" t="s">
        <v>78</v>
      </c>
      <c r="AA52" s="422"/>
      <c r="AD52" s="423"/>
      <c r="AE52" s="424"/>
      <c r="AF52" s="425"/>
      <c r="AG52" s="424"/>
    </row>
    <row r="53" spans="1:33" s="421" customFormat="1" ht="15" x14ac:dyDescent="0.25">
      <c r="A53" s="421" t="s">
        <v>79</v>
      </c>
      <c r="AA53" s="422"/>
      <c r="AD53" s="423"/>
      <c r="AE53" s="424"/>
      <c r="AF53" s="425"/>
      <c r="AG53" s="424"/>
    </row>
    <row r="54" spans="1:33" s="421" customFormat="1" ht="15" x14ac:dyDescent="0.25">
      <c r="A54" s="421" t="s">
        <v>80</v>
      </c>
      <c r="AA54" s="422"/>
      <c r="AD54" s="423"/>
      <c r="AE54" s="424"/>
      <c r="AF54" s="425"/>
      <c r="AG54" s="424"/>
    </row>
    <row r="55" spans="1:33" s="421" customFormat="1" ht="15" x14ac:dyDescent="0.25">
      <c r="A55" s="421" t="s">
        <v>81</v>
      </c>
      <c r="AA55" s="422"/>
      <c r="AD55" s="423"/>
      <c r="AE55" s="424"/>
      <c r="AF55" s="425"/>
      <c r="AG55" s="424"/>
    </row>
    <row r="56" spans="1:33" s="421" customFormat="1" ht="15" x14ac:dyDescent="0.25">
      <c r="A56" s="421" t="s">
        <v>82</v>
      </c>
      <c r="AA56" s="422"/>
      <c r="AD56" s="423"/>
      <c r="AE56" s="424"/>
      <c r="AF56" s="425"/>
      <c r="AG56" s="424"/>
    </row>
    <row r="57" spans="1:33" s="421" customFormat="1" ht="15" x14ac:dyDescent="0.25">
      <c r="A57" s="421" t="s">
        <v>83</v>
      </c>
      <c r="AA57" s="422"/>
      <c r="AD57" s="423"/>
      <c r="AE57" s="424"/>
      <c r="AF57" s="425"/>
      <c r="AG57" s="424"/>
    </row>
    <row r="58" spans="1:33" s="421" customFormat="1" ht="15" x14ac:dyDescent="0.25">
      <c r="A58" s="421" t="s">
        <v>84</v>
      </c>
      <c r="AA58" s="422"/>
      <c r="AD58" s="423"/>
      <c r="AE58" s="424"/>
      <c r="AF58" s="425"/>
      <c r="AG58" s="424"/>
    </row>
  </sheetData>
  <sheetProtection formatCells="0" formatColumns="0" formatRows="0" insertColumns="0" insertRows="0" insertHyperlinks="0" deleteColumns="0" deleteRows="0" selectLockedCells="1" sort="0" autoFilter="0" pivotTables="0"/>
  <sortState ref="A4:AL16">
    <sortCondition descending="1" ref="AC5:AC19"/>
  </sortState>
  <mergeCells count="68">
    <mergeCell ref="AB25:AC25"/>
    <mergeCell ref="AL20:AL21"/>
    <mergeCell ref="Z27:AA27"/>
    <mergeCell ref="AK20:AK21"/>
    <mergeCell ref="J25:K25"/>
    <mergeCell ref="L25:M25"/>
    <mergeCell ref="N25:O25"/>
    <mergeCell ref="P25:Q25"/>
    <mergeCell ref="R25:S25"/>
    <mergeCell ref="T27:U27"/>
    <mergeCell ref="V27:W27"/>
    <mergeCell ref="X27:Y27"/>
    <mergeCell ref="T24:U24"/>
    <mergeCell ref="V24:W24"/>
    <mergeCell ref="X24:Y24"/>
    <mergeCell ref="T25:U25"/>
    <mergeCell ref="V25:W25"/>
    <mergeCell ref="X25:Y25"/>
    <mergeCell ref="J27:K27"/>
    <mergeCell ref="L27:M27"/>
    <mergeCell ref="N27:O27"/>
    <mergeCell ref="P27:Q27"/>
    <mergeCell ref="R27:S27"/>
    <mergeCell ref="A1:A2"/>
    <mergeCell ref="B27:C27"/>
    <mergeCell ref="D27:E27"/>
    <mergeCell ref="F27:G27"/>
    <mergeCell ref="H27:I27"/>
    <mergeCell ref="B24:C24"/>
    <mergeCell ref="D24:E24"/>
    <mergeCell ref="F24:G24"/>
    <mergeCell ref="H24:I24"/>
    <mergeCell ref="B25:C25"/>
    <mergeCell ref="D25:E25"/>
    <mergeCell ref="F25:G25"/>
    <mergeCell ref="H25:I25"/>
    <mergeCell ref="A27:A28"/>
    <mergeCell ref="B1:C1"/>
    <mergeCell ref="D1:E1"/>
    <mergeCell ref="AH1:AI1"/>
    <mergeCell ref="H1:I1"/>
    <mergeCell ref="J1:K1"/>
    <mergeCell ref="L1:M1"/>
    <mergeCell ref="N1:O1"/>
    <mergeCell ref="P1:Q1"/>
    <mergeCell ref="R1:S1"/>
    <mergeCell ref="AB1:AC1"/>
    <mergeCell ref="Z1:AA1"/>
    <mergeCell ref="AD1:AE1"/>
    <mergeCell ref="AF1:AG1"/>
    <mergeCell ref="AB24:AC24"/>
    <mergeCell ref="F1:G1"/>
    <mergeCell ref="T1:U1"/>
    <mergeCell ref="V1:W1"/>
    <mergeCell ref="X1:Y1"/>
    <mergeCell ref="J24:K24"/>
    <mergeCell ref="L24:M24"/>
    <mergeCell ref="N24:O24"/>
    <mergeCell ref="P24:Q24"/>
    <mergeCell ref="R24:S24"/>
    <mergeCell ref="Z20:AA20"/>
    <mergeCell ref="Z24:AA24"/>
    <mergeCell ref="AB21:AC21"/>
    <mergeCell ref="AD4:AE4"/>
    <mergeCell ref="AF4:AG4"/>
    <mergeCell ref="AD10:AE10"/>
    <mergeCell ref="AF10:AG10"/>
    <mergeCell ref="AB20:AC20"/>
  </mergeCells>
  <conditionalFormatting sqref="AD22:AG25 AD38 AF38:AG38 AD3:AG3 AD5:AG9 AD4 AF4 AD11:AG19 AD10 AF10">
    <cfRule type="cellIs" dxfId="95" priority="192" operator="greaterThan">
      <formula>0</formula>
    </cfRule>
  </conditionalFormatting>
  <conditionalFormatting sqref="B21:Y21">
    <cfRule type="cellIs" dxfId="94" priority="89" operator="equal">
      <formula>0</formula>
    </cfRule>
    <cfRule type="cellIs" dxfId="93" priority="181" operator="greaterThan">
      <formula>0</formula>
    </cfRule>
  </conditionalFormatting>
  <conditionalFormatting sqref="AD29:AG29">
    <cfRule type="cellIs" dxfId="92" priority="178" operator="greaterThan">
      <formula>0</formula>
    </cfRule>
  </conditionalFormatting>
  <conditionalFormatting sqref="AK29:AL29">
    <cfRule type="cellIs" dxfId="91" priority="174" operator="equal">
      <formula>0</formula>
    </cfRule>
  </conditionalFormatting>
  <conditionalFormatting sqref="AD30:AG30">
    <cfRule type="cellIs" dxfId="90" priority="173" operator="greaterThan">
      <formula>0</formula>
    </cfRule>
  </conditionalFormatting>
  <conditionalFormatting sqref="AK30:AL30">
    <cfRule type="cellIs" dxfId="89" priority="170" operator="equal">
      <formula>0</formula>
    </cfRule>
  </conditionalFormatting>
  <conditionalFormatting sqref="AD31:AG31">
    <cfRule type="cellIs" dxfId="88" priority="169" operator="greaterThan">
      <formula>0</formula>
    </cfRule>
  </conditionalFormatting>
  <conditionalFormatting sqref="AK31:AL31">
    <cfRule type="cellIs" dxfId="87" priority="166" operator="equal">
      <formula>0</formula>
    </cfRule>
  </conditionalFormatting>
  <conditionalFormatting sqref="AD32:AG32">
    <cfRule type="cellIs" dxfId="86" priority="165" operator="greaterThan">
      <formula>0</formula>
    </cfRule>
  </conditionalFormatting>
  <conditionalFormatting sqref="AK32:AL32">
    <cfRule type="cellIs" dxfId="85" priority="162" operator="equal">
      <formula>0</formula>
    </cfRule>
  </conditionalFormatting>
  <conditionalFormatting sqref="AD33:AG33">
    <cfRule type="cellIs" dxfId="84" priority="161" operator="greaterThan">
      <formula>0</formula>
    </cfRule>
  </conditionalFormatting>
  <conditionalFormatting sqref="AK33:AL33">
    <cfRule type="cellIs" dxfId="83" priority="158" operator="equal">
      <formula>0</formula>
    </cfRule>
  </conditionalFormatting>
  <conditionalFormatting sqref="AD34:AG34">
    <cfRule type="cellIs" dxfId="82" priority="157" operator="greaterThan">
      <formula>0</formula>
    </cfRule>
  </conditionalFormatting>
  <conditionalFormatting sqref="AK34:AL34">
    <cfRule type="cellIs" dxfId="81" priority="154" operator="equal">
      <formula>0</formula>
    </cfRule>
  </conditionalFormatting>
  <conditionalFormatting sqref="AD35:AG35">
    <cfRule type="cellIs" dxfId="80" priority="153" operator="greaterThan">
      <formula>0</formula>
    </cfRule>
  </conditionalFormatting>
  <conditionalFormatting sqref="AK35:AL35">
    <cfRule type="cellIs" dxfId="79" priority="150" operator="equal">
      <formula>0</formula>
    </cfRule>
  </conditionalFormatting>
  <conditionalFormatting sqref="AD36:AG36">
    <cfRule type="cellIs" dxfId="78" priority="149" operator="greaterThan">
      <formula>0</formula>
    </cfRule>
  </conditionalFormatting>
  <conditionalFormatting sqref="AK36:AL36">
    <cfRule type="cellIs" dxfId="77" priority="146" operator="equal">
      <formula>0</formula>
    </cfRule>
  </conditionalFormatting>
  <conditionalFormatting sqref="AD37:AG37">
    <cfRule type="cellIs" dxfId="76" priority="145" operator="greaterThan">
      <formula>0</formula>
    </cfRule>
  </conditionalFormatting>
  <conditionalFormatting sqref="AK37:AL37">
    <cfRule type="cellIs" dxfId="75" priority="142" operator="equal">
      <formula>0</formula>
    </cfRule>
  </conditionalFormatting>
  <conditionalFormatting sqref="AK38:AL38">
    <cfRule type="cellIs" dxfId="74" priority="138" operator="equal">
      <formula>0</formula>
    </cfRule>
  </conditionalFormatting>
  <conditionalFormatting sqref="AD39:AG39">
    <cfRule type="cellIs" dxfId="73" priority="137" operator="greaterThan">
      <formula>0</formula>
    </cfRule>
  </conditionalFormatting>
  <conditionalFormatting sqref="AB39:AI39 AK39:AL39">
    <cfRule type="cellIs" dxfId="72" priority="134" operator="equal">
      <formula>0</formula>
    </cfRule>
  </conditionalFormatting>
  <conditionalFormatting sqref="AD40:AG40">
    <cfRule type="cellIs" dxfId="71" priority="133" operator="greaterThan">
      <formula>0</formula>
    </cfRule>
  </conditionalFormatting>
  <conditionalFormatting sqref="AB40:AI40 AK40:AL40">
    <cfRule type="cellIs" dxfId="70" priority="130" operator="equal">
      <formula>0</formula>
    </cfRule>
  </conditionalFormatting>
  <conditionalFormatting sqref="AD41:AG41">
    <cfRule type="cellIs" dxfId="69" priority="129" operator="greaterThan">
      <formula>0</formula>
    </cfRule>
  </conditionalFormatting>
  <conditionalFormatting sqref="AB41:AI41 AK41:AL41">
    <cfRule type="cellIs" dxfId="68" priority="126" operator="equal">
      <formula>0</formula>
    </cfRule>
  </conditionalFormatting>
  <conditionalFormatting sqref="AD42:AG42">
    <cfRule type="cellIs" dxfId="67" priority="125" operator="greaterThan">
      <formula>0</formula>
    </cfRule>
  </conditionalFormatting>
  <conditionalFormatting sqref="AB42:AI42 AK42:AL42">
    <cfRule type="cellIs" dxfId="66" priority="122" operator="equal">
      <formula>0</formula>
    </cfRule>
  </conditionalFormatting>
  <conditionalFormatting sqref="AD28:AG28">
    <cfRule type="cellIs" dxfId="65" priority="121" operator="greaterThan">
      <formula>0</formula>
    </cfRule>
  </conditionalFormatting>
  <conditionalFormatting sqref="A1:AA2">
    <cfRule type="cellIs" dxfId="64" priority="96" operator="greaterThan">
      <formula>0</formula>
    </cfRule>
  </conditionalFormatting>
  <conditionalFormatting sqref="AD3:AG3 AD5:AG9 AD4 AF4 AD11:AG19 AD10 AF10">
    <cfRule type="cellIs" dxfId="63" priority="91" operator="lessThan">
      <formula>0</formula>
    </cfRule>
  </conditionalFormatting>
  <conditionalFormatting sqref="AD2:AG3 AD5:AG9 AD4 AF4 AD11:AG19 AD10 AF10">
    <cfRule type="cellIs" dxfId="62" priority="90" operator="equal">
      <formula>0</formula>
    </cfRule>
  </conditionalFormatting>
  <conditionalFormatting sqref="B3:Y19">
    <cfRule type="cellIs" dxfId="61" priority="81" operator="greaterThan">
      <formula>0</formula>
    </cfRule>
    <cfRule type="cellIs" dxfId="60" priority="82" operator="equal">
      <formula>0</formula>
    </cfRule>
  </conditionalFormatting>
  <conditionalFormatting sqref="D29:D42">
    <cfRule type="cellIs" dxfId="59" priority="39" operator="equal">
      <formula>0</formula>
    </cfRule>
    <cfRule type="cellIs" dxfId="58" priority="40" operator="greaterThan">
      <formula>0</formula>
    </cfRule>
  </conditionalFormatting>
  <conditionalFormatting sqref="C29:C42">
    <cfRule type="cellIs" dxfId="57" priority="37" operator="equal">
      <formula>0</formula>
    </cfRule>
    <cfRule type="cellIs" dxfId="56" priority="38" operator="greaterThan">
      <formula>0</formula>
    </cfRule>
  </conditionalFormatting>
  <conditionalFormatting sqref="E29:E42">
    <cfRule type="cellIs" dxfId="55" priority="35" operator="equal">
      <formula>0</formula>
    </cfRule>
    <cfRule type="cellIs" dxfId="54" priority="36" operator="greaterThan">
      <formula>0</formula>
    </cfRule>
  </conditionalFormatting>
  <conditionalFormatting sqref="H29:I42">
    <cfRule type="cellIs" dxfId="53" priority="33" operator="equal">
      <formula>0</formula>
    </cfRule>
    <cfRule type="cellIs" dxfId="52" priority="34" operator="greaterThan">
      <formula>0</formula>
    </cfRule>
  </conditionalFormatting>
  <conditionalFormatting sqref="F29:G42">
    <cfRule type="cellIs" dxfId="51" priority="47" operator="equal">
      <formula>0</formula>
    </cfRule>
    <cfRule type="cellIs" dxfId="50" priority="48" operator="greaterThan">
      <formula>0</formula>
    </cfRule>
  </conditionalFormatting>
  <conditionalFormatting sqref="B29:B42">
    <cfRule type="cellIs" dxfId="49" priority="41" operator="equal">
      <formula>0</formula>
    </cfRule>
    <cfRule type="cellIs" dxfId="48" priority="42" operator="greaterThan">
      <formula>0</formula>
    </cfRule>
  </conditionalFormatting>
  <conditionalFormatting sqref="J29:K42">
    <cfRule type="cellIs" dxfId="47" priority="31" operator="equal">
      <formula>0</formula>
    </cfRule>
    <cfRule type="cellIs" dxfId="46" priority="32" operator="greaterThan">
      <formula>0</formula>
    </cfRule>
  </conditionalFormatting>
  <conditionalFormatting sqref="L29:M42">
    <cfRule type="cellIs" dxfId="45" priority="29" operator="equal">
      <formula>0</formula>
    </cfRule>
    <cfRule type="cellIs" dxfId="44" priority="30" operator="greaterThan">
      <formula>0</formula>
    </cfRule>
  </conditionalFormatting>
  <conditionalFormatting sqref="P29:Q42">
    <cfRule type="cellIs" dxfId="43" priority="25" operator="equal">
      <formula>0</formula>
    </cfRule>
    <cfRule type="cellIs" dxfId="42" priority="26" operator="greaterThan">
      <formula>0</formula>
    </cfRule>
  </conditionalFormatting>
  <conditionalFormatting sqref="N29:O42">
    <cfRule type="cellIs" dxfId="41" priority="27" operator="equal">
      <formula>0</formula>
    </cfRule>
    <cfRule type="cellIs" dxfId="40" priority="28" operator="greaterThan">
      <formula>0</formula>
    </cfRule>
  </conditionalFormatting>
  <conditionalFormatting sqref="R29:S42">
    <cfRule type="cellIs" dxfId="39" priority="23" operator="equal">
      <formula>0</formula>
    </cfRule>
    <cfRule type="cellIs" dxfId="38" priority="24" operator="greaterThan">
      <formula>0</formula>
    </cfRule>
  </conditionalFormatting>
  <conditionalFormatting sqref="T29:U42">
    <cfRule type="cellIs" dxfId="37" priority="21" operator="equal">
      <formula>0</formula>
    </cfRule>
    <cfRule type="cellIs" dxfId="36" priority="22" operator="greaterThan">
      <formula>0</formula>
    </cfRule>
  </conditionalFormatting>
  <conditionalFormatting sqref="V29:W42">
    <cfRule type="cellIs" dxfId="35" priority="19" operator="equal">
      <formula>0</formula>
    </cfRule>
    <cfRule type="cellIs" dxfId="34" priority="20" operator="greaterThan">
      <formula>0</formula>
    </cfRule>
  </conditionalFormatting>
  <conditionalFormatting sqref="X29:Y42">
    <cfRule type="cellIs" dxfId="33" priority="17" operator="equal">
      <formula>0</formula>
    </cfRule>
    <cfRule type="cellIs" dxfId="32" priority="18" operator="greaterThan">
      <formula>0</formula>
    </cfRule>
  </conditionalFormatting>
  <conditionalFormatting sqref="A1:AA2 Z3:AA19">
    <cfRule type="cellIs" dxfId="31" priority="16" operator="equal">
      <formula>0</formula>
    </cfRule>
  </conditionalFormatting>
  <conditionalFormatting sqref="B27:AA28 Z29:AA42">
    <cfRule type="cellIs" dxfId="30" priority="14" operator="greaterThan">
      <formula>0</formula>
    </cfRule>
    <cfRule type="cellIs" dxfId="29" priority="15" operator="equal">
      <formula>0</formula>
    </cfRule>
  </conditionalFormatting>
  <conditionalFormatting sqref="AB2:AC19">
    <cfRule type="cellIs" dxfId="28" priority="13" operator="equal">
      <formula>0</formula>
    </cfRule>
  </conditionalFormatting>
  <conditionalFormatting sqref="AF2">
    <cfRule type="cellIs" dxfId="27" priority="12" operator="greaterThan">
      <formula>0</formula>
    </cfRule>
  </conditionalFormatting>
  <conditionalFormatting sqref="AF2">
    <cfRule type="cellIs" dxfId="26" priority="11" operator="lessThan">
      <formula>0</formula>
    </cfRule>
  </conditionalFormatting>
  <conditionalFormatting sqref="AG2">
    <cfRule type="cellIs" dxfId="25" priority="10" operator="greaterThan">
      <formula>0</formula>
    </cfRule>
  </conditionalFormatting>
  <conditionalFormatting sqref="AG2">
    <cfRule type="cellIs" dxfId="24" priority="9" operator="lessThan">
      <formula>0</formula>
    </cfRule>
  </conditionalFormatting>
  <conditionalFormatting sqref="AG2">
    <cfRule type="cellIs" dxfId="23" priority="8" operator="greaterThan">
      <formula>0</formula>
    </cfRule>
  </conditionalFormatting>
  <conditionalFormatting sqref="AG2">
    <cfRule type="cellIs" dxfId="22" priority="7" operator="lessThan">
      <formula>0</formula>
    </cfRule>
  </conditionalFormatting>
  <conditionalFormatting sqref="AE2">
    <cfRule type="cellIs" dxfId="21" priority="6" operator="greaterThan">
      <formula>0</formula>
    </cfRule>
  </conditionalFormatting>
  <conditionalFormatting sqref="AE2">
    <cfRule type="cellIs" dxfId="20" priority="5" operator="lessThan">
      <formula>0</formula>
    </cfRule>
  </conditionalFormatting>
  <conditionalFormatting sqref="AD2">
    <cfRule type="cellIs" dxfId="19" priority="4" operator="greaterThan">
      <formula>0</formula>
    </cfRule>
  </conditionalFormatting>
  <conditionalFormatting sqref="AD2">
    <cfRule type="cellIs" dxfId="18" priority="3" operator="lessThan">
      <formula>0</formula>
    </cfRule>
  </conditionalFormatting>
  <conditionalFormatting sqref="AB21">
    <cfRule type="cellIs" dxfId="17" priority="1" operator="equal">
      <formula>0</formula>
    </cfRule>
    <cfRule type="cellIs" dxfId="16" priority="2" operator="greaterThan">
      <formula>0</formula>
    </cfRule>
  </conditionalFormatting>
  <pageMargins left="0" right="0" top="0.59055118110236227" bottom="0.74803149606299213" header="0.31496062992125984" footer="0.31496062992125984"/>
  <pageSetup paperSize="9" scale="73" orientation="landscape" horizontalDpi="300" verticalDpi="300" r:id="rId1"/>
  <headerFooter>
    <oddHeader>&amp;C&amp;"-,Gras"&amp;18&amp;K0070C0Bilan mensuel Stéphan au &amp;D à &amp;T</oddHeader>
  </headerFooter>
  <ignoredErrors>
    <ignoredError sqref="AH2:AI2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78804-DEDB-4939-A5F6-6F1482D9409F}">
  <sheetPr codeName="Feuil10">
    <tabColor rgb="FFFF0000"/>
  </sheetPr>
  <dimension ref="A1:AA25"/>
  <sheetViews>
    <sheetView showGridLines="0" workbookViewId="0">
      <selection activeCell="I22" sqref="I22"/>
    </sheetView>
  </sheetViews>
  <sheetFormatPr baseColWidth="10" defaultRowHeight="19.5" x14ac:dyDescent="0.3"/>
  <cols>
    <col min="1" max="1" width="12.5703125" style="32" customWidth="1"/>
    <col min="2" max="2" width="8.7109375" style="33" customWidth="1"/>
    <col min="3" max="3" width="6.28515625" style="33" customWidth="1"/>
    <col min="4" max="4" width="14.140625" style="34" customWidth="1"/>
    <col min="5" max="5" width="6.28515625" style="33" customWidth="1"/>
    <col min="6" max="6" width="14.140625" style="33" customWidth="1"/>
    <col min="7" max="7" width="6.28515625" style="35" customWidth="1"/>
    <col min="8" max="8" width="14.140625" style="33" customWidth="1"/>
    <col min="9" max="9" width="6.28515625" style="35" customWidth="1"/>
    <col min="10" max="10" width="14.140625" style="33" customWidth="1"/>
    <col min="11" max="11" width="10" style="33" customWidth="1"/>
    <col min="12" max="12" width="6.28515625" style="33" customWidth="1"/>
    <col min="13" max="13" width="10" style="33" customWidth="1"/>
    <col min="14" max="14" width="6.28515625" style="33" customWidth="1"/>
    <col min="15" max="15" width="9.28515625" style="32" customWidth="1"/>
    <col min="16" max="16" width="8.42578125" style="36" customWidth="1"/>
    <col min="17" max="17" width="12.42578125" style="32" customWidth="1"/>
    <col min="18" max="18" width="8.7109375" style="33" customWidth="1"/>
    <col min="19" max="19" width="6.28515625" style="33" customWidth="1"/>
    <col min="20" max="20" width="13.28515625" style="34" customWidth="1"/>
    <col min="21" max="21" width="6.28515625" style="35" customWidth="1"/>
    <col min="22" max="22" width="13.28515625" style="33" customWidth="1"/>
    <col min="23" max="23" width="13.140625" style="33" customWidth="1"/>
    <col min="24" max="24" width="6.28515625" style="33" customWidth="1"/>
    <col min="25" max="25" width="9.140625" style="32" customWidth="1"/>
    <col min="26" max="26" width="2.7109375" style="36" customWidth="1"/>
    <col min="27" max="27" width="19.140625" style="31" customWidth="1"/>
    <col min="28" max="16384" width="11.42578125" style="36"/>
  </cols>
  <sheetData>
    <row r="1" spans="1:25" s="31" customFormat="1" ht="20.25" customHeight="1" x14ac:dyDescent="0.3">
      <c r="A1" s="537">
        <v>2018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Q1" s="542">
        <v>2019</v>
      </c>
      <c r="R1" s="542"/>
      <c r="S1" s="542"/>
      <c r="T1" s="542"/>
      <c r="U1" s="542"/>
      <c r="V1" s="542"/>
      <c r="W1" s="542"/>
      <c r="X1" s="542"/>
      <c r="Y1" s="542"/>
    </row>
    <row r="2" spans="1:25" ht="5.25" customHeight="1" x14ac:dyDescent="0.3"/>
    <row r="3" spans="1:25" s="101" customFormat="1" ht="21.75" customHeight="1" x14ac:dyDescent="0.2">
      <c r="A3" s="538"/>
      <c r="B3" s="159" t="s">
        <v>102</v>
      </c>
      <c r="C3" s="540" t="s">
        <v>24</v>
      </c>
      <c r="D3" s="540"/>
      <c r="E3" s="539" t="s">
        <v>35</v>
      </c>
      <c r="F3" s="539"/>
      <c r="G3" s="539" t="s">
        <v>51</v>
      </c>
      <c r="H3" s="539"/>
      <c r="I3" s="544" t="s">
        <v>52</v>
      </c>
      <c r="J3" s="544"/>
      <c r="K3" s="544"/>
      <c r="L3" s="541" t="s">
        <v>33</v>
      </c>
      <c r="M3" s="541"/>
      <c r="N3" s="536" t="s">
        <v>34</v>
      </c>
      <c r="O3" s="536"/>
      <c r="Q3" s="538"/>
      <c r="R3" s="159" t="s">
        <v>102</v>
      </c>
      <c r="S3" s="545" t="s">
        <v>24</v>
      </c>
      <c r="T3" s="546"/>
      <c r="U3" s="544" t="s">
        <v>50</v>
      </c>
      <c r="V3" s="544"/>
      <c r="W3" s="301" t="s">
        <v>54</v>
      </c>
      <c r="X3" s="536" t="s">
        <v>34</v>
      </c>
      <c r="Y3" s="536"/>
    </row>
    <row r="4" spans="1:25" s="167" customFormat="1" ht="21.75" customHeight="1" x14ac:dyDescent="0.25">
      <c r="A4" s="538"/>
      <c r="B4" s="160">
        <f>SUM(B5:B18)</f>
        <v>0</v>
      </c>
      <c r="C4" s="161">
        <f t="shared" ref="C4:J4" si="0">SUM(C5:C18)</f>
        <v>0</v>
      </c>
      <c r="D4" s="162">
        <f t="shared" si="0"/>
        <v>0</v>
      </c>
      <c r="E4" s="163">
        <f t="shared" si="0"/>
        <v>0</v>
      </c>
      <c r="F4" s="164">
        <f t="shared" si="0"/>
        <v>0</v>
      </c>
      <c r="G4" s="165">
        <f t="shared" si="0"/>
        <v>0</v>
      </c>
      <c r="H4" s="164">
        <f t="shared" si="0"/>
        <v>0</v>
      </c>
      <c r="I4" s="163">
        <f t="shared" si="0"/>
        <v>0</v>
      </c>
      <c r="J4" s="164">
        <f t="shared" si="0"/>
        <v>0</v>
      </c>
      <c r="K4" s="166" t="e">
        <f t="shared" ref="K4:K17" si="1">I4/N4</f>
        <v>#DIV/0!</v>
      </c>
      <c r="L4" s="183">
        <f>SUM(L5:L18)</f>
        <v>0</v>
      </c>
      <c r="M4" s="184" t="e">
        <f>L4/$N$4</f>
        <v>#DIV/0!</v>
      </c>
      <c r="N4" s="543">
        <f t="shared" ref="N4:N18" si="2">B4+C4+I4+L4</f>
        <v>0</v>
      </c>
      <c r="O4" s="543"/>
      <c r="Q4" s="538"/>
      <c r="R4" s="168">
        <f t="shared" ref="R4:W4" si="3">SUM(R5:R18)</f>
        <v>0</v>
      </c>
      <c r="S4" s="161">
        <f t="shared" si="3"/>
        <v>0</v>
      </c>
      <c r="T4" s="162">
        <f t="shared" si="3"/>
        <v>0</v>
      </c>
      <c r="U4" s="165">
        <f t="shared" si="3"/>
        <v>0</v>
      </c>
      <c r="V4" s="164">
        <f t="shared" si="3"/>
        <v>0</v>
      </c>
      <c r="W4" s="183">
        <f t="shared" si="3"/>
        <v>0</v>
      </c>
      <c r="X4" s="543">
        <f>R4+S4+U4+W4</f>
        <v>0</v>
      </c>
      <c r="Y4" s="543"/>
    </row>
    <row r="5" spans="1:25" s="180" customFormat="1" ht="20.25" customHeight="1" x14ac:dyDescent="0.25">
      <c r="A5" s="171" t="s">
        <v>36</v>
      </c>
      <c r="B5" s="172">
        <f>SUMPRODUCT((CN&gt;="01/01/2018"*1)*(CN&lt;="31/12/2018"*1))</f>
        <v>0</v>
      </c>
      <c r="C5" s="173">
        <f>SUMPRODUCT((Options!$T:$T&gt;="01/01/2018"*1)*(Options!$T:$T&lt;="31/12/2018"*1))</f>
        <v>0</v>
      </c>
      <c r="D5" s="174">
        <f>SUMPRODUCT((Options!$T$2:$T$259&gt;=DATEVALUE("01/01/2018"))*(Options!$T$2:$T$259&lt;=DATEVALUE("31/12/2018"))*Options!$K$2:$K$259)</f>
        <v>0</v>
      </c>
      <c r="E5" s="175">
        <f>SUMPRODUCT(((CarN&gt;="01/01/2018"*1)*(CarN&lt;="31/12/2018"*1)+('Résas archivées'!AH:AH&gt;="01/01/2018")*('Résas archivées'!AH:AH&lt;="31/12/2018")))</f>
        <v>0</v>
      </c>
      <c r="F5" s="176">
        <f>SUMPRODUCT((('Résas archivées'!$T$2:$T$270&gt;=DATEVALUE("01/01/2018"))*('Résas archivées'!$T$2:$T$270&lt;=DATEVALUE("31/12/2018"))*'Résas archivées'!$K$2:$K$270)+(('Résas archivées'!$AH$2:$AH$270&gt;=DATEVALUE("01/01/2018"))*('Résas archivées'!$AH$2:$AH$270&lt;=DATEVALUE("31/12/2018"))*'Résas archivées'!$K$2:$K$270))</f>
        <v>0</v>
      </c>
      <c r="G5" s="177">
        <f>SUMPRODUCT(('Résas en cours'!$T:$T&gt;="01/01/2018"*1)*('Résas en cours'!$T:$T&lt;="31/12/2018"*1))</f>
        <v>0</v>
      </c>
      <c r="H5" s="178">
        <f>SUMPRODUCT(('Résas en cours'!$T$2:$T$294&gt;=DATEVALUE("01/01/2018"))*('Résas en cours'!$T$2:$T$294&lt;=DATEVALUE("31/12/2018"))*'Résas en cours'!$K$2:$K$294)</f>
        <v>0</v>
      </c>
      <c r="I5" s="175">
        <f t="shared" ref="I5:I18" si="4">E5+G5</f>
        <v>0</v>
      </c>
      <c r="J5" s="176">
        <f t="shared" ref="J5:J18" si="5">F5+H5</f>
        <v>0</v>
      </c>
      <c r="K5" s="179" t="e">
        <f t="shared" si="1"/>
        <v>#DIV/0!</v>
      </c>
      <c r="L5" s="185">
        <f>SUMPRODUCT((Perdus!T:T&gt;="01/01/2018"*1)*(Perdus!T:T&lt;="31/12/2018"*1))</f>
        <v>0</v>
      </c>
      <c r="M5" s="186" t="e">
        <f t="shared" ref="M5:M18" si="6">L5/$N$5</f>
        <v>#DIV/0!</v>
      </c>
      <c r="N5" s="302">
        <f t="shared" si="2"/>
        <v>0</v>
      </c>
      <c r="O5" s="187" t="e">
        <f t="shared" ref="O5:O18" si="7">N5/$N$4</f>
        <v>#DIV/0!</v>
      </c>
      <c r="Q5" s="171" t="s">
        <v>36</v>
      </c>
      <c r="R5" s="181">
        <f>SUMPRODUCT((CN&gt;="01/01/2019"*1)*(CN&lt;="31/12/2019"*1))</f>
        <v>0</v>
      </c>
      <c r="S5" s="173">
        <f>SUMPRODUCT((Options!$T:$T&gt;="01/01/2019"*1)*(Options!$T:$T&lt;="31/12/2019"*1))</f>
        <v>0</v>
      </c>
      <c r="T5" s="174">
        <f>SUMPRODUCT((Options!$T$2:$T$259&gt;=DATEVALUE("01/01/2019"))*(Options!$T$2:$T$259&lt;=DATEVALUE("31/12/2019"))*Options!$K$2:$K$259)</f>
        <v>0</v>
      </c>
      <c r="U5" s="177">
        <f>SUMPRODUCT(('Résas en cours'!$T:$T&gt;="01/01/2019"*1)*('Résas en cours'!$T:$T&lt;="31/12/2019"*1))</f>
        <v>0</v>
      </c>
      <c r="V5" s="178">
        <f>SUMPRODUCT(('Résas en cours'!$T$2:$T$294&gt;=DATEVALUE("01/01/2019"))*('Résas en cours'!$T$2:$T$294&lt;=DATEVALUE("31/12/2019"))*'Résas en cours'!$K$2:$K$294)</f>
        <v>0</v>
      </c>
      <c r="W5" s="185"/>
      <c r="X5" s="302">
        <v>0</v>
      </c>
      <c r="Y5" s="187" t="e">
        <f t="shared" ref="Y5:Y18" si="8">X5/$X$4</f>
        <v>#DIV/0!</v>
      </c>
    </row>
    <row r="6" spans="1:25" s="180" customFormat="1" ht="20.25" customHeight="1" x14ac:dyDescent="0.25">
      <c r="A6" s="171" t="s">
        <v>42</v>
      </c>
      <c r="B6" s="172">
        <f>SUMPRODUCT((Atlan&gt;="01/01/2018"*1)*(Atlan&lt;="31/12/2018"*1))</f>
        <v>0</v>
      </c>
      <c r="C6" s="173">
        <f>SUMPRODUCT((Options!$W:$W&gt;="01/01/2018"*1)*(Options!$W:$W&lt;="31/12/2018"*1))</f>
        <v>0</v>
      </c>
      <c r="D6" s="174">
        <f>SUMPRODUCT((Options!$W$2:$W$259&gt;=DATEVALUE("01/01/2018"))*(Options!$W$2:$W$259&lt;=DATEVALUE("31/12/2018"))*Options!$K$2:$K$259)</f>
        <v>0</v>
      </c>
      <c r="E6" s="175">
        <f>SUMPRODUCT((Atl&gt;="01/01/2018"*1)*(Atl&lt;="31/12/2018"*1))</f>
        <v>0</v>
      </c>
      <c r="F6" s="176">
        <f>SUMPRODUCT(('Résas archivées'!$W$2:$W$270&gt;=DATEVALUE("01/01/2018"))*('Résas archivées'!$W$2:$W$270&lt;=DATEVALUE("31/12/2018"))*'Résas archivées'!$K$2:$K$270)</f>
        <v>0</v>
      </c>
      <c r="G6" s="177">
        <f>SUMPRODUCT(('Résas en cours'!$W:$W&gt;="01/01/2018"*1)*('Résas en cours'!$W:$W&lt;="31/12/2018"*1))</f>
        <v>0</v>
      </c>
      <c r="H6" s="178">
        <f>SUMPRODUCT(('Résas en cours'!$W$2:$W$294&gt;=DATEVALUE("01/01/2018"))*('Résas en cours'!$W$2:$W$294&lt;=DATEVALUE("31/12/2018"))*'Résas en cours'!$K$2:$K$294)</f>
        <v>0</v>
      </c>
      <c r="I6" s="175">
        <f t="shared" si="4"/>
        <v>0</v>
      </c>
      <c r="J6" s="176">
        <f t="shared" si="5"/>
        <v>0</v>
      </c>
      <c r="K6" s="179" t="e">
        <f t="shared" si="1"/>
        <v>#DIV/0!</v>
      </c>
      <c r="L6" s="185">
        <f>SUMPRODUCT((Perdus!W:W&gt;="01/01/2018"*1)*(Perdus!W:W&lt;="31/12/2018"*1))</f>
        <v>0</v>
      </c>
      <c r="M6" s="186" t="e">
        <f t="shared" si="6"/>
        <v>#DIV/0!</v>
      </c>
      <c r="N6" s="302">
        <f t="shared" si="2"/>
        <v>0</v>
      </c>
      <c r="O6" s="187" t="e">
        <f t="shared" si="7"/>
        <v>#DIV/0!</v>
      </c>
      <c r="Q6" s="171" t="s">
        <v>42</v>
      </c>
      <c r="R6" s="181">
        <f>SUMPRODUCT((Atlan&gt;="01/01/2019"*1)*(Atlan&lt;="31/12/2019"*1))</f>
        <v>0</v>
      </c>
      <c r="S6" s="173">
        <f>SUMPRODUCT((Options!$W:$W&gt;="01/01/2019"*1)*(Options!$W:$W&lt;="31/12/2019"*1))</f>
        <v>0</v>
      </c>
      <c r="T6" s="174">
        <f>SUMPRODUCT((Options!$W$2:$W$259&gt;=DATEVALUE("01/01/2019"))*(Options!$W$2:$W$259&lt;=DATEVALUE("31/12/2019"))*Options!$K$2:$K$259)</f>
        <v>0</v>
      </c>
      <c r="U6" s="177">
        <f>SUMPRODUCT(('Résas en cours'!$W:$W&gt;="01/01/2019"*1)*('Résas en cours'!$W:$W&lt;="31/12/2019"*1))</f>
        <v>0</v>
      </c>
      <c r="V6" s="178">
        <f>SUMPRODUCT(('Résas en cours'!$W$2:$W$294&gt;=DATEVALUE("01/01/2019"))*('Résas en cours'!$W$2:$W$294&lt;=DATEVALUE("31/12/2019"))*'Résas en cours'!$K$2:$K$294)</f>
        <v>0</v>
      </c>
      <c r="W6" s="185"/>
      <c r="X6" s="302">
        <v>0</v>
      </c>
      <c r="Y6" s="187" t="e">
        <f t="shared" si="8"/>
        <v>#DIV/0!</v>
      </c>
    </row>
    <row r="7" spans="1:25" s="180" customFormat="1" ht="20.25" customHeight="1" x14ac:dyDescent="0.25">
      <c r="A7" s="171" t="s">
        <v>37</v>
      </c>
      <c r="B7" s="172">
        <f>SUMPRODUCT((CS&gt;="01/01/2018"*1)*(CS&lt;="31/12/2018"*1))</f>
        <v>0</v>
      </c>
      <c r="C7" s="173">
        <f>SUMPRODUCT((Options!$U:$U&gt;="01/01/2018"*1)*(Options!$U:$U&lt;="31/12/2018"*1))</f>
        <v>0</v>
      </c>
      <c r="D7" s="174">
        <f>SUMPRODUCT((Options!$U$2:$U$259&gt;=DATEVALUE("01/01/2018"))*(Options!$U$2:$U$259&lt;=DATEVALUE("31/12/2018"))*Options!$K$2:$K$259)</f>
        <v>0</v>
      </c>
      <c r="E7" s="175">
        <f>SUMPRODUCT((CarS&gt;="01/01/2018"*1)*(CarS&lt;="31/12/2018"*1))</f>
        <v>0</v>
      </c>
      <c r="F7" s="176">
        <f>SUMPRODUCT(('Résas archivées'!$U$2:$U$270&gt;=DATEVALUE("01/01/2018"))*('Résas archivées'!$U$2:$U$270&lt;=DATEVALUE("31/12/2018"))*'Résas archivées'!$K$2:$K$270)</f>
        <v>0</v>
      </c>
      <c r="G7" s="177">
        <f>SUMPRODUCT(('Résas en cours'!$U:$U&gt;="01/01/2018"*1)*('Résas en cours'!$U:$U&lt;="31/12/2018"*1))</f>
        <v>0</v>
      </c>
      <c r="H7" s="178">
        <f>SUMPRODUCT(('Résas en cours'!$U$2:$U$294&gt;=DATEVALUE("01/01/2018"))*('Résas en cours'!$U$2:$U$294&lt;=DATEVALUE("31/12/2018"))*'Résas en cours'!$K$2:$K$294)</f>
        <v>0</v>
      </c>
      <c r="I7" s="175">
        <f t="shared" si="4"/>
        <v>0</v>
      </c>
      <c r="J7" s="176">
        <f t="shared" si="5"/>
        <v>0</v>
      </c>
      <c r="K7" s="179" t="e">
        <f t="shared" si="1"/>
        <v>#DIV/0!</v>
      </c>
      <c r="L7" s="185">
        <f>SUMPRODUCT((Perdus!U:U&gt;="01/01/2018"*1)*(Perdus!U:U&lt;="31/12/2018"*1))</f>
        <v>0</v>
      </c>
      <c r="M7" s="186" t="e">
        <f t="shared" si="6"/>
        <v>#DIV/0!</v>
      </c>
      <c r="N7" s="302">
        <f t="shared" si="2"/>
        <v>0</v>
      </c>
      <c r="O7" s="187" t="e">
        <f t="shared" si="7"/>
        <v>#DIV/0!</v>
      </c>
      <c r="Q7" s="171" t="s">
        <v>37</v>
      </c>
      <c r="R7" s="181">
        <f>SUMPRODUCT((CS&gt;="01/01/2019"*1)*(CS&lt;="31/12/2019"*1))</f>
        <v>0</v>
      </c>
      <c r="S7" s="173">
        <f>SUMPRODUCT((Options!$U:$U&gt;="01/01/2019"*1)*(Options!$U:$U&lt;="31/12/2019"*1))</f>
        <v>0</v>
      </c>
      <c r="T7" s="174">
        <f>SUMPRODUCT((Options!$U$2:$U$259&gt;=DATEVALUE("01/01/2019"))*(Options!$U$2:$U$259&lt;=DATEVALUE("31/12/2019"))*Options!$K$2:$K$259)</f>
        <v>0</v>
      </c>
      <c r="U7" s="177">
        <f>SUMPRODUCT(('Résas en cours'!$U:$U&gt;="01/01/2019"*1)*('Résas en cours'!$U:$U&lt;="31/12/2019"*1))</f>
        <v>0</v>
      </c>
      <c r="V7" s="178">
        <f>SUMPRODUCT(('Résas en cours'!$U$2:$U$294&gt;=DATEVALUE("01/01/2019"))*('Résas en cours'!$U$2:$U$294&lt;=DATEVALUE("31/12/2019"))*'Résas en cours'!$K$2:$K$294)</f>
        <v>0</v>
      </c>
      <c r="W7" s="185"/>
      <c r="X7" s="302">
        <v>0</v>
      </c>
      <c r="Y7" s="187" t="e">
        <f t="shared" si="8"/>
        <v>#DIV/0!</v>
      </c>
    </row>
    <row r="8" spans="1:25" s="180" customFormat="1" ht="20.25" customHeight="1" x14ac:dyDescent="0.25">
      <c r="A8" s="171" t="s">
        <v>39</v>
      </c>
      <c r="B8" s="172">
        <f>SUMPRODUCT((Nanc&gt;="01/01/2018"*1)*(Nanc&lt;="31/12/2018"*1))</f>
        <v>0</v>
      </c>
      <c r="C8" s="173">
        <f>SUMPRODUCT((Options!$V:$V&gt;="01/01/2018"*1)*(Options!$V:$V&lt;="31/12/2018"*1))</f>
        <v>0</v>
      </c>
      <c r="D8" s="174">
        <f>SUMPRODUCT((Options!$V$2:$V$259&gt;=DATEVALUE("01/01/2018"))*(Options!$V$2:$V$259&lt;=DATEVALUE("31/12/2018"))*Options!$K$2:$K$259)</f>
        <v>0</v>
      </c>
      <c r="E8" s="175">
        <f>SUMPRODUCT((Nan&gt;="01/01/2018"*1)*(Nan&lt;="31/12/2018"*1))</f>
        <v>0</v>
      </c>
      <c r="F8" s="176">
        <f>SUMPRODUCT(('Résas archivées'!$V$2:$V$270&gt;=DATEVALUE("01/01/2018"))*('Résas archivées'!$V$2:$V$270&lt;=DATEVALUE("31/12/2018"))*'Résas archivées'!$K$2:$K$270)</f>
        <v>0</v>
      </c>
      <c r="G8" s="177">
        <f>SUMPRODUCT(('Résas en cours'!$V:$V&gt;="01/01/2018"*1)*('Résas en cours'!$V:$V&lt;="31/12/2018"*1))</f>
        <v>0</v>
      </c>
      <c r="H8" s="178">
        <f>SUMPRODUCT(('Résas en cours'!$V$2:$V$294&gt;=DATEVALUE("01/01/2018"))*('Résas en cours'!$V$2:$V$294&lt;=DATEVALUE("31/12/2018"))*'Résas en cours'!$K$2:$K$294)</f>
        <v>0</v>
      </c>
      <c r="I8" s="175">
        <f t="shared" si="4"/>
        <v>0</v>
      </c>
      <c r="J8" s="176">
        <f t="shared" si="5"/>
        <v>0</v>
      </c>
      <c r="K8" s="179" t="e">
        <f t="shared" si="1"/>
        <v>#DIV/0!</v>
      </c>
      <c r="L8" s="185">
        <f>SUMPRODUCT((Perdus!V:V&gt;="01/01/2018"*1)*(Perdus!V:V&lt;="31/12/2018"*1))</f>
        <v>0</v>
      </c>
      <c r="M8" s="186" t="e">
        <f t="shared" si="6"/>
        <v>#DIV/0!</v>
      </c>
      <c r="N8" s="302">
        <f t="shared" si="2"/>
        <v>0</v>
      </c>
      <c r="O8" s="187" t="e">
        <f t="shared" si="7"/>
        <v>#DIV/0!</v>
      </c>
      <c r="Q8" s="171" t="s">
        <v>39</v>
      </c>
      <c r="R8" s="181">
        <f>SUMPRODUCT((Nanc&gt;="01/01/2019"*1)*(Nanc&lt;="31/12/2019"*1))</f>
        <v>0</v>
      </c>
      <c r="S8" s="173">
        <f>SUMPRODUCT((Options!$V:$V&gt;="01/01/2019"*1)*(Options!$V:$V&lt;="31/12/2019"*1))</f>
        <v>0</v>
      </c>
      <c r="T8" s="174">
        <f>SUMPRODUCT((Options!$V$2:$V$259&gt;=DATEVALUE("01/01/2019"))*(Options!$V$2:$V$259&lt;=DATEVALUE("31/12/2019"))*Options!$K$2:$K$259)</f>
        <v>0</v>
      </c>
      <c r="U8" s="177">
        <f>SUMPRODUCT(('Résas en cours'!$V:$V&gt;="01/01/2019"*1)*('Résas en cours'!$V:$V&lt;="31/12/2019"*1))</f>
        <v>0</v>
      </c>
      <c r="V8" s="178">
        <f>SUMPRODUCT(('Résas en cours'!$V$2:$V$294&gt;=DATEVALUE("01/01/2019"))*('Résas en cours'!$V$2:$V$294&lt;=DATEVALUE("31/12/2019"))*'Résas en cours'!$K$2:$K$294)</f>
        <v>0</v>
      </c>
      <c r="W8" s="185"/>
      <c r="X8" s="302">
        <v>0</v>
      </c>
      <c r="Y8" s="187" t="e">
        <f t="shared" si="8"/>
        <v>#DIV/0!</v>
      </c>
    </row>
    <row r="9" spans="1:25" s="180" customFormat="1" ht="20.25" customHeight="1" x14ac:dyDescent="0.25">
      <c r="A9" s="171" t="s">
        <v>38</v>
      </c>
      <c r="B9" s="172">
        <f>SUMPRODUCT((Chat&gt;="01/01/2018"*1)*(Chat&lt;="31/12/2018"*1))</f>
        <v>0</v>
      </c>
      <c r="C9" s="173">
        <f>SUMPRODUCT((Options!$Z:$Z&gt;="01/01/2018"*1)*(Options!$Z:$Z&lt;="31/12/2018"*1))</f>
        <v>0</v>
      </c>
      <c r="D9" s="174">
        <f>SUMPRODUCT((Options!$Z$2:$Z$259&gt;=DATEVALUE("01/01/2018"))*(Options!$Z$2:$Z$259&lt;=DATEVALUE("31/12/2018"))*Options!$K$2:$K$259)</f>
        <v>0</v>
      </c>
      <c r="E9" s="175">
        <f>SUMPRODUCT((Ch&gt;="01/01/2018"*1)*(Ch&lt;="31/12/2018"*1))</f>
        <v>0</v>
      </c>
      <c r="F9" s="176">
        <f>SUMPRODUCT(('Résas archivées'!$Z$2:$Z$270&gt;=DATEVALUE("01/01/2018"))*('Résas archivées'!$Z$2:$Z$270&lt;=DATEVALUE("31/12/2018"))*'Résas archivées'!$K$2:$K$270)</f>
        <v>0</v>
      </c>
      <c r="G9" s="177">
        <f>SUMPRODUCT(('Résas en cours'!$Z:$Z&gt;="01/01/2018"*1)*('Résas en cours'!$Z:$Z&lt;="31/12/2018"*1))</f>
        <v>0</v>
      </c>
      <c r="H9" s="178">
        <f>SUMPRODUCT(('Résas en cours'!$Z$2:$Z$294&gt;=DATEVALUE("01/01/2018"))*('Résas en cours'!$Z$2:$Z$294&lt;=DATEVALUE("31/12/2018"))*'Résas en cours'!$K$2:$K$294)</f>
        <v>0</v>
      </c>
      <c r="I9" s="175">
        <f t="shared" si="4"/>
        <v>0</v>
      </c>
      <c r="J9" s="176">
        <f t="shared" si="5"/>
        <v>0</v>
      </c>
      <c r="K9" s="179" t="e">
        <f t="shared" si="1"/>
        <v>#DIV/0!</v>
      </c>
      <c r="L9" s="185">
        <f>SUMPRODUCT((Perdus!Z:Z&gt;="01/01/2018"*1)*(Perdus!Z:Z&lt;="31/12/2018"*1))</f>
        <v>0</v>
      </c>
      <c r="M9" s="186" t="e">
        <f t="shared" si="6"/>
        <v>#DIV/0!</v>
      </c>
      <c r="N9" s="302">
        <f t="shared" si="2"/>
        <v>0</v>
      </c>
      <c r="O9" s="187" t="e">
        <f t="shared" si="7"/>
        <v>#DIV/0!</v>
      </c>
      <c r="Q9" s="171" t="s">
        <v>38</v>
      </c>
      <c r="R9" s="181">
        <f>SUMPRODUCT((Chat&gt;="01/01/2019"*1)*(Chat&lt;="31/12/2019"*1))</f>
        <v>0</v>
      </c>
      <c r="S9" s="173">
        <f>SUMPRODUCT((Options!$Z:$Z&gt;="01/01/2019"*1)*(Options!$Z:$Z&lt;="31/12/2019"*1))</f>
        <v>0</v>
      </c>
      <c r="T9" s="174">
        <f>SUMPRODUCT((Options!$Z$2:$Z$259&gt;=DATEVALUE("01/01/2019"))*(Options!$Z$2:$Z$259&lt;=DATEVALUE("31/12/2019"))*Options!$K$2:$K$259)</f>
        <v>0</v>
      </c>
      <c r="U9" s="177">
        <f>SUMPRODUCT(('Résas en cours'!$Z:$Z&gt;="01/01/2019"*1)*('Résas en cours'!$Z:$Z&lt;="31/12/2019"*1))</f>
        <v>0</v>
      </c>
      <c r="V9" s="178">
        <f>SUMPRODUCT(('Résas en cours'!$Z$2:$Z$294&gt;=DATEVALUE("01/01/2019"))*('Résas en cours'!$Z$2:$Z$294&lt;=DATEVALUE("31/12/2019"))*'Résas en cours'!$K$2:$K$294)</f>
        <v>0</v>
      </c>
      <c r="W9" s="185"/>
      <c r="X9" s="302">
        <v>0</v>
      </c>
      <c r="Y9" s="187" t="e">
        <f t="shared" si="8"/>
        <v>#DIV/0!</v>
      </c>
    </row>
    <row r="10" spans="1:25" s="180" customFormat="1" ht="20.25" customHeight="1" x14ac:dyDescent="0.25">
      <c r="A10" s="171" t="s">
        <v>41</v>
      </c>
      <c r="B10" s="172">
        <f>SUMPRODUCT((Val&gt;="01/01/2018"*1)*(Val&lt;="31/12/2018"*1))</f>
        <v>0</v>
      </c>
      <c r="C10" s="173">
        <f>SUMPRODUCT((Options!$X:$X&gt;="01/01/2018"*1)*(Options!$X:$X&lt;="31/12/2018"*1))</f>
        <v>0</v>
      </c>
      <c r="D10" s="174">
        <f>SUMPRODUCT((Options!$X$2:$X$259&gt;=DATEVALUE("01/01/2018"))*(Options!$X$2:$X$259&lt;=DATEVALUE("31/12/2018"))*Options!$K$2:$K$259)</f>
        <v>0</v>
      </c>
      <c r="E10" s="175">
        <f>SUMPRODUCT(((Va&gt;="01/01/2018"*1)*(Va&lt;="31/12/2018"*1)+('Résas archivées'!AI:AI&gt;="01/01/2018"*1)*('Résas archivées'!AI:AI&lt;="31/12/2018"*1)))</f>
        <v>0</v>
      </c>
      <c r="F10" s="176">
        <f>SUMPRODUCT((('Résas archivées'!$X$2:$X$270&gt;=DATEVALUE("01/01/2018"))*('Résas archivées'!$X$2:$X$270&lt;=DATEVALUE("31/12/2018"))*'Résas archivées'!$K$2:$K$270)+(('Résas archivées'!$AI$2:$AI$270&gt;=DATEVALUE("01/01/2018"))*('Résas archivées'!$AI$2:$AI$270&lt;=DATEVALUE("31/12/2018"))*'Résas archivées'!$K$2:$K$270))</f>
        <v>0</v>
      </c>
      <c r="G10" s="177">
        <f>SUMPRODUCT(('Résas en cours'!$X:$X&gt;="01/01/2018"*1)*('Résas en cours'!$X:$X&lt;="31/12/2018"*1))</f>
        <v>0</v>
      </c>
      <c r="H10" s="178">
        <f>SUMPRODUCT(('Résas en cours'!$X$2:$X$294&gt;=DATEVALUE("01/01/2018"))*('Résas en cours'!$X$2:$X$294&lt;=DATEVALUE("31/12/2018"))*'Résas en cours'!$K$2:$K$294)</f>
        <v>0</v>
      </c>
      <c r="I10" s="175">
        <f t="shared" si="4"/>
        <v>0</v>
      </c>
      <c r="J10" s="176">
        <f t="shared" si="5"/>
        <v>0</v>
      </c>
      <c r="K10" s="179" t="e">
        <f t="shared" si="1"/>
        <v>#DIV/0!</v>
      </c>
      <c r="L10" s="185">
        <f>SUMPRODUCT((Perdus!X:X&gt;="01/01/2018"*1)*(Perdus!X:X&lt;="31/12/2018"*1))</f>
        <v>0</v>
      </c>
      <c r="M10" s="186" t="e">
        <f t="shared" si="6"/>
        <v>#DIV/0!</v>
      </c>
      <c r="N10" s="302">
        <f t="shared" si="2"/>
        <v>0</v>
      </c>
      <c r="O10" s="187" t="e">
        <f t="shared" si="7"/>
        <v>#DIV/0!</v>
      </c>
      <c r="Q10" s="171" t="s">
        <v>41</v>
      </c>
      <c r="R10" s="181">
        <f>SUMPRODUCT((Val&gt;="01/01/2019"*1)*(Val&lt;="31/12/2019"*1))</f>
        <v>0</v>
      </c>
      <c r="S10" s="173">
        <f>SUMPRODUCT((Options!$X:$X&gt;="01/01/2019"*1)*(Options!$X:$X&lt;="31/12/2019"*1))</f>
        <v>0</v>
      </c>
      <c r="T10" s="174">
        <f>SUMPRODUCT((Options!$X$2:$X$259&gt;=DATEVALUE("01/01/2019"))*(Options!$X$2:$X$259&lt;=DATEVALUE("31/12/2019"))*Options!$K$2:$K$259)</f>
        <v>0</v>
      </c>
      <c r="U10" s="177">
        <f>SUMPRODUCT(('Résas en cours'!$X:$X&gt;="01/01/2019"*1)*('Résas en cours'!$X:$X&lt;="31/12/2019"*1))</f>
        <v>0</v>
      </c>
      <c r="V10" s="178">
        <f>SUMPRODUCT(('Résas en cours'!$X$2:$X$294&gt;=DATEVALUE("01/01/2019"))*('Résas en cours'!$X$2:$X$294&lt;=DATEVALUE("31/12/2019"))*'Résas en cours'!$K$2:$K$294)</f>
        <v>0</v>
      </c>
      <c r="W10" s="185"/>
      <c r="X10" s="302">
        <v>0</v>
      </c>
      <c r="Y10" s="187" t="e">
        <f t="shared" si="8"/>
        <v>#DIV/0!</v>
      </c>
    </row>
    <row r="11" spans="1:25" s="180" customFormat="1" ht="20.25" customHeight="1" x14ac:dyDescent="0.25">
      <c r="A11" s="171" t="s">
        <v>44</v>
      </c>
      <c r="B11" s="172">
        <f>SUMPRODUCT((Roy&gt;="01/01/2018"*1)*(Roy&lt;="31/12/2018"*1))</f>
        <v>0</v>
      </c>
      <c r="C11" s="173">
        <f>SUMPRODUCT((Options!$AD:$AD&gt;="01/01/2018"*1)*(Options!$AD:$AD&lt;="31/12/2018"*1))</f>
        <v>0</v>
      </c>
      <c r="D11" s="174">
        <f>SUMPRODUCT((Options!$AD$2:$AD$259&gt;=DATEVALUE("01/01/2018"))*(Options!$AD$2:$AD$259&lt;=DATEVALUE("31/12/2018"))*Options!$K$2:$K$259)</f>
        <v>0</v>
      </c>
      <c r="E11" s="175">
        <f>SUMPRODUCT((Ro&gt;="01/01/2018"*1)*(Ro&lt;="31/12/2018"*1))</f>
        <v>0</v>
      </c>
      <c r="F11" s="176">
        <f>SUMPRODUCT(('Résas archivées'!$AD$2:$AD$270&gt;=DATEVALUE("01/01/2018"))*('Résas archivées'!$AD$2:$AD$270&lt;=DATEVALUE("31/12/2018"))*'Résas archivées'!$K$2:$K$270)</f>
        <v>0</v>
      </c>
      <c r="G11" s="177">
        <f>SUMPRODUCT(('Résas en cours'!$AD:$AD&gt;="01/01/2018"*1)*('Résas en cours'!$AD:$AD&lt;="31/12/2018"*1))</f>
        <v>0</v>
      </c>
      <c r="H11" s="178">
        <f>SUMPRODUCT(('Résas en cours'!$AD$2:$AD$294&gt;=DATEVALUE("01/01/2018"))*('Résas en cours'!$AD$2:$AD$294&lt;=DATEVALUE("31/12/2018"))*'Résas en cours'!$K$2:$K$294)</f>
        <v>0</v>
      </c>
      <c r="I11" s="175">
        <f t="shared" si="4"/>
        <v>0</v>
      </c>
      <c r="J11" s="176">
        <f t="shared" si="5"/>
        <v>0</v>
      </c>
      <c r="K11" s="179" t="e">
        <f t="shared" si="1"/>
        <v>#DIV/0!</v>
      </c>
      <c r="L11" s="185">
        <f>SUMPRODUCT((Perdus!AD:AD&gt;="01/01/2018"*1)*(Perdus!AD:AD&lt;="31/12/2018"*1))</f>
        <v>0</v>
      </c>
      <c r="M11" s="186" t="e">
        <f t="shared" si="6"/>
        <v>#DIV/0!</v>
      </c>
      <c r="N11" s="302">
        <f t="shared" si="2"/>
        <v>0</v>
      </c>
      <c r="O11" s="187" t="e">
        <f t="shared" si="7"/>
        <v>#DIV/0!</v>
      </c>
      <c r="Q11" s="171" t="s">
        <v>44</v>
      </c>
      <c r="R11" s="181">
        <f>SUMPRODUCT((Roy&gt;="01/01/2019"*1)*(Roy&lt;="31/12/2019"*1))</f>
        <v>0</v>
      </c>
      <c r="S11" s="173">
        <f>SUMPRODUCT((Options!$AD:$AD&gt;="01/01/2019"*1)*(Options!$AD:$AD&lt;="31/12/2019"*1))</f>
        <v>0</v>
      </c>
      <c r="T11" s="174">
        <f>SUMPRODUCT((Options!$AD$2:$AD$259&gt;=DATEVALUE("01/01/2019"))*(Options!$AD$2:$AD$259&lt;=DATEVALUE("31/12/2019"))*Options!$K$2:$K$259)</f>
        <v>0</v>
      </c>
      <c r="U11" s="177">
        <f>SUMPRODUCT(('Résas en cours'!$AD:$AD&gt;="01/01/2019"*1)*('Résas en cours'!$AD:$AD&lt;="31/12/2019"*1))</f>
        <v>0</v>
      </c>
      <c r="V11" s="178">
        <f>SUMPRODUCT(('Résas en cours'!$AD$2:$AD$294&gt;=DATEVALUE("01/01/2019"))*('Résas en cours'!$AD$2:$AD$294&lt;=DATEVALUE("31/12/2019"))*'Résas en cours'!$K$2:$K$294)</f>
        <v>0</v>
      </c>
      <c r="W11" s="185"/>
      <c r="X11" s="302">
        <v>0</v>
      </c>
      <c r="Y11" s="187" t="e">
        <f t="shared" si="8"/>
        <v>#DIV/0!</v>
      </c>
    </row>
    <row r="12" spans="1:25" s="180" customFormat="1" ht="20.25" customHeight="1" x14ac:dyDescent="0.25">
      <c r="A12" s="171" t="s">
        <v>46</v>
      </c>
      <c r="B12" s="172">
        <f>SUMPRODUCT((Lan&gt;="01/01/2018"*1)*(Lan&lt;="31/12/2018"*1))</f>
        <v>0</v>
      </c>
      <c r="C12" s="173">
        <f>SUMPRODUCT((Options!$AF:$AF&gt;="01/01/2018"*1)*(Options!$AF:$AF&lt;="31/12/2018"*1))</f>
        <v>0</v>
      </c>
      <c r="D12" s="174">
        <f>SUMPRODUCT((Options!$AF$2:$AF$259&gt;=DATEVALUE("01/01/2018"))*(Options!$AF$2:$AF$259&lt;=DATEVALUE("31/12/2018"))*Options!$K$2:$K$259)</f>
        <v>0</v>
      </c>
      <c r="E12" s="175">
        <f>SUMPRODUCT((La&gt;="01/01/2018"*1)*(La&lt;="31/12/2018"*1))</f>
        <v>0</v>
      </c>
      <c r="F12" s="176">
        <f>SUMPRODUCT(('Résas archivées'!$AF$2:$AF$270&gt;=DATEVALUE("01/01/2018"))*('Résas archivées'!$AF$2:$AF$270&lt;=DATEVALUE("31/12/2018"))*'Résas archivées'!$K$2:$K$270)</f>
        <v>0</v>
      </c>
      <c r="G12" s="177">
        <f>SUMPRODUCT(('Résas en cours'!$AF:$AF&gt;="01/01/2018"*1)*('Résas en cours'!$AF:$AF&lt;="31/12/2018"*1))</f>
        <v>0</v>
      </c>
      <c r="H12" s="178">
        <f>SUMPRODUCT(('Résas en cours'!$AF$2:$AF$294&gt;=DATEVALUE("01/01/2018"))*('Résas en cours'!$AF$2:$AF$294&lt;=DATEVALUE("31/12/2018"))*'Résas en cours'!$K$2:$K$294)</f>
        <v>0</v>
      </c>
      <c r="I12" s="175">
        <f t="shared" si="4"/>
        <v>0</v>
      </c>
      <c r="J12" s="176">
        <f t="shared" si="5"/>
        <v>0</v>
      </c>
      <c r="K12" s="179" t="e">
        <f t="shared" si="1"/>
        <v>#DIV/0!</v>
      </c>
      <c r="L12" s="185">
        <f>SUMPRODUCT((Perdus!AF:AF&gt;="01/01/2018"*1)*(Perdus!AF:AF&lt;="31/12/2018"*1))</f>
        <v>0</v>
      </c>
      <c r="M12" s="186" t="e">
        <f t="shared" si="6"/>
        <v>#DIV/0!</v>
      </c>
      <c r="N12" s="302">
        <f t="shared" si="2"/>
        <v>0</v>
      </c>
      <c r="O12" s="187" t="e">
        <f t="shared" si="7"/>
        <v>#DIV/0!</v>
      </c>
      <c r="Q12" s="171" t="s">
        <v>46</v>
      </c>
      <c r="R12" s="181">
        <f>SUMPRODUCT((Lan&gt;="01/01/2019"*1)*(Lan&lt;="31/12/2019"*1))</f>
        <v>0</v>
      </c>
      <c r="S12" s="173">
        <f>SUMPRODUCT((Options!$AF:$AF&gt;="01/01/2019"*1)*(Options!$AF:$AF&lt;="31/12/2019"*1))</f>
        <v>0</v>
      </c>
      <c r="T12" s="174">
        <f>SUMPRODUCT((Options!$AF$2:$AF$259&gt;=DATEVALUE("01/01/2019"))*(Options!$AF$2:$AF$259&lt;=DATEVALUE("31/12/2019"))*Options!$K$2:$K$259)</f>
        <v>0</v>
      </c>
      <c r="U12" s="177">
        <f>SUMPRODUCT(('Résas en cours'!$AF:$AF&gt;="01/01/2019"*1)*('Résas en cours'!$AF:$AF&lt;="31/12/2019"*1))</f>
        <v>0</v>
      </c>
      <c r="V12" s="178">
        <f>SUMPRODUCT(('Résas en cours'!$AF$2:$AF$294&gt;=DATEVALUE("01/01/2019"))*('Résas en cours'!$AF$2:$AF$294&lt;=DATEVALUE("31/12/2019"))*'Résas en cours'!$K$2:$K$294)</f>
        <v>0</v>
      </c>
      <c r="W12" s="185"/>
      <c r="X12" s="302">
        <v>0</v>
      </c>
      <c r="Y12" s="187" t="e">
        <f t="shared" si="8"/>
        <v>#DIV/0!</v>
      </c>
    </row>
    <row r="13" spans="1:25" s="180" customFormat="1" ht="20.25" customHeight="1" x14ac:dyDescent="0.25">
      <c r="A13" s="171" t="s">
        <v>6</v>
      </c>
      <c r="B13" s="172">
        <f>SUMPRODUCT((Le&gt;="01/01/2018"*1)*(Le&lt;="31/12/2018"*1))</f>
        <v>0</v>
      </c>
      <c r="C13" s="173">
        <f>SUMPRODUCT((Options!$Y:$Y&gt;="01/01/2018"*1)*(Options!$Y:$Y&lt;="31/12/2018"*1))</f>
        <v>0</v>
      </c>
      <c r="D13" s="174">
        <f>SUMPRODUCT((Options!$Y$2:$Y$259&gt;=DATEVALUE("01/01/2018"))*(Options!$Y$2:$Y$259&lt;=DATEVALUE("31/12/2018"))*Options!$K$2:$K$259)</f>
        <v>0</v>
      </c>
      <c r="E13" s="175">
        <f>SUMPRODUCT((Len&gt;="01/01/2018"*1)*(Len&lt;="31/12/2018"*1))</f>
        <v>0</v>
      </c>
      <c r="F13" s="176">
        <f>SUMPRODUCT(('Résas archivées'!$Y$2:$Y$270&gt;=DATEVALUE("01/01/2018"))*('Résas archivées'!$Y$2:$Y$270&lt;=DATEVALUE("31/12/2018"))*'Résas archivées'!$K$2:$K$270)</f>
        <v>0</v>
      </c>
      <c r="G13" s="177">
        <f>SUMPRODUCT(('Résas en cours'!$Y:$Y&gt;="01/01/2018"*1)*('Résas en cours'!$Y:$Y&lt;="31/12/2018"*1))</f>
        <v>0</v>
      </c>
      <c r="H13" s="178">
        <f>SUMPRODUCT(('Résas en cours'!$Y$2:$Y$294&gt;=DATEVALUE("01/01/2018"))*('Résas en cours'!$Y$2:$Y$294&lt;=DATEVALUE("31/12/2018"))*'Résas en cours'!$K$2:$K$294)</f>
        <v>0</v>
      </c>
      <c r="I13" s="175">
        <f t="shared" si="4"/>
        <v>0</v>
      </c>
      <c r="J13" s="176">
        <f t="shared" si="5"/>
        <v>0</v>
      </c>
      <c r="K13" s="179" t="e">
        <f t="shared" si="1"/>
        <v>#DIV/0!</v>
      </c>
      <c r="L13" s="185">
        <f>SUMPRODUCT((Perdus!Y:Y&gt;="01/01/2018"*1)*(Perdus!Y:Y&lt;="31/12/2018"*1))</f>
        <v>0</v>
      </c>
      <c r="M13" s="186" t="e">
        <f t="shared" si="6"/>
        <v>#DIV/0!</v>
      </c>
      <c r="N13" s="302">
        <f t="shared" si="2"/>
        <v>0</v>
      </c>
      <c r="O13" s="187" t="e">
        <f t="shared" si="7"/>
        <v>#DIV/0!</v>
      </c>
      <c r="Q13" s="171" t="s">
        <v>6</v>
      </c>
      <c r="R13" s="181">
        <f>SUMPRODUCT((Le&gt;="01/01/2019"*1)*(Le&lt;="31/12/2019"*1))</f>
        <v>0</v>
      </c>
      <c r="S13" s="173">
        <f>SUMPRODUCT((Options!$Y:$Y&gt;="01/01/2019"*1)*(Options!$Y:$Y&lt;="31/12/2019"*1))</f>
        <v>0</v>
      </c>
      <c r="T13" s="174">
        <f>SUMPRODUCT((Options!$Y$2:$Y$259&gt;=DATEVALUE("01/01/2019"))*(Options!$Y$2:$Y$259&lt;=DATEVALUE("31/12/2019"))*Options!$K$2:$K$259)</f>
        <v>0</v>
      </c>
      <c r="U13" s="177">
        <f>SUMPRODUCT(('Résas en cours'!$Y:$Y&gt;="01/01/2019"*1)*('Résas en cours'!$Y:$Y&lt;="31/12/2019"*1))</f>
        <v>0</v>
      </c>
      <c r="V13" s="178">
        <f>SUMPRODUCT(('Résas en cours'!$Y$2:$Y$294&gt;=DATEVALUE("01/01/2019"))*('Résas en cours'!$Y$2:$Y$294&lt;=DATEVALUE("31/12/2019"))*'Résas en cours'!$K$2:$K$294)</f>
        <v>0</v>
      </c>
      <c r="W13" s="185"/>
      <c r="X13" s="302">
        <v>0</v>
      </c>
      <c r="Y13" s="187" t="e">
        <f t="shared" si="8"/>
        <v>#DIV/0!</v>
      </c>
    </row>
    <row r="14" spans="1:25" s="180" customFormat="1" ht="20.25" customHeight="1" x14ac:dyDescent="0.25">
      <c r="A14" s="171" t="s">
        <v>43</v>
      </c>
      <c r="B14" s="172">
        <f>SUMPRODUCT((Aux&gt;="01/01/2018"*1)*(Aux&lt;="31/12/2018"*1))</f>
        <v>0</v>
      </c>
      <c r="C14" s="173">
        <f>SUMPRODUCT((Options!$AB:$AB&gt;="01/01/2018"*1)*(Options!$AB:$AB&lt;="31/12/2018"*1))</f>
        <v>0</v>
      </c>
      <c r="D14" s="174">
        <f>SUMPRODUCT((Options!$AB$2:$AB$259&gt;=DATEVALUE("01/01/2018"))*(Options!$AB$2:$AB$259&lt;=DATEVALUE("31/12/2018"))*Options!$K$2:$K$259)</f>
        <v>0</v>
      </c>
      <c r="E14" s="175">
        <f>SUMPRODUCT((Au&gt;="01/01/2018"*1)*(Au&lt;="31/12/2018"*1))</f>
        <v>0</v>
      </c>
      <c r="F14" s="176">
        <f>SUMPRODUCT(('Résas archivées'!$AB$2:$AB$270&gt;=DATEVALUE("01/01/2018"))*('Résas archivées'!$AB$2:$AB$270&lt;=DATEVALUE("31/12/2018"))*'Résas archivées'!$K$2:$K$270)</f>
        <v>0</v>
      </c>
      <c r="G14" s="177">
        <f>SUMPRODUCT(('Résas en cours'!$AB:$AB&gt;="01/01/2018"*1)*('Résas en cours'!$AB:$AB&lt;="31/12/2018"*1))</f>
        <v>0</v>
      </c>
      <c r="H14" s="178">
        <f>SUMPRODUCT(('Résas en cours'!$AB$2:$AB$294&gt;=DATEVALUE("01/01/2018"))*('Résas en cours'!$AB$2:$AB$294&lt;=DATEVALUE("31/12/2018"))*'Résas en cours'!$K$2:$K$294)</f>
        <v>0</v>
      </c>
      <c r="I14" s="175">
        <f t="shared" si="4"/>
        <v>0</v>
      </c>
      <c r="J14" s="176">
        <f t="shared" si="5"/>
        <v>0</v>
      </c>
      <c r="K14" s="179" t="e">
        <f t="shared" si="1"/>
        <v>#DIV/0!</v>
      </c>
      <c r="L14" s="185">
        <f>SUMPRODUCT((Perdus!AB:AB&gt;="01/01/2018"*1)*(Perdus!AB:AB&lt;="31/12/2018"*1))</f>
        <v>0</v>
      </c>
      <c r="M14" s="186" t="e">
        <f t="shared" si="6"/>
        <v>#DIV/0!</v>
      </c>
      <c r="N14" s="302">
        <f t="shared" si="2"/>
        <v>0</v>
      </c>
      <c r="O14" s="187" t="e">
        <f t="shared" si="7"/>
        <v>#DIV/0!</v>
      </c>
      <c r="Q14" s="171" t="s">
        <v>43</v>
      </c>
      <c r="R14" s="181">
        <f>SUMPRODUCT((Aux&gt;="01/01/2019"*1)*(Aux&lt;="31/12/2019"*1))</f>
        <v>0</v>
      </c>
      <c r="S14" s="173">
        <f>SUMPRODUCT((Options!$AB:$AB&gt;="01/01/2019"*1)*(Options!$AB:$AB&lt;="31/12/2019"*1))</f>
        <v>0</v>
      </c>
      <c r="T14" s="174">
        <f>SUMPRODUCT((Options!$AB$2:$AB$259&gt;=DATEVALUE("01/01/2019"))*(Options!$AB$2:$AB$259&lt;=DATEVALUE("31/12/2019"))*Options!$K$2:$K$259)</f>
        <v>0</v>
      </c>
      <c r="U14" s="177">
        <f>SUMPRODUCT(('Résas en cours'!$AB:$AB&gt;="01/01/2019"*1)*('Résas en cours'!$AB:$AB&lt;="31/12/2019"*1))</f>
        <v>0</v>
      </c>
      <c r="V14" s="178">
        <f>SUMPRODUCT(('Résas en cours'!$AB$2:$AB$294&gt;=DATEVALUE("01/01/2019"))*('Résas en cours'!$AB$2:$AB$294&lt;=DATEVALUE("31/12/2019"))*'Résas en cours'!$K$2:$K$294)</f>
        <v>0</v>
      </c>
      <c r="W14" s="185"/>
      <c r="X14" s="302">
        <v>0</v>
      </c>
      <c r="Y14" s="187" t="e">
        <f t="shared" si="8"/>
        <v>#DIV/0!</v>
      </c>
    </row>
    <row r="15" spans="1:25" s="180" customFormat="1" ht="20.25" customHeight="1" x14ac:dyDescent="0.25">
      <c r="A15" s="171" t="s">
        <v>45</v>
      </c>
      <c r="B15" s="172">
        <f>SUMPRODUCT((Beauj&gt;="01/01/2018"*1)*(Beauj&lt;="31/12/2018"*1))</f>
        <v>0</v>
      </c>
      <c r="C15" s="173">
        <f>SUMPRODUCT((Options!$AA:$AA&gt;="01/01/2018"*1)*(Options!$AA:$AA&lt;="31/12/2018"*1))</f>
        <v>0</v>
      </c>
      <c r="D15" s="174">
        <f>SUMPRODUCT((Options!$AA$2:$AA$259&gt;=DATEVALUE("01/01/2018"))*(Options!$AA$2:$AA$259&lt;=DATEVALUE("31/12/2018"))*Options!$K$2:$K$259)</f>
        <v>0</v>
      </c>
      <c r="E15" s="175">
        <f>SUMPRODUCT((Beau&gt;="01/01/2018"*1)*(Beau&lt;="31/12/2018"*1))</f>
        <v>0</v>
      </c>
      <c r="F15" s="176">
        <f>SUMPRODUCT(('Résas archivées'!$AA$2:$AA$270&gt;=DATEVALUE("01/01/2018"))*('Résas archivées'!$AA$2:$AA$270&lt;=DATEVALUE("31/12/2018"))*'Résas archivées'!$K$2:$K$270)</f>
        <v>0</v>
      </c>
      <c r="G15" s="177">
        <f>SUMPRODUCT(('Résas en cours'!$AA:$AA&gt;="01/01/2018"*1)*('Résas en cours'!$AA:$AA&lt;="31/12/2018"*1))</f>
        <v>0</v>
      </c>
      <c r="H15" s="178">
        <f>SUMPRODUCT(('Résas en cours'!$AA$2:$AA$294&gt;=DATEVALUE("01/01/2018"))*('Résas en cours'!$AA$2:$AA$294&lt;=DATEVALUE("31/12/2018"))*'Résas en cours'!$K$2:$K$294)</f>
        <v>0</v>
      </c>
      <c r="I15" s="175">
        <f t="shared" si="4"/>
        <v>0</v>
      </c>
      <c r="J15" s="176">
        <f t="shared" si="5"/>
        <v>0</v>
      </c>
      <c r="K15" s="179" t="e">
        <f t="shared" si="1"/>
        <v>#DIV/0!</v>
      </c>
      <c r="L15" s="185">
        <f>SUMPRODUCT((Perdus!AA:AA&gt;="01/01/2018"*1)*(Perdus!AA:AA&lt;="31/12/2018"*1))</f>
        <v>0</v>
      </c>
      <c r="M15" s="186" t="e">
        <f t="shared" si="6"/>
        <v>#DIV/0!</v>
      </c>
      <c r="N15" s="302">
        <f t="shared" si="2"/>
        <v>0</v>
      </c>
      <c r="O15" s="187" t="e">
        <f t="shared" si="7"/>
        <v>#DIV/0!</v>
      </c>
      <c r="Q15" s="171" t="s">
        <v>45</v>
      </c>
      <c r="R15" s="181">
        <f>SUMPRODUCT((Beauj&gt;="01/01/2019"*1)*(Beauj&lt;="31/12/2019"*1))</f>
        <v>0</v>
      </c>
      <c r="S15" s="173">
        <f>SUMPRODUCT((Options!$AA:$AA&gt;="01/01/2019"*1)*(Options!$AA:$AA&lt;="31/12/2019"*1))</f>
        <v>0</v>
      </c>
      <c r="T15" s="174">
        <f>SUMPRODUCT((Options!$AA$2:$AA$259&gt;=DATEVALUE("01/01/2019"))*(Options!$AA$2:$AA$259&lt;=DATEVALUE("31/12/2019"))*Options!$K$2:$K$259)</f>
        <v>0</v>
      </c>
      <c r="U15" s="177">
        <f>SUMPRODUCT(('Résas en cours'!$AA:$AA&gt;="01/01/2019"*1)*('Résas en cours'!$AA:$AA&lt;="31/12/2019"*1))</f>
        <v>0</v>
      </c>
      <c r="V15" s="178">
        <f>SUMPRODUCT(('Résas en cours'!$AA$2:$AA$294&gt;=DATEVALUE("01/01/2019"))*('Résas en cours'!$AA$2:$AA$294&lt;=DATEVALUE("31/12/2019"))*'Résas en cours'!$K$2:$K$294)</f>
        <v>0</v>
      </c>
      <c r="W15" s="185"/>
      <c r="X15" s="302">
        <v>0</v>
      </c>
      <c r="Y15" s="187" t="e">
        <f t="shared" si="8"/>
        <v>#DIV/0!</v>
      </c>
    </row>
    <row r="16" spans="1:25" s="180" customFormat="1" ht="20.25" customHeight="1" x14ac:dyDescent="0.25">
      <c r="A16" s="182" t="s">
        <v>40</v>
      </c>
      <c r="B16" s="172">
        <f>SUMPRODUCT((Lux&gt;="01/01/2018"*1)*(Lux&lt;="31/12/2018"*1))</f>
        <v>0</v>
      </c>
      <c r="C16" s="173">
        <f>SUMPRODUCT((Options!$AC:$AC&gt;="01/01/2018"*1)*(Options!$AC:$AC&lt;="31/12/2018"*1))</f>
        <v>0</v>
      </c>
      <c r="D16" s="174">
        <f>SUMPRODUCT((Options!$AC$2:$AC$259&gt;=DATEVALUE("01/01/2018"))*(Options!$AC$2:$AC$259&lt;=DATEVALUE("31/12/2018"))*Options!$K$2:$K$259)</f>
        <v>0</v>
      </c>
      <c r="E16" s="175">
        <f>SUMPRODUCT((Lu&gt;="01/01/2018"*1)*(Lu&lt;="31/12/2018"*1))</f>
        <v>0</v>
      </c>
      <c r="F16" s="176">
        <f>SUMPRODUCT(('Résas archivées'!$AC$2:$AC$270&gt;=DATEVALUE("01/01/2018"))*('Résas archivées'!$AC$2:$AC$270&lt;=DATEVALUE("31/12/2018"))*'Résas archivées'!$K$2:$K$270)</f>
        <v>0</v>
      </c>
      <c r="G16" s="177">
        <f>SUMPRODUCT(('Résas en cours'!$AC:$AC&gt;="01/01/2018"*1)*('Résas en cours'!$AC:$AC&lt;="31/12/2018"*1))</f>
        <v>0</v>
      </c>
      <c r="H16" s="178">
        <f>SUMPRODUCT(('Résas en cours'!$AC$2:$AC$294&gt;=DATEVALUE("01/01/2018"))*('Résas en cours'!$AC$2:$AC$294&lt;=DATEVALUE("31/12/2018"))*'Résas en cours'!$K$2:$K$294)</f>
        <v>0</v>
      </c>
      <c r="I16" s="175">
        <f t="shared" si="4"/>
        <v>0</v>
      </c>
      <c r="J16" s="176">
        <f t="shared" si="5"/>
        <v>0</v>
      </c>
      <c r="K16" s="179" t="e">
        <f t="shared" si="1"/>
        <v>#DIV/0!</v>
      </c>
      <c r="L16" s="185">
        <f>SUMPRODUCT((Perdus!AC:AC&gt;="01/01/2018"*1)*(Perdus!AC:AC&lt;="31/12/2018"*1))</f>
        <v>0</v>
      </c>
      <c r="M16" s="186" t="e">
        <f t="shared" si="6"/>
        <v>#DIV/0!</v>
      </c>
      <c r="N16" s="302">
        <f t="shared" si="2"/>
        <v>0</v>
      </c>
      <c r="O16" s="187" t="e">
        <f t="shared" si="7"/>
        <v>#DIV/0!</v>
      </c>
      <c r="Q16" s="182" t="s">
        <v>40</v>
      </c>
      <c r="R16" s="181">
        <f>SUMPRODUCT((Lux&gt;="01/01/2019"*1)*(Lux&lt;="31/12/2019"*1))</f>
        <v>0</v>
      </c>
      <c r="S16" s="173">
        <f>SUMPRODUCT((Options!$AC:$AC&gt;="01/01/2019"*1)*(Options!$AC:$AC&lt;="31/12/2019"*1))</f>
        <v>0</v>
      </c>
      <c r="T16" s="174">
        <f>SUMPRODUCT((Options!$AC$2:$AC$259&gt;=DATEVALUE("01/01/2019"))*(Options!$AC$2:$AC$259&lt;=DATEVALUE("31/12/2019"))*Options!$K$2:$K$259)</f>
        <v>0</v>
      </c>
      <c r="U16" s="177">
        <f>SUMPRODUCT(('Résas en cours'!$AC:$AC&gt;="01/01/2019"*1)*('Résas en cours'!$AC:$AC&lt;="31/12/2019"*1))</f>
        <v>0</v>
      </c>
      <c r="V16" s="178">
        <f>SUMPRODUCT(('Résas en cours'!$AC$2:$AC$294&gt;=DATEVALUE("01/01/2019"))*('Résas en cours'!$AC$2:$AC$294&lt;=DATEVALUE("31/12/2019"))*'Résas en cours'!$K$2:$K$294)</f>
        <v>0</v>
      </c>
      <c r="W16" s="185"/>
      <c r="X16" s="302">
        <v>0</v>
      </c>
      <c r="Y16" s="187" t="e">
        <f t="shared" si="8"/>
        <v>#DIV/0!</v>
      </c>
    </row>
    <row r="17" spans="1:27" s="180" customFormat="1" ht="20.25" customHeight="1" x14ac:dyDescent="0.25">
      <c r="A17" s="171" t="s">
        <v>47</v>
      </c>
      <c r="B17" s="172">
        <f>SUMPRODUCT((Toul&gt;="01/01/2018"*1)*(Toul&lt;="31/12/2018"*1))</f>
        <v>0</v>
      </c>
      <c r="C17" s="173">
        <f>SUMPRODUCT((Options!$AE:$AE&gt;="01/01/2018"*1)*(Options!$AE:$AE&lt;="31/12/2018"*1))</f>
        <v>0</v>
      </c>
      <c r="D17" s="174">
        <f>SUMPRODUCT((Options!$AE$2:$AE$259&gt;=DATEVALUE("01/01/2018"))*(Options!$AE$2:$AE$259&lt;=DATEVALUE("31/12/2018"))*Options!$K$2:$K$259)</f>
        <v>0</v>
      </c>
      <c r="E17" s="175">
        <f>SUMPRODUCT((Tou&gt;="01/01/2018"*1)*(Tou&lt;="31/12/2018"*1))</f>
        <v>0</v>
      </c>
      <c r="F17" s="176">
        <f>SUMPRODUCT(('Résas archivées'!$AE$2:$AE$270&gt;=DATEVALUE("01/01/2018"))*('Résas archivées'!$AE$2:$AE$270&lt;=DATEVALUE("31/12/2018"))*'Résas archivées'!$K$2:$K$270)</f>
        <v>0</v>
      </c>
      <c r="G17" s="177">
        <f>SUMPRODUCT(('Résas en cours'!$AE:$AE&gt;="01/01/2018"*1)*('Résas en cours'!$AE:$AE&lt;="31/12/2018"*1))</f>
        <v>0</v>
      </c>
      <c r="H17" s="178">
        <f>SUMPRODUCT(('Résas en cours'!$AE$2:$AE$294&gt;=DATEVALUE("01/01/2018"))*('Résas en cours'!$AE$2:$AE$294&lt;=DATEVALUE("31/12/2018"))*'Résas en cours'!$K$2:$K$294)</f>
        <v>0</v>
      </c>
      <c r="I17" s="175">
        <f t="shared" si="4"/>
        <v>0</v>
      </c>
      <c r="J17" s="176">
        <f t="shared" si="5"/>
        <v>0</v>
      </c>
      <c r="K17" s="179" t="e">
        <f t="shared" si="1"/>
        <v>#DIV/0!</v>
      </c>
      <c r="L17" s="185">
        <f>SUMPRODUCT((Perdus!AE:AE&gt;="01/01/2018"*1)*(Perdus!AE:AE&lt;="31/12/2018"*1))</f>
        <v>0</v>
      </c>
      <c r="M17" s="186" t="e">
        <f t="shared" si="6"/>
        <v>#DIV/0!</v>
      </c>
      <c r="N17" s="302">
        <f t="shared" si="2"/>
        <v>0</v>
      </c>
      <c r="O17" s="187" t="e">
        <f t="shared" si="7"/>
        <v>#DIV/0!</v>
      </c>
      <c r="Q17" s="171" t="s">
        <v>47</v>
      </c>
      <c r="R17" s="181">
        <f>SUMPRODUCT((Toul&gt;="01/01/2019"*1)*(Toul&lt;="31/12/2019"*1))</f>
        <v>0</v>
      </c>
      <c r="S17" s="173">
        <f>SUMPRODUCT((Options!$AE:$AE&gt;="01/01/2019"*1)*(Options!$AE:$AE&lt;="31/12/2019"*1))</f>
        <v>0</v>
      </c>
      <c r="T17" s="174">
        <f>SUMPRODUCT((Options!$AE$2:$AE$259&gt;=DATEVALUE("01/01/2019"))*(Options!$AE$2:$AE$259&lt;=DATEVALUE("31/12/2019"))*Options!$K$2:$K$259)</f>
        <v>0</v>
      </c>
      <c r="U17" s="177">
        <f>SUMPRODUCT(('Résas en cours'!$AE:$AE&gt;="01/01/2019"*1)*('Résas en cours'!$AE:$AE&lt;="31/12/2019"*1))</f>
        <v>0</v>
      </c>
      <c r="V17" s="178">
        <f>SUMPRODUCT(('Résas en cours'!$AE$2:$AE$294&gt;=DATEVALUE("01/01/2019"))*('Résas en cours'!$AE$2:$AE$294&lt;=DATEVALUE("31/12/2019"))*'Résas en cours'!$K$2:$K$294)</f>
        <v>0</v>
      </c>
      <c r="W17" s="185"/>
      <c r="X17" s="302">
        <v>0</v>
      </c>
      <c r="Y17" s="187" t="e">
        <f t="shared" si="8"/>
        <v>#DIV/0!</v>
      </c>
    </row>
    <row r="18" spans="1:27" s="180" customFormat="1" ht="20.25" customHeight="1" x14ac:dyDescent="0.25">
      <c r="A18" s="171" t="s">
        <v>13</v>
      </c>
      <c r="B18" s="172">
        <f>SUMPRODUCT((D&gt;="01/01/2018"*1)*(D&lt;="31/12/2018"*1))</f>
        <v>0</v>
      </c>
      <c r="C18" s="173">
        <f>SUMPRODUCT((Options!$AG:$AG&gt;="01/01/2018"*1)*(Options!$AG:$AG&lt;="31/12/2018"*1))</f>
        <v>0</v>
      </c>
      <c r="D18" s="174">
        <f>SUMPRODUCT((Options!$AG$2:$AG$259&gt;=DATEVALUE("01/01/2018"))*(Options!$AG$2:$AG$259&lt;=DATEVALUE("31/12/2018"))*Options!$K$2:$K$259)</f>
        <v>0</v>
      </c>
      <c r="E18" s="175">
        <f>SUMPRODUCT((Da&gt;="01/01/2018"*1)*(Da&lt;="31/12/2018"*1))</f>
        <v>0</v>
      </c>
      <c r="F18" s="176">
        <f>SUMPRODUCT(('Résas archivées'!$AG$2:$AG$270&gt;=DATEVALUE("01/01/2018"))*('Résas archivées'!$AG$2:$AG$270&lt;=DATEVALUE("31/12/2018"))*'Résas archivées'!$K$2:$K$270)</f>
        <v>0</v>
      </c>
      <c r="G18" s="177">
        <f>SUMPRODUCT(('Résas en cours'!$AG:$AG&gt;="01/01/2018"*1)*('Résas en cours'!$AG:$AG&lt;="31/12/2018"*1))</f>
        <v>0</v>
      </c>
      <c r="H18" s="178">
        <f>SUMPRODUCT(('Résas en cours'!$AG$2:$AG$294&gt;=DATEVALUE("01/01/2018"))*('Résas en cours'!$AG$2:$AG$294&lt;=DATEVALUE("31/12/2018"))*'Résas en cours'!$K$2:$K$294)</f>
        <v>0</v>
      </c>
      <c r="I18" s="175">
        <f t="shared" si="4"/>
        <v>0</v>
      </c>
      <c r="J18" s="176">
        <f t="shared" si="5"/>
        <v>0</v>
      </c>
      <c r="K18" s="179">
        <v>0</v>
      </c>
      <c r="L18" s="185">
        <f>SUMPRODUCT((Perdus!AG:AG&gt;="01/01/2018"*1)*(Perdus!AG:AG&lt;="31/12/2018"*1))</f>
        <v>0</v>
      </c>
      <c r="M18" s="186" t="e">
        <f t="shared" si="6"/>
        <v>#DIV/0!</v>
      </c>
      <c r="N18" s="302">
        <f t="shared" si="2"/>
        <v>0</v>
      </c>
      <c r="O18" s="187" t="e">
        <f t="shared" si="7"/>
        <v>#DIV/0!</v>
      </c>
      <c r="Q18" s="171" t="s">
        <v>13</v>
      </c>
      <c r="R18" s="181">
        <f>SUMPRODUCT((D&gt;="01/01/2019"*1)*(D&lt;="31/12/2019"*1))</f>
        <v>0</v>
      </c>
      <c r="S18" s="173">
        <f>SUMPRODUCT((Options!$AG:$AG&gt;="01/01/2019"*1)*(Options!$AG:$AG&lt;="31/12/2019"*1))</f>
        <v>0</v>
      </c>
      <c r="T18" s="174">
        <f>SUMPRODUCT((Options!$AG$2:$AG$259&gt;=DATEVALUE("01/01/2019"))*(Options!$AG$2:$AG$259&lt;=DATEVALUE("31/12/2019"))*Options!$K$2:$K$259)</f>
        <v>0</v>
      </c>
      <c r="U18" s="177">
        <f>SUMPRODUCT(('Résas en cours'!$AG:$AG&gt;="01/01/2019"*1)*('Résas en cours'!$AG:$AG&lt;="31/12/2019"*1))</f>
        <v>0</v>
      </c>
      <c r="V18" s="178">
        <f>SUMPRODUCT(('Résas en cours'!$AG$2:$AG$294&gt;=DATEVALUE("01/01/2019"))*('Résas en cours'!$AG$2:$AG$294&lt;=DATEVALUE("31/12/2019"))*'Résas en cours'!$K$2:$K$294)</f>
        <v>0</v>
      </c>
      <c r="W18" s="185"/>
      <c r="X18" s="302">
        <v>0</v>
      </c>
      <c r="Y18" s="187" t="e">
        <f t="shared" si="8"/>
        <v>#DIV/0!</v>
      </c>
    </row>
    <row r="19" spans="1:27" ht="5.25" customHeight="1" x14ac:dyDescent="0.3"/>
    <row r="20" spans="1:27" s="169" customFormat="1" ht="21.75" customHeight="1" x14ac:dyDescent="0.25">
      <c r="A20" s="527" t="s">
        <v>66</v>
      </c>
      <c r="B20" s="527"/>
      <c r="C20" s="527"/>
      <c r="D20" s="527"/>
      <c r="E20" s="527"/>
      <c r="F20" s="527"/>
      <c r="G20" s="35"/>
      <c r="H20" s="33"/>
      <c r="I20" s="35"/>
      <c r="J20" s="33"/>
      <c r="K20" s="33"/>
      <c r="L20" s="33"/>
      <c r="M20" s="33"/>
      <c r="N20" s="33"/>
      <c r="O20" s="32"/>
      <c r="Q20" s="32"/>
      <c r="R20" s="33"/>
      <c r="S20" s="33"/>
      <c r="T20" s="34"/>
      <c r="U20" s="35"/>
      <c r="V20" s="33"/>
      <c r="W20" s="33"/>
      <c r="X20" s="33"/>
      <c r="Y20" s="32"/>
      <c r="AA20" s="170"/>
    </row>
    <row r="21" spans="1:27" ht="21.75" customHeight="1" x14ac:dyDescent="0.3">
      <c r="A21" s="533" t="s">
        <v>50</v>
      </c>
      <c r="B21" s="533"/>
      <c r="C21" s="523">
        <f>I4+U4</f>
        <v>0</v>
      </c>
      <c r="D21" s="523"/>
      <c r="E21" s="528" t="e">
        <f>(I4+U4)/($N$4+$X$4)</f>
        <v>#DIV/0!</v>
      </c>
      <c r="F21" s="528"/>
    </row>
    <row r="22" spans="1:27" ht="21.75" customHeight="1" x14ac:dyDescent="0.3">
      <c r="A22" s="532" t="s">
        <v>54</v>
      </c>
      <c r="B22" s="532"/>
      <c r="C22" s="524">
        <f>L4+W4</f>
        <v>0</v>
      </c>
      <c r="D22" s="524"/>
      <c r="E22" s="529" t="e">
        <f>(L4+W4)/($N$4+$X$4)</f>
        <v>#DIV/0!</v>
      </c>
      <c r="F22" s="529"/>
      <c r="G22" s="34"/>
      <c r="K22" s="34"/>
    </row>
    <row r="23" spans="1:27" ht="21.75" customHeight="1" x14ac:dyDescent="0.3">
      <c r="A23" s="531" t="s">
        <v>53</v>
      </c>
      <c r="B23" s="531"/>
      <c r="C23" s="526">
        <f>C4+S4</f>
        <v>0</v>
      </c>
      <c r="D23" s="526"/>
      <c r="E23" s="534" t="e">
        <f>(C4+R4)/($N$4+$X$4)</f>
        <v>#DIV/0!</v>
      </c>
      <c r="F23" s="534"/>
      <c r="K23" s="34"/>
    </row>
    <row r="24" spans="1:27" ht="21.75" customHeight="1" x14ac:dyDescent="0.3">
      <c r="A24" s="530" t="s">
        <v>56</v>
      </c>
      <c r="B24" s="530"/>
      <c r="C24" s="525">
        <f>B4+R4</f>
        <v>0</v>
      </c>
      <c r="D24" s="525"/>
      <c r="E24" s="535" t="e">
        <f>(B4+R4)/($N$4+$X$4)</f>
        <v>#DIV/0!</v>
      </c>
      <c r="F24" s="535"/>
      <c r="K24" s="34"/>
    </row>
    <row r="25" spans="1:27" ht="21.75" customHeight="1" x14ac:dyDescent="0.3">
      <c r="A25" s="522" t="s">
        <v>34</v>
      </c>
      <c r="B25" s="522"/>
      <c r="C25" s="522">
        <f>N4+X4</f>
        <v>0</v>
      </c>
      <c r="D25" s="522"/>
      <c r="E25" s="522"/>
      <c r="F25" s="522"/>
    </row>
  </sheetData>
  <sheetProtection sheet="1" formatCells="0" formatColumns="0" formatRows="0" insertColumns="0" insertRows="0" insertHyperlinks="0" deleteColumns="0" deleteRows="0" selectLockedCells="1" sort="0" autoFilter="0" pivotTables="0"/>
  <sortState ref="A5:AA18">
    <sortCondition descending="1" ref="N5:N18"/>
  </sortState>
  <mergeCells count="30">
    <mergeCell ref="X3:Y3"/>
    <mergeCell ref="A1:O1"/>
    <mergeCell ref="A3:A4"/>
    <mergeCell ref="E3:F3"/>
    <mergeCell ref="C3:D3"/>
    <mergeCell ref="G3:H3"/>
    <mergeCell ref="L3:M3"/>
    <mergeCell ref="Q3:Q4"/>
    <mergeCell ref="Q1:Y1"/>
    <mergeCell ref="X4:Y4"/>
    <mergeCell ref="N3:O3"/>
    <mergeCell ref="N4:O4"/>
    <mergeCell ref="I3:K3"/>
    <mergeCell ref="S3:T3"/>
    <mergeCell ref="U3:V3"/>
    <mergeCell ref="A20:F20"/>
    <mergeCell ref="E21:F21"/>
    <mergeCell ref="E22:F22"/>
    <mergeCell ref="A24:B24"/>
    <mergeCell ref="A23:B23"/>
    <mergeCell ref="A22:B22"/>
    <mergeCell ref="A21:B21"/>
    <mergeCell ref="E23:F23"/>
    <mergeCell ref="E24:F24"/>
    <mergeCell ref="A25:B25"/>
    <mergeCell ref="C21:D21"/>
    <mergeCell ref="C22:D22"/>
    <mergeCell ref="C24:D24"/>
    <mergeCell ref="C23:D23"/>
    <mergeCell ref="C25:F25"/>
  </mergeCells>
  <conditionalFormatting sqref="B5:B18">
    <cfRule type="cellIs" dxfId="15" priority="12" operator="equal">
      <formula>0</formula>
    </cfRule>
    <cfRule type="cellIs" dxfId="14" priority="48" operator="greaterThan">
      <formula>0</formula>
    </cfRule>
  </conditionalFormatting>
  <conditionalFormatting sqref="C5:D18">
    <cfRule type="cellIs" dxfId="13" priority="14" operator="equal">
      <formula>0</formula>
    </cfRule>
    <cfRule type="cellIs" dxfId="12" priority="37" operator="greaterThan">
      <formula>0</formula>
    </cfRule>
  </conditionalFormatting>
  <conditionalFormatting sqref="G5:H18">
    <cfRule type="cellIs" dxfId="11" priority="35" operator="greaterThan">
      <formula>0</formula>
    </cfRule>
  </conditionalFormatting>
  <conditionalFormatting sqref="R5:R18">
    <cfRule type="cellIs" dxfId="10" priority="19" operator="greaterThan">
      <formula>0</formula>
    </cfRule>
  </conditionalFormatting>
  <conditionalFormatting sqref="E5:K18">
    <cfRule type="cellIs" dxfId="9" priority="13" operator="equal">
      <formula>0</formula>
    </cfRule>
  </conditionalFormatting>
  <conditionalFormatting sqref="L3:M18">
    <cfRule type="cellIs" dxfId="8" priority="11" operator="equal">
      <formula>0</formula>
    </cfRule>
  </conditionalFormatting>
  <conditionalFormatting sqref="N3:O18">
    <cfRule type="cellIs" dxfId="7" priority="10" operator="equal">
      <formula>0</formula>
    </cfRule>
  </conditionalFormatting>
  <conditionalFormatting sqref="R4:R18">
    <cfRule type="cellIs" dxfId="6" priority="9" operator="equal">
      <formula>0</formula>
    </cfRule>
  </conditionalFormatting>
  <conditionalFormatting sqref="W4:W18">
    <cfRule type="cellIs" dxfId="5" priority="6" operator="equal">
      <formula>0</formula>
    </cfRule>
  </conditionalFormatting>
  <conditionalFormatting sqref="X4:Y18">
    <cfRule type="cellIs" dxfId="4" priority="5" operator="equal">
      <formula>0</formula>
    </cfRule>
  </conditionalFormatting>
  <conditionalFormatting sqref="S5:T18">
    <cfRule type="cellIs" dxfId="3" priority="3" operator="equal">
      <formula>0</formula>
    </cfRule>
    <cfRule type="cellIs" dxfId="2" priority="4" operator="greaterThan">
      <formula>0</formula>
    </cfRule>
  </conditionalFormatting>
  <conditionalFormatting sqref="U5:V18">
    <cfRule type="cellIs" dxfId="1" priority="2" operator="greaterThan">
      <formula>0</formula>
    </cfRule>
  </conditionalFormatting>
  <conditionalFormatting sqref="U5:V18">
    <cfRule type="cellIs" dxfId="0" priority="1" operator="equal">
      <formula>0</formula>
    </cfRule>
  </conditionalFormatting>
  <printOptions horizontalCentered="1"/>
  <pageMargins left="0" right="0" top="0.74803149606299213" bottom="0.74803149606299213" header="0.31496062992125984" footer="0.31496062992125984"/>
  <pageSetup paperSize="9" scale="58" orientation="landscape" horizontalDpi="300" verticalDpi="300" r:id="rId1"/>
  <headerFooter>
    <oddHeader>&amp;C&amp;"-,Gras"&amp;18&amp;K0070C0Bilan au &amp;D à &amp;T</oddHeader>
  </headerFooter>
  <ignoredErrors>
    <ignoredError sqref="D4 H4:I4 K4" formula="1"/>
    <ignoredError sqref="X4:Y4 J4 J19" evalError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16389-6472-47AB-8218-ECCE6C69F7CF}">
  <sheetPr codeName="Feuil6">
    <tabColor rgb="FFFFAFAF"/>
  </sheetPr>
  <dimension ref="A1:AI194"/>
  <sheetViews>
    <sheetView showGridLines="0" topLeftCell="B1" workbookViewId="0">
      <pane ySplit="1" topLeftCell="A243" activePane="bottomLeft" state="frozen"/>
      <selection activeCell="B1" sqref="B1"/>
      <selection pane="bottomLeft" activeCell="AJ284" sqref="AJ284"/>
    </sheetView>
  </sheetViews>
  <sheetFormatPr baseColWidth="10" defaultRowHeight="33" customHeight="1" x14ac:dyDescent="0.25"/>
  <cols>
    <col min="1" max="1" width="5.85546875" style="22" hidden="1" customWidth="1"/>
    <col min="2" max="2" width="8.28515625" style="23" customWidth="1"/>
    <col min="3" max="3" width="10.7109375" style="158" customWidth="1"/>
    <col min="4" max="4" width="31.7109375" style="24" customWidth="1"/>
    <col min="5" max="5" width="26.7109375" style="24" customWidth="1"/>
    <col min="6" max="7" width="25.42578125" style="25" customWidth="1"/>
    <col min="8" max="8" width="5.7109375" style="25" customWidth="1"/>
    <col min="9" max="9" width="5.7109375" style="26" customWidth="1"/>
    <col min="10" max="10" width="7" style="26" hidden="1" customWidth="1"/>
    <col min="11" max="12" width="6.5703125" style="69" hidden="1" customWidth="1"/>
    <col min="13" max="13" width="6.5703125" style="72" hidden="1" customWidth="1"/>
    <col min="14" max="14" width="6.5703125" style="73" hidden="1" customWidth="1"/>
    <col min="15" max="15" width="6.5703125" style="72" hidden="1" customWidth="1"/>
    <col min="16" max="16" width="6.5703125" style="73" hidden="1" customWidth="1"/>
    <col min="17" max="18" width="6.5703125" style="77" hidden="1" customWidth="1"/>
    <col min="19" max="19" width="45.5703125" style="47" customWidth="1"/>
    <col min="20" max="32" width="7" style="27" hidden="1" customWidth="1"/>
    <col min="33" max="35" width="6.5703125" style="27" hidden="1" customWidth="1"/>
    <col min="36" max="16384" width="11.42578125" style="8"/>
  </cols>
  <sheetData>
    <row r="1" spans="1:35" s="7" customFormat="1" ht="34.5" customHeight="1" x14ac:dyDescent="0.2">
      <c r="A1" s="48" t="s">
        <v>17</v>
      </c>
      <c r="B1" s="478" t="s">
        <v>0</v>
      </c>
      <c r="C1" s="479" t="s">
        <v>125</v>
      </c>
      <c r="D1" s="480" t="s">
        <v>1</v>
      </c>
      <c r="E1" s="480" t="s">
        <v>15</v>
      </c>
      <c r="F1" s="481" t="s">
        <v>2</v>
      </c>
      <c r="G1" s="481" t="s">
        <v>3</v>
      </c>
      <c r="H1" s="482" t="s">
        <v>116</v>
      </c>
      <c r="I1" s="483" t="s">
        <v>101</v>
      </c>
      <c r="J1" s="81" t="s">
        <v>90</v>
      </c>
      <c r="K1" s="64" t="s">
        <v>73</v>
      </c>
      <c r="L1" s="65" t="s">
        <v>74</v>
      </c>
      <c r="M1" s="547" t="s">
        <v>48</v>
      </c>
      <c r="N1" s="548"/>
      <c r="O1" s="547" t="s">
        <v>49</v>
      </c>
      <c r="P1" s="548"/>
      <c r="Q1" s="74" t="s">
        <v>55</v>
      </c>
      <c r="R1" s="74" t="s">
        <v>57</v>
      </c>
      <c r="S1" s="78" t="s">
        <v>64</v>
      </c>
      <c r="T1" s="120" t="s">
        <v>105</v>
      </c>
      <c r="U1" s="116" t="s">
        <v>106</v>
      </c>
      <c r="V1" s="116" t="s">
        <v>72</v>
      </c>
      <c r="W1" s="116" t="s">
        <v>4</v>
      </c>
      <c r="X1" s="116" t="s">
        <v>107</v>
      </c>
      <c r="Y1" s="116" t="s">
        <v>6</v>
      </c>
      <c r="Z1" s="116" t="s">
        <v>108</v>
      </c>
      <c r="AA1" s="116" t="s">
        <v>7</v>
      </c>
      <c r="AB1" s="116" t="s">
        <v>110</v>
      </c>
      <c r="AC1" s="116" t="s">
        <v>109</v>
      </c>
      <c r="AD1" s="116" t="s">
        <v>111</v>
      </c>
      <c r="AE1" s="116" t="s">
        <v>112</v>
      </c>
      <c r="AF1" s="116" t="s">
        <v>113</v>
      </c>
      <c r="AG1" s="116" t="s">
        <v>13</v>
      </c>
      <c r="AH1" s="57"/>
      <c r="AI1" s="57"/>
    </row>
    <row r="29" spans="1:35" s="9" customFormat="1" ht="28.5" customHeight="1" x14ac:dyDescent="0.25">
      <c r="A29" s="13"/>
      <c r="B29" s="10"/>
      <c r="C29" s="156"/>
      <c r="D29" s="11"/>
      <c r="E29" s="11"/>
      <c r="F29" s="14"/>
      <c r="G29" s="14"/>
      <c r="H29" s="14"/>
      <c r="I29" s="15"/>
      <c r="J29" s="15"/>
      <c r="K29" s="66"/>
      <c r="L29" s="67"/>
      <c r="M29" s="70"/>
      <c r="N29" s="71"/>
      <c r="O29" s="70"/>
      <c r="P29" s="71"/>
      <c r="Q29" s="75"/>
      <c r="R29" s="76"/>
      <c r="S29" s="46" t="s">
        <v>14</v>
      </c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</row>
    <row r="30" spans="1:35" s="9" customFormat="1" ht="28.5" customHeight="1" x14ac:dyDescent="0.25">
      <c r="A30" s="13"/>
      <c r="B30" s="10"/>
      <c r="C30" s="156"/>
      <c r="D30" s="11"/>
      <c r="E30" s="11"/>
      <c r="F30" s="14"/>
      <c r="G30" s="14"/>
      <c r="H30" s="14"/>
      <c r="I30" s="15"/>
      <c r="J30" s="15"/>
      <c r="K30" s="66"/>
      <c r="L30" s="67"/>
      <c r="M30" s="70"/>
      <c r="N30" s="71"/>
      <c r="O30" s="70"/>
      <c r="P30" s="71"/>
      <c r="Q30" s="75"/>
      <c r="R30" s="76"/>
      <c r="S30" s="46" t="s">
        <v>14</v>
      </c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</row>
    <row r="31" spans="1:35" s="9" customFormat="1" ht="28.5" customHeight="1" x14ac:dyDescent="0.25">
      <c r="A31" s="13"/>
      <c r="B31" s="10"/>
      <c r="C31" s="156"/>
      <c r="D31" s="11"/>
      <c r="E31" s="11"/>
      <c r="F31" s="14"/>
      <c r="G31" s="14"/>
      <c r="H31" s="14"/>
      <c r="I31" s="15"/>
      <c r="J31" s="15"/>
      <c r="K31" s="66"/>
      <c r="L31" s="67"/>
      <c r="M31" s="70"/>
      <c r="N31" s="71"/>
      <c r="O31" s="70"/>
      <c r="P31" s="71"/>
      <c r="Q31" s="75"/>
      <c r="R31" s="76"/>
      <c r="S31" s="46" t="s">
        <v>14</v>
      </c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</row>
    <row r="32" spans="1:35" s="9" customFormat="1" ht="28.5" customHeight="1" x14ac:dyDescent="0.25">
      <c r="A32" s="13"/>
      <c r="B32" s="10"/>
      <c r="C32" s="156"/>
      <c r="D32" s="11"/>
      <c r="E32" s="11"/>
      <c r="F32" s="14"/>
      <c r="G32" s="14"/>
      <c r="H32" s="14"/>
      <c r="I32" s="15"/>
      <c r="J32" s="15"/>
      <c r="K32" s="66"/>
      <c r="L32" s="67"/>
      <c r="M32" s="70"/>
      <c r="N32" s="71"/>
      <c r="O32" s="70"/>
      <c r="P32" s="71"/>
      <c r="Q32" s="75"/>
      <c r="R32" s="76"/>
      <c r="S32" s="46" t="s">
        <v>14</v>
      </c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</row>
    <row r="33" spans="1:35" s="9" customFormat="1" ht="28.5" customHeight="1" x14ac:dyDescent="0.25">
      <c r="A33" s="13"/>
      <c r="B33" s="10"/>
      <c r="C33" s="156"/>
      <c r="D33" s="11"/>
      <c r="E33" s="11"/>
      <c r="F33" s="14"/>
      <c r="G33" s="14"/>
      <c r="H33" s="14"/>
      <c r="I33" s="15"/>
      <c r="J33" s="15"/>
      <c r="K33" s="66"/>
      <c r="L33" s="67"/>
      <c r="M33" s="70"/>
      <c r="N33" s="71"/>
      <c r="O33" s="70"/>
      <c r="P33" s="71"/>
      <c r="Q33" s="75"/>
      <c r="R33" s="76"/>
      <c r="S33" s="46" t="s">
        <v>14</v>
      </c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</row>
    <row r="34" spans="1:35" s="9" customFormat="1" ht="28.5" customHeight="1" x14ac:dyDescent="0.25">
      <c r="A34" s="13"/>
      <c r="B34" s="10"/>
      <c r="C34" s="156"/>
      <c r="D34" s="11"/>
      <c r="E34" s="11"/>
      <c r="F34" s="14"/>
      <c r="G34" s="14"/>
      <c r="H34" s="14"/>
      <c r="I34" s="15"/>
      <c r="J34" s="15"/>
      <c r="K34" s="66"/>
      <c r="L34" s="67"/>
      <c r="M34" s="70"/>
      <c r="N34" s="71"/>
      <c r="O34" s="70"/>
      <c r="P34" s="71"/>
      <c r="Q34" s="75"/>
      <c r="R34" s="76"/>
      <c r="S34" s="46" t="s">
        <v>14</v>
      </c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</row>
    <row r="35" spans="1:35" s="9" customFormat="1" ht="28.5" customHeight="1" x14ac:dyDescent="0.25">
      <c r="A35" s="13"/>
      <c r="B35" s="10"/>
      <c r="C35" s="156"/>
      <c r="D35" s="11"/>
      <c r="E35" s="11"/>
      <c r="F35" s="14"/>
      <c r="G35" s="14"/>
      <c r="H35" s="14"/>
      <c r="I35" s="15"/>
      <c r="J35" s="15"/>
      <c r="K35" s="66"/>
      <c r="L35" s="67"/>
      <c r="M35" s="70"/>
      <c r="N35" s="71"/>
      <c r="O35" s="70"/>
      <c r="P35" s="71"/>
      <c r="Q35" s="75"/>
      <c r="R35" s="76"/>
      <c r="S35" s="46" t="s">
        <v>14</v>
      </c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</row>
    <row r="36" spans="1:35" s="9" customFormat="1" ht="28.5" customHeight="1" x14ac:dyDescent="0.25">
      <c r="A36" s="13"/>
      <c r="B36" s="10"/>
      <c r="C36" s="156"/>
      <c r="D36" s="11"/>
      <c r="E36" s="11"/>
      <c r="F36" s="14"/>
      <c r="G36" s="14"/>
      <c r="H36" s="14"/>
      <c r="I36" s="15"/>
      <c r="J36" s="15"/>
      <c r="K36" s="66"/>
      <c r="L36" s="67"/>
      <c r="M36" s="70"/>
      <c r="N36" s="71"/>
      <c r="O36" s="70"/>
      <c r="P36" s="71"/>
      <c r="Q36" s="75"/>
      <c r="R36" s="76"/>
      <c r="S36" s="46" t="s">
        <v>14</v>
      </c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</row>
    <row r="37" spans="1:35" s="9" customFormat="1" ht="28.5" customHeight="1" x14ac:dyDescent="0.25">
      <c r="A37" s="13"/>
      <c r="B37" s="10"/>
      <c r="C37" s="156"/>
      <c r="D37" s="11"/>
      <c r="E37" s="11"/>
      <c r="F37" s="14"/>
      <c r="G37" s="14"/>
      <c r="H37" s="14"/>
      <c r="I37" s="15"/>
      <c r="J37" s="15"/>
      <c r="K37" s="66"/>
      <c r="L37" s="67"/>
      <c r="M37" s="70"/>
      <c r="N37" s="71"/>
      <c r="O37" s="70"/>
      <c r="P37" s="71"/>
      <c r="Q37" s="75"/>
      <c r="R37" s="76"/>
      <c r="S37" s="46" t="s">
        <v>14</v>
      </c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</row>
    <row r="38" spans="1:35" s="9" customFormat="1" ht="28.5" customHeight="1" x14ac:dyDescent="0.25">
      <c r="A38" s="13"/>
      <c r="B38" s="10"/>
      <c r="C38" s="156"/>
      <c r="D38" s="11"/>
      <c r="E38" s="11"/>
      <c r="F38" s="14"/>
      <c r="G38" s="14"/>
      <c r="H38" s="14"/>
      <c r="I38" s="15"/>
      <c r="J38" s="15"/>
      <c r="K38" s="66"/>
      <c r="L38" s="67"/>
      <c r="M38" s="70"/>
      <c r="N38" s="71"/>
      <c r="O38" s="70"/>
      <c r="P38" s="71"/>
      <c r="Q38" s="75"/>
      <c r="R38" s="76"/>
      <c r="S38" s="46" t="s">
        <v>14</v>
      </c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</row>
    <row r="39" spans="1:35" s="9" customFormat="1" ht="28.5" customHeight="1" x14ac:dyDescent="0.25">
      <c r="A39" s="13"/>
      <c r="B39" s="10"/>
      <c r="C39" s="156"/>
      <c r="D39" s="11"/>
      <c r="E39" s="11"/>
      <c r="F39" s="14"/>
      <c r="G39" s="14"/>
      <c r="H39" s="14"/>
      <c r="I39" s="15"/>
      <c r="J39" s="15"/>
      <c r="K39" s="66"/>
      <c r="L39" s="67"/>
      <c r="M39" s="70"/>
      <c r="N39" s="71"/>
      <c r="O39" s="70"/>
      <c r="P39" s="71"/>
      <c r="Q39" s="75"/>
      <c r="R39" s="76"/>
      <c r="S39" s="46" t="s">
        <v>14</v>
      </c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</row>
    <row r="40" spans="1:35" s="9" customFormat="1" ht="28.5" customHeight="1" x14ac:dyDescent="0.25">
      <c r="A40" s="13"/>
      <c r="B40" s="10"/>
      <c r="C40" s="156"/>
      <c r="D40" s="11"/>
      <c r="E40" s="11"/>
      <c r="F40" s="14"/>
      <c r="G40" s="14"/>
      <c r="H40" s="14"/>
      <c r="I40" s="15"/>
      <c r="J40" s="15"/>
      <c r="K40" s="66"/>
      <c r="L40" s="67"/>
      <c r="M40" s="70"/>
      <c r="N40" s="71"/>
      <c r="O40" s="70"/>
      <c r="P40" s="71"/>
      <c r="Q40" s="75"/>
      <c r="R40" s="76"/>
      <c r="S40" s="46" t="s">
        <v>14</v>
      </c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</row>
    <row r="41" spans="1:35" s="9" customFormat="1" ht="28.5" customHeight="1" x14ac:dyDescent="0.25">
      <c r="A41" s="13"/>
      <c r="B41" s="10"/>
      <c r="C41" s="156"/>
      <c r="D41" s="11"/>
      <c r="E41" s="11"/>
      <c r="F41" s="14"/>
      <c r="G41" s="14"/>
      <c r="H41" s="14"/>
      <c r="I41" s="15"/>
      <c r="J41" s="15"/>
      <c r="K41" s="66"/>
      <c r="L41" s="67"/>
      <c r="M41" s="70"/>
      <c r="N41" s="71"/>
      <c r="O41" s="70"/>
      <c r="P41" s="71"/>
      <c r="Q41" s="75"/>
      <c r="R41" s="76"/>
      <c r="S41" s="46" t="s">
        <v>14</v>
      </c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</row>
    <row r="42" spans="1:35" s="9" customFormat="1" ht="28.5" customHeight="1" x14ac:dyDescent="0.25">
      <c r="A42" s="13"/>
      <c r="B42" s="10"/>
      <c r="C42" s="156"/>
      <c r="D42" s="11"/>
      <c r="E42" s="11"/>
      <c r="F42" s="14"/>
      <c r="G42" s="14"/>
      <c r="H42" s="14"/>
      <c r="I42" s="15"/>
      <c r="J42" s="15"/>
      <c r="K42" s="66"/>
      <c r="L42" s="67"/>
      <c r="M42" s="70"/>
      <c r="N42" s="71"/>
      <c r="O42" s="70"/>
      <c r="P42" s="71"/>
      <c r="Q42" s="75"/>
      <c r="R42" s="76"/>
      <c r="S42" s="46" t="s">
        <v>14</v>
      </c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</row>
    <row r="43" spans="1:35" s="9" customFormat="1" ht="28.5" customHeight="1" x14ac:dyDescent="0.25">
      <c r="A43" s="13"/>
      <c r="B43" s="10"/>
      <c r="C43" s="156"/>
      <c r="D43" s="11"/>
      <c r="E43" s="11"/>
      <c r="F43" s="14"/>
      <c r="G43" s="14"/>
      <c r="H43" s="14"/>
      <c r="I43" s="15"/>
      <c r="J43" s="15"/>
      <c r="K43" s="66"/>
      <c r="L43" s="67"/>
      <c r="M43" s="70"/>
      <c r="N43" s="71"/>
      <c r="O43" s="70"/>
      <c r="P43" s="71"/>
      <c r="Q43" s="75"/>
      <c r="R43" s="76"/>
      <c r="S43" s="46" t="s">
        <v>14</v>
      </c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</row>
    <row r="44" spans="1:35" s="9" customFormat="1" ht="28.5" customHeight="1" x14ac:dyDescent="0.25">
      <c r="A44" s="13"/>
      <c r="B44" s="10"/>
      <c r="C44" s="156"/>
      <c r="D44" s="11"/>
      <c r="E44" s="11"/>
      <c r="F44" s="14"/>
      <c r="G44" s="14"/>
      <c r="H44" s="14"/>
      <c r="I44" s="15"/>
      <c r="J44" s="15"/>
      <c r="K44" s="66"/>
      <c r="L44" s="67"/>
      <c r="M44" s="70"/>
      <c r="N44" s="71"/>
      <c r="O44" s="70"/>
      <c r="P44" s="71"/>
      <c r="Q44" s="75"/>
      <c r="R44" s="76"/>
      <c r="S44" s="46" t="s">
        <v>14</v>
      </c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</row>
    <row r="45" spans="1:35" s="9" customFormat="1" ht="28.5" customHeight="1" x14ac:dyDescent="0.25">
      <c r="A45" s="13"/>
      <c r="B45" s="10"/>
      <c r="C45" s="156"/>
      <c r="D45" s="11"/>
      <c r="E45" s="11"/>
      <c r="F45" s="14"/>
      <c r="G45" s="14"/>
      <c r="H45" s="14"/>
      <c r="I45" s="15"/>
      <c r="J45" s="15"/>
      <c r="K45" s="66"/>
      <c r="L45" s="67"/>
      <c r="M45" s="70"/>
      <c r="N45" s="71"/>
      <c r="O45" s="70"/>
      <c r="P45" s="71"/>
      <c r="Q45" s="75"/>
      <c r="R45" s="76"/>
      <c r="S45" s="46" t="s">
        <v>14</v>
      </c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</row>
    <row r="46" spans="1:35" s="9" customFormat="1" ht="28.5" customHeight="1" x14ac:dyDescent="0.25">
      <c r="A46" s="13"/>
      <c r="B46" s="10"/>
      <c r="C46" s="156"/>
      <c r="D46" s="11"/>
      <c r="E46" s="11"/>
      <c r="F46" s="14"/>
      <c r="G46" s="14"/>
      <c r="H46" s="14"/>
      <c r="I46" s="15"/>
      <c r="J46" s="15"/>
      <c r="K46" s="66"/>
      <c r="L46" s="67"/>
      <c r="M46" s="70"/>
      <c r="N46" s="71"/>
      <c r="O46" s="70"/>
      <c r="P46" s="71"/>
      <c r="Q46" s="75"/>
      <c r="R46" s="76"/>
      <c r="S46" s="46" t="s">
        <v>14</v>
      </c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</row>
    <row r="47" spans="1:35" s="9" customFormat="1" ht="28.5" customHeight="1" x14ac:dyDescent="0.25">
      <c r="A47" s="13"/>
      <c r="B47" s="10"/>
      <c r="C47" s="156"/>
      <c r="D47" s="11"/>
      <c r="E47" s="11"/>
      <c r="F47" s="14"/>
      <c r="G47" s="14"/>
      <c r="H47" s="14"/>
      <c r="I47" s="15"/>
      <c r="J47" s="15"/>
      <c r="K47" s="66"/>
      <c r="L47" s="67"/>
      <c r="M47" s="70"/>
      <c r="N47" s="71"/>
      <c r="O47" s="70"/>
      <c r="P47" s="71"/>
      <c r="Q47" s="75"/>
      <c r="R47" s="76"/>
      <c r="S47" s="46" t="s">
        <v>14</v>
      </c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</row>
    <row r="48" spans="1:35" s="9" customFormat="1" ht="28.5" customHeight="1" x14ac:dyDescent="0.25">
      <c r="A48" s="13"/>
      <c r="B48" s="10"/>
      <c r="C48" s="156"/>
      <c r="D48" s="11"/>
      <c r="E48" s="11"/>
      <c r="F48" s="14"/>
      <c r="G48" s="14"/>
      <c r="H48" s="14"/>
      <c r="I48" s="15"/>
      <c r="J48" s="15"/>
      <c r="K48" s="66"/>
      <c r="L48" s="67"/>
      <c r="M48" s="70"/>
      <c r="N48" s="71"/>
      <c r="O48" s="70"/>
      <c r="P48" s="71"/>
      <c r="Q48" s="75"/>
      <c r="R48" s="76"/>
      <c r="S48" s="46" t="s">
        <v>14</v>
      </c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</row>
    <row r="49" spans="1:35" s="9" customFormat="1" ht="28.5" customHeight="1" x14ac:dyDescent="0.25">
      <c r="A49" s="13"/>
      <c r="B49" s="10"/>
      <c r="C49" s="156"/>
      <c r="D49" s="11"/>
      <c r="E49" s="11"/>
      <c r="F49" s="14"/>
      <c r="G49" s="14"/>
      <c r="H49" s="14"/>
      <c r="I49" s="15"/>
      <c r="J49" s="15"/>
      <c r="K49" s="66"/>
      <c r="L49" s="67"/>
      <c r="M49" s="70"/>
      <c r="N49" s="71"/>
      <c r="O49" s="70"/>
      <c r="P49" s="71"/>
      <c r="Q49" s="75"/>
      <c r="R49" s="76"/>
      <c r="S49" s="46" t="s">
        <v>14</v>
      </c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</row>
    <row r="50" spans="1:35" s="9" customFormat="1" ht="28.5" customHeight="1" x14ac:dyDescent="0.25">
      <c r="A50" s="13"/>
      <c r="B50" s="10"/>
      <c r="C50" s="156"/>
      <c r="D50" s="11"/>
      <c r="E50" s="11"/>
      <c r="F50" s="14"/>
      <c r="G50" s="14"/>
      <c r="H50" s="14"/>
      <c r="I50" s="15"/>
      <c r="J50" s="15"/>
      <c r="K50" s="66"/>
      <c r="L50" s="67"/>
      <c r="M50" s="70"/>
      <c r="N50" s="71"/>
      <c r="O50" s="70"/>
      <c r="P50" s="71"/>
      <c r="Q50" s="75"/>
      <c r="R50" s="76"/>
      <c r="S50" s="46" t="s">
        <v>14</v>
      </c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</row>
    <row r="51" spans="1:35" s="9" customFormat="1" ht="28.5" customHeight="1" x14ac:dyDescent="0.25">
      <c r="A51" s="13"/>
      <c r="B51" s="10"/>
      <c r="C51" s="156"/>
      <c r="D51" s="11"/>
      <c r="E51" s="11"/>
      <c r="F51" s="14"/>
      <c r="G51" s="14"/>
      <c r="H51" s="14"/>
      <c r="I51" s="15"/>
      <c r="J51" s="15"/>
      <c r="K51" s="66"/>
      <c r="L51" s="67"/>
      <c r="M51" s="70"/>
      <c r="N51" s="71"/>
      <c r="O51" s="70"/>
      <c r="P51" s="71"/>
      <c r="Q51" s="75"/>
      <c r="R51" s="76"/>
      <c r="S51" s="46" t="s">
        <v>14</v>
      </c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</row>
    <row r="52" spans="1:35" s="9" customFormat="1" ht="28.5" customHeight="1" x14ac:dyDescent="0.25">
      <c r="A52" s="13"/>
      <c r="B52" s="10"/>
      <c r="C52" s="156"/>
      <c r="D52" s="11"/>
      <c r="E52" s="11"/>
      <c r="F52" s="14"/>
      <c r="G52" s="14"/>
      <c r="H52" s="14"/>
      <c r="I52" s="15"/>
      <c r="J52" s="15"/>
      <c r="K52" s="66"/>
      <c r="L52" s="67"/>
      <c r="M52" s="70"/>
      <c r="N52" s="71"/>
      <c r="O52" s="70"/>
      <c r="P52" s="71"/>
      <c r="Q52" s="75"/>
      <c r="R52" s="76"/>
      <c r="S52" s="46" t="s">
        <v>14</v>
      </c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</row>
    <row r="53" spans="1:35" s="9" customFormat="1" ht="28.5" customHeight="1" x14ac:dyDescent="0.25">
      <c r="A53" s="13"/>
      <c r="B53" s="10"/>
      <c r="C53" s="156"/>
      <c r="D53" s="11"/>
      <c r="E53" s="11"/>
      <c r="F53" s="14"/>
      <c r="G53" s="14"/>
      <c r="H53" s="14"/>
      <c r="I53" s="15"/>
      <c r="J53" s="15"/>
      <c r="K53" s="66"/>
      <c r="L53" s="67"/>
      <c r="M53" s="70"/>
      <c r="N53" s="71"/>
      <c r="O53" s="70"/>
      <c r="P53" s="71"/>
      <c r="Q53" s="75"/>
      <c r="R53" s="76"/>
      <c r="S53" s="46" t="s">
        <v>14</v>
      </c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</row>
    <row r="54" spans="1:35" s="9" customFormat="1" ht="28.5" customHeight="1" x14ac:dyDescent="0.25">
      <c r="A54" s="13"/>
      <c r="B54" s="10"/>
      <c r="C54" s="156"/>
      <c r="D54" s="11"/>
      <c r="E54" s="11"/>
      <c r="F54" s="14"/>
      <c r="G54" s="14"/>
      <c r="H54" s="14"/>
      <c r="I54" s="15"/>
      <c r="J54" s="15"/>
      <c r="K54" s="66"/>
      <c r="L54" s="67"/>
      <c r="M54" s="70"/>
      <c r="N54" s="71"/>
      <c r="O54" s="70"/>
      <c r="P54" s="71"/>
      <c r="Q54" s="75"/>
      <c r="R54" s="76"/>
      <c r="S54" s="46" t="s">
        <v>14</v>
      </c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</row>
    <row r="55" spans="1:35" s="9" customFormat="1" ht="28.5" customHeight="1" x14ac:dyDescent="0.25">
      <c r="A55" s="13"/>
      <c r="B55" s="10"/>
      <c r="C55" s="156"/>
      <c r="D55" s="11"/>
      <c r="E55" s="11"/>
      <c r="F55" s="14"/>
      <c r="G55" s="14"/>
      <c r="H55" s="14"/>
      <c r="I55" s="15"/>
      <c r="J55" s="15"/>
      <c r="K55" s="66"/>
      <c r="L55" s="67"/>
      <c r="M55" s="70"/>
      <c r="N55" s="71"/>
      <c r="O55" s="70"/>
      <c r="P55" s="71"/>
      <c r="Q55" s="75"/>
      <c r="R55" s="76"/>
      <c r="S55" s="46" t="s">
        <v>14</v>
      </c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</row>
    <row r="56" spans="1:35" s="9" customFormat="1" ht="28.5" customHeight="1" x14ac:dyDescent="0.25">
      <c r="A56" s="13"/>
      <c r="B56" s="10"/>
      <c r="C56" s="156"/>
      <c r="D56" s="11"/>
      <c r="E56" s="11"/>
      <c r="F56" s="14"/>
      <c r="G56" s="14"/>
      <c r="H56" s="14"/>
      <c r="I56" s="15"/>
      <c r="J56" s="15"/>
      <c r="K56" s="66"/>
      <c r="L56" s="67"/>
      <c r="M56" s="70"/>
      <c r="N56" s="71"/>
      <c r="O56" s="70"/>
      <c r="P56" s="71"/>
      <c r="Q56" s="75"/>
      <c r="R56" s="76"/>
      <c r="S56" s="46" t="s">
        <v>14</v>
      </c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</row>
    <row r="57" spans="1:35" s="9" customFormat="1" ht="28.5" customHeight="1" x14ac:dyDescent="0.25">
      <c r="A57" s="13"/>
      <c r="B57" s="10"/>
      <c r="C57" s="156"/>
      <c r="D57" s="11"/>
      <c r="E57" s="11"/>
      <c r="F57" s="14"/>
      <c r="G57" s="14"/>
      <c r="H57" s="14"/>
      <c r="I57" s="15"/>
      <c r="J57" s="15"/>
      <c r="K57" s="66"/>
      <c r="L57" s="67"/>
      <c r="M57" s="70"/>
      <c r="N57" s="71"/>
      <c r="O57" s="70"/>
      <c r="P57" s="71"/>
      <c r="Q57" s="75"/>
      <c r="R57" s="76"/>
      <c r="S57" s="46" t="s">
        <v>14</v>
      </c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</row>
    <row r="58" spans="1:35" s="9" customFormat="1" ht="28.5" customHeight="1" x14ac:dyDescent="0.25">
      <c r="A58" s="13"/>
      <c r="B58" s="10"/>
      <c r="C58" s="156"/>
      <c r="D58" s="11"/>
      <c r="E58" s="11"/>
      <c r="F58" s="14"/>
      <c r="G58" s="14"/>
      <c r="H58" s="14"/>
      <c r="I58" s="15"/>
      <c r="J58" s="15"/>
      <c r="K58" s="66"/>
      <c r="L58" s="67"/>
      <c r="M58" s="70"/>
      <c r="N58" s="71"/>
      <c r="O58" s="70"/>
      <c r="P58" s="71"/>
      <c r="Q58" s="75"/>
      <c r="R58" s="76"/>
      <c r="S58" s="46" t="s">
        <v>14</v>
      </c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</row>
    <row r="59" spans="1:35" s="9" customFormat="1" ht="28.5" customHeight="1" x14ac:dyDescent="0.25">
      <c r="A59" s="13"/>
      <c r="B59" s="10"/>
      <c r="C59" s="156"/>
      <c r="D59" s="11"/>
      <c r="E59" s="11"/>
      <c r="F59" s="14"/>
      <c r="G59" s="14"/>
      <c r="H59" s="14"/>
      <c r="I59" s="15"/>
      <c r="J59" s="15"/>
      <c r="K59" s="66"/>
      <c r="L59" s="67"/>
      <c r="M59" s="70"/>
      <c r="N59" s="71"/>
      <c r="O59" s="70"/>
      <c r="P59" s="71"/>
      <c r="Q59" s="75"/>
      <c r="R59" s="76"/>
      <c r="S59" s="46" t="s">
        <v>14</v>
      </c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</row>
    <row r="60" spans="1:35" s="9" customFormat="1" ht="28.5" customHeight="1" x14ac:dyDescent="0.25">
      <c r="A60" s="13"/>
      <c r="B60" s="10"/>
      <c r="C60" s="156"/>
      <c r="D60" s="11"/>
      <c r="E60" s="11"/>
      <c r="F60" s="14"/>
      <c r="G60" s="14"/>
      <c r="H60" s="14"/>
      <c r="I60" s="15"/>
      <c r="J60" s="15"/>
      <c r="K60" s="66"/>
      <c r="L60" s="67"/>
      <c r="M60" s="70"/>
      <c r="N60" s="71"/>
      <c r="O60" s="70"/>
      <c r="P60" s="71"/>
      <c r="Q60" s="75"/>
      <c r="R60" s="76"/>
      <c r="S60" s="46" t="s">
        <v>14</v>
      </c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</row>
    <row r="61" spans="1:35" s="9" customFormat="1" ht="28.5" customHeight="1" x14ac:dyDescent="0.25">
      <c r="A61" s="13"/>
      <c r="B61" s="10"/>
      <c r="C61" s="156"/>
      <c r="D61" s="11"/>
      <c r="E61" s="11"/>
      <c r="F61" s="14"/>
      <c r="G61" s="14"/>
      <c r="H61" s="14"/>
      <c r="I61" s="15"/>
      <c r="J61" s="15"/>
      <c r="K61" s="66"/>
      <c r="L61" s="67"/>
      <c r="M61" s="70"/>
      <c r="N61" s="71"/>
      <c r="O61" s="70"/>
      <c r="P61" s="71"/>
      <c r="Q61" s="75"/>
      <c r="R61" s="76"/>
      <c r="S61" s="46" t="s">
        <v>14</v>
      </c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</row>
    <row r="62" spans="1:35" s="9" customFormat="1" ht="28.5" customHeight="1" x14ac:dyDescent="0.25">
      <c r="A62" s="13"/>
      <c r="B62" s="10"/>
      <c r="C62" s="156"/>
      <c r="D62" s="11"/>
      <c r="E62" s="11"/>
      <c r="F62" s="14"/>
      <c r="G62" s="14"/>
      <c r="H62" s="14"/>
      <c r="I62" s="15"/>
      <c r="J62" s="15"/>
      <c r="K62" s="66"/>
      <c r="L62" s="67"/>
      <c r="M62" s="70"/>
      <c r="N62" s="71"/>
      <c r="O62" s="70"/>
      <c r="P62" s="71"/>
      <c r="Q62" s="75"/>
      <c r="R62" s="76"/>
      <c r="S62" s="46" t="s">
        <v>14</v>
      </c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</row>
    <row r="63" spans="1:35" s="9" customFormat="1" ht="28.5" customHeight="1" x14ac:dyDescent="0.25">
      <c r="A63" s="13"/>
      <c r="B63" s="10"/>
      <c r="C63" s="156"/>
      <c r="D63" s="11"/>
      <c r="E63" s="11"/>
      <c r="F63" s="14"/>
      <c r="G63" s="14"/>
      <c r="H63" s="14"/>
      <c r="I63" s="15"/>
      <c r="J63" s="15"/>
      <c r="K63" s="66"/>
      <c r="L63" s="67"/>
      <c r="M63" s="70"/>
      <c r="N63" s="71"/>
      <c r="O63" s="70"/>
      <c r="P63" s="71"/>
      <c r="Q63" s="75"/>
      <c r="R63" s="76"/>
      <c r="S63" s="46" t="s">
        <v>14</v>
      </c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</row>
    <row r="64" spans="1:35" s="9" customFormat="1" ht="28.5" customHeight="1" x14ac:dyDescent="0.25">
      <c r="A64" s="13"/>
      <c r="B64" s="10"/>
      <c r="C64" s="156"/>
      <c r="D64" s="11"/>
      <c r="E64" s="11"/>
      <c r="F64" s="14"/>
      <c r="G64" s="14"/>
      <c r="H64" s="14"/>
      <c r="I64" s="15"/>
      <c r="J64" s="15"/>
      <c r="K64" s="66"/>
      <c r="L64" s="67"/>
      <c r="M64" s="70"/>
      <c r="N64" s="71"/>
      <c r="O64" s="70"/>
      <c r="P64" s="71"/>
      <c r="Q64" s="75"/>
      <c r="R64" s="76"/>
      <c r="S64" s="46" t="s">
        <v>14</v>
      </c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</row>
    <row r="65" spans="1:35" s="9" customFormat="1" ht="28.5" customHeight="1" x14ac:dyDescent="0.25">
      <c r="A65" s="13"/>
      <c r="B65" s="10"/>
      <c r="C65" s="156"/>
      <c r="D65" s="11"/>
      <c r="E65" s="11"/>
      <c r="F65" s="14"/>
      <c r="G65" s="14"/>
      <c r="H65" s="14"/>
      <c r="I65" s="15"/>
      <c r="J65" s="15"/>
      <c r="K65" s="66"/>
      <c r="L65" s="67"/>
      <c r="M65" s="70"/>
      <c r="N65" s="71"/>
      <c r="O65" s="70"/>
      <c r="P65" s="71"/>
      <c r="Q65" s="75"/>
      <c r="R65" s="76"/>
      <c r="S65" s="46" t="s">
        <v>14</v>
      </c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</row>
    <row r="66" spans="1:35" s="9" customFormat="1" ht="28.5" customHeight="1" x14ac:dyDescent="0.25">
      <c r="A66" s="13"/>
      <c r="B66" s="10"/>
      <c r="C66" s="156"/>
      <c r="D66" s="11"/>
      <c r="E66" s="11"/>
      <c r="F66" s="14"/>
      <c r="G66" s="14"/>
      <c r="H66" s="14"/>
      <c r="I66" s="15"/>
      <c r="J66" s="15"/>
      <c r="K66" s="66"/>
      <c r="L66" s="67"/>
      <c r="M66" s="70"/>
      <c r="N66" s="71"/>
      <c r="O66" s="70"/>
      <c r="P66" s="71"/>
      <c r="Q66" s="75"/>
      <c r="R66" s="76"/>
      <c r="S66" s="46" t="s">
        <v>14</v>
      </c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</row>
    <row r="67" spans="1:35" s="9" customFormat="1" ht="28.5" customHeight="1" x14ac:dyDescent="0.25">
      <c r="A67" s="13"/>
      <c r="B67" s="10"/>
      <c r="C67" s="156"/>
      <c r="D67" s="11"/>
      <c r="E67" s="11"/>
      <c r="F67" s="14"/>
      <c r="G67" s="14"/>
      <c r="H67" s="14"/>
      <c r="I67" s="15"/>
      <c r="J67" s="15"/>
      <c r="K67" s="66"/>
      <c r="L67" s="67"/>
      <c r="M67" s="70"/>
      <c r="N67" s="71"/>
      <c r="O67" s="70"/>
      <c r="P67" s="71"/>
      <c r="Q67" s="75"/>
      <c r="R67" s="76"/>
      <c r="S67" s="46" t="s">
        <v>14</v>
      </c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</row>
    <row r="68" spans="1:35" s="9" customFormat="1" ht="28.5" customHeight="1" x14ac:dyDescent="0.25">
      <c r="A68" s="13"/>
      <c r="B68" s="10"/>
      <c r="C68" s="156"/>
      <c r="D68" s="11"/>
      <c r="E68" s="11"/>
      <c r="F68" s="14"/>
      <c r="G68" s="14"/>
      <c r="H68" s="14"/>
      <c r="I68" s="15"/>
      <c r="J68" s="15"/>
      <c r="K68" s="66"/>
      <c r="L68" s="67"/>
      <c r="M68" s="70"/>
      <c r="N68" s="71"/>
      <c r="O68" s="70"/>
      <c r="P68" s="71"/>
      <c r="Q68" s="75"/>
      <c r="R68" s="76"/>
      <c r="S68" s="46" t="s">
        <v>14</v>
      </c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</row>
    <row r="69" spans="1:35" s="9" customFormat="1" ht="28.5" customHeight="1" x14ac:dyDescent="0.25">
      <c r="A69" s="13"/>
      <c r="B69" s="10"/>
      <c r="C69" s="156"/>
      <c r="D69" s="11"/>
      <c r="E69" s="11"/>
      <c r="F69" s="14"/>
      <c r="G69" s="14"/>
      <c r="H69" s="14"/>
      <c r="I69" s="15"/>
      <c r="J69" s="15"/>
      <c r="K69" s="66"/>
      <c r="L69" s="67"/>
      <c r="M69" s="70"/>
      <c r="N69" s="71"/>
      <c r="O69" s="70"/>
      <c r="P69" s="71"/>
      <c r="Q69" s="75"/>
      <c r="R69" s="76"/>
      <c r="S69" s="46" t="s">
        <v>14</v>
      </c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</row>
    <row r="70" spans="1:35" s="9" customFormat="1" ht="28.5" customHeight="1" x14ac:dyDescent="0.25">
      <c r="A70" s="13"/>
      <c r="B70" s="10"/>
      <c r="C70" s="156"/>
      <c r="D70" s="11"/>
      <c r="E70" s="11"/>
      <c r="F70" s="14"/>
      <c r="G70" s="14"/>
      <c r="H70" s="14"/>
      <c r="I70" s="15"/>
      <c r="J70" s="15"/>
      <c r="K70" s="66"/>
      <c r="L70" s="67"/>
      <c r="M70" s="70"/>
      <c r="N70" s="71"/>
      <c r="O70" s="70"/>
      <c r="P70" s="71"/>
      <c r="Q70" s="75"/>
      <c r="R70" s="76"/>
      <c r="S70" s="46" t="s">
        <v>14</v>
      </c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</row>
    <row r="71" spans="1:35" s="9" customFormat="1" ht="28.5" customHeight="1" x14ac:dyDescent="0.25">
      <c r="A71" s="13"/>
      <c r="B71" s="10"/>
      <c r="C71" s="156"/>
      <c r="D71" s="11"/>
      <c r="E71" s="11"/>
      <c r="F71" s="14"/>
      <c r="G71" s="14"/>
      <c r="H71" s="14"/>
      <c r="I71" s="15"/>
      <c r="J71" s="15"/>
      <c r="K71" s="66"/>
      <c r="L71" s="67"/>
      <c r="M71" s="70"/>
      <c r="N71" s="71"/>
      <c r="O71" s="70"/>
      <c r="P71" s="71"/>
      <c r="Q71" s="75"/>
      <c r="R71" s="76"/>
      <c r="S71" s="46" t="s">
        <v>14</v>
      </c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</row>
    <row r="72" spans="1:35" s="9" customFormat="1" ht="28.5" customHeight="1" x14ac:dyDescent="0.25">
      <c r="A72" s="13"/>
      <c r="B72" s="10"/>
      <c r="C72" s="156"/>
      <c r="D72" s="11"/>
      <c r="E72" s="11"/>
      <c r="F72" s="14"/>
      <c r="G72" s="14"/>
      <c r="H72" s="14"/>
      <c r="I72" s="15"/>
      <c r="J72" s="15"/>
      <c r="K72" s="66"/>
      <c r="L72" s="67"/>
      <c r="M72" s="70"/>
      <c r="N72" s="71"/>
      <c r="O72" s="70"/>
      <c r="P72" s="71"/>
      <c r="Q72" s="75"/>
      <c r="R72" s="76"/>
      <c r="S72" s="46" t="s">
        <v>14</v>
      </c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</row>
    <row r="73" spans="1:35" s="9" customFormat="1" ht="28.5" customHeight="1" x14ac:dyDescent="0.25">
      <c r="A73" s="13"/>
      <c r="B73" s="10"/>
      <c r="C73" s="156"/>
      <c r="D73" s="11"/>
      <c r="E73" s="11"/>
      <c r="F73" s="14"/>
      <c r="G73" s="14"/>
      <c r="H73" s="14"/>
      <c r="I73" s="15"/>
      <c r="J73" s="15"/>
      <c r="K73" s="66"/>
      <c r="L73" s="67"/>
      <c r="M73" s="70"/>
      <c r="N73" s="71"/>
      <c r="O73" s="70"/>
      <c r="P73" s="71"/>
      <c r="Q73" s="75"/>
      <c r="R73" s="76"/>
      <c r="S73" s="46" t="s">
        <v>14</v>
      </c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</row>
    <row r="74" spans="1:35" s="9" customFormat="1" ht="28.5" customHeight="1" x14ac:dyDescent="0.25">
      <c r="A74" s="13"/>
      <c r="B74" s="10"/>
      <c r="C74" s="156"/>
      <c r="D74" s="11"/>
      <c r="E74" s="11"/>
      <c r="F74" s="14"/>
      <c r="G74" s="14"/>
      <c r="H74" s="14"/>
      <c r="I74" s="15"/>
      <c r="J74" s="15"/>
      <c r="K74" s="66"/>
      <c r="L74" s="67"/>
      <c r="M74" s="70"/>
      <c r="N74" s="71"/>
      <c r="O74" s="70"/>
      <c r="P74" s="71"/>
      <c r="Q74" s="75"/>
      <c r="R74" s="76"/>
      <c r="S74" s="46" t="s">
        <v>14</v>
      </c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</row>
    <row r="75" spans="1:35" s="9" customFormat="1" ht="28.5" customHeight="1" x14ac:dyDescent="0.25">
      <c r="A75" s="13"/>
      <c r="B75" s="10"/>
      <c r="C75" s="156"/>
      <c r="D75" s="11"/>
      <c r="E75" s="11"/>
      <c r="F75" s="14"/>
      <c r="G75" s="14"/>
      <c r="H75" s="14"/>
      <c r="I75" s="15"/>
      <c r="J75" s="15"/>
      <c r="K75" s="66"/>
      <c r="L75" s="67"/>
      <c r="M75" s="70"/>
      <c r="N75" s="71"/>
      <c r="O75" s="70"/>
      <c r="P75" s="71"/>
      <c r="Q75" s="75"/>
      <c r="R75" s="76"/>
      <c r="S75" s="46" t="s">
        <v>14</v>
      </c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</row>
    <row r="76" spans="1:35" s="9" customFormat="1" ht="28.5" customHeight="1" x14ac:dyDescent="0.25">
      <c r="A76" s="13"/>
      <c r="B76" s="10"/>
      <c r="C76" s="156"/>
      <c r="D76" s="11"/>
      <c r="E76" s="11"/>
      <c r="F76" s="14"/>
      <c r="G76" s="14"/>
      <c r="H76" s="14"/>
      <c r="I76" s="15"/>
      <c r="J76" s="15"/>
      <c r="K76" s="66"/>
      <c r="L76" s="67"/>
      <c r="M76" s="70"/>
      <c r="N76" s="71"/>
      <c r="O76" s="70"/>
      <c r="P76" s="71"/>
      <c r="Q76" s="75"/>
      <c r="R76" s="76"/>
      <c r="S76" s="46" t="s">
        <v>14</v>
      </c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</row>
    <row r="77" spans="1:35" s="9" customFormat="1" ht="28.5" customHeight="1" x14ac:dyDescent="0.25">
      <c r="A77" s="13"/>
      <c r="B77" s="10"/>
      <c r="C77" s="156"/>
      <c r="D77" s="11"/>
      <c r="E77" s="11"/>
      <c r="F77" s="14"/>
      <c r="G77" s="14"/>
      <c r="H77" s="14"/>
      <c r="I77" s="15"/>
      <c r="J77" s="15"/>
      <c r="K77" s="66"/>
      <c r="L77" s="67"/>
      <c r="M77" s="70"/>
      <c r="N77" s="71"/>
      <c r="O77" s="70"/>
      <c r="P77" s="71"/>
      <c r="Q77" s="75"/>
      <c r="R77" s="76"/>
      <c r="S77" s="46" t="s">
        <v>14</v>
      </c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</row>
    <row r="78" spans="1:35" s="9" customFormat="1" ht="28.5" customHeight="1" x14ac:dyDescent="0.25">
      <c r="A78" s="13"/>
      <c r="B78" s="10"/>
      <c r="C78" s="156"/>
      <c r="D78" s="11"/>
      <c r="E78" s="11"/>
      <c r="F78" s="14"/>
      <c r="G78" s="14"/>
      <c r="H78" s="14"/>
      <c r="I78" s="15"/>
      <c r="J78" s="15"/>
      <c r="K78" s="66"/>
      <c r="L78" s="67"/>
      <c r="M78" s="70"/>
      <c r="N78" s="71"/>
      <c r="O78" s="70"/>
      <c r="P78" s="71"/>
      <c r="Q78" s="75"/>
      <c r="R78" s="76"/>
      <c r="S78" s="46" t="s">
        <v>14</v>
      </c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</row>
    <row r="79" spans="1:35" s="9" customFormat="1" ht="28.5" customHeight="1" x14ac:dyDescent="0.25">
      <c r="A79" s="13"/>
      <c r="B79" s="10"/>
      <c r="C79" s="156"/>
      <c r="D79" s="11"/>
      <c r="E79" s="11"/>
      <c r="F79" s="14"/>
      <c r="G79" s="14"/>
      <c r="H79" s="14"/>
      <c r="I79" s="15"/>
      <c r="J79" s="15"/>
      <c r="K79" s="66"/>
      <c r="L79" s="67"/>
      <c r="M79" s="70"/>
      <c r="N79" s="71"/>
      <c r="O79" s="70"/>
      <c r="P79" s="71"/>
      <c r="Q79" s="75"/>
      <c r="R79" s="76"/>
      <c r="S79" s="46" t="s">
        <v>14</v>
      </c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</row>
    <row r="80" spans="1:35" s="9" customFormat="1" ht="28.5" customHeight="1" x14ac:dyDescent="0.25">
      <c r="A80" s="13"/>
      <c r="B80" s="10"/>
      <c r="C80" s="156"/>
      <c r="D80" s="11"/>
      <c r="E80" s="11"/>
      <c r="F80" s="14"/>
      <c r="G80" s="14"/>
      <c r="H80" s="14"/>
      <c r="I80" s="15"/>
      <c r="J80" s="15"/>
      <c r="K80" s="66"/>
      <c r="L80" s="67"/>
      <c r="M80" s="70"/>
      <c r="N80" s="71"/>
      <c r="O80" s="70"/>
      <c r="P80" s="71"/>
      <c r="Q80" s="75"/>
      <c r="R80" s="76"/>
      <c r="S80" s="46" t="s">
        <v>14</v>
      </c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</row>
    <row r="81" spans="1:35" s="9" customFormat="1" ht="28.5" customHeight="1" x14ac:dyDescent="0.25">
      <c r="A81" s="13"/>
      <c r="B81" s="10"/>
      <c r="C81" s="156"/>
      <c r="D81" s="11"/>
      <c r="E81" s="11"/>
      <c r="F81" s="14"/>
      <c r="G81" s="14"/>
      <c r="H81" s="14"/>
      <c r="I81" s="15"/>
      <c r="J81" s="15"/>
      <c r="K81" s="66"/>
      <c r="L81" s="67"/>
      <c r="M81" s="70"/>
      <c r="N81" s="71"/>
      <c r="O81" s="70"/>
      <c r="P81" s="71"/>
      <c r="Q81" s="75"/>
      <c r="R81" s="76"/>
      <c r="S81" s="46" t="s">
        <v>14</v>
      </c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</row>
    <row r="82" spans="1:35" s="9" customFormat="1" ht="28.5" customHeight="1" x14ac:dyDescent="0.25">
      <c r="A82" s="13"/>
      <c r="B82" s="10"/>
      <c r="C82" s="156"/>
      <c r="D82" s="11"/>
      <c r="E82" s="11"/>
      <c r="F82" s="14"/>
      <c r="G82" s="14"/>
      <c r="H82" s="14"/>
      <c r="I82" s="15"/>
      <c r="J82" s="15"/>
      <c r="K82" s="66"/>
      <c r="L82" s="67"/>
      <c r="M82" s="70"/>
      <c r="N82" s="71"/>
      <c r="O82" s="70"/>
      <c r="P82" s="71"/>
      <c r="Q82" s="75"/>
      <c r="R82" s="76"/>
      <c r="S82" s="46" t="s">
        <v>14</v>
      </c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</row>
    <row r="83" spans="1:35" s="9" customFormat="1" ht="28.5" customHeight="1" x14ac:dyDescent="0.25">
      <c r="A83" s="13"/>
      <c r="B83" s="10"/>
      <c r="C83" s="156"/>
      <c r="D83" s="11"/>
      <c r="E83" s="11"/>
      <c r="F83" s="14"/>
      <c r="G83" s="14"/>
      <c r="H83" s="14"/>
      <c r="I83" s="15"/>
      <c r="J83" s="15"/>
      <c r="K83" s="66"/>
      <c r="L83" s="67"/>
      <c r="M83" s="70"/>
      <c r="N83" s="71"/>
      <c r="O83" s="70"/>
      <c r="P83" s="71"/>
      <c r="Q83" s="75"/>
      <c r="R83" s="76"/>
      <c r="S83" s="46" t="s">
        <v>14</v>
      </c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</row>
    <row r="84" spans="1:35" s="9" customFormat="1" ht="28.5" customHeight="1" x14ac:dyDescent="0.25">
      <c r="A84" s="13"/>
      <c r="B84" s="10"/>
      <c r="C84" s="156"/>
      <c r="D84" s="11"/>
      <c r="E84" s="11"/>
      <c r="F84" s="14"/>
      <c r="G84" s="14"/>
      <c r="H84" s="14"/>
      <c r="I84" s="15"/>
      <c r="J84" s="15"/>
      <c r="K84" s="66"/>
      <c r="L84" s="67"/>
      <c r="M84" s="70"/>
      <c r="N84" s="71"/>
      <c r="O84" s="70"/>
      <c r="P84" s="71"/>
      <c r="Q84" s="75"/>
      <c r="R84" s="76"/>
      <c r="S84" s="46" t="s">
        <v>14</v>
      </c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</row>
    <row r="85" spans="1:35" s="9" customFormat="1" ht="28.5" customHeight="1" x14ac:dyDescent="0.25">
      <c r="A85" s="13"/>
      <c r="B85" s="10"/>
      <c r="C85" s="156"/>
      <c r="D85" s="11"/>
      <c r="E85" s="11"/>
      <c r="F85" s="14"/>
      <c r="G85" s="14"/>
      <c r="H85" s="14"/>
      <c r="I85" s="15"/>
      <c r="J85" s="15"/>
      <c r="K85" s="66"/>
      <c r="L85" s="67"/>
      <c r="M85" s="70"/>
      <c r="N85" s="71"/>
      <c r="O85" s="70"/>
      <c r="P85" s="71"/>
      <c r="Q85" s="75"/>
      <c r="R85" s="76"/>
      <c r="S85" s="46" t="s">
        <v>14</v>
      </c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</row>
    <row r="86" spans="1:35" s="9" customFormat="1" ht="28.5" customHeight="1" x14ac:dyDescent="0.25">
      <c r="A86" s="13"/>
      <c r="B86" s="10"/>
      <c r="C86" s="156"/>
      <c r="D86" s="11"/>
      <c r="E86" s="11"/>
      <c r="F86" s="14"/>
      <c r="G86" s="14"/>
      <c r="H86" s="14"/>
      <c r="I86" s="15"/>
      <c r="J86" s="15"/>
      <c r="K86" s="66"/>
      <c r="L86" s="67"/>
      <c r="M86" s="70"/>
      <c r="N86" s="71"/>
      <c r="O86" s="70"/>
      <c r="P86" s="71"/>
      <c r="Q86" s="75"/>
      <c r="R86" s="76"/>
      <c r="S86" s="46" t="s">
        <v>14</v>
      </c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</row>
    <row r="87" spans="1:35" s="9" customFormat="1" ht="28.5" customHeight="1" x14ac:dyDescent="0.25">
      <c r="A87" s="13"/>
      <c r="B87" s="10"/>
      <c r="C87" s="156"/>
      <c r="D87" s="11"/>
      <c r="E87" s="11"/>
      <c r="F87" s="14"/>
      <c r="G87" s="14"/>
      <c r="H87" s="14"/>
      <c r="I87" s="15"/>
      <c r="J87" s="15"/>
      <c r="K87" s="66"/>
      <c r="L87" s="67"/>
      <c r="M87" s="70"/>
      <c r="N87" s="71"/>
      <c r="O87" s="70"/>
      <c r="P87" s="71"/>
      <c r="Q87" s="75"/>
      <c r="R87" s="76"/>
      <c r="S87" s="46" t="s">
        <v>14</v>
      </c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</row>
    <row r="88" spans="1:35" s="9" customFormat="1" ht="28.5" customHeight="1" x14ac:dyDescent="0.25">
      <c r="A88" s="13"/>
      <c r="B88" s="10"/>
      <c r="C88" s="156"/>
      <c r="D88" s="11"/>
      <c r="E88" s="11"/>
      <c r="F88" s="14"/>
      <c r="G88" s="14"/>
      <c r="H88" s="14"/>
      <c r="I88" s="15"/>
      <c r="J88" s="15"/>
      <c r="K88" s="66"/>
      <c r="L88" s="67"/>
      <c r="M88" s="70"/>
      <c r="N88" s="71"/>
      <c r="O88" s="70"/>
      <c r="P88" s="71"/>
      <c r="Q88" s="75"/>
      <c r="R88" s="76"/>
      <c r="S88" s="46" t="s">
        <v>14</v>
      </c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</row>
    <row r="89" spans="1:35" s="9" customFormat="1" ht="28.5" customHeight="1" x14ac:dyDescent="0.25">
      <c r="A89" s="13"/>
      <c r="B89" s="10"/>
      <c r="C89" s="156"/>
      <c r="D89" s="11"/>
      <c r="E89" s="11"/>
      <c r="F89" s="14"/>
      <c r="G89" s="14"/>
      <c r="H89" s="14"/>
      <c r="I89" s="15"/>
      <c r="J89" s="15"/>
      <c r="K89" s="66"/>
      <c r="L89" s="67"/>
      <c r="M89" s="70"/>
      <c r="N89" s="71"/>
      <c r="O89" s="70"/>
      <c r="P89" s="71"/>
      <c r="Q89" s="75"/>
      <c r="R89" s="76"/>
      <c r="S89" s="46" t="s">
        <v>14</v>
      </c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</row>
    <row r="90" spans="1:35" s="9" customFormat="1" ht="28.5" customHeight="1" x14ac:dyDescent="0.25">
      <c r="A90" s="13"/>
      <c r="B90" s="10"/>
      <c r="C90" s="156"/>
      <c r="D90" s="11"/>
      <c r="E90" s="11"/>
      <c r="F90" s="14"/>
      <c r="G90" s="14"/>
      <c r="H90" s="14"/>
      <c r="I90" s="15"/>
      <c r="J90" s="15"/>
      <c r="K90" s="66"/>
      <c r="L90" s="67"/>
      <c r="M90" s="70"/>
      <c r="N90" s="71"/>
      <c r="O90" s="70"/>
      <c r="P90" s="71"/>
      <c r="Q90" s="75"/>
      <c r="R90" s="76"/>
      <c r="S90" s="46" t="s">
        <v>14</v>
      </c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</row>
    <row r="91" spans="1:35" s="9" customFormat="1" ht="28.5" customHeight="1" x14ac:dyDescent="0.25">
      <c r="A91" s="13"/>
      <c r="B91" s="10"/>
      <c r="C91" s="156"/>
      <c r="D91" s="11"/>
      <c r="E91" s="11"/>
      <c r="F91" s="14"/>
      <c r="G91" s="14"/>
      <c r="H91" s="14"/>
      <c r="I91" s="15"/>
      <c r="J91" s="15"/>
      <c r="K91" s="66"/>
      <c r="L91" s="67"/>
      <c r="M91" s="70"/>
      <c r="N91" s="71"/>
      <c r="O91" s="70"/>
      <c r="P91" s="71"/>
      <c r="Q91" s="75"/>
      <c r="R91" s="76"/>
      <c r="S91" s="46" t="s">
        <v>14</v>
      </c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</row>
    <row r="92" spans="1:35" s="9" customFormat="1" ht="28.5" customHeight="1" x14ac:dyDescent="0.25">
      <c r="A92" s="13"/>
      <c r="B92" s="10"/>
      <c r="C92" s="156"/>
      <c r="D92" s="11"/>
      <c r="E92" s="11"/>
      <c r="F92" s="14"/>
      <c r="G92" s="14"/>
      <c r="H92" s="14"/>
      <c r="I92" s="15"/>
      <c r="J92" s="15"/>
      <c r="K92" s="66"/>
      <c r="L92" s="67"/>
      <c r="M92" s="70"/>
      <c r="N92" s="71"/>
      <c r="O92" s="70"/>
      <c r="P92" s="71"/>
      <c r="Q92" s="75"/>
      <c r="R92" s="76"/>
      <c r="S92" s="46" t="s">
        <v>14</v>
      </c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</row>
    <row r="93" spans="1:35" s="9" customFormat="1" ht="28.5" customHeight="1" x14ac:dyDescent="0.25">
      <c r="A93" s="13"/>
      <c r="B93" s="10"/>
      <c r="C93" s="156"/>
      <c r="D93" s="11"/>
      <c r="E93" s="11"/>
      <c r="F93" s="14"/>
      <c r="G93" s="14"/>
      <c r="H93" s="14"/>
      <c r="I93" s="15"/>
      <c r="J93" s="15"/>
      <c r="K93" s="66"/>
      <c r="L93" s="67"/>
      <c r="M93" s="70"/>
      <c r="N93" s="71"/>
      <c r="O93" s="70"/>
      <c r="P93" s="71"/>
      <c r="Q93" s="75"/>
      <c r="R93" s="76"/>
      <c r="S93" s="46" t="s">
        <v>14</v>
      </c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</row>
    <row r="94" spans="1:35" s="9" customFormat="1" ht="28.5" customHeight="1" x14ac:dyDescent="0.25">
      <c r="A94" s="13"/>
      <c r="B94" s="10"/>
      <c r="C94" s="156"/>
      <c r="D94" s="11"/>
      <c r="E94" s="11"/>
      <c r="F94" s="14"/>
      <c r="G94" s="14"/>
      <c r="H94" s="14"/>
      <c r="I94" s="15"/>
      <c r="J94" s="15"/>
      <c r="K94" s="66"/>
      <c r="L94" s="67"/>
      <c r="M94" s="70"/>
      <c r="N94" s="71"/>
      <c r="O94" s="70"/>
      <c r="P94" s="71"/>
      <c r="Q94" s="75"/>
      <c r="R94" s="76"/>
      <c r="S94" s="46" t="s">
        <v>14</v>
      </c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</row>
    <row r="95" spans="1:35" s="9" customFormat="1" ht="28.5" customHeight="1" x14ac:dyDescent="0.25">
      <c r="A95" s="13"/>
      <c r="B95" s="10"/>
      <c r="C95" s="156"/>
      <c r="D95" s="11"/>
      <c r="E95" s="11"/>
      <c r="F95" s="14"/>
      <c r="G95" s="14"/>
      <c r="H95" s="14"/>
      <c r="I95" s="15"/>
      <c r="J95" s="15"/>
      <c r="K95" s="66"/>
      <c r="L95" s="67"/>
      <c r="M95" s="70"/>
      <c r="N95" s="71"/>
      <c r="O95" s="70"/>
      <c r="P95" s="71"/>
      <c r="Q95" s="75"/>
      <c r="R95" s="76"/>
      <c r="S95" s="46" t="s">
        <v>14</v>
      </c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</row>
    <row r="96" spans="1:35" s="9" customFormat="1" ht="28.5" customHeight="1" x14ac:dyDescent="0.25">
      <c r="A96" s="13"/>
      <c r="B96" s="10"/>
      <c r="C96" s="156"/>
      <c r="D96" s="11"/>
      <c r="E96" s="11"/>
      <c r="F96" s="14"/>
      <c r="G96" s="14"/>
      <c r="H96" s="14"/>
      <c r="I96" s="15"/>
      <c r="J96" s="15"/>
      <c r="K96" s="66"/>
      <c r="L96" s="67"/>
      <c r="M96" s="70"/>
      <c r="N96" s="71"/>
      <c r="O96" s="70"/>
      <c r="P96" s="71"/>
      <c r="Q96" s="75"/>
      <c r="R96" s="76"/>
      <c r="S96" s="46" t="s">
        <v>14</v>
      </c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</row>
    <row r="97" spans="1:35" s="9" customFormat="1" ht="28.5" customHeight="1" x14ac:dyDescent="0.25">
      <c r="A97" s="13"/>
      <c r="B97" s="10"/>
      <c r="C97" s="156"/>
      <c r="D97" s="11"/>
      <c r="E97" s="11"/>
      <c r="F97" s="14"/>
      <c r="G97" s="14"/>
      <c r="H97" s="14"/>
      <c r="I97" s="15"/>
      <c r="J97" s="15"/>
      <c r="K97" s="66"/>
      <c r="L97" s="67"/>
      <c r="M97" s="70"/>
      <c r="N97" s="71"/>
      <c r="O97" s="70"/>
      <c r="P97" s="71"/>
      <c r="Q97" s="75"/>
      <c r="R97" s="76"/>
      <c r="S97" s="46" t="s">
        <v>14</v>
      </c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</row>
    <row r="98" spans="1:35" s="9" customFormat="1" ht="28.5" customHeight="1" x14ac:dyDescent="0.25">
      <c r="A98" s="13"/>
      <c r="B98" s="10"/>
      <c r="C98" s="156"/>
      <c r="D98" s="11"/>
      <c r="E98" s="11"/>
      <c r="F98" s="14"/>
      <c r="G98" s="14"/>
      <c r="H98" s="14"/>
      <c r="I98" s="15"/>
      <c r="J98" s="15"/>
      <c r="K98" s="66"/>
      <c r="L98" s="67"/>
      <c r="M98" s="70"/>
      <c r="N98" s="71"/>
      <c r="O98" s="70"/>
      <c r="P98" s="71"/>
      <c r="Q98" s="75"/>
      <c r="R98" s="76"/>
      <c r="S98" s="46" t="s">
        <v>14</v>
      </c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</row>
    <row r="99" spans="1:35" s="9" customFormat="1" ht="28.5" customHeight="1" x14ac:dyDescent="0.25">
      <c r="A99" s="13"/>
      <c r="B99" s="10"/>
      <c r="C99" s="156"/>
      <c r="D99" s="11"/>
      <c r="E99" s="11"/>
      <c r="F99" s="14"/>
      <c r="G99" s="14"/>
      <c r="H99" s="14"/>
      <c r="I99" s="15"/>
      <c r="J99" s="15"/>
      <c r="K99" s="66"/>
      <c r="L99" s="67"/>
      <c r="M99" s="70"/>
      <c r="N99" s="71"/>
      <c r="O99" s="70"/>
      <c r="P99" s="71"/>
      <c r="Q99" s="75"/>
      <c r="R99" s="76"/>
      <c r="S99" s="46" t="s">
        <v>14</v>
      </c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</row>
    <row r="100" spans="1:35" s="9" customFormat="1" ht="28.5" customHeight="1" x14ac:dyDescent="0.25">
      <c r="A100" s="13"/>
      <c r="B100" s="10"/>
      <c r="C100" s="156"/>
      <c r="D100" s="11"/>
      <c r="E100" s="11"/>
      <c r="F100" s="14"/>
      <c r="G100" s="14"/>
      <c r="H100" s="14"/>
      <c r="I100" s="15"/>
      <c r="J100" s="15"/>
      <c r="K100" s="66"/>
      <c r="L100" s="67"/>
      <c r="M100" s="70"/>
      <c r="N100" s="71"/>
      <c r="O100" s="70"/>
      <c r="P100" s="71"/>
      <c r="Q100" s="75"/>
      <c r="R100" s="76"/>
      <c r="S100" s="46" t="s">
        <v>14</v>
      </c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</row>
    <row r="101" spans="1:35" s="9" customFormat="1" ht="28.5" customHeight="1" x14ac:dyDescent="0.25">
      <c r="A101" s="13"/>
      <c r="B101" s="10"/>
      <c r="C101" s="156"/>
      <c r="D101" s="11"/>
      <c r="E101" s="11"/>
      <c r="F101" s="14"/>
      <c r="G101" s="14"/>
      <c r="H101" s="14"/>
      <c r="I101" s="15"/>
      <c r="J101" s="15"/>
      <c r="K101" s="66"/>
      <c r="L101" s="67"/>
      <c r="M101" s="70"/>
      <c r="N101" s="71"/>
      <c r="O101" s="70"/>
      <c r="P101" s="71"/>
      <c r="Q101" s="75"/>
      <c r="R101" s="76"/>
      <c r="S101" s="46" t="s">
        <v>14</v>
      </c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</row>
    <row r="102" spans="1:35" s="9" customFormat="1" ht="28.5" customHeight="1" x14ac:dyDescent="0.25">
      <c r="A102" s="13"/>
      <c r="B102" s="10"/>
      <c r="C102" s="156"/>
      <c r="D102" s="11"/>
      <c r="E102" s="11"/>
      <c r="F102" s="14"/>
      <c r="G102" s="14"/>
      <c r="H102" s="14"/>
      <c r="I102" s="15"/>
      <c r="J102" s="15"/>
      <c r="K102" s="66"/>
      <c r="L102" s="67"/>
      <c r="M102" s="70"/>
      <c r="N102" s="71"/>
      <c r="O102" s="70"/>
      <c r="P102" s="71"/>
      <c r="Q102" s="75"/>
      <c r="R102" s="76"/>
      <c r="S102" s="46" t="s">
        <v>14</v>
      </c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</row>
    <row r="103" spans="1:35" s="9" customFormat="1" ht="28.5" customHeight="1" x14ac:dyDescent="0.25">
      <c r="A103" s="13"/>
      <c r="B103" s="10"/>
      <c r="C103" s="156"/>
      <c r="D103" s="11"/>
      <c r="E103" s="11"/>
      <c r="F103" s="14"/>
      <c r="G103" s="14"/>
      <c r="H103" s="14"/>
      <c r="I103" s="15"/>
      <c r="J103" s="15"/>
      <c r="K103" s="66"/>
      <c r="L103" s="67"/>
      <c r="M103" s="70"/>
      <c r="N103" s="71"/>
      <c r="O103" s="70"/>
      <c r="P103" s="71"/>
      <c r="Q103" s="75"/>
      <c r="R103" s="76"/>
      <c r="S103" s="46" t="s">
        <v>14</v>
      </c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</row>
    <row r="104" spans="1:35" s="9" customFormat="1" ht="28.5" customHeight="1" x14ac:dyDescent="0.25">
      <c r="A104" s="13"/>
      <c r="B104" s="10"/>
      <c r="C104" s="156"/>
      <c r="D104" s="11"/>
      <c r="E104" s="11"/>
      <c r="F104" s="14"/>
      <c r="G104" s="14"/>
      <c r="H104" s="14"/>
      <c r="I104" s="15"/>
      <c r="J104" s="15"/>
      <c r="K104" s="66"/>
      <c r="L104" s="67"/>
      <c r="M104" s="70"/>
      <c r="N104" s="71"/>
      <c r="O104" s="70"/>
      <c r="P104" s="71"/>
      <c r="Q104" s="75"/>
      <c r="R104" s="76"/>
      <c r="S104" s="46" t="s">
        <v>14</v>
      </c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</row>
    <row r="105" spans="1:35" s="9" customFormat="1" ht="28.5" customHeight="1" x14ac:dyDescent="0.25">
      <c r="A105" s="13"/>
      <c r="B105" s="10"/>
      <c r="C105" s="156"/>
      <c r="D105" s="11"/>
      <c r="E105" s="11"/>
      <c r="F105" s="14"/>
      <c r="G105" s="14"/>
      <c r="H105" s="14"/>
      <c r="I105" s="15"/>
      <c r="J105" s="15"/>
      <c r="K105" s="66"/>
      <c r="L105" s="67"/>
      <c r="M105" s="70"/>
      <c r="N105" s="71"/>
      <c r="O105" s="70"/>
      <c r="P105" s="71"/>
      <c r="Q105" s="75"/>
      <c r="R105" s="76"/>
      <c r="S105" s="46" t="s">
        <v>14</v>
      </c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</row>
    <row r="106" spans="1:35" s="9" customFormat="1" ht="28.5" customHeight="1" x14ac:dyDescent="0.25">
      <c r="A106" s="13"/>
      <c r="B106" s="10"/>
      <c r="C106" s="156"/>
      <c r="D106" s="11"/>
      <c r="E106" s="11"/>
      <c r="F106" s="14"/>
      <c r="G106" s="14"/>
      <c r="H106" s="14"/>
      <c r="I106" s="15"/>
      <c r="J106" s="15"/>
      <c r="K106" s="66"/>
      <c r="L106" s="67"/>
      <c r="M106" s="70"/>
      <c r="N106" s="71"/>
      <c r="O106" s="70"/>
      <c r="P106" s="71"/>
      <c r="Q106" s="75"/>
      <c r="R106" s="76"/>
      <c r="S106" s="46" t="s">
        <v>14</v>
      </c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</row>
    <row r="107" spans="1:35" s="9" customFormat="1" ht="28.5" customHeight="1" x14ac:dyDescent="0.25">
      <c r="A107" s="13"/>
      <c r="B107" s="10"/>
      <c r="C107" s="156"/>
      <c r="D107" s="11"/>
      <c r="E107" s="11"/>
      <c r="F107" s="14"/>
      <c r="G107" s="14"/>
      <c r="H107" s="14"/>
      <c r="I107" s="15"/>
      <c r="J107" s="15"/>
      <c r="K107" s="66"/>
      <c r="L107" s="67"/>
      <c r="M107" s="70"/>
      <c r="N107" s="71"/>
      <c r="O107" s="70"/>
      <c r="P107" s="71"/>
      <c r="Q107" s="75"/>
      <c r="R107" s="76"/>
      <c r="S107" s="46" t="s">
        <v>14</v>
      </c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</row>
    <row r="108" spans="1:35" s="9" customFormat="1" ht="28.5" customHeight="1" x14ac:dyDescent="0.25">
      <c r="A108" s="13"/>
      <c r="B108" s="10"/>
      <c r="C108" s="156"/>
      <c r="D108" s="11"/>
      <c r="E108" s="11"/>
      <c r="F108" s="14"/>
      <c r="G108" s="14"/>
      <c r="H108" s="14"/>
      <c r="I108" s="15"/>
      <c r="J108" s="15"/>
      <c r="K108" s="66"/>
      <c r="L108" s="67"/>
      <c r="M108" s="70"/>
      <c r="N108" s="71"/>
      <c r="O108" s="70"/>
      <c r="P108" s="71"/>
      <c r="Q108" s="75"/>
      <c r="R108" s="76"/>
      <c r="S108" s="46" t="s">
        <v>14</v>
      </c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</row>
    <row r="109" spans="1:35" s="9" customFormat="1" ht="28.5" customHeight="1" x14ac:dyDescent="0.25">
      <c r="A109" s="13"/>
      <c r="B109" s="10"/>
      <c r="C109" s="156"/>
      <c r="D109" s="11"/>
      <c r="E109" s="11"/>
      <c r="F109" s="14"/>
      <c r="G109" s="14"/>
      <c r="H109" s="14"/>
      <c r="I109" s="15"/>
      <c r="J109" s="15"/>
      <c r="K109" s="66"/>
      <c r="L109" s="67"/>
      <c r="M109" s="70"/>
      <c r="N109" s="71"/>
      <c r="O109" s="70"/>
      <c r="P109" s="71"/>
      <c r="Q109" s="75"/>
      <c r="R109" s="76"/>
      <c r="S109" s="46" t="s">
        <v>14</v>
      </c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</row>
    <row r="110" spans="1:35" s="9" customFormat="1" ht="28.5" customHeight="1" x14ac:dyDescent="0.25">
      <c r="A110" s="13"/>
      <c r="B110" s="10"/>
      <c r="C110" s="156"/>
      <c r="D110" s="11"/>
      <c r="E110" s="11"/>
      <c r="F110" s="14"/>
      <c r="G110" s="14"/>
      <c r="H110" s="14"/>
      <c r="I110" s="15"/>
      <c r="J110" s="15"/>
      <c r="K110" s="66"/>
      <c r="L110" s="67"/>
      <c r="M110" s="70"/>
      <c r="N110" s="71"/>
      <c r="O110" s="70"/>
      <c r="P110" s="71"/>
      <c r="Q110" s="75"/>
      <c r="R110" s="76"/>
      <c r="S110" s="46" t="s">
        <v>14</v>
      </c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</row>
    <row r="111" spans="1:35" s="9" customFormat="1" ht="28.5" customHeight="1" x14ac:dyDescent="0.25">
      <c r="A111" s="13"/>
      <c r="B111" s="10"/>
      <c r="C111" s="156"/>
      <c r="D111" s="11"/>
      <c r="E111" s="11"/>
      <c r="F111" s="14"/>
      <c r="G111" s="14"/>
      <c r="H111" s="14"/>
      <c r="I111" s="15"/>
      <c r="J111" s="15"/>
      <c r="K111" s="66"/>
      <c r="L111" s="67"/>
      <c r="M111" s="70"/>
      <c r="N111" s="71"/>
      <c r="O111" s="70"/>
      <c r="P111" s="71"/>
      <c r="Q111" s="75"/>
      <c r="R111" s="76"/>
      <c r="S111" s="46" t="s">
        <v>14</v>
      </c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</row>
    <row r="112" spans="1:35" s="9" customFormat="1" ht="28.5" customHeight="1" x14ac:dyDescent="0.25">
      <c r="A112" s="13"/>
      <c r="B112" s="10"/>
      <c r="C112" s="156"/>
      <c r="D112" s="11"/>
      <c r="E112" s="11"/>
      <c r="F112" s="14"/>
      <c r="G112" s="14"/>
      <c r="H112" s="14"/>
      <c r="I112" s="15"/>
      <c r="J112" s="15"/>
      <c r="K112" s="66"/>
      <c r="L112" s="67"/>
      <c r="M112" s="70"/>
      <c r="N112" s="71"/>
      <c r="O112" s="70"/>
      <c r="P112" s="71"/>
      <c r="Q112" s="75"/>
      <c r="R112" s="76"/>
      <c r="S112" s="46" t="s">
        <v>14</v>
      </c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</row>
    <row r="113" spans="1:35" s="9" customFormat="1" ht="28.5" customHeight="1" x14ac:dyDescent="0.25">
      <c r="A113" s="13"/>
      <c r="B113" s="10"/>
      <c r="C113" s="156"/>
      <c r="D113" s="11"/>
      <c r="E113" s="11"/>
      <c r="F113" s="14"/>
      <c r="G113" s="14"/>
      <c r="H113" s="14"/>
      <c r="I113" s="15"/>
      <c r="J113" s="15"/>
      <c r="K113" s="66"/>
      <c r="L113" s="67"/>
      <c r="M113" s="70"/>
      <c r="N113" s="71"/>
      <c r="O113" s="70"/>
      <c r="P113" s="71"/>
      <c r="Q113" s="75"/>
      <c r="R113" s="76"/>
      <c r="S113" s="46" t="s">
        <v>14</v>
      </c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</row>
    <row r="114" spans="1:35" s="9" customFormat="1" ht="28.5" customHeight="1" x14ac:dyDescent="0.25">
      <c r="A114" s="13"/>
      <c r="B114" s="10"/>
      <c r="C114" s="156"/>
      <c r="D114" s="11"/>
      <c r="E114" s="11"/>
      <c r="F114" s="14"/>
      <c r="G114" s="14"/>
      <c r="H114" s="14"/>
      <c r="I114" s="15"/>
      <c r="J114" s="15"/>
      <c r="K114" s="66"/>
      <c r="L114" s="67"/>
      <c r="M114" s="70"/>
      <c r="N114" s="71"/>
      <c r="O114" s="70"/>
      <c r="P114" s="71"/>
      <c r="Q114" s="75"/>
      <c r="R114" s="76"/>
      <c r="S114" s="46" t="s">
        <v>14</v>
      </c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</row>
    <row r="115" spans="1:35" s="9" customFormat="1" ht="28.5" customHeight="1" x14ac:dyDescent="0.25">
      <c r="A115" s="13"/>
      <c r="B115" s="10"/>
      <c r="C115" s="156"/>
      <c r="D115" s="11"/>
      <c r="E115" s="11"/>
      <c r="F115" s="14"/>
      <c r="G115" s="14"/>
      <c r="H115" s="14"/>
      <c r="I115" s="15"/>
      <c r="J115" s="15"/>
      <c r="K115" s="66"/>
      <c r="L115" s="67"/>
      <c r="M115" s="70"/>
      <c r="N115" s="71"/>
      <c r="O115" s="70"/>
      <c r="P115" s="71"/>
      <c r="Q115" s="75"/>
      <c r="R115" s="76"/>
      <c r="S115" s="46" t="s">
        <v>14</v>
      </c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</row>
    <row r="116" spans="1:35" s="9" customFormat="1" ht="28.5" customHeight="1" x14ac:dyDescent="0.25">
      <c r="A116" s="13"/>
      <c r="B116" s="10"/>
      <c r="C116" s="156"/>
      <c r="D116" s="11"/>
      <c r="E116" s="11"/>
      <c r="F116" s="14"/>
      <c r="G116" s="14"/>
      <c r="H116" s="14"/>
      <c r="I116" s="15"/>
      <c r="J116" s="15"/>
      <c r="K116" s="66"/>
      <c r="L116" s="67"/>
      <c r="M116" s="70"/>
      <c r="N116" s="71"/>
      <c r="O116" s="70"/>
      <c r="P116" s="71"/>
      <c r="Q116" s="75"/>
      <c r="R116" s="76"/>
      <c r="S116" s="46" t="s">
        <v>14</v>
      </c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</row>
    <row r="117" spans="1:35" s="9" customFormat="1" ht="28.5" customHeight="1" x14ac:dyDescent="0.25">
      <c r="A117" s="13"/>
      <c r="B117" s="10"/>
      <c r="C117" s="156"/>
      <c r="D117" s="11"/>
      <c r="E117" s="11"/>
      <c r="F117" s="14"/>
      <c r="G117" s="14"/>
      <c r="H117" s="14"/>
      <c r="I117" s="15"/>
      <c r="J117" s="15"/>
      <c r="K117" s="66"/>
      <c r="L117" s="67"/>
      <c r="M117" s="70"/>
      <c r="N117" s="71"/>
      <c r="O117" s="70"/>
      <c r="P117" s="71"/>
      <c r="Q117" s="75"/>
      <c r="R117" s="76"/>
      <c r="S117" s="46" t="s">
        <v>14</v>
      </c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</row>
    <row r="118" spans="1:35" s="9" customFormat="1" ht="28.5" customHeight="1" x14ac:dyDescent="0.25">
      <c r="A118" s="13"/>
      <c r="B118" s="10"/>
      <c r="C118" s="156"/>
      <c r="D118" s="11"/>
      <c r="E118" s="11"/>
      <c r="F118" s="14"/>
      <c r="G118" s="14"/>
      <c r="H118" s="14"/>
      <c r="I118" s="15"/>
      <c r="J118" s="15"/>
      <c r="K118" s="66"/>
      <c r="L118" s="67"/>
      <c r="M118" s="70"/>
      <c r="N118" s="71"/>
      <c r="O118" s="70"/>
      <c r="P118" s="71"/>
      <c r="Q118" s="75"/>
      <c r="R118" s="76"/>
      <c r="S118" s="46" t="s">
        <v>14</v>
      </c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</row>
    <row r="119" spans="1:35" s="9" customFormat="1" ht="28.5" customHeight="1" x14ac:dyDescent="0.25">
      <c r="A119" s="13"/>
      <c r="B119" s="10"/>
      <c r="C119" s="156"/>
      <c r="D119" s="11"/>
      <c r="E119" s="11"/>
      <c r="F119" s="14"/>
      <c r="G119" s="14"/>
      <c r="H119" s="14"/>
      <c r="I119" s="15"/>
      <c r="J119" s="15"/>
      <c r="K119" s="66"/>
      <c r="L119" s="67"/>
      <c r="M119" s="70"/>
      <c r="N119" s="71"/>
      <c r="O119" s="70"/>
      <c r="P119" s="71"/>
      <c r="Q119" s="75"/>
      <c r="R119" s="76"/>
      <c r="S119" s="46" t="s">
        <v>14</v>
      </c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</row>
    <row r="120" spans="1:35" s="9" customFormat="1" ht="28.5" customHeight="1" x14ac:dyDescent="0.25">
      <c r="A120" s="13"/>
      <c r="B120" s="10"/>
      <c r="C120" s="156"/>
      <c r="D120" s="11"/>
      <c r="E120" s="11"/>
      <c r="F120" s="14"/>
      <c r="G120" s="14"/>
      <c r="H120" s="14"/>
      <c r="I120" s="15"/>
      <c r="J120" s="15"/>
      <c r="K120" s="66"/>
      <c r="L120" s="67"/>
      <c r="M120" s="70"/>
      <c r="N120" s="71"/>
      <c r="O120" s="70"/>
      <c r="P120" s="71"/>
      <c r="Q120" s="75"/>
      <c r="R120" s="76"/>
      <c r="S120" s="46" t="s">
        <v>14</v>
      </c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</row>
    <row r="121" spans="1:35" s="9" customFormat="1" ht="28.5" customHeight="1" x14ac:dyDescent="0.25">
      <c r="A121" s="13"/>
      <c r="B121" s="10"/>
      <c r="C121" s="156"/>
      <c r="D121" s="11"/>
      <c r="E121" s="11"/>
      <c r="F121" s="14"/>
      <c r="G121" s="14"/>
      <c r="H121" s="14"/>
      <c r="I121" s="15"/>
      <c r="J121" s="15"/>
      <c r="K121" s="66"/>
      <c r="L121" s="67"/>
      <c r="M121" s="70"/>
      <c r="N121" s="71"/>
      <c r="O121" s="70"/>
      <c r="P121" s="71"/>
      <c r="Q121" s="75"/>
      <c r="R121" s="76"/>
      <c r="S121" s="46" t="s">
        <v>14</v>
      </c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</row>
    <row r="122" spans="1:35" s="9" customFormat="1" ht="28.5" customHeight="1" x14ac:dyDescent="0.25">
      <c r="A122" s="13"/>
      <c r="B122" s="10"/>
      <c r="C122" s="156"/>
      <c r="D122" s="11"/>
      <c r="E122" s="11"/>
      <c r="F122" s="14"/>
      <c r="G122" s="14"/>
      <c r="H122" s="14"/>
      <c r="I122" s="15"/>
      <c r="J122" s="15"/>
      <c r="K122" s="66"/>
      <c r="L122" s="67"/>
      <c r="M122" s="70"/>
      <c r="N122" s="71"/>
      <c r="O122" s="70"/>
      <c r="P122" s="71"/>
      <c r="Q122" s="75"/>
      <c r="R122" s="76"/>
      <c r="S122" s="46" t="s">
        <v>14</v>
      </c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</row>
    <row r="123" spans="1:35" s="9" customFormat="1" ht="28.5" customHeight="1" x14ac:dyDescent="0.25">
      <c r="A123" s="13"/>
      <c r="B123" s="10"/>
      <c r="C123" s="156"/>
      <c r="D123" s="11"/>
      <c r="E123" s="11"/>
      <c r="F123" s="14"/>
      <c r="G123" s="14"/>
      <c r="H123" s="14"/>
      <c r="I123" s="15"/>
      <c r="J123" s="15"/>
      <c r="K123" s="66"/>
      <c r="L123" s="67"/>
      <c r="M123" s="70"/>
      <c r="N123" s="71"/>
      <c r="O123" s="70"/>
      <c r="P123" s="71"/>
      <c r="Q123" s="75"/>
      <c r="R123" s="76"/>
      <c r="S123" s="46" t="s">
        <v>14</v>
      </c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</row>
    <row r="124" spans="1:35" s="9" customFormat="1" ht="28.5" customHeight="1" x14ac:dyDescent="0.25">
      <c r="A124" s="13"/>
      <c r="B124" s="10"/>
      <c r="C124" s="156"/>
      <c r="D124" s="11"/>
      <c r="E124" s="11"/>
      <c r="F124" s="14"/>
      <c r="G124" s="14"/>
      <c r="H124" s="14"/>
      <c r="I124" s="15"/>
      <c r="J124" s="15"/>
      <c r="K124" s="66"/>
      <c r="L124" s="67"/>
      <c r="M124" s="70"/>
      <c r="N124" s="71"/>
      <c r="O124" s="70"/>
      <c r="P124" s="71"/>
      <c r="Q124" s="75"/>
      <c r="R124" s="76"/>
      <c r="S124" s="46" t="s">
        <v>14</v>
      </c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</row>
    <row r="125" spans="1:35" s="9" customFormat="1" ht="28.5" customHeight="1" x14ac:dyDescent="0.25">
      <c r="A125" s="13"/>
      <c r="B125" s="10"/>
      <c r="C125" s="156"/>
      <c r="D125" s="11"/>
      <c r="E125" s="11"/>
      <c r="F125" s="14"/>
      <c r="G125" s="14"/>
      <c r="H125" s="14"/>
      <c r="I125" s="15"/>
      <c r="J125" s="15"/>
      <c r="K125" s="66"/>
      <c r="L125" s="67"/>
      <c r="M125" s="70"/>
      <c r="N125" s="71"/>
      <c r="O125" s="70"/>
      <c r="P125" s="71"/>
      <c r="Q125" s="75"/>
      <c r="R125" s="76"/>
      <c r="S125" s="46" t="s">
        <v>14</v>
      </c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</row>
    <row r="126" spans="1:35" s="9" customFormat="1" ht="28.5" customHeight="1" x14ac:dyDescent="0.25">
      <c r="A126" s="13"/>
      <c r="B126" s="10"/>
      <c r="C126" s="156"/>
      <c r="D126" s="11"/>
      <c r="E126" s="11"/>
      <c r="F126" s="14"/>
      <c r="G126" s="14"/>
      <c r="H126" s="14"/>
      <c r="I126" s="15"/>
      <c r="J126" s="15"/>
      <c r="K126" s="66"/>
      <c r="L126" s="67"/>
      <c r="M126" s="70"/>
      <c r="N126" s="71"/>
      <c r="O126" s="70"/>
      <c r="P126" s="71"/>
      <c r="Q126" s="75"/>
      <c r="R126" s="76"/>
      <c r="S126" s="46" t="s">
        <v>14</v>
      </c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</row>
    <row r="127" spans="1:35" s="9" customFormat="1" ht="28.5" customHeight="1" x14ac:dyDescent="0.25">
      <c r="A127" s="13"/>
      <c r="B127" s="10"/>
      <c r="C127" s="156"/>
      <c r="D127" s="11"/>
      <c r="E127" s="11"/>
      <c r="F127" s="14"/>
      <c r="G127" s="14"/>
      <c r="H127" s="14"/>
      <c r="I127" s="15"/>
      <c r="J127" s="15"/>
      <c r="K127" s="66"/>
      <c r="L127" s="67"/>
      <c r="M127" s="70"/>
      <c r="N127" s="71"/>
      <c r="O127" s="70"/>
      <c r="P127" s="71"/>
      <c r="Q127" s="75"/>
      <c r="R127" s="76"/>
      <c r="S127" s="46" t="s">
        <v>14</v>
      </c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</row>
    <row r="128" spans="1:35" s="9" customFormat="1" ht="28.5" customHeight="1" x14ac:dyDescent="0.25">
      <c r="A128" s="13"/>
      <c r="B128" s="10"/>
      <c r="C128" s="156"/>
      <c r="D128" s="11"/>
      <c r="E128" s="11"/>
      <c r="F128" s="14"/>
      <c r="G128" s="14"/>
      <c r="H128" s="14"/>
      <c r="I128" s="15"/>
      <c r="J128" s="15"/>
      <c r="K128" s="66"/>
      <c r="L128" s="67"/>
      <c r="M128" s="70"/>
      <c r="N128" s="71"/>
      <c r="O128" s="70"/>
      <c r="P128" s="71"/>
      <c r="Q128" s="75"/>
      <c r="R128" s="76"/>
      <c r="S128" s="46" t="s">
        <v>14</v>
      </c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</row>
    <row r="129" spans="1:35" s="9" customFormat="1" ht="28.5" customHeight="1" x14ac:dyDescent="0.25">
      <c r="A129" s="13"/>
      <c r="B129" s="10"/>
      <c r="C129" s="156"/>
      <c r="D129" s="11"/>
      <c r="E129" s="11"/>
      <c r="F129" s="14"/>
      <c r="G129" s="14"/>
      <c r="H129" s="14"/>
      <c r="I129" s="15"/>
      <c r="J129" s="15"/>
      <c r="K129" s="66"/>
      <c r="L129" s="67"/>
      <c r="M129" s="70"/>
      <c r="N129" s="71"/>
      <c r="O129" s="70"/>
      <c r="P129" s="71"/>
      <c r="Q129" s="75"/>
      <c r="R129" s="76"/>
      <c r="S129" s="46" t="s">
        <v>14</v>
      </c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</row>
    <row r="130" spans="1:35" s="9" customFormat="1" ht="28.5" customHeight="1" x14ac:dyDescent="0.25">
      <c r="A130" s="13"/>
      <c r="B130" s="10"/>
      <c r="C130" s="156"/>
      <c r="D130" s="11"/>
      <c r="E130" s="11"/>
      <c r="F130" s="14"/>
      <c r="G130" s="14"/>
      <c r="H130" s="14"/>
      <c r="I130" s="15"/>
      <c r="J130" s="15"/>
      <c r="K130" s="66"/>
      <c r="L130" s="67"/>
      <c r="M130" s="70"/>
      <c r="N130" s="71"/>
      <c r="O130" s="70"/>
      <c r="P130" s="71"/>
      <c r="Q130" s="75"/>
      <c r="R130" s="76"/>
      <c r="S130" s="46" t="s">
        <v>14</v>
      </c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</row>
    <row r="131" spans="1:35" s="9" customFormat="1" ht="28.5" customHeight="1" x14ac:dyDescent="0.25">
      <c r="A131" s="13"/>
      <c r="B131" s="10"/>
      <c r="C131" s="156"/>
      <c r="D131" s="11"/>
      <c r="E131" s="11"/>
      <c r="F131" s="14"/>
      <c r="G131" s="14"/>
      <c r="H131" s="14"/>
      <c r="I131" s="15"/>
      <c r="J131" s="15"/>
      <c r="K131" s="66"/>
      <c r="L131" s="67"/>
      <c r="M131" s="70"/>
      <c r="N131" s="71"/>
      <c r="O131" s="70"/>
      <c r="P131" s="71"/>
      <c r="Q131" s="75"/>
      <c r="R131" s="76"/>
      <c r="S131" s="46" t="s">
        <v>14</v>
      </c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</row>
    <row r="132" spans="1:35" s="9" customFormat="1" ht="28.5" customHeight="1" x14ac:dyDescent="0.25">
      <c r="A132" s="13"/>
      <c r="B132" s="10"/>
      <c r="C132" s="156"/>
      <c r="D132" s="11"/>
      <c r="E132" s="11"/>
      <c r="F132" s="14"/>
      <c r="G132" s="14"/>
      <c r="H132" s="14"/>
      <c r="I132" s="15"/>
      <c r="J132" s="15"/>
      <c r="K132" s="66"/>
      <c r="L132" s="67"/>
      <c r="M132" s="70"/>
      <c r="N132" s="71"/>
      <c r="O132" s="70"/>
      <c r="P132" s="71"/>
      <c r="Q132" s="75"/>
      <c r="R132" s="76"/>
      <c r="S132" s="46" t="s">
        <v>14</v>
      </c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</row>
    <row r="133" spans="1:35" s="9" customFormat="1" ht="28.5" customHeight="1" x14ac:dyDescent="0.25">
      <c r="A133" s="13"/>
      <c r="B133" s="10"/>
      <c r="C133" s="156"/>
      <c r="D133" s="11"/>
      <c r="E133" s="11"/>
      <c r="F133" s="14"/>
      <c r="G133" s="14"/>
      <c r="H133" s="14"/>
      <c r="I133" s="15"/>
      <c r="J133" s="15"/>
      <c r="K133" s="66"/>
      <c r="L133" s="67"/>
      <c r="M133" s="70"/>
      <c r="N133" s="71"/>
      <c r="O133" s="70"/>
      <c r="P133" s="71"/>
      <c r="Q133" s="75"/>
      <c r="R133" s="76"/>
      <c r="S133" s="46" t="s">
        <v>14</v>
      </c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</row>
    <row r="134" spans="1:35" s="9" customFormat="1" ht="28.5" customHeight="1" x14ac:dyDescent="0.25">
      <c r="A134" s="13"/>
      <c r="B134" s="10"/>
      <c r="C134" s="156"/>
      <c r="D134" s="11"/>
      <c r="E134" s="11"/>
      <c r="F134" s="14"/>
      <c r="G134" s="14"/>
      <c r="H134" s="14"/>
      <c r="I134" s="15"/>
      <c r="J134" s="15"/>
      <c r="K134" s="66"/>
      <c r="L134" s="67"/>
      <c r="M134" s="70"/>
      <c r="N134" s="71"/>
      <c r="O134" s="70"/>
      <c r="P134" s="71"/>
      <c r="Q134" s="75"/>
      <c r="R134" s="76"/>
      <c r="S134" s="46" t="s">
        <v>14</v>
      </c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</row>
    <row r="135" spans="1:35" s="9" customFormat="1" ht="28.5" customHeight="1" x14ac:dyDescent="0.25">
      <c r="A135" s="13"/>
      <c r="B135" s="10"/>
      <c r="C135" s="156"/>
      <c r="D135" s="11"/>
      <c r="E135" s="11"/>
      <c r="F135" s="14"/>
      <c r="G135" s="14"/>
      <c r="H135" s="14"/>
      <c r="I135" s="15"/>
      <c r="J135" s="15"/>
      <c r="K135" s="66"/>
      <c r="L135" s="67"/>
      <c r="M135" s="70"/>
      <c r="N135" s="71"/>
      <c r="O135" s="70"/>
      <c r="P135" s="71"/>
      <c r="Q135" s="75"/>
      <c r="R135" s="76"/>
      <c r="S135" s="46" t="s">
        <v>14</v>
      </c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</row>
    <row r="136" spans="1:35" s="9" customFormat="1" ht="28.5" customHeight="1" x14ac:dyDescent="0.25">
      <c r="A136" s="13"/>
      <c r="B136" s="10"/>
      <c r="C136" s="156"/>
      <c r="D136" s="11"/>
      <c r="E136" s="11"/>
      <c r="F136" s="14"/>
      <c r="G136" s="14"/>
      <c r="H136" s="14"/>
      <c r="I136" s="15"/>
      <c r="J136" s="15"/>
      <c r="K136" s="66"/>
      <c r="L136" s="67"/>
      <c r="M136" s="70"/>
      <c r="N136" s="71"/>
      <c r="O136" s="70"/>
      <c r="P136" s="71"/>
      <c r="Q136" s="75"/>
      <c r="R136" s="76"/>
      <c r="S136" s="46" t="s">
        <v>14</v>
      </c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</row>
    <row r="137" spans="1:35" s="9" customFormat="1" ht="28.5" customHeight="1" x14ac:dyDescent="0.25">
      <c r="A137" s="13"/>
      <c r="B137" s="10"/>
      <c r="C137" s="156"/>
      <c r="D137" s="11"/>
      <c r="E137" s="11"/>
      <c r="F137" s="14"/>
      <c r="G137" s="14"/>
      <c r="H137" s="14"/>
      <c r="I137" s="15"/>
      <c r="J137" s="15"/>
      <c r="K137" s="66"/>
      <c r="L137" s="67"/>
      <c r="M137" s="70"/>
      <c r="N137" s="71"/>
      <c r="O137" s="70"/>
      <c r="P137" s="71"/>
      <c r="Q137" s="75"/>
      <c r="R137" s="76"/>
      <c r="S137" s="46" t="s">
        <v>14</v>
      </c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</row>
    <row r="138" spans="1:35" s="9" customFormat="1" ht="28.5" customHeight="1" x14ac:dyDescent="0.25">
      <c r="A138" s="13"/>
      <c r="B138" s="10"/>
      <c r="C138" s="156"/>
      <c r="D138" s="11"/>
      <c r="E138" s="11"/>
      <c r="F138" s="14"/>
      <c r="G138" s="14"/>
      <c r="H138" s="14"/>
      <c r="I138" s="15"/>
      <c r="J138" s="15"/>
      <c r="K138" s="66"/>
      <c r="L138" s="67"/>
      <c r="M138" s="70"/>
      <c r="N138" s="71"/>
      <c r="O138" s="70"/>
      <c r="P138" s="71"/>
      <c r="Q138" s="75"/>
      <c r="R138" s="76"/>
      <c r="S138" s="46" t="s">
        <v>14</v>
      </c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</row>
    <row r="139" spans="1:35" s="9" customFormat="1" ht="28.5" customHeight="1" x14ac:dyDescent="0.25">
      <c r="A139" s="13"/>
      <c r="B139" s="10"/>
      <c r="C139" s="156"/>
      <c r="D139" s="11"/>
      <c r="E139" s="11"/>
      <c r="F139" s="14"/>
      <c r="G139" s="14"/>
      <c r="H139" s="14"/>
      <c r="I139" s="15"/>
      <c r="J139" s="15"/>
      <c r="K139" s="66"/>
      <c r="L139" s="67"/>
      <c r="M139" s="70"/>
      <c r="N139" s="71"/>
      <c r="O139" s="70"/>
      <c r="P139" s="71"/>
      <c r="Q139" s="75"/>
      <c r="R139" s="76"/>
      <c r="S139" s="46" t="s">
        <v>14</v>
      </c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</row>
    <row r="140" spans="1:35" s="9" customFormat="1" ht="28.5" customHeight="1" x14ac:dyDescent="0.25">
      <c r="A140" s="13"/>
      <c r="B140" s="10"/>
      <c r="C140" s="156"/>
      <c r="D140" s="11"/>
      <c r="E140" s="11"/>
      <c r="F140" s="14"/>
      <c r="G140" s="14"/>
      <c r="H140" s="14"/>
      <c r="I140" s="15"/>
      <c r="J140" s="15"/>
      <c r="K140" s="66"/>
      <c r="L140" s="67"/>
      <c r="M140" s="70"/>
      <c r="N140" s="71"/>
      <c r="O140" s="70"/>
      <c r="P140" s="71"/>
      <c r="Q140" s="75"/>
      <c r="R140" s="76"/>
      <c r="S140" s="46" t="s">
        <v>14</v>
      </c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</row>
    <row r="141" spans="1:35" s="9" customFormat="1" ht="28.5" customHeight="1" x14ac:dyDescent="0.25">
      <c r="A141" s="13"/>
      <c r="B141" s="10"/>
      <c r="C141" s="156"/>
      <c r="D141" s="11"/>
      <c r="E141" s="11"/>
      <c r="F141" s="14"/>
      <c r="G141" s="14"/>
      <c r="H141" s="14"/>
      <c r="I141" s="15"/>
      <c r="J141" s="15"/>
      <c r="K141" s="66"/>
      <c r="L141" s="67"/>
      <c r="M141" s="70"/>
      <c r="N141" s="71"/>
      <c r="O141" s="70"/>
      <c r="P141" s="71"/>
      <c r="Q141" s="75"/>
      <c r="R141" s="76"/>
      <c r="S141" s="46" t="s">
        <v>14</v>
      </c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</row>
    <row r="142" spans="1:35" s="9" customFormat="1" ht="28.5" customHeight="1" x14ac:dyDescent="0.25">
      <c r="A142" s="13"/>
      <c r="B142" s="10"/>
      <c r="C142" s="156"/>
      <c r="D142" s="11"/>
      <c r="E142" s="11"/>
      <c r="F142" s="14"/>
      <c r="G142" s="14"/>
      <c r="H142" s="14"/>
      <c r="I142" s="15"/>
      <c r="J142" s="15"/>
      <c r="K142" s="66"/>
      <c r="L142" s="67"/>
      <c r="M142" s="70"/>
      <c r="N142" s="71"/>
      <c r="O142" s="70"/>
      <c r="P142" s="71"/>
      <c r="Q142" s="75"/>
      <c r="R142" s="76"/>
      <c r="S142" s="46" t="s">
        <v>14</v>
      </c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</row>
    <row r="143" spans="1:35" s="9" customFormat="1" ht="28.5" customHeight="1" x14ac:dyDescent="0.25">
      <c r="A143" s="13"/>
      <c r="B143" s="10"/>
      <c r="C143" s="156"/>
      <c r="D143" s="11"/>
      <c r="E143" s="11"/>
      <c r="F143" s="14"/>
      <c r="G143" s="14"/>
      <c r="H143" s="14"/>
      <c r="I143" s="15"/>
      <c r="J143" s="15"/>
      <c r="K143" s="66"/>
      <c r="L143" s="67"/>
      <c r="M143" s="70"/>
      <c r="N143" s="71"/>
      <c r="O143" s="70"/>
      <c r="P143" s="71"/>
      <c r="Q143" s="75"/>
      <c r="R143" s="76"/>
      <c r="S143" s="46" t="s">
        <v>14</v>
      </c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</row>
    <row r="144" spans="1:35" s="9" customFormat="1" ht="28.5" customHeight="1" x14ac:dyDescent="0.25">
      <c r="A144" s="13"/>
      <c r="B144" s="10"/>
      <c r="C144" s="156"/>
      <c r="D144" s="11"/>
      <c r="E144" s="11"/>
      <c r="F144" s="14"/>
      <c r="G144" s="14"/>
      <c r="H144" s="14"/>
      <c r="I144" s="15"/>
      <c r="J144" s="15"/>
      <c r="K144" s="66"/>
      <c r="L144" s="67"/>
      <c r="M144" s="70"/>
      <c r="N144" s="71"/>
      <c r="O144" s="70"/>
      <c r="P144" s="71"/>
      <c r="Q144" s="75"/>
      <c r="R144" s="76"/>
      <c r="S144" s="46" t="s">
        <v>14</v>
      </c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</row>
    <row r="145" spans="1:35" s="9" customFormat="1" ht="28.5" customHeight="1" x14ac:dyDescent="0.25">
      <c r="A145" s="13"/>
      <c r="B145" s="10"/>
      <c r="C145" s="156"/>
      <c r="D145" s="11"/>
      <c r="E145" s="11"/>
      <c r="F145" s="14"/>
      <c r="G145" s="14"/>
      <c r="H145" s="14"/>
      <c r="I145" s="15"/>
      <c r="J145" s="15"/>
      <c r="K145" s="66"/>
      <c r="L145" s="67"/>
      <c r="M145" s="70"/>
      <c r="N145" s="71"/>
      <c r="O145" s="70"/>
      <c r="P145" s="71"/>
      <c r="Q145" s="75"/>
      <c r="R145" s="76"/>
      <c r="S145" s="46" t="s">
        <v>14</v>
      </c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</row>
    <row r="146" spans="1:35" s="9" customFormat="1" ht="28.5" customHeight="1" x14ac:dyDescent="0.25">
      <c r="A146" s="13"/>
      <c r="B146" s="10"/>
      <c r="C146" s="156"/>
      <c r="D146" s="11"/>
      <c r="E146" s="11"/>
      <c r="F146" s="14"/>
      <c r="G146" s="14"/>
      <c r="H146" s="14"/>
      <c r="I146" s="15"/>
      <c r="J146" s="15"/>
      <c r="K146" s="66"/>
      <c r="L146" s="67"/>
      <c r="M146" s="70"/>
      <c r="N146" s="71"/>
      <c r="O146" s="70"/>
      <c r="P146" s="71"/>
      <c r="Q146" s="75"/>
      <c r="R146" s="76"/>
      <c r="S146" s="46" t="s">
        <v>14</v>
      </c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</row>
    <row r="147" spans="1:35" s="9" customFormat="1" ht="28.5" customHeight="1" x14ac:dyDescent="0.25">
      <c r="A147" s="13"/>
      <c r="B147" s="10"/>
      <c r="C147" s="156"/>
      <c r="D147" s="11"/>
      <c r="E147" s="11"/>
      <c r="F147" s="14"/>
      <c r="G147" s="14"/>
      <c r="H147" s="14"/>
      <c r="I147" s="15"/>
      <c r="J147" s="15"/>
      <c r="K147" s="66"/>
      <c r="L147" s="67"/>
      <c r="M147" s="70"/>
      <c r="N147" s="71"/>
      <c r="O147" s="70"/>
      <c r="P147" s="71"/>
      <c r="Q147" s="75"/>
      <c r="R147" s="76"/>
      <c r="S147" s="46" t="s">
        <v>14</v>
      </c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</row>
    <row r="148" spans="1:35" s="9" customFormat="1" ht="28.5" customHeight="1" x14ac:dyDescent="0.25">
      <c r="A148" s="13"/>
      <c r="B148" s="10"/>
      <c r="C148" s="156"/>
      <c r="D148" s="11"/>
      <c r="E148" s="11"/>
      <c r="F148" s="14"/>
      <c r="G148" s="14"/>
      <c r="H148" s="14"/>
      <c r="I148" s="15"/>
      <c r="J148" s="15"/>
      <c r="K148" s="66"/>
      <c r="L148" s="67"/>
      <c r="M148" s="70"/>
      <c r="N148" s="71"/>
      <c r="O148" s="70"/>
      <c r="P148" s="71"/>
      <c r="Q148" s="75"/>
      <c r="R148" s="76"/>
      <c r="S148" s="46" t="s">
        <v>14</v>
      </c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</row>
    <row r="149" spans="1:35" s="9" customFormat="1" ht="28.5" customHeight="1" x14ac:dyDescent="0.25">
      <c r="A149" s="13"/>
      <c r="B149" s="10"/>
      <c r="C149" s="156"/>
      <c r="D149" s="11"/>
      <c r="E149" s="11"/>
      <c r="F149" s="14"/>
      <c r="G149" s="14"/>
      <c r="H149" s="14"/>
      <c r="I149" s="15"/>
      <c r="J149" s="15"/>
      <c r="K149" s="66"/>
      <c r="L149" s="67"/>
      <c r="M149" s="70"/>
      <c r="N149" s="71"/>
      <c r="O149" s="70"/>
      <c r="P149" s="71"/>
      <c r="Q149" s="75"/>
      <c r="R149" s="76"/>
      <c r="S149" s="46" t="s">
        <v>14</v>
      </c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</row>
    <row r="150" spans="1:35" s="9" customFormat="1" ht="28.5" customHeight="1" x14ac:dyDescent="0.25">
      <c r="A150" s="13"/>
      <c r="B150" s="10"/>
      <c r="C150" s="156"/>
      <c r="D150" s="11"/>
      <c r="E150" s="11"/>
      <c r="F150" s="14"/>
      <c r="G150" s="14"/>
      <c r="H150" s="14"/>
      <c r="I150" s="15"/>
      <c r="J150" s="15"/>
      <c r="K150" s="66"/>
      <c r="L150" s="67"/>
      <c r="M150" s="70"/>
      <c r="N150" s="71"/>
      <c r="O150" s="70"/>
      <c r="P150" s="71"/>
      <c r="Q150" s="75"/>
      <c r="R150" s="76"/>
      <c r="S150" s="46" t="s">
        <v>14</v>
      </c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</row>
    <row r="151" spans="1:35" s="9" customFormat="1" ht="28.5" customHeight="1" x14ac:dyDescent="0.25">
      <c r="A151" s="13"/>
      <c r="B151" s="10"/>
      <c r="C151" s="156"/>
      <c r="D151" s="11"/>
      <c r="E151" s="11"/>
      <c r="F151" s="14"/>
      <c r="G151" s="14"/>
      <c r="H151" s="14"/>
      <c r="I151" s="15"/>
      <c r="J151" s="15"/>
      <c r="K151" s="66"/>
      <c r="L151" s="67"/>
      <c r="M151" s="70"/>
      <c r="N151" s="71"/>
      <c r="O151" s="70"/>
      <c r="P151" s="71"/>
      <c r="Q151" s="75"/>
      <c r="R151" s="76"/>
      <c r="S151" s="46" t="s">
        <v>14</v>
      </c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</row>
    <row r="152" spans="1:35" s="9" customFormat="1" ht="28.5" customHeight="1" x14ac:dyDescent="0.25">
      <c r="A152" s="13"/>
      <c r="B152" s="10"/>
      <c r="C152" s="156"/>
      <c r="D152" s="11"/>
      <c r="E152" s="11"/>
      <c r="F152" s="14"/>
      <c r="G152" s="14"/>
      <c r="H152" s="14"/>
      <c r="I152" s="15"/>
      <c r="J152" s="15"/>
      <c r="K152" s="66"/>
      <c r="L152" s="67"/>
      <c r="M152" s="70"/>
      <c r="N152" s="71"/>
      <c r="O152" s="70"/>
      <c r="P152" s="71"/>
      <c r="Q152" s="75"/>
      <c r="R152" s="76"/>
      <c r="S152" s="46" t="s">
        <v>14</v>
      </c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</row>
    <row r="153" spans="1:35" s="9" customFormat="1" ht="28.5" customHeight="1" x14ac:dyDescent="0.25">
      <c r="A153" s="13"/>
      <c r="B153" s="10"/>
      <c r="C153" s="156"/>
      <c r="D153" s="11"/>
      <c r="E153" s="11"/>
      <c r="F153" s="14"/>
      <c r="G153" s="14"/>
      <c r="H153" s="14"/>
      <c r="I153" s="15"/>
      <c r="J153" s="15"/>
      <c r="K153" s="66"/>
      <c r="L153" s="67"/>
      <c r="M153" s="70"/>
      <c r="N153" s="71"/>
      <c r="O153" s="70"/>
      <c r="P153" s="71"/>
      <c r="Q153" s="75"/>
      <c r="R153" s="76"/>
      <c r="S153" s="46" t="s">
        <v>14</v>
      </c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</row>
    <row r="154" spans="1:35" s="9" customFormat="1" ht="28.5" customHeight="1" x14ac:dyDescent="0.25">
      <c r="A154" s="13"/>
      <c r="B154" s="10"/>
      <c r="C154" s="156"/>
      <c r="D154" s="11"/>
      <c r="E154" s="11"/>
      <c r="F154" s="14"/>
      <c r="G154" s="14"/>
      <c r="H154" s="14"/>
      <c r="I154" s="15"/>
      <c r="J154" s="15"/>
      <c r="K154" s="66"/>
      <c r="L154" s="67"/>
      <c r="M154" s="70"/>
      <c r="N154" s="71"/>
      <c r="O154" s="70"/>
      <c r="P154" s="71"/>
      <c r="Q154" s="75"/>
      <c r="R154" s="76"/>
      <c r="S154" s="46" t="s">
        <v>14</v>
      </c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</row>
    <row r="155" spans="1:35" s="9" customFormat="1" ht="28.5" customHeight="1" x14ac:dyDescent="0.25">
      <c r="A155" s="13"/>
      <c r="B155" s="10"/>
      <c r="C155" s="156"/>
      <c r="D155" s="11"/>
      <c r="E155" s="11"/>
      <c r="F155" s="14"/>
      <c r="G155" s="14"/>
      <c r="H155" s="14"/>
      <c r="I155" s="15"/>
      <c r="J155" s="15"/>
      <c r="K155" s="66"/>
      <c r="L155" s="67"/>
      <c r="M155" s="70"/>
      <c r="N155" s="71"/>
      <c r="O155" s="70"/>
      <c r="P155" s="71"/>
      <c r="Q155" s="75"/>
      <c r="R155" s="76"/>
      <c r="S155" s="46" t="s">
        <v>14</v>
      </c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</row>
    <row r="156" spans="1:35" s="9" customFormat="1" ht="28.5" customHeight="1" x14ac:dyDescent="0.25">
      <c r="A156" s="13"/>
      <c r="B156" s="10"/>
      <c r="C156" s="156"/>
      <c r="D156" s="11"/>
      <c r="E156" s="11"/>
      <c r="F156" s="14"/>
      <c r="G156" s="14"/>
      <c r="H156" s="14"/>
      <c r="I156" s="15"/>
      <c r="J156" s="15"/>
      <c r="K156" s="66"/>
      <c r="L156" s="67"/>
      <c r="M156" s="70"/>
      <c r="N156" s="71"/>
      <c r="O156" s="70"/>
      <c r="P156" s="71"/>
      <c r="Q156" s="75"/>
      <c r="R156" s="76"/>
      <c r="S156" s="46" t="s">
        <v>14</v>
      </c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</row>
    <row r="157" spans="1:35" s="9" customFormat="1" ht="28.5" customHeight="1" x14ac:dyDescent="0.25">
      <c r="A157" s="13"/>
      <c r="B157" s="10"/>
      <c r="C157" s="156"/>
      <c r="D157" s="11"/>
      <c r="E157" s="11"/>
      <c r="F157" s="14"/>
      <c r="G157" s="14"/>
      <c r="H157" s="14"/>
      <c r="I157" s="15"/>
      <c r="J157" s="15"/>
      <c r="K157" s="66"/>
      <c r="L157" s="67"/>
      <c r="M157" s="70"/>
      <c r="N157" s="71"/>
      <c r="O157" s="70"/>
      <c r="P157" s="71"/>
      <c r="Q157" s="75"/>
      <c r="R157" s="76"/>
      <c r="S157" s="46" t="s">
        <v>14</v>
      </c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</row>
    <row r="158" spans="1:35" s="9" customFormat="1" ht="28.5" customHeight="1" x14ac:dyDescent="0.25">
      <c r="A158" s="13"/>
      <c r="B158" s="10"/>
      <c r="C158" s="156"/>
      <c r="D158" s="11"/>
      <c r="E158" s="11"/>
      <c r="F158" s="14"/>
      <c r="G158" s="14"/>
      <c r="H158" s="14"/>
      <c r="I158" s="15"/>
      <c r="J158" s="15"/>
      <c r="K158" s="66"/>
      <c r="L158" s="67"/>
      <c r="M158" s="70"/>
      <c r="N158" s="71"/>
      <c r="O158" s="70"/>
      <c r="P158" s="71"/>
      <c r="Q158" s="75"/>
      <c r="R158" s="76"/>
      <c r="S158" s="46" t="s">
        <v>14</v>
      </c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</row>
    <row r="159" spans="1:35" s="9" customFormat="1" ht="28.5" customHeight="1" x14ac:dyDescent="0.25">
      <c r="A159" s="13"/>
      <c r="B159" s="10"/>
      <c r="C159" s="156"/>
      <c r="D159" s="11"/>
      <c r="E159" s="11"/>
      <c r="F159" s="14"/>
      <c r="G159" s="14"/>
      <c r="H159" s="14"/>
      <c r="I159" s="15"/>
      <c r="J159" s="15"/>
      <c r="K159" s="66"/>
      <c r="L159" s="67"/>
      <c r="M159" s="70"/>
      <c r="N159" s="71"/>
      <c r="O159" s="70"/>
      <c r="P159" s="71"/>
      <c r="Q159" s="75"/>
      <c r="R159" s="76"/>
      <c r="S159" s="46" t="s">
        <v>14</v>
      </c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</row>
    <row r="160" spans="1:35" s="9" customFormat="1" ht="28.5" customHeight="1" x14ac:dyDescent="0.25">
      <c r="A160" s="13"/>
      <c r="B160" s="10"/>
      <c r="C160" s="156"/>
      <c r="D160" s="11"/>
      <c r="E160" s="11"/>
      <c r="F160" s="14"/>
      <c r="G160" s="14"/>
      <c r="H160" s="14"/>
      <c r="I160" s="15"/>
      <c r="J160" s="15"/>
      <c r="K160" s="66"/>
      <c r="L160" s="67"/>
      <c r="M160" s="70"/>
      <c r="N160" s="71"/>
      <c r="O160" s="70"/>
      <c r="P160" s="71"/>
      <c r="Q160" s="75"/>
      <c r="R160" s="76"/>
      <c r="S160" s="46" t="s">
        <v>14</v>
      </c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</row>
    <row r="161" spans="1:35" s="9" customFormat="1" ht="28.5" customHeight="1" x14ac:dyDescent="0.25">
      <c r="A161" s="13"/>
      <c r="B161" s="10"/>
      <c r="C161" s="156"/>
      <c r="D161" s="11"/>
      <c r="E161" s="11"/>
      <c r="F161" s="14"/>
      <c r="G161" s="14"/>
      <c r="H161" s="14"/>
      <c r="I161" s="15"/>
      <c r="J161" s="15"/>
      <c r="K161" s="66"/>
      <c r="L161" s="67"/>
      <c r="M161" s="70"/>
      <c r="N161" s="71"/>
      <c r="O161" s="70"/>
      <c r="P161" s="71"/>
      <c r="Q161" s="75"/>
      <c r="R161" s="76"/>
      <c r="S161" s="46" t="s">
        <v>14</v>
      </c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</row>
    <row r="162" spans="1:35" s="9" customFormat="1" ht="28.5" customHeight="1" x14ac:dyDescent="0.25">
      <c r="A162" s="13"/>
      <c r="B162" s="10"/>
      <c r="C162" s="156"/>
      <c r="D162" s="11"/>
      <c r="E162" s="11"/>
      <c r="F162" s="14"/>
      <c r="G162" s="14"/>
      <c r="H162" s="14"/>
      <c r="I162" s="15"/>
      <c r="J162" s="15"/>
      <c r="K162" s="66"/>
      <c r="L162" s="67"/>
      <c r="M162" s="70"/>
      <c r="N162" s="71"/>
      <c r="O162" s="70"/>
      <c r="P162" s="71"/>
      <c r="Q162" s="75"/>
      <c r="R162" s="76"/>
      <c r="S162" s="46" t="s">
        <v>14</v>
      </c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</row>
    <row r="163" spans="1:35" s="9" customFormat="1" ht="28.5" customHeight="1" x14ac:dyDescent="0.25">
      <c r="A163" s="13"/>
      <c r="B163" s="10"/>
      <c r="C163" s="156"/>
      <c r="D163" s="11"/>
      <c r="E163" s="11"/>
      <c r="F163" s="14"/>
      <c r="G163" s="14"/>
      <c r="H163" s="14"/>
      <c r="I163" s="15"/>
      <c r="J163" s="15"/>
      <c r="K163" s="66"/>
      <c r="L163" s="67"/>
      <c r="M163" s="70"/>
      <c r="N163" s="71"/>
      <c r="O163" s="70"/>
      <c r="P163" s="71"/>
      <c r="Q163" s="75"/>
      <c r="R163" s="76"/>
      <c r="S163" s="46" t="s">
        <v>14</v>
      </c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</row>
    <row r="164" spans="1:35" s="9" customFormat="1" ht="28.5" customHeight="1" x14ac:dyDescent="0.25">
      <c r="A164" s="13"/>
      <c r="B164" s="10"/>
      <c r="C164" s="156"/>
      <c r="D164" s="11"/>
      <c r="E164" s="11"/>
      <c r="F164" s="14"/>
      <c r="G164" s="14"/>
      <c r="H164" s="14"/>
      <c r="I164" s="15"/>
      <c r="J164" s="15"/>
      <c r="K164" s="66"/>
      <c r="L164" s="67"/>
      <c r="M164" s="70"/>
      <c r="N164" s="71"/>
      <c r="O164" s="70"/>
      <c r="P164" s="71"/>
      <c r="Q164" s="75"/>
      <c r="R164" s="76"/>
      <c r="S164" s="46" t="s">
        <v>14</v>
      </c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</row>
    <row r="165" spans="1:35" s="9" customFormat="1" ht="28.5" customHeight="1" x14ac:dyDescent="0.25">
      <c r="A165" s="13"/>
      <c r="B165" s="10"/>
      <c r="C165" s="156"/>
      <c r="D165" s="11"/>
      <c r="E165" s="11"/>
      <c r="F165" s="14"/>
      <c r="G165" s="14"/>
      <c r="H165" s="14"/>
      <c r="I165" s="15"/>
      <c r="J165" s="15"/>
      <c r="K165" s="66"/>
      <c r="L165" s="67"/>
      <c r="M165" s="70"/>
      <c r="N165" s="71"/>
      <c r="O165" s="70"/>
      <c r="P165" s="71"/>
      <c r="Q165" s="75"/>
      <c r="R165" s="76"/>
      <c r="S165" s="46" t="s">
        <v>14</v>
      </c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</row>
    <row r="166" spans="1:35" s="9" customFormat="1" ht="28.5" customHeight="1" x14ac:dyDescent="0.25">
      <c r="A166" s="13"/>
      <c r="B166" s="10"/>
      <c r="C166" s="156"/>
      <c r="D166" s="11"/>
      <c r="E166" s="11"/>
      <c r="F166" s="14"/>
      <c r="G166" s="14"/>
      <c r="H166" s="14"/>
      <c r="I166" s="15"/>
      <c r="J166" s="15"/>
      <c r="K166" s="66"/>
      <c r="L166" s="67"/>
      <c r="M166" s="70"/>
      <c r="N166" s="71"/>
      <c r="O166" s="70"/>
      <c r="P166" s="71"/>
      <c r="Q166" s="75"/>
      <c r="R166" s="76"/>
      <c r="S166" s="46" t="s">
        <v>14</v>
      </c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</row>
    <row r="167" spans="1:35" s="9" customFormat="1" ht="28.5" customHeight="1" x14ac:dyDescent="0.25">
      <c r="A167" s="13"/>
      <c r="B167" s="10"/>
      <c r="C167" s="156"/>
      <c r="D167" s="11"/>
      <c r="E167" s="11"/>
      <c r="F167" s="14"/>
      <c r="G167" s="14"/>
      <c r="H167" s="14"/>
      <c r="I167" s="15"/>
      <c r="J167" s="15"/>
      <c r="K167" s="66"/>
      <c r="L167" s="67"/>
      <c r="M167" s="70"/>
      <c r="N167" s="71"/>
      <c r="O167" s="70"/>
      <c r="P167" s="71"/>
      <c r="Q167" s="75"/>
      <c r="R167" s="76"/>
      <c r="S167" s="46" t="s">
        <v>14</v>
      </c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</row>
    <row r="168" spans="1:35" s="9" customFormat="1" ht="28.5" customHeight="1" x14ac:dyDescent="0.25">
      <c r="A168" s="13"/>
      <c r="B168" s="10"/>
      <c r="C168" s="156"/>
      <c r="D168" s="11"/>
      <c r="E168" s="11"/>
      <c r="F168" s="14"/>
      <c r="G168" s="14"/>
      <c r="H168" s="14"/>
      <c r="I168" s="15"/>
      <c r="J168" s="15"/>
      <c r="K168" s="66"/>
      <c r="L168" s="67"/>
      <c r="M168" s="70"/>
      <c r="N168" s="71"/>
      <c r="O168" s="70"/>
      <c r="P168" s="71"/>
      <c r="Q168" s="75"/>
      <c r="R168" s="76"/>
      <c r="S168" s="46" t="s">
        <v>14</v>
      </c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</row>
    <row r="169" spans="1:35" s="9" customFormat="1" ht="28.5" customHeight="1" x14ac:dyDescent="0.25">
      <c r="A169" s="13"/>
      <c r="B169" s="10"/>
      <c r="C169" s="156"/>
      <c r="D169" s="11"/>
      <c r="E169" s="11"/>
      <c r="F169" s="14"/>
      <c r="G169" s="14"/>
      <c r="H169" s="14"/>
      <c r="I169" s="15"/>
      <c r="J169" s="15"/>
      <c r="K169" s="66"/>
      <c r="L169" s="67"/>
      <c r="M169" s="70"/>
      <c r="N169" s="71"/>
      <c r="O169" s="70"/>
      <c r="P169" s="71"/>
      <c r="Q169" s="75"/>
      <c r="R169" s="76"/>
      <c r="S169" s="46" t="s">
        <v>14</v>
      </c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</row>
    <row r="170" spans="1:35" s="9" customFormat="1" ht="28.5" customHeight="1" x14ac:dyDescent="0.25">
      <c r="A170" s="13"/>
      <c r="B170" s="10"/>
      <c r="C170" s="156"/>
      <c r="D170" s="11"/>
      <c r="E170" s="11"/>
      <c r="F170" s="14"/>
      <c r="G170" s="14"/>
      <c r="H170" s="14"/>
      <c r="I170" s="15"/>
      <c r="J170" s="15"/>
      <c r="K170" s="66"/>
      <c r="L170" s="67"/>
      <c r="M170" s="70"/>
      <c r="N170" s="71"/>
      <c r="O170" s="70"/>
      <c r="P170" s="71"/>
      <c r="Q170" s="75"/>
      <c r="R170" s="76"/>
      <c r="S170" s="46" t="s">
        <v>14</v>
      </c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</row>
    <row r="171" spans="1:35" s="9" customFormat="1" ht="28.5" customHeight="1" x14ac:dyDescent="0.25">
      <c r="A171" s="13"/>
      <c r="B171" s="10"/>
      <c r="C171" s="156"/>
      <c r="D171" s="11"/>
      <c r="E171" s="11"/>
      <c r="F171" s="14"/>
      <c r="G171" s="14"/>
      <c r="H171" s="14"/>
      <c r="I171" s="15"/>
      <c r="J171" s="15"/>
      <c r="K171" s="66"/>
      <c r="L171" s="67"/>
      <c r="M171" s="70"/>
      <c r="N171" s="71"/>
      <c r="O171" s="70"/>
      <c r="P171" s="71"/>
      <c r="Q171" s="75"/>
      <c r="R171" s="76"/>
      <c r="S171" s="46" t="s">
        <v>14</v>
      </c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</row>
    <row r="172" spans="1:35" s="9" customFormat="1" ht="28.5" customHeight="1" x14ac:dyDescent="0.25">
      <c r="A172" s="13"/>
      <c r="B172" s="10"/>
      <c r="C172" s="156"/>
      <c r="D172" s="11"/>
      <c r="E172" s="11"/>
      <c r="F172" s="14"/>
      <c r="G172" s="14"/>
      <c r="H172" s="14"/>
      <c r="I172" s="15"/>
      <c r="J172" s="15"/>
      <c r="K172" s="66"/>
      <c r="L172" s="67"/>
      <c r="M172" s="70"/>
      <c r="N172" s="71"/>
      <c r="O172" s="70"/>
      <c r="P172" s="71"/>
      <c r="Q172" s="75"/>
      <c r="R172" s="76"/>
      <c r="S172" s="46" t="s">
        <v>14</v>
      </c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</row>
    <row r="173" spans="1:35" s="9" customFormat="1" ht="28.5" customHeight="1" x14ac:dyDescent="0.25">
      <c r="A173" s="13"/>
      <c r="B173" s="10"/>
      <c r="C173" s="156"/>
      <c r="D173" s="11"/>
      <c r="E173" s="11"/>
      <c r="F173" s="14"/>
      <c r="G173" s="14"/>
      <c r="H173" s="14"/>
      <c r="I173" s="15"/>
      <c r="J173" s="15"/>
      <c r="K173" s="66"/>
      <c r="L173" s="67"/>
      <c r="M173" s="70"/>
      <c r="N173" s="71"/>
      <c r="O173" s="70"/>
      <c r="P173" s="71"/>
      <c r="Q173" s="75"/>
      <c r="R173" s="76"/>
      <c r="S173" s="46" t="s">
        <v>14</v>
      </c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</row>
    <row r="174" spans="1:35" s="9" customFormat="1" ht="28.5" customHeight="1" x14ac:dyDescent="0.25">
      <c r="A174" s="13"/>
      <c r="B174" s="10"/>
      <c r="C174" s="156"/>
      <c r="D174" s="11"/>
      <c r="E174" s="11"/>
      <c r="F174" s="14"/>
      <c r="G174" s="14"/>
      <c r="H174" s="14"/>
      <c r="I174" s="15"/>
      <c r="J174" s="15"/>
      <c r="K174" s="66"/>
      <c r="L174" s="67"/>
      <c r="M174" s="70"/>
      <c r="N174" s="71"/>
      <c r="O174" s="70"/>
      <c r="P174" s="71"/>
      <c r="Q174" s="75"/>
      <c r="R174" s="76"/>
      <c r="S174" s="46" t="s">
        <v>14</v>
      </c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</row>
    <row r="175" spans="1:35" s="9" customFormat="1" ht="28.5" customHeight="1" x14ac:dyDescent="0.25">
      <c r="A175" s="13"/>
      <c r="B175" s="10"/>
      <c r="C175" s="156"/>
      <c r="D175" s="11"/>
      <c r="E175" s="11"/>
      <c r="F175" s="14"/>
      <c r="G175" s="14"/>
      <c r="H175" s="14"/>
      <c r="I175" s="15"/>
      <c r="J175" s="15"/>
      <c r="K175" s="66"/>
      <c r="L175" s="67"/>
      <c r="M175" s="70"/>
      <c r="N175" s="71"/>
      <c r="O175" s="70"/>
      <c r="P175" s="71"/>
      <c r="Q175" s="75"/>
      <c r="R175" s="76"/>
      <c r="S175" s="46" t="s">
        <v>14</v>
      </c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</row>
    <row r="176" spans="1:35" s="9" customFormat="1" ht="28.5" customHeight="1" x14ac:dyDescent="0.25">
      <c r="A176" s="13"/>
      <c r="B176" s="10"/>
      <c r="C176" s="156"/>
      <c r="D176" s="11"/>
      <c r="E176" s="11"/>
      <c r="F176" s="14"/>
      <c r="G176" s="14"/>
      <c r="H176" s="14"/>
      <c r="I176" s="15"/>
      <c r="J176" s="15"/>
      <c r="K176" s="66"/>
      <c r="L176" s="67"/>
      <c r="M176" s="70"/>
      <c r="N176" s="71"/>
      <c r="O176" s="70"/>
      <c r="P176" s="71"/>
      <c r="Q176" s="75"/>
      <c r="R176" s="76"/>
      <c r="S176" s="46" t="s">
        <v>14</v>
      </c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</row>
    <row r="177" spans="1:35" s="9" customFormat="1" ht="28.5" customHeight="1" x14ac:dyDescent="0.25">
      <c r="A177" s="13"/>
      <c r="B177" s="10"/>
      <c r="C177" s="156"/>
      <c r="D177" s="11"/>
      <c r="E177" s="11"/>
      <c r="F177" s="14"/>
      <c r="G177" s="14"/>
      <c r="H177" s="14"/>
      <c r="I177" s="15"/>
      <c r="J177" s="15"/>
      <c r="K177" s="66"/>
      <c r="L177" s="67"/>
      <c r="M177" s="70"/>
      <c r="N177" s="71"/>
      <c r="O177" s="70"/>
      <c r="P177" s="71"/>
      <c r="Q177" s="75"/>
      <c r="R177" s="76"/>
      <c r="S177" s="46" t="s">
        <v>14</v>
      </c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</row>
    <row r="178" spans="1:35" s="9" customFormat="1" ht="28.5" customHeight="1" x14ac:dyDescent="0.25">
      <c r="A178" s="13"/>
      <c r="B178" s="10"/>
      <c r="C178" s="156"/>
      <c r="D178" s="11"/>
      <c r="E178" s="11"/>
      <c r="F178" s="14"/>
      <c r="G178" s="14"/>
      <c r="H178" s="14"/>
      <c r="I178" s="15"/>
      <c r="J178" s="15"/>
      <c r="K178" s="66"/>
      <c r="L178" s="67"/>
      <c r="M178" s="70"/>
      <c r="N178" s="71"/>
      <c r="O178" s="70"/>
      <c r="P178" s="71"/>
      <c r="Q178" s="75"/>
      <c r="R178" s="76"/>
      <c r="S178" s="46" t="s">
        <v>14</v>
      </c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</row>
    <row r="179" spans="1:35" s="9" customFormat="1" ht="28.5" customHeight="1" x14ac:dyDescent="0.25">
      <c r="A179" s="13"/>
      <c r="B179" s="10"/>
      <c r="C179" s="156"/>
      <c r="D179" s="11"/>
      <c r="E179" s="11"/>
      <c r="F179" s="14"/>
      <c r="G179" s="14"/>
      <c r="H179" s="14"/>
      <c r="I179" s="15"/>
      <c r="J179" s="15"/>
      <c r="K179" s="66"/>
      <c r="L179" s="67"/>
      <c r="M179" s="70"/>
      <c r="N179" s="71"/>
      <c r="O179" s="70"/>
      <c r="P179" s="71"/>
      <c r="Q179" s="75"/>
      <c r="R179" s="76"/>
      <c r="S179" s="46" t="s">
        <v>14</v>
      </c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</row>
    <row r="180" spans="1:35" s="9" customFormat="1" ht="28.5" customHeight="1" x14ac:dyDescent="0.25">
      <c r="A180" s="13"/>
      <c r="B180" s="10"/>
      <c r="C180" s="156"/>
      <c r="D180" s="11"/>
      <c r="E180" s="11"/>
      <c r="F180" s="14"/>
      <c r="G180" s="14"/>
      <c r="H180" s="14"/>
      <c r="I180" s="15"/>
      <c r="J180" s="15"/>
      <c r="K180" s="66"/>
      <c r="L180" s="67"/>
      <c r="M180" s="70"/>
      <c r="N180" s="71"/>
      <c r="O180" s="70"/>
      <c r="P180" s="71"/>
      <c r="Q180" s="75"/>
      <c r="R180" s="76"/>
      <c r="S180" s="46" t="s">
        <v>14</v>
      </c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</row>
    <row r="181" spans="1:35" s="9" customFormat="1" ht="28.5" customHeight="1" x14ac:dyDescent="0.25">
      <c r="A181" s="13"/>
      <c r="B181" s="10"/>
      <c r="C181" s="156"/>
      <c r="D181" s="11"/>
      <c r="E181" s="11"/>
      <c r="F181" s="14"/>
      <c r="G181" s="14"/>
      <c r="H181" s="14"/>
      <c r="I181" s="15"/>
      <c r="J181" s="15"/>
      <c r="K181" s="66"/>
      <c r="L181" s="67"/>
      <c r="M181" s="70"/>
      <c r="N181" s="71"/>
      <c r="O181" s="70"/>
      <c r="P181" s="71"/>
      <c r="Q181" s="75"/>
      <c r="R181" s="76"/>
      <c r="S181" s="46" t="s">
        <v>14</v>
      </c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</row>
    <row r="182" spans="1:35" s="9" customFormat="1" ht="28.5" customHeight="1" x14ac:dyDescent="0.25">
      <c r="A182" s="13"/>
      <c r="B182" s="10"/>
      <c r="C182" s="156"/>
      <c r="D182" s="11"/>
      <c r="E182" s="11"/>
      <c r="F182" s="14"/>
      <c r="G182" s="14"/>
      <c r="H182" s="14"/>
      <c r="I182" s="15"/>
      <c r="J182" s="15"/>
      <c r="K182" s="66"/>
      <c r="L182" s="67"/>
      <c r="M182" s="70"/>
      <c r="N182" s="71"/>
      <c r="O182" s="70"/>
      <c r="P182" s="71"/>
      <c r="Q182" s="75"/>
      <c r="R182" s="76"/>
      <c r="S182" s="46" t="s">
        <v>14</v>
      </c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</row>
    <row r="183" spans="1:35" s="9" customFormat="1" ht="28.5" customHeight="1" x14ac:dyDescent="0.25">
      <c r="A183" s="13"/>
      <c r="B183" s="10"/>
      <c r="C183" s="156"/>
      <c r="D183" s="11"/>
      <c r="E183" s="11"/>
      <c r="F183" s="14"/>
      <c r="G183" s="14"/>
      <c r="H183" s="14"/>
      <c r="I183" s="15"/>
      <c r="J183" s="15"/>
      <c r="K183" s="66"/>
      <c r="L183" s="67"/>
      <c r="M183" s="70"/>
      <c r="N183" s="71"/>
      <c r="O183" s="70"/>
      <c r="P183" s="71"/>
      <c r="Q183" s="75"/>
      <c r="R183" s="76"/>
      <c r="S183" s="46" t="s">
        <v>14</v>
      </c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</row>
    <row r="184" spans="1:35" s="9" customFormat="1" ht="28.5" customHeight="1" x14ac:dyDescent="0.25">
      <c r="A184" s="13"/>
      <c r="B184" s="10"/>
      <c r="C184" s="156"/>
      <c r="D184" s="11"/>
      <c r="E184" s="11"/>
      <c r="F184" s="14"/>
      <c r="G184" s="14"/>
      <c r="H184" s="14"/>
      <c r="I184" s="15"/>
      <c r="J184" s="15"/>
      <c r="K184" s="66"/>
      <c r="L184" s="67"/>
      <c r="M184" s="70"/>
      <c r="N184" s="71"/>
      <c r="O184" s="70"/>
      <c r="P184" s="71"/>
      <c r="Q184" s="75"/>
      <c r="R184" s="76"/>
      <c r="S184" s="46" t="s">
        <v>14</v>
      </c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</row>
    <row r="185" spans="1:35" s="9" customFormat="1" ht="28.5" customHeight="1" x14ac:dyDescent="0.25">
      <c r="A185" s="13"/>
      <c r="B185" s="10"/>
      <c r="C185" s="156"/>
      <c r="D185" s="11"/>
      <c r="E185" s="11"/>
      <c r="F185" s="14"/>
      <c r="G185" s="14"/>
      <c r="H185" s="14"/>
      <c r="I185" s="15"/>
      <c r="J185" s="15"/>
      <c r="K185" s="66"/>
      <c r="L185" s="67"/>
      <c r="M185" s="70"/>
      <c r="N185" s="71"/>
      <c r="O185" s="70"/>
      <c r="P185" s="71"/>
      <c r="Q185" s="75"/>
      <c r="R185" s="76"/>
      <c r="S185" s="46" t="s">
        <v>14</v>
      </c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</row>
    <row r="186" spans="1:35" s="9" customFormat="1" ht="28.5" customHeight="1" x14ac:dyDescent="0.25">
      <c r="A186" s="13"/>
      <c r="B186" s="10"/>
      <c r="C186" s="156"/>
      <c r="D186" s="11"/>
      <c r="E186" s="11"/>
      <c r="F186" s="14"/>
      <c r="G186" s="14"/>
      <c r="H186" s="14"/>
      <c r="I186" s="15"/>
      <c r="J186" s="15"/>
      <c r="K186" s="66"/>
      <c r="L186" s="67"/>
      <c r="M186" s="70"/>
      <c r="N186" s="71"/>
      <c r="O186" s="70"/>
      <c r="P186" s="71"/>
      <c r="Q186" s="75"/>
      <c r="R186" s="76"/>
      <c r="S186" s="46" t="s">
        <v>14</v>
      </c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</row>
    <row r="187" spans="1:35" s="9" customFormat="1" ht="28.5" customHeight="1" x14ac:dyDescent="0.25">
      <c r="A187" s="13"/>
      <c r="B187" s="10"/>
      <c r="C187" s="156"/>
      <c r="D187" s="11"/>
      <c r="E187" s="11"/>
      <c r="F187" s="14"/>
      <c r="G187" s="14"/>
      <c r="H187" s="14"/>
      <c r="I187" s="15"/>
      <c r="J187" s="15"/>
      <c r="K187" s="66"/>
      <c r="L187" s="67"/>
      <c r="M187" s="70"/>
      <c r="N187" s="71"/>
      <c r="O187" s="70"/>
      <c r="P187" s="71"/>
      <c r="Q187" s="75"/>
      <c r="R187" s="76"/>
      <c r="S187" s="46" t="s">
        <v>14</v>
      </c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</row>
    <row r="188" spans="1:35" s="9" customFormat="1" ht="28.5" customHeight="1" x14ac:dyDescent="0.25">
      <c r="A188" s="13"/>
      <c r="B188" s="10"/>
      <c r="C188" s="156"/>
      <c r="D188" s="11"/>
      <c r="E188" s="11"/>
      <c r="F188" s="14"/>
      <c r="G188" s="14"/>
      <c r="H188" s="14"/>
      <c r="I188" s="15"/>
      <c r="J188" s="15"/>
      <c r="K188" s="66"/>
      <c r="L188" s="67"/>
      <c r="M188" s="70"/>
      <c r="N188" s="71"/>
      <c r="O188" s="70"/>
      <c r="P188" s="71"/>
      <c r="Q188" s="75"/>
      <c r="R188" s="76"/>
      <c r="S188" s="46" t="s">
        <v>14</v>
      </c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</row>
    <row r="189" spans="1:35" s="9" customFormat="1" ht="28.5" customHeight="1" x14ac:dyDescent="0.25">
      <c r="A189" s="13"/>
      <c r="B189" s="10"/>
      <c r="C189" s="156"/>
      <c r="D189" s="11"/>
      <c r="E189" s="11"/>
      <c r="F189" s="14"/>
      <c r="G189" s="14"/>
      <c r="H189" s="14"/>
      <c r="I189" s="15"/>
      <c r="J189" s="15"/>
      <c r="K189" s="66"/>
      <c r="L189" s="67"/>
      <c r="M189" s="70"/>
      <c r="N189" s="71"/>
      <c r="O189" s="70"/>
      <c r="P189" s="71"/>
      <c r="Q189" s="75"/>
      <c r="R189" s="76"/>
      <c r="S189" s="46" t="s">
        <v>14</v>
      </c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</row>
    <row r="190" spans="1:35" s="9" customFormat="1" ht="28.5" customHeight="1" x14ac:dyDescent="0.25">
      <c r="A190" s="13"/>
      <c r="B190" s="10"/>
      <c r="C190" s="156"/>
      <c r="D190" s="11"/>
      <c r="E190" s="11"/>
      <c r="F190" s="14"/>
      <c r="G190" s="14"/>
      <c r="H190" s="14"/>
      <c r="I190" s="15"/>
      <c r="J190" s="15"/>
      <c r="K190" s="66"/>
      <c r="L190" s="67"/>
      <c r="M190" s="70"/>
      <c r="N190" s="71"/>
      <c r="O190" s="70"/>
      <c r="P190" s="71"/>
      <c r="Q190" s="75"/>
      <c r="R190" s="76"/>
      <c r="S190" s="46" t="s">
        <v>14</v>
      </c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</row>
    <row r="191" spans="1:35" s="9" customFormat="1" ht="28.5" customHeight="1" x14ac:dyDescent="0.25">
      <c r="A191" s="13"/>
      <c r="B191" s="10"/>
      <c r="C191" s="156"/>
      <c r="D191" s="11"/>
      <c r="E191" s="11"/>
      <c r="F191" s="14"/>
      <c r="G191" s="14"/>
      <c r="H191" s="14"/>
      <c r="I191" s="15"/>
      <c r="J191" s="15"/>
      <c r="K191" s="66"/>
      <c r="L191" s="67"/>
      <c r="M191" s="70"/>
      <c r="N191" s="71"/>
      <c r="O191" s="70"/>
      <c r="P191" s="71"/>
      <c r="Q191" s="75"/>
      <c r="R191" s="76"/>
      <c r="S191" s="46" t="s">
        <v>14</v>
      </c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</row>
    <row r="192" spans="1:35" s="9" customFormat="1" ht="28.5" customHeight="1" x14ac:dyDescent="0.25">
      <c r="A192" s="13"/>
      <c r="B192" s="10"/>
      <c r="C192" s="156"/>
      <c r="D192" s="11"/>
      <c r="E192" s="11"/>
      <c r="F192" s="14"/>
      <c r="G192" s="14"/>
      <c r="H192" s="14"/>
      <c r="I192" s="15"/>
      <c r="J192" s="15"/>
      <c r="K192" s="66"/>
      <c r="L192" s="67"/>
      <c r="M192" s="70"/>
      <c r="N192" s="71"/>
      <c r="O192" s="70"/>
      <c r="P192" s="71"/>
      <c r="Q192" s="75"/>
      <c r="R192" s="76"/>
      <c r="S192" s="46" t="s">
        <v>14</v>
      </c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</row>
    <row r="193" spans="1:35" s="9" customFormat="1" ht="28.5" customHeight="1" x14ac:dyDescent="0.25">
      <c r="A193" s="13"/>
      <c r="B193" s="10"/>
      <c r="C193" s="156"/>
      <c r="D193" s="11"/>
      <c r="E193" s="11"/>
      <c r="F193" s="14"/>
      <c r="G193" s="14"/>
      <c r="H193" s="14"/>
      <c r="I193" s="15"/>
      <c r="J193" s="15"/>
      <c r="K193" s="66"/>
      <c r="L193" s="67"/>
      <c r="M193" s="70"/>
      <c r="N193" s="71"/>
      <c r="O193" s="70"/>
      <c r="P193" s="71"/>
      <c r="Q193" s="75"/>
      <c r="R193" s="76"/>
      <c r="S193" s="46" t="s">
        <v>14</v>
      </c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</row>
    <row r="194" spans="1:35" ht="28.5" customHeight="1" x14ac:dyDescent="0.25">
      <c r="A194" s="16"/>
      <c r="B194" s="17"/>
      <c r="C194" s="157"/>
      <c r="D194" s="18"/>
      <c r="E194" s="18"/>
      <c r="F194" s="19"/>
      <c r="G194" s="19"/>
      <c r="H194" s="19"/>
      <c r="I194" s="20"/>
      <c r="J194" s="20"/>
      <c r="K194" s="66"/>
      <c r="L194" s="67"/>
      <c r="M194" s="70"/>
      <c r="N194" s="71"/>
      <c r="O194" s="70"/>
      <c r="P194" s="71"/>
      <c r="Q194" s="75"/>
      <c r="R194" s="75"/>
      <c r="S194" s="46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</row>
  </sheetData>
  <autoFilter ref="B1:S193" xr:uid="{AC5113E1-7386-425B-92D9-1A5B86D6C203}"/>
  <mergeCells count="2">
    <mergeCell ref="O1:P1"/>
    <mergeCell ref="M1:N1"/>
  </mergeCells>
  <dataValidations count="3">
    <dataValidation type="list" allowBlank="1" showInputMessage="1" showErrorMessage="1" sqref="D195:D1048576" xr:uid="{98E8FAF2-724E-41B7-9AA7-D143F684A3AA}">
      <formula1>BDD</formula1>
    </dataValidation>
    <dataValidation type="list" allowBlank="1" showInputMessage="1" showErrorMessage="1" sqref="D2:D194" xr:uid="{B97ACCA1-A44F-4A1E-A344-23EEC867180D}">
      <formula1>Base</formula1>
    </dataValidation>
    <dataValidation type="list" allowBlank="1" showInputMessage="1" showErrorMessage="1" sqref="C2:C1048576" xr:uid="{8DCD9B46-EFC2-4C8F-94FF-E6CA224ACD2C}">
      <formula1>Hotels</formula1>
    </dataValidation>
  </dataValidations>
  <pageMargins left="0" right="0" top="0.59055118110236227" bottom="0.23622047244094491" header="0.15748031496062992" footer="0.15748031496062992"/>
  <pageSetup paperSize="9" scale="83" orientation="landscape" horizontalDpi="300" verticalDpi="300" r:id="rId1"/>
  <headerFooter>
    <oddHeader>&amp;C&amp;"-,Gras"&amp;18&amp;K0070C0Offres tarifaires perdues au &amp;D à &amp;T</oddHeader>
    <oddFooter>&amp;R&amp;"-,Gras"&amp;9&amp;K0070C0&amp;P/&amp;N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F2D11-325D-49A4-9CAA-CEBE20639CDF}">
  <sheetPr codeName="Feuil13">
    <tabColor rgb="FFFFFF00"/>
  </sheetPr>
  <dimension ref="A1:M50"/>
  <sheetViews>
    <sheetView showGridLines="0" workbookViewId="0">
      <selection activeCell="C8" sqref="C8"/>
    </sheetView>
  </sheetViews>
  <sheetFormatPr baseColWidth="10" defaultRowHeight="15" x14ac:dyDescent="0.25"/>
  <cols>
    <col min="1" max="1" width="20.28515625" style="1" customWidth="1"/>
    <col min="2" max="2" width="11.42578125" style="150"/>
    <col min="3" max="16384" width="11.42578125" style="1"/>
  </cols>
  <sheetData>
    <row r="1" spans="1:13" customFormat="1" ht="19.5" customHeight="1" x14ac:dyDescent="0.25">
      <c r="A1" s="90" t="s">
        <v>126</v>
      </c>
      <c r="B1" s="148" t="s">
        <v>106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customFormat="1" ht="19.5" customHeight="1" x14ac:dyDescent="0.25">
      <c r="A2" s="90" t="s">
        <v>127</v>
      </c>
      <c r="B2" s="149" t="s">
        <v>62</v>
      </c>
    </row>
    <row r="3" spans="1:13" customFormat="1" ht="19.5" customHeight="1" x14ac:dyDescent="0.25">
      <c r="A3" s="90" t="s">
        <v>128</v>
      </c>
      <c r="B3" s="149" t="s">
        <v>61</v>
      </c>
    </row>
    <row r="4" spans="1:13" customFormat="1" ht="19.5" customHeight="1" x14ac:dyDescent="0.25">
      <c r="A4" s="90" t="s">
        <v>129</v>
      </c>
      <c r="B4" s="149"/>
    </row>
    <row r="5" spans="1:13" customFormat="1" ht="19.5" customHeight="1" x14ac:dyDescent="0.25">
      <c r="A5" s="91" t="s">
        <v>130</v>
      </c>
      <c r="B5" s="149"/>
    </row>
    <row r="6" spans="1:13" customFormat="1" ht="19.5" customHeight="1" x14ac:dyDescent="0.25">
      <c r="A6" s="90" t="s">
        <v>131</v>
      </c>
      <c r="B6" s="148"/>
    </row>
    <row r="7" spans="1:13" customFormat="1" ht="19.5" customHeight="1" x14ac:dyDescent="0.25">
      <c r="A7" s="90" t="s">
        <v>132</v>
      </c>
      <c r="B7" s="149"/>
    </row>
    <row r="8" spans="1:13" customFormat="1" ht="19.5" customHeight="1" x14ac:dyDescent="0.25">
      <c r="A8" s="90" t="s">
        <v>133</v>
      </c>
      <c r="B8" s="149"/>
    </row>
    <row r="9" spans="1:13" customFormat="1" ht="19.5" customHeight="1" x14ac:dyDescent="0.25">
      <c r="A9" s="90" t="s">
        <v>134</v>
      </c>
      <c r="B9" s="149"/>
    </row>
    <row r="10" spans="1:13" customFormat="1" ht="19.5" customHeight="1" x14ac:dyDescent="0.25">
      <c r="A10" s="90" t="s">
        <v>135</v>
      </c>
      <c r="B10" s="149"/>
    </row>
    <row r="11" spans="1:13" customFormat="1" ht="19.5" customHeight="1" x14ac:dyDescent="0.25">
      <c r="A11" s="90" t="s">
        <v>136</v>
      </c>
      <c r="B11" s="149"/>
    </row>
    <row r="12" spans="1:13" customFormat="1" ht="19.5" customHeight="1" x14ac:dyDescent="0.25">
      <c r="A12" s="90" t="s">
        <v>137</v>
      </c>
      <c r="B12" s="149"/>
    </row>
    <row r="13" spans="1:13" customFormat="1" ht="19.5" customHeight="1" x14ac:dyDescent="0.25">
      <c r="A13" s="91" t="s">
        <v>138</v>
      </c>
      <c r="B13" s="149"/>
    </row>
    <row r="14" spans="1:13" customFormat="1" ht="19.5" customHeight="1" x14ac:dyDescent="0.25">
      <c r="A14" s="90" t="s">
        <v>139</v>
      </c>
      <c r="B14" s="149"/>
    </row>
    <row r="15" spans="1:13" customFormat="1" ht="19.5" customHeight="1" x14ac:dyDescent="0.25">
      <c r="A15" s="90" t="s">
        <v>140</v>
      </c>
      <c r="B15" s="149"/>
    </row>
    <row r="16" spans="1:13" customFormat="1" ht="19.5" customHeight="1" x14ac:dyDescent="0.25">
      <c r="A16" s="90" t="s">
        <v>141</v>
      </c>
      <c r="B16" s="149"/>
    </row>
    <row r="17" spans="1:2" customFormat="1" ht="19.5" customHeight="1" x14ac:dyDescent="0.25">
      <c r="A17" s="90" t="s">
        <v>142</v>
      </c>
      <c r="B17" s="149"/>
    </row>
    <row r="18" spans="1:2" customFormat="1" ht="19.5" customHeight="1" x14ac:dyDescent="0.25">
      <c r="A18" s="91" t="s">
        <v>143</v>
      </c>
      <c r="B18" s="149"/>
    </row>
    <row r="19" spans="1:2" customFormat="1" ht="19.5" customHeight="1" x14ac:dyDescent="0.25">
      <c r="B19" s="149"/>
    </row>
    <row r="20" spans="1:2" customFormat="1" ht="19.5" customHeight="1" x14ac:dyDescent="0.25">
      <c r="B20" s="149"/>
    </row>
    <row r="21" spans="1:2" customFormat="1" ht="19.5" customHeight="1" x14ac:dyDescent="0.25">
      <c r="B21" s="149"/>
    </row>
    <row r="22" spans="1:2" customFormat="1" ht="19.5" customHeight="1" x14ac:dyDescent="0.25">
      <c r="B22" s="149"/>
    </row>
    <row r="23" spans="1:2" customFormat="1" ht="19.5" customHeight="1" x14ac:dyDescent="0.25">
      <c r="B23" s="149"/>
    </row>
    <row r="24" spans="1:2" customFormat="1" ht="19.5" customHeight="1" x14ac:dyDescent="0.25">
      <c r="B24" s="149"/>
    </row>
    <row r="25" spans="1:2" customFormat="1" ht="19.5" customHeight="1" x14ac:dyDescent="0.25">
      <c r="B25" s="149"/>
    </row>
    <row r="26" spans="1:2" customFormat="1" ht="19.5" customHeight="1" x14ac:dyDescent="0.25">
      <c r="B26" s="149"/>
    </row>
    <row r="27" spans="1:2" customFormat="1" ht="19.5" customHeight="1" x14ac:dyDescent="0.25">
      <c r="B27" s="149"/>
    </row>
    <row r="28" spans="1:2" customFormat="1" ht="19.5" customHeight="1" x14ac:dyDescent="0.25">
      <c r="B28" s="149"/>
    </row>
    <row r="29" spans="1:2" customFormat="1" ht="19.5" customHeight="1" x14ac:dyDescent="0.25">
      <c r="B29" s="149"/>
    </row>
    <row r="30" spans="1:2" customFormat="1" ht="19.5" customHeight="1" x14ac:dyDescent="0.25">
      <c r="B30" s="149"/>
    </row>
    <row r="31" spans="1:2" x14ac:dyDescent="0.25">
      <c r="B31" s="148"/>
    </row>
    <row r="32" spans="1:2" x14ac:dyDescent="0.25">
      <c r="B32" s="148"/>
    </row>
    <row r="33" spans="2:2" x14ac:dyDescent="0.25">
      <c r="B33" s="148"/>
    </row>
    <row r="34" spans="2:2" x14ac:dyDescent="0.25">
      <c r="B34" s="148"/>
    </row>
    <row r="35" spans="2:2" x14ac:dyDescent="0.25">
      <c r="B35" s="148"/>
    </row>
    <row r="36" spans="2:2" x14ac:dyDescent="0.25">
      <c r="B36" s="148"/>
    </row>
    <row r="37" spans="2:2" x14ac:dyDescent="0.25">
      <c r="B37" s="148"/>
    </row>
    <row r="38" spans="2:2" x14ac:dyDescent="0.25">
      <c r="B38" s="148"/>
    </row>
    <row r="39" spans="2:2" x14ac:dyDescent="0.25">
      <c r="B39" s="148"/>
    </row>
    <row r="40" spans="2:2" x14ac:dyDescent="0.25">
      <c r="B40" s="148"/>
    </row>
    <row r="41" spans="2:2" x14ac:dyDescent="0.25">
      <c r="B41" s="148"/>
    </row>
    <row r="42" spans="2:2" x14ac:dyDescent="0.25">
      <c r="B42" s="148"/>
    </row>
    <row r="43" spans="2:2" x14ac:dyDescent="0.25">
      <c r="B43" s="148"/>
    </row>
    <row r="44" spans="2:2" x14ac:dyDescent="0.25">
      <c r="B44" s="148"/>
    </row>
    <row r="45" spans="2:2" x14ac:dyDescent="0.25">
      <c r="B45" s="148"/>
    </row>
    <row r="46" spans="2:2" x14ac:dyDescent="0.25">
      <c r="B46" s="148"/>
    </row>
    <row r="47" spans="2:2" x14ac:dyDescent="0.25">
      <c r="B47" s="148"/>
    </row>
    <row r="48" spans="2:2" x14ac:dyDescent="0.25">
      <c r="B48" s="148"/>
    </row>
    <row r="49" spans="2:2" x14ac:dyDescent="0.25">
      <c r="B49" s="148"/>
    </row>
    <row r="50" spans="2:2" x14ac:dyDescent="0.25">
      <c r="B50" s="148"/>
    </row>
  </sheetData>
  <sortState ref="A1:A15">
    <sortCondition ref="A1:A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42</vt:i4>
      </vt:variant>
    </vt:vector>
  </HeadingPairs>
  <TitlesOfParts>
    <vt:vector size="51" baseType="lpstr">
      <vt:lpstr>BDD</vt:lpstr>
      <vt:lpstr>Devis</vt:lpstr>
      <vt:lpstr>Options</vt:lpstr>
      <vt:lpstr>Résas en cours</vt:lpstr>
      <vt:lpstr>Résas archivées</vt:lpstr>
      <vt:lpstr>Stat 1</vt:lpstr>
      <vt:lpstr>Stat 2</vt:lpstr>
      <vt:lpstr>Perdus</vt:lpstr>
      <vt:lpstr>S1</vt:lpstr>
      <vt:lpstr>Atl</vt:lpstr>
      <vt:lpstr>Atlan</vt:lpstr>
      <vt:lpstr>Au</vt:lpstr>
      <vt:lpstr>Aux</vt:lpstr>
      <vt:lpstr>Base</vt:lpstr>
      <vt:lpstr>Beau</vt:lpstr>
      <vt:lpstr>Beauj</vt:lpstr>
      <vt:lpstr>CarN</vt:lpstr>
      <vt:lpstr>CarS</vt:lpstr>
      <vt:lpstr>Ch</vt:lpstr>
      <vt:lpstr>Chat</vt:lpstr>
      <vt:lpstr>CN</vt:lpstr>
      <vt:lpstr>CS</vt:lpstr>
      <vt:lpstr>D</vt:lpstr>
      <vt:lpstr>Da</vt:lpstr>
      <vt:lpstr>Hotels</vt:lpstr>
      <vt:lpstr>Devis!Impression_des_titres</vt:lpstr>
      <vt:lpstr>Options!Impression_des_titres</vt:lpstr>
      <vt:lpstr>Perdus!Impression_des_titres</vt:lpstr>
      <vt:lpstr>'Résas archivées'!Impression_des_titres</vt:lpstr>
      <vt:lpstr>'Résas en cours'!Impression_des_titres</vt:lpstr>
      <vt:lpstr>La</vt:lpstr>
      <vt:lpstr>Lan</vt:lpstr>
      <vt:lpstr>Le</vt:lpstr>
      <vt:lpstr>Len</vt:lpstr>
      <vt:lpstr>Lu</vt:lpstr>
      <vt:lpstr>Lux</vt:lpstr>
      <vt:lpstr>Nan</vt:lpstr>
      <vt:lpstr>Nanc</vt:lpstr>
      <vt:lpstr>Prix</vt:lpstr>
      <vt:lpstr>Résresto</vt:lpstr>
      <vt:lpstr>Ro</vt:lpstr>
      <vt:lpstr>Roy</vt:lpstr>
      <vt:lpstr>Tou</vt:lpstr>
      <vt:lpstr>Toul</vt:lpstr>
      <vt:lpstr>Va</vt:lpstr>
      <vt:lpstr>Val</vt:lpstr>
      <vt:lpstr>Devis!Zone_d_impression</vt:lpstr>
      <vt:lpstr>Options!Zone_d_impression</vt:lpstr>
      <vt:lpstr>Perdus!Zone_d_impression</vt:lpstr>
      <vt:lpstr>'Résas en cours'!Zone_d_impression</vt:lpstr>
      <vt:lpstr>'Stat 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LEFEUVRE</dc:creator>
  <cp:lastModifiedBy>S LEFEUVRE</cp:lastModifiedBy>
  <cp:lastPrinted>2018-07-04T10:36:45Z</cp:lastPrinted>
  <dcterms:created xsi:type="dcterms:W3CDTF">2017-09-06T12:38:51Z</dcterms:created>
  <dcterms:modified xsi:type="dcterms:W3CDTF">2018-07-18T12:09:58Z</dcterms:modified>
</cp:coreProperties>
</file>