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aitidder\Desktop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6" i="1" l="1"/>
  <c r="U26" i="1" s="1"/>
  <c r="L26" i="1"/>
  <c r="S26" i="1" s="1"/>
  <c r="R26" i="1" s="1"/>
  <c r="T26" i="1" s="1"/>
  <c r="W26" i="1" s="1"/>
  <c r="K26" i="1"/>
  <c r="P26" i="1" s="1"/>
  <c r="O26" i="1" s="1"/>
  <c r="Q26" i="1" s="1"/>
  <c r="J26" i="1"/>
  <c r="I26" i="1" s="1"/>
  <c r="F26" i="1"/>
  <c r="N25" i="1"/>
  <c r="U25" i="1" s="1"/>
  <c r="L25" i="1"/>
  <c r="S25" i="1" s="1"/>
  <c r="R25" i="1" s="1"/>
  <c r="T25" i="1" s="1"/>
  <c r="W25" i="1" s="1"/>
  <c r="K25" i="1"/>
  <c r="P25" i="1" s="1"/>
  <c r="O25" i="1" s="1"/>
  <c r="Q25" i="1" s="1"/>
  <c r="J25" i="1"/>
  <c r="I25" i="1" s="1"/>
  <c r="F25" i="1"/>
  <c r="N24" i="1"/>
  <c r="U24" i="1" s="1"/>
  <c r="L24" i="1"/>
  <c r="S24" i="1" s="1"/>
  <c r="R24" i="1" s="1"/>
  <c r="T24" i="1" s="1"/>
  <c r="W24" i="1" s="1"/>
  <c r="K24" i="1"/>
  <c r="P24" i="1" s="1"/>
  <c r="O24" i="1" s="1"/>
  <c r="Q24" i="1" s="1"/>
  <c r="J24" i="1"/>
  <c r="I24" i="1" s="1"/>
  <c r="F24" i="1"/>
  <c r="N23" i="1"/>
  <c r="U23" i="1" s="1"/>
  <c r="L23" i="1"/>
  <c r="S23" i="1" s="1"/>
  <c r="R23" i="1" s="1"/>
  <c r="T23" i="1" s="1"/>
  <c r="W23" i="1" s="1"/>
  <c r="K23" i="1"/>
  <c r="P23" i="1" s="1"/>
  <c r="O23" i="1" s="1"/>
  <c r="Q23" i="1" s="1"/>
  <c r="J23" i="1"/>
  <c r="I23" i="1" s="1"/>
  <c r="F23" i="1"/>
  <c r="P22" i="1"/>
  <c r="O22" i="1" s="1"/>
  <c r="Q22" i="1" s="1"/>
  <c r="N22" i="1"/>
  <c r="U22" i="1" s="1"/>
  <c r="L22" i="1"/>
  <c r="S22" i="1" s="1"/>
  <c r="R22" i="1" s="1"/>
  <c r="T22" i="1" s="1"/>
  <c r="W22" i="1" s="1"/>
  <c r="K22" i="1"/>
  <c r="J22" i="1"/>
  <c r="I22" i="1" s="1"/>
  <c r="F22" i="1"/>
  <c r="P21" i="1"/>
  <c r="O21" i="1" s="1"/>
  <c r="Q21" i="1" s="1"/>
  <c r="N21" i="1"/>
  <c r="U21" i="1" s="1"/>
  <c r="L21" i="1"/>
  <c r="S21" i="1" s="1"/>
  <c r="R21" i="1" s="1"/>
  <c r="T21" i="1" s="1"/>
  <c r="W21" i="1" s="1"/>
  <c r="K21" i="1"/>
  <c r="J21" i="1"/>
  <c r="I21" i="1" s="1"/>
  <c r="F21" i="1"/>
  <c r="N20" i="1"/>
  <c r="U20" i="1" s="1"/>
  <c r="L20" i="1"/>
  <c r="S20" i="1" s="1"/>
  <c r="R20" i="1" s="1"/>
  <c r="T20" i="1" s="1"/>
  <c r="W20" i="1" s="1"/>
  <c r="K20" i="1"/>
  <c r="P20" i="1" s="1"/>
  <c r="O20" i="1" s="1"/>
  <c r="Q20" i="1" s="1"/>
  <c r="J20" i="1"/>
  <c r="I20" i="1" s="1"/>
  <c r="F20" i="1"/>
  <c r="P19" i="1"/>
  <c r="O19" i="1" s="1"/>
  <c r="Q19" i="1" s="1"/>
  <c r="N19" i="1"/>
  <c r="U19" i="1" s="1"/>
  <c r="L19" i="1"/>
  <c r="S19" i="1" s="1"/>
  <c r="R19" i="1" s="1"/>
  <c r="T19" i="1" s="1"/>
  <c r="W19" i="1" s="1"/>
  <c r="K19" i="1"/>
  <c r="J19" i="1"/>
  <c r="I19" i="1" s="1"/>
  <c r="F19" i="1"/>
  <c r="P18" i="1"/>
  <c r="O18" i="1" s="1"/>
  <c r="Q18" i="1" s="1"/>
  <c r="N18" i="1"/>
  <c r="U18" i="1" s="1"/>
  <c r="L18" i="1"/>
  <c r="S18" i="1" s="1"/>
  <c r="R18" i="1" s="1"/>
  <c r="T18" i="1" s="1"/>
  <c r="W18" i="1" s="1"/>
  <c r="K18" i="1"/>
  <c r="J18" i="1"/>
  <c r="I18" i="1" s="1"/>
  <c r="F18" i="1"/>
  <c r="P17" i="1"/>
  <c r="O17" i="1" s="1"/>
  <c r="Q17" i="1" s="1"/>
  <c r="N17" i="1"/>
  <c r="U17" i="1" s="1"/>
  <c r="L17" i="1"/>
  <c r="S17" i="1" s="1"/>
  <c r="R17" i="1" s="1"/>
  <c r="T17" i="1" s="1"/>
  <c r="W17" i="1" s="1"/>
  <c r="K17" i="1"/>
  <c r="J17" i="1"/>
  <c r="I17" i="1" s="1"/>
  <c r="F17" i="1"/>
  <c r="N16" i="1"/>
  <c r="U16" i="1" s="1"/>
  <c r="L16" i="1"/>
  <c r="S16" i="1" s="1"/>
  <c r="R16" i="1" s="1"/>
  <c r="T16" i="1" s="1"/>
  <c r="W16" i="1" s="1"/>
  <c r="K16" i="1"/>
  <c r="P16" i="1" s="1"/>
  <c r="O16" i="1" s="1"/>
  <c r="Q16" i="1" s="1"/>
  <c r="J16" i="1"/>
  <c r="I16" i="1" s="1"/>
  <c r="F16" i="1"/>
  <c r="P15" i="1"/>
  <c r="O15" i="1" s="1"/>
  <c r="Q15" i="1" s="1"/>
  <c r="N15" i="1"/>
  <c r="U15" i="1" s="1"/>
  <c r="L15" i="1"/>
  <c r="S15" i="1" s="1"/>
  <c r="R15" i="1" s="1"/>
  <c r="T15" i="1" s="1"/>
  <c r="W15" i="1" s="1"/>
  <c r="K15" i="1"/>
  <c r="J15" i="1"/>
  <c r="I15" i="1" s="1"/>
  <c r="F15" i="1"/>
  <c r="P14" i="1"/>
  <c r="O14" i="1" s="1"/>
  <c r="Q14" i="1" s="1"/>
  <c r="N14" i="1"/>
  <c r="U14" i="1" s="1"/>
  <c r="L14" i="1"/>
  <c r="S14" i="1" s="1"/>
  <c r="R14" i="1" s="1"/>
  <c r="T14" i="1" s="1"/>
  <c r="W14" i="1" s="1"/>
  <c r="K14" i="1"/>
  <c r="J14" i="1"/>
  <c r="I14" i="1" s="1"/>
  <c r="F14" i="1"/>
  <c r="P13" i="1"/>
  <c r="O13" i="1" s="1"/>
  <c r="Q13" i="1" s="1"/>
  <c r="N13" i="1"/>
  <c r="U13" i="1" s="1"/>
  <c r="L13" i="1"/>
  <c r="S13" i="1" s="1"/>
  <c r="R13" i="1" s="1"/>
  <c r="T13" i="1" s="1"/>
  <c r="W13" i="1" s="1"/>
  <c r="K13" i="1"/>
  <c r="J13" i="1"/>
  <c r="I13" i="1" s="1"/>
  <c r="F13" i="1"/>
  <c r="N12" i="1"/>
  <c r="U12" i="1" s="1"/>
  <c r="L12" i="1"/>
  <c r="S12" i="1" s="1"/>
  <c r="R12" i="1" s="1"/>
  <c r="T12" i="1" s="1"/>
  <c r="W12" i="1" s="1"/>
  <c r="K12" i="1"/>
  <c r="P12" i="1" s="1"/>
  <c r="O12" i="1" s="1"/>
  <c r="Q12" i="1" s="1"/>
  <c r="J12" i="1"/>
  <c r="I12" i="1" s="1"/>
  <c r="F12" i="1"/>
  <c r="P11" i="1"/>
  <c r="O11" i="1" s="1"/>
  <c r="Q11" i="1" s="1"/>
  <c r="N11" i="1"/>
  <c r="U11" i="1" s="1"/>
  <c r="L11" i="1"/>
  <c r="S11" i="1" s="1"/>
  <c r="R11" i="1" s="1"/>
  <c r="T11" i="1" s="1"/>
  <c r="W11" i="1" s="1"/>
  <c r="K11" i="1"/>
  <c r="J11" i="1"/>
  <c r="I11" i="1" s="1"/>
  <c r="F11" i="1"/>
  <c r="P10" i="1"/>
  <c r="O10" i="1" s="1"/>
  <c r="Q10" i="1" s="1"/>
  <c r="N10" i="1"/>
  <c r="U10" i="1" s="1"/>
  <c r="L10" i="1"/>
  <c r="S10" i="1" s="1"/>
  <c r="R10" i="1" s="1"/>
  <c r="T10" i="1" s="1"/>
  <c r="W10" i="1" s="1"/>
  <c r="K10" i="1"/>
  <c r="J10" i="1"/>
  <c r="I10" i="1" s="1"/>
  <c r="F10" i="1"/>
  <c r="P9" i="1"/>
  <c r="O9" i="1" s="1"/>
  <c r="Q9" i="1" s="1"/>
  <c r="N9" i="1"/>
  <c r="U9" i="1" s="1"/>
  <c r="L9" i="1"/>
  <c r="S9" i="1" s="1"/>
  <c r="R9" i="1" s="1"/>
  <c r="T9" i="1" s="1"/>
  <c r="W9" i="1" s="1"/>
  <c r="K9" i="1"/>
  <c r="J9" i="1"/>
  <c r="I9" i="1" s="1"/>
  <c r="F9" i="1"/>
  <c r="N8" i="1"/>
  <c r="U8" i="1" s="1"/>
  <c r="L8" i="1"/>
  <c r="S8" i="1" s="1"/>
  <c r="R8" i="1" s="1"/>
  <c r="T8" i="1" s="1"/>
  <c r="W8" i="1" s="1"/>
  <c r="K8" i="1"/>
  <c r="P8" i="1" s="1"/>
  <c r="O8" i="1" s="1"/>
  <c r="Q8" i="1" s="1"/>
  <c r="J8" i="1"/>
  <c r="I8" i="1" s="1"/>
  <c r="F8" i="1"/>
  <c r="P7" i="1"/>
  <c r="O7" i="1" s="1"/>
  <c r="Q7" i="1" s="1"/>
  <c r="N7" i="1"/>
  <c r="U7" i="1" s="1"/>
  <c r="L7" i="1"/>
  <c r="S7" i="1" s="1"/>
  <c r="R7" i="1" s="1"/>
  <c r="T7" i="1" s="1"/>
  <c r="W7" i="1" s="1"/>
  <c r="K7" i="1"/>
  <c r="J7" i="1"/>
  <c r="I7" i="1" s="1"/>
  <c r="F7" i="1"/>
  <c r="P6" i="1"/>
  <c r="O6" i="1" s="1"/>
  <c r="Q6" i="1" s="1"/>
  <c r="N6" i="1"/>
  <c r="U6" i="1" s="1"/>
  <c r="L6" i="1"/>
  <c r="S6" i="1" s="1"/>
  <c r="R6" i="1" s="1"/>
  <c r="T6" i="1" s="1"/>
  <c r="W6" i="1" s="1"/>
  <c r="K6" i="1"/>
  <c r="J6" i="1"/>
  <c r="I6" i="1" s="1"/>
  <c r="F6" i="1"/>
  <c r="N5" i="1"/>
  <c r="U5" i="1" s="1"/>
  <c r="M5" i="1"/>
  <c r="V5" i="1" s="1"/>
  <c r="J5" i="1"/>
  <c r="I5" i="1"/>
  <c r="F5" i="1"/>
  <c r="U4" i="1"/>
  <c r="V4" i="1" s="1"/>
  <c r="N4" i="1"/>
  <c r="M4" i="1"/>
  <c r="J4" i="1"/>
  <c r="I4" i="1"/>
  <c r="F4" i="1"/>
  <c r="U3" i="1"/>
  <c r="N3" i="1"/>
  <c r="J3" i="1"/>
  <c r="I3" i="1"/>
  <c r="F3" i="1"/>
  <c r="U2" i="1"/>
  <c r="N2" i="1"/>
  <c r="J2" i="1"/>
  <c r="I2" i="1"/>
  <c r="F2" i="1"/>
  <c r="L3" i="1" l="1"/>
  <c r="S3" i="1" s="1"/>
  <c r="R3" i="1" s="1"/>
  <c r="T3" i="1" s="1"/>
  <c r="W3" i="1" s="1"/>
  <c r="K3" i="1"/>
  <c r="P3" i="1" s="1"/>
  <c r="O3" i="1" s="1"/>
  <c r="Q3" i="1" s="1"/>
  <c r="L2" i="1"/>
  <c r="S2" i="1" s="1"/>
  <c r="R2" i="1" s="1"/>
  <c r="T2" i="1" s="1"/>
  <c r="W2" i="1" s="1"/>
  <c r="K2" i="1"/>
  <c r="P2" i="1" s="1"/>
  <c r="O2" i="1" s="1"/>
  <c r="Q2" i="1" s="1"/>
  <c r="M3" i="1"/>
  <c r="V3" i="1" s="1"/>
  <c r="L5" i="1"/>
  <c r="S5" i="1" s="1"/>
  <c r="R5" i="1" s="1"/>
  <c r="T5" i="1" s="1"/>
  <c r="W5" i="1" s="1"/>
  <c r="K5" i="1"/>
  <c r="P5" i="1" s="1"/>
  <c r="O5" i="1" s="1"/>
  <c r="Q5" i="1" s="1"/>
  <c r="M2" i="1"/>
  <c r="V2" i="1" s="1"/>
  <c r="L4" i="1"/>
  <c r="S4" i="1" s="1"/>
  <c r="R4" i="1" s="1"/>
  <c r="T4" i="1" s="1"/>
  <c r="W4" i="1" s="1"/>
  <c r="K4" i="1"/>
  <c r="P4" i="1" s="1"/>
  <c r="O4" i="1" s="1"/>
  <c r="Q4" i="1" s="1"/>
  <c r="M6" i="1"/>
  <c r="V6" i="1" s="1"/>
  <c r="M7" i="1"/>
  <c r="V7" i="1" s="1"/>
  <c r="M8" i="1"/>
  <c r="V8" i="1" s="1"/>
  <c r="M9" i="1"/>
  <c r="V9" i="1" s="1"/>
  <c r="M10" i="1"/>
  <c r="V10" i="1" s="1"/>
  <c r="M11" i="1"/>
  <c r="V11" i="1" s="1"/>
  <c r="M12" i="1"/>
  <c r="V12" i="1" s="1"/>
  <c r="M13" i="1"/>
  <c r="V13" i="1" s="1"/>
  <c r="M14" i="1"/>
  <c r="V14" i="1" s="1"/>
  <c r="M15" i="1"/>
  <c r="V15" i="1" s="1"/>
  <c r="M16" i="1"/>
  <c r="V16" i="1" s="1"/>
  <c r="M17" i="1"/>
  <c r="V17" i="1" s="1"/>
  <c r="M18" i="1"/>
  <c r="V18" i="1" s="1"/>
  <c r="M19" i="1"/>
  <c r="V19" i="1" s="1"/>
  <c r="M20" i="1"/>
  <c r="V20" i="1" s="1"/>
  <c r="M21" i="1"/>
  <c r="V21" i="1" s="1"/>
  <c r="M22" i="1"/>
  <c r="V22" i="1" s="1"/>
  <c r="M23" i="1"/>
  <c r="V23" i="1" s="1"/>
  <c r="M24" i="1"/>
  <c r="V24" i="1" s="1"/>
  <c r="M25" i="1"/>
  <c r="V25" i="1" s="1"/>
  <c r="M26" i="1"/>
  <c r="V26" i="1" s="1"/>
</calcChain>
</file>

<file path=xl/sharedStrings.xml><?xml version="1.0" encoding="utf-8"?>
<sst xmlns="http://schemas.openxmlformats.org/spreadsheetml/2006/main" count="78" uniqueCount="54">
  <si>
    <t>Plateforme</t>
  </si>
  <si>
    <t>N° chargement</t>
  </si>
  <si>
    <t>Date/h exp réelle</t>
  </si>
  <si>
    <t>ID</t>
  </si>
  <si>
    <t>Nb Client</t>
  </si>
  <si>
    <t>Heure Limite</t>
  </si>
  <si>
    <t>Tca</t>
  </si>
  <si>
    <t>TCr</t>
  </si>
  <si>
    <t>h prévisionnelle d'arrivée</t>
  </si>
  <si>
    <t>Date/h prévisionnelle d'arrivée brute</t>
  </si>
  <si>
    <t>Date/h prévisionnelle d'arrivée finale</t>
  </si>
  <si>
    <t>Date/heure de livraison</t>
  </si>
  <si>
    <t>TEMPS PERDU PAR RAPPORT IOV/NB CLT</t>
  </si>
  <si>
    <t>Temps de déchargement</t>
  </si>
  <si>
    <t xml:space="preserve">h prévisionnelle de retour </t>
  </si>
  <si>
    <t>Date/h prévisionnelle de retour brute</t>
  </si>
  <si>
    <t>Date/h prévisionnelle de retour finale</t>
  </si>
  <si>
    <t xml:space="preserve">h prévisionnelle de d'aR1:T26rrivé R </t>
  </si>
  <si>
    <t xml:space="preserve">Date/heure retour brut </t>
  </si>
  <si>
    <t xml:space="preserve">Date/h prévi de retour </t>
  </si>
  <si>
    <t>Temps perdu total</t>
  </si>
  <si>
    <t>Retard mission</t>
  </si>
  <si>
    <t xml:space="preserve">        P010</t>
  </si>
  <si>
    <t xml:space="preserve">10370-A-7 EL HADDANI ABDELJALIL HC ZMAMRA   7 </t>
  </si>
  <si>
    <t>L'ouverture</t>
  </si>
  <si>
    <t xml:space="preserve">        P020</t>
  </si>
  <si>
    <t xml:space="preserve">19151-A-7 EL KADI AHMED HC TAROUDANT   9 </t>
  </si>
  <si>
    <t>IO PLTFRM</t>
  </si>
  <si>
    <t xml:space="preserve">21507-A-7 ERRARI IBRAHIM HC CHEFCHAOUEN   4 </t>
  </si>
  <si>
    <t xml:space="preserve">31897-A-7 BELAFIA HASSAN HC SAFI   5 </t>
  </si>
  <si>
    <t xml:space="preserve">32061-A-7 LEBARDY MAROUANE HC MARRAKECH   5 </t>
  </si>
  <si>
    <t xml:space="preserve">33057-A-7 EL BAROUD AHMED HC MARRAKECH   3 </t>
  </si>
  <si>
    <t xml:space="preserve">33589-A-7 IBEN ALYA FOUAD HC SEFROU   4 </t>
  </si>
  <si>
    <t xml:space="preserve">34570-A-7 KHAYA NOUREDDINE HC LAAYOUNE   3 </t>
  </si>
  <si>
    <t xml:space="preserve">38003-A-7 BOUADDI AHMED HC KHENIFRA   1 </t>
  </si>
  <si>
    <t xml:space="preserve"> </t>
  </si>
  <si>
    <t xml:space="preserve">38005-A-7 ELKHALIL HASSAN HC AGADIR   10 </t>
  </si>
  <si>
    <t>intervalle d'ouverture</t>
  </si>
  <si>
    <t xml:space="preserve">38018-A-7 LASMAK DRISS HC OUJDA   2 </t>
  </si>
  <si>
    <t xml:space="preserve">38915-A-7 JEDDOUR MUSTAPHA HC KENITRA   3 </t>
  </si>
  <si>
    <t>tps décharge</t>
  </si>
  <si>
    <t xml:space="preserve">38916-A-7 AIT CHAIR MOHAMED HC OUJDA   1 </t>
  </si>
  <si>
    <t xml:space="preserve">39458-A-7 BENHADDOU MOHAMED HC SOUK LARBAA   1 </t>
  </si>
  <si>
    <t xml:space="preserve">39460-A-7 TAOUAS NOURDDINE HC FES   4 </t>
  </si>
  <si>
    <t xml:space="preserve">39462-A-7 MOUMEN ABDERRAZAK HC MARRAKECH   4 </t>
  </si>
  <si>
    <t xml:space="preserve">40459-A-7 BENHMIED BRAHIM HC AIT MELLOUL   3 </t>
  </si>
  <si>
    <t xml:space="preserve">44822-A-7 KHOMANI YOUSSEF HC AGADIR   10 </t>
  </si>
  <si>
    <t xml:space="preserve">44999-A-7 EL HADDANI HICHAM HC KHENIFRA   3 </t>
  </si>
  <si>
    <t xml:space="preserve">45900-A-7 SABIRI SAID CASA MARRAKECH   1 </t>
  </si>
  <si>
    <t xml:space="preserve">51637-A-7 BOUZLITANE RACHID HC LAAYOUNE   9 </t>
  </si>
  <si>
    <t xml:space="preserve">53539-A-7 ELBROUD AHMED HC SIDI SLIMANE   8 </t>
  </si>
  <si>
    <t xml:space="preserve">6085-D-6 EL OUAZZANI ABDESSALAM HC CHICHAOUA   4 </t>
  </si>
  <si>
    <t xml:space="preserve">87604-A-7 MESSAOUDI ABDENBI HC CHICHAOUA   1 </t>
  </si>
  <si>
    <t xml:space="preserve">87986-A-7 AITDAALI RACHID HC NADOR  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</si>
</sst>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h:mm;@"/>
    <numFmt numFmtId="166" formatCode="[h]:mm:ss;@"/>
    <numFmt numFmtId="167" formatCode="dd\ &quot;Jours&quot;\ hh:mm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BC2E6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5" fillId="0" borderId="6" xfId="0" applyFont="1" applyFill="1" applyBorder="1" applyAlignment="1">
      <alignment horizontal="center" vertical="top"/>
    </xf>
    <xf numFmtId="165" fontId="0" fillId="0" borderId="7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2" fontId="0" fillId="6" borderId="8" xfId="0" applyNumberFormat="1" applyFill="1" applyBorder="1" applyAlignment="1">
      <alignment horizontal="center" vertical="center"/>
    </xf>
    <xf numFmtId="165" fontId="6" fillId="7" borderId="0" xfId="0" applyNumberFormat="1" applyFont="1" applyFill="1"/>
    <xf numFmtId="22" fontId="0" fillId="6" borderId="1" xfId="0" applyNumberForma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21" fontId="0" fillId="8" borderId="1" xfId="0" applyNumberFormat="1" applyFill="1" applyBorder="1" applyAlignment="1">
      <alignment horizontal="center" vertical="center"/>
    </xf>
    <xf numFmtId="46" fontId="0" fillId="0" borderId="0" xfId="0" applyNumberFormat="1"/>
    <xf numFmtId="0" fontId="5" fillId="0" borderId="9" xfId="0" applyFont="1" applyFill="1" applyBorder="1" applyAlignment="1">
      <alignment horizontal="center" vertical="top"/>
    </xf>
    <xf numFmtId="165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vertical="center" wrapText="1"/>
    </xf>
    <xf numFmtId="21" fontId="0" fillId="0" borderId="11" xfId="0" applyNumberFormat="1" applyBorder="1"/>
    <xf numFmtId="21" fontId="0" fillId="0" borderId="0" xfId="0" applyNumberFormat="1"/>
    <xf numFmtId="0" fontId="1" fillId="0" borderId="12" xfId="0" applyFont="1" applyFill="1" applyBorder="1" applyAlignment="1">
      <alignment horizontal="center" vertical="center"/>
    </xf>
    <xf numFmtId="21" fontId="1" fillId="0" borderId="12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22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left" vertical="top"/>
    </xf>
    <xf numFmtId="0" fontId="5" fillId="10" borderId="9" xfId="0" applyFont="1" applyFill="1" applyBorder="1" applyAlignment="1">
      <alignment horizontal="center" vertical="top"/>
    </xf>
    <xf numFmtId="165" fontId="0" fillId="9" borderId="1" xfId="0" applyNumberFormat="1" applyFill="1" applyBorder="1" applyAlignment="1">
      <alignment horizontal="center" vertical="center"/>
    </xf>
    <xf numFmtId="166" fontId="0" fillId="9" borderId="5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21" fontId="0" fillId="8" borderId="1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21" fontId="0" fillId="8" borderId="14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1" fontId="0" fillId="8" borderId="15" xfId="0" applyNumberForma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top"/>
    </xf>
    <xf numFmtId="165" fontId="0" fillId="0" borderId="17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%20suivi%2007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uivi 07-12"/>
      <sheetName val="Loc - Client"/>
      <sheetName val="Propre"/>
      <sheetName val="Avant décembre"/>
      <sheetName val="Décembre"/>
      <sheetName val="Z06"/>
      <sheetName val="Z04"/>
      <sheetName val="Z01-Z02-Z03"/>
      <sheetName val="Casa"/>
      <sheetName val="Hors casa"/>
      <sheetName val="NB CLT"/>
      <sheetName val="Non affectés"/>
      <sheetName val="Matricules affectés"/>
      <sheetName val="BD GPS"/>
      <sheetName val="BD temps théorique casa"/>
      <sheetName val="BD temps théorique HC"/>
      <sheetName val="Rapport ST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NB client</v>
          </cell>
          <cell r="B1" t="str">
            <v>Ouvre</v>
          </cell>
          <cell r="C1" t="str">
            <v>Ferme</v>
          </cell>
        </row>
        <row r="2">
          <cell r="A2">
            <v>1</v>
          </cell>
          <cell r="B2">
            <v>0.25</v>
          </cell>
          <cell r="C2">
            <v>0.72916666666666663</v>
          </cell>
        </row>
        <row r="3">
          <cell r="A3">
            <v>2</v>
          </cell>
          <cell r="B3">
            <v>0.25</v>
          </cell>
          <cell r="C3">
            <v>0.70833333333333337</v>
          </cell>
        </row>
        <row r="4">
          <cell r="A4">
            <v>3</v>
          </cell>
          <cell r="B4">
            <v>0.25</v>
          </cell>
          <cell r="C4">
            <v>0.6875</v>
          </cell>
        </row>
        <row r="5">
          <cell r="A5">
            <v>4</v>
          </cell>
          <cell r="B5">
            <v>0.25</v>
          </cell>
          <cell r="C5">
            <v>0.66666666666666663</v>
          </cell>
        </row>
        <row r="6">
          <cell r="A6">
            <v>5</v>
          </cell>
          <cell r="B6">
            <v>0.25</v>
          </cell>
          <cell r="C6">
            <v>0.64583333333333337</v>
          </cell>
        </row>
        <row r="7">
          <cell r="A7">
            <v>6</v>
          </cell>
          <cell r="B7">
            <v>0.25</v>
          </cell>
          <cell r="C7">
            <v>0.625</v>
          </cell>
        </row>
        <row r="8">
          <cell r="A8">
            <v>7</v>
          </cell>
          <cell r="B8">
            <v>0.25</v>
          </cell>
          <cell r="C8">
            <v>0.60416666666666674</v>
          </cell>
        </row>
        <row r="9">
          <cell r="A9">
            <v>8</v>
          </cell>
          <cell r="B9">
            <v>0.25</v>
          </cell>
          <cell r="C9">
            <v>0.58333333333333337</v>
          </cell>
        </row>
        <row r="10">
          <cell r="A10">
            <v>9</v>
          </cell>
          <cell r="B10">
            <v>0.25</v>
          </cell>
          <cell r="C10">
            <v>0.5625</v>
          </cell>
        </row>
        <row r="11">
          <cell r="A11">
            <v>10</v>
          </cell>
          <cell r="B11">
            <v>0.25</v>
          </cell>
          <cell r="C11">
            <v>0.54166666666666674</v>
          </cell>
        </row>
        <row r="12">
          <cell r="A12">
            <v>11</v>
          </cell>
          <cell r="B12">
            <v>0.25</v>
          </cell>
          <cell r="C12">
            <v>0.52083333333333337</v>
          </cell>
        </row>
        <row r="13">
          <cell r="A13">
            <v>12</v>
          </cell>
          <cell r="B13">
            <v>0.25</v>
          </cell>
          <cell r="C13">
            <v>0.5</v>
          </cell>
        </row>
        <row r="14">
          <cell r="A14">
            <v>13</v>
          </cell>
          <cell r="B14">
            <v>0.25</v>
          </cell>
          <cell r="C14">
            <v>0.47916666666666669</v>
          </cell>
        </row>
        <row r="15">
          <cell r="A15">
            <v>14</v>
          </cell>
          <cell r="B15">
            <v>0.25</v>
          </cell>
          <cell r="C15">
            <v>0.45833333333333337</v>
          </cell>
        </row>
        <row r="16">
          <cell r="A16">
            <v>15</v>
          </cell>
          <cell r="B16">
            <v>0.25</v>
          </cell>
          <cell r="C16">
            <v>0.4375</v>
          </cell>
        </row>
        <row r="17">
          <cell r="A17">
            <v>16</v>
          </cell>
          <cell r="B17">
            <v>0.25</v>
          </cell>
          <cell r="C17">
            <v>0.41666666666666669</v>
          </cell>
        </row>
        <row r="18">
          <cell r="A18">
            <v>17</v>
          </cell>
          <cell r="B18">
            <v>0.25</v>
          </cell>
          <cell r="C18">
            <v>0.39583333333333337</v>
          </cell>
        </row>
        <row r="19">
          <cell r="A19">
            <v>18</v>
          </cell>
          <cell r="B19">
            <v>0.25</v>
          </cell>
          <cell r="C19">
            <v>0.375</v>
          </cell>
        </row>
        <row r="20">
          <cell r="A20">
            <v>19</v>
          </cell>
          <cell r="B20">
            <v>0.25</v>
          </cell>
          <cell r="C20">
            <v>0.35416666666666669</v>
          </cell>
        </row>
        <row r="21">
          <cell r="A21">
            <v>20</v>
          </cell>
          <cell r="B21">
            <v>0.25</v>
          </cell>
          <cell r="C21">
            <v>0.33333333333333337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K1" workbookViewId="0">
      <selection activeCell="AA19" sqref="AA19"/>
    </sheetView>
  </sheetViews>
  <sheetFormatPr baseColWidth="10" defaultRowHeight="15" x14ac:dyDescent="0.25"/>
  <cols>
    <col min="1" max="1" width="11" bestFit="1" customWidth="1"/>
    <col min="2" max="2" width="14.140625" bestFit="1" customWidth="1"/>
    <col min="3" max="3" width="16.7109375" bestFit="1" customWidth="1"/>
    <col min="4" max="4" width="51" bestFit="1" customWidth="1"/>
    <col min="5" max="5" width="9.28515625" bestFit="1" customWidth="1"/>
    <col min="6" max="6" width="12.42578125" bestFit="1" customWidth="1"/>
    <col min="7" max="8" width="8.140625" bestFit="1" customWidth="1"/>
    <col min="9" max="9" width="10.42578125" bestFit="1" customWidth="1"/>
    <col min="10" max="12" width="15.7109375" bestFit="1" customWidth="1"/>
    <col min="13" max="13" width="10.28515625" bestFit="1" customWidth="1"/>
    <col min="14" max="14" width="10.85546875" bestFit="1" customWidth="1"/>
    <col min="15" max="15" width="10.42578125" bestFit="1" customWidth="1"/>
    <col min="16" max="17" width="15.7109375" bestFit="1" customWidth="1"/>
    <col min="19" max="20" width="15.7109375" bestFit="1" customWidth="1"/>
    <col min="21" max="21" width="10.28515625" bestFit="1" customWidth="1"/>
    <col min="22" max="22" width="7.28515625" bestFit="1" customWidth="1"/>
    <col min="23" max="23" width="11.5703125" bestFit="1" customWidth="1"/>
    <col min="24" max="24" width="2" bestFit="1" customWidth="1"/>
    <col min="25" max="25" width="20.5703125" bestFit="1" customWidth="1"/>
    <col min="26" max="27" width="8.140625" bestFit="1" customWidth="1"/>
  </cols>
  <sheetData>
    <row r="1" spans="1:28" ht="95.2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6" t="s">
        <v>11</v>
      </c>
      <c r="M1" s="7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8" t="s">
        <v>17</v>
      </c>
      <c r="S1" s="8" t="s">
        <v>18</v>
      </c>
      <c r="T1" s="6" t="s">
        <v>19</v>
      </c>
      <c r="U1" s="9" t="s">
        <v>12</v>
      </c>
      <c r="V1" s="9" t="s">
        <v>20</v>
      </c>
      <c r="W1" s="4" t="s">
        <v>21</v>
      </c>
      <c r="X1" s="10"/>
      <c r="Y1" s="10"/>
      <c r="Z1" s="10"/>
      <c r="AA1" s="10"/>
      <c r="AB1" s="10"/>
    </row>
    <row r="2" spans="1:28" ht="15.75" x14ac:dyDescent="0.25">
      <c r="A2" s="1" t="s">
        <v>22</v>
      </c>
      <c r="B2" s="1">
        <v>10041526</v>
      </c>
      <c r="C2" s="11">
        <v>43075.570833333331</v>
      </c>
      <c r="D2" s="12" t="s">
        <v>23</v>
      </c>
      <c r="E2" s="13">
        <v>7</v>
      </c>
      <c r="F2" s="14">
        <f>VLOOKUP(E2,'[1]NB CLT'!A:C,3,0)</f>
        <v>0.60416666666666674</v>
      </c>
      <c r="G2" s="15">
        <v>0.11666666666666665</v>
      </c>
      <c r="H2" s="16">
        <v>0.13749999999999998</v>
      </c>
      <c r="I2" s="17">
        <f>+IF(((J2)-(MROUND((J2),1)-1))&gt;1,((J2)-(MROUND((J2),1)-1))-1,((J2)-(MROUND((J2),1)-1)))</f>
        <v>0.6875</v>
      </c>
      <c r="J2" s="11">
        <f>C2+G2</f>
        <v>43075.6875</v>
      </c>
      <c r="K2" s="11">
        <f t="shared" ref="K2:K26" si="0">+IF(OR((I2/24)&gt;(Z$11/24),(I2/24)&lt;(Z$12/24)),Z$12+MROUND(J2,1),J2)</f>
        <v>43075.6875</v>
      </c>
      <c r="L2" s="18">
        <f>+IF(OR((I2/24)&gt;(F$2/24),(I2/24)&lt;(Z$2/24)),Z$2+MROUND(J2,1),J2)</f>
        <v>43076.291666666664</v>
      </c>
      <c r="M2" s="19">
        <f>+IF(I2/24&lt;$Z$2/24,$Z$2-I2,IF(I2/24&gt;F2/24,$Z$2+1-I2,0))</f>
        <v>0.60416666666666674</v>
      </c>
      <c r="N2" s="17">
        <f>E2*Z$13</f>
        <v>0.14583333333333331</v>
      </c>
      <c r="O2" s="17">
        <f>+IF(((P2)-(MROUND((P2),1)-1))&gt;1,((P2)-(MROUND((P2),1)-1))-1,((P2)-(MROUND((P2),1)-1)))</f>
        <v>0.97083333333284827</v>
      </c>
      <c r="P2" s="11">
        <f>K2+N2+H2</f>
        <v>43075.970833333333</v>
      </c>
      <c r="Q2" s="11">
        <f t="shared" ref="Q2:Q26" si="1">+IF(OR((O2/24)&gt;(Z$11/24),(O2/24)&lt;(Z$12/24)),Z$12+MROUND(P2,1),P2)</f>
        <v>43076.25</v>
      </c>
      <c r="R2" s="17">
        <f>+IF(((S2)-(MROUND((S2),1)-1))&gt;1,((S2)-(MROUND((S2),1)-1))-1,((S2)-(MROUND((S2),1)-1)))</f>
        <v>0.57499999999708962</v>
      </c>
      <c r="S2" s="11">
        <f t="shared" ref="S2:S26" si="2">L2+N2+H2</f>
        <v>43076.574999999997</v>
      </c>
      <c r="T2" s="20">
        <f>+IF(OR((R2/24)&gt;(Z$11/24),(R2/24)&lt;(Z$12/24)),Z$12+MROUND(S2,1),S2)</f>
        <v>43076.574999999997</v>
      </c>
      <c r="U2" s="19">
        <f>+IF(N2/24&lt;$AA$3/24,$AA$3-N2,IF(N2/24&gt;$Z$3/24,$AA$3+1-N2,0))</f>
        <v>0.10416666666666669</v>
      </c>
      <c r="V2" s="19">
        <f>U2+M2</f>
        <v>0.70833333333333348</v>
      </c>
      <c r="W2" s="21" t="str">
        <f>+IF(A$35-T2&lt;0,"EN MISSION",A$35-T2)</f>
        <v>EN MISSION</v>
      </c>
      <c r="X2" s="10">
        <v>0</v>
      </c>
      <c r="Y2" s="22" t="s">
        <v>24</v>
      </c>
      <c r="Z2" s="23">
        <v>0.29166666666666669</v>
      </c>
      <c r="AA2" s="24"/>
      <c r="AB2" s="10"/>
    </row>
    <row r="3" spans="1:28" ht="15.75" x14ac:dyDescent="0.25">
      <c r="A3" s="1" t="s">
        <v>25</v>
      </c>
      <c r="B3" s="1">
        <v>20022036</v>
      </c>
      <c r="C3" s="11">
        <v>43075.384027777778</v>
      </c>
      <c r="D3" s="12" t="s">
        <v>26</v>
      </c>
      <c r="E3" s="25">
        <v>9</v>
      </c>
      <c r="F3" s="26">
        <f>VLOOKUP(E3,'[1]NB CLT'!A:C,3,0)</f>
        <v>0.5625</v>
      </c>
      <c r="G3" s="15">
        <v>0.33611111111111108</v>
      </c>
      <c r="H3" s="16">
        <v>0.69027777777777777</v>
      </c>
      <c r="I3" s="17">
        <f t="shared" ref="I3:I26" si="3">+IF(((J3)-(MROUND((J3),1)-1))&gt;1,((J3)-(MROUND((J3),1)-1))-1,((J3)-(MROUND((J3),1)-1)))</f>
        <v>0.72013888888614019</v>
      </c>
      <c r="J3" s="11">
        <f t="shared" ref="J3:J26" si="4">C3+G3</f>
        <v>43075.720138888886</v>
      </c>
      <c r="K3" s="11">
        <f t="shared" si="0"/>
        <v>43075.720138888886</v>
      </c>
      <c r="L3" s="18">
        <f t="shared" ref="L3:L26" si="5">+IF(OR((I3/24)&gt;(F$2/24),(I3/24)&lt;(Z$2/24)),Z$2+MROUND(J3,1),J3)</f>
        <v>43076.291666666664</v>
      </c>
      <c r="M3" s="19">
        <f t="shared" ref="M3:M26" si="6">+IF(I3/24&lt;$Z$6/24,$Z$6-I3,IF(I3/24&gt;F3/24,$Z$6+1-I3,0))</f>
        <v>0.27986111111385981</v>
      </c>
      <c r="N3" s="17">
        <f t="shared" ref="N3:N26" si="7">E3*Z$13</f>
        <v>0.1875</v>
      </c>
      <c r="O3" s="17">
        <f t="shared" ref="O3:O26" si="8">+IF(((P3)-(MROUND((P3),1)-1))&gt;1,((P3)-(MROUND((P3),1)-1))-1,((P3)-(MROUND((P3),1)-1)))</f>
        <v>0.59791666666569654</v>
      </c>
      <c r="P3" s="11">
        <f t="shared" ref="P3:P26" si="9">K3+N3+H3</f>
        <v>43076.597916666666</v>
      </c>
      <c r="Q3" s="11">
        <f t="shared" si="1"/>
        <v>43076.597916666666</v>
      </c>
      <c r="R3" s="17">
        <f t="shared" ref="R3:R26" si="10">+IF(((S3)-(MROUND((S3),1)-1))&gt;1,((S3)-(MROUND((S3),1)-1))-1,((S3)-(MROUND((S3),1)-1)))</f>
        <v>0.16944444444379769</v>
      </c>
      <c r="S3" s="11">
        <f t="shared" si="2"/>
        <v>43077.169444444444</v>
      </c>
      <c r="T3" s="20">
        <f t="shared" ref="T3:T26" si="11">+IF(OR((R3/24)&gt;(Z$11/24),(R3/24)&lt;(Z$12/24)),Z$12+MROUND(S3,1),S3)</f>
        <v>43077.25</v>
      </c>
      <c r="U3" s="19">
        <f t="shared" ref="U3:U26" si="12">+IF(N3/24&lt;$AA$3/24,$AA$3-N3,IF(N3/24&gt;$Z$3/24,$AA$3+1-N3,0))</f>
        <v>6.25E-2</v>
      </c>
      <c r="V3" s="19">
        <f t="shared" ref="V3:V26" si="13">U3+M3</f>
        <v>0.34236111111385981</v>
      </c>
      <c r="W3" s="21" t="str">
        <f t="shared" ref="W3:W26" si="14">+IF(A$35-T3&lt;0,"EN MISSION",A$35-T3)</f>
        <v>EN MISSION</v>
      </c>
      <c r="X3" s="10"/>
      <c r="Y3" s="27" t="s">
        <v>27</v>
      </c>
      <c r="Z3" s="28">
        <v>0.91666666666666663</v>
      </c>
      <c r="AA3" s="29">
        <v>0.25</v>
      </c>
      <c r="AB3" s="10"/>
    </row>
    <row r="4" spans="1:28" ht="15.75" x14ac:dyDescent="0.25">
      <c r="A4" s="1" t="s">
        <v>22</v>
      </c>
      <c r="B4" s="1">
        <v>10041608</v>
      </c>
      <c r="C4" s="11">
        <v>43075.803472222222</v>
      </c>
      <c r="D4" s="12" t="s">
        <v>28</v>
      </c>
      <c r="E4" s="25">
        <v>4</v>
      </c>
      <c r="F4" s="26">
        <f>VLOOKUP(E4,'[1]NB CLT'!A:C,3,0)</f>
        <v>0.66666666666666663</v>
      </c>
      <c r="G4" s="15">
        <v>0.28194444444444444</v>
      </c>
      <c r="H4" s="16">
        <v>0.63611111111111107</v>
      </c>
      <c r="I4" s="17">
        <f t="shared" si="3"/>
        <v>8.5416666668606922E-2</v>
      </c>
      <c r="J4" s="11">
        <f t="shared" si="4"/>
        <v>43076.085416666669</v>
      </c>
      <c r="K4" s="11">
        <f t="shared" si="0"/>
        <v>43076.25</v>
      </c>
      <c r="L4" s="18">
        <f t="shared" si="5"/>
        <v>43076.291666666664</v>
      </c>
      <c r="M4" s="19">
        <f t="shared" si="6"/>
        <v>0</v>
      </c>
      <c r="N4" s="17">
        <f t="shared" si="7"/>
        <v>8.3333333333333329E-2</v>
      </c>
      <c r="O4" s="17">
        <f t="shared" si="8"/>
        <v>0.96944444444670808</v>
      </c>
      <c r="P4" s="11">
        <f t="shared" si="9"/>
        <v>43076.969444444447</v>
      </c>
      <c r="Q4" s="11">
        <f t="shared" si="1"/>
        <v>43077.25</v>
      </c>
      <c r="R4" s="17">
        <f t="shared" si="10"/>
        <v>1.1111111110949423E-2</v>
      </c>
      <c r="S4" s="11">
        <f t="shared" si="2"/>
        <v>43077.011111111111</v>
      </c>
      <c r="T4" s="20">
        <f t="shared" si="11"/>
        <v>43077.25</v>
      </c>
      <c r="U4" s="19">
        <f t="shared" si="12"/>
        <v>0.16666666666666669</v>
      </c>
      <c r="V4" s="19">
        <f t="shared" si="13"/>
        <v>0.16666666666666669</v>
      </c>
      <c r="W4" s="21" t="str">
        <f t="shared" si="14"/>
        <v>EN MISSION</v>
      </c>
      <c r="X4" s="10"/>
      <c r="Y4" s="30"/>
      <c r="Z4" s="31"/>
      <c r="AA4" s="29">
        <v>4.1666666666666664E-2</v>
      </c>
      <c r="AB4" s="10"/>
    </row>
    <row r="5" spans="1:28" ht="15.75" x14ac:dyDescent="0.25">
      <c r="A5" s="1" t="s">
        <v>25</v>
      </c>
      <c r="B5" s="1">
        <v>20021928</v>
      </c>
      <c r="C5" s="11">
        <v>43074.585416666669</v>
      </c>
      <c r="D5" s="12" t="s">
        <v>29</v>
      </c>
      <c r="E5" s="25">
        <v>5</v>
      </c>
      <c r="F5" s="26">
        <f>VLOOKUP(E5,'[1]NB CLT'!A:C,3,0)</f>
        <v>0.64583333333333337</v>
      </c>
      <c r="G5" s="15">
        <v>0.1875</v>
      </c>
      <c r="H5" s="16">
        <v>0.52083333333333326</v>
      </c>
      <c r="I5" s="17">
        <f t="shared" si="3"/>
        <v>0.77291666666860692</v>
      </c>
      <c r="J5" s="11">
        <f t="shared" si="4"/>
        <v>43074.772916666669</v>
      </c>
      <c r="K5" s="11">
        <f t="shared" si="0"/>
        <v>43074.772916666669</v>
      </c>
      <c r="L5" s="18">
        <f t="shared" si="5"/>
        <v>43075.291666666664</v>
      </c>
      <c r="M5" s="19">
        <f t="shared" si="6"/>
        <v>0.22708333333139308</v>
      </c>
      <c r="N5" s="17">
        <f t="shared" si="7"/>
        <v>0.10416666666666666</v>
      </c>
      <c r="O5" s="17">
        <f t="shared" si="8"/>
        <v>0.39791666666860692</v>
      </c>
      <c r="P5" s="11">
        <f t="shared" si="9"/>
        <v>43075.397916666669</v>
      </c>
      <c r="Q5" s="11">
        <f t="shared" si="1"/>
        <v>43075.397916666669</v>
      </c>
      <c r="R5" s="17">
        <f t="shared" si="10"/>
        <v>0.91666666666424135</v>
      </c>
      <c r="S5" s="11">
        <f t="shared" si="2"/>
        <v>43075.916666666664</v>
      </c>
      <c r="T5" s="20">
        <f t="shared" si="11"/>
        <v>43076.25</v>
      </c>
      <c r="U5" s="19">
        <f t="shared" si="12"/>
        <v>0.14583333333333334</v>
      </c>
      <c r="V5" s="19">
        <f t="shared" si="13"/>
        <v>0.37291666666472645</v>
      </c>
      <c r="W5" s="21" t="str">
        <f t="shared" si="14"/>
        <v>EN MISSION</v>
      </c>
      <c r="X5" s="10"/>
      <c r="Y5" s="10"/>
      <c r="Z5" s="10"/>
      <c r="AA5" s="10"/>
      <c r="AB5" s="10"/>
    </row>
    <row r="6" spans="1:28" ht="15.75" x14ac:dyDescent="0.25">
      <c r="A6" s="1" t="s">
        <v>25</v>
      </c>
      <c r="B6" s="1">
        <v>20022121</v>
      </c>
      <c r="C6" s="11">
        <v>43075.905555555553</v>
      </c>
      <c r="D6" s="12" t="s">
        <v>30</v>
      </c>
      <c r="E6" s="25">
        <v>5</v>
      </c>
      <c r="F6" s="26">
        <f>VLOOKUP(E6,'[1]NB CLT'!A:C,3,0)</f>
        <v>0.64583333333333337</v>
      </c>
      <c r="G6" s="15">
        <v>0.16041666666666668</v>
      </c>
      <c r="H6" s="16">
        <v>0.18125000000000002</v>
      </c>
      <c r="I6" s="17">
        <f t="shared" si="3"/>
        <v>6.5972222218988463E-2</v>
      </c>
      <c r="J6" s="11">
        <f t="shared" si="4"/>
        <v>43076.065972222219</v>
      </c>
      <c r="K6" s="11">
        <f t="shared" si="0"/>
        <v>43076.25</v>
      </c>
      <c r="L6" s="18">
        <f t="shared" si="5"/>
        <v>43076.291666666664</v>
      </c>
      <c r="M6" s="19">
        <f t="shared" si="6"/>
        <v>0</v>
      </c>
      <c r="N6" s="17">
        <f t="shared" si="7"/>
        <v>0.10416666666666666</v>
      </c>
      <c r="O6" s="17">
        <f t="shared" si="8"/>
        <v>0.53541666666569654</v>
      </c>
      <c r="P6" s="11">
        <f t="shared" si="9"/>
        <v>43076.535416666666</v>
      </c>
      <c r="Q6" s="11">
        <f t="shared" si="1"/>
        <v>43076.535416666666</v>
      </c>
      <c r="R6" s="17">
        <f t="shared" si="10"/>
        <v>0.57708333332993789</v>
      </c>
      <c r="S6" s="11">
        <f t="shared" si="2"/>
        <v>43076.57708333333</v>
      </c>
      <c r="T6" s="20">
        <f t="shared" si="11"/>
        <v>43076.57708333333</v>
      </c>
      <c r="U6" s="19">
        <f t="shared" si="12"/>
        <v>0.14583333333333334</v>
      </c>
      <c r="V6" s="19">
        <f t="shared" si="13"/>
        <v>0.14583333333333334</v>
      </c>
      <c r="W6" s="21" t="str">
        <f t="shared" si="14"/>
        <v>EN MISSION</v>
      </c>
      <c r="X6" s="10"/>
      <c r="Y6" s="10"/>
      <c r="Z6" s="10"/>
      <c r="AA6" s="10"/>
      <c r="AB6" s="10"/>
    </row>
    <row r="7" spans="1:28" ht="15.75" x14ac:dyDescent="0.25">
      <c r="A7" s="1" t="s">
        <v>22</v>
      </c>
      <c r="B7" s="1">
        <v>10041589</v>
      </c>
      <c r="C7" s="11">
        <v>43075.902083333334</v>
      </c>
      <c r="D7" s="12" t="s">
        <v>31</v>
      </c>
      <c r="E7" s="25">
        <v>3</v>
      </c>
      <c r="F7" s="26">
        <f>VLOOKUP(E7,'[1]NB CLT'!A:C,3,0)</f>
        <v>0.6875</v>
      </c>
      <c r="G7" s="15">
        <v>0.16041666666666668</v>
      </c>
      <c r="H7" s="16">
        <v>0.18125000000000002</v>
      </c>
      <c r="I7" s="17">
        <f t="shared" si="3"/>
        <v>6.25E-2</v>
      </c>
      <c r="J7" s="11">
        <f t="shared" si="4"/>
        <v>43076.0625</v>
      </c>
      <c r="K7" s="11">
        <f t="shared" si="0"/>
        <v>43076.25</v>
      </c>
      <c r="L7" s="18">
        <f t="shared" si="5"/>
        <v>43076.291666666664</v>
      </c>
      <c r="M7" s="19">
        <f t="shared" si="6"/>
        <v>0</v>
      </c>
      <c r="N7" s="17">
        <f t="shared" si="7"/>
        <v>6.25E-2</v>
      </c>
      <c r="O7" s="17">
        <f t="shared" si="8"/>
        <v>0.49375000000145519</v>
      </c>
      <c r="P7" s="11">
        <f t="shared" si="9"/>
        <v>43076.493750000001</v>
      </c>
      <c r="Q7" s="11">
        <f t="shared" si="1"/>
        <v>43076.493750000001</v>
      </c>
      <c r="R7" s="17">
        <f t="shared" si="10"/>
        <v>0.53541666666569654</v>
      </c>
      <c r="S7" s="11">
        <f t="shared" si="2"/>
        <v>43076.535416666666</v>
      </c>
      <c r="T7" s="20">
        <f t="shared" si="11"/>
        <v>43076.535416666666</v>
      </c>
      <c r="U7" s="19">
        <f t="shared" si="12"/>
        <v>0.1875</v>
      </c>
      <c r="V7" s="19">
        <f t="shared" si="13"/>
        <v>0.1875</v>
      </c>
      <c r="W7" s="21" t="str">
        <f t="shared" si="14"/>
        <v>EN MISSION</v>
      </c>
      <c r="X7" s="10"/>
      <c r="Y7" s="22"/>
      <c r="Z7" s="23"/>
      <c r="AA7" s="24"/>
      <c r="AB7" s="10"/>
    </row>
    <row r="8" spans="1:28" ht="15.75" x14ac:dyDescent="0.25">
      <c r="A8" s="1" t="s">
        <v>22</v>
      </c>
      <c r="B8" s="1">
        <v>10041507</v>
      </c>
      <c r="C8" s="11">
        <v>43075.698611111111</v>
      </c>
      <c r="D8" s="12" t="s">
        <v>32</v>
      </c>
      <c r="E8" s="25">
        <v>4</v>
      </c>
      <c r="F8" s="26">
        <f>VLOOKUP(E8,'[1]NB CLT'!A:C,3,0)</f>
        <v>0.66666666666666663</v>
      </c>
      <c r="G8" s="15">
        <v>0.21666666666666667</v>
      </c>
      <c r="H8" s="16">
        <v>0.55000000000000004</v>
      </c>
      <c r="I8" s="17">
        <f t="shared" si="3"/>
        <v>0.91527777777810115</v>
      </c>
      <c r="J8" s="11">
        <f t="shared" si="4"/>
        <v>43075.915277777778</v>
      </c>
      <c r="K8" s="11">
        <f t="shared" si="0"/>
        <v>43076.25</v>
      </c>
      <c r="L8" s="18">
        <f t="shared" si="5"/>
        <v>43076.291666666664</v>
      </c>
      <c r="M8" s="19">
        <f t="shared" si="6"/>
        <v>8.4722222221898846E-2</v>
      </c>
      <c r="N8" s="17">
        <f t="shared" si="7"/>
        <v>8.3333333333333329E-2</v>
      </c>
      <c r="O8" s="17">
        <f t="shared" si="8"/>
        <v>0.88333333333866904</v>
      </c>
      <c r="P8" s="11">
        <f t="shared" si="9"/>
        <v>43076.883333333339</v>
      </c>
      <c r="Q8" s="11">
        <f t="shared" si="1"/>
        <v>43077.25</v>
      </c>
      <c r="R8" s="17">
        <f t="shared" si="10"/>
        <v>0.92500000000291038</v>
      </c>
      <c r="S8" s="11">
        <f t="shared" si="2"/>
        <v>43076.925000000003</v>
      </c>
      <c r="T8" s="20">
        <f t="shared" si="11"/>
        <v>43077.25</v>
      </c>
      <c r="U8" s="19">
        <f t="shared" si="12"/>
        <v>0.16666666666666669</v>
      </c>
      <c r="V8" s="19">
        <f t="shared" si="13"/>
        <v>0.25138888888856553</v>
      </c>
      <c r="W8" s="21" t="str">
        <f t="shared" si="14"/>
        <v>EN MISSION</v>
      </c>
      <c r="X8" s="10"/>
      <c r="Y8" s="27"/>
      <c r="Z8" s="28"/>
      <c r="AA8" s="29"/>
      <c r="AB8" s="10"/>
    </row>
    <row r="9" spans="1:28" ht="15.75" x14ac:dyDescent="0.25">
      <c r="A9" s="1" t="s">
        <v>22</v>
      </c>
      <c r="B9" s="1">
        <v>10041343</v>
      </c>
      <c r="C9" s="11">
        <v>43074.286805555559</v>
      </c>
      <c r="D9" s="12" t="s">
        <v>33</v>
      </c>
      <c r="E9" s="25">
        <v>3</v>
      </c>
      <c r="F9" s="26">
        <f>VLOOKUP(E9,'[1]NB CLT'!A:C,3,0)</f>
        <v>0.6875</v>
      </c>
      <c r="G9" s="15">
        <v>1.4513888888888888</v>
      </c>
      <c r="H9" s="16">
        <v>1.4513888888888888</v>
      </c>
      <c r="I9" s="17">
        <f t="shared" si="3"/>
        <v>0.73819444444961846</v>
      </c>
      <c r="J9" s="11">
        <f t="shared" si="4"/>
        <v>43075.73819444445</v>
      </c>
      <c r="K9" s="11">
        <f t="shared" si="0"/>
        <v>43075.73819444445</v>
      </c>
      <c r="L9" s="18">
        <f t="shared" si="5"/>
        <v>43076.291666666664</v>
      </c>
      <c r="M9" s="19">
        <f t="shared" si="6"/>
        <v>0.26180555555038154</v>
      </c>
      <c r="N9" s="17">
        <f t="shared" si="7"/>
        <v>6.25E-2</v>
      </c>
      <c r="O9" s="17">
        <f t="shared" si="8"/>
        <v>0.25208333334012423</v>
      </c>
      <c r="P9" s="11">
        <f t="shared" si="9"/>
        <v>43077.25208333334</v>
      </c>
      <c r="Q9" s="11">
        <f t="shared" si="1"/>
        <v>43077.25208333334</v>
      </c>
      <c r="R9" s="17">
        <f t="shared" si="10"/>
        <v>0.80555555555474712</v>
      </c>
      <c r="S9" s="11">
        <f t="shared" si="2"/>
        <v>43077.805555555555</v>
      </c>
      <c r="T9" s="20">
        <f t="shared" si="11"/>
        <v>43077.805555555555</v>
      </c>
      <c r="U9" s="19">
        <f t="shared" si="12"/>
        <v>0.1875</v>
      </c>
      <c r="V9" s="19">
        <f t="shared" si="13"/>
        <v>0.44930555555038154</v>
      </c>
      <c r="W9" s="21" t="str">
        <f t="shared" si="14"/>
        <v>EN MISSION</v>
      </c>
      <c r="X9" s="10"/>
      <c r="Y9" s="30"/>
      <c r="Z9" s="31"/>
      <c r="AA9" s="29"/>
      <c r="AB9" s="10"/>
    </row>
    <row r="10" spans="1:28" ht="16.5" thickBot="1" x14ac:dyDescent="0.3">
      <c r="A10" s="1" t="s">
        <v>22</v>
      </c>
      <c r="B10" s="1">
        <v>10041591</v>
      </c>
      <c r="C10" s="11">
        <v>43075.871527777781</v>
      </c>
      <c r="D10" s="12" t="s">
        <v>34</v>
      </c>
      <c r="E10" s="25">
        <v>1</v>
      </c>
      <c r="F10" s="26">
        <f>VLOOKUP(E10,'[1]NB CLT'!A:C,3,0)</f>
        <v>0.72916666666666663</v>
      </c>
      <c r="G10" s="15">
        <v>0.19513888888888892</v>
      </c>
      <c r="H10" s="16">
        <v>0.52847222222222223</v>
      </c>
      <c r="I10" s="17">
        <f t="shared" si="3"/>
        <v>6.6666666672972497E-2</v>
      </c>
      <c r="J10" s="11">
        <f t="shared" si="4"/>
        <v>43076.066666666673</v>
      </c>
      <c r="K10" s="11">
        <f t="shared" si="0"/>
        <v>43076.25</v>
      </c>
      <c r="L10" s="18">
        <f t="shared" si="5"/>
        <v>43076.291666666664</v>
      </c>
      <c r="M10" s="19">
        <f t="shared" si="6"/>
        <v>0</v>
      </c>
      <c r="N10" s="17">
        <f t="shared" si="7"/>
        <v>2.0833333333333332E-2</v>
      </c>
      <c r="O10" s="17">
        <f t="shared" si="8"/>
        <v>0.79930555555620231</v>
      </c>
      <c r="P10" s="11">
        <f t="shared" si="9"/>
        <v>43076.799305555556</v>
      </c>
      <c r="Q10" s="11">
        <f t="shared" si="1"/>
        <v>43076.799305555556</v>
      </c>
      <c r="R10" s="17">
        <f t="shared" si="10"/>
        <v>0.84097222222044365</v>
      </c>
      <c r="S10" s="11">
        <f t="shared" si="2"/>
        <v>43076.84097222222</v>
      </c>
      <c r="T10" s="20">
        <f t="shared" si="11"/>
        <v>43076.84097222222</v>
      </c>
      <c r="U10" s="19">
        <f t="shared" si="12"/>
        <v>0.22916666666666666</v>
      </c>
      <c r="V10" s="19">
        <f t="shared" si="13"/>
        <v>0.22916666666666666</v>
      </c>
      <c r="W10" s="21" t="str">
        <f t="shared" si="14"/>
        <v>EN MISSION</v>
      </c>
      <c r="X10" s="10"/>
      <c r="Y10" s="10"/>
      <c r="Z10" s="10"/>
      <c r="AA10" s="10" t="s">
        <v>35</v>
      </c>
      <c r="AB10" s="10"/>
    </row>
    <row r="11" spans="1:28" ht="15.75" x14ac:dyDescent="0.25">
      <c r="A11" s="32" t="s">
        <v>22</v>
      </c>
      <c r="B11" s="32">
        <v>10041221</v>
      </c>
      <c r="C11" s="33">
        <v>43071.512499999997</v>
      </c>
      <c r="D11" s="34" t="s">
        <v>36</v>
      </c>
      <c r="E11" s="35">
        <v>10</v>
      </c>
      <c r="F11" s="36">
        <f>VLOOKUP(E11,'[1]NB CLT'!A:C,3,0)</f>
        <v>0.54166666666666674</v>
      </c>
      <c r="G11" s="37">
        <v>0.32430555555555551</v>
      </c>
      <c r="H11" s="38">
        <v>0.67847222222222214</v>
      </c>
      <c r="I11" s="36">
        <f t="shared" si="3"/>
        <v>0.83680555555474712</v>
      </c>
      <c r="J11" s="33">
        <f t="shared" si="4"/>
        <v>43071.836805555555</v>
      </c>
      <c r="K11" s="33">
        <f t="shared" si="0"/>
        <v>43071.836805555555</v>
      </c>
      <c r="L11" s="18">
        <f t="shared" si="5"/>
        <v>43072.291666666664</v>
      </c>
      <c r="M11" s="19">
        <f t="shared" si="6"/>
        <v>0.16319444444525288</v>
      </c>
      <c r="N11" s="17">
        <f t="shared" si="7"/>
        <v>0.20833333333333331</v>
      </c>
      <c r="O11" s="36">
        <f t="shared" si="8"/>
        <v>0.72361111111240461</v>
      </c>
      <c r="P11" s="33">
        <f t="shared" si="9"/>
        <v>43072.723611111112</v>
      </c>
      <c r="Q11" s="33">
        <f t="shared" si="1"/>
        <v>43072.723611111112</v>
      </c>
      <c r="R11" s="36">
        <f t="shared" si="10"/>
        <v>0.17847222222189885</v>
      </c>
      <c r="S11" s="33">
        <f t="shared" si="2"/>
        <v>43073.178472222222</v>
      </c>
      <c r="T11" s="20">
        <f t="shared" si="11"/>
        <v>43073.25</v>
      </c>
      <c r="U11" s="19">
        <f t="shared" si="12"/>
        <v>4.1666666666666685E-2</v>
      </c>
      <c r="V11" s="19">
        <f t="shared" si="13"/>
        <v>0.20486111111191957</v>
      </c>
      <c r="W11" s="21" t="str">
        <f t="shared" si="14"/>
        <v>EN MISSION</v>
      </c>
      <c r="X11" s="10"/>
      <c r="Y11" s="39" t="s">
        <v>37</v>
      </c>
      <c r="Z11" s="40">
        <v>0.85416666666666663</v>
      </c>
      <c r="AA11" s="10"/>
      <c r="AB11" s="10"/>
    </row>
    <row r="12" spans="1:28" ht="16.5" thickBot="1" x14ac:dyDescent="0.3">
      <c r="A12" s="1" t="s">
        <v>22</v>
      </c>
      <c r="B12" s="1">
        <v>10041558</v>
      </c>
      <c r="C12" s="11">
        <v>43075.668749999997</v>
      </c>
      <c r="D12" s="12" t="s">
        <v>38</v>
      </c>
      <c r="E12" s="25">
        <v>2</v>
      </c>
      <c r="F12" s="26">
        <f>VLOOKUP(E12,'[1]NB CLT'!A:C,3,0)</f>
        <v>0.70833333333333337</v>
      </c>
      <c r="G12" s="15">
        <v>0.76249999999999996</v>
      </c>
      <c r="H12" s="16">
        <v>0.76249999999999996</v>
      </c>
      <c r="I12" s="17">
        <f t="shared" si="3"/>
        <v>0.43124999999417923</v>
      </c>
      <c r="J12" s="11">
        <f t="shared" si="4"/>
        <v>43076.431249999994</v>
      </c>
      <c r="K12" s="11">
        <f t="shared" si="0"/>
        <v>43076.431249999994</v>
      </c>
      <c r="L12" s="18">
        <f t="shared" si="5"/>
        <v>43076.431249999994</v>
      </c>
      <c r="M12" s="19">
        <f t="shared" si="6"/>
        <v>0</v>
      </c>
      <c r="N12" s="17">
        <f t="shared" si="7"/>
        <v>4.1666666666666664E-2</v>
      </c>
      <c r="O12" s="17">
        <f t="shared" si="8"/>
        <v>0.2354166666555102</v>
      </c>
      <c r="P12" s="11">
        <f t="shared" si="9"/>
        <v>43077.235416666656</v>
      </c>
      <c r="Q12" s="11">
        <f t="shared" si="1"/>
        <v>43077.25</v>
      </c>
      <c r="R12" s="17">
        <f t="shared" si="10"/>
        <v>0.2354166666555102</v>
      </c>
      <c r="S12" s="11">
        <f t="shared" si="2"/>
        <v>43077.235416666656</v>
      </c>
      <c r="T12" s="20">
        <f t="shared" si="11"/>
        <v>43077.25</v>
      </c>
      <c r="U12" s="19">
        <f t="shared" si="12"/>
        <v>0.20833333333333334</v>
      </c>
      <c r="V12" s="19">
        <f t="shared" si="13"/>
        <v>0.20833333333333334</v>
      </c>
      <c r="W12" s="21" t="str">
        <f t="shared" si="14"/>
        <v>EN MISSION</v>
      </c>
      <c r="X12" s="10"/>
      <c r="Y12" s="41"/>
      <c r="Z12" s="42">
        <v>0.25</v>
      </c>
      <c r="AA12" s="10"/>
      <c r="AB12" s="10"/>
    </row>
    <row r="13" spans="1:28" ht="16.5" thickBot="1" x14ac:dyDescent="0.3">
      <c r="A13" s="1" t="s">
        <v>22</v>
      </c>
      <c r="B13" s="1">
        <v>10041557</v>
      </c>
      <c r="C13" s="11">
        <v>43075.751388888886</v>
      </c>
      <c r="D13" s="12" t="s">
        <v>39</v>
      </c>
      <c r="E13" s="25">
        <v>3</v>
      </c>
      <c r="F13" s="26">
        <f>VLOOKUP(E13,'[1]NB CLT'!A:C,3,0)</f>
        <v>0.6875</v>
      </c>
      <c r="G13" s="15">
        <v>8.4027777777777771E-2</v>
      </c>
      <c r="H13" s="16">
        <v>0.1048611111111111</v>
      </c>
      <c r="I13" s="17">
        <f t="shared" si="3"/>
        <v>0.83541666666133096</v>
      </c>
      <c r="J13" s="11">
        <f t="shared" si="4"/>
        <v>43075.835416666661</v>
      </c>
      <c r="K13" s="11">
        <f t="shared" si="0"/>
        <v>43075.835416666661</v>
      </c>
      <c r="L13" s="18">
        <f t="shared" si="5"/>
        <v>43076.291666666664</v>
      </c>
      <c r="M13" s="19">
        <f t="shared" si="6"/>
        <v>0.16458333333866904</v>
      </c>
      <c r="N13" s="17">
        <f t="shared" si="7"/>
        <v>6.25E-2</v>
      </c>
      <c r="O13" s="17">
        <f t="shared" si="8"/>
        <v>2.7777777722803876E-3</v>
      </c>
      <c r="P13" s="11">
        <f t="shared" si="9"/>
        <v>43076.002777777772</v>
      </c>
      <c r="Q13" s="11">
        <f t="shared" si="1"/>
        <v>43076.25</v>
      </c>
      <c r="R13" s="17">
        <f t="shared" si="10"/>
        <v>0.45902777777519077</v>
      </c>
      <c r="S13" s="11">
        <f t="shared" si="2"/>
        <v>43076.459027777775</v>
      </c>
      <c r="T13" s="20">
        <f t="shared" si="11"/>
        <v>43076.459027777775</v>
      </c>
      <c r="U13" s="19">
        <f t="shared" si="12"/>
        <v>0.1875</v>
      </c>
      <c r="V13" s="19">
        <f t="shared" si="13"/>
        <v>0.35208333333866904</v>
      </c>
      <c r="W13" s="21" t="str">
        <f t="shared" si="14"/>
        <v>EN MISSION</v>
      </c>
      <c r="X13" s="10"/>
      <c r="Y13" s="43" t="s">
        <v>40</v>
      </c>
      <c r="Z13" s="44">
        <v>2.0833333333333332E-2</v>
      </c>
      <c r="AA13" s="10"/>
      <c r="AB13" s="10"/>
    </row>
    <row r="14" spans="1:28" ht="15.75" x14ac:dyDescent="0.25">
      <c r="A14" s="32" t="s">
        <v>22</v>
      </c>
      <c r="B14" s="32">
        <v>10041196</v>
      </c>
      <c r="C14" s="33">
        <v>43073.275694444441</v>
      </c>
      <c r="D14" s="34" t="s">
        <v>41</v>
      </c>
      <c r="E14" s="35">
        <v>1</v>
      </c>
      <c r="F14" s="36">
        <f>VLOOKUP(E14,'[1]NB CLT'!A:C,3,0)</f>
        <v>0.72916666666666663</v>
      </c>
      <c r="G14" s="37">
        <v>0.76249999999999996</v>
      </c>
      <c r="H14" s="38">
        <v>0.76249999999999996</v>
      </c>
      <c r="I14" s="36">
        <f t="shared" si="3"/>
        <v>3.8194444437976927E-2</v>
      </c>
      <c r="J14" s="33">
        <f t="shared" si="4"/>
        <v>43074.038194444438</v>
      </c>
      <c r="K14" s="33">
        <f t="shared" si="0"/>
        <v>43074.25</v>
      </c>
      <c r="L14" s="18">
        <f t="shared" si="5"/>
        <v>43074.291666666664</v>
      </c>
      <c r="M14" s="19">
        <f t="shared" si="6"/>
        <v>0</v>
      </c>
      <c r="N14" s="17">
        <f t="shared" si="7"/>
        <v>2.0833333333333332E-2</v>
      </c>
      <c r="O14" s="36">
        <f t="shared" si="8"/>
        <v>3.3333333332848269E-2</v>
      </c>
      <c r="P14" s="33">
        <f t="shared" si="9"/>
        <v>43075.033333333333</v>
      </c>
      <c r="Q14" s="33">
        <f t="shared" si="1"/>
        <v>43075.25</v>
      </c>
      <c r="R14" s="36">
        <f t="shared" si="10"/>
        <v>7.4999999997089617E-2</v>
      </c>
      <c r="S14" s="33">
        <f t="shared" si="2"/>
        <v>43075.074999999997</v>
      </c>
      <c r="T14" s="20">
        <f t="shared" si="11"/>
        <v>43075.25</v>
      </c>
      <c r="U14" s="19">
        <f t="shared" si="12"/>
        <v>0.22916666666666666</v>
      </c>
      <c r="V14" s="19">
        <f t="shared" si="13"/>
        <v>0.22916666666666666</v>
      </c>
      <c r="W14" s="21" t="str">
        <f t="shared" si="14"/>
        <v>EN MISSION</v>
      </c>
      <c r="X14" s="10"/>
      <c r="Y14" s="10"/>
      <c r="Z14" s="10"/>
      <c r="AA14" s="10"/>
      <c r="AB14" s="10"/>
    </row>
    <row r="15" spans="1:28" ht="15.75" x14ac:dyDescent="0.25">
      <c r="A15" s="1" t="s">
        <v>22</v>
      </c>
      <c r="B15" s="1">
        <v>10041427</v>
      </c>
      <c r="C15" s="11">
        <v>43074.742361111108</v>
      </c>
      <c r="D15" s="12" t="s">
        <v>42</v>
      </c>
      <c r="E15" s="25">
        <v>1</v>
      </c>
      <c r="F15" s="26">
        <f>VLOOKUP(E15,'[1]NB CLT'!A:C,3,0)</f>
        <v>0.72916666666666663</v>
      </c>
      <c r="G15" s="15">
        <v>0.20555555555555557</v>
      </c>
      <c r="H15" s="16">
        <v>0.53888888888888886</v>
      </c>
      <c r="I15" s="17">
        <f t="shared" si="3"/>
        <v>0.94791666666424135</v>
      </c>
      <c r="J15" s="11">
        <f t="shared" si="4"/>
        <v>43074.947916666664</v>
      </c>
      <c r="K15" s="11">
        <f t="shared" si="0"/>
        <v>43075.25</v>
      </c>
      <c r="L15" s="18">
        <f t="shared" si="5"/>
        <v>43075.291666666664</v>
      </c>
      <c r="M15" s="19">
        <f t="shared" si="6"/>
        <v>5.2083333335758653E-2</v>
      </c>
      <c r="N15" s="17">
        <f t="shared" si="7"/>
        <v>2.0833333333333332E-2</v>
      </c>
      <c r="O15" s="17">
        <f t="shared" si="8"/>
        <v>0.80972222222771961</v>
      </c>
      <c r="P15" s="11">
        <f t="shared" si="9"/>
        <v>43075.809722222228</v>
      </c>
      <c r="Q15" s="11">
        <f t="shared" si="1"/>
        <v>43075.809722222228</v>
      </c>
      <c r="R15" s="17">
        <f t="shared" si="10"/>
        <v>0.85138888889196096</v>
      </c>
      <c r="S15" s="11">
        <f t="shared" si="2"/>
        <v>43075.851388888892</v>
      </c>
      <c r="T15" s="20">
        <f t="shared" si="11"/>
        <v>43075.851388888892</v>
      </c>
      <c r="U15" s="19">
        <f t="shared" si="12"/>
        <v>0.22916666666666666</v>
      </c>
      <c r="V15" s="19">
        <f t="shared" si="13"/>
        <v>0.28125000000242528</v>
      </c>
      <c r="W15" s="21" t="str">
        <f t="shared" si="14"/>
        <v>EN MISSION</v>
      </c>
      <c r="X15" s="10"/>
      <c r="Y15" s="10"/>
      <c r="Z15" s="10"/>
      <c r="AA15" s="10"/>
      <c r="AB15" s="10"/>
    </row>
    <row r="16" spans="1:28" ht="15.75" x14ac:dyDescent="0.25">
      <c r="A16" s="1" t="s">
        <v>22</v>
      </c>
      <c r="B16" s="1">
        <v>10041596</v>
      </c>
      <c r="C16" s="11">
        <v>43075.874305555553</v>
      </c>
      <c r="D16" s="12" t="s">
        <v>43</v>
      </c>
      <c r="E16" s="25">
        <v>4</v>
      </c>
      <c r="F16" s="26">
        <f>VLOOKUP(E16,'[1]NB CLT'!A:C,3,0)</f>
        <v>0.66666666666666663</v>
      </c>
      <c r="G16" s="15">
        <v>0.20347222222222225</v>
      </c>
      <c r="H16" s="16">
        <v>0.53680555555555554</v>
      </c>
      <c r="I16" s="17">
        <f t="shared" si="3"/>
        <v>7.7777777776645962E-2</v>
      </c>
      <c r="J16" s="11">
        <f t="shared" si="4"/>
        <v>43076.077777777777</v>
      </c>
      <c r="K16" s="11">
        <f t="shared" si="0"/>
        <v>43076.25</v>
      </c>
      <c r="L16" s="18">
        <f t="shared" si="5"/>
        <v>43076.291666666664</v>
      </c>
      <c r="M16" s="19">
        <f t="shared" si="6"/>
        <v>0</v>
      </c>
      <c r="N16" s="17">
        <f t="shared" si="7"/>
        <v>8.3333333333333329E-2</v>
      </c>
      <c r="O16" s="17">
        <f t="shared" si="8"/>
        <v>0.87013888889487134</v>
      </c>
      <c r="P16" s="11">
        <f t="shared" si="9"/>
        <v>43076.870138888895</v>
      </c>
      <c r="Q16" s="11">
        <f t="shared" si="1"/>
        <v>43077.25</v>
      </c>
      <c r="R16" s="17">
        <f t="shared" si="10"/>
        <v>0.91180555555911269</v>
      </c>
      <c r="S16" s="11">
        <f t="shared" si="2"/>
        <v>43076.911805555559</v>
      </c>
      <c r="T16" s="20">
        <f t="shared" si="11"/>
        <v>43077.25</v>
      </c>
      <c r="U16" s="19">
        <f t="shared" si="12"/>
        <v>0.16666666666666669</v>
      </c>
      <c r="V16" s="19">
        <f t="shared" si="13"/>
        <v>0.16666666666666669</v>
      </c>
      <c r="W16" s="21" t="str">
        <f t="shared" si="14"/>
        <v>EN MISSION</v>
      </c>
      <c r="X16" s="10"/>
      <c r="Y16" s="10"/>
      <c r="Z16" s="10"/>
      <c r="AA16" s="10"/>
      <c r="AB16" s="10"/>
    </row>
    <row r="17" spans="1:28" ht="15.75" x14ac:dyDescent="0.25">
      <c r="A17" s="1" t="s">
        <v>25</v>
      </c>
      <c r="B17" s="1">
        <v>20022022</v>
      </c>
      <c r="C17" s="11">
        <v>43075.647916666669</v>
      </c>
      <c r="D17" s="12" t="s">
        <v>44</v>
      </c>
      <c r="E17" s="25">
        <v>4</v>
      </c>
      <c r="F17" s="26">
        <f>VLOOKUP(E17,'[1]NB CLT'!A:C,3,0)</f>
        <v>0.66666666666666663</v>
      </c>
      <c r="G17" s="15">
        <v>0.16041666666666668</v>
      </c>
      <c r="H17" s="16">
        <v>0.18125000000000002</v>
      </c>
      <c r="I17" s="17">
        <f t="shared" si="3"/>
        <v>0.80833333333430346</v>
      </c>
      <c r="J17" s="11">
        <f t="shared" si="4"/>
        <v>43075.808333333334</v>
      </c>
      <c r="K17" s="11">
        <f t="shared" si="0"/>
        <v>43075.808333333334</v>
      </c>
      <c r="L17" s="18">
        <f t="shared" si="5"/>
        <v>43076.291666666664</v>
      </c>
      <c r="M17" s="19">
        <f t="shared" si="6"/>
        <v>0.19166666666569654</v>
      </c>
      <c r="N17" s="17">
        <f t="shared" si="7"/>
        <v>8.3333333333333329E-2</v>
      </c>
      <c r="O17" s="17">
        <f t="shared" si="8"/>
        <v>7.2916666671517305E-2</v>
      </c>
      <c r="P17" s="11">
        <f t="shared" si="9"/>
        <v>43076.072916666672</v>
      </c>
      <c r="Q17" s="11">
        <f t="shared" si="1"/>
        <v>43076.25</v>
      </c>
      <c r="R17" s="17">
        <f t="shared" si="10"/>
        <v>0.55625000000145519</v>
      </c>
      <c r="S17" s="11">
        <f t="shared" si="2"/>
        <v>43076.556250000001</v>
      </c>
      <c r="T17" s="20">
        <f t="shared" si="11"/>
        <v>43076.556250000001</v>
      </c>
      <c r="U17" s="19">
        <f t="shared" si="12"/>
        <v>0.16666666666666669</v>
      </c>
      <c r="V17" s="19">
        <f t="shared" si="13"/>
        <v>0.35833333333236322</v>
      </c>
      <c r="W17" s="21" t="str">
        <f t="shared" si="14"/>
        <v>EN MISSION</v>
      </c>
      <c r="X17" s="10"/>
      <c r="Y17" s="10"/>
      <c r="Z17" s="10"/>
      <c r="AA17" s="10"/>
      <c r="AB17" s="10"/>
    </row>
    <row r="18" spans="1:28" ht="15.75" x14ac:dyDescent="0.25">
      <c r="A18" s="1" t="s">
        <v>22</v>
      </c>
      <c r="B18" s="1">
        <v>10041424</v>
      </c>
      <c r="C18" s="11">
        <v>43075.818749999999</v>
      </c>
      <c r="D18" s="12" t="s">
        <v>45</v>
      </c>
      <c r="E18" s="25">
        <v>3</v>
      </c>
      <c r="F18" s="26">
        <f>VLOOKUP(E18,'[1]NB CLT'!A:C,3,0)</f>
        <v>0.6875</v>
      </c>
      <c r="G18" s="15">
        <v>0.32152777777777775</v>
      </c>
      <c r="H18" s="16">
        <v>0.67569444444444438</v>
      </c>
      <c r="I18" s="17">
        <f t="shared" si="3"/>
        <v>0.14027777777664596</v>
      </c>
      <c r="J18" s="11">
        <f t="shared" si="4"/>
        <v>43076.140277777777</v>
      </c>
      <c r="K18" s="11">
        <f t="shared" si="0"/>
        <v>43076.25</v>
      </c>
      <c r="L18" s="18">
        <f t="shared" si="5"/>
        <v>43076.291666666664</v>
      </c>
      <c r="M18" s="19">
        <f t="shared" si="6"/>
        <v>0</v>
      </c>
      <c r="N18" s="17">
        <f t="shared" si="7"/>
        <v>6.25E-2</v>
      </c>
      <c r="O18" s="17">
        <f t="shared" si="8"/>
        <v>0.9881944444423425</v>
      </c>
      <c r="P18" s="11">
        <f t="shared" si="9"/>
        <v>43076.988194444442</v>
      </c>
      <c r="Q18" s="11">
        <f t="shared" si="1"/>
        <v>43077.25</v>
      </c>
      <c r="R18" s="17">
        <f t="shared" si="10"/>
        <v>2.9861111106583849E-2</v>
      </c>
      <c r="S18" s="11">
        <f t="shared" si="2"/>
        <v>43077.029861111107</v>
      </c>
      <c r="T18" s="20">
        <f t="shared" si="11"/>
        <v>43077.25</v>
      </c>
      <c r="U18" s="19">
        <f t="shared" si="12"/>
        <v>0.1875</v>
      </c>
      <c r="V18" s="19">
        <f t="shared" si="13"/>
        <v>0.1875</v>
      </c>
      <c r="W18" s="21" t="str">
        <f t="shared" si="14"/>
        <v>EN MISSION</v>
      </c>
      <c r="X18" s="10"/>
      <c r="Y18" s="10"/>
      <c r="Z18" s="10"/>
      <c r="AA18" s="10"/>
      <c r="AB18" s="10"/>
    </row>
    <row r="19" spans="1:28" ht="15.75" x14ac:dyDescent="0.25">
      <c r="A19" s="1" t="s">
        <v>25</v>
      </c>
      <c r="B19" s="1">
        <v>20022108</v>
      </c>
      <c r="C19" s="11">
        <v>43075.895138888889</v>
      </c>
      <c r="D19" s="12" t="s">
        <v>46</v>
      </c>
      <c r="E19" s="25">
        <v>10</v>
      </c>
      <c r="F19" s="26">
        <f>VLOOKUP(E19,'[1]NB CLT'!A:C,3,0)</f>
        <v>0.54166666666666674</v>
      </c>
      <c r="G19" s="15">
        <v>0.32430555555555551</v>
      </c>
      <c r="H19" s="16">
        <v>0.67847222222222214</v>
      </c>
      <c r="I19" s="17">
        <f t="shared" si="3"/>
        <v>0.21944444444670808</v>
      </c>
      <c r="J19" s="11">
        <f t="shared" si="4"/>
        <v>43076.219444444447</v>
      </c>
      <c r="K19" s="11">
        <f t="shared" si="0"/>
        <v>43076.25</v>
      </c>
      <c r="L19" s="18">
        <f t="shared" si="5"/>
        <v>43076.291666666664</v>
      </c>
      <c r="M19" s="19">
        <f t="shared" si="6"/>
        <v>0</v>
      </c>
      <c r="N19" s="17">
        <f t="shared" si="7"/>
        <v>0.20833333333333331</v>
      </c>
      <c r="O19" s="17">
        <f t="shared" si="8"/>
        <v>0.1368055555576575</v>
      </c>
      <c r="P19" s="11">
        <f t="shared" si="9"/>
        <v>43077.136805555558</v>
      </c>
      <c r="Q19" s="11">
        <f t="shared" si="1"/>
        <v>43077.25</v>
      </c>
      <c r="R19" s="17">
        <f t="shared" si="10"/>
        <v>0.17847222222189885</v>
      </c>
      <c r="S19" s="11">
        <f t="shared" si="2"/>
        <v>43077.178472222222</v>
      </c>
      <c r="T19" s="20">
        <f t="shared" si="11"/>
        <v>43077.25</v>
      </c>
      <c r="U19" s="19">
        <f t="shared" si="12"/>
        <v>4.1666666666666685E-2</v>
      </c>
      <c r="V19" s="19">
        <f t="shared" si="13"/>
        <v>4.1666666666666685E-2</v>
      </c>
      <c r="W19" s="21" t="str">
        <f t="shared" si="14"/>
        <v>EN MISSION</v>
      </c>
      <c r="X19" s="10"/>
      <c r="Y19" s="10"/>
      <c r="Z19" s="10"/>
      <c r="AA19" s="10"/>
      <c r="AB19" s="10"/>
    </row>
    <row r="20" spans="1:28" ht="15.75" x14ac:dyDescent="0.25">
      <c r="A20" s="1" t="s">
        <v>22</v>
      </c>
      <c r="B20" s="1">
        <v>10041592</v>
      </c>
      <c r="C20" s="11">
        <v>43075.904861111114</v>
      </c>
      <c r="D20" s="12" t="s">
        <v>47</v>
      </c>
      <c r="E20" s="25">
        <v>3</v>
      </c>
      <c r="F20" s="26">
        <f>VLOOKUP(E20,'[1]NB CLT'!A:C,3,0)</f>
        <v>0.6875</v>
      </c>
      <c r="G20" s="15">
        <v>0.19513888888888892</v>
      </c>
      <c r="H20" s="16">
        <v>0.52847222222222223</v>
      </c>
      <c r="I20" s="17">
        <f t="shared" si="3"/>
        <v>0.10000000000582077</v>
      </c>
      <c r="J20" s="11">
        <f t="shared" si="4"/>
        <v>43076.100000000006</v>
      </c>
      <c r="K20" s="11">
        <f t="shared" si="0"/>
        <v>43076.25</v>
      </c>
      <c r="L20" s="18">
        <f t="shared" si="5"/>
        <v>43076.291666666664</v>
      </c>
      <c r="M20" s="19">
        <f t="shared" si="6"/>
        <v>0</v>
      </c>
      <c r="N20" s="17">
        <f t="shared" si="7"/>
        <v>6.25E-2</v>
      </c>
      <c r="O20" s="17">
        <f t="shared" si="8"/>
        <v>0.84097222222044365</v>
      </c>
      <c r="P20" s="11">
        <f t="shared" si="9"/>
        <v>43076.84097222222</v>
      </c>
      <c r="Q20" s="11">
        <f t="shared" si="1"/>
        <v>43076.84097222222</v>
      </c>
      <c r="R20" s="17">
        <f t="shared" si="10"/>
        <v>0.882638888884685</v>
      </c>
      <c r="S20" s="11">
        <f t="shared" si="2"/>
        <v>43076.882638888885</v>
      </c>
      <c r="T20" s="20">
        <f t="shared" si="11"/>
        <v>43077.25</v>
      </c>
      <c r="U20" s="19">
        <f t="shared" si="12"/>
        <v>0.1875</v>
      </c>
      <c r="V20" s="19">
        <f t="shared" si="13"/>
        <v>0.1875</v>
      </c>
      <c r="W20" s="21" t="str">
        <f t="shared" si="14"/>
        <v>EN MISSION</v>
      </c>
      <c r="X20" s="10"/>
      <c r="Y20" s="10"/>
      <c r="Z20" s="10"/>
      <c r="AA20" s="10"/>
      <c r="AB20" s="10"/>
    </row>
    <row r="21" spans="1:28" ht="15.75" x14ac:dyDescent="0.25">
      <c r="A21" s="1" t="s">
        <v>22</v>
      </c>
      <c r="B21" s="1">
        <v>10041594</v>
      </c>
      <c r="C21" s="11">
        <v>43075.645138888889</v>
      </c>
      <c r="D21" s="12" t="s">
        <v>48</v>
      </c>
      <c r="E21" s="25">
        <v>1</v>
      </c>
      <c r="F21" s="26">
        <f>VLOOKUP(E21,'[1]NB CLT'!A:C,3,0)</f>
        <v>0.72916666666666663</v>
      </c>
      <c r="G21" s="15">
        <v>0.16041666666666668</v>
      </c>
      <c r="H21" s="16">
        <v>0.18125000000000002</v>
      </c>
      <c r="I21" s="17">
        <f t="shared" si="3"/>
        <v>0.80555555555474712</v>
      </c>
      <c r="J21" s="11">
        <f t="shared" si="4"/>
        <v>43075.805555555555</v>
      </c>
      <c r="K21" s="11">
        <f t="shared" si="0"/>
        <v>43075.805555555555</v>
      </c>
      <c r="L21" s="18">
        <f t="shared" si="5"/>
        <v>43076.291666666664</v>
      </c>
      <c r="M21" s="19">
        <f t="shared" si="6"/>
        <v>0.19444444444525288</v>
      </c>
      <c r="N21" s="17">
        <f t="shared" si="7"/>
        <v>2.0833333333333332E-2</v>
      </c>
      <c r="O21" s="17">
        <f t="shared" si="8"/>
        <v>7.6388888919609599E-3</v>
      </c>
      <c r="P21" s="11">
        <f t="shared" si="9"/>
        <v>43076.007638888892</v>
      </c>
      <c r="Q21" s="11">
        <f t="shared" si="1"/>
        <v>43076.25</v>
      </c>
      <c r="R21" s="17">
        <f t="shared" si="10"/>
        <v>0.49375000000145519</v>
      </c>
      <c r="S21" s="11">
        <f t="shared" si="2"/>
        <v>43076.493750000001</v>
      </c>
      <c r="T21" s="20">
        <f t="shared" si="11"/>
        <v>43076.493750000001</v>
      </c>
      <c r="U21" s="19">
        <f t="shared" si="12"/>
        <v>0.22916666666666666</v>
      </c>
      <c r="V21" s="19">
        <f t="shared" si="13"/>
        <v>0.42361111111191951</v>
      </c>
      <c r="W21" s="21" t="str">
        <f t="shared" si="14"/>
        <v>EN MISSION</v>
      </c>
      <c r="X21" s="10"/>
      <c r="Y21" s="10"/>
      <c r="Z21" s="10"/>
      <c r="AA21" s="10"/>
      <c r="AB21" s="10"/>
    </row>
    <row r="22" spans="1:28" ht="15.75" x14ac:dyDescent="0.25">
      <c r="A22" s="1" t="s">
        <v>22</v>
      </c>
      <c r="B22" s="1">
        <v>10041499</v>
      </c>
      <c r="C22" s="11">
        <v>43075.444444444445</v>
      </c>
      <c r="D22" s="12" t="s">
        <v>49</v>
      </c>
      <c r="E22" s="25">
        <v>9</v>
      </c>
      <c r="F22" s="26">
        <f>VLOOKUP(E22,'[1]NB CLT'!A:C,3,0)</f>
        <v>0.5625</v>
      </c>
      <c r="G22" s="15">
        <v>1.4513888888888888</v>
      </c>
      <c r="H22" s="16">
        <v>1.4513888888888888</v>
      </c>
      <c r="I22" s="17">
        <f t="shared" si="3"/>
        <v>0.89583333333575865</v>
      </c>
      <c r="J22" s="11">
        <f t="shared" si="4"/>
        <v>43076.895833333336</v>
      </c>
      <c r="K22" s="11">
        <f t="shared" si="0"/>
        <v>43077.25</v>
      </c>
      <c r="L22" s="18">
        <f t="shared" si="5"/>
        <v>43077.291666666664</v>
      </c>
      <c r="M22" s="19">
        <f t="shared" si="6"/>
        <v>0.10416666666424135</v>
      </c>
      <c r="N22" s="17">
        <f t="shared" si="7"/>
        <v>0.1875</v>
      </c>
      <c r="O22" s="17">
        <f t="shared" si="8"/>
        <v>0.88888888889050577</v>
      </c>
      <c r="P22" s="11">
        <f t="shared" si="9"/>
        <v>43078.888888888891</v>
      </c>
      <c r="Q22" s="11">
        <f t="shared" si="1"/>
        <v>43079.25</v>
      </c>
      <c r="R22" s="17">
        <f t="shared" si="10"/>
        <v>0.93055555555474712</v>
      </c>
      <c r="S22" s="11">
        <f t="shared" si="2"/>
        <v>43078.930555555555</v>
      </c>
      <c r="T22" s="20">
        <f t="shared" si="11"/>
        <v>43079.25</v>
      </c>
      <c r="U22" s="19">
        <f t="shared" si="12"/>
        <v>6.25E-2</v>
      </c>
      <c r="V22" s="19">
        <f t="shared" si="13"/>
        <v>0.16666666666424135</v>
      </c>
      <c r="W22" s="21" t="str">
        <f t="shared" si="14"/>
        <v>EN MISSION</v>
      </c>
      <c r="X22" s="10"/>
      <c r="Y22" s="10"/>
      <c r="Z22" s="10"/>
      <c r="AA22" s="10"/>
      <c r="AB22" s="10"/>
    </row>
    <row r="23" spans="1:28" ht="15.75" x14ac:dyDescent="0.25">
      <c r="A23" s="32" t="s">
        <v>25</v>
      </c>
      <c r="B23" s="32">
        <v>20021926</v>
      </c>
      <c r="C23" s="33">
        <v>43074.578472222223</v>
      </c>
      <c r="D23" s="34" t="s">
        <v>50</v>
      </c>
      <c r="E23" s="35">
        <v>8</v>
      </c>
      <c r="F23" s="36">
        <f>VLOOKUP(E23,'[1]NB CLT'!A:C,3,0)</f>
        <v>0.58333333333333337</v>
      </c>
      <c r="G23" s="37">
        <v>0.12430555555555556</v>
      </c>
      <c r="H23" s="38">
        <v>0.1451388888888889</v>
      </c>
      <c r="I23" s="36">
        <f t="shared" si="3"/>
        <v>0.70277777777664596</v>
      </c>
      <c r="J23" s="33">
        <f t="shared" si="4"/>
        <v>43074.702777777777</v>
      </c>
      <c r="K23" s="33">
        <f t="shared" si="0"/>
        <v>43074.702777777777</v>
      </c>
      <c r="L23" s="18">
        <f t="shared" si="5"/>
        <v>43075.291666666664</v>
      </c>
      <c r="M23" s="19">
        <f t="shared" si="6"/>
        <v>0.29722222222335404</v>
      </c>
      <c r="N23" s="17">
        <f t="shared" si="7"/>
        <v>0.16666666666666666</v>
      </c>
      <c r="O23" s="36">
        <f t="shared" si="8"/>
        <v>1.4583333329937886E-2</v>
      </c>
      <c r="P23" s="33">
        <f t="shared" si="9"/>
        <v>43075.01458333333</v>
      </c>
      <c r="Q23" s="33">
        <f t="shared" si="1"/>
        <v>43075.25</v>
      </c>
      <c r="R23" s="36">
        <f t="shared" si="10"/>
        <v>0.60347222221753327</v>
      </c>
      <c r="S23" s="33">
        <f t="shared" si="2"/>
        <v>43075.603472222218</v>
      </c>
      <c r="T23" s="20">
        <f t="shared" si="11"/>
        <v>43075.603472222218</v>
      </c>
      <c r="U23" s="19">
        <f t="shared" si="12"/>
        <v>8.3333333333333343E-2</v>
      </c>
      <c r="V23" s="19">
        <f t="shared" si="13"/>
        <v>0.38055555555668741</v>
      </c>
      <c r="W23" s="21" t="str">
        <f t="shared" si="14"/>
        <v>EN MISSION</v>
      </c>
      <c r="X23" s="10"/>
      <c r="Y23" s="10"/>
      <c r="Z23" s="10"/>
      <c r="AA23" s="10"/>
      <c r="AB23" s="10"/>
    </row>
    <row r="24" spans="1:28" ht="15.75" x14ac:dyDescent="0.25">
      <c r="A24" s="1" t="s">
        <v>25</v>
      </c>
      <c r="B24" s="1">
        <v>20022045</v>
      </c>
      <c r="C24" s="11">
        <v>43075.545138888891</v>
      </c>
      <c r="D24" s="12" t="s">
        <v>51</v>
      </c>
      <c r="E24" s="25">
        <v>4</v>
      </c>
      <c r="F24" s="26">
        <f>VLOOKUP(E24,'[1]NB CLT'!A:C,3,0)</f>
        <v>0.66666666666666663</v>
      </c>
      <c r="G24" s="15">
        <v>0.24097222222222223</v>
      </c>
      <c r="H24" s="16">
        <v>0.57430555555555551</v>
      </c>
      <c r="I24" s="17">
        <f t="shared" si="3"/>
        <v>0.78611111111240461</v>
      </c>
      <c r="J24" s="11">
        <f t="shared" si="4"/>
        <v>43075.786111111112</v>
      </c>
      <c r="K24" s="11">
        <f t="shared" si="0"/>
        <v>43075.786111111112</v>
      </c>
      <c r="L24" s="18">
        <f t="shared" si="5"/>
        <v>43076.291666666664</v>
      </c>
      <c r="M24" s="19">
        <f t="shared" si="6"/>
        <v>0.21388888888759539</v>
      </c>
      <c r="N24" s="17">
        <f t="shared" si="7"/>
        <v>8.3333333333333329E-2</v>
      </c>
      <c r="O24" s="17">
        <f t="shared" si="8"/>
        <v>0.44375000000582077</v>
      </c>
      <c r="P24" s="11">
        <f t="shared" si="9"/>
        <v>43076.443750000006</v>
      </c>
      <c r="Q24" s="11">
        <f t="shared" si="1"/>
        <v>43076.443750000006</v>
      </c>
      <c r="R24" s="17">
        <f t="shared" si="10"/>
        <v>0.9493055555576575</v>
      </c>
      <c r="S24" s="11">
        <f t="shared" si="2"/>
        <v>43076.949305555558</v>
      </c>
      <c r="T24" s="20">
        <f t="shared" si="11"/>
        <v>43077.25</v>
      </c>
      <c r="U24" s="19">
        <f t="shared" si="12"/>
        <v>0.16666666666666669</v>
      </c>
      <c r="V24" s="19">
        <f t="shared" si="13"/>
        <v>0.38055555555426207</v>
      </c>
      <c r="W24" s="21" t="str">
        <f t="shared" si="14"/>
        <v>EN MISSION</v>
      </c>
      <c r="X24" s="10"/>
      <c r="Y24" s="10"/>
      <c r="Z24" s="10"/>
      <c r="AA24" s="10"/>
      <c r="AB24" s="10"/>
    </row>
    <row r="25" spans="1:28" ht="15.75" x14ac:dyDescent="0.25">
      <c r="A25" s="1" t="s">
        <v>22</v>
      </c>
      <c r="B25" s="1">
        <v>10041556</v>
      </c>
      <c r="C25" s="11">
        <v>43075.630555555559</v>
      </c>
      <c r="D25" s="12" t="s">
        <v>52</v>
      </c>
      <c r="E25" s="25">
        <v>1</v>
      </c>
      <c r="F25" s="26">
        <f>VLOOKUP(E25,'[1]NB CLT'!A:C,3,0)</f>
        <v>0.72916666666666663</v>
      </c>
      <c r="G25" s="15">
        <v>0.24097222222222223</v>
      </c>
      <c r="H25" s="16">
        <v>0.57430555555555551</v>
      </c>
      <c r="I25" s="17">
        <f t="shared" si="3"/>
        <v>0.87152777778101154</v>
      </c>
      <c r="J25" s="11">
        <f t="shared" si="4"/>
        <v>43075.871527777781</v>
      </c>
      <c r="K25" s="11">
        <f t="shared" si="0"/>
        <v>43076.25</v>
      </c>
      <c r="L25" s="18">
        <f t="shared" si="5"/>
        <v>43076.291666666664</v>
      </c>
      <c r="M25" s="19">
        <f t="shared" si="6"/>
        <v>0.12847222221898846</v>
      </c>
      <c r="N25" s="17">
        <f t="shared" si="7"/>
        <v>2.0833333333333332E-2</v>
      </c>
      <c r="O25" s="17">
        <f t="shared" si="8"/>
        <v>0.84513888889341615</v>
      </c>
      <c r="P25" s="11">
        <f t="shared" si="9"/>
        <v>43076.845138888893</v>
      </c>
      <c r="Q25" s="11">
        <f t="shared" si="1"/>
        <v>43076.845138888893</v>
      </c>
      <c r="R25" s="17">
        <f t="shared" si="10"/>
        <v>0.8868055555576575</v>
      </c>
      <c r="S25" s="11">
        <f t="shared" si="2"/>
        <v>43076.886805555558</v>
      </c>
      <c r="T25" s="20">
        <f t="shared" si="11"/>
        <v>43077.25</v>
      </c>
      <c r="U25" s="19">
        <f t="shared" si="12"/>
        <v>0.22916666666666666</v>
      </c>
      <c r="V25" s="19">
        <f t="shared" si="13"/>
        <v>0.35763888888565509</v>
      </c>
      <c r="W25" s="21" t="str">
        <f t="shared" si="14"/>
        <v>EN MISSION</v>
      </c>
      <c r="X25" s="10"/>
      <c r="Y25" s="10"/>
      <c r="Z25" s="10"/>
      <c r="AA25" s="10"/>
      <c r="AB25" s="10"/>
    </row>
    <row r="26" spans="1:28" ht="16.5" thickBot="1" x14ac:dyDescent="0.3">
      <c r="A26" s="1" t="s">
        <v>22</v>
      </c>
      <c r="B26" s="1">
        <v>10041415</v>
      </c>
      <c r="C26" s="11">
        <v>43074.751388888886</v>
      </c>
      <c r="D26" s="12" t="s">
        <v>53</v>
      </c>
      <c r="E26" s="45">
        <v>3</v>
      </c>
      <c r="F26" s="46">
        <f>VLOOKUP(E26,'[1]NB CLT'!A:C,3,0)</f>
        <v>0.6875</v>
      </c>
      <c r="G26" s="15">
        <v>0.75208333333333344</v>
      </c>
      <c r="H26" s="16">
        <v>0.75208333333333344</v>
      </c>
      <c r="I26" s="17">
        <f t="shared" si="3"/>
        <v>0.50347222221898846</v>
      </c>
      <c r="J26" s="11">
        <f t="shared" si="4"/>
        <v>43075.503472222219</v>
      </c>
      <c r="K26" s="11">
        <f t="shared" si="0"/>
        <v>43075.503472222219</v>
      </c>
      <c r="L26" s="18">
        <f t="shared" si="5"/>
        <v>43075.503472222219</v>
      </c>
      <c r="M26" s="19">
        <f t="shared" si="6"/>
        <v>0</v>
      </c>
      <c r="N26" s="17">
        <f t="shared" si="7"/>
        <v>6.25E-2</v>
      </c>
      <c r="O26" s="17">
        <f t="shared" si="8"/>
        <v>0.31805555555183673</v>
      </c>
      <c r="P26" s="11">
        <f t="shared" si="9"/>
        <v>43076.318055555552</v>
      </c>
      <c r="Q26" s="11">
        <f t="shared" si="1"/>
        <v>43076.318055555552</v>
      </c>
      <c r="R26" s="17">
        <f t="shared" si="10"/>
        <v>0.31805555555183673</v>
      </c>
      <c r="S26" s="11">
        <f t="shared" si="2"/>
        <v>43076.318055555552</v>
      </c>
      <c r="T26" s="20">
        <f t="shared" si="11"/>
        <v>43076.318055555552</v>
      </c>
      <c r="U26" s="19">
        <f t="shared" si="12"/>
        <v>0.1875</v>
      </c>
      <c r="V26" s="19">
        <f t="shared" si="13"/>
        <v>0.1875</v>
      </c>
      <c r="W26" s="21" t="str">
        <f t="shared" si="14"/>
        <v>EN MISSION</v>
      </c>
      <c r="X26" s="10"/>
      <c r="Y26" s="10"/>
      <c r="Z26" s="10"/>
      <c r="AA26" s="10"/>
      <c r="AB26" s="10"/>
    </row>
  </sheetData>
  <mergeCells count="1">
    <mergeCell ref="Y11:Y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AITIDDER Othmane</dc:creator>
  <cp:lastModifiedBy>AITIDDER Othmane</cp:lastModifiedBy>
  <dcterms:created xsi:type="dcterms:W3CDTF">2017-12-11T17:52:12Z</dcterms:created>
  <dcterms:modified xsi:type="dcterms:W3CDTF">2017-12-11T17:53:08Z</dcterms:modified>
</cp:coreProperties>
</file>