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3"/>
  <workbookPr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10_ncr:8100000_{C018432E-1873-9044-A304-E0DA2716D2E1}" xr6:coauthVersionLast="33" xr6:coauthVersionMax="33" xr10:uidLastSave="{00000000-0000-0000-0000-000000000000}"/>
  <bookViews>
    <workbookView xWindow="0" yWindow="440" windowWidth="33600" windowHeight="19420" activeTab="3" xr2:uid="{B007DAFD-402F-4145-B6CE-1B3F7F005A82}"/>
  </bookViews>
  <sheets>
    <sheet name="Feuil1" sheetId="3" r:id="rId1"/>
    <sheet name="OFFRE COMMERCIALE" sheetId="4" r:id="rId2"/>
    <sheet name="CLIENTS" sheetId="1" r:id="rId3"/>
    <sheet name="COMPARATIF C4" sheetId="2" r:id="rId4"/>
  </sheets>
  <definedNames>
    <definedName name="CLIENTS">CLIENTS!$A$1:$R$41</definedName>
    <definedName name="HOROSAISONALITE">Feuil1!$A$10:$G$14</definedName>
    <definedName name="nbre_sites">#REF!</definedName>
    <definedName name="NUM_CLIENTS">CLIENTS!$A$3:$A$41</definedName>
    <definedName name="Offr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T4" i="1"/>
  <c r="F21" i="4"/>
  <c r="C27" i="4"/>
  <c r="O27" i="1" s="1"/>
  <c r="C25" i="4"/>
  <c r="O31" i="1"/>
  <c r="P31" i="1"/>
  <c r="Q31" i="1"/>
  <c r="R31" i="1"/>
  <c r="S31" i="1"/>
  <c r="T31" i="1"/>
  <c r="O32" i="1"/>
  <c r="P32" i="1"/>
  <c r="Q32" i="1"/>
  <c r="R32" i="1"/>
  <c r="S32" i="1"/>
  <c r="T32" i="1"/>
  <c r="O33" i="1"/>
  <c r="P33" i="1"/>
  <c r="Q33" i="1"/>
  <c r="R33" i="1"/>
  <c r="S33" i="1"/>
  <c r="T33" i="1"/>
  <c r="O34" i="1"/>
  <c r="P34" i="1"/>
  <c r="Q34" i="1"/>
  <c r="R34" i="1"/>
  <c r="S34" i="1"/>
  <c r="T34" i="1"/>
  <c r="O35" i="1"/>
  <c r="P35" i="1"/>
  <c r="Q35" i="1"/>
  <c r="R35" i="1"/>
  <c r="S35" i="1"/>
  <c r="T35" i="1"/>
  <c r="O36" i="1"/>
  <c r="P36" i="1"/>
  <c r="Q36" i="1"/>
  <c r="R36" i="1"/>
  <c r="S36" i="1"/>
  <c r="T36" i="1"/>
  <c r="O37" i="1"/>
  <c r="P37" i="1"/>
  <c r="Q37" i="1"/>
  <c r="R37" i="1"/>
  <c r="S37" i="1"/>
  <c r="T37" i="1"/>
  <c r="O38" i="1"/>
  <c r="P38" i="1"/>
  <c r="Q38" i="1"/>
  <c r="R38" i="1"/>
  <c r="S38" i="1"/>
  <c r="T38" i="1"/>
  <c r="O39" i="1"/>
  <c r="P39" i="1"/>
  <c r="Q39" i="1"/>
  <c r="R39" i="1"/>
  <c r="S39" i="1"/>
  <c r="T39" i="1"/>
  <c r="O40" i="1"/>
  <c r="P40" i="1"/>
  <c r="Q40" i="1"/>
  <c r="R40" i="1"/>
  <c r="S40" i="1"/>
  <c r="T40" i="1"/>
  <c r="O41" i="1"/>
  <c r="P41" i="1"/>
  <c r="Q41" i="1"/>
  <c r="R41" i="1"/>
  <c r="S41" i="1"/>
  <c r="T41" i="1"/>
  <c r="O24" i="1"/>
  <c r="P24" i="1"/>
  <c r="Q24" i="1"/>
  <c r="R24" i="1"/>
  <c r="S24" i="1"/>
  <c r="T24" i="1"/>
  <c r="O25" i="1"/>
  <c r="P25" i="1"/>
  <c r="Q25" i="1"/>
  <c r="R25" i="1"/>
  <c r="S25" i="1"/>
  <c r="T25" i="1"/>
  <c r="O26" i="1"/>
  <c r="P26" i="1"/>
  <c r="Q26" i="1"/>
  <c r="R26" i="1"/>
  <c r="S26" i="1"/>
  <c r="T26" i="1"/>
  <c r="P27" i="1"/>
  <c r="Q27" i="1"/>
  <c r="R27" i="1"/>
  <c r="S27" i="1"/>
  <c r="T27" i="1"/>
  <c r="O28" i="1"/>
  <c r="P28" i="1"/>
  <c r="Q28" i="1"/>
  <c r="R28" i="1"/>
  <c r="S28" i="1"/>
  <c r="T28" i="1"/>
  <c r="O29" i="1"/>
  <c r="P29" i="1"/>
  <c r="Q29" i="1"/>
  <c r="R29" i="1"/>
  <c r="S29" i="1"/>
  <c r="T29" i="1"/>
  <c r="O30" i="1"/>
  <c r="P30" i="1"/>
  <c r="Q30" i="1"/>
  <c r="R30" i="1"/>
  <c r="S30" i="1"/>
  <c r="T30" i="1"/>
  <c r="O14" i="1"/>
  <c r="P14" i="1"/>
  <c r="Q14" i="1"/>
  <c r="R14" i="1"/>
  <c r="S14" i="1"/>
  <c r="T14" i="1"/>
  <c r="O15" i="1"/>
  <c r="P15" i="1"/>
  <c r="Q15" i="1"/>
  <c r="R15" i="1"/>
  <c r="S15" i="1"/>
  <c r="T15" i="1"/>
  <c r="O16" i="1"/>
  <c r="P16" i="1"/>
  <c r="Q16" i="1"/>
  <c r="R16" i="1"/>
  <c r="S16" i="1"/>
  <c r="T16" i="1"/>
  <c r="O17" i="1"/>
  <c r="P17" i="1"/>
  <c r="Q17" i="1"/>
  <c r="R17" i="1"/>
  <c r="S17" i="1"/>
  <c r="T17" i="1"/>
  <c r="O18" i="1"/>
  <c r="P18" i="1"/>
  <c r="Q18" i="1"/>
  <c r="R18" i="1"/>
  <c r="S18" i="1"/>
  <c r="T18" i="1"/>
  <c r="O19" i="1"/>
  <c r="P19" i="1"/>
  <c r="Q19" i="1"/>
  <c r="R19" i="1"/>
  <c r="S19" i="1"/>
  <c r="T19" i="1"/>
  <c r="O20" i="1"/>
  <c r="P20" i="1"/>
  <c r="Q20" i="1"/>
  <c r="R20" i="1"/>
  <c r="S20" i="1"/>
  <c r="T20" i="1"/>
  <c r="O21" i="1"/>
  <c r="P21" i="1"/>
  <c r="Q21" i="1"/>
  <c r="R21" i="1"/>
  <c r="S21" i="1"/>
  <c r="T21" i="1"/>
  <c r="O22" i="1"/>
  <c r="P22" i="1"/>
  <c r="Q22" i="1"/>
  <c r="R22" i="1"/>
  <c r="S22" i="1"/>
  <c r="T22" i="1"/>
  <c r="O23" i="1"/>
  <c r="P23" i="1"/>
  <c r="Q23" i="1"/>
  <c r="R23" i="1"/>
  <c r="S23" i="1"/>
  <c r="T23" i="1"/>
  <c r="O12" i="1"/>
  <c r="P12" i="1"/>
  <c r="Q12" i="1"/>
  <c r="R12" i="1"/>
  <c r="S12" i="1"/>
  <c r="T12" i="1"/>
  <c r="O13" i="1"/>
  <c r="P13" i="1"/>
  <c r="Q13" i="1"/>
  <c r="R13" i="1"/>
  <c r="S13" i="1"/>
  <c r="T13" i="1"/>
  <c r="T10" i="1"/>
  <c r="S10" i="1"/>
  <c r="R10" i="1"/>
  <c r="Q10" i="1"/>
  <c r="P10" i="1"/>
  <c r="O10" i="1"/>
  <c r="O6" i="1"/>
  <c r="P6" i="1"/>
  <c r="Q6" i="1"/>
  <c r="R6" i="1"/>
  <c r="S6" i="1"/>
  <c r="T6" i="1"/>
  <c r="O7" i="1"/>
  <c r="P7" i="1"/>
  <c r="Q7" i="1"/>
  <c r="R7" i="1"/>
  <c r="S7" i="1"/>
  <c r="T7" i="1"/>
  <c r="O8" i="1"/>
  <c r="P8" i="1"/>
  <c r="Q8" i="1"/>
  <c r="R8" i="1"/>
  <c r="S8" i="1"/>
  <c r="T8" i="1"/>
  <c r="O9" i="1"/>
  <c r="P9" i="1"/>
  <c r="Q9" i="1"/>
  <c r="R9" i="1"/>
  <c r="S9" i="1"/>
  <c r="T9" i="1"/>
  <c r="O11" i="1"/>
  <c r="P11" i="1"/>
  <c r="Q11" i="1"/>
  <c r="R11" i="1"/>
  <c r="S11" i="1"/>
  <c r="T11" i="1"/>
  <c r="P4" i="1"/>
  <c r="Q4" i="1"/>
  <c r="R4" i="1"/>
  <c r="S4" i="1"/>
  <c r="O4" i="1"/>
  <c r="B5" i="4"/>
  <c r="C5" i="4" s="1"/>
  <c r="O5" i="1" s="1"/>
  <c r="B7" i="4"/>
  <c r="E7" i="4" s="1"/>
  <c r="B9" i="4"/>
  <c r="C9" i="4" s="1"/>
  <c r="B11" i="4"/>
  <c r="E11" i="4" s="1"/>
  <c r="B13" i="4"/>
  <c r="C13" i="4" s="1"/>
  <c r="B15" i="4"/>
  <c r="E15" i="4" s="1"/>
  <c r="B17" i="4"/>
  <c r="C17" i="4" s="1"/>
  <c r="B19" i="4"/>
  <c r="E19" i="4" s="1"/>
  <c r="B21" i="4"/>
  <c r="C21" i="4" s="1"/>
  <c r="B23" i="4"/>
  <c r="E23" i="4" s="1"/>
  <c r="B25" i="4"/>
  <c r="B27" i="4"/>
  <c r="E27" i="4" s="1"/>
  <c r="B29" i="4"/>
  <c r="C29" i="4" s="1"/>
  <c r="B31" i="4"/>
  <c r="E31" i="4" s="1"/>
  <c r="B33" i="4"/>
  <c r="C33" i="4" s="1"/>
  <c r="B35" i="4"/>
  <c r="E35" i="4" s="1"/>
  <c r="B37" i="4"/>
  <c r="C37" i="4" s="1"/>
  <c r="B39" i="4"/>
  <c r="E39" i="4" s="1"/>
  <c r="B41" i="4"/>
  <c r="C41" i="4" s="1"/>
  <c r="B3" i="4"/>
  <c r="F3" i="4" s="1"/>
  <c r="R3" i="1" s="1"/>
  <c r="F29" i="4" l="1"/>
  <c r="H27" i="4"/>
  <c r="D19" i="4"/>
  <c r="C19" i="4"/>
  <c r="H35" i="4"/>
  <c r="G11" i="4"/>
  <c r="G35" i="4"/>
  <c r="D11" i="4"/>
  <c r="E17" i="4"/>
  <c r="F9" i="4"/>
  <c r="F33" i="4"/>
  <c r="D41" i="4"/>
  <c r="D35" i="4"/>
  <c r="E33" i="4"/>
  <c r="G27" i="4"/>
  <c r="F25" i="4"/>
  <c r="H19" i="4"/>
  <c r="H17" i="4"/>
  <c r="F13" i="4"/>
  <c r="C11" i="4"/>
  <c r="D9" i="4"/>
  <c r="F41" i="4"/>
  <c r="H33" i="4"/>
  <c r="D25" i="4"/>
  <c r="E41" i="4"/>
  <c r="H25" i="4"/>
  <c r="D17" i="4"/>
  <c r="E9" i="4"/>
  <c r="H41" i="4"/>
  <c r="F37" i="4"/>
  <c r="C35" i="4"/>
  <c r="D33" i="4"/>
  <c r="D27" i="4"/>
  <c r="E25" i="4"/>
  <c r="G19" i="4"/>
  <c r="F17" i="4"/>
  <c r="H11" i="4"/>
  <c r="H9" i="4"/>
  <c r="F5" i="4"/>
  <c r="D39" i="4"/>
  <c r="H31" i="4"/>
  <c r="H15" i="4"/>
  <c r="D15" i="4"/>
  <c r="G39" i="4"/>
  <c r="C39" i="4"/>
  <c r="E37" i="4"/>
  <c r="G31" i="4"/>
  <c r="E29" i="4"/>
  <c r="G23" i="4"/>
  <c r="C23" i="4"/>
  <c r="E21" i="4"/>
  <c r="G15" i="4"/>
  <c r="G7" i="4"/>
  <c r="C7" i="4"/>
  <c r="E5" i="4"/>
  <c r="Q5" i="1" s="1"/>
  <c r="F39" i="4"/>
  <c r="D37" i="4"/>
  <c r="D29" i="4"/>
  <c r="H21" i="4"/>
  <c r="F19" i="4"/>
  <c r="F15" i="4"/>
  <c r="D13" i="4"/>
  <c r="F7" i="4"/>
  <c r="H5" i="4"/>
  <c r="T5" i="1" s="1"/>
  <c r="D5" i="4"/>
  <c r="P5" i="1" s="1"/>
  <c r="H39" i="4"/>
  <c r="D31" i="4"/>
  <c r="H23" i="4"/>
  <c r="D23" i="4"/>
  <c r="H7" i="4"/>
  <c r="D7" i="4"/>
  <c r="C31" i="4"/>
  <c r="C15" i="4"/>
  <c r="E13" i="4"/>
  <c r="H37" i="4"/>
  <c r="F35" i="4"/>
  <c r="F31" i="4"/>
  <c r="H29" i="4"/>
  <c r="F27" i="4"/>
  <c r="F23" i="4"/>
  <c r="D21" i="4"/>
  <c r="H13" i="4"/>
  <c r="F11" i="4"/>
  <c r="G41" i="4"/>
  <c r="G37" i="4"/>
  <c r="G33" i="4"/>
  <c r="G29" i="4"/>
  <c r="G25" i="4"/>
  <c r="G21" i="4"/>
  <c r="G17" i="4"/>
  <c r="G13" i="4"/>
  <c r="G9" i="4"/>
  <c r="G5" i="4"/>
  <c r="S5" i="1" s="1"/>
  <c r="C3" i="4"/>
  <c r="O3" i="1" s="1"/>
  <c r="F8" i="2" s="1"/>
  <c r="E3" i="4"/>
  <c r="Q3" i="1" s="1"/>
  <c r="G3" i="4"/>
  <c r="S3" i="1" s="1"/>
  <c r="D3" i="4"/>
  <c r="P3" i="1" s="1"/>
  <c r="F9" i="2" s="1"/>
  <c r="H3" i="4"/>
  <c r="T3" i="1" s="1"/>
  <c r="E11" i="2"/>
  <c r="F11" i="2" l="1"/>
  <c r="R5" i="1"/>
  <c r="F10" i="2"/>
  <c r="E8" i="2"/>
  <c r="E9" i="2"/>
  <c r="E13" i="2"/>
  <c r="E10" i="2"/>
  <c r="E12" i="2"/>
  <c r="F7" i="2" l="1"/>
  <c r="F5" i="2"/>
  <c r="F4" i="2"/>
  <c r="B11" i="2"/>
  <c r="B10" i="2"/>
  <c r="B9" i="2"/>
  <c r="B8" i="2"/>
  <c r="B7" i="2"/>
  <c r="B6" i="2"/>
  <c r="B5" i="2"/>
  <c r="B4" i="2"/>
</calcChain>
</file>

<file path=xl/sharedStrings.xml><?xml version="1.0" encoding="utf-8"?>
<sst xmlns="http://schemas.openxmlformats.org/spreadsheetml/2006/main" count="304" uniqueCount="162">
  <si>
    <t>N° Client</t>
  </si>
  <si>
    <t>CLIENT</t>
  </si>
  <si>
    <t>CONSOMMATION</t>
  </si>
  <si>
    <t>RAISON SOCIALE</t>
  </si>
  <si>
    <t>ADRESSE CONSO.</t>
  </si>
  <si>
    <t>SIRET</t>
  </si>
  <si>
    <t>PDL</t>
  </si>
  <si>
    <t>APE</t>
  </si>
  <si>
    <t>ACHEMINEMENT</t>
  </si>
  <si>
    <t>C4</t>
  </si>
  <si>
    <t>NOM</t>
  </si>
  <si>
    <r>
      <t>PUISSANCE</t>
    </r>
    <r>
      <rPr>
        <b/>
        <i/>
        <sz val="12"/>
        <color rgb="FF2BADCD"/>
        <rFont val="Lato Regular"/>
      </rPr>
      <t xml:space="preserve"> (kva)</t>
    </r>
  </si>
  <si>
    <t>PRENOM</t>
  </si>
  <si>
    <t>HPH</t>
  </si>
  <si>
    <t>TEL FIXE</t>
  </si>
  <si>
    <t>HCH</t>
  </si>
  <si>
    <t>TEL MOBILE</t>
  </si>
  <si>
    <t>HPE</t>
  </si>
  <si>
    <t>MAIL</t>
  </si>
  <si>
    <t>HCE</t>
  </si>
  <si>
    <t>CAR</t>
  </si>
  <si>
    <t>PRÉNOM</t>
  </si>
  <si>
    <t>ADRESSE CONSOMMATION</t>
  </si>
  <si>
    <t>ADRESSE FACTURATION</t>
  </si>
  <si>
    <t>ACHEMIMENT</t>
  </si>
  <si>
    <t>PUISSANCE</t>
  </si>
  <si>
    <t>CL000001</t>
  </si>
  <si>
    <t>CL000002</t>
  </si>
  <si>
    <t>CL000003</t>
  </si>
  <si>
    <t>CL000004</t>
  </si>
  <si>
    <t>CL000005</t>
  </si>
  <si>
    <t>CL000006</t>
  </si>
  <si>
    <t>CL000007</t>
  </si>
  <si>
    <t>CL000008</t>
  </si>
  <si>
    <t>CL000009</t>
  </si>
  <si>
    <t>CL000010</t>
  </si>
  <si>
    <t>CL000011</t>
  </si>
  <si>
    <t>CL000012</t>
  </si>
  <si>
    <t>CL000013</t>
  </si>
  <si>
    <t>CL000014</t>
  </si>
  <si>
    <t>CL000015</t>
  </si>
  <si>
    <t>CL000016</t>
  </si>
  <si>
    <t>CL000017</t>
  </si>
  <si>
    <t>CL000018</t>
  </si>
  <si>
    <t>CL000019</t>
  </si>
  <si>
    <t>CL000020</t>
  </si>
  <si>
    <t>MICROSOFT</t>
  </si>
  <si>
    <t>APPLE</t>
  </si>
  <si>
    <t>SAMSUNG</t>
  </si>
  <si>
    <t>SONY</t>
  </si>
  <si>
    <t>TESLA</t>
  </si>
  <si>
    <t>MAY TEA</t>
  </si>
  <si>
    <t>BEATS</t>
  </si>
  <si>
    <t>ETABLE</t>
  </si>
  <si>
    <t>WORD</t>
  </si>
  <si>
    <t>PAGES</t>
  </si>
  <si>
    <t>JAUNE</t>
  </si>
  <si>
    <t>VERT</t>
  </si>
  <si>
    <t>FREE</t>
  </si>
  <si>
    <t>SFR</t>
  </si>
  <si>
    <t>ORANGE</t>
  </si>
  <si>
    <t>BOUYGUES</t>
  </si>
  <si>
    <t>NIEL</t>
  </si>
  <si>
    <t>CANAL</t>
  </si>
  <si>
    <t>TF1</t>
  </si>
  <si>
    <t>ARTE</t>
  </si>
  <si>
    <t>COOK</t>
  </si>
  <si>
    <t>TIM</t>
  </si>
  <si>
    <t>MARTIN</t>
  </si>
  <si>
    <t>BOLLORE</t>
  </si>
  <si>
    <t>VINCENT</t>
  </si>
  <si>
    <t>XAVIER</t>
  </si>
  <si>
    <t>RICHARD</t>
  </si>
  <si>
    <t>STEPHANE</t>
  </si>
  <si>
    <t>PING</t>
  </si>
  <si>
    <t>PONG</t>
  </si>
  <si>
    <t>TAKASHI</t>
  </si>
  <si>
    <t>MIYAMOTO</t>
  </si>
  <si>
    <t>MUSK</t>
  </si>
  <si>
    <t>ELON</t>
  </si>
  <si>
    <t>PRINCE</t>
  </si>
  <si>
    <t>CHARLES</t>
  </si>
  <si>
    <t>JOHN</t>
  </si>
  <si>
    <t>SONG</t>
  </si>
  <si>
    <t>DO</t>
  </si>
  <si>
    <t>JACKSON</t>
  </si>
  <si>
    <t>LOUIS</t>
  </si>
  <si>
    <t>BOURBON</t>
  </si>
  <si>
    <t>BASS</t>
  </si>
  <si>
    <t>SNOW</t>
  </si>
  <si>
    <t>STARK</t>
  </si>
  <si>
    <t>ARYA</t>
  </si>
  <si>
    <t>CHUCK</t>
  </si>
  <si>
    <t>JON</t>
  </si>
  <si>
    <t>PHILIPPE</t>
  </si>
  <si>
    <t>EDOUARD</t>
  </si>
  <si>
    <t>MICHAEL</t>
  </si>
  <si>
    <t>CHARLOTTE</t>
  </si>
  <si>
    <t>SAM</t>
  </si>
  <si>
    <t>SON</t>
  </si>
  <si>
    <t>HENRY</t>
  </si>
  <si>
    <t>tim.cook@apple.com</t>
  </si>
  <si>
    <t>prince.henry@arte.com</t>
  </si>
  <si>
    <t>charles.bass@beats.com</t>
  </si>
  <si>
    <t>martin@bouygues.com</t>
  </si>
  <si>
    <t>vincent@canal.fr</t>
  </si>
  <si>
    <t>son@etable.fr</t>
  </si>
  <si>
    <t>xavier@free.fr</t>
  </si>
  <si>
    <t>sam@jaune.fr</t>
  </si>
  <si>
    <t>john@do.fr</t>
  </si>
  <si>
    <t>charlottes@microsoft.com</t>
  </si>
  <si>
    <t>michael@scofield.com</t>
  </si>
  <si>
    <t>stephane@orange.fr</t>
  </si>
  <si>
    <t>edouard@gouvernement.com</t>
  </si>
  <si>
    <t>pingpong@tchong.com</t>
  </si>
  <si>
    <t>louis@debourbon.com</t>
  </si>
  <si>
    <t>miyamoyo@nintendo.com</t>
  </si>
  <si>
    <t>elon@tesla.com</t>
  </si>
  <si>
    <t>chuck@bass.fr</t>
  </si>
  <si>
    <t>jonsnow@winterfell.com</t>
  </si>
  <si>
    <t>arya@stark.com</t>
  </si>
  <si>
    <t>14 RUE PAUL ELIE DUBOIS 
25200 MONTBELIARD</t>
  </si>
  <si>
    <t>15 RUE PAUL ELIE DUBOIS 
25200 MONTBELIARD</t>
  </si>
  <si>
    <t>18 RUE DE LA REPUBLIQUE
84000 AVIGNON</t>
  </si>
  <si>
    <t>19 RUE DE LA REPUBLIQUE
84000 AVIGNON</t>
  </si>
  <si>
    <t>16 RUE PAUL ELIE DUBOIS 
25200 MONTBELIARD</t>
  </si>
  <si>
    <t>20 RUE DE LA REPUBLIQUE
84000 AVIGNON</t>
  </si>
  <si>
    <t>17 RUE PAUL ELIE DUBOIS 
25200 MONTBELIARD</t>
  </si>
  <si>
    <t>21 RUE DE LA REPUBLIQUE
84000 AVIGNON</t>
  </si>
  <si>
    <t>18 RUE PAUL ELIE DUBOIS 
25200 MONTBELIARD</t>
  </si>
  <si>
    <t>22 RUE DE LA REPUBLIQUE
84000 AVIGNON</t>
  </si>
  <si>
    <t>19 RUE PAUL ELIE DUBOIS 
25200 MONTBELIARD</t>
  </si>
  <si>
    <t>23 RUE DE LA REPUBLIQUE
84000 AVIGNON</t>
  </si>
  <si>
    <t>20 RUE PAUL ELIE DUBOIS 
25200 MONTBELIARD</t>
  </si>
  <si>
    <t>24 RUE DE LA REPUBLIQUE
84000 AVIGNON</t>
  </si>
  <si>
    <t>21 RUE PAUL ELIE DUBOIS 
25200 MONTBELIARD</t>
  </si>
  <si>
    <t>25 RUE DE LA REPUBLIQUE
84000 AVIGNON</t>
  </si>
  <si>
    <t>22 RUE PAUL ELIE DUBOIS 
25200 MONTBELIARD</t>
  </si>
  <si>
    <t>26 RUE DE LA REPUBLIQUE
84000 AVIGNON</t>
  </si>
  <si>
    <t>23 RUE PAUL ELIE DUBOIS 
25200 MONTBELIARD</t>
  </si>
  <si>
    <t>27 RUE DE LA REPUBLIQUE
84000 AVIGNON</t>
  </si>
  <si>
    <t>1923F</t>
  </si>
  <si>
    <t>3402D</t>
  </si>
  <si>
    <t>2345F</t>
  </si>
  <si>
    <t>2345P</t>
  </si>
  <si>
    <t>9283Z</t>
  </si>
  <si>
    <t>2394D</t>
  </si>
  <si>
    <t>4958D</t>
  </si>
  <si>
    <t>3948Z</t>
  </si>
  <si>
    <t>2384J</t>
  </si>
  <si>
    <t>3404K</t>
  </si>
  <si>
    <t>04 90 91 15 33</t>
  </si>
  <si>
    <t>06 11 33 01 03</t>
  </si>
  <si>
    <t>C2/C3</t>
  </si>
  <si>
    <t>C4 POINTE</t>
  </si>
  <si>
    <t>C5 BASE</t>
  </si>
  <si>
    <t>C5 HP HC</t>
  </si>
  <si>
    <t>POINTE</t>
  </si>
  <si>
    <t>BASE</t>
  </si>
  <si>
    <t>HP</t>
  </si>
  <si>
    <t>HC</t>
  </si>
  <si>
    <t>HOROSAISONALITÉ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</si>
</sst>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#,##0.00000\ &quot;€&quot;"/>
  </numFmts>
  <fonts count="13">
    <font>
      <sz val="12"/>
      <color theme="1"/>
      <name val="Calibri"/>
      <family val="2"/>
      <scheme val="minor"/>
    </font>
    <font>
      <sz val="10"/>
      <color indexed="8"/>
      <name val="Helvetica Neue"/>
      <family val="2"/>
    </font>
    <font>
      <sz val="16"/>
      <color rgb="FFED8707"/>
      <name val="Lato Bold"/>
    </font>
    <font>
      <b/>
      <sz val="12"/>
      <color rgb="FF2BADCD"/>
      <name val="Lato Regular"/>
    </font>
    <font>
      <sz val="12"/>
      <color rgb="FF000000"/>
      <name val="Lato Regular"/>
    </font>
    <font>
      <sz val="12"/>
      <color indexed="8"/>
      <name val="Lato Regular"/>
    </font>
    <font>
      <b/>
      <i/>
      <sz val="12"/>
      <color rgb="FF2BADCD"/>
      <name val="Lato Regular"/>
    </font>
    <font>
      <sz val="12"/>
      <color indexed="8"/>
      <name val="Helvetica Neue"/>
      <family val="2"/>
    </font>
    <font>
      <sz val="10"/>
      <color theme="1" tint="0.34998626667073579"/>
      <name val="Calibri Light"/>
      <family val="2"/>
      <scheme val="major"/>
    </font>
    <font>
      <b/>
      <sz val="15"/>
      <color rgb="FF008000"/>
      <name val="Arial"/>
      <family val="2"/>
    </font>
    <font>
      <sz val="16"/>
      <color theme="9"/>
      <name val="Lato Bold"/>
    </font>
    <font>
      <sz val="12"/>
      <color theme="1"/>
      <name val="Lato Regular"/>
    </font>
    <font>
      <b/>
      <sz val="12"/>
      <color theme="1"/>
      <name val="Lato Regular"/>
    </font>
  </fonts>
  <fills count="5">
    <fill>
      <patternFill patternType="none"/>
    </fill>
    <fill>
      <patternFill patternType="gray125"/>
    </fill>
    <fill>
      <patternFill patternType="solid">
        <fgColor rgb="FFF6F7FD"/>
        <bgColor indexed="64"/>
      </patternFill>
    </fill>
    <fill>
      <patternFill patternType="solid">
        <fgColor rgb="FFF7F8FD"/>
        <bgColor indexed="64"/>
      </patternFill>
    </fill>
    <fill>
      <patternFill patternType="solid">
        <fgColor rgb="FFF6F7FD"/>
        <bgColor rgb="FF000000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3">
    <xf numFmtId="0" fontId="0" fillId="0" borderId="0"/>
    <xf numFmtId="0" fontId="1" fillId="0" borderId="0" applyNumberFormat="0" applyFill="0" applyBorder="0" applyProtection="0">
      <alignment vertical="top" wrapText="1"/>
    </xf>
    <xf numFmtId="0" fontId="8" fillId="0" borderId="0" applyFill="0" applyBorder="0">
      <alignment vertical="center"/>
    </xf>
  </cellStyleXfs>
  <cellXfs count="52">
    <xf numFmtId="0" fontId="0" fillId="0" borderId="0" xfId="0"/>
    <xf numFmtId="0" fontId="1" fillId="0" borderId="0" xfId="1" applyFont="1" applyAlignment="1" applyProtection="1">
      <alignment vertical="top" wrapText="1"/>
      <protection locked="0"/>
    </xf>
    <xf numFmtId="49" fontId="2" fillId="0" borderId="0" xfId="1" applyNumberFormat="1" applyFont="1" applyAlignment="1" applyProtection="1">
      <alignment vertical="center" wrapText="1"/>
      <protection locked="0"/>
    </xf>
    <xf numFmtId="49" fontId="2" fillId="0" borderId="0" xfId="1" applyNumberFormat="1" applyFont="1" applyAlignment="1" applyProtection="1">
      <alignment vertical="center"/>
      <protection locked="0"/>
    </xf>
    <xf numFmtId="49" fontId="2" fillId="0" borderId="0" xfId="1" applyNumberFormat="1" applyFont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left" vertical="center" wrapText="1"/>
      <protection locked="0"/>
    </xf>
    <xf numFmtId="0" fontId="1" fillId="0" borderId="1" xfId="1" applyFont="1" applyBorder="1" applyAlignment="1" applyProtection="1">
      <alignment horizontal="left" vertical="center" wrapText="1"/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1" fillId="0" borderId="1" xfId="1" applyFont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7" fillId="0" borderId="1" xfId="1" applyFont="1" applyBorder="1" applyAlignment="1" applyProtection="1">
      <alignment vertical="top" wrapText="1"/>
      <protection locked="0"/>
    </xf>
    <xf numFmtId="0" fontId="3" fillId="0" borderId="1" xfId="1" applyFont="1" applyFill="1" applyBorder="1" applyAlignment="1" applyProtection="1">
      <alignment vertical="top" wrapText="1"/>
      <protection locked="0"/>
    </xf>
    <xf numFmtId="165" fontId="5" fillId="0" borderId="1" xfId="2" applyNumberFormat="1" applyFont="1" applyFill="1" applyBorder="1" applyAlignment="1" applyProtection="1">
      <alignment horizontal="center" vertical="top" wrapText="1"/>
      <protection locked="0"/>
    </xf>
    <xf numFmtId="0" fontId="1" fillId="0" borderId="0" xfId="1" applyFont="1" applyFill="1" applyAlignment="1" applyProtection="1">
      <alignment vertical="top" wrapText="1"/>
      <protection locked="0"/>
    </xf>
    <xf numFmtId="0" fontId="7" fillId="0" borderId="0" xfId="1" applyFont="1" applyAlignment="1" applyProtection="1">
      <alignment vertical="top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0" xfId="0" applyFont="1"/>
    <xf numFmtId="49" fontId="10" fillId="0" borderId="0" xfId="1" applyNumberFormat="1" applyFont="1" applyAlignment="1" applyProtection="1">
      <alignment vertical="center" wrapText="1"/>
      <protection locked="0"/>
    </xf>
    <xf numFmtId="0" fontId="3" fillId="4" borderId="4" xfId="0" applyFont="1" applyFill="1" applyBorder="1" applyAlignment="1" applyProtection="1">
      <alignment vertical="top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/>
    <xf numFmtId="3" fontId="12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4" fillId="3" borderId="3" xfId="1" applyNumberFormat="1" applyFont="1" applyFill="1" applyBorder="1" applyAlignment="1" applyProtection="1">
      <alignment horizontal="center" vertical="top" wrapText="1"/>
      <protection locked="0"/>
    </xf>
    <xf numFmtId="3" fontId="4" fillId="3" borderId="2" xfId="1" applyNumberFormat="1" applyFont="1" applyFill="1" applyBorder="1" applyAlignment="1" applyProtection="1">
      <alignment horizontal="center" vertical="top" wrapText="1"/>
      <protection locked="0"/>
    </xf>
    <xf numFmtId="3" fontId="5" fillId="3" borderId="1" xfId="1" applyNumberFormat="1" applyFont="1" applyFill="1" applyBorder="1" applyAlignment="1" applyProtection="1">
      <alignment horizontal="center" vertical="top"/>
      <protection locked="0"/>
    </xf>
    <xf numFmtId="3" fontId="4" fillId="3" borderId="3" xfId="1" applyNumberFormat="1" applyFont="1" applyFill="1" applyBorder="1" applyAlignment="1" applyProtection="1">
      <alignment horizontal="center" vertical="center" wrapText="1"/>
      <protection locked="0"/>
    </xf>
    <xf numFmtId="3" fontId="4" fillId="3" borderId="2" xfId="1" applyNumberFormat="1" applyFont="1" applyFill="1" applyBorder="1" applyAlignment="1" applyProtection="1">
      <alignment horizontal="center" vertical="center" wrapText="1"/>
      <protection locked="0"/>
    </xf>
    <xf numFmtId="164" fontId="4" fillId="3" borderId="3" xfId="1" applyNumberFormat="1" applyFont="1" applyFill="1" applyBorder="1" applyAlignment="1" applyProtection="1">
      <alignment horizontal="center" vertical="top" wrapText="1"/>
      <protection locked="0"/>
    </xf>
    <xf numFmtId="164" fontId="4" fillId="3" borderId="2" xfId="1" applyNumberFormat="1" applyFont="1" applyFill="1" applyBorder="1" applyAlignment="1" applyProtection="1">
      <alignment horizontal="center" vertical="top" wrapText="1"/>
      <protection locked="0"/>
    </xf>
    <xf numFmtId="3" fontId="4" fillId="3" borderId="1" xfId="1" applyNumberFormat="1" applyFont="1" applyFill="1" applyBorder="1" applyAlignment="1" applyProtection="1">
      <alignment horizontal="center" vertical="center" wrapText="1"/>
      <protection locked="0"/>
    </xf>
    <xf numFmtId="1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1" fontId="5" fillId="3" borderId="1" xfId="1" applyNumberFormat="1" applyFont="1" applyFill="1" applyBorder="1" applyAlignment="1" applyProtection="1">
      <alignment horizontal="center" vertical="center"/>
      <protection locked="0"/>
    </xf>
    <xf numFmtId="1" fontId="4" fillId="3" borderId="1" xfId="1" applyNumberFormat="1" applyFont="1" applyFill="1" applyBorder="1" applyAlignment="1" applyProtection="1">
      <alignment horizontal="center" vertical="top" wrapText="1"/>
      <protection locked="0"/>
    </xf>
    <xf numFmtId="1" fontId="5" fillId="3" borderId="1" xfId="1" applyNumberFormat="1" applyFont="1" applyFill="1" applyBorder="1" applyAlignment="1" applyProtection="1">
      <alignment horizontal="center" vertical="top"/>
      <protection locked="0"/>
    </xf>
  </cellXfs>
  <cellStyles count="3">
    <cellStyle name="Normal" xfId="0" builtinId="0"/>
    <cellStyle name="Normal 2" xfId="1" xr:uid="{91AB9459-A73F-2941-AD97-C52B506E23ED}"/>
    <cellStyle name="Normal 2 2" xfId="2" xr:uid="{4E74AE25-A2E3-8A4A-B06A-EBADEBF380ED}"/>
  </cellStyles>
  <dxfs count="5">
    <dxf>
      <fill>
        <patternFill>
          <bgColor theme="3" tint="0.79998168889431442"/>
        </patternFill>
      </fill>
    </dxf>
    <dxf>
      <font>
        <color rgb="FFF7F8FD"/>
      </font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7F8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984372</xdr:colOff>
      <xdr:row>0</xdr:row>
      <xdr:rowOff>609600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C9B4695-DE43-BD46-B934-3C890EA26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181472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3C2F0-2ADF-E94F-95D4-C56807B2F141}">
  <dimension ref="A1:G14"/>
  <sheetViews>
    <sheetView workbookViewId="0">
      <selection activeCell="D40" sqref="D40"/>
    </sheetView>
  </sheetViews>
  <sheetFormatPr baseColWidth="10" defaultRowHeight="16"/>
  <sheetData>
    <row r="1" spans="1:7">
      <c r="B1" t="s">
        <v>153</v>
      </c>
      <c r="C1" t="s">
        <v>9</v>
      </c>
      <c r="D1" t="s">
        <v>154</v>
      </c>
      <c r="E1" t="s">
        <v>155</v>
      </c>
      <c r="F1" t="s">
        <v>156</v>
      </c>
    </row>
    <row r="2" spans="1:7">
      <c r="B2" s="7" t="s">
        <v>13</v>
      </c>
      <c r="C2" s="7" t="s">
        <v>13</v>
      </c>
      <c r="D2" s="7" t="s">
        <v>13</v>
      </c>
      <c r="E2" s="7" t="s">
        <v>158</v>
      </c>
      <c r="F2" s="7" t="s">
        <v>159</v>
      </c>
    </row>
    <row r="3" spans="1:7">
      <c r="B3" s="7" t="s">
        <v>15</v>
      </c>
      <c r="C3" s="7" t="s">
        <v>15</v>
      </c>
      <c r="D3" s="7" t="s">
        <v>15</v>
      </c>
      <c r="E3" s="20" t="s">
        <v>20</v>
      </c>
      <c r="F3" s="7" t="s">
        <v>160</v>
      </c>
    </row>
    <row r="4" spans="1:7">
      <c r="B4" s="7" t="s">
        <v>17</v>
      </c>
      <c r="C4" s="7" t="s">
        <v>17</v>
      </c>
      <c r="D4" s="7" t="s">
        <v>17</v>
      </c>
      <c r="F4" s="20" t="s">
        <v>20</v>
      </c>
    </row>
    <row r="5" spans="1:7">
      <c r="B5" s="7" t="s">
        <v>19</v>
      </c>
      <c r="C5" s="7" t="s">
        <v>19</v>
      </c>
      <c r="D5" s="7" t="s">
        <v>19</v>
      </c>
    </row>
    <row r="6" spans="1:7">
      <c r="B6" s="7" t="s">
        <v>157</v>
      </c>
      <c r="C6" s="20" t="s">
        <v>20</v>
      </c>
      <c r="D6" s="7" t="s">
        <v>157</v>
      </c>
    </row>
    <row r="7" spans="1:7">
      <c r="B7" s="20" t="s">
        <v>20</v>
      </c>
      <c r="D7" s="20" t="s">
        <v>20</v>
      </c>
    </row>
    <row r="10" spans="1:7">
      <c r="A10" t="s">
        <v>153</v>
      </c>
      <c r="B10" t="s">
        <v>13</v>
      </c>
      <c r="C10" t="s">
        <v>17</v>
      </c>
      <c r="D10" t="s">
        <v>15</v>
      </c>
      <c r="E10" t="s">
        <v>19</v>
      </c>
      <c r="F10" t="s">
        <v>157</v>
      </c>
      <c r="G10" t="s">
        <v>20</v>
      </c>
    </row>
    <row r="11" spans="1:7">
      <c r="A11" t="s">
        <v>9</v>
      </c>
      <c r="B11" t="s">
        <v>13</v>
      </c>
      <c r="C11" t="s">
        <v>17</v>
      </c>
      <c r="D11" t="s">
        <v>15</v>
      </c>
      <c r="E11" t="s">
        <v>19</v>
      </c>
      <c r="F11" t="s">
        <v>20</v>
      </c>
    </row>
    <row r="12" spans="1:7">
      <c r="A12" t="s">
        <v>154</v>
      </c>
      <c r="B12" t="s">
        <v>13</v>
      </c>
      <c r="C12" t="s">
        <v>17</v>
      </c>
      <c r="D12" t="s">
        <v>15</v>
      </c>
      <c r="E12" t="s">
        <v>19</v>
      </c>
      <c r="F12" t="s">
        <v>157</v>
      </c>
      <c r="G12" t="s">
        <v>20</v>
      </c>
    </row>
    <row r="13" spans="1:7">
      <c r="A13" t="s">
        <v>155</v>
      </c>
      <c r="B13" t="s">
        <v>158</v>
      </c>
      <c r="C13" t="s">
        <v>20</v>
      </c>
    </row>
    <row r="14" spans="1:7">
      <c r="A14" t="s">
        <v>156</v>
      </c>
      <c r="B14" t="s">
        <v>159</v>
      </c>
      <c r="C14" t="s">
        <v>160</v>
      </c>
      <c r="D14" t="s">
        <v>20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E31E5-BCF5-DD47-A92E-321D4FFF0BB4}">
  <dimension ref="A1:H42"/>
  <sheetViews>
    <sheetView workbookViewId="0">
      <selection activeCell="C4" sqref="C4"/>
    </sheetView>
  </sheetViews>
  <sheetFormatPr baseColWidth="10" defaultRowHeight="16"/>
  <cols>
    <col min="1" max="1" width="13.33203125" style="31" customWidth="1"/>
    <col min="2" max="2" width="16.83203125" style="31" customWidth="1"/>
    <col min="3" max="3" width="14.5" style="31" customWidth="1"/>
    <col min="4" max="16384" width="10.83203125" style="31"/>
  </cols>
  <sheetData>
    <row r="1" spans="1:8">
      <c r="A1" s="37" t="s">
        <v>0</v>
      </c>
      <c r="B1" s="37" t="s">
        <v>8</v>
      </c>
      <c r="C1" s="37" t="s">
        <v>161</v>
      </c>
      <c r="D1" s="37"/>
      <c r="E1" s="37"/>
      <c r="F1" s="37"/>
      <c r="G1" s="37"/>
      <c r="H1" s="37"/>
    </row>
    <row r="2" spans="1:8">
      <c r="A2" s="37"/>
      <c r="B2" s="37"/>
      <c r="C2" s="37"/>
      <c r="D2" s="37"/>
      <c r="E2" s="37"/>
      <c r="F2" s="37"/>
      <c r="G2" s="37"/>
      <c r="H2" s="37"/>
    </row>
    <row r="3" spans="1:8">
      <c r="A3" s="23" t="s">
        <v>26</v>
      </c>
      <c r="B3" s="28" t="str">
        <f>CLIENTS!M3</f>
        <v>C2/C3</v>
      </c>
      <c r="C3" s="28" t="str">
        <f>VLOOKUP(B3,HOROSAISONALITE,2)</f>
        <v>HPH</v>
      </c>
      <c r="D3" s="28" t="str">
        <f>VLOOKUP(B3,HOROSAISONALITE,3)</f>
        <v>HPE</v>
      </c>
      <c r="E3" s="28" t="str">
        <f>VLOOKUP(B3,HOROSAISONALITE,4)</f>
        <v>HCH</v>
      </c>
      <c r="F3" s="28" t="str">
        <f>VLOOKUP(B3,HOROSAISONALITE,5)</f>
        <v>HCE</v>
      </c>
      <c r="G3" s="28" t="str">
        <f>VLOOKUP(B3,HOROSAISONALITE,6)</f>
        <v>POINTE</v>
      </c>
      <c r="H3" s="28" t="str">
        <f>VLOOKUP(B3,HOROSAISONALITE,7)</f>
        <v>CAR</v>
      </c>
    </row>
    <row r="4" spans="1:8">
      <c r="A4" s="23"/>
      <c r="B4" s="28"/>
      <c r="C4" s="28">
        <v>250000</v>
      </c>
      <c r="D4" s="28">
        <v>13000</v>
      </c>
      <c r="E4" s="28">
        <v>23004</v>
      </c>
      <c r="F4" s="28">
        <v>23044</v>
      </c>
      <c r="G4" s="28">
        <v>24042</v>
      </c>
      <c r="H4" s="28"/>
    </row>
    <row r="5" spans="1:8">
      <c r="A5" s="23" t="s">
        <v>27</v>
      </c>
      <c r="B5" s="28" t="str">
        <f>CLIENTS!M5</f>
        <v>C2/C3</v>
      </c>
      <c r="C5" s="28" t="str">
        <f>VLOOKUP(B5,HOROSAISONALITE,2)</f>
        <v>HPH</v>
      </c>
      <c r="D5" s="28" t="str">
        <f>VLOOKUP(B5,HOROSAISONALITE,3)</f>
        <v>HPE</v>
      </c>
      <c r="E5" s="28" t="str">
        <f>VLOOKUP(B5,HOROSAISONALITE,4)</f>
        <v>HCH</v>
      </c>
      <c r="F5" s="28" t="str">
        <f>VLOOKUP(B5,HOROSAISONALITE,5)</f>
        <v>HCE</v>
      </c>
      <c r="G5" s="28" t="str">
        <f>VLOOKUP(B5,HOROSAISONALITE,6)</f>
        <v>POINTE</v>
      </c>
      <c r="H5" s="28" t="str">
        <f>VLOOKUP(B5,HOROSAISONALITE,7)</f>
        <v>CAR</v>
      </c>
    </row>
    <row r="6" spans="1:8">
      <c r="A6" s="23"/>
      <c r="B6" s="28"/>
      <c r="C6" s="28">
        <v>203944</v>
      </c>
      <c r="D6" s="28">
        <v>230442</v>
      </c>
      <c r="E6" s="28">
        <v>23455</v>
      </c>
      <c r="F6" s="28">
        <v>2345</v>
      </c>
      <c r="G6" s="28">
        <v>543543</v>
      </c>
      <c r="H6" s="28"/>
    </row>
    <row r="7" spans="1:8">
      <c r="A7" s="23" t="s">
        <v>28</v>
      </c>
      <c r="B7" s="28" t="str">
        <f>CLIENTS!M7</f>
        <v>C5 HP HC</v>
      </c>
      <c r="C7" s="28" t="str">
        <f>VLOOKUP(B7,HOROSAISONALITE,2)</f>
        <v>HP</v>
      </c>
      <c r="D7" s="28" t="str">
        <f>VLOOKUP(B7,HOROSAISONALITE,3)</f>
        <v>HC</v>
      </c>
      <c r="E7" s="28" t="str">
        <f>VLOOKUP(B7,HOROSAISONALITE,4)</f>
        <v>CAR</v>
      </c>
      <c r="F7" s="28">
        <f>VLOOKUP(B7,HOROSAISONALITE,5)</f>
        <v>0</v>
      </c>
      <c r="G7" s="28">
        <f>VLOOKUP(B7,HOROSAISONALITE,6)</f>
        <v>0</v>
      </c>
      <c r="H7" s="28">
        <f>VLOOKUP(B7,HOROSAISONALITE,7)</f>
        <v>0</v>
      </c>
    </row>
    <row r="8" spans="1:8">
      <c r="A8" s="23"/>
      <c r="B8" s="28"/>
      <c r="C8" s="28">
        <v>90000</v>
      </c>
      <c r="D8" s="28">
        <v>12000</v>
      </c>
      <c r="E8" s="28"/>
      <c r="F8" s="28"/>
      <c r="G8" s="28"/>
      <c r="H8" s="28"/>
    </row>
    <row r="9" spans="1:8">
      <c r="A9" s="23" t="s">
        <v>29</v>
      </c>
      <c r="B9" s="28" t="str">
        <f>CLIENTS!M9</f>
        <v>C2/C3</v>
      </c>
      <c r="C9" s="28" t="str">
        <f>VLOOKUP(B9,HOROSAISONALITE,2)</f>
        <v>HPH</v>
      </c>
      <c r="D9" s="28" t="str">
        <f>VLOOKUP(B9,HOROSAISONALITE,3)</f>
        <v>HPE</v>
      </c>
      <c r="E9" s="28" t="str">
        <f>VLOOKUP(B9,HOROSAISONALITE,4)</f>
        <v>HCH</v>
      </c>
      <c r="F9" s="28" t="str">
        <f>VLOOKUP(B9,HOROSAISONALITE,5)</f>
        <v>HCE</v>
      </c>
      <c r="G9" s="28" t="str">
        <f>VLOOKUP(B9,HOROSAISONALITE,6)</f>
        <v>POINTE</v>
      </c>
      <c r="H9" s="28" t="str">
        <f>VLOOKUP(B9,HOROSAISONALITE,7)</f>
        <v>CAR</v>
      </c>
    </row>
    <row r="10" spans="1:8">
      <c r="A10" s="23"/>
      <c r="B10" s="28"/>
      <c r="C10" s="28">
        <v>10000</v>
      </c>
      <c r="D10" s="28">
        <v>232432</v>
      </c>
      <c r="E10" s="28">
        <v>432432</v>
      </c>
      <c r="F10" s="28">
        <v>32432</v>
      </c>
      <c r="G10" s="28">
        <v>432432</v>
      </c>
      <c r="H10" s="28"/>
    </row>
    <row r="11" spans="1:8">
      <c r="A11" s="23" t="s">
        <v>30</v>
      </c>
      <c r="B11" s="28" t="str">
        <f>CLIENTS!M11</f>
        <v>C5 BASE</v>
      </c>
      <c r="C11" s="28" t="str">
        <f>VLOOKUP(B11,HOROSAISONALITE,2)</f>
        <v>BASE</v>
      </c>
      <c r="D11" s="28" t="str">
        <f>VLOOKUP(B11,HOROSAISONALITE,3)</f>
        <v>CAR</v>
      </c>
      <c r="E11" s="28">
        <f>VLOOKUP(B11,HOROSAISONALITE,4)</f>
        <v>0</v>
      </c>
      <c r="F11" s="28">
        <f>VLOOKUP(B11,HOROSAISONALITE,5)</f>
        <v>0</v>
      </c>
      <c r="G11" s="28">
        <f>VLOOKUP(B11,HOROSAISONALITE,6)</f>
        <v>0</v>
      </c>
      <c r="H11" s="28">
        <f>VLOOKUP(B11,HOROSAISONALITE,7)</f>
        <v>0</v>
      </c>
    </row>
    <row r="12" spans="1:8">
      <c r="A12" s="23"/>
      <c r="B12" s="28"/>
      <c r="C12" s="28">
        <v>232143</v>
      </c>
      <c r="D12" s="28"/>
      <c r="E12" s="28"/>
      <c r="F12" s="28"/>
      <c r="G12" s="28"/>
      <c r="H12" s="28"/>
    </row>
    <row r="13" spans="1:8">
      <c r="A13" s="23" t="s">
        <v>31</v>
      </c>
      <c r="B13" s="28" t="str">
        <f>CLIENTS!M13</f>
        <v>C2/C3</v>
      </c>
      <c r="C13" s="28" t="str">
        <f>VLOOKUP(B13,HOROSAISONALITE,2)</f>
        <v>HPH</v>
      </c>
      <c r="D13" s="28" t="str">
        <f>VLOOKUP(B13,HOROSAISONALITE,3)</f>
        <v>HPE</v>
      </c>
      <c r="E13" s="28" t="str">
        <f>VLOOKUP(B13,HOROSAISONALITE,4)</f>
        <v>HCH</v>
      </c>
      <c r="F13" s="28" t="str">
        <f>VLOOKUP(B13,HOROSAISONALITE,5)</f>
        <v>HCE</v>
      </c>
      <c r="G13" s="28" t="str">
        <f>VLOOKUP(B13,HOROSAISONALITE,6)</f>
        <v>POINTE</v>
      </c>
      <c r="H13" s="28" t="str">
        <f>VLOOKUP(B13,HOROSAISONALITE,7)</f>
        <v>CAR</v>
      </c>
    </row>
    <row r="14" spans="1:8">
      <c r="A14" s="23"/>
      <c r="B14" s="28"/>
      <c r="C14" s="28">
        <v>4324324</v>
      </c>
      <c r="D14" s="28">
        <v>423432</v>
      </c>
      <c r="E14" s="28">
        <v>4324</v>
      </c>
      <c r="F14" s="28">
        <v>4324</v>
      </c>
      <c r="G14" s="28">
        <v>4324</v>
      </c>
      <c r="H14" s="28"/>
    </row>
    <row r="15" spans="1:8">
      <c r="A15" s="23" t="s">
        <v>32</v>
      </c>
      <c r="B15" s="28" t="str">
        <f>CLIENTS!M15</f>
        <v>C5 BASE</v>
      </c>
      <c r="C15" s="28" t="str">
        <f>VLOOKUP(B15,HOROSAISONALITE,2)</f>
        <v>BASE</v>
      </c>
      <c r="D15" s="28" t="str">
        <f>VLOOKUP(B15,HOROSAISONALITE,3)</f>
        <v>CAR</v>
      </c>
      <c r="E15" s="28">
        <f>VLOOKUP(B15,HOROSAISONALITE,4)</f>
        <v>0</v>
      </c>
      <c r="F15" s="28">
        <f>VLOOKUP(B15,HOROSAISONALITE,5)</f>
        <v>0</v>
      </c>
      <c r="G15" s="28">
        <f>VLOOKUP(B15,HOROSAISONALITE,6)</f>
        <v>0</v>
      </c>
      <c r="H15" s="28">
        <f>VLOOKUP(B15,HOROSAISONALITE,7)</f>
        <v>0</v>
      </c>
    </row>
    <row r="16" spans="1:8">
      <c r="A16" s="23"/>
      <c r="B16" s="28"/>
      <c r="C16" s="28">
        <v>32423</v>
      </c>
      <c r="D16" s="28"/>
      <c r="E16" s="28"/>
      <c r="F16" s="28"/>
      <c r="G16" s="28"/>
      <c r="H16" s="28"/>
    </row>
    <row r="17" spans="1:8">
      <c r="A17" s="23" t="s">
        <v>33</v>
      </c>
      <c r="B17" s="28" t="str">
        <f>CLIENTS!M17</f>
        <v>C4</v>
      </c>
      <c r="C17" s="28" t="str">
        <f>VLOOKUP(B17,HOROSAISONALITE,2)</f>
        <v>HPH</v>
      </c>
      <c r="D17" s="28" t="str">
        <f>VLOOKUP(B17,HOROSAISONALITE,3)</f>
        <v>HPE</v>
      </c>
      <c r="E17" s="28" t="str">
        <f>VLOOKUP(B17,HOROSAISONALITE,4)</f>
        <v>HCH</v>
      </c>
      <c r="F17" s="28" t="str">
        <f>VLOOKUP(B17,HOROSAISONALITE,5)</f>
        <v>HCE</v>
      </c>
      <c r="G17" s="28" t="str">
        <f>VLOOKUP(B17,HOROSAISONALITE,6)</f>
        <v>CAR</v>
      </c>
      <c r="H17" s="28">
        <f>VLOOKUP(B17,HOROSAISONALITE,7)</f>
        <v>0</v>
      </c>
    </row>
    <row r="18" spans="1:8">
      <c r="A18" s="23"/>
      <c r="B18" s="28"/>
      <c r="C18" s="28">
        <v>324234</v>
      </c>
      <c r="D18" s="28">
        <v>543534</v>
      </c>
      <c r="E18" s="28">
        <v>543543</v>
      </c>
      <c r="F18" s="28">
        <v>67575</v>
      </c>
      <c r="G18" s="28"/>
      <c r="H18" s="28"/>
    </row>
    <row r="19" spans="1:8">
      <c r="A19" s="23" t="s">
        <v>34</v>
      </c>
      <c r="B19" s="28" t="str">
        <f>CLIENTS!M19</f>
        <v>C4 POINTE</v>
      </c>
      <c r="C19" s="28" t="str">
        <f>VLOOKUP(B19,HOROSAISONALITE,2)</f>
        <v>HPH</v>
      </c>
      <c r="D19" s="28" t="str">
        <f>VLOOKUP(B19,HOROSAISONALITE,3)</f>
        <v>HPE</v>
      </c>
      <c r="E19" s="28" t="str">
        <f>VLOOKUP(B19,HOROSAISONALITE,4)</f>
        <v>HCH</v>
      </c>
      <c r="F19" s="28" t="str">
        <f>VLOOKUP(B19,HOROSAISONALITE,5)</f>
        <v>HCE</v>
      </c>
      <c r="G19" s="28" t="str">
        <f>VLOOKUP(B19,HOROSAISONALITE,6)</f>
        <v>POINTE</v>
      </c>
      <c r="H19" s="28" t="str">
        <f>VLOOKUP(B19,HOROSAISONALITE,7)</f>
        <v>CAR</v>
      </c>
    </row>
    <row r="20" spans="1:8">
      <c r="A20" s="23"/>
      <c r="B20" s="28"/>
      <c r="C20" s="28">
        <v>324324</v>
      </c>
      <c r="D20" s="28">
        <v>54353</v>
      </c>
      <c r="E20" s="28">
        <v>6546</v>
      </c>
      <c r="F20" s="28">
        <v>5345</v>
      </c>
      <c r="G20" s="28">
        <v>43242</v>
      </c>
      <c r="H20" s="28"/>
    </row>
    <row r="21" spans="1:8">
      <c r="A21" s="23" t="s">
        <v>35</v>
      </c>
      <c r="B21" s="28" t="str">
        <f>CLIENTS!M21</f>
        <v>C4 POINTE</v>
      </c>
      <c r="C21" s="28" t="str">
        <f>VLOOKUP(B21,HOROSAISONALITE,2)</f>
        <v>HPH</v>
      </c>
      <c r="D21" s="28" t="str">
        <f>VLOOKUP(B21,HOROSAISONALITE,3)</f>
        <v>HPE</v>
      </c>
      <c r="E21" s="28" t="str">
        <f>VLOOKUP(B21,HOROSAISONALITE,4)</f>
        <v>HCH</v>
      </c>
      <c r="F21" s="28" t="str">
        <f>VLOOKUP(B21,HOROSAISONALITE,5)</f>
        <v>HCE</v>
      </c>
      <c r="G21" s="28" t="str">
        <f>VLOOKUP(B21,HOROSAISONALITE,6)</f>
        <v>POINTE</v>
      </c>
      <c r="H21" s="28" t="str">
        <f>VLOOKUP(B21,HOROSAISONALITE,7)</f>
        <v>CAR</v>
      </c>
    </row>
    <row r="22" spans="1:8">
      <c r="A22" s="23"/>
      <c r="B22" s="28"/>
      <c r="C22" s="28">
        <v>432432</v>
      </c>
      <c r="D22" s="28">
        <v>543543</v>
      </c>
      <c r="E22" s="28">
        <v>654654</v>
      </c>
      <c r="F22" s="28">
        <v>5453</v>
      </c>
      <c r="G22" s="28">
        <v>43242</v>
      </c>
      <c r="H22" s="28"/>
    </row>
    <row r="23" spans="1:8">
      <c r="A23" s="23" t="s">
        <v>36</v>
      </c>
      <c r="B23" s="28" t="str">
        <f>CLIENTS!M23</f>
        <v>C5 BASE</v>
      </c>
      <c r="C23" s="28" t="str">
        <f>VLOOKUP(B23,HOROSAISONALITE,2)</f>
        <v>BASE</v>
      </c>
      <c r="D23" s="28" t="str">
        <f>VLOOKUP(B23,HOROSAISONALITE,3)</f>
        <v>CAR</v>
      </c>
      <c r="E23" s="28">
        <f>VLOOKUP(B23,HOROSAISONALITE,4)</f>
        <v>0</v>
      </c>
      <c r="F23" s="28">
        <f>VLOOKUP(B23,HOROSAISONALITE,5)</f>
        <v>0</v>
      </c>
      <c r="G23" s="28">
        <f>VLOOKUP(B23,HOROSAISONALITE,6)</f>
        <v>0</v>
      </c>
      <c r="H23" s="28">
        <f>VLOOKUP(B23,HOROSAISONALITE,7)</f>
        <v>0</v>
      </c>
    </row>
    <row r="24" spans="1:8">
      <c r="A24" s="23"/>
      <c r="B24" s="28"/>
      <c r="C24" s="28">
        <v>4324</v>
      </c>
      <c r="D24" s="28"/>
      <c r="E24" s="28"/>
      <c r="F24" s="28"/>
      <c r="G24" s="28"/>
      <c r="H24" s="28"/>
    </row>
    <row r="25" spans="1:8">
      <c r="A25" s="23" t="s">
        <v>37</v>
      </c>
      <c r="B25" s="28" t="str">
        <f>CLIENTS!M25</f>
        <v>C5 HP HC</v>
      </c>
      <c r="C25" s="28" t="str">
        <f>VLOOKUP(B25,HOROSAISONALITE,2)</f>
        <v>HP</v>
      </c>
      <c r="D25" s="28" t="str">
        <f>VLOOKUP(B25,HOROSAISONALITE,3)</f>
        <v>HC</v>
      </c>
      <c r="E25" s="28" t="str">
        <f>VLOOKUP(B25,HOROSAISONALITE,4)</f>
        <v>CAR</v>
      </c>
      <c r="F25" s="28">
        <f>VLOOKUP(B25,HOROSAISONALITE,5)</f>
        <v>0</v>
      </c>
      <c r="G25" s="28">
        <f>VLOOKUP(B25,HOROSAISONALITE,6)</f>
        <v>0</v>
      </c>
      <c r="H25" s="28">
        <f>VLOOKUP(B25,HOROSAISONALITE,7)</f>
        <v>0</v>
      </c>
    </row>
    <row r="26" spans="1:8">
      <c r="A26" s="23"/>
      <c r="B26" s="28"/>
      <c r="C26" s="28">
        <v>43242</v>
      </c>
      <c r="D26" s="28">
        <v>54353</v>
      </c>
      <c r="E26" s="28"/>
      <c r="F26" s="28"/>
      <c r="G26" s="28"/>
      <c r="H26" s="28"/>
    </row>
    <row r="27" spans="1:8">
      <c r="A27" s="23" t="s">
        <v>38</v>
      </c>
      <c r="B27" s="28" t="str">
        <f>CLIENTS!M27</f>
        <v>C2/C3</v>
      </c>
      <c r="C27" s="28" t="str">
        <f>VLOOKUP(B27,HOROSAISONALITE,2)</f>
        <v>HPH</v>
      </c>
      <c r="D27" s="28" t="str">
        <f>VLOOKUP(B27,HOROSAISONALITE,3)</f>
        <v>HPE</v>
      </c>
      <c r="E27" s="28" t="str">
        <f>VLOOKUP(B27,HOROSAISONALITE,4)</f>
        <v>HCH</v>
      </c>
      <c r="F27" s="28" t="str">
        <f>VLOOKUP(B27,HOROSAISONALITE,5)</f>
        <v>HCE</v>
      </c>
      <c r="G27" s="28" t="str">
        <f>VLOOKUP(B27,HOROSAISONALITE,6)</f>
        <v>POINTE</v>
      </c>
      <c r="H27" s="28" t="str">
        <f>VLOOKUP(B27,HOROSAISONALITE,7)</f>
        <v>CAR</v>
      </c>
    </row>
    <row r="28" spans="1:8">
      <c r="A28" s="23"/>
      <c r="B28" s="28"/>
      <c r="C28" s="28">
        <v>432432</v>
      </c>
      <c r="D28" s="28">
        <v>54353</v>
      </c>
      <c r="E28" s="28">
        <v>65464</v>
      </c>
      <c r="F28" s="28">
        <v>534543</v>
      </c>
      <c r="G28" s="28">
        <v>4324</v>
      </c>
      <c r="H28" s="28"/>
    </row>
    <row r="29" spans="1:8">
      <c r="A29" s="23" t="s">
        <v>39</v>
      </c>
      <c r="B29" s="28" t="str">
        <f>CLIENTS!M29</f>
        <v>C5 BASE</v>
      </c>
      <c r="C29" s="28" t="str">
        <f>VLOOKUP(B29,HOROSAISONALITE,2)</f>
        <v>BASE</v>
      </c>
      <c r="D29" s="28" t="str">
        <f>VLOOKUP(B29,HOROSAISONALITE,3)</f>
        <v>CAR</v>
      </c>
      <c r="E29" s="28">
        <f>VLOOKUP(B29,HOROSAISONALITE,4)</f>
        <v>0</v>
      </c>
      <c r="F29" s="28">
        <f>VLOOKUP(B29,HOROSAISONALITE,5)</f>
        <v>0</v>
      </c>
      <c r="G29" s="28">
        <f>VLOOKUP(B29,HOROSAISONALITE,6)</f>
        <v>0</v>
      </c>
      <c r="H29" s="28">
        <f>VLOOKUP(B29,HOROSAISONALITE,7)</f>
        <v>0</v>
      </c>
    </row>
    <row r="30" spans="1:8">
      <c r="A30" s="23"/>
      <c r="B30" s="28"/>
      <c r="C30" s="28">
        <v>64564</v>
      </c>
      <c r="D30" s="28"/>
      <c r="E30" s="28"/>
      <c r="F30" s="28"/>
      <c r="G30" s="28"/>
      <c r="H30" s="28"/>
    </row>
    <row r="31" spans="1:8">
      <c r="A31" s="23" t="s">
        <v>40</v>
      </c>
      <c r="B31" s="28" t="str">
        <f>CLIENTS!M31</f>
        <v>C2/C3</v>
      </c>
      <c r="C31" s="28" t="str">
        <f>VLOOKUP(B31,HOROSAISONALITE,2)</f>
        <v>HPH</v>
      </c>
      <c r="D31" s="28" t="str">
        <f>VLOOKUP(B31,HOROSAISONALITE,3)</f>
        <v>HPE</v>
      </c>
      <c r="E31" s="28" t="str">
        <f>VLOOKUP(B31,HOROSAISONALITE,4)</f>
        <v>HCH</v>
      </c>
      <c r="F31" s="28" t="str">
        <f>VLOOKUP(B31,HOROSAISONALITE,5)</f>
        <v>HCE</v>
      </c>
      <c r="G31" s="28" t="str">
        <f>VLOOKUP(B31,HOROSAISONALITE,6)</f>
        <v>POINTE</v>
      </c>
      <c r="H31" s="28" t="str">
        <f>VLOOKUP(B31,HOROSAISONALITE,7)</f>
        <v>CAR</v>
      </c>
    </row>
    <row r="32" spans="1:8">
      <c r="A32" s="23"/>
      <c r="B32" s="28"/>
      <c r="C32" s="28">
        <v>65464</v>
      </c>
      <c r="D32" s="28">
        <v>5435</v>
      </c>
      <c r="E32" s="28">
        <v>654654</v>
      </c>
      <c r="F32" s="28">
        <v>6546</v>
      </c>
      <c r="G32" s="28">
        <v>43242</v>
      </c>
      <c r="H32" s="28"/>
    </row>
    <row r="33" spans="1:8">
      <c r="A33" s="23" t="s">
        <v>41</v>
      </c>
      <c r="B33" s="28" t="str">
        <f>CLIENTS!M33</f>
        <v>C5 BASE</v>
      </c>
      <c r="C33" s="28" t="str">
        <f>VLOOKUP(B33,HOROSAISONALITE,2)</f>
        <v>BASE</v>
      </c>
      <c r="D33" s="28" t="str">
        <f>VLOOKUP(B33,HOROSAISONALITE,3)</f>
        <v>CAR</v>
      </c>
      <c r="E33" s="28">
        <f>VLOOKUP(B33,HOROSAISONALITE,4)</f>
        <v>0</v>
      </c>
      <c r="F33" s="28">
        <f>VLOOKUP(B33,HOROSAISONALITE,5)</f>
        <v>0</v>
      </c>
      <c r="G33" s="28">
        <f>VLOOKUP(B33,HOROSAISONALITE,6)</f>
        <v>0</v>
      </c>
      <c r="H33" s="28">
        <f>VLOOKUP(B33,HOROSAISONALITE,7)</f>
        <v>0</v>
      </c>
    </row>
    <row r="34" spans="1:8">
      <c r="A34" s="23"/>
      <c r="B34" s="28"/>
      <c r="C34" s="28">
        <v>543543</v>
      </c>
      <c r="D34" s="28"/>
      <c r="E34" s="28"/>
      <c r="F34" s="28"/>
      <c r="G34" s="28"/>
      <c r="H34" s="28"/>
    </row>
    <row r="35" spans="1:8">
      <c r="A35" s="23" t="s">
        <v>42</v>
      </c>
      <c r="B35" s="28" t="str">
        <f>CLIENTS!M35</f>
        <v>C5 HP HC</v>
      </c>
      <c r="C35" s="28" t="str">
        <f>VLOOKUP(B35,HOROSAISONALITE,2)</f>
        <v>HP</v>
      </c>
      <c r="D35" s="28" t="str">
        <f>VLOOKUP(B35,HOROSAISONALITE,3)</f>
        <v>HC</v>
      </c>
      <c r="E35" s="28" t="str">
        <f>VLOOKUP(B35,HOROSAISONALITE,4)</f>
        <v>CAR</v>
      </c>
      <c r="F35" s="28">
        <f>VLOOKUP(B35,HOROSAISONALITE,5)</f>
        <v>0</v>
      </c>
      <c r="G35" s="28">
        <f>VLOOKUP(B35,HOROSAISONALITE,6)</f>
        <v>0</v>
      </c>
      <c r="H35" s="28">
        <f>VLOOKUP(B35,HOROSAISONALITE,7)</f>
        <v>0</v>
      </c>
    </row>
    <row r="36" spans="1:8">
      <c r="A36" s="23"/>
      <c r="B36" s="28"/>
      <c r="C36" s="28">
        <v>654646</v>
      </c>
      <c r="D36" s="28">
        <v>54353</v>
      </c>
      <c r="E36" s="28"/>
      <c r="F36" s="28"/>
      <c r="G36" s="28"/>
      <c r="H36" s="28"/>
    </row>
    <row r="37" spans="1:8">
      <c r="A37" s="23" t="s">
        <v>43</v>
      </c>
      <c r="B37" s="28" t="str">
        <f>CLIENTS!M37</f>
        <v>C4 POINTE</v>
      </c>
      <c r="C37" s="28" t="str">
        <f>VLOOKUP(B37,HOROSAISONALITE,2)</f>
        <v>HPH</v>
      </c>
      <c r="D37" s="28" t="str">
        <f>VLOOKUP(B37,HOROSAISONALITE,3)</f>
        <v>HPE</v>
      </c>
      <c r="E37" s="28" t="str">
        <f>VLOOKUP(B37,HOROSAISONALITE,4)</f>
        <v>HCH</v>
      </c>
      <c r="F37" s="28" t="str">
        <f>VLOOKUP(B37,HOROSAISONALITE,5)</f>
        <v>HCE</v>
      </c>
      <c r="G37" s="28" t="str">
        <f>VLOOKUP(B37,HOROSAISONALITE,6)</f>
        <v>POINTE</v>
      </c>
      <c r="H37" s="28" t="str">
        <f>VLOOKUP(B37,HOROSAISONALITE,7)</f>
        <v>CAR</v>
      </c>
    </row>
    <row r="38" spans="1:8">
      <c r="A38" s="23"/>
      <c r="B38" s="28"/>
      <c r="C38" s="28">
        <v>5435</v>
      </c>
      <c r="D38" s="28">
        <v>543543</v>
      </c>
      <c r="E38" s="28">
        <v>654654</v>
      </c>
      <c r="F38" s="28">
        <v>5435</v>
      </c>
      <c r="G38" s="28">
        <v>423423</v>
      </c>
      <c r="H38" s="28"/>
    </row>
    <row r="39" spans="1:8">
      <c r="A39" s="23" t="s">
        <v>44</v>
      </c>
      <c r="B39" s="28" t="str">
        <f>CLIENTS!M39</f>
        <v>C4</v>
      </c>
      <c r="C39" s="28" t="str">
        <f>VLOOKUP(B39,HOROSAISONALITE,2)</f>
        <v>HPH</v>
      </c>
      <c r="D39" s="28" t="str">
        <f>VLOOKUP(B39,HOROSAISONALITE,3)</f>
        <v>HPE</v>
      </c>
      <c r="E39" s="28" t="str">
        <f>VLOOKUP(B39,HOROSAISONALITE,4)</f>
        <v>HCH</v>
      </c>
      <c r="F39" s="28" t="str">
        <f>VLOOKUP(B39,HOROSAISONALITE,5)</f>
        <v>HCE</v>
      </c>
      <c r="G39" s="28" t="str">
        <f>VLOOKUP(B39,HOROSAISONALITE,6)</f>
        <v>CAR</v>
      </c>
      <c r="H39" s="28">
        <f>VLOOKUP(B39,HOROSAISONALITE,7)</f>
        <v>0</v>
      </c>
    </row>
    <row r="40" spans="1:8">
      <c r="A40" s="23"/>
      <c r="B40" s="28"/>
      <c r="C40" s="28">
        <v>54353</v>
      </c>
      <c r="D40" s="28">
        <v>5435</v>
      </c>
      <c r="E40" s="28">
        <v>65464</v>
      </c>
      <c r="F40" s="28">
        <v>53453</v>
      </c>
      <c r="G40" s="28"/>
      <c r="H40" s="28"/>
    </row>
    <row r="41" spans="1:8">
      <c r="A41" s="23" t="s">
        <v>45</v>
      </c>
      <c r="B41" s="28" t="str">
        <f>CLIENTS!M41</f>
        <v>C5 BASE</v>
      </c>
      <c r="C41" s="28" t="str">
        <f>VLOOKUP(B41,HOROSAISONALITE,2)</f>
        <v>BASE</v>
      </c>
      <c r="D41" s="28" t="str">
        <f>VLOOKUP(B41,HOROSAISONALITE,3)</f>
        <v>CAR</v>
      </c>
      <c r="E41" s="28">
        <f>VLOOKUP(B41,HOROSAISONALITE,4)</f>
        <v>0</v>
      </c>
      <c r="F41" s="28">
        <f>VLOOKUP(B41,HOROSAISONALITE,5)</f>
        <v>0</v>
      </c>
      <c r="G41" s="28">
        <f>VLOOKUP(B41,HOROSAISONALITE,6)</f>
        <v>0</v>
      </c>
      <c r="H41" s="28">
        <f>VLOOKUP(B41,HOROSAISONALITE,7)</f>
        <v>0</v>
      </c>
    </row>
    <row r="42" spans="1:8">
      <c r="A42" s="28"/>
      <c r="B42" s="28"/>
      <c r="C42" s="28">
        <v>543</v>
      </c>
      <c r="D42" s="28"/>
      <c r="E42" s="28"/>
      <c r="F42" s="28"/>
      <c r="G42" s="28"/>
      <c r="H42" s="28"/>
    </row>
  </sheetData>
  <mergeCells count="3">
    <mergeCell ref="A1:A2"/>
    <mergeCell ref="B1:B2"/>
    <mergeCell ref="C1:H2"/>
  </mergeCells>
  <conditionalFormatting sqref="C3:H41">
    <cfRule type="cellIs" dxfId="4" priority="1" operator="equal">
      <formula>0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81009-EB7E-0646-BFBF-62EE723737F9}">
  <dimension ref="A1:AD61"/>
  <sheetViews>
    <sheetView topLeftCell="I1" workbookViewId="0">
      <selection activeCell="M3" sqref="M3"/>
    </sheetView>
  </sheetViews>
  <sheetFormatPr baseColWidth="10" defaultRowHeight="16"/>
  <cols>
    <col min="2" max="2" width="16.83203125" customWidth="1"/>
    <col min="3" max="4" width="19.1640625" customWidth="1"/>
    <col min="5" max="5" width="12.6640625" customWidth="1"/>
    <col min="6" max="6" width="14.5" customWidth="1"/>
    <col min="7" max="7" width="20.33203125" customWidth="1"/>
    <col min="8" max="8" width="14.6640625" customWidth="1"/>
    <col min="9" max="9" width="26.1640625" customWidth="1"/>
    <col min="10" max="10" width="30.5" customWidth="1"/>
    <col min="11" max="11" width="25.1640625" customWidth="1"/>
    <col min="12" max="12" width="24.33203125" customWidth="1"/>
    <col min="13" max="13" width="14.83203125" customWidth="1"/>
    <col min="14" max="14" width="17.5" customWidth="1"/>
    <col min="15" max="15" width="13.33203125" customWidth="1"/>
    <col min="16" max="16" width="11.1640625" bestFit="1" customWidth="1"/>
  </cols>
  <sheetData>
    <row r="1" spans="1:30">
      <c r="A1" s="38" t="s">
        <v>0</v>
      </c>
      <c r="B1" s="38" t="s">
        <v>3</v>
      </c>
      <c r="C1" s="38" t="s">
        <v>5</v>
      </c>
      <c r="D1" s="38" t="s">
        <v>7</v>
      </c>
      <c r="E1" s="38" t="s">
        <v>10</v>
      </c>
      <c r="F1" s="38" t="s">
        <v>21</v>
      </c>
      <c r="G1" s="38" t="s">
        <v>14</v>
      </c>
      <c r="H1" s="38" t="s">
        <v>16</v>
      </c>
      <c r="I1" s="38" t="s">
        <v>18</v>
      </c>
      <c r="J1" s="38" t="s">
        <v>22</v>
      </c>
      <c r="K1" s="38" t="s">
        <v>23</v>
      </c>
      <c r="L1" s="38" t="s">
        <v>6</v>
      </c>
      <c r="M1" s="38" t="s">
        <v>24</v>
      </c>
      <c r="N1" s="38" t="s">
        <v>25</v>
      </c>
      <c r="O1" s="38"/>
      <c r="P1" s="38"/>
      <c r="Q1" s="38"/>
      <c r="R1" s="38"/>
      <c r="S1" s="38"/>
      <c r="T1" s="38"/>
      <c r="U1" s="38"/>
      <c r="V1" s="38"/>
      <c r="W1" s="39"/>
      <c r="X1" s="39"/>
      <c r="Y1" s="39"/>
      <c r="Z1" s="39"/>
      <c r="AA1" s="39"/>
      <c r="AB1" s="39"/>
      <c r="AC1" s="39"/>
      <c r="AD1" s="39"/>
    </row>
    <row r="2" spans="1:30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23"/>
      <c r="P2" s="23"/>
      <c r="Q2" s="23"/>
      <c r="R2" s="23"/>
      <c r="S2" s="23"/>
      <c r="T2" s="23"/>
      <c r="U2" s="23"/>
      <c r="V2" s="23"/>
      <c r="W2" s="21"/>
      <c r="X2" s="21"/>
      <c r="Y2" s="21"/>
      <c r="Z2" s="21"/>
      <c r="AA2" s="21"/>
      <c r="AB2" s="21"/>
      <c r="AC2" s="21"/>
      <c r="AD2" s="21"/>
    </row>
    <row r="3" spans="1:30" ht="32" customHeight="1">
      <c r="A3" s="23" t="s">
        <v>26</v>
      </c>
      <c r="B3" s="23" t="s">
        <v>47</v>
      </c>
      <c r="C3" s="24">
        <v>240303901552098</v>
      </c>
      <c r="D3" s="24" t="s">
        <v>141</v>
      </c>
      <c r="E3" s="23" t="s">
        <v>66</v>
      </c>
      <c r="F3" s="23" t="s">
        <v>67</v>
      </c>
      <c r="G3" s="25">
        <v>492839454</v>
      </c>
      <c r="H3" s="25">
        <v>611030292</v>
      </c>
      <c r="I3" s="23" t="s">
        <v>101</v>
      </c>
      <c r="J3" s="26" t="s">
        <v>121</v>
      </c>
      <c r="K3" s="23"/>
      <c r="L3" s="24">
        <v>82734827364993</v>
      </c>
      <c r="M3" s="23" t="s">
        <v>153</v>
      </c>
      <c r="N3" s="23">
        <v>90</v>
      </c>
      <c r="O3" s="27" t="str">
        <f>'OFFRE COMMERCIALE'!C3</f>
        <v>HPH</v>
      </c>
      <c r="P3" s="27" t="str">
        <f>'OFFRE COMMERCIALE'!D3</f>
        <v>HPE</v>
      </c>
      <c r="Q3" s="27" t="str">
        <f>'OFFRE COMMERCIALE'!E3</f>
        <v>HCH</v>
      </c>
      <c r="R3" s="27" t="str">
        <f>'OFFRE COMMERCIALE'!F3</f>
        <v>HCE</v>
      </c>
      <c r="S3" s="27" t="str">
        <f>'OFFRE COMMERCIALE'!G3</f>
        <v>POINTE</v>
      </c>
      <c r="T3" s="32" t="str">
        <f>'OFFRE COMMERCIALE'!H3</f>
        <v>CAR</v>
      </c>
      <c r="U3" s="27"/>
      <c r="V3" s="27"/>
      <c r="W3" s="17"/>
      <c r="X3" s="17"/>
      <c r="Y3" s="17"/>
      <c r="Z3" s="17"/>
    </row>
    <row r="4" spans="1:30">
      <c r="A4" s="33"/>
      <c r="B4" s="33"/>
      <c r="C4" s="34"/>
      <c r="D4" s="34"/>
      <c r="E4" s="33"/>
      <c r="F4" s="33"/>
      <c r="G4" s="35"/>
      <c r="H4" s="35"/>
      <c r="I4" s="33"/>
      <c r="J4" s="36"/>
      <c r="K4" s="33"/>
      <c r="L4" s="34"/>
      <c r="M4" s="33"/>
      <c r="N4" s="33"/>
      <c r="O4" s="27">
        <f>'OFFRE COMMERCIALE'!C4</f>
        <v>250000</v>
      </c>
      <c r="P4" s="27">
        <f>'OFFRE COMMERCIALE'!D4</f>
        <v>13000</v>
      </c>
      <c r="Q4" s="27">
        <f>'OFFRE COMMERCIALE'!E4</f>
        <v>23004</v>
      </c>
      <c r="R4" s="27">
        <f>'OFFRE COMMERCIALE'!F4</f>
        <v>23044</v>
      </c>
      <c r="S4" s="27">
        <f>'OFFRE COMMERCIALE'!G4</f>
        <v>24042</v>
      </c>
      <c r="T4" s="27">
        <f>'OFFRE COMMERCIALE'!H4</f>
        <v>0</v>
      </c>
      <c r="U4" s="27"/>
      <c r="V4" s="27"/>
      <c r="W4" s="22"/>
      <c r="X4" s="22"/>
      <c r="Y4" s="22"/>
      <c r="Z4" s="22"/>
    </row>
    <row r="5" spans="1:30" ht="32">
      <c r="A5" s="23" t="s">
        <v>27</v>
      </c>
      <c r="B5" s="23" t="s">
        <v>65</v>
      </c>
      <c r="C5" s="24">
        <v>290038380203650</v>
      </c>
      <c r="D5" s="24" t="s">
        <v>142</v>
      </c>
      <c r="E5" s="23" t="s">
        <v>80</v>
      </c>
      <c r="F5" s="23" t="s">
        <v>100</v>
      </c>
      <c r="G5" s="25" t="s">
        <v>151</v>
      </c>
      <c r="H5" s="25" t="s">
        <v>152</v>
      </c>
      <c r="I5" s="23" t="s">
        <v>102</v>
      </c>
      <c r="J5" s="26" t="s">
        <v>123</v>
      </c>
      <c r="K5" s="23"/>
      <c r="L5" s="24">
        <v>39484929283343</v>
      </c>
      <c r="M5" s="23" t="s">
        <v>153</v>
      </c>
      <c r="N5" s="23">
        <v>120</v>
      </c>
      <c r="O5" s="27" t="str">
        <f>'OFFRE COMMERCIALE'!C5</f>
        <v>HPH</v>
      </c>
      <c r="P5" s="27" t="str">
        <f>'OFFRE COMMERCIALE'!D5</f>
        <v>HPE</v>
      </c>
      <c r="Q5" s="27" t="str">
        <f>'OFFRE COMMERCIALE'!E5</f>
        <v>HCH</v>
      </c>
      <c r="R5" s="27" t="str">
        <f>'OFFRE COMMERCIALE'!F5</f>
        <v>HCE</v>
      </c>
      <c r="S5" s="27" t="str">
        <f>'OFFRE COMMERCIALE'!G5</f>
        <v>POINTE</v>
      </c>
      <c r="T5" s="27" t="str">
        <f>'OFFRE COMMERCIALE'!H5</f>
        <v>CAR</v>
      </c>
      <c r="U5" s="27"/>
      <c r="V5" s="27"/>
      <c r="W5" s="17"/>
      <c r="X5" s="17"/>
      <c r="Y5" s="17"/>
      <c r="Z5" s="17"/>
    </row>
    <row r="6" spans="1:30">
      <c r="A6" s="23"/>
      <c r="B6" s="23"/>
      <c r="C6" s="24"/>
      <c r="D6" s="24"/>
      <c r="E6" s="23"/>
      <c r="F6" s="23"/>
      <c r="G6" s="25"/>
      <c r="H6" s="25"/>
      <c r="I6" s="23"/>
      <c r="J6" s="26"/>
      <c r="K6" s="23"/>
      <c r="L6" s="24"/>
      <c r="M6" s="23"/>
      <c r="N6" s="23"/>
      <c r="O6" s="27">
        <f>'OFFRE COMMERCIALE'!C6</f>
        <v>203944</v>
      </c>
      <c r="P6" s="27">
        <f>'OFFRE COMMERCIALE'!D6</f>
        <v>230442</v>
      </c>
      <c r="Q6" s="27">
        <f>'OFFRE COMMERCIALE'!E6</f>
        <v>23455</v>
      </c>
      <c r="R6" s="27">
        <f>'OFFRE COMMERCIALE'!F6</f>
        <v>2345</v>
      </c>
      <c r="S6" s="27">
        <f>'OFFRE COMMERCIALE'!G6</f>
        <v>543543</v>
      </c>
      <c r="T6" s="27">
        <f>'OFFRE COMMERCIALE'!H6</f>
        <v>0</v>
      </c>
      <c r="U6" s="27"/>
      <c r="V6" s="27"/>
      <c r="W6" s="22"/>
      <c r="X6" s="22"/>
      <c r="Y6" s="22"/>
      <c r="Z6" s="22"/>
    </row>
    <row r="7" spans="1:30" ht="32">
      <c r="A7" s="23" t="s">
        <v>28</v>
      </c>
      <c r="B7" s="23" t="s">
        <v>52</v>
      </c>
      <c r="C7" s="24">
        <v>339772858855201</v>
      </c>
      <c r="D7" s="24" t="s">
        <v>143</v>
      </c>
      <c r="E7" s="23" t="s">
        <v>81</v>
      </c>
      <c r="F7" s="23" t="s">
        <v>88</v>
      </c>
      <c r="G7" s="25" t="s">
        <v>151</v>
      </c>
      <c r="H7" s="25" t="s">
        <v>152</v>
      </c>
      <c r="I7" s="23" t="s">
        <v>103</v>
      </c>
      <c r="J7" s="26" t="s">
        <v>122</v>
      </c>
      <c r="K7" s="23"/>
      <c r="L7" s="24">
        <v>82734827362393</v>
      </c>
      <c r="M7" s="23" t="s">
        <v>156</v>
      </c>
      <c r="N7" s="23">
        <v>77</v>
      </c>
      <c r="O7" s="27" t="str">
        <f>'OFFRE COMMERCIALE'!C7</f>
        <v>HP</v>
      </c>
      <c r="P7" s="27" t="str">
        <f>'OFFRE COMMERCIALE'!D7</f>
        <v>HC</v>
      </c>
      <c r="Q7" s="27" t="str">
        <f>'OFFRE COMMERCIALE'!E7</f>
        <v>CAR</v>
      </c>
      <c r="R7" s="32">
        <f>'OFFRE COMMERCIALE'!F7</f>
        <v>0</v>
      </c>
      <c r="S7" s="32">
        <f>'OFFRE COMMERCIALE'!G7</f>
        <v>0</v>
      </c>
      <c r="T7" s="32">
        <f>'OFFRE COMMERCIALE'!H7</f>
        <v>0</v>
      </c>
      <c r="U7" s="27"/>
      <c r="V7" s="27"/>
      <c r="W7" s="17"/>
      <c r="X7" s="17"/>
      <c r="Y7" s="17"/>
      <c r="Z7" s="17"/>
    </row>
    <row r="8" spans="1:30">
      <c r="A8" s="23"/>
      <c r="B8" s="23"/>
      <c r="C8" s="24"/>
      <c r="D8" s="24"/>
      <c r="E8" s="23"/>
      <c r="F8" s="23"/>
      <c r="G8" s="25"/>
      <c r="H8" s="25"/>
      <c r="I8" s="23"/>
      <c r="J8" s="26"/>
      <c r="K8" s="23"/>
      <c r="L8" s="24"/>
      <c r="M8" s="23"/>
      <c r="N8" s="23"/>
      <c r="O8" s="27">
        <f>'OFFRE COMMERCIALE'!C8</f>
        <v>90000</v>
      </c>
      <c r="P8" s="27">
        <f>'OFFRE COMMERCIALE'!D8</f>
        <v>12000</v>
      </c>
      <c r="Q8" s="27">
        <f>'OFFRE COMMERCIALE'!E8</f>
        <v>0</v>
      </c>
      <c r="R8" s="27">
        <f>'OFFRE COMMERCIALE'!F8</f>
        <v>0</v>
      </c>
      <c r="S8" s="27">
        <f>'OFFRE COMMERCIALE'!G8</f>
        <v>0</v>
      </c>
      <c r="T8" s="27">
        <f>'OFFRE COMMERCIALE'!H8</f>
        <v>0</v>
      </c>
      <c r="U8" s="27"/>
      <c r="V8" s="27"/>
      <c r="W8" s="22"/>
      <c r="X8" s="22"/>
      <c r="Y8" s="22"/>
      <c r="Z8" s="22"/>
    </row>
    <row r="9" spans="1:30" ht="32">
      <c r="A9" s="23" t="s">
        <v>29</v>
      </c>
      <c r="B9" s="23" t="s">
        <v>61</v>
      </c>
      <c r="C9" s="24">
        <v>389507337506752</v>
      </c>
      <c r="D9" s="24" t="s">
        <v>144</v>
      </c>
      <c r="E9" s="23" t="s">
        <v>61</v>
      </c>
      <c r="F9" s="23" t="s">
        <v>68</v>
      </c>
      <c r="G9" s="25" t="s">
        <v>151</v>
      </c>
      <c r="H9" s="25" t="s">
        <v>152</v>
      </c>
      <c r="I9" s="23" t="s">
        <v>104</v>
      </c>
      <c r="J9" s="26" t="s">
        <v>124</v>
      </c>
      <c r="K9" s="23"/>
      <c r="L9" s="24">
        <v>12598472544122</v>
      </c>
      <c r="M9" s="23" t="s">
        <v>153</v>
      </c>
      <c r="N9" s="23">
        <v>250</v>
      </c>
      <c r="O9" s="27" t="str">
        <f>'OFFRE COMMERCIALE'!C9</f>
        <v>HPH</v>
      </c>
      <c r="P9" s="27" t="str">
        <f>'OFFRE COMMERCIALE'!D9</f>
        <v>HPE</v>
      </c>
      <c r="Q9" s="27" t="str">
        <f>'OFFRE COMMERCIALE'!E9</f>
        <v>HCH</v>
      </c>
      <c r="R9" s="27" t="str">
        <f>'OFFRE COMMERCIALE'!F9</f>
        <v>HCE</v>
      </c>
      <c r="S9" s="27" t="str">
        <f>'OFFRE COMMERCIALE'!G9</f>
        <v>POINTE</v>
      </c>
      <c r="T9" s="27" t="str">
        <f>'OFFRE COMMERCIALE'!H9</f>
        <v>CAR</v>
      </c>
      <c r="U9" s="27"/>
      <c r="V9" s="27"/>
      <c r="W9" s="17"/>
      <c r="X9" s="17"/>
      <c r="Y9" s="17"/>
      <c r="Z9" s="17"/>
    </row>
    <row r="10" spans="1:30">
      <c r="A10" s="23"/>
      <c r="B10" s="23"/>
      <c r="C10" s="24"/>
      <c r="D10" s="24"/>
      <c r="E10" s="23"/>
      <c r="F10" s="23"/>
      <c r="G10" s="25"/>
      <c r="H10" s="25"/>
      <c r="I10" s="23"/>
      <c r="J10" s="26"/>
      <c r="K10" s="23"/>
      <c r="L10" s="24"/>
      <c r="M10" s="23"/>
      <c r="N10" s="23"/>
      <c r="O10" s="27">
        <f>'OFFRE COMMERCIALE'!C10</f>
        <v>10000</v>
      </c>
      <c r="P10" s="27">
        <f>'OFFRE COMMERCIALE'!D10</f>
        <v>232432</v>
      </c>
      <c r="Q10" s="27">
        <f>'OFFRE COMMERCIALE'!E10</f>
        <v>432432</v>
      </c>
      <c r="R10" s="27">
        <f>'OFFRE COMMERCIALE'!F10</f>
        <v>32432</v>
      </c>
      <c r="S10" s="27">
        <f>'OFFRE COMMERCIALE'!G10</f>
        <v>432432</v>
      </c>
      <c r="T10" s="27">
        <f>'OFFRE COMMERCIALE'!H10</f>
        <v>0</v>
      </c>
      <c r="U10" s="27"/>
      <c r="V10" s="27"/>
      <c r="W10" s="22"/>
      <c r="X10" s="22"/>
      <c r="Y10" s="22"/>
      <c r="Z10" s="22"/>
    </row>
    <row r="11" spans="1:30" ht="32">
      <c r="A11" s="23" t="s">
        <v>30</v>
      </c>
      <c r="B11" s="23" t="s">
        <v>63</v>
      </c>
      <c r="C11" s="24">
        <v>321324332423432</v>
      </c>
      <c r="D11" s="24" t="s">
        <v>145</v>
      </c>
      <c r="E11" s="23" t="s">
        <v>69</v>
      </c>
      <c r="F11" s="23" t="s">
        <v>70</v>
      </c>
      <c r="G11" s="25" t="s">
        <v>151</v>
      </c>
      <c r="H11" s="25" t="s">
        <v>152</v>
      </c>
      <c r="I11" s="23" t="s">
        <v>105</v>
      </c>
      <c r="J11" s="26" t="s">
        <v>125</v>
      </c>
      <c r="K11" s="23"/>
      <c r="L11" s="24">
        <v>12598472542822</v>
      </c>
      <c r="M11" s="23" t="s">
        <v>155</v>
      </c>
      <c r="N11" s="23">
        <v>130</v>
      </c>
      <c r="O11" s="27" t="str">
        <f>'OFFRE COMMERCIALE'!C11</f>
        <v>BASE</v>
      </c>
      <c r="P11" s="27" t="str">
        <f>'OFFRE COMMERCIALE'!D11</f>
        <v>CAR</v>
      </c>
      <c r="Q11" s="27">
        <f>'OFFRE COMMERCIALE'!E11</f>
        <v>0</v>
      </c>
      <c r="R11" s="27">
        <f>'OFFRE COMMERCIALE'!F11</f>
        <v>0</v>
      </c>
      <c r="S11" s="27">
        <f>'OFFRE COMMERCIALE'!G11</f>
        <v>0</v>
      </c>
      <c r="T11" s="27">
        <f>'OFFRE COMMERCIALE'!H11</f>
        <v>0</v>
      </c>
      <c r="U11" s="27"/>
      <c r="V11" s="27"/>
      <c r="W11" s="17"/>
      <c r="X11" s="17"/>
      <c r="Y11" s="17"/>
      <c r="Z11" s="17"/>
    </row>
    <row r="12" spans="1:30">
      <c r="A12" s="23"/>
      <c r="B12" s="23"/>
      <c r="C12" s="24"/>
      <c r="D12" s="24"/>
      <c r="E12" s="23"/>
      <c r="F12" s="23"/>
      <c r="G12" s="25"/>
      <c r="H12" s="25"/>
      <c r="I12" s="23"/>
      <c r="J12" s="26"/>
      <c r="K12" s="23"/>
      <c r="L12" s="24"/>
      <c r="M12" s="23"/>
      <c r="N12" s="23"/>
      <c r="O12" s="27">
        <f>'OFFRE COMMERCIALE'!C12</f>
        <v>232143</v>
      </c>
      <c r="P12" s="27">
        <f>'OFFRE COMMERCIALE'!D12</f>
        <v>0</v>
      </c>
      <c r="Q12" s="27">
        <f>'OFFRE COMMERCIALE'!E12</f>
        <v>0</v>
      </c>
      <c r="R12" s="27">
        <f>'OFFRE COMMERCIALE'!F12</f>
        <v>0</v>
      </c>
      <c r="S12" s="27">
        <f>'OFFRE COMMERCIALE'!G12</f>
        <v>0</v>
      </c>
      <c r="T12" s="27">
        <f>'OFFRE COMMERCIALE'!H12</f>
        <v>0</v>
      </c>
      <c r="U12" s="27"/>
      <c r="V12" s="27"/>
      <c r="W12" s="22"/>
      <c r="X12" s="22"/>
      <c r="Y12" s="22"/>
      <c r="Z12" s="22"/>
    </row>
    <row r="13" spans="1:30" ht="32">
      <c r="A13" s="23" t="s">
        <v>31</v>
      </c>
      <c r="B13" s="23" t="s">
        <v>53</v>
      </c>
      <c r="C13" s="24">
        <v>240303901552098</v>
      </c>
      <c r="D13" s="24" t="s">
        <v>146</v>
      </c>
      <c r="E13" s="23" t="s">
        <v>82</v>
      </c>
      <c r="F13" s="23" t="s">
        <v>99</v>
      </c>
      <c r="G13" s="25" t="s">
        <v>151</v>
      </c>
      <c r="H13" s="25" t="s">
        <v>152</v>
      </c>
      <c r="I13" s="23" t="s">
        <v>106</v>
      </c>
      <c r="J13" s="26" t="s">
        <v>126</v>
      </c>
      <c r="K13" s="23"/>
      <c r="L13" s="24">
        <v>82734827364993</v>
      </c>
      <c r="M13" s="23" t="s">
        <v>153</v>
      </c>
      <c r="N13" s="23">
        <v>42</v>
      </c>
      <c r="O13" s="27" t="str">
        <f>'OFFRE COMMERCIALE'!C13</f>
        <v>HPH</v>
      </c>
      <c r="P13" s="27" t="str">
        <f>'OFFRE COMMERCIALE'!D13</f>
        <v>HPE</v>
      </c>
      <c r="Q13" s="27" t="str">
        <f>'OFFRE COMMERCIALE'!E13</f>
        <v>HCH</v>
      </c>
      <c r="R13" s="27" t="str">
        <f>'OFFRE COMMERCIALE'!F13</f>
        <v>HCE</v>
      </c>
      <c r="S13" s="27" t="str">
        <f>'OFFRE COMMERCIALE'!G13</f>
        <v>POINTE</v>
      </c>
      <c r="T13" s="27" t="str">
        <f>'OFFRE COMMERCIALE'!H13</f>
        <v>CAR</v>
      </c>
      <c r="U13" s="27"/>
      <c r="V13" s="27"/>
      <c r="W13" s="17"/>
      <c r="X13" s="17"/>
      <c r="Y13" s="17"/>
      <c r="Z13" s="17"/>
    </row>
    <row r="14" spans="1:30">
      <c r="A14" s="23"/>
      <c r="B14" s="23"/>
      <c r="C14" s="24"/>
      <c r="D14" s="24"/>
      <c r="E14" s="23"/>
      <c r="F14" s="23"/>
      <c r="G14" s="25"/>
      <c r="H14" s="25"/>
      <c r="I14" s="23"/>
      <c r="J14" s="26"/>
      <c r="K14" s="23"/>
      <c r="L14" s="24"/>
      <c r="M14" s="23"/>
      <c r="N14" s="23"/>
      <c r="O14" s="27">
        <f>'OFFRE COMMERCIALE'!C14</f>
        <v>4324324</v>
      </c>
      <c r="P14" s="27">
        <f>'OFFRE COMMERCIALE'!D14</f>
        <v>423432</v>
      </c>
      <c r="Q14" s="27">
        <f>'OFFRE COMMERCIALE'!E14</f>
        <v>4324</v>
      </c>
      <c r="R14" s="27">
        <f>'OFFRE COMMERCIALE'!F14</f>
        <v>4324</v>
      </c>
      <c r="S14" s="27">
        <f>'OFFRE COMMERCIALE'!G14</f>
        <v>4324</v>
      </c>
      <c r="T14" s="27">
        <f>'OFFRE COMMERCIALE'!H14</f>
        <v>0</v>
      </c>
      <c r="U14" s="27"/>
      <c r="V14" s="27"/>
      <c r="W14" s="22"/>
      <c r="X14" s="22"/>
      <c r="Y14" s="22"/>
      <c r="Z14" s="22"/>
    </row>
    <row r="15" spans="1:30" ht="32">
      <c r="A15" s="23" t="s">
        <v>32</v>
      </c>
      <c r="B15" s="23" t="s">
        <v>58</v>
      </c>
      <c r="C15" s="24">
        <v>290038380203650</v>
      </c>
      <c r="D15" s="24" t="s">
        <v>147</v>
      </c>
      <c r="E15" s="23" t="s">
        <v>62</v>
      </c>
      <c r="F15" s="23" t="s">
        <v>71</v>
      </c>
      <c r="G15" s="25" t="s">
        <v>151</v>
      </c>
      <c r="H15" s="25" t="s">
        <v>152</v>
      </c>
      <c r="I15" s="23" t="s">
        <v>107</v>
      </c>
      <c r="J15" s="26" t="s">
        <v>127</v>
      </c>
      <c r="K15" s="23"/>
      <c r="L15" s="24">
        <v>39484929283343</v>
      </c>
      <c r="M15" s="23" t="s">
        <v>155</v>
      </c>
      <c r="N15" s="23">
        <v>77</v>
      </c>
      <c r="O15" s="27" t="str">
        <f>'OFFRE COMMERCIALE'!C15</f>
        <v>BASE</v>
      </c>
      <c r="P15" s="27" t="str">
        <f>'OFFRE COMMERCIALE'!D15</f>
        <v>CAR</v>
      </c>
      <c r="Q15" s="27">
        <f>'OFFRE COMMERCIALE'!E15</f>
        <v>0</v>
      </c>
      <c r="R15" s="27">
        <f>'OFFRE COMMERCIALE'!F15</f>
        <v>0</v>
      </c>
      <c r="S15" s="27">
        <f>'OFFRE COMMERCIALE'!G15</f>
        <v>0</v>
      </c>
      <c r="T15" s="27">
        <f>'OFFRE COMMERCIALE'!H15</f>
        <v>0</v>
      </c>
      <c r="U15" s="27"/>
      <c r="V15" s="27"/>
      <c r="W15" s="17"/>
      <c r="X15" s="17"/>
      <c r="Y15" s="17"/>
      <c r="Z15" s="17"/>
    </row>
    <row r="16" spans="1:30">
      <c r="A16" s="23"/>
      <c r="B16" s="23"/>
      <c r="C16" s="24"/>
      <c r="D16" s="24"/>
      <c r="E16" s="23"/>
      <c r="F16" s="23"/>
      <c r="G16" s="25"/>
      <c r="H16" s="25"/>
      <c r="I16" s="23"/>
      <c r="J16" s="26"/>
      <c r="K16" s="23"/>
      <c r="L16" s="24"/>
      <c r="M16" s="23"/>
      <c r="N16" s="23"/>
      <c r="O16" s="27">
        <f>'OFFRE COMMERCIALE'!C16</f>
        <v>32423</v>
      </c>
      <c r="P16" s="27">
        <f>'OFFRE COMMERCIALE'!D16</f>
        <v>0</v>
      </c>
      <c r="Q16" s="27">
        <f>'OFFRE COMMERCIALE'!E16</f>
        <v>0</v>
      </c>
      <c r="R16" s="27">
        <f>'OFFRE COMMERCIALE'!F16</f>
        <v>0</v>
      </c>
      <c r="S16" s="27">
        <f>'OFFRE COMMERCIALE'!G16</f>
        <v>0</v>
      </c>
      <c r="T16" s="27">
        <f>'OFFRE COMMERCIALE'!H16</f>
        <v>0</v>
      </c>
      <c r="U16" s="27"/>
      <c r="V16" s="27"/>
      <c r="W16" s="22"/>
      <c r="X16" s="22"/>
      <c r="Y16" s="22"/>
      <c r="Z16" s="22"/>
    </row>
    <row r="17" spans="1:26" ht="32">
      <c r="A17" s="23" t="s">
        <v>33</v>
      </c>
      <c r="B17" s="23" t="s">
        <v>56</v>
      </c>
      <c r="C17" s="24">
        <v>339772858855201</v>
      </c>
      <c r="D17" s="24" t="s">
        <v>148</v>
      </c>
      <c r="E17" s="23" t="s">
        <v>83</v>
      </c>
      <c r="F17" s="23" t="s">
        <v>98</v>
      </c>
      <c r="G17" s="25" t="s">
        <v>151</v>
      </c>
      <c r="H17" s="25" t="s">
        <v>152</v>
      </c>
      <c r="I17" s="23" t="s">
        <v>108</v>
      </c>
      <c r="J17" s="26" t="s">
        <v>128</v>
      </c>
      <c r="K17" s="23"/>
      <c r="L17" s="24">
        <v>82734827362393</v>
      </c>
      <c r="M17" s="23" t="s">
        <v>9</v>
      </c>
      <c r="N17" s="23">
        <v>90</v>
      </c>
      <c r="O17" s="27" t="str">
        <f>'OFFRE COMMERCIALE'!C17</f>
        <v>HPH</v>
      </c>
      <c r="P17" s="27" t="str">
        <f>'OFFRE COMMERCIALE'!D17</f>
        <v>HPE</v>
      </c>
      <c r="Q17" s="27" t="str">
        <f>'OFFRE COMMERCIALE'!E17</f>
        <v>HCH</v>
      </c>
      <c r="R17" s="27" t="str">
        <f>'OFFRE COMMERCIALE'!F17</f>
        <v>HCE</v>
      </c>
      <c r="S17" s="27" t="str">
        <f>'OFFRE COMMERCIALE'!G17</f>
        <v>CAR</v>
      </c>
      <c r="T17" s="27">
        <f>'OFFRE COMMERCIALE'!H17</f>
        <v>0</v>
      </c>
      <c r="U17" s="29"/>
      <c r="V17" s="29"/>
      <c r="W17" s="17"/>
      <c r="X17" s="17"/>
      <c r="Y17" s="17"/>
      <c r="Z17" s="17"/>
    </row>
    <row r="18" spans="1:26">
      <c r="A18" s="23"/>
      <c r="B18" s="23"/>
      <c r="C18" s="24"/>
      <c r="D18" s="24"/>
      <c r="E18" s="23"/>
      <c r="F18" s="23"/>
      <c r="G18" s="25"/>
      <c r="H18" s="25"/>
      <c r="I18" s="23"/>
      <c r="J18" s="26"/>
      <c r="K18" s="23"/>
      <c r="L18" s="24"/>
      <c r="M18" s="23"/>
      <c r="N18" s="23"/>
      <c r="O18" s="27">
        <f>'OFFRE COMMERCIALE'!C18</f>
        <v>324234</v>
      </c>
      <c r="P18" s="27">
        <f>'OFFRE COMMERCIALE'!D18</f>
        <v>543534</v>
      </c>
      <c r="Q18" s="27">
        <f>'OFFRE COMMERCIALE'!E18</f>
        <v>543543</v>
      </c>
      <c r="R18" s="27">
        <f>'OFFRE COMMERCIALE'!F18</f>
        <v>67575</v>
      </c>
      <c r="S18" s="27">
        <f>'OFFRE COMMERCIALE'!G18</f>
        <v>0</v>
      </c>
      <c r="T18" s="27">
        <f>'OFFRE COMMERCIALE'!H18</f>
        <v>0</v>
      </c>
      <c r="U18" s="29"/>
      <c r="V18" s="29"/>
      <c r="W18" s="22"/>
      <c r="X18" s="22"/>
      <c r="Y18" s="22"/>
      <c r="Z18" s="22"/>
    </row>
    <row r="19" spans="1:26" ht="32">
      <c r="A19" s="23" t="s">
        <v>34</v>
      </c>
      <c r="B19" s="23" t="s">
        <v>51</v>
      </c>
      <c r="C19" s="24">
        <v>389507337506752</v>
      </c>
      <c r="D19" s="24" t="s">
        <v>149</v>
      </c>
      <c r="E19" s="23" t="s">
        <v>84</v>
      </c>
      <c r="F19" s="23" t="s">
        <v>82</v>
      </c>
      <c r="G19" s="25" t="s">
        <v>151</v>
      </c>
      <c r="H19" s="25" t="s">
        <v>152</v>
      </c>
      <c r="I19" s="23" t="s">
        <v>109</v>
      </c>
      <c r="J19" s="26" t="s">
        <v>129</v>
      </c>
      <c r="K19" s="23"/>
      <c r="L19" s="24">
        <v>12598472544122</v>
      </c>
      <c r="M19" s="23" t="s">
        <v>154</v>
      </c>
      <c r="N19" s="23">
        <v>90</v>
      </c>
      <c r="O19" s="27" t="str">
        <f>'OFFRE COMMERCIALE'!C19</f>
        <v>HPH</v>
      </c>
      <c r="P19" s="27" t="str">
        <f>'OFFRE COMMERCIALE'!D19</f>
        <v>HPE</v>
      </c>
      <c r="Q19" s="27" t="str">
        <f>'OFFRE COMMERCIALE'!E19</f>
        <v>HCH</v>
      </c>
      <c r="R19" s="27" t="str">
        <f>'OFFRE COMMERCIALE'!F19</f>
        <v>HCE</v>
      </c>
      <c r="S19" s="27" t="str">
        <f>'OFFRE COMMERCIALE'!G19</f>
        <v>POINTE</v>
      </c>
      <c r="T19" s="27" t="str">
        <f>'OFFRE COMMERCIALE'!H19</f>
        <v>CAR</v>
      </c>
      <c r="U19" s="29"/>
      <c r="V19" s="29"/>
      <c r="W19" s="17"/>
      <c r="X19" s="17"/>
      <c r="Y19" s="17"/>
      <c r="Z19" s="17"/>
    </row>
    <row r="20" spans="1:26">
      <c r="A20" s="23"/>
      <c r="B20" s="23"/>
      <c r="C20" s="24"/>
      <c r="D20" s="24"/>
      <c r="E20" s="23"/>
      <c r="F20" s="23"/>
      <c r="G20" s="25"/>
      <c r="H20" s="25"/>
      <c r="I20" s="23"/>
      <c r="J20" s="26"/>
      <c r="K20" s="23"/>
      <c r="L20" s="24"/>
      <c r="M20" s="23"/>
      <c r="N20" s="23"/>
      <c r="O20" s="27">
        <f>'OFFRE COMMERCIALE'!C20</f>
        <v>324324</v>
      </c>
      <c r="P20" s="27">
        <f>'OFFRE COMMERCIALE'!D20</f>
        <v>54353</v>
      </c>
      <c r="Q20" s="27">
        <f>'OFFRE COMMERCIALE'!E20</f>
        <v>6546</v>
      </c>
      <c r="R20" s="27">
        <f>'OFFRE COMMERCIALE'!F20</f>
        <v>5345</v>
      </c>
      <c r="S20" s="27">
        <f>'OFFRE COMMERCIALE'!G20</f>
        <v>43242</v>
      </c>
      <c r="T20" s="27">
        <f>'OFFRE COMMERCIALE'!H20</f>
        <v>0</v>
      </c>
      <c r="U20" s="29"/>
      <c r="V20" s="29"/>
      <c r="W20" s="22"/>
      <c r="X20" s="22"/>
      <c r="Y20" s="22"/>
      <c r="Z20" s="22"/>
    </row>
    <row r="21" spans="1:26" ht="32">
      <c r="A21" s="23" t="s">
        <v>35</v>
      </c>
      <c r="B21" s="23" t="s">
        <v>46</v>
      </c>
      <c r="C21" s="24">
        <v>439241816158304</v>
      </c>
      <c r="D21" s="24" t="s">
        <v>150</v>
      </c>
      <c r="E21" s="23" t="s">
        <v>68</v>
      </c>
      <c r="F21" s="23" t="s">
        <v>97</v>
      </c>
      <c r="G21" s="25" t="s">
        <v>151</v>
      </c>
      <c r="H21" s="25" t="s">
        <v>152</v>
      </c>
      <c r="I21" s="23" t="s">
        <v>110</v>
      </c>
      <c r="J21" s="26" t="s">
        <v>130</v>
      </c>
      <c r="K21" s="23"/>
      <c r="L21" s="24">
        <v>12598472542822</v>
      </c>
      <c r="M21" s="30" t="s">
        <v>154</v>
      </c>
      <c r="N21" s="23">
        <v>120</v>
      </c>
      <c r="O21" s="27" t="str">
        <f>'OFFRE COMMERCIALE'!C21</f>
        <v>HPH</v>
      </c>
      <c r="P21" s="27" t="str">
        <f>'OFFRE COMMERCIALE'!D21</f>
        <v>HPE</v>
      </c>
      <c r="Q21" s="27" t="str">
        <f>'OFFRE COMMERCIALE'!E21</f>
        <v>HCH</v>
      </c>
      <c r="R21" s="27" t="str">
        <f>'OFFRE COMMERCIALE'!F21</f>
        <v>HCE</v>
      </c>
      <c r="S21" s="27" t="str">
        <f>'OFFRE COMMERCIALE'!G21</f>
        <v>POINTE</v>
      </c>
      <c r="T21" s="27" t="str">
        <f>'OFFRE COMMERCIALE'!H21</f>
        <v>CAR</v>
      </c>
      <c r="U21" s="29"/>
      <c r="V21" s="29"/>
      <c r="W21" s="17"/>
      <c r="X21" s="17"/>
      <c r="Y21" s="17"/>
      <c r="Z21" s="17"/>
    </row>
    <row r="22" spans="1:26">
      <c r="A22" s="23"/>
      <c r="B22" s="23"/>
      <c r="C22" s="24"/>
      <c r="D22" s="24"/>
      <c r="E22" s="23"/>
      <c r="F22" s="23"/>
      <c r="G22" s="25"/>
      <c r="H22" s="25"/>
      <c r="I22" s="23"/>
      <c r="J22" s="26"/>
      <c r="K22" s="23"/>
      <c r="L22" s="24"/>
      <c r="M22" s="30"/>
      <c r="N22" s="23"/>
      <c r="O22" s="27">
        <f>'OFFRE COMMERCIALE'!C22</f>
        <v>432432</v>
      </c>
      <c r="P22" s="27">
        <f>'OFFRE COMMERCIALE'!D22</f>
        <v>543543</v>
      </c>
      <c r="Q22" s="27">
        <f>'OFFRE COMMERCIALE'!E22</f>
        <v>654654</v>
      </c>
      <c r="R22" s="27">
        <f>'OFFRE COMMERCIALE'!F22</f>
        <v>5453</v>
      </c>
      <c r="S22" s="27">
        <f>'OFFRE COMMERCIALE'!G22</f>
        <v>43242</v>
      </c>
      <c r="T22" s="27">
        <f>'OFFRE COMMERCIALE'!H22</f>
        <v>0</v>
      </c>
      <c r="U22" s="29"/>
      <c r="V22" s="29"/>
      <c r="W22" s="22"/>
      <c r="X22" s="22"/>
      <c r="Y22" s="22"/>
      <c r="Z22" s="22"/>
    </row>
    <row r="23" spans="1:26" ht="32">
      <c r="A23" s="23" t="s">
        <v>36</v>
      </c>
      <c r="B23" s="23" t="s">
        <v>62</v>
      </c>
      <c r="C23" s="24">
        <v>488976294809855</v>
      </c>
      <c r="D23" s="24" t="s">
        <v>141</v>
      </c>
      <c r="E23" s="23" t="s">
        <v>85</v>
      </c>
      <c r="F23" s="23" t="s">
        <v>96</v>
      </c>
      <c r="G23" s="25" t="s">
        <v>151</v>
      </c>
      <c r="H23" s="25" t="s">
        <v>152</v>
      </c>
      <c r="I23" s="23" t="s">
        <v>111</v>
      </c>
      <c r="J23" s="26" t="s">
        <v>131</v>
      </c>
      <c r="K23" s="23"/>
      <c r="L23" s="24">
        <v>82734827364993</v>
      </c>
      <c r="M23" s="30" t="s">
        <v>155</v>
      </c>
      <c r="N23" s="23">
        <v>77</v>
      </c>
      <c r="O23" s="27" t="str">
        <f>'OFFRE COMMERCIALE'!C23</f>
        <v>BASE</v>
      </c>
      <c r="P23" s="27" t="str">
        <f>'OFFRE COMMERCIALE'!D23</f>
        <v>CAR</v>
      </c>
      <c r="Q23" s="27">
        <f>'OFFRE COMMERCIALE'!E23</f>
        <v>0</v>
      </c>
      <c r="R23" s="27">
        <f>'OFFRE COMMERCIALE'!F23</f>
        <v>0</v>
      </c>
      <c r="S23" s="27">
        <f>'OFFRE COMMERCIALE'!G23</f>
        <v>0</v>
      </c>
      <c r="T23" s="27">
        <f>'OFFRE COMMERCIALE'!H23</f>
        <v>0</v>
      </c>
      <c r="U23" s="27"/>
      <c r="V23" s="27"/>
      <c r="W23" s="17"/>
      <c r="X23" s="17"/>
      <c r="Y23" s="17"/>
      <c r="Z23" s="17"/>
    </row>
    <row r="24" spans="1:26">
      <c r="A24" s="23"/>
      <c r="B24" s="23"/>
      <c r="C24" s="24"/>
      <c r="D24" s="24"/>
      <c r="E24" s="23"/>
      <c r="F24" s="23"/>
      <c r="G24" s="25"/>
      <c r="H24" s="25"/>
      <c r="I24" s="23"/>
      <c r="J24" s="26"/>
      <c r="K24" s="23"/>
      <c r="L24" s="24"/>
      <c r="M24" s="30"/>
      <c r="N24" s="23"/>
      <c r="O24" s="27">
        <f>'OFFRE COMMERCIALE'!C24</f>
        <v>4324</v>
      </c>
      <c r="P24" s="27">
        <f>'OFFRE COMMERCIALE'!D24</f>
        <v>0</v>
      </c>
      <c r="Q24" s="27">
        <f>'OFFRE COMMERCIALE'!E24</f>
        <v>0</v>
      </c>
      <c r="R24" s="27">
        <f>'OFFRE COMMERCIALE'!F24</f>
        <v>0</v>
      </c>
      <c r="S24" s="27">
        <f>'OFFRE COMMERCIALE'!G24</f>
        <v>0</v>
      </c>
      <c r="T24" s="27">
        <f>'OFFRE COMMERCIALE'!H24</f>
        <v>0</v>
      </c>
      <c r="U24" s="27"/>
      <c r="V24" s="27"/>
      <c r="W24" s="22"/>
      <c r="X24" s="22"/>
      <c r="Y24" s="22"/>
      <c r="Z24" s="22"/>
    </row>
    <row r="25" spans="1:26" ht="32">
      <c r="A25" s="23" t="s">
        <v>37</v>
      </c>
      <c r="B25" s="23" t="s">
        <v>60</v>
      </c>
      <c r="C25" s="24">
        <v>538710773461406</v>
      </c>
      <c r="D25" s="24" t="s">
        <v>142</v>
      </c>
      <c r="E25" s="23" t="s">
        <v>72</v>
      </c>
      <c r="F25" s="23" t="s">
        <v>73</v>
      </c>
      <c r="G25" s="25" t="s">
        <v>151</v>
      </c>
      <c r="H25" s="25" t="s">
        <v>152</v>
      </c>
      <c r="I25" s="23" t="s">
        <v>112</v>
      </c>
      <c r="J25" s="26" t="s">
        <v>132</v>
      </c>
      <c r="K25" s="23"/>
      <c r="L25" s="24">
        <v>39484929283343</v>
      </c>
      <c r="M25" s="30" t="s">
        <v>156</v>
      </c>
      <c r="N25" s="23">
        <v>250</v>
      </c>
      <c r="O25" s="27" t="str">
        <f>'OFFRE COMMERCIALE'!C25</f>
        <v>HP</v>
      </c>
      <c r="P25" s="27" t="str">
        <f>'OFFRE COMMERCIALE'!D25</f>
        <v>HC</v>
      </c>
      <c r="Q25" s="27" t="str">
        <f>'OFFRE COMMERCIALE'!E25</f>
        <v>CAR</v>
      </c>
      <c r="R25" s="27">
        <f>'OFFRE COMMERCIALE'!F25</f>
        <v>0</v>
      </c>
      <c r="S25" s="27">
        <f>'OFFRE COMMERCIALE'!G25</f>
        <v>0</v>
      </c>
      <c r="T25" s="27">
        <f>'OFFRE COMMERCIALE'!H25</f>
        <v>0</v>
      </c>
      <c r="U25" s="27"/>
      <c r="V25" s="27"/>
      <c r="W25" s="17"/>
      <c r="X25" s="17"/>
      <c r="Y25" s="17"/>
      <c r="Z25" s="17"/>
    </row>
    <row r="26" spans="1:26">
      <c r="A26" s="23"/>
      <c r="B26" s="23"/>
      <c r="C26" s="24"/>
      <c r="D26" s="24"/>
      <c r="E26" s="23"/>
      <c r="F26" s="23"/>
      <c r="G26" s="25"/>
      <c r="H26" s="25"/>
      <c r="I26" s="23"/>
      <c r="J26" s="26"/>
      <c r="K26" s="23"/>
      <c r="L26" s="24"/>
      <c r="M26" s="30"/>
      <c r="N26" s="23"/>
      <c r="O26" s="27">
        <f>'OFFRE COMMERCIALE'!C26</f>
        <v>43242</v>
      </c>
      <c r="P26" s="27">
        <f>'OFFRE COMMERCIALE'!D26</f>
        <v>54353</v>
      </c>
      <c r="Q26" s="27">
        <f>'OFFRE COMMERCIALE'!E26</f>
        <v>0</v>
      </c>
      <c r="R26" s="27">
        <f>'OFFRE COMMERCIALE'!F26</f>
        <v>0</v>
      </c>
      <c r="S26" s="27">
        <f>'OFFRE COMMERCIALE'!G26</f>
        <v>0</v>
      </c>
      <c r="T26" s="27">
        <f>'OFFRE COMMERCIALE'!H26</f>
        <v>0</v>
      </c>
      <c r="U26" s="27"/>
      <c r="V26" s="27"/>
      <c r="W26" s="22"/>
      <c r="X26" s="22"/>
      <c r="Y26" s="22"/>
      <c r="Z26" s="22"/>
    </row>
    <row r="27" spans="1:26" ht="32">
      <c r="A27" s="23" t="s">
        <v>38</v>
      </c>
      <c r="B27" s="23" t="s">
        <v>55</v>
      </c>
      <c r="C27" s="24">
        <v>588445252112958</v>
      </c>
      <c r="D27" s="24" t="s">
        <v>143</v>
      </c>
      <c r="E27" s="23" t="s">
        <v>94</v>
      </c>
      <c r="F27" s="23" t="s">
        <v>95</v>
      </c>
      <c r="G27" s="25" t="s">
        <v>151</v>
      </c>
      <c r="H27" s="25" t="s">
        <v>152</v>
      </c>
      <c r="I27" s="23" t="s">
        <v>113</v>
      </c>
      <c r="J27" s="26" t="s">
        <v>133</v>
      </c>
      <c r="K27" s="23"/>
      <c r="L27" s="24">
        <v>82734827362393</v>
      </c>
      <c r="M27" s="30" t="s">
        <v>153</v>
      </c>
      <c r="N27" s="23">
        <v>130</v>
      </c>
      <c r="O27" s="27" t="str">
        <f>'OFFRE COMMERCIALE'!C27</f>
        <v>HPH</v>
      </c>
      <c r="P27" s="27" t="str">
        <f>'OFFRE COMMERCIALE'!D27</f>
        <v>HPE</v>
      </c>
      <c r="Q27" s="27" t="str">
        <f>'OFFRE COMMERCIALE'!E27</f>
        <v>HCH</v>
      </c>
      <c r="R27" s="27" t="str">
        <f>'OFFRE COMMERCIALE'!F27</f>
        <v>HCE</v>
      </c>
      <c r="S27" s="27" t="str">
        <f>'OFFRE COMMERCIALE'!G27</f>
        <v>POINTE</v>
      </c>
      <c r="T27" s="27" t="str">
        <f>'OFFRE COMMERCIALE'!H27</f>
        <v>CAR</v>
      </c>
      <c r="U27" s="27"/>
      <c r="V27" s="27"/>
      <c r="W27" s="17"/>
      <c r="X27" s="17"/>
      <c r="Y27" s="17"/>
      <c r="Z27" s="17"/>
    </row>
    <row r="28" spans="1:26">
      <c r="A28" s="23"/>
      <c r="B28" s="23"/>
      <c r="C28" s="24"/>
      <c r="D28" s="24"/>
      <c r="E28" s="23"/>
      <c r="F28" s="23"/>
      <c r="G28" s="25"/>
      <c r="H28" s="25"/>
      <c r="I28" s="23"/>
      <c r="J28" s="26"/>
      <c r="K28" s="23"/>
      <c r="L28" s="24"/>
      <c r="M28" s="30"/>
      <c r="N28" s="23"/>
      <c r="O28" s="27">
        <f>'OFFRE COMMERCIALE'!C28</f>
        <v>432432</v>
      </c>
      <c r="P28" s="27">
        <f>'OFFRE COMMERCIALE'!D28</f>
        <v>54353</v>
      </c>
      <c r="Q28" s="27">
        <f>'OFFRE COMMERCIALE'!E28</f>
        <v>65464</v>
      </c>
      <c r="R28" s="27">
        <f>'OFFRE COMMERCIALE'!F28</f>
        <v>534543</v>
      </c>
      <c r="S28" s="27">
        <f>'OFFRE COMMERCIALE'!G28</f>
        <v>4324</v>
      </c>
      <c r="T28" s="27">
        <f>'OFFRE COMMERCIALE'!H28</f>
        <v>0</v>
      </c>
      <c r="U28" s="27"/>
      <c r="V28" s="27"/>
      <c r="W28" s="22"/>
      <c r="X28" s="22"/>
      <c r="Y28" s="22"/>
      <c r="Z28" s="22"/>
    </row>
    <row r="29" spans="1:26" ht="32">
      <c r="A29" s="23" t="s">
        <v>39</v>
      </c>
      <c r="B29" s="23" t="s">
        <v>48</v>
      </c>
      <c r="C29" s="24">
        <v>638179730764509</v>
      </c>
      <c r="D29" s="24" t="s">
        <v>144</v>
      </c>
      <c r="E29" s="23" t="s">
        <v>74</v>
      </c>
      <c r="F29" s="23" t="s">
        <v>75</v>
      </c>
      <c r="G29" s="25" t="s">
        <v>151</v>
      </c>
      <c r="H29" s="25" t="s">
        <v>152</v>
      </c>
      <c r="I29" s="23" t="s">
        <v>114</v>
      </c>
      <c r="J29" s="26" t="s">
        <v>134</v>
      </c>
      <c r="K29" s="23"/>
      <c r="L29" s="24">
        <v>82734827364993</v>
      </c>
      <c r="M29" s="30" t="s">
        <v>155</v>
      </c>
      <c r="N29" s="23">
        <v>90</v>
      </c>
      <c r="O29" s="27" t="str">
        <f>'OFFRE COMMERCIALE'!C29</f>
        <v>BASE</v>
      </c>
      <c r="P29" s="27" t="str">
        <f>'OFFRE COMMERCIALE'!D29</f>
        <v>CAR</v>
      </c>
      <c r="Q29" s="27">
        <f>'OFFRE COMMERCIALE'!E29</f>
        <v>0</v>
      </c>
      <c r="R29" s="27">
        <f>'OFFRE COMMERCIALE'!F29</f>
        <v>0</v>
      </c>
      <c r="S29" s="27">
        <f>'OFFRE COMMERCIALE'!G29</f>
        <v>0</v>
      </c>
      <c r="T29" s="27">
        <f>'OFFRE COMMERCIALE'!H29</f>
        <v>0</v>
      </c>
      <c r="U29" s="27"/>
      <c r="V29" s="27"/>
      <c r="W29" s="17"/>
      <c r="X29" s="17"/>
      <c r="Y29" s="17"/>
      <c r="Z29" s="17"/>
    </row>
    <row r="30" spans="1:26">
      <c r="A30" s="23"/>
      <c r="B30" s="23"/>
      <c r="C30" s="24"/>
      <c r="D30" s="24"/>
      <c r="E30" s="23"/>
      <c r="F30" s="23"/>
      <c r="G30" s="25"/>
      <c r="H30" s="25"/>
      <c r="I30" s="23"/>
      <c r="J30" s="26"/>
      <c r="K30" s="23"/>
      <c r="L30" s="24"/>
      <c r="M30" s="30"/>
      <c r="N30" s="23"/>
      <c r="O30" s="27">
        <f>'OFFRE COMMERCIALE'!C30</f>
        <v>64564</v>
      </c>
      <c r="P30" s="27">
        <f>'OFFRE COMMERCIALE'!D30</f>
        <v>0</v>
      </c>
      <c r="Q30" s="27">
        <f>'OFFRE COMMERCIALE'!E30</f>
        <v>0</v>
      </c>
      <c r="R30" s="27">
        <f>'OFFRE COMMERCIALE'!F30</f>
        <v>0</v>
      </c>
      <c r="S30" s="27">
        <f>'OFFRE COMMERCIALE'!G30</f>
        <v>0</v>
      </c>
      <c r="T30" s="27">
        <f>'OFFRE COMMERCIALE'!H30</f>
        <v>0</v>
      </c>
      <c r="U30" s="27"/>
      <c r="V30" s="27"/>
      <c r="W30" s="22"/>
      <c r="X30" s="22"/>
      <c r="Y30" s="22"/>
      <c r="Z30" s="22"/>
    </row>
    <row r="31" spans="1:26" ht="32">
      <c r="A31" s="23" t="s">
        <v>40</v>
      </c>
      <c r="B31" s="23" t="s">
        <v>59</v>
      </c>
      <c r="C31" s="24">
        <v>687914209416060</v>
      </c>
      <c r="D31" s="24" t="s">
        <v>145</v>
      </c>
      <c r="E31" s="23" t="s">
        <v>87</v>
      </c>
      <c r="F31" s="23" t="s">
        <v>86</v>
      </c>
      <c r="G31" s="25" t="s">
        <v>151</v>
      </c>
      <c r="H31" s="25" t="s">
        <v>152</v>
      </c>
      <c r="I31" s="23" t="s">
        <v>115</v>
      </c>
      <c r="J31" s="26" t="s">
        <v>135</v>
      </c>
      <c r="K31" s="23"/>
      <c r="L31" s="24">
        <v>39484929283343</v>
      </c>
      <c r="M31" s="30" t="s">
        <v>153</v>
      </c>
      <c r="N31" s="23">
        <v>120</v>
      </c>
      <c r="O31" s="27" t="str">
        <f>'OFFRE COMMERCIALE'!C31</f>
        <v>HPH</v>
      </c>
      <c r="P31" s="27" t="str">
        <f>'OFFRE COMMERCIALE'!D31</f>
        <v>HPE</v>
      </c>
      <c r="Q31" s="27" t="str">
        <f>'OFFRE COMMERCIALE'!E31</f>
        <v>HCH</v>
      </c>
      <c r="R31" s="27" t="str">
        <f>'OFFRE COMMERCIALE'!F31</f>
        <v>HCE</v>
      </c>
      <c r="S31" s="27" t="str">
        <f>'OFFRE COMMERCIALE'!G31</f>
        <v>POINTE</v>
      </c>
      <c r="T31" s="27" t="str">
        <f>'OFFRE COMMERCIALE'!H31</f>
        <v>CAR</v>
      </c>
      <c r="U31" s="27"/>
      <c r="V31" s="27"/>
      <c r="W31" s="17"/>
      <c r="X31" s="17"/>
      <c r="Y31" s="17"/>
      <c r="Z31" s="17"/>
    </row>
    <row r="32" spans="1:26">
      <c r="A32" s="23"/>
      <c r="B32" s="23"/>
      <c r="C32" s="24"/>
      <c r="D32" s="24"/>
      <c r="E32" s="23"/>
      <c r="F32" s="23"/>
      <c r="G32" s="25"/>
      <c r="H32" s="25"/>
      <c r="I32" s="23"/>
      <c r="J32" s="26"/>
      <c r="K32" s="23"/>
      <c r="L32" s="24"/>
      <c r="M32" s="30"/>
      <c r="N32" s="23"/>
      <c r="O32" s="27">
        <f>'OFFRE COMMERCIALE'!C32</f>
        <v>65464</v>
      </c>
      <c r="P32" s="27">
        <f>'OFFRE COMMERCIALE'!D32</f>
        <v>5435</v>
      </c>
      <c r="Q32" s="27">
        <f>'OFFRE COMMERCIALE'!E32</f>
        <v>654654</v>
      </c>
      <c r="R32" s="27">
        <f>'OFFRE COMMERCIALE'!F32</f>
        <v>6546</v>
      </c>
      <c r="S32" s="27">
        <f>'OFFRE COMMERCIALE'!G32</f>
        <v>43242</v>
      </c>
      <c r="T32" s="27">
        <f>'OFFRE COMMERCIALE'!H32</f>
        <v>0</v>
      </c>
      <c r="U32" s="27"/>
      <c r="V32" s="27"/>
      <c r="W32" s="22"/>
      <c r="X32" s="22"/>
      <c r="Y32" s="22"/>
      <c r="Z32" s="22"/>
    </row>
    <row r="33" spans="1:26" ht="32">
      <c r="A33" s="23" t="s">
        <v>41</v>
      </c>
      <c r="B33" s="23" t="s">
        <v>49</v>
      </c>
      <c r="C33" s="24">
        <v>737648688067611</v>
      </c>
      <c r="D33" s="24" t="s">
        <v>141</v>
      </c>
      <c r="E33" s="23" t="s">
        <v>76</v>
      </c>
      <c r="F33" s="23" t="s">
        <v>77</v>
      </c>
      <c r="G33" s="25" t="s">
        <v>151</v>
      </c>
      <c r="H33" s="25" t="s">
        <v>152</v>
      </c>
      <c r="I33" s="23" t="s">
        <v>116</v>
      </c>
      <c r="J33" s="26" t="s">
        <v>136</v>
      </c>
      <c r="K33" s="23"/>
      <c r="L33" s="24">
        <v>82734827362393</v>
      </c>
      <c r="M33" s="30" t="s">
        <v>155</v>
      </c>
      <c r="N33" s="23">
        <v>77</v>
      </c>
      <c r="O33" s="27" t="str">
        <f>'OFFRE COMMERCIALE'!C33</f>
        <v>BASE</v>
      </c>
      <c r="P33" s="27" t="str">
        <f>'OFFRE COMMERCIALE'!D33</f>
        <v>CAR</v>
      </c>
      <c r="Q33" s="27">
        <f>'OFFRE COMMERCIALE'!E33</f>
        <v>0</v>
      </c>
      <c r="R33" s="27">
        <f>'OFFRE COMMERCIALE'!F33</f>
        <v>0</v>
      </c>
      <c r="S33" s="27">
        <f>'OFFRE COMMERCIALE'!G33</f>
        <v>0</v>
      </c>
      <c r="T33" s="27">
        <f>'OFFRE COMMERCIALE'!H33</f>
        <v>0</v>
      </c>
      <c r="U33" s="27"/>
      <c r="V33" s="27"/>
      <c r="W33" s="17"/>
      <c r="X33" s="17"/>
      <c r="Y33" s="17"/>
      <c r="Z33" s="17"/>
    </row>
    <row r="34" spans="1:26">
      <c r="A34" s="23"/>
      <c r="B34" s="23"/>
      <c r="C34" s="24"/>
      <c r="D34" s="24"/>
      <c r="E34" s="23"/>
      <c r="F34" s="23"/>
      <c r="G34" s="25"/>
      <c r="H34" s="25"/>
      <c r="I34" s="23"/>
      <c r="J34" s="26"/>
      <c r="K34" s="23"/>
      <c r="L34" s="24"/>
      <c r="M34" s="30"/>
      <c r="N34" s="23"/>
      <c r="O34" s="27">
        <f>'OFFRE COMMERCIALE'!C34</f>
        <v>543543</v>
      </c>
      <c r="P34" s="27">
        <f>'OFFRE COMMERCIALE'!D34</f>
        <v>0</v>
      </c>
      <c r="Q34" s="27">
        <f>'OFFRE COMMERCIALE'!E34</f>
        <v>0</v>
      </c>
      <c r="R34" s="27">
        <f>'OFFRE COMMERCIALE'!F34</f>
        <v>0</v>
      </c>
      <c r="S34" s="27">
        <f>'OFFRE COMMERCIALE'!G34</f>
        <v>0</v>
      </c>
      <c r="T34" s="27">
        <f>'OFFRE COMMERCIALE'!H34</f>
        <v>0</v>
      </c>
      <c r="U34" s="27"/>
      <c r="V34" s="27"/>
      <c r="W34" s="22"/>
      <c r="X34" s="22"/>
      <c r="Y34" s="22"/>
      <c r="Z34" s="22"/>
    </row>
    <row r="35" spans="1:26" ht="32">
      <c r="A35" s="23" t="s">
        <v>42</v>
      </c>
      <c r="B35" s="23" t="s">
        <v>50</v>
      </c>
      <c r="C35" s="24">
        <v>787383166719163</v>
      </c>
      <c r="D35" s="24" t="s">
        <v>142</v>
      </c>
      <c r="E35" s="23" t="s">
        <v>78</v>
      </c>
      <c r="F35" s="23" t="s">
        <v>79</v>
      </c>
      <c r="G35" s="25" t="s">
        <v>151</v>
      </c>
      <c r="H35" s="25" t="s">
        <v>152</v>
      </c>
      <c r="I35" s="23" t="s">
        <v>117</v>
      </c>
      <c r="J35" s="26" t="s">
        <v>137</v>
      </c>
      <c r="K35" s="23"/>
      <c r="L35" s="24">
        <v>12598472544122</v>
      </c>
      <c r="M35" s="30" t="s">
        <v>156</v>
      </c>
      <c r="N35" s="23">
        <v>250</v>
      </c>
      <c r="O35" s="27" t="str">
        <f>'OFFRE COMMERCIALE'!C35</f>
        <v>HP</v>
      </c>
      <c r="P35" s="27" t="str">
        <f>'OFFRE COMMERCIALE'!D35</f>
        <v>HC</v>
      </c>
      <c r="Q35" s="27" t="str">
        <f>'OFFRE COMMERCIALE'!E35</f>
        <v>CAR</v>
      </c>
      <c r="R35" s="27">
        <f>'OFFRE COMMERCIALE'!F35</f>
        <v>0</v>
      </c>
      <c r="S35" s="27">
        <f>'OFFRE COMMERCIALE'!G35</f>
        <v>0</v>
      </c>
      <c r="T35" s="27">
        <f>'OFFRE COMMERCIALE'!H35</f>
        <v>0</v>
      </c>
      <c r="U35" s="27"/>
      <c r="V35" s="27"/>
      <c r="W35" s="17"/>
      <c r="X35" s="17"/>
      <c r="Y35" s="17"/>
      <c r="Z35" s="17"/>
    </row>
    <row r="36" spans="1:26">
      <c r="A36" s="23"/>
      <c r="B36" s="23"/>
      <c r="C36" s="24"/>
      <c r="D36" s="24"/>
      <c r="E36" s="23"/>
      <c r="F36" s="23"/>
      <c r="G36" s="25"/>
      <c r="H36" s="25"/>
      <c r="I36" s="23"/>
      <c r="J36" s="26"/>
      <c r="K36" s="23"/>
      <c r="L36" s="24"/>
      <c r="M36" s="30"/>
      <c r="N36" s="23"/>
      <c r="O36" s="27">
        <f>'OFFRE COMMERCIALE'!C36</f>
        <v>654646</v>
      </c>
      <c r="P36" s="27">
        <f>'OFFRE COMMERCIALE'!D36</f>
        <v>54353</v>
      </c>
      <c r="Q36" s="27">
        <f>'OFFRE COMMERCIALE'!E36</f>
        <v>0</v>
      </c>
      <c r="R36" s="27">
        <f>'OFFRE COMMERCIALE'!F36</f>
        <v>0</v>
      </c>
      <c r="S36" s="27">
        <f>'OFFRE COMMERCIALE'!G36</f>
        <v>0</v>
      </c>
      <c r="T36" s="27">
        <f>'OFFRE COMMERCIALE'!H36</f>
        <v>0</v>
      </c>
      <c r="U36" s="27"/>
      <c r="V36" s="27"/>
      <c r="W36" s="22"/>
      <c r="X36" s="22"/>
      <c r="Y36" s="22"/>
      <c r="Z36" s="22"/>
    </row>
    <row r="37" spans="1:26" ht="32">
      <c r="A37" s="23" t="s">
        <v>43</v>
      </c>
      <c r="B37" s="23" t="s">
        <v>64</v>
      </c>
      <c r="C37" s="24">
        <v>837117645370714</v>
      </c>
      <c r="D37" s="24" t="s">
        <v>143</v>
      </c>
      <c r="E37" s="23" t="s">
        <v>88</v>
      </c>
      <c r="F37" s="23" t="s">
        <v>92</v>
      </c>
      <c r="G37" s="25" t="s">
        <v>151</v>
      </c>
      <c r="H37" s="25" t="s">
        <v>152</v>
      </c>
      <c r="I37" s="23" t="s">
        <v>118</v>
      </c>
      <c r="J37" s="26" t="s">
        <v>138</v>
      </c>
      <c r="K37" s="23"/>
      <c r="L37" s="24">
        <v>12598472542822</v>
      </c>
      <c r="M37" s="30" t="s">
        <v>154</v>
      </c>
      <c r="N37" s="23">
        <v>130</v>
      </c>
      <c r="O37" s="27" t="str">
        <f>'OFFRE COMMERCIALE'!C37</f>
        <v>HPH</v>
      </c>
      <c r="P37" s="27" t="str">
        <f>'OFFRE COMMERCIALE'!D37</f>
        <v>HPE</v>
      </c>
      <c r="Q37" s="27" t="str">
        <f>'OFFRE COMMERCIALE'!E37</f>
        <v>HCH</v>
      </c>
      <c r="R37" s="27" t="str">
        <f>'OFFRE COMMERCIALE'!F37</f>
        <v>HCE</v>
      </c>
      <c r="S37" s="27" t="str">
        <f>'OFFRE COMMERCIALE'!G37</f>
        <v>POINTE</v>
      </c>
      <c r="T37" s="27" t="str">
        <f>'OFFRE COMMERCIALE'!H37</f>
        <v>CAR</v>
      </c>
      <c r="U37" s="27"/>
      <c r="V37" s="27"/>
      <c r="W37" s="17"/>
      <c r="X37" s="17"/>
      <c r="Y37" s="17"/>
      <c r="Z37" s="17"/>
    </row>
    <row r="38" spans="1:26">
      <c r="A38" s="23"/>
      <c r="B38" s="23"/>
      <c r="C38" s="24"/>
      <c r="D38" s="24"/>
      <c r="E38" s="23"/>
      <c r="F38" s="23"/>
      <c r="G38" s="25"/>
      <c r="H38" s="25"/>
      <c r="I38" s="23"/>
      <c r="J38" s="26"/>
      <c r="K38" s="23"/>
      <c r="L38" s="24"/>
      <c r="M38" s="30"/>
      <c r="N38" s="23"/>
      <c r="O38" s="27">
        <f>'OFFRE COMMERCIALE'!C38</f>
        <v>5435</v>
      </c>
      <c r="P38" s="27">
        <f>'OFFRE COMMERCIALE'!D38</f>
        <v>543543</v>
      </c>
      <c r="Q38" s="27">
        <f>'OFFRE COMMERCIALE'!E38</f>
        <v>654654</v>
      </c>
      <c r="R38" s="27">
        <f>'OFFRE COMMERCIALE'!F38</f>
        <v>5435</v>
      </c>
      <c r="S38" s="27">
        <f>'OFFRE COMMERCIALE'!G38</f>
        <v>423423</v>
      </c>
      <c r="T38" s="27">
        <f>'OFFRE COMMERCIALE'!H38</f>
        <v>0</v>
      </c>
      <c r="U38" s="27"/>
      <c r="V38" s="27"/>
      <c r="W38" s="22"/>
      <c r="X38" s="22"/>
      <c r="Y38" s="22"/>
      <c r="Z38" s="22"/>
    </row>
    <row r="39" spans="1:26" ht="32">
      <c r="A39" s="23" t="s">
        <v>44</v>
      </c>
      <c r="B39" s="23" t="s">
        <v>57</v>
      </c>
      <c r="C39" s="24">
        <v>886852124022265</v>
      </c>
      <c r="D39" s="24" t="s">
        <v>144</v>
      </c>
      <c r="E39" s="23" t="s">
        <v>89</v>
      </c>
      <c r="F39" s="23" t="s">
        <v>93</v>
      </c>
      <c r="G39" s="25" t="s">
        <v>151</v>
      </c>
      <c r="H39" s="25" t="s">
        <v>152</v>
      </c>
      <c r="I39" s="23" t="s">
        <v>119</v>
      </c>
      <c r="J39" s="26" t="s">
        <v>139</v>
      </c>
      <c r="K39" s="23"/>
      <c r="L39" s="24">
        <v>3404308394944</v>
      </c>
      <c r="M39" s="23" t="s">
        <v>9</v>
      </c>
      <c r="N39" s="23">
        <v>42</v>
      </c>
      <c r="O39" s="27" t="str">
        <f>'OFFRE COMMERCIALE'!C39</f>
        <v>HPH</v>
      </c>
      <c r="P39" s="27" t="str">
        <f>'OFFRE COMMERCIALE'!D39</f>
        <v>HPE</v>
      </c>
      <c r="Q39" s="27" t="str">
        <f>'OFFRE COMMERCIALE'!E39</f>
        <v>HCH</v>
      </c>
      <c r="R39" s="27" t="str">
        <f>'OFFRE COMMERCIALE'!F39</f>
        <v>HCE</v>
      </c>
      <c r="S39" s="27" t="str">
        <f>'OFFRE COMMERCIALE'!G39</f>
        <v>CAR</v>
      </c>
      <c r="T39" s="27">
        <f>'OFFRE COMMERCIALE'!H39</f>
        <v>0</v>
      </c>
      <c r="U39" s="27"/>
      <c r="V39" s="27"/>
      <c r="W39" s="17"/>
      <c r="X39" s="17"/>
      <c r="Y39" s="17"/>
      <c r="Z39" s="17"/>
    </row>
    <row r="40" spans="1:26">
      <c r="A40" s="23"/>
      <c r="B40" s="23"/>
      <c r="C40" s="24"/>
      <c r="D40" s="24"/>
      <c r="E40" s="23"/>
      <c r="F40" s="23"/>
      <c r="G40" s="25"/>
      <c r="H40" s="25"/>
      <c r="I40" s="23"/>
      <c r="J40" s="26"/>
      <c r="K40" s="23"/>
      <c r="L40" s="24"/>
      <c r="M40" s="23"/>
      <c r="N40" s="23"/>
      <c r="O40" s="27">
        <f>'OFFRE COMMERCIALE'!C40</f>
        <v>54353</v>
      </c>
      <c r="P40" s="27">
        <f>'OFFRE COMMERCIALE'!D40</f>
        <v>5435</v>
      </c>
      <c r="Q40" s="27">
        <f>'OFFRE COMMERCIALE'!E40</f>
        <v>65464</v>
      </c>
      <c r="R40" s="27">
        <f>'OFFRE COMMERCIALE'!F40</f>
        <v>53453</v>
      </c>
      <c r="S40" s="27">
        <f>'OFFRE COMMERCIALE'!G40</f>
        <v>0</v>
      </c>
      <c r="T40" s="27">
        <f>'OFFRE COMMERCIALE'!H40</f>
        <v>0</v>
      </c>
      <c r="U40" s="27"/>
      <c r="V40" s="27"/>
      <c r="W40" s="22"/>
      <c r="X40" s="22"/>
      <c r="Y40" s="22"/>
      <c r="Z40" s="22"/>
    </row>
    <row r="41" spans="1:26" ht="32">
      <c r="A41" s="23" t="s">
        <v>45</v>
      </c>
      <c r="B41" s="23" t="s">
        <v>54</v>
      </c>
      <c r="C41" s="24">
        <v>936586602673817</v>
      </c>
      <c r="D41" s="24" t="s">
        <v>145</v>
      </c>
      <c r="E41" s="23" t="s">
        <v>90</v>
      </c>
      <c r="F41" s="23" t="s">
        <v>91</v>
      </c>
      <c r="G41" s="25" t="s">
        <v>151</v>
      </c>
      <c r="H41" s="25" t="s">
        <v>152</v>
      </c>
      <c r="I41" s="23" t="s">
        <v>120</v>
      </c>
      <c r="J41" s="26" t="s">
        <v>140</v>
      </c>
      <c r="K41" s="23"/>
      <c r="L41" s="24">
        <v>3330277032523</v>
      </c>
      <c r="M41" s="23" t="s">
        <v>155</v>
      </c>
      <c r="N41" s="23">
        <v>77</v>
      </c>
      <c r="O41" s="27" t="str">
        <f>'OFFRE COMMERCIALE'!C41</f>
        <v>BASE</v>
      </c>
      <c r="P41" s="27" t="str">
        <f>'OFFRE COMMERCIALE'!D41</f>
        <v>CAR</v>
      </c>
      <c r="Q41" s="27">
        <f>'OFFRE COMMERCIALE'!E41</f>
        <v>0</v>
      </c>
      <c r="R41" s="27">
        <f>'OFFRE COMMERCIALE'!F41</f>
        <v>0</v>
      </c>
      <c r="S41" s="27">
        <f>'OFFRE COMMERCIALE'!G41</f>
        <v>0</v>
      </c>
      <c r="T41" s="27">
        <f>'OFFRE COMMERCIALE'!H41</f>
        <v>0</v>
      </c>
      <c r="U41" s="27"/>
      <c r="V41" s="27"/>
      <c r="W41" s="17"/>
      <c r="X41" s="17"/>
      <c r="Y41" s="17"/>
      <c r="Z41" s="17"/>
    </row>
    <row r="42" spans="1:26">
      <c r="A42" s="16"/>
      <c r="B42" s="16"/>
      <c r="N42" s="17"/>
    </row>
    <row r="43" spans="1:26">
      <c r="A43" s="16"/>
      <c r="B43" s="16"/>
    </row>
    <row r="44" spans="1:26">
      <c r="A44" s="16"/>
      <c r="B44" s="16"/>
    </row>
    <row r="45" spans="1:26">
      <c r="A45" s="16"/>
      <c r="B45" s="16"/>
    </row>
    <row r="46" spans="1:26" ht="19">
      <c r="A46" s="16"/>
      <c r="B46" s="16"/>
      <c r="H46" s="18"/>
    </row>
    <row r="47" spans="1:26">
      <c r="A47" s="16"/>
      <c r="B47" s="16"/>
    </row>
    <row r="48" spans="1:26">
      <c r="A48" s="16"/>
      <c r="B48" s="16"/>
    </row>
    <row r="49" spans="1:2">
      <c r="A49" s="16"/>
      <c r="B49" s="16"/>
    </row>
    <row r="50" spans="1:2">
      <c r="A50" s="16"/>
      <c r="B50" s="16"/>
    </row>
    <row r="51" spans="1:2">
      <c r="A51" s="16"/>
      <c r="B51" s="16"/>
    </row>
    <row r="52" spans="1:2">
      <c r="A52" s="16"/>
      <c r="B52" s="16"/>
    </row>
    <row r="53" spans="1:2">
      <c r="A53" s="16"/>
      <c r="B53" s="16"/>
    </row>
    <row r="54" spans="1:2">
      <c r="A54" s="16"/>
      <c r="B54" s="16"/>
    </row>
    <row r="55" spans="1:2">
      <c r="A55" s="16"/>
      <c r="B55" s="16"/>
    </row>
    <row r="56" spans="1:2">
      <c r="A56" s="16"/>
      <c r="B56" s="16"/>
    </row>
    <row r="57" spans="1:2">
      <c r="A57" s="16"/>
      <c r="B57" s="16"/>
    </row>
    <row r="58" spans="1:2">
      <c r="A58" s="16"/>
      <c r="B58" s="16"/>
    </row>
    <row r="59" spans="1:2">
      <c r="A59" s="16"/>
      <c r="B59" s="16"/>
    </row>
    <row r="60" spans="1:2">
      <c r="A60" s="16"/>
      <c r="B60" s="16"/>
    </row>
    <row r="61" spans="1:2">
      <c r="A61" s="16"/>
      <c r="B61" s="16"/>
    </row>
  </sheetData>
  <sortState ref="B3:B41">
    <sortCondition ref="B3"/>
  </sortState>
  <mergeCells count="16">
    <mergeCell ref="G1:G2"/>
    <mergeCell ref="H1:H2"/>
    <mergeCell ref="D1:D2"/>
    <mergeCell ref="A1:A2"/>
    <mergeCell ref="B1:B2"/>
    <mergeCell ref="C1:C2"/>
    <mergeCell ref="E1:E2"/>
    <mergeCell ref="F1:F2"/>
    <mergeCell ref="N1:N2"/>
    <mergeCell ref="O1:V1"/>
    <mergeCell ref="W1:AD1"/>
    <mergeCell ref="I1:I2"/>
    <mergeCell ref="J1:J2"/>
    <mergeCell ref="K1:K2"/>
    <mergeCell ref="L1:L2"/>
    <mergeCell ref="M1:M2"/>
  </mergeCells>
  <conditionalFormatting sqref="O3:T41">
    <cfRule type="cellIs" dxfId="3" priority="1" operator="equal">
      <formula>0</formula>
    </cfRule>
  </conditionalFormatting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40BCE8F-000F-5B4E-B499-38E5CC8332F8}">
          <x14:formula1>
            <xm:f>Feuil1!$B$1:$F$1</xm:f>
          </x14:formula1>
          <xm:sqref>M3 M5:M41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DCC93-2BDC-9540-8097-F69DE0EEC961}">
  <sheetPr>
    <tabColor rgb="FFFFFF00"/>
    <pageSetUpPr fitToPage="1"/>
  </sheetPr>
  <dimension ref="A1:Z62"/>
  <sheetViews>
    <sheetView showGridLines="0" tabSelected="1" zoomScaleNormal="60" workbookViewId="0">
      <selection activeCell="C19" sqref="C19"/>
    </sheetView>
  </sheetViews>
  <sheetFormatPr baseColWidth="10" defaultRowHeight="13"/>
  <cols>
    <col min="1" max="1" width="28.83203125" style="1" customWidth="1"/>
    <col min="2" max="4" width="21.5" style="1" customWidth="1"/>
    <col min="5" max="5" width="22.6640625" style="1" customWidth="1"/>
    <col min="6" max="6" width="20.33203125" style="1" customWidth="1"/>
    <col min="7" max="7" width="21" style="1" customWidth="1"/>
    <col min="8" max="8" width="19.6640625" style="1" customWidth="1"/>
    <col min="9" max="9" width="19.33203125" style="1" customWidth="1"/>
    <col min="10" max="10" width="22.6640625" style="1" customWidth="1"/>
    <col min="11" max="11" width="12.5" style="1" customWidth="1"/>
    <col min="12" max="12" width="10.83203125" style="1"/>
    <col min="13" max="15" width="12.5" style="1" customWidth="1"/>
    <col min="16" max="16384" width="10.83203125" style="1"/>
  </cols>
  <sheetData>
    <row r="1" spans="1:9" ht="56" customHeight="1"/>
    <row r="2" spans="1:9" ht="20" customHeight="1">
      <c r="A2" s="2" t="s">
        <v>1</v>
      </c>
      <c r="B2" s="19" t="s">
        <v>26</v>
      </c>
      <c r="E2" s="3" t="s">
        <v>2</v>
      </c>
    </row>
    <row r="3" spans="1:9" ht="20" customHeight="1">
      <c r="A3" s="4"/>
    </row>
    <row r="4" spans="1:9" ht="35" customHeight="1">
      <c r="A4" s="5" t="s">
        <v>3</v>
      </c>
      <c r="B4" s="47" t="str">
        <f>(VLOOKUP(B2,CLIENTS,2))</f>
        <v>APPLE</v>
      </c>
      <c r="C4" s="47"/>
      <c r="D4" s="6"/>
      <c r="E4" s="5" t="s">
        <v>4</v>
      </c>
      <c r="F4" s="48" t="str">
        <f>(VLOOKUP(B2,CLIENTS,10))</f>
        <v>14 RUE PAUL ELIE DUBOIS 
25200 MONTBELIARD</v>
      </c>
      <c r="G4" s="49"/>
    </row>
    <row r="5" spans="1:9" ht="20" customHeight="1">
      <c r="A5" s="7" t="s">
        <v>5</v>
      </c>
      <c r="B5" s="50">
        <f>(VLOOKUP(B2,CLIENTS,3))</f>
        <v>240303901552098</v>
      </c>
      <c r="C5" s="50"/>
      <c r="D5" s="8"/>
      <c r="E5" s="7" t="s">
        <v>6</v>
      </c>
      <c r="F5" s="51">
        <f>(VLOOKUP(B2,CLIENTS,12))</f>
        <v>82734827364993</v>
      </c>
      <c r="G5" s="51"/>
    </row>
    <row r="6" spans="1:9" ht="20" customHeight="1">
      <c r="A6" s="7" t="s">
        <v>7</v>
      </c>
      <c r="B6" s="50" t="str">
        <f>(VLOOKUP(B2,CLIENTS,4))</f>
        <v>1923F</v>
      </c>
      <c r="C6" s="50"/>
      <c r="D6" s="8"/>
      <c r="E6" s="9" t="s">
        <v>8</v>
      </c>
      <c r="F6" s="51" t="str">
        <f>(VLOOKUP(B2,CLIENTS,13))</f>
        <v>C2/C3</v>
      </c>
      <c r="G6" s="51"/>
    </row>
    <row r="7" spans="1:9" ht="20" customHeight="1">
      <c r="A7" s="10" t="s">
        <v>10</v>
      </c>
      <c r="B7" s="40" t="str">
        <f>(VLOOKUP(B2,CLIENTS,5))</f>
        <v>COOK</v>
      </c>
      <c r="C7" s="41"/>
      <c r="D7" s="8"/>
      <c r="E7" s="7" t="s">
        <v>11</v>
      </c>
      <c r="F7" s="42">
        <f>(VLOOKUP(B2,CLIENTS,14))</f>
        <v>90</v>
      </c>
      <c r="G7" s="42"/>
    </row>
    <row r="8" spans="1:9" ht="20" customHeight="1">
      <c r="A8" s="10" t="s">
        <v>12</v>
      </c>
      <c r="B8" s="43" t="str">
        <f>(VLOOKUP(B2,CLIENTS,6))</f>
        <v>TIM</v>
      </c>
      <c r="C8" s="44"/>
      <c r="D8" s="8"/>
      <c r="E8" s="7" t="str">
        <f ca="1">IFERROR(OFFSET(Feuil1!$A$2,ROW()-8,MATCH($F$6,Feuil1!$B$1:$F$1,0)),"")</f>
        <v>HPH</v>
      </c>
      <c r="F8" s="42" t="str">
        <f>(VLOOKUP(B2,CLIENTS!A1:V41,15))</f>
        <v>HPH</v>
      </c>
      <c r="G8" s="42"/>
    </row>
    <row r="9" spans="1:9" ht="20" customHeight="1">
      <c r="A9" s="10" t="s">
        <v>14</v>
      </c>
      <c r="B9" s="45">
        <f>VLOOKUP(B2,CLIENTS,7)</f>
        <v>492839454</v>
      </c>
      <c r="C9" s="46"/>
      <c r="D9" s="8"/>
      <c r="E9" s="7" t="str">
        <f ca="1">IFERROR(OFFSET(Feuil1!$A$2,ROW()-8,MATCH($F$6,Feuil1!$B$1:$F$1,0)),"")</f>
        <v>HCH</v>
      </c>
      <c r="F9" s="42" t="str">
        <f>(VLOOKUP(B2,CLIENTS,16))</f>
        <v>HPE</v>
      </c>
      <c r="G9" s="42"/>
    </row>
    <row r="10" spans="1:9" ht="20" customHeight="1">
      <c r="A10" s="10" t="s">
        <v>16</v>
      </c>
      <c r="B10" s="45">
        <f>(VLOOKUP(B2,CLIENTS,8))</f>
        <v>611030292</v>
      </c>
      <c r="C10" s="46"/>
      <c r="D10" s="8"/>
      <c r="E10" s="7" t="str">
        <f ca="1">IFERROR(OFFSET(Feuil1!$A$2,ROW()-8,MATCH($F$6,Feuil1!$B$1:$F$1,0)),"")</f>
        <v>HPE</v>
      </c>
      <c r="F10" s="42" t="str">
        <f>(VLOOKUP(B2,CLIENTS,17))</f>
        <v>HCH</v>
      </c>
      <c r="G10" s="42"/>
    </row>
    <row r="11" spans="1:9" ht="20" customHeight="1">
      <c r="A11" s="10" t="s">
        <v>18</v>
      </c>
      <c r="B11" s="40" t="str">
        <f>(VLOOKUP(B2,CLIENTS,9))</f>
        <v>tim.cook@apple.com</v>
      </c>
      <c r="C11" s="41"/>
      <c r="D11" s="8"/>
      <c r="E11" s="7" t="str">
        <f ca="1">IFERROR(OFFSET(Feuil1!$A$2,ROW()-8,MATCH($F$6,Feuil1!$B$1:$F$1,0)),"")</f>
        <v>HCE</v>
      </c>
      <c r="F11" s="42" t="str">
        <f>(VLOOKUP(B2,CLIENTS,18))</f>
        <v>HCE</v>
      </c>
      <c r="G11" s="42"/>
    </row>
    <row r="12" spans="1:9" ht="20" customHeight="1">
      <c r="A12"/>
      <c r="B12"/>
      <c r="C12"/>
      <c r="D12" s="8"/>
      <c r="E12" s="7" t="str">
        <f ca="1">IFERROR(OFFSET(Feuil1!$A$2,ROW()-8,MATCH($F$6,Feuil1!$B$1:$F$1,0)),"")</f>
        <v>POINTE</v>
      </c>
      <c r="F12" s="42"/>
      <c r="G12" s="42"/>
    </row>
    <row r="13" spans="1:9" ht="20" customHeight="1">
      <c r="A13" s="11"/>
      <c r="B13" s="11"/>
      <c r="C13" s="8"/>
      <c r="D13" s="8"/>
      <c r="E13" s="7" t="str">
        <f ca="1">IFERROR(OFFSET(Feuil1!$A$2,ROW()-8,MATCH($F$6,Feuil1!$B$1:$F$1,0)),"")</f>
        <v>CAR</v>
      </c>
      <c r="F13" s="42"/>
      <c r="G13" s="42"/>
    </row>
    <row r="14" spans="1:9" ht="20" customHeight="1">
      <c r="A14" s="11"/>
      <c r="B14" s="11"/>
      <c r="C14" s="8"/>
      <c r="D14" s="8"/>
      <c r="E14" s="8"/>
      <c r="F14" s="8"/>
      <c r="G14" s="8"/>
    </row>
    <row r="15" spans="1:9" ht="20" customHeight="1">
      <c r="A15" s="11"/>
      <c r="B15" s="11"/>
      <c r="C15" s="8"/>
      <c r="D15" s="8"/>
      <c r="E15" s="12"/>
      <c r="F15" s="13"/>
      <c r="G15" s="13"/>
    </row>
    <row r="16" spans="1:9" ht="20" customHeight="1">
      <c r="A16"/>
      <c r="B16"/>
      <c r="C16"/>
      <c r="D16"/>
      <c r="E16"/>
      <c r="F16"/>
      <c r="G16"/>
      <c r="H16"/>
      <c r="I16"/>
    </row>
    <row r="17" spans="1:9" ht="20" customHeight="1">
      <c r="A17"/>
      <c r="B17"/>
      <c r="C17"/>
      <c r="D17"/>
      <c r="E17"/>
      <c r="F17"/>
      <c r="G17"/>
      <c r="H17"/>
      <c r="I17"/>
    </row>
    <row r="18" spans="1:9" ht="20" customHeight="1">
      <c r="A18"/>
      <c r="B18"/>
      <c r="C18"/>
      <c r="D18"/>
      <c r="E18"/>
      <c r="F18"/>
      <c r="G18"/>
      <c r="H18"/>
      <c r="I18"/>
    </row>
    <row r="19" spans="1:9" ht="20" customHeight="1">
      <c r="A19"/>
      <c r="B19"/>
      <c r="C19"/>
      <c r="D19"/>
      <c r="E19"/>
      <c r="F19"/>
      <c r="G19"/>
      <c r="H19"/>
      <c r="I19"/>
    </row>
    <row r="20" spans="1:9" ht="20" customHeight="1">
      <c r="A20"/>
      <c r="B20"/>
      <c r="C20"/>
      <c r="D20"/>
      <c r="E20"/>
      <c r="F20"/>
      <c r="G20"/>
      <c r="H20"/>
      <c r="I20"/>
    </row>
    <row r="21" spans="1:9" ht="20" customHeight="1">
      <c r="A21"/>
      <c r="B21"/>
      <c r="C21"/>
      <c r="D21"/>
      <c r="E21"/>
      <c r="F21"/>
      <c r="G21"/>
      <c r="H21"/>
      <c r="I21"/>
    </row>
    <row r="22" spans="1:9" ht="20" customHeight="1">
      <c r="A22"/>
      <c r="B22"/>
      <c r="C22"/>
      <c r="D22"/>
      <c r="E22"/>
      <c r="F22"/>
      <c r="G22"/>
      <c r="H22"/>
      <c r="I22"/>
    </row>
    <row r="23" spans="1:9" ht="20" customHeight="1">
      <c r="A23"/>
      <c r="B23"/>
      <c r="C23"/>
      <c r="D23"/>
      <c r="E23"/>
      <c r="F23"/>
      <c r="G23"/>
      <c r="H23"/>
      <c r="I23"/>
    </row>
    <row r="24" spans="1:9" ht="20" customHeight="1">
      <c r="A24"/>
      <c r="B24"/>
      <c r="C24"/>
      <c r="D24"/>
      <c r="E24"/>
      <c r="F24"/>
      <c r="G24"/>
      <c r="H24"/>
      <c r="I24"/>
    </row>
    <row r="25" spans="1:9" ht="20" customHeight="1">
      <c r="A25"/>
      <c r="B25"/>
      <c r="C25"/>
      <c r="D25"/>
      <c r="E25"/>
      <c r="F25"/>
      <c r="G25"/>
      <c r="H25"/>
      <c r="I25"/>
    </row>
    <row r="26" spans="1:9" ht="20" customHeight="1">
      <c r="A26"/>
      <c r="B26"/>
      <c r="C26"/>
      <c r="D26"/>
      <c r="E26"/>
      <c r="F26"/>
      <c r="G26"/>
      <c r="H26"/>
      <c r="I26"/>
    </row>
    <row r="27" spans="1:9" ht="20" customHeight="1">
      <c r="A27"/>
      <c r="B27"/>
      <c r="C27"/>
      <c r="D27"/>
      <c r="E27"/>
      <c r="F27"/>
      <c r="G27"/>
      <c r="H27"/>
      <c r="I27"/>
    </row>
    <row r="28" spans="1:9" ht="20" customHeight="1">
      <c r="A28"/>
      <c r="B28"/>
      <c r="C28"/>
      <c r="D28"/>
      <c r="E28"/>
      <c r="F28"/>
      <c r="G28"/>
      <c r="H28"/>
      <c r="I28"/>
    </row>
    <row r="29" spans="1:9" ht="20" customHeight="1">
      <c r="A29"/>
      <c r="B29"/>
      <c r="C29"/>
      <c r="D29"/>
      <c r="E29"/>
      <c r="F29"/>
      <c r="G29"/>
      <c r="H29"/>
      <c r="I29"/>
    </row>
    <row r="30" spans="1:9" ht="20" customHeight="1">
      <c r="A30"/>
      <c r="B30"/>
      <c r="C30"/>
      <c r="D30"/>
      <c r="E30"/>
      <c r="F30"/>
      <c r="G30"/>
      <c r="H30"/>
      <c r="I30"/>
    </row>
    <row r="31" spans="1:9" ht="20" customHeight="1">
      <c r="A31"/>
      <c r="B31"/>
      <c r="C31"/>
      <c r="D31"/>
      <c r="E31"/>
      <c r="F31"/>
      <c r="G31"/>
      <c r="H31"/>
      <c r="I31"/>
    </row>
    <row r="32" spans="1:9" ht="20" customHeight="1">
      <c r="A32"/>
      <c r="B32"/>
      <c r="C32"/>
      <c r="D32"/>
      <c r="E32"/>
      <c r="F32"/>
      <c r="G32"/>
      <c r="H32"/>
      <c r="I32"/>
    </row>
    <row r="33" spans="1:26" ht="20" customHeight="1">
      <c r="A33"/>
      <c r="B33"/>
      <c r="C33"/>
      <c r="D33"/>
      <c r="E33"/>
      <c r="F33"/>
      <c r="G33"/>
      <c r="H33"/>
      <c r="I33"/>
    </row>
    <row r="34" spans="1:26" ht="20" customHeight="1">
      <c r="A34"/>
      <c r="B34"/>
      <c r="C34"/>
      <c r="D34"/>
      <c r="E34"/>
      <c r="F34"/>
      <c r="G34"/>
      <c r="H34"/>
      <c r="I34"/>
    </row>
    <row r="35" spans="1:26" ht="20" customHeight="1">
      <c r="A35"/>
      <c r="B35"/>
      <c r="C35"/>
      <c r="D35"/>
      <c r="E35"/>
      <c r="F35"/>
      <c r="G35"/>
      <c r="H35"/>
      <c r="I35"/>
    </row>
    <row r="36" spans="1:26" s="14" customFormat="1" ht="20" customHeight="1">
      <c r="A36"/>
      <c r="B36"/>
      <c r="C36"/>
      <c r="D36"/>
      <c r="E36"/>
      <c r="F36"/>
      <c r="G36"/>
      <c r="H36"/>
      <c r="I36"/>
      <c r="Z36" s="1"/>
    </row>
    <row r="37" spans="1:26" ht="20" customHeight="1">
      <c r="A37"/>
      <c r="B37"/>
      <c r="C37"/>
      <c r="D37"/>
      <c r="E37"/>
      <c r="F37"/>
      <c r="G37"/>
      <c r="H37"/>
      <c r="I37"/>
    </row>
    <row r="38" spans="1:26" ht="20" customHeight="1">
      <c r="A38"/>
      <c r="B38"/>
      <c r="C38"/>
      <c r="D38"/>
      <c r="E38"/>
      <c r="F38"/>
      <c r="G38"/>
      <c r="H38"/>
      <c r="I38"/>
    </row>
    <row r="39" spans="1:26" ht="20" customHeight="1">
      <c r="A39"/>
      <c r="B39"/>
      <c r="C39"/>
      <c r="D39"/>
      <c r="E39"/>
      <c r="F39"/>
      <c r="G39"/>
      <c r="H39"/>
      <c r="I39"/>
      <c r="S39" s="15"/>
      <c r="T39" s="15"/>
      <c r="U39" s="15"/>
      <c r="V39" s="15"/>
      <c r="W39" s="15"/>
      <c r="X39" s="15"/>
      <c r="Y39" s="15"/>
    </row>
    <row r="40" spans="1:26" s="14" customFormat="1" ht="20" customHeight="1">
      <c r="A40"/>
      <c r="B40"/>
      <c r="C40"/>
      <c r="D40"/>
      <c r="E40"/>
      <c r="F40"/>
      <c r="G40"/>
      <c r="H40"/>
      <c r="I40"/>
      <c r="S40" s="1"/>
      <c r="T40" s="1"/>
      <c r="U40" s="1"/>
      <c r="V40" s="1"/>
      <c r="W40" s="1"/>
      <c r="X40" s="1"/>
      <c r="Y40" s="1"/>
      <c r="Z40" s="1"/>
    </row>
    <row r="41" spans="1:26" s="14" customFormat="1" ht="20" customHeight="1">
      <c r="A41"/>
      <c r="B41"/>
      <c r="C41"/>
      <c r="D41"/>
      <c r="E41"/>
      <c r="F41"/>
      <c r="G41"/>
      <c r="H41"/>
      <c r="I41"/>
      <c r="S41" s="1"/>
      <c r="T41" s="1"/>
      <c r="U41" s="1"/>
      <c r="V41" s="1"/>
      <c r="W41" s="1"/>
      <c r="X41" s="1"/>
      <c r="Y41" s="1"/>
      <c r="Z41" s="1"/>
    </row>
    <row r="42" spans="1:26" s="14" customFormat="1" ht="20" customHeight="1">
      <c r="A42"/>
      <c r="B42"/>
      <c r="C42"/>
      <c r="D42"/>
      <c r="E42"/>
      <c r="F42"/>
      <c r="G42"/>
      <c r="H42"/>
      <c r="I42"/>
      <c r="S42" s="1"/>
      <c r="T42" s="1"/>
      <c r="U42" s="1"/>
      <c r="V42" s="1"/>
      <c r="W42" s="1"/>
      <c r="X42" s="1"/>
      <c r="Y42" s="1"/>
      <c r="Z42" s="1"/>
    </row>
    <row r="43" spans="1:26" s="14" customFormat="1" ht="20" customHeight="1">
      <c r="A43"/>
      <c r="B43"/>
      <c r="C43"/>
      <c r="D43"/>
      <c r="E43"/>
      <c r="F43"/>
      <c r="G43"/>
      <c r="H43"/>
      <c r="I43"/>
      <c r="S43" s="1"/>
      <c r="T43" s="1"/>
      <c r="U43" s="1"/>
      <c r="V43" s="1"/>
      <c r="W43" s="1"/>
      <c r="X43" s="1"/>
      <c r="Y43" s="1"/>
      <c r="Z43" s="1"/>
    </row>
    <row r="44" spans="1:26" ht="20" customHeight="1">
      <c r="A44"/>
      <c r="B44"/>
      <c r="C44"/>
      <c r="D44"/>
      <c r="E44"/>
      <c r="F44"/>
      <c r="G44"/>
      <c r="H44"/>
      <c r="I44"/>
    </row>
    <row r="45" spans="1:26" ht="20" customHeight="1">
      <c r="A45"/>
      <c r="B45"/>
      <c r="C45"/>
      <c r="D45"/>
      <c r="E45"/>
      <c r="F45"/>
      <c r="G45"/>
      <c r="H45"/>
      <c r="I45"/>
    </row>
    <row r="46" spans="1:26" ht="20" customHeight="1">
      <c r="A46"/>
      <c r="B46"/>
      <c r="C46"/>
      <c r="D46"/>
      <c r="E46"/>
      <c r="F46"/>
      <c r="G46"/>
      <c r="H46"/>
      <c r="I46"/>
    </row>
    <row r="47" spans="1:26" ht="20" customHeight="1">
      <c r="A47"/>
      <c r="B47"/>
      <c r="C47"/>
      <c r="D47"/>
      <c r="E47"/>
      <c r="F47"/>
      <c r="G47"/>
      <c r="H47"/>
      <c r="I47"/>
    </row>
    <row r="48" spans="1:26" ht="20" customHeight="1">
      <c r="A48"/>
      <c r="B48"/>
      <c r="C48"/>
      <c r="D48"/>
      <c r="E48"/>
      <c r="F48"/>
      <c r="G48"/>
      <c r="H48"/>
      <c r="I48"/>
    </row>
    <row r="49" spans="1:9" ht="20" customHeight="1">
      <c r="A49"/>
      <c r="B49"/>
      <c r="C49"/>
      <c r="D49"/>
      <c r="E49"/>
      <c r="F49"/>
      <c r="G49"/>
      <c r="H49"/>
      <c r="I49"/>
    </row>
    <row r="50" spans="1:9" ht="20" customHeight="1">
      <c r="A50"/>
      <c r="B50"/>
      <c r="C50"/>
      <c r="D50"/>
      <c r="E50"/>
      <c r="F50"/>
      <c r="G50"/>
      <c r="H50"/>
      <c r="I50"/>
    </row>
    <row r="51" spans="1:9" ht="20" customHeight="1">
      <c r="A51"/>
      <c r="B51"/>
      <c r="C51"/>
      <c r="D51"/>
      <c r="E51"/>
      <c r="F51"/>
      <c r="G51"/>
      <c r="H51"/>
      <c r="I51"/>
    </row>
    <row r="52" spans="1:9" ht="20" customHeight="1">
      <c r="A52"/>
      <c r="B52"/>
      <c r="C52"/>
      <c r="D52"/>
      <c r="E52"/>
      <c r="F52"/>
      <c r="G52"/>
      <c r="H52"/>
      <c r="I52"/>
    </row>
    <row r="53" spans="1:9" ht="20" customHeight="1">
      <c r="A53"/>
      <c r="B53"/>
      <c r="C53"/>
      <c r="D53"/>
      <c r="E53"/>
      <c r="F53"/>
      <c r="G53"/>
      <c r="H53"/>
      <c r="I53"/>
    </row>
    <row r="54" spans="1:9" ht="20" customHeight="1">
      <c r="A54"/>
      <c r="B54"/>
      <c r="C54"/>
      <c r="D54"/>
      <c r="E54"/>
      <c r="F54"/>
      <c r="G54"/>
      <c r="H54"/>
      <c r="I54"/>
    </row>
    <row r="55" spans="1:9" ht="20" customHeight="1">
      <c r="A55"/>
      <c r="B55"/>
      <c r="C55"/>
      <c r="D55"/>
      <c r="E55"/>
      <c r="F55"/>
      <c r="G55"/>
      <c r="H55"/>
      <c r="I55"/>
    </row>
    <row r="56" spans="1:9" ht="20" customHeight="1">
      <c r="A56"/>
      <c r="B56"/>
      <c r="C56"/>
      <c r="D56"/>
      <c r="E56"/>
      <c r="F56"/>
      <c r="G56"/>
      <c r="H56"/>
      <c r="I56"/>
    </row>
    <row r="57" spans="1:9" ht="20" customHeight="1">
      <c r="A57"/>
      <c r="B57"/>
      <c r="C57"/>
      <c r="D57"/>
      <c r="E57"/>
      <c r="F57"/>
      <c r="G57"/>
      <c r="H57"/>
      <c r="I57"/>
    </row>
    <row r="58" spans="1:9" ht="20" customHeight="1">
      <c r="A58"/>
      <c r="B58"/>
      <c r="C58"/>
      <c r="D58"/>
      <c r="E58"/>
      <c r="F58"/>
      <c r="G58"/>
      <c r="H58"/>
      <c r="I58"/>
    </row>
    <row r="59" spans="1:9" ht="20" customHeight="1">
      <c r="A59"/>
      <c r="B59"/>
      <c r="C59"/>
      <c r="D59"/>
      <c r="E59"/>
      <c r="F59"/>
      <c r="G59"/>
      <c r="H59"/>
      <c r="I59"/>
    </row>
    <row r="60" spans="1:9" ht="20" customHeight="1">
      <c r="A60"/>
      <c r="B60"/>
      <c r="C60"/>
      <c r="D60"/>
      <c r="E60"/>
      <c r="F60"/>
      <c r="G60"/>
      <c r="H60"/>
      <c r="I60"/>
    </row>
    <row r="61" spans="1:9" ht="20" customHeight="1"/>
    <row r="62" spans="1:9" ht="20" customHeight="1"/>
  </sheetData>
  <mergeCells count="18">
    <mergeCell ref="B4:C4"/>
    <mergeCell ref="F4:G4"/>
    <mergeCell ref="B5:C5"/>
    <mergeCell ref="F5:G5"/>
    <mergeCell ref="B6:C6"/>
    <mergeCell ref="F6:G6"/>
    <mergeCell ref="B10:C10"/>
    <mergeCell ref="F10:G10"/>
    <mergeCell ref="B11:C11"/>
    <mergeCell ref="F11:G11"/>
    <mergeCell ref="F13:G13"/>
    <mergeCell ref="F12:G12"/>
    <mergeCell ref="B7:C7"/>
    <mergeCell ref="F7:G7"/>
    <mergeCell ref="B8:C8"/>
    <mergeCell ref="F8:G8"/>
    <mergeCell ref="B9:C9"/>
    <mergeCell ref="F9:G9"/>
  </mergeCells>
  <conditionalFormatting sqref="B4:C11 F4:G7">
    <cfRule type="containsBlanks" dxfId="2" priority="7">
      <formula>LEN(TRIM(B4))=0</formula>
    </cfRule>
  </conditionalFormatting>
  <conditionalFormatting sqref="E8:E13">
    <cfRule type="containsText" dxfId="1" priority="2" operator="containsText" text="0">
      <formula>NOT(ISERROR(SEARCH("0",E8)))</formula>
    </cfRule>
  </conditionalFormatting>
  <conditionalFormatting sqref="F8:G13">
    <cfRule type="containsBlanks" dxfId="0" priority="1">
      <formula>LEN(TRIM(F8))=0</formula>
    </cfRule>
  </conditionalFormatting>
  <dataValidations count="1">
    <dataValidation type="list" allowBlank="1" showInputMessage="1" showErrorMessage="1" sqref="B2" xr:uid="{1436C2E0-5C40-8443-A749-D795883071E6}">
      <formula1>NUM_CLIENTS</formula1>
    </dataValidation>
  </dataValidations>
  <pageMargins left="0.25" right="0.25" top="0.75" bottom="0.75" header="0.3" footer="0.3"/>
  <pageSetup paperSize="9" scale="7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OFFRE COMMERCIALE</vt:lpstr>
      <vt:lpstr>CLIENTS</vt:lpstr>
      <vt:lpstr>COMPARATIF C4</vt:lpstr>
      <vt:lpstr>CLIENTS</vt:lpstr>
      <vt:lpstr>HOROSAISONALITE</vt:lpstr>
      <vt:lpstr>NUM_CLIENTS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2018-05-16T12:30:35Z</dcterms:created>
  <dcterms:modified xsi:type="dcterms:W3CDTF">2018-05-17T00:08:13Z</dcterms:modified>
</cp:coreProperties>
</file>