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0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an/Desktop/"/>
    </mc:Choice>
  </mc:AlternateContent>
  <xr:revisionPtr revIDLastSave="0" documentId="13_ncr:1_{79F81EF8-7039-814C-BC52-F0B6B057B57A}" xr6:coauthVersionLast="45" xr6:coauthVersionMax="45" xr10:uidLastSave="{00000000-0000-0000-0000-000000000000}"/>
  <bookViews>
    <workbookView xWindow="10560" yWindow="1720" windowWidth="27640" windowHeight="16940" xr2:uid="{131A5E71-36AC-1946-8EB2-D22C2CF99FCF}"/>
  </bookViews>
  <sheets>
    <sheet name="Feuil2" sheetId="1" r:id="rId1"/>
  </sheets>
  <externalReferences>
    <externalReference r:id="rId2"/>
  </externalReferences>
  <definedNames>
    <definedName name="CONSO_HCE">[1]CONSOMMATION!$E$17</definedName>
    <definedName name="CONSO_HCH">[1]CONSOMMATION!$C$17</definedName>
    <definedName name="CONSO_HPE">[1]CONSOMMATION!$D$17</definedName>
    <definedName name="CONSO_HPH">[1]CONSOMMATION!$B$17</definedName>
    <definedName name="CONSO_POINTE">[1]CONSOMMATION!$F$17</definedName>
    <definedName name="CSF_BTCU_HCE_2018">'[1]DATA TURPE'!$O$60</definedName>
    <definedName name="CSF_BTCU_HCE_2019">'[1]DATA TURPE'!$G$60</definedName>
    <definedName name="CSF_BTCU_HCH_2018">'[1]DATA TURPE'!$O$58</definedName>
    <definedName name="CSF_BTCU_HCH_2019">'[1]DATA TURPE'!$G$58</definedName>
    <definedName name="CSF_BTCU_HPE_2018">'[1]DATA TURPE'!$O$59</definedName>
    <definedName name="CSF_BTCU_HPE_2019">'[1]DATA TURPE'!$G$59</definedName>
    <definedName name="CSF_BTCU_HPH_2018">'[1]DATA TURPE'!$O$57</definedName>
    <definedName name="CSF_BTCU_HPH_2019">'[1]DATA TURPE'!$G$57</definedName>
    <definedName name="CSF_BTLU_HCE_2018">'[1]DATA TURPE'!$O$53</definedName>
    <definedName name="CSF_BTLU_HCE_2019">'[1]DATA TURPE'!$G$53</definedName>
    <definedName name="CSF_BTLU_HCH_2018">'[1]DATA TURPE'!$O$51</definedName>
    <definedName name="CSF_BTLU_HCH_2019">'[1]DATA TURPE'!$G$51</definedName>
    <definedName name="CSF_BTLU_HPE_2018">'[1]DATA TURPE'!$O$52</definedName>
    <definedName name="CSF_BTLU_HPE_2019">'[1]DATA TURPE'!$G$52</definedName>
    <definedName name="CSF_BTLU_HPH_2018">'[1]DATA TURPE'!$O$50</definedName>
    <definedName name="CSF_BTLU_HPH_2019">'[1]DATA TURPE'!$G$50</definedName>
    <definedName name="CSF_HTA5PFCU_HCE_2018">'[1]DATA TURPE'!$O$33</definedName>
    <definedName name="CSF_HTA5PFCU_HCE_2019">'[1]DATA TURPE'!$G$33</definedName>
    <definedName name="CSF_HTA5PFCU_HCH_2018">'[1]DATA TURPE'!$O$31</definedName>
    <definedName name="CSF_HTA5PFCU_HCH_2019">'[1]DATA TURPE'!$G$31</definedName>
    <definedName name="CSF_HTA5PFCU_HPE_2018">'[1]DATA TURPE'!$O$32</definedName>
    <definedName name="CSF_HTA5PFCU_HPE_2019">'[1]DATA TURPE'!$G$32</definedName>
    <definedName name="CSF_HTA5PFCU_HPH_2018">'[1]DATA TURPE'!$O$30</definedName>
    <definedName name="CSF_HTA5PFCU_HPH_2019">'[1]DATA TURPE'!$G$30</definedName>
    <definedName name="CSF_HTA5PFCU_Pointe_2018">'[1]DATA TURPE'!$O$29</definedName>
    <definedName name="CSF_HTA5PFCU_Pointe_2019">'[1]DATA TURPE'!$G$29</definedName>
    <definedName name="CSF_HTA5PFLU_HCE_2018">'[1]DATA TURPE'!$O$26</definedName>
    <definedName name="CSF_HTA5PFLU_HCE_2019">'[1]DATA TURPE'!$G$26</definedName>
    <definedName name="CSF_HTA5PFLU_HCH_2018">'[1]DATA TURPE'!$O$24</definedName>
    <definedName name="CSF_HTA5PFLU_HCH_2019">'[1]DATA TURPE'!$G$24</definedName>
    <definedName name="CSF_HTA5PFLU_HPE_2018">'[1]DATA TURPE'!$O$25</definedName>
    <definedName name="CSF_HTA5PFLU_HPE_2019">'[1]DATA TURPE'!$G$25</definedName>
    <definedName name="CSF_HTA5PFLU_HPH_2018">'[1]DATA TURPE'!$O$23</definedName>
    <definedName name="CSF_HTA5PFLU_HPH_2019">'[1]DATA TURPE'!$G$23</definedName>
    <definedName name="CSF_HTA5PFLU_Pointe_2018">'[1]DATA TURPE'!$O$22</definedName>
    <definedName name="CSF_HTA5PFLU_Pointe_2019">'[1]DATA TURPE'!$G$22</definedName>
    <definedName name="CSF_HTA5PMCU_HCE_2018">'[1]DATA TURPE'!$O$47</definedName>
    <definedName name="CSF_HTA5PMCU_HCE_2019">'[1]DATA TURPE'!$G$47</definedName>
    <definedName name="CSF_HTA5PMCU_HCH_2018">'[1]DATA TURPE'!$O$45</definedName>
    <definedName name="CSF_HTA5PMCU_HCH_2019">'[1]DATA TURPE'!$G$45</definedName>
    <definedName name="CSF_HTA5PMCU_HPE_2018">'[1]DATA TURPE'!$O$46</definedName>
    <definedName name="CSF_HTA5PMCU_HPE_2019">'[1]DATA TURPE'!$G$46</definedName>
    <definedName name="CSF_HTA5PMCU_HPH_2018">'[1]DATA TURPE'!$O$44</definedName>
    <definedName name="CSF_HTA5PMCU_HPH_2019">'[1]DATA TURPE'!$G$44</definedName>
    <definedName name="CSF_HTA5PMCU_Pointe_2018">'[1]DATA TURPE'!$O$43</definedName>
    <definedName name="CSF_HTA5PMCU_Pointe_2019">'[1]DATA TURPE'!$G$43</definedName>
    <definedName name="CSF_HTA5PMLU_HCE_2018">'[1]DATA TURPE'!$O$40</definedName>
    <definedName name="CSF_HTA5PMLU_HCE_2019">'[1]DATA TURPE'!$G$40</definedName>
    <definedName name="CSF_HTA5PMLU_HCH_2018">'[1]DATA TURPE'!$O$38</definedName>
    <definedName name="CSF_HTA5PMLU_HCH_2019">'[1]DATA TURPE'!$G$38</definedName>
    <definedName name="CSF_HTA5PMLU_HPE_2018">'[1]DATA TURPE'!$O$39</definedName>
    <definedName name="CSF_HTA5PMLU_HPE_2019">'[1]DATA TURPE'!$G$39</definedName>
    <definedName name="CSF_HTA5PMLU_HPH_2018">'[1]DATA TURPE'!$O$37</definedName>
    <definedName name="CSF_HTA5PMLU_HPH_2019">'[1]DATA TURPE'!$G$37</definedName>
    <definedName name="CSF_HTA5PMLU_Pointe_2018">'[1]DATA TURPE'!$O$36</definedName>
    <definedName name="CSF_HTA5PMLU_Pointe_2019">'[1]DATA TURPE'!$G$36</definedName>
    <definedName name="CSV_BTCU_HCE_2018">'[1]DATA TURPE'!$K$60</definedName>
    <definedName name="CSV_BTCU_HCE_2019">'[1]DATA TURPE'!$C$60</definedName>
    <definedName name="CSV_BTCU_HCH_2018">'[1]DATA TURPE'!$K$58</definedName>
    <definedName name="CSV_BTCU_HCH_2019">'[1]DATA TURPE'!$C$58</definedName>
    <definedName name="CSV_BTCU_HPE_2018">'[1]DATA TURPE'!$K$59</definedName>
    <definedName name="CSV_BTCU_HPE_2019">'[1]DATA TURPE'!$C$59</definedName>
    <definedName name="CSV_BTCU_HPH_2018">'[1]DATA TURPE'!$K$57</definedName>
    <definedName name="CSV_BTCU_HPH_2019">'[1]DATA TURPE'!$C$57</definedName>
    <definedName name="CSV_BTLU_HCE_2018">'[1]DATA TURPE'!$K$53</definedName>
    <definedName name="CSV_BTLU_HCE_2019">'[1]DATA TURPE'!$C$53</definedName>
    <definedName name="CSV_BTLU_HCH_2018">'[1]DATA TURPE'!$K$51</definedName>
    <definedName name="CSV_BTLU_HCH_2019">'[1]DATA TURPE'!$C$51</definedName>
    <definedName name="CSV_BTLU_HPE_2018">'[1]DATA TURPE'!$K$52</definedName>
    <definedName name="CSV_BTLU_HPE_2019">'[1]DATA TURPE'!$C$52</definedName>
    <definedName name="CSV_BTLU_HPH_2018">'[1]DATA TURPE'!$K$50</definedName>
    <definedName name="CSV_BTLU_HPH_2019">'[1]DATA TURPE'!$C$50</definedName>
    <definedName name="CSV_HTA5PFCU_HCE_2018">'[1]DATA TURPE'!$K$33</definedName>
    <definedName name="CSV_HTA5PFCU_HCE_2019">'[1]DATA TURPE'!$C$33</definedName>
    <definedName name="CSV_HTA5PFCU_HCH_2018">'[1]DATA TURPE'!$K$31</definedName>
    <definedName name="CSV_HTA5PFCU_HCH_2019">'[1]DATA TURPE'!$C$31</definedName>
    <definedName name="CSV_HTA5PFCU_HPE_2018">'[1]DATA TURPE'!$K$32</definedName>
    <definedName name="CSV_HTA5PFCU_HPE_2019">'[1]DATA TURPE'!$C$32</definedName>
    <definedName name="CSV_HTA5PFCU_HPH_2018">'[1]DATA TURPE'!$K$30</definedName>
    <definedName name="CSV_HTA5PFCU_HPH_2019">'[1]DATA TURPE'!$C$30</definedName>
    <definedName name="CSV_HTA5PFCU_Pointe_2018">'[1]DATA TURPE'!$K$29</definedName>
    <definedName name="CSV_HTA5PFCU_Pointe_2019">'[1]DATA TURPE'!$C$29</definedName>
    <definedName name="CSV_HTA5PFLU_HCE_2018">'[1]DATA TURPE'!$K$26</definedName>
    <definedName name="CSV_HTA5PFLU_HCE_2019">'[1]DATA TURPE'!$C$26</definedName>
    <definedName name="CSV_HTA5PFLU_HCH_2018">'[1]DATA TURPE'!$K$24</definedName>
    <definedName name="CSV_HTA5PFLU_HCH_2019">'[1]DATA TURPE'!$C$24</definedName>
    <definedName name="CSV_HTA5PFLU_HPE_2018">'[1]DATA TURPE'!$K$25</definedName>
    <definedName name="CSV_HTA5PFLU_HPE_2019">'[1]DATA TURPE'!$C$25</definedName>
    <definedName name="CSV_HTA5PFLU_HPH_2018">'[1]DATA TURPE'!$K$23</definedName>
    <definedName name="CSV_HTA5PFLU_HPH_2019">'[1]DATA TURPE'!$C$23</definedName>
    <definedName name="CSV_HTA5PFLU_Pointe_2018">'[1]DATA TURPE'!$K$22</definedName>
    <definedName name="CSV_HTA5PFLU_Pointe_2019">'[1]DATA TURPE'!$C$22</definedName>
    <definedName name="CSV_HTA5PMCU_HCE_2018">'[1]DATA TURPE'!$K$47</definedName>
    <definedName name="CSV_HTA5PMCU_HCE_2019">'[1]DATA TURPE'!$C$47</definedName>
    <definedName name="CSV_HTA5PMCU_HCH_2018">'[1]DATA TURPE'!$K$45</definedName>
    <definedName name="CSV_HTA5PMCU_HCH_2019">'[1]DATA TURPE'!$C$45</definedName>
    <definedName name="CSV_HTA5PMCU_HPE_2018">'[1]DATA TURPE'!$K$46</definedName>
    <definedName name="CSV_HTA5PMCU_HPE_2019">'[1]DATA TURPE'!$C$46</definedName>
    <definedName name="CSV_HTA5PMCU_HPH_2018">'[1]DATA TURPE'!$K$44</definedName>
    <definedName name="CSV_HTA5PMCU_HPH_2019">'[1]DATA TURPE'!$C$44</definedName>
    <definedName name="CSV_HTA5PMCU_Pointe_2018">'[1]DATA TURPE'!$K$43</definedName>
    <definedName name="CSV_HTA5PMCU_Pointe_2019">'[1]DATA TURPE'!$C$43</definedName>
    <definedName name="CSV_HTA5PMLU_HCE_2018">'[1]DATA TURPE'!$K$40</definedName>
    <definedName name="CSV_HTA5PMLU_HCE_2019">'[1]DATA TURPE'!$C$40</definedName>
    <definedName name="CSV_HTA5PMLU_HCH_2018">'[1]DATA TURPE'!$K$38</definedName>
    <definedName name="CSV_HTA5PMLU_HCH_2019">'[1]DATA TURPE'!$C$38</definedName>
    <definedName name="CSV_HTA5PMLU_HPE_2018">'[1]DATA TURPE'!$K$39</definedName>
    <definedName name="CSV_HTA5PMLU_HPE_2019">'[1]DATA TURPE'!$C$39</definedName>
    <definedName name="CSV_HTA5PMLU_HPH_2018">'[1]DATA TURPE'!$K$37</definedName>
    <definedName name="CSV_HTA5PMLU_HPH_2019">'[1]DATA TURPE'!$C$37</definedName>
    <definedName name="CSV_HTA5PMLU_Pointe_2018">'[1]DATA TURPE'!$K$36</definedName>
    <definedName name="CSV_HTA5PMLU_Pointe_2019">'[1]DATA TURPE'!$C$36</definedName>
    <definedName name="PS_HCE">'[1]SITE 0'!$C$22</definedName>
    <definedName name="PS_HCH">'[1]SITE 0'!$C$20</definedName>
    <definedName name="PS_HPE">'[1]SITE 0'!$C$21</definedName>
    <definedName name="PS_HPH">'[1]SITE 0'!$C$19</definedName>
    <definedName name="PS_Pointe">'[1]SITE 0'!$C$18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L11" i="1" l="1"/>
  <c r="K11" i="1"/>
  <c r="J11" i="1"/>
  <c r="I11" i="1"/>
  <c r="F11" i="1"/>
  <c r="E11" i="1"/>
  <c r="D11" i="1"/>
  <c r="C11" i="1"/>
  <c r="L10" i="1"/>
  <c r="K10" i="1"/>
  <c r="J10" i="1"/>
  <c r="I10" i="1"/>
  <c r="F10" i="1"/>
  <c r="E10" i="1"/>
  <c r="D10" i="1"/>
  <c r="C10" i="1"/>
  <c r="L9" i="1"/>
  <c r="K9" i="1"/>
  <c r="J9" i="1"/>
  <c r="I9" i="1"/>
  <c r="H9" i="1"/>
  <c r="F9" i="1"/>
  <c r="E9" i="1"/>
  <c r="D9" i="1"/>
  <c r="C9" i="1"/>
  <c r="B9" i="1"/>
  <c r="L8" i="1"/>
  <c r="K8" i="1"/>
  <c r="J8" i="1"/>
  <c r="I8" i="1"/>
  <c r="H8" i="1"/>
  <c r="F8" i="1"/>
  <c r="E8" i="1"/>
  <c r="D8" i="1"/>
  <c r="C8" i="1"/>
  <c r="B8" i="1"/>
  <c r="L7" i="1"/>
  <c r="K7" i="1"/>
  <c r="J7" i="1"/>
  <c r="I7" i="1"/>
  <c r="H7" i="1"/>
  <c r="F7" i="1"/>
  <c r="E7" i="1"/>
  <c r="D7" i="1"/>
  <c r="C7" i="1"/>
  <c r="B7" i="1"/>
  <c r="L6" i="1"/>
  <c r="K6" i="1"/>
  <c r="J6" i="1"/>
  <c r="I6" i="1"/>
  <c r="H6" i="1"/>
  <c r="F6" i="1"/>
  <c r="E6" i="1"/>
  <c r="D6" i="1"/>
  <c r="C6" i="1"/>
  <c r="B6" i="1"/>
</calcChain>
</file>

<file path=xl/sharedStrings.xml><?xml version="1.0" encoding="utf-8"?>
<sst xmlns="http://schemas.openxmlformats.org/spreadsheetml/2006/main" count="22" uniqueCount="15">
  <si>
    <t>ANNEE</t>
  </si>
  <si>
    <t>PRIX</t>
  </si>
  <si>
    <t>XS</t>
  </si>
  <si>
    <t>S</t>
  </si>
  <si>
    <t>M</t>
  </si>
  <si>
    <t>L</t>
  </si>
  <si>
    <t>XL</t>
  </si>
  <si>
    <t>PANTALON</t>
  </si>
  <si>
    <t>PULL</t>
  </si>
  <si>
    <t>MANTEAU</t>
  </si>
  <si>
    <t>VESTE</t>
  </si>
  <si>
    <t>CHAUSSURE</t>
  </si>
  <si>
    <t>CHAUSETTE</t>
  </si>
  <si>
    <t>VETEMENTS</t>
  </si>
  <si>
    <t>TAILLE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</si>
</sst>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/>
  </cellStyleXfs>
  <cellXfs count="8">
    <xf numFmtId="0" fontId="0" fillId="0" borderId="0" xfId="0"/>
    <xf numFmtId="0" fontId="1" fillId="0" borderId="0" xfId="0" applyFont="1"/>
    <xf numFmtId="0" fontId="0" fillId="2" borderId="0" xfId="0" applyFill="1"/>
    <xf numFmtId="0" fontId="1" fillId="0" borderId="0" xfId="0" applyFont="1" applyAlignment="1">
      <alignment horizontal="right"/>
    </xf>
    <xf numFmtId="0" fontId="0" fillId="0" borderId="0" xfId="0" applyAlignment="1">
      <alignment horizontal="right"/>
    </xf>
    <xf numFmtId="0" fontId="2" fillId="0" borderId="0" xfId="0" applyFont="1" applyAlignment="1">
      <alignment horizontal="right"/>
    </xf>
    <xf numFmtId="0" fontId="3" fillId="0" borderId="0" xfId="1"/>
    <xf numFmtId="164" fontId="0" fillId="0" borderId="0" xfId="0" applyNumberFormat="1" applyAlignment="1">
      <alignment horizontal="right"/>
    </xf>
  </cellXfs>
  <cellStyles count="2">
    <cellStyle name="Normal" xfId="0" builtinId="0"/>
    <cellStyle name="Normal 2 3" xfId="1" xr:uid="{B77B9594-EEC3-D745-B976-D9AF53F0726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an/OneDrive%20-%20ENR%20GRP/ENRGRP.%20x%20NDB%20Consulting/Projet%20Dashboard/SITE%200%20v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ITE 0"/>
      <sheetName val="Feuil2"/>
      <sheetName val="CONSOMMATION"/>
      <sheetName val="DATA TURPE"/>
      <sheetName val="CAPACITE"/>
      <sheetName val="LISTE"/>
    </sheetNames>
    <sheetDataSet>
      <sheetData sheetId="0">
        <row r="18">
          <cell r="C18">
            <v>360</v>
          </cell>
        </row>
        <row r="19">
          <cell r="C19">
            <v>360</v>
          </cell>
        </row>
        <row r="20">
          <cell r="C20">
            <v>360</v>
          </cell>
        </row>
        <row r="21">
          <cell r="C21">
            <v>360</v>
          </cell>
        </row>
        <row r="22">
          <cell r="C22">
            <v>360</v>
          </cell>
        </row>
      </sheetData>
      <sheetData sheetId="1"/>
      <sheetData sheetId="2">
        <row r="17">
          <cell r="B17">
            <v>256441</v>
          </cell>
          <cell r="C17">
            <v>116206</v>
          </cell>
          <cell r="D17">
            <v>408592</v>
          </cell>
          <cell r="E17">
            <v>140777</v>
          </cell>
          <cell r="F17">
            <v>44766</v>
          </cell>
        </row>
      </sheetData>
      <sheetData sheetId="3">
        <row r="22">
          <cell r="C22">
            <v>2.8</v>
          </cell>
          <cell r="G22">
            <v>16.02</v>
          </cell>
          <cell r="K22">
            <v>2.74</v>
          </cell>
          <cell r="O22">
            <v>15.7</v>
          </cell>
        </row>
        <row r="23">
          <cell r="C23">
            <v>2.1</v>
          </cell>
          <cell r="G23">
            <v>15.48</v>
          </cell>
          <cell r="K23">
            <v>2.06</v>
          </cell>
          <cell r="O23">
            <v>15.16</v>
          </cell>
        </row>
        <row r="24">
          <cell r="C24">
            <v>1.31</v>
          </cell>
          <cell r="G24">
            <v>13.06</v>
          </cell>
          <cell r="K24">
            <v>1.28</v>
          </cell>
          <cell r="O24">
            <v>12.79</v>
          </cell>
        </row>
        <row r="25">
          <cell r="C25">
            <v>0.97</v>
          </cell>
          <cell r="G25">
            <v>8.6</v>
          </cell>
          <cell r="K25">
            <v>0.95</v>
          </cell>
          <cell r="O25">
            <v>8.42</v>
          </cell>
        </row>
        <row r="26">
          <cell r="C26">
            <v>0.86</v>
          </cell>
          <cell r="G26">
            <v>1.64</v>
          </cell>
          <cell r="K26">
            <v>0.84</v>
          </cell>
          <cell r="O26">
            <v>1.61</v>
          </cell>
        </row>
        <row r="29">
          <cell r="C29">
            <v>3.06</v>
          </cell>
          <cell r="G29">
            <v>2.61</v>
          </cell>
          <cell r="K29">
            <v>2.99</v>
          </cell>
          <cell r="O29">
            <v>2.56</v>
          </cell>
        </row>
        <row r="30">
          <cell r="C30">
            <v>2.88</v>
          </cell>
          <cell r="G30">
            <v>2.34</v>
          </cell>
          <cell r="K30">
            <v>2.82</v>
          </cell>
          <cell r="O30">
            <v>2.29</v>
          </cell>
        </row>
        <row r="31">
          <cell r="C31">
            <v>2.0699999999999998</v>
          </cell>
          <cell r="G31">
            <v>1.98</v>
          </cell>
          <cell r="K31">
            <v>2.0299999999999998</v>
          </cell>
          <cell r="O31">
            <v>1.94</v>
          </cell>
        </row>
        <row r="32">
          <cell r="C32">
            <v>1.92</v>
          </cell>
          <cell r="G32">
            <v>1.8</v>
          </cell>
          <cell r="K32">
            <v>1.88</v>
          </cell>
          <cell r="O32">
            <v>1.76</v>
          </cell>
        </row>
        <row r="33">
          <cell r="C33">
            <v>1.1599999999999999</v>
          </cell>
          <cell r="G33">
            <v>0.94</v>
          </cell>
          <cell r="K33">
            <v>1.1399999999999999</v>
          </cell>
          <cell r="O33">
            <v>0.92</v>
          </cell>
        </row>
        <row r="36">
          <cell r="C36">
            <v>3.2</v>
          </cell>
          <cell r="G36">
            <v>18.420000000000002</v>
          </cell>
          <cell r="K36">
            <v>3.13</v>
          </cell>
          <cell r="O36">
            <v>18.04</v>
          </cell>
        </row>
        <row r="37">
          <cell r="C37">
            <v>1.93</v>
          </cell>
          <cell r="G37">
            <v>17.12</v>
          </cell>
          <cell r="K37">
            <v>1.89</v>
          </cell>
          <cell r="O37">
            <v>16.77</v>
          </cell>
        </row>
        <row r="38">
          <cell r="C38">
            <v>1.31</v>
          </cell>
          <cell r="G38">
            <v>13.06</v>
          </cell>
          <cell r="K38">
            <v>1.28</v>
          </cell>
          <cell r="O38">
            <v>12.79</v>
          </cell>
        </row>
        <row r="39">
          <cell r="C39">
            <v>0.97</v>
          </cell>
          <cell r="G39">
            <v>8.6</v>
          </cell>
          <cell r="K39">
            <v>0.95</v>
          </cell>
          <cell r="O39">
            <v>8.42</v>
          </cell>
        </row>
        <row r="40">
          <cell r="C40">
            <v>0.86</v>
          </cell>
          <cell r="G40">
            <v>1.64</v>
          </cell>
          <cell r="K40">
            <v>0.84</v>
          </cell>
          <cell r="O40">
            <v>1.61</v>
          </cell>
        </row>
        <row r="43">
          <cell r="C43">
            <v>4.08</v>
          </cell>
          <cell r="G43">
            <v>3.2</v>
          </cell>
          <cell r="K43">
            <v>3.99</v>
          </cell>
          <cell r="O43">
            <v>3.13</v>
          </cell>
        </row>
        <row r="44">
          <cell r="C44">
            <v>2.75</v>
          </cell>
          <cell r="G44">
            <v>2.25</v>
          </cell>
          <cell r="K44">
            <v>2.7</v>
          </cell>
          <cell r="O44">
            <v>2.2000000000000002</v>
          </cell>
        </row>
        <row r="45">
          <cell r="C45">
            <v>2.0699999999999998</v>
          </cell>
          <cell r="G45">
            <v>1.98</v>
          </cell>
          <cell r="K45">
            <v>2.0299999999999998</v>
          </cell>
          <cell r="O45">
            <v>1.94</v>
          </cell>
        </row>
        <row r="46">
          <cell r="C46">
            <v>1.92</v>
          </cell>
          <cell r="G46">
            <v>1.8</v>
          </cell>
          <cell r="K46">
            <v>1.88</v>
          </cell>
          <cell r="O46">
            <v>1.76</v>
          </cell>
        </row>
        <row r="47">
          <cell r="C47">
            <v>1.1599999999999999</v>
          </cell>
          <cell r="G47">
            <v>0.94</v>
          </cell>
          <cell r="K47">
            <v>1.1399999999999999</v>
          </cell>
          <cell r="O47">
            <v>0.92</v>
          </cell>
        </row>
        <row r="50">
          <cell r="C50">
            <v>4.2699999999999996</v>
          </cell>
          <cell r="G50">
            <v>18.72</v>
          </cell>
          <cell r="K50">
            <v>4.16</v>
          </cell>
          <cell r="O50">
            <v>18.23</v>
          </cell>
        </row>
        <row r="51">
          <cell r="C51">
            <v>2.87</v>
          </cell>
          <cell r="G51">
            <v>11.14</v>
          </cell>
          <cell r="K51">
            <v>2.79</v>
          </cell>
          <cell r="O51">
            <v>10.86</v>
          </cell>
        </row>
        <row r="52">
          <cell r="C52">
            <v>1.93</v>
          </cell>
          <cell r="G52">
            <v>9.1300000000000008</v>
          </cell>
          <cell r="K52">
            <v>1.88</v>
          </cell>
          <cell r="O52">
            <v>8.9</v>
          </cell>
        </row>
        <row r="53">
          <cell r="C53">
            <v>1.78</v>
          </cell>
          <cell r="G53">
            <v>3.79</v>
          </cell>
          <cell r="K53">
            <v>1.73</v>
          </cell>
          <cell r="O53">
            <v>3.69</v>
          </cell>
        </row>
        <row r="57">
          <cell r="C57">
            <v>4.91</v>
          </cell>
          <cell r="G57">
            <v>10.199999999999999</v>
          </cell>
          <cell r="K57">
            <v>4.78</v>
          </cell>
          <cell r="O57">
            <v>9.93</v>
          </cell>
        </row>
        <row r="58">
          <cell r="C58">
            <v>3.01</v>
          </cell>
          <cell r="G58">
            <v>5.24</v>
          </cell>
          <cell r="K58">
            <v>2.93</v>
          </cell>
          <cell r="O58">
            <v>5.0999999999999996</v>
          </cell>
        </row>
        <row r="59">
          <cell r="C59">
            <v>2.2200000000000002</v>
          </cell>
          <cell r="G59">
            <v>3.82</v>
          </cell>
          <cell r="K59">
            <v>2.17</v>
          </cell>
          <cell r="O59">
            <v>3.72</v>
          </cell>
        </row>
        <row r="60">
          <cell r="C60">
            <v>1.83</v>
          </cell>
          <cell r="G60">
            <v>1.1499999999999999</v>
          </cell>
          <cell r="K60">
            <v>1.78</v>
          </cell>
          <cell r="O60">
            <v>1.1200000000000001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8E6C46-D2B8-9E4C-B887-87337944D259}">
  <dimension ref="A1:L11"/>
  <sheetViews>
    <sheetView tabSelected="1" workbookViewId="0">
      <selection activeCell="K12" sqref="K12"/>
    </sheetView>
  </sheetViews>
  <sheetFormatPr baseColWidth="10" defaultRowHeight="15" x14ac:dyDescent="0.2"/>
  <cols>
    <col min="1" max="1" width="10.1640625" customWidth="1"/>
    <col min="3" max="3" width="8" customWidth="1"/>
    <col min="4" max="4" width="12.33203125" customWidth="1"/>
    <col min="5" max="5" width="10.5" customWidth="1"/>
    <col min="6" max="6" width="9.83203125" customWidth="1"/>
    <col min="7" max="7" width="4.1640625" customWidth="1"/>
    <col min="9" max="9" width="9" customWidth="1"/>
  </cols>
  <sheetData>
    <row r="1" spans="1:12" x14ac:dyDescent="0.2">
      <c r="B1" s="1" t="s">
        <v>13</v>
      </c>
      <c r="C1" s="1" t="s">
        <v>14</v>
      </c>
      <c r="D1" s="1" t="s">
        <v>0</v>
      </c>
      <c r="E1" s="1" t="s">
        <v>1</v>
      </c>
    </row>
    <row r="2" spans="1:12" x14ac:dyDescent="0.2">
      <c r="B2" t="s">
        <v>7</v>
      </c>
      <c r="C2" t="s">
        <v>3</v>
      </c>
      <c r="D2">
        <v>2018</v>
      </c>
      <c r="E2" s="2"/>
    </row>
    <row r="4" spans="1:12" x14ac:dyDescent="0.2">
      <c r="A4" s="1"/>
      <c r="B4" s="3">
        <v>2019</v>
      </c>
      <c r="C4" s="3"/>
      <c r="D4" s="3"/>
      <c r="E4" s="3"/>
      <c r="F4" s="3"/>
      <c r="G4" s="3"/>
      <c r="H4" s="3">
        <v>2018</v>
      </c>
      <c r="I4" s="4"/>
      <c r="J4" s="4"/>
      <c r="K4" s="4"/>
      <c r="L4" s="4"/>
    </row>
    <row r="5" spans="1:12" x14ac:dyDescent="0.2">
      <c r="A5" s="1"/>
      <c r="B5" s="5" t="s">
        <v>2</v>
      </c>
      <c r="C5" s="5" t="s">
        <v>3</v>
      </c>
      <c r="D5" s="5" t="s">
        <v>4</v>
      </c>
      <c r="E5" s="5" t="s">
        <v>5</v>
      </c>
      <c r="F5" s="5" t="s">
        <v>6</v>
      </c>
      <c r="G5" s="5"/>
      <c r="H5" s="5" t="s">
        <v>2</v>
      </c>
      <c r="I5" s="5" t="s">
        <v>3</v>
      </c>
      <c r="J5" s="5" t="s">
        <v>4</v>
      </c>
      <c r="K5" s="5" t="s">
        <v>5</v>
      </c>
      <c r="L5" s="5" t="s">
        <v>6</v>
      </c>
    </row>
    <row r="6" spans="1:12" x14ac:dyDescent="0.2">
      <c r="A6" t="s">
        <v>7</v>
      </c>
      <c r="B6" s="6">
        <f>CSV_HTA5PFLU_Pointe_2019</f>
        <v>2.8</v>
      </c>
      <c r="C6" s="6">
        <f>CSV_HTA5PFLU_HPH_2019</f>
        <v>2.1</v>
      </c>
      <c r="D6" s="6">
        <f>CSV_HTA5PFLU_HCH_2019</f>
        <v>1.31</v>
      </c>
      <c r="E6" s="6">
        <f>CSV_HTA5PFLU_HPE_2019</f>
        <v>0.97</v>
      </c>
      <c r="F6" s="6">
        <f>CSV_HTA5PFLU_HCE_2019</f>
        <v>0.86</v>
      </c>
      <c r="G6" s="6"/>
      <c r="H6" s="6">
        <f>CSV_HTA5PFLU_Pointe_2018</f>
        <v>2.74</v>
      </c>
      <c r="I6" s="6">
        <f>CSV_HTA5PFLU_HPH_2018</f>
        <v>2.06</v>
      </c>
      <c r="J6" s="6">
        <f>CSV_HTA5PFLU_HCH_2018</f>
        <v>1.28</v>
      </c>
      <c r="K6" s="6">
        <f>CSV_HTA5PFLU_HPE_2018</f>
        <v>0.95</v>
      </c>
      <c r="L6" s="6">
        <f>CSV_HTA5PFLU_HCE_2018</f>
        <v>0.84</v>
      </c>
    </row>
    <row r="7" spans="1:12" x14ac:dyDescent="0.2">
      <c r="A7" t="s">
        <v>8</v>
      </c>
      <c r="B7" s="6">
        <f>CSV_HTA5PFCU_Pointe_2019</f>
        <v>3.06</v>
      </c>
      <c r="C7" s="6">
        <f>CSV_HTA5PFCU_HPH_2019</f>
        <v>2.88</v>
      </c>
      <c r="D7" s="6">
        <f>CSV_HTA5PFCU_HCH_2019</f>
        <v>2.0699999999999998</v>
      </c>
      <c r="E7" s="6">
        <f>CSV_HTA5PFCU_HPE_2019</f>
        <v>1.92</v>
      </c>
      <c r="F7" s="6">
        <f>CSV_HTA5PFCU_HCE_2019</f>
        <v>1.1599999999999999</v>
      </c>
      <c r="G7" s="6"/>
      <c r="H7" s="6">
        <f>CSV_HTA5PFCU_Pointe_2018</f>
        <v>2.99</v>
      </c>
      <c r="I7" s="6">
        <f>CSV_HTA5PFCU_HPH_2018</f>
        <v>2.82</v>
      </c>
      <c r="J7" s="6">
        <f>CSV_HTA5PFCU_HCH_2018</f>
        <v>2.0299999999999998</v>
      </c>
      <c r="K7" s="6">
        <f>CSV_HTA5PFCU_HPE_2018</f>
        <v>1.88</v>
      </c>
      <c r="L7" s="6">
        <f>CSV_HTA5PFCU_HCE_2018</f>
        <v>1.1399999999999999</v>
      </c>
    </row>
    <row r="8" spans="1:12" x14ac:dyDescent="0.2">
      <c r="A8" t="s">
        <v>9</v>
      </c>
      <c r="B8" s="6">
        <f>CSV_HTA5PMLU_Pointe_2019</f>
        <v>3.2</v>
      </c>
      <c r="C8" s="6">
        <f>CSV_HTA5PMLU_HPH_2019</f>
        <v>1.93</v>
      </c>
      <c r="D8" s="6">
        <f>CSV_HTA5PMLU_HCH_2019</f>
        <v>1.31</v>
      </c>
      <c r="E8" s="6">
        <f>CSV_HTA5PMLU_HPE_2019</f>
        <v>0.97</v>
      </c>
      <c r="F8" s="6">
        <f>CSV_HTA5PMLU_HCE_2019</f>
        <v>0.86</v>
      </c>
      <c r="G8" s="6"/>
      <c r="H8" s="6">
        <f>CSV_HTA5PMLU_Pointe_2018</f>
        <v>3.13</v>
      </c>
      <c r="I8" s="6">
        <f>CSV_HTA5PMLU_HPH_2018</f>
        <v>1.89</v>
      </c>
      <c r="J8" s="6">
        <f>CSV_HTA5PMLU_HCH_2018</f>
        <v>1.28</v>
      </c>
      <c r="K8" s="6">
        <f>CSV_HTA5PMLU_HPE_2018</f>
        <v>0.95</v>
      </c>
      <c r="L8" s="6">
        <f>CSV_HTA5PMLU_HCE_2018</f>
        <v>0.84</v>
      </c>
    </row>
    <row r="9" spans="1:12" x14ac:dyDescent="0.2">
      <c r="A9" t="s">
        <v>10</v>
      </c>
      <c r="B9" s="6">
        <f>CSV_HTA5PMCU_Pointe_2019</f>
        <v>4.08</v>
      </c>
      <c r="C9" s="6">
        <f>CSV_HTA5PMCU_HPH_2019</f>
        <v>2.75</v>
      </c>
      <c r="D9" s="6">
        <f>CSV_HTA5PMCU_HCH_2019</f>
        <v>2.0699999999999998</v>
      </c>
      <c r="E9" s="6">
        <f>CSV_HTA5PMCU_HPE_2019</f>
        <v>1.92</v>
      </c>
      <c r="F9" s="6">
        <f>CSV_HTA5PMCU_HCE_2019</f>
        <v>1.1599999999999999</v>
      </c>
      <c r="G9" s="6"/>
      <c r="H9" s="6">
        <f>CSV_HTA5PMCU_Pointe_2018</f>
        <v>3.99</v>
      </c>
      <c r="I9" s="6">
        <f>CSV_HTA5PMCU_HPH_2018</f>
        <v>2.7</v>
      </c>
      <c r="J9" s="6">
        <f>CSV_HTA5PMCU_HCH_2018</f>
        <v>2.0299999999999998</v>
      </c>
      <c r="K9" s="6">
        <f>CSV_HTA5PMCU_HPE_2018</f>
        <v>1.88</v>
      </c>
      <c r="L9" s="6">
        <f>CSV_HTA5PMCU_HCE_2018</f>
        <v>1.1399999999999999</v>
      </c>
    </row>
    <row r="10" spans="1:12" x14ac:dyDescent="0.2">
      <c r="A10" t="s">
        <v>11</v>
      </c>
      <c r="C10" s="7">
        <f>CSV_BTLU_HPH_2019</f>
        <v>4.2699999999999996</v>
      </c>
      <c r="D10" s="7">
        <f>CSV_BTLU_HCH_2019</f>
        <v>2.87</v>
      </c>
      <c r="E10" s="7">
        <f>CSV_BTLU_HPE_2019</f>
        <v>1.93</v>
      </c>
      <c r="F10" s="7">
        <f>CSV_BTLU_HCE_2019</f>
        <v>1.78</v>
      </c>
      <c r="G10" s="7"/>
      <c r="H10" s="6"/>
      <c r="I10" s="6">
        <f>CSV_BTLU_HPH_2018</f>
        <v>4.16</v>
      </c>
      <c r="J10" s="6">
        <f>CSV_BTLU_HCH_2018</f>
        <v>2.79</v>
      </c>
      <c r="K10" s="6">
        <f>CSV_BTLU_HPE_2018</f>
        <v>1.88</v>
      </c>
      <c r="L10" s="6">
        <f>CSV_BTLU_HCE_2018</f>
        <v>1.73</v>
      </c>
    </row>
    <row r="11" spans="1:12" x14ac:dyDescent="0.2">
      <c r="A11" t="s">
        <v>12</v>
      </c>
      <c r="B11" s="7"/>
      <c r="C11" s="7">
        <f>CSV_BTCU_HPH_2019</f>
        <v>4.91</v>
      </c>
      <c r="D11" s="7">
        <f>CSV_BTCU_HCH_2019</f>
        <v>3.01</v>
      </c>
      <c r="E11" s="7">
        <f>CSV_BTCU_HPE_2019</f>
        <v>2.2200000000000002</v>
      </c>
      <c r="F11" s="7">
        <f>CSV_BTCU_HCE_2019</f>
        <v>1.83</v>
      </c>
      <c r="G11" s="7"/>
      <c r="H11" s="6"/>
      <c r="I11" s="6">
        <f>CSV_BTCU_HPH_2018</f>
        <v>4.78</v>
      </c>
      <c r="J11" s="6">
        <f>CSV_BTCU_HCH_2018</f>
        <v>2.93</v>
      </c>
      <c r="K11" s="6">
        <f>CSV_BTCU_HPE_2018</f>
        <v>2.17</v>
      </c>
      <c r="L11" s="6">
        <f>CSV_BTCU_HCE_2018</f>
        <v>1.78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 Nguyen De Bourbon</dc:creator>
  <cp:lastModifiedBy>Van Nguyen De Bourbon</cp:lastModifiedBy>
  <dcterms:created xsi:type="dcterms:W3CDTF">2020-04-13T03:39:54Z</dcterms:created>
  <dcterms:modified xsi:type="dcterms:W3CDTF">2020-04-13T03:47:20Z</dcterms:modified>
</cp:coreProperties>
</file>