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075867\Desktop\"/>
    </mc:Choice>
  </mc:AlternateContent>
  <bookViews>
    <workbookView xWindow="0" yWindow="0" windowWidth="23040" windowHeight="9972" activeTab="1"/>
  </bookViews>
  <sheets>
    <sheet name="Feuil9" sheetId="11" r:id="rId1"/>
    <sheet name="Feuil1" sheetId="1" r:id="rId2"/>
  </sheets>
  <definedNames>
    <definedName name="Année">#REF!</definedName>
    <definedName name="AnnéeRapport">IF(Année="",YEAR(TODAY()),Année)</definedName>
    <definedName name="ÉvidencePlanification">#REF!</definedName>
    <definedName name="GrandeLign">REPT("z",255)</definedName>
    <definedName name="GrandNum">9.99E+307</definedName>
    <definedName name="Heure_Début">#REF!</definedName>
    <definedName name="HeureFin">#REF!</definedName>
    <definedName name="Incrément">TIME(0,IntervalleMinute,0)</definedName>
    <definedName name="IntervalleMinute">--LEFT(TexteMinute,2)</definedName>
    <definedName name="JourRapport">IF(ValJour="",DAY(TODAY()),#REF!)</definedName>
    <definedName name="ListeHeures">#REF!</definedName>
    <definedName name="MoisRapport">IF(NomMois="",TEXT(MONTH(TODAY()),"mmm"),NomMois)</definedName>
    <definedName name="NomMois">#REF!</definedName>
    <definedName name="NuméroMois">IF(NomMois="",MONTH(TODAY()),MONTH(1&amp;LEFT(NomMois,3)))</definedName>
    <definedName name="RechercherDateEtHeure">#REF!&amp;#REF!</definedName>
    <definedName name="Réinitialiser_Zone_Impression">OFFSET(#REF!,0,0,COUNTA(#REF!)+5)</definedName>
    <definedName name="SurlignageTâchesÀFaire">#REF!</definedName>
    <definedName name="SurlignerActivités">#REF!</definedName>
    <definedName name="TexteMinute">#REF!</definedName>
    <definedName name="Titre1">#REF!</definedName>
    <definedName name="TitreColonne1">" "</definedName>
    <definedName name="TitreColonne2">#REF!</definedName>
    <definedName name="TitreColonne3">#REF!</definedName>
    <definedName name="ValDate">IFERROR(#REF!,"")</definedName>
    <definedName name="valHDébut">#REF!</definedName>
    <definedName name="valHFin">#REF!</definedName>
    <definedName name="ValJour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3" i="1" l="1"/>
  <c r="T24" i="1"/>
  <c r="Q24" i="1"/>
  <c r="N24" i="1"/>
  <c r="N21" i="1" s="1"/>
  <c r="N22" i="1" s="1"/>
  <c r="M13" i="1"/>
  <c r="M12" i="1"/>
  <c r="M11" i="1"/>
  <c r="M24" i="1" l="1"/>
  <c r="P24" i="1"/>
  <c r="O24" i="1"/>
  <c r="L9" i="1"/>
  <c r="A3" i="1"/>
  <c r="M21" i="1" l="1"/>
  <c r="M22" i="1" l="1"/>
  <c r="M23" i="1" s="1"/>
  <c r="M25" i="1" s="1"/>
  <c r="M26" i="1" l="1"/>
  <c r="M27" i="1" s="1"/>
  <c r="M28" i="1" s="1"/>
  <c r="M33" i="1" s="1"/>
  <c r="N23" i="1" l="1"/>
  <c r="N25" i="1" s="1"/>
  <c r="O13" i="1"/>
  <c r="O11" i="1"/>
  <c r="O12" i="1"/>
  <c r="O21" i="1"/>
  <c r="O22" i="1" s="1"/>
  <c r="O23" i="1" s="1"/>
  <c r="O25" i="1" s="1"/>
  <c r="O26" i="1" s="1"/>
  <c r="O27" i="1" s="1"/>
  <c r="O28" i="1" s="1"/>
  <c r="O33" i="1" s="1"/>
  <c r="M9" i="1"/>
  <c r="N26" i="1" l="1"/>
  <c r="N27" i="1" s="1"/>
  <c r="N28" i="1" s="1"/>
  <c r="P11" i="1"/>
  <c r="P21" i="1"/>
  <c r="P22" i="1" s="1"/>
  <c r="P23" i="1" s="1"/>
  <c r="P25" i="1" s="1"/>
  <c r="P13" i="1"/>
  <c r="P12" i="1"/>
  <c r="O9" i="1"/>
  <c r="P26" i="1" l="1"/>
  <c r="P27" i="1" s="1"/>
  <c r="P28" i="1" s="1"/>
  <c r="P33" i="1" s="1"/>
  <c r="Q13" i="1" l="1"/>
  <c r="Q12" i="1"/>
  <c r="Q14" i="1"/>
  <c r="Q11" i="1"/>
  <c r="Q15" i="1"/>
  <c r="Q21" i="1"/>
  <c r="Q22" i="1" s="1"/>
  <c r="Q23" i="1" s="1"/>
  <c r="Q25" i="1" s="1"/>
  <c r="Q26" i="1" s="1"/>
  <c r="Q27" i="1" s="1"/>
  <c r="Q28" i="1" s="1"/>
  <c r="Q33" i="1" s="1"/>
  <c r="P9" i="1"/>
  <c r="R33" i="1" l="1"/>
  <c r="Q9" i="1"/>
  <c r="Q19" i="1"/>
  <c r="R19" i="1" s="1"/>
  <c r="N29" i="1" l="1"/>
  <c r="R9" i="1"/>
  <c r="N30" i="1" l="1"/>
  <c r="S33" i="1" s="1"/>
  <c r="T21" i="1" l="1"/>
  <c r="T22" i="1" s="1"/>
  <c r="T23" i="1" s="1"/>
  <c r="T25" i="1" s="1"/>
  <c r="T26" i="1" s="1"/>
  <c r="T27" i="1" s="1"/>
  <c r="T28" i="1" s="1"/>
  <c r="T33" i="1" s="1"/>
  <c r="U22" i="1" s="1"/>
  <c r="U23" i="1"/>
  <c r="V23" i="1" l="1"/>
  <c r="U24" i="1"/>
  <c r="U31" i="1" l="1"/>
</calcChain>
</file>

<file path=xl/sharedStrings.xml><?xml version="1.0" encoding="utf-8"?>
<sst xmlns="http://schemas.openxmlformats.org/spreadsheetml/2006/main" count="74" uniqueCount="61">
  <si>
    <t>date aujourd'hui</t>
  </si>
  <si>
    <t>Etude</t>
  </si>
  <si>
    <t>Consultations</t>
  </si>
  <si>
    <t>Urgent</t>
  </si>
  <si>
    <t>T.Urgent</t>
  </si>
  <si>
    <t>Normal</t>
  </si>
  <si>
    <t>Nbr de Jours de consultation</t>
  </si>
  <si>
    <t>Joursem</t>
  </si>
  <si>
    <t>Projet</t>
  </si>
  <si>
    <t>Proposition1</t>
  </si>
  <si>
    <t>RDV1</t>
  </si>
  <si>
    <t>RDV2</t>
  </si>
  <si>
    <t>Proposition2</t>
  </si>
  <si>
    <t>RDV3</t>
  </si>
  <si>
    <t>Proposition3</t>
  </si>
  <si>
    <t>ETUDE</t>
  </si>
  <si>
    <t>VALIDATION IMPLANTATION</t>
  </si>
  <si>
    <t>OBJECTIF VALIDATION GESTIONNAIRE</t>
  </si>
  <si>
    <t>OBJECTIF CONSULTATION &amp; CHIFFRAGE PAT</t>
  </si>
  <si>
    <t>OBJECTIF COMMANDE PAT</t>
  </si>
  <si>
    <t xml:space="preserve">DEBUT </t>
  </si>
  <si>
    <t>FIN</t>
  </si>
  <si>
    <t xml:space="preserve">TRAVAUX </t>
  </si>
  <si>
    <t>BUREAU KRV</t>
  </si>
  <si>
    <t>Estimation</t>
  </si>
  <si>
    <t xml:space="preserve">Nbr de Jours </t>
  </si>
  <si>
    <t>CRITERES</t>
  </si>
  <si>
    <t>délais</t>
  </si>
  <si>
    <t>Date + délais</t>
  </si>
  <si>
    <t>Nbr Jour ouvrés</t>
  </si>
  <si>
    <t>delta</t>
  </si>
  <si>
    <t>Delta</t>
  </si>
  <si>
    <t>date</t>
  </si>
  <si>
    <t>Travaux</t>
  </si>
  <si>
    <t>T.Urgent 48h</t>
  </si>
  <si>
    <t>Normal - la semaine</t>
  </si>
  <si>
    <t xml:space="preserve">Urgent sous 4jrs </t>
  </si>
  <si>
    <t>T.Urgent sous 7 jrs</t>
  </si>
  <si>
    <t>Urgent sous 2 semaines</t>
  </si>
  <si>
    <t>Normal sous 1 mois</t>
  </si>
  <si>
    <t>Consultation 6 s Gros Travaux</t>
  </si>
  <si>
    <t>consultation 8 s Gros travaux</t>
  </si>
  <si>
    <t>Consultation 6 s Gros travaux</t>
  </si>
  <si>
    <t>OBJECTIF DT</t>
  </si>
  <si>
    <t>CHSCT Jr Ouvrés</t>
  </si>
  <si>
    <t>CHSCT</t>
  </si>
  <si>
    <t>OE</t>
  </si>
  <si>
    <t>OBJECTIF</t>
  </si>
  <si>
    <t>REALISE</t>
  </si>
  <si>
    <t xml:space="preserve"> 2 semaines</t>
  </si>
  <si>
    <t xml:space="preserve"> 3 semaines</t>
  </si>
  <si>
    <t xml:space="preserve"> 4 semaines</t>
  </si>
  <si>
    <t xml:space="preserve"> 5 semaines</t>
  </si>
  <si>
    <t xml:space="preserve"> 6 semaines</t>
  </si>
  <si>
    <t xml:space="preserve"> 7 semaines</t>
  </si>
  <si>
    <t xml:space="preserve"> 8 semaines</t>
  </si>
  <si>
    <t xml:space="preserve"> 9 semaines</t>
  </si>
  <si>
    <t xml:space="preserve"> 10 semaines</t>
  </si>
  <si>
    <t>à définir</t>
  </si>
  <si>
    <t>TAT</t>
  </si>
  <si>
    <t xml:space="preserve">OBJECTIF ESTIMATION COUT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</si>
</sst>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164" formatCode="_(&quot;$&quot;* #,##0.00_);_(&quot;$&quot;* \(#,##0.00\);_(&quot;$&quot;* &quot;-&quot;??_);_(@_)"/>
    <numFmt numFmtId="165" formatCode="&quot;TERMINÉ&quot;;&quot;&quot;;&quot;&quot;"/>
    <numFmt numFmtId="166" formatCode="h:mm;@"/>
    <numFmt numFmtId="167" formatCode="dddd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 Light"/>
      <family val="1"/>
      <scheme val="major"/>
    </font>
    <font>
      <b/>
      <sz val="22"/>
      <color theme="0"/>
      <name val="Calibri Light"/>
      <family val="2"/>
      <scheme val="major"/>
    </font>
    <font>
      <sz val="11"/>
      <color theme="1" tint="0.24994659260841701"/>
      <name val="Calibri"/>
      <family val="2"/>
      <scheme val="minor"/>
    </font>
    <font>
      <sz val="11"/>
      <color theme="1" tint="0.24994659260841701"/>
      <name val="Calibri Light"/>
      <family val="2"/>
      <scheme val="major"/>
    </font>
    <font>
      <sz val="11"/>
      <color theme="3"/>
      <name val="Calibri Light"/>
      <family val="2"/>
      <scheme val="major"/>
    </font>
    <font>
      <b/>
      <sz val="38"/>
      <color theme="1" tint="0.24994659260841701"/>
      <name val="Calibri"/>
      <family val="1"/>
      <scheme val="minor"/>
    </font>
    <font>
      <sz val="11"/>
      <color theme="4"/>
      <name val="Segoe Print"/>
    </font>
    <font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34"/>
      <color theme="3"/>
      <name val="Calibri"/>
      <family val="2"/>
      <scheme val="minor"/>
    </font>
    <font>
      <b/>
      <sz val="90"/>
      <color theme="4"/>
      <name val="Calibri Light"/>
      <family val="2"/>
      <scheme val="major"/>
    </font>
    <font>
      <b/>
      <sz val="16"/>
      <color theme="0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26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2" tint="0.59999389629810485"/>
        <bgColor indexed="64"/>
      </patternFill>
    </fill>
    <fill>
      <patternFill patternType="solid">
        <fgColor indexed="65"/>
        <bgColor theme="2" tint="0.59996337778862885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/>
      <right/>
      <top/>
      <bottom style="hair">
        <color theme="0" tint="-0.34998626667073579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3"/>
      </right>
      <top/>
      <bottom/>
      <diagonal/>
    </border>
    <border>
      <left/>
      <right style="thin">
        <color theme="3"/>
      </right>
      <top style="thin">
        <color indexed="64"/>
      </top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3">
    <xf numFmtId="0" fontId="0" fillId="0" borderId="0"/>
    <xf numFmtId="0" fontId="5" fillId="2" borderId="0"/>
    <xf numFmtId="164" fontId="1" fillId="0" borderId="0" applyFont="0" applyFill="0" applyBorder="0" applyAlignment="0" applyProtection="0"/>
    <xf numFmtId="0" fontId="6" fillId="2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0" borderId="0">
      <alignment vertical="center" wrapText="1"/>
    </xf>
    <xf numFmtId="165" fontId="4" fillId="0" borderId="0">
      <alignment horizontal="center" vertical="center"/>
    </xf>
    <xf numFmtId="9" fontId="1" fillId="0" borderId="0" applyFont="0" applyFill="0" applyBorder="0" applyProtection="0">
      <alignment horizontal="right" vertical="center" indent="1"/>
    </xf>
    <xf numFmtId="14" fontId="8" fillId="0" borderId="0" applyFill="0" applyBorder="0">
      <alignment horizontal="right" vertical="center"/>
    </xf>
    <xf numFmtId="0" fontId="9" fillId="0" borderId="0" applyFill="0" applyBorder="0" applyProtection="0">
      <alignment horizontal="left"/>
    </xf>
    <xf numFmtId="0" fontId="10" fillId="0" borderId="0" applyFill="0" applyProtection="0">
      <alignment horizontal="right" indent="2"/>
    </xf>
    <xf numFmtId="0" fontId="11" fillId="0" borderId="1" applyNumberFormat="0" applyFill="0" applyProtection="0"/>
    <xf numFmtId="0" fontId="1" fillId="0" borderId="0">
      <alignment vertical="center"/>
    </xf>
    <xf numFmtId="166" fontId="1" fillId="0" borderId="0" applyFill="0">
      <alignment horizontal="left" indent="1"/>
    </xf>
    <xf numFmtId="0" fontId="12" fillId="0" borderId="2">
      <alignment horizontal="center" vertical="center" wrapText="1"/>
    </xf>
    <xf numFmtId="0" fontId="13" fillId="4" borderId="3">
      <alignment horizontal="left" vertical="center"/>
    </xf>
    <xf numFmtId="0" fontId="14" fillId="4" borderId="4" applyNumberFormat="0" applyFont="0" applyAlignment="0">
      <alignment horizontal="left" indent="1"/>
      <protection locked="0"/>
    </xf>
    <xf numFmtId="0" fontId="12" fillId="6" borderId="5">
      <alignment horizontal="center" vertical="center" wrapText="1"/>
      <protection locked="0"/>
    </xf>
    <xf numFmtId="0" fontId="13" fillId="4" borderId="6">
      <alignment horizontal="left" vertical="center"/>
    </xf>
    <xf numFmtId="0" fontId="13" fillId="4" borderId="7">
      <alignment horizontal="left" vertical="center"/>
    </xf>
    <xf numFmtId="0" fontId="2" fillId="5" borderId="8">
      <alignment horizontal="left" indent="1"/>
    </xf>
    <xf numFmtId="0" fontId="3" fillId="3" borderId="9">
      <alignment horizontal="left" vertical="center" indent="1"/>
    </xf>
    <xf numFmtId="0" fontId="15" fillId="7" borderId="0" applyNumberFormat="0" applyBorder="0" applyAlignment="0" applyProtection="0"/>
    <xf numFmtId="0" fontId="13" fillId="4" borderId="10" applyNumberFormat="0" applyFont="0">
      <alignment horizontal="left" vertical="center"/>
    </xf>
    <xf numFmtId="0" fontId="3" fillId="0" borderId="0">
      <alignment horizontal="left" indent="3"/>
    </xf>
    <xf numFmtId="0" fontId="16" fillId="0" borderId="0">
      <alignment horizontal="center" vertical="top"/>
    </xf>
    <xf numFmtId="0" fontId="17" fillId="0" borderId="0">
      <alignment horizontal="center" vertical="center"/>
    </xf>
    <xf numFmtId="0" fontId="18" fillId="7" borderId="0" applyNumberFormat="0" applyAlignment="0" applyProtection="0"/>
    <xf numFmtId="0" fontId="19" fillId="8" borderId="0">
      <alignment vertical="center"/>
    </xf>
    <xf numFmtId="0" fontId="20" fillId="0" borderId="0" applyNumberFormat="0" applyFill="0" applyBorder="0" applyAlignment="0" applyProtection="0"/>
    <xf numFmtId="0" fontId="15" fillId="8" borderId="11">
      <alignment horizontal="center" vertical="center"/>
    </xf>
    <xf numFmtId="0" fontId="21" fillId="8" borderId="0">
      <alignment horizontal="center" vertical="center"/>
    </xf>
    <xf numFmtId="0" fontId="22" fillId="0" borderId="0">
      <alignment horizontal="left" vertical="center" wrapText="1" indent="5"/>
    </xf>
  </cellStyleXfs>
  <cellXfs count="41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167" fontId="0" fillId="0" borderId="0" xfId="0" applyNumberFormat="1"/>
    <xf numFmtId="41" fontId="0" fillId="0" borderId="0" xfId="0" applyNumberFormat="1"/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14" fontId="0" fillId="10" borderId="0" xfId="0" applyNumberFormat="1" applyFill="1"/>
    <xf numFmtId="0" fontId="0" fillId="11" borderId="0" xfId="0" applyFill="1"/>
    <xf numFmtId="0" fontId="0" fillId="12" borderId="0" xfId="0" applyFill="1"/>
    <xf numFmtId="0" fontId="0" fillId="12" borderId="0" xfId="0" applyNumberFormat="1" applyFill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14" fontId="0" fillId="0" borderId="17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4" fontId="0" fillId="0" borderId="23" xfId="0" applyNumberFormat="1" applyFill="1" applyBorder="1" applyAlignment="1">
      <alignment horizontal="center" vertical="center"/>
    </xf>
    <xf numFmtId="14" fontId="0" fillId="0" borderId="12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9" borderId="0" xfId="0" applyNumberFormat="1" applyFill="1"/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24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</cellXfs>
  <cellStyles count="33">
    <cellStyle name="Angle_Droit_Semaine" xfId="19"/>
    <cellStyle name="Bordure" xfId="23"/>
    <cellStyle name="Bottom_Border" xfId="16"/>
    <cellStyle name="Case à cocher" xfId="17"/>
    <cellStyle name="Date" xfId="8"/>
    <cellStyle name="Date 2" xfId="26"/>
    <cellStyle name="Date_Complète_Événement" xfId="30"/>
    <cellStyle name="Détails_Semaine" xfId="18"/>
    <cellStyle name="En-tête_Événement" xfId="32"/>
    <cellStyle name="Heure" xfId="13"/>
    <cellStyle name="Jour" xfId="25"/>
    <cellStyle name="Jour de la semaine" xfId="20"/>
    <cellStyle name="Jour_Événement" xfId="31"/>
    <cellStyle name="Mise en évidence" xfId="21"/>
    <cellStyle name="Monétaire 2" xfId="2"/>
    <cellStyle name="Normal" xfId="0" builtinId="0"/>
    <cellStyle name="Normal 2" xfId="1"/>
    <cellStyle name="Normal 3" xfId="5"/>
    <cellStyle name="Normal 4" xfId="12"/>
    <cellStyle name="Notes" xfId="14"/>
    <cellStyle name="Pourcentage 2" xfId="7"/>
    <cellStyle name="Remplissage" xfId="28"/>
    <cellStyle name="Retrait" xfId="24"/>
    <cellStyle name="Terminé" xfId="6"/>
    <cellStyle name="Titre 2" xfId="4"/>
    <cellStyle name="Titre 3" xfId="11"/>
    <cellStyle name="Titre 4" xfId="29"/>
    <cellStyle name="Titre 1 2" xfId="3"/>
    <cellStyle name="Titre 1 3" xfId="9"/>
    <cellStyle name="Titre 2 2" xfId="10"/>
    <cellStyle name="Titre 2 3" xfId="27"/>
    <cellStyle name="Titre 3 2" xfId="22"/>
    <cellStyle name="Week_Bottom_Corner" xfId="15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4"/>
        </patternFill>
      </fill>
    </dxf>
    <dxf>
      <fill>
        <patternFill>
          <bgColor theme="4" tint="-0.24994659260841701"/>
        </patternFill>
      </fill>
    </dxf>
    <dxf>
      <fill>
        <patternFill>
          <bgColor theme="4"/>
        </patternFill>
      </fill>
      <border diagonalUp="0" diagonalDown="0">
        <left/>
        <right/>
        <top style="thick">
          <color theme="0"/>
        </top>
        <bottom/>
        <vertical/>
        <horizontal/>
      </border>
    </dxf>
    <dxf>
      <font>
        <color theme="4" tint="-0.499984740745262"/>
      </font>
      <fill>
        <patternFill>
          <bgColor theme="4"/>
        </patternFill>
      </fill>
    </dxf>
    <dxf>
      <font>
        <color theme="0"/>
      </font>
      <border>
        <bottom/>
        <vertical style="thin">
          <color theme="4" tint="-0.499984740745262"/>
        </vertical>
      </border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5" defaultTableStyle="TableStyleMedium2" defaultPivotStyle="PivotStyleLight16">
    <tableStyle name="Emploi du temps quotidien" pivot="0" count="4">
      <tableStyleElement type="wholeTable" dxfId="25"/>
      <tableStyleElement type="headerRow" dxfId="24"/>
      <tableStyleElement type="firstRowStripe" dxfId="23"/>
      <tableStyleElement type="secondRowStripe" dxfId="22"/>
    </tableStyle>
    <tableStyle name="Intervalles de temps" pivot="0" count="4">
      <tableStyleElement type="wholeTable" dxfId="21"/>
      <tableStyleElement type="headerRow" dxfId="20"/>
      <tableStyleElement type="firstRowStripe" dxfId="19"/>
      <tableStyleElement type="secondRowStripe" dxfId="18"/>
    </tableStyle>
    <tableStyle name="Intervalles de temps 2" pivot="0" count="4">
      <tableStyleElement type="wholeTable" dxfId="17"/>
      <tableStyleElement type="headerRow" dxfId="16"/>
      <tableStyleElement type="firstRowStripe" dxfId="15"/>
      <tableStyleElement type="secondRowStripe" dxfId="14"/>
    </tableStyle>
    <tableStyle name="Liste de tâches" pivot="0" count="1">
      <tableStyleElement type="wholeTable" dxfId="13"/>
    </tableStyle>
    <tableStyle name="Project To Do List" pivot="0" count="5">
      <tableStyleElement type="wholeTable" dxfId="12"/>
      <tableStyleElement type="headerRow" dxfId="11"/>
      <tableStyleElement type="totalRow" dxfId="10"/>
      <tableStyleElement type="firstRowStripe" dxfId="9"/>
      <tableStyleElement type="second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0"/>
  <sheetViews>
    <sheetView tabSelected="1" topLeftCell="A16" workbookViewId="0">
      <selection activeCell="Q41" sqref="Q41"/>
    </sheetView>
  </sheetViews>
  <sheetFormatPr baseColWidth="10" defaultRowHeight="14.4" x14ac:dyDescent="0.3"/>
  <cols>
    <col min="1" max="1" width="14.21875" bestFit="1" customWidth="1"/>
    <col min="12" max="12" width="25.33203125" bestFit="1" customWidth="1"/>
    <col min="13" max="13" width="17.88671875" customWidth="1"/>
    <col min="14" max="14" width="17.44140625" bestFit="1" customWidth="1"/>
    <col min="15" max="15" width="18.33203125" customWidth="1"/>
    <col min="16" max="16" width="16.77734375" customWidth="1"/>
    <col min="17" max="17" width="27.5546875" customWidth="1"/>
    <col min="18" max="18" width="25.33203125" bestFit="1" customWidth="1"/>
    <col min="19" max="19" width="15" customWidth="1"/>
    <col min="20" max="20" width="17.44140625" bestFit="1" customWidth="1"/>
  </cols>
  <sheetData>
    <row r="1" spans="1:20" x14ac:dyDescent="0.3">
      <c r="M1" s="4" t="s">
        <v>25</v>
      </c>
      <c r="N1" s="4"/>
      <c r="O1" t="s">
        <v>24</v>
      </c>
      <c r="Q1" s="4" t="s">
        <v>6</v>
      </c>
      <c r="R1" t="s">
        <v>2</v>
      </c>
      <c r="T1" t="s">
        <v>33</v>
      </c>
    </row>
    <row r="2" spans="1:20" x14ac:dyDescent="0.3">
      <c r="A2" t="s">
        <v>0</v>
      </c>
      <c r="M2">
        <v>2</v>
      </c>
      <c r="O2" t="s">
        <v>34</v>
      </c>
      <c r="Q2">
        <v>7</v>
      </c>
      <c r="R2" t="s">
        <v>37</v>
      </c>
      <c r="S2">
        <v>2</v>
      </c>
      <c r="T2" t="s">
        <v>34</v>
      </c>
    </row>
    <row r="3" spans="1:20" x14ac:dyDescent="0.3">
      <c r="A3" s="1">
        <f ca="1">NOW()</f>
        <v>43080.680190393519</v>
      </c>
      <c r="M3">
        <v>4</v>
      </c>
      <c r="O3" t="s">
        <v>36</v>
      </c>
      <c r="Q3">
        <v>14</v>
      </c>
      <c r="R3" t="s">
        <v>38</v>
      </c>
      <c r="S3">
        <v>4</v>
      </c>
      <c r="T3" t="s">
        <v>36</v>
      </c>
    </row>
    <row r="4" spans="1:20" x14ac:dyDescent="0.3">
      <c r="M4">
        <v>5</v>
      </c>
      <c r="O4" t="s">
        <v>35</v>
      </c>
      <c r="Q4">
        <v>23</v>
      </c>
      <c r="R4" t="s">
        <v>39</v>
      </c>
      <c r="S4">
        <v>5</v>
      </c>
      <c r="T4" t="s">
        <v>35</v>
      </c>
    </row>
    <row r="5" spans="1:20" x14ac:dyDescent="0.3">
      <c r="M5">
        <v>0</v>
      </c>
      <c r="O5" t="s">
        <v>46</v>
      </c>
      <c r="Q5">
        <v>30</v>
      </c>
      <c r="R5" t="s">
        <v>40</v>
      </c>
      <c r="S5">
        <v>14</v>
      </c>
      <c r="T5" t="s">
        <v>49</v>
      </c>
    </row>
    <row r="6" spans="1:20" x14ac:dyDescent="0.3">
      <c r="Q6">
        <v>40</v>
      </c>
      <c r="R6" t="s">
        <v>41</v>
      </c>
      <c r="S6">
        <v>21</v>
      </c>
      <c r="T6" t="s">
        <v>50</v>
      </c>
    </row>
    <row r="7" spans="1:20" x14ac:dyDescent="0.3">
      <c r="Q7">
        <v>0</v>
      </c>
      <c r="R7" t="s">
        <v>46</v>
      </c>
      <c r="S7">
        <v>28</v>
      </c>
      <c r="T7" t="s">
        <v>51</v>
      </c>
    </row>
    <row r="8" spans="1:20" x14ac:dyDescent="0.3">
      <c r="S8">
        <v>35</v>
      </c>
      <c r="T8" t="s">
        <v>52</v>
      </c>
    </row>
    <row r="9" spans="1:20" x14ac:dyDescent="0.3">
      <c r="L9" s="5">
        <f>WEEKDAY(L33)</f>
        <v>3</v>
      </c>
      <c r="M9" s="5">
        <f>WEEKDAY(M33)</f>
        <v>2</v>
      </c>
      <c r="N9" s="5"/>
      <c r="O9" s="5">
        <f>WEEKDAY(O33)</f>
        <v>4</v>
      </c>
      <c r="P9" s="5">
        <f>WEEKDAY(P33)</f>
        <v>4</v>
      </c>
      <c r="Q9" s="5">
        <f>WEEKDAY(Q33)</f>
        <v>4</v>
      </c>
      <c r="R9" s="5">
        <f>WEEKDAY(R33)</f>
        <v>4</v>
      </c>
      <c r="S9" s="2">
        <v>42</v>
      </c>
      <c r="T9" t="s">
        <v>53</v>
      </c>
    </row>
    <row r="10" spans="1:20" x14ac:dyDescent="0.3">
      <c r="S10">
        <v>49</v>
      </c>
      <c r="T10" t="s">
        <v>54</v>
      </c>
    </row>
    <row r="11" spans="1:20" x14ac:dyDescent="0.3">
      <c r="L11" t="s">
        <v>4</v>
      </c>
      <c r="M11" s="1">
        <f>L33+$M2</f>
        <v>43076</v>
      </c>
      <c r="N11" s="1"/>
      <c r="O11" s="1">
        <f>M33+$M2</f>
        <v>43082</v>
      </c>
      <c r="P11" s="1">
        <f>O33+$M2</f>
        <v>43084</v>
      </c>
      <c r="Q11" s="1">
        <f>$P33+$Q2</f>
        <v>43089</v>
      </c>
      <c r="S11">
        <v>56</v>
      </c>
      <c r="T11" t="s">
        <v>55</v>
      </c>
    </row>
    <row r="12" spans="1:20" x14ac:dyDescent="0.3">
      <c r="L12" t="s">
        <v>3</v>
      </c>
      <c r="M12" s="1">
        <f>L33+$M3</f>
        <v>43078</v>
      </c>
      <c r="N12" s="1"/>
      <c r="O12" s="1">
        <f>M33+$M3</f>
        <v>43084</v>
      </c>
      <c r="P12" s="1">
        <f>O33+$M3</f>
        <v>43086</v>
      </c>
      <c r="Q12" s="1">
        <f>$P33+$Q3</f>
        <v>43096</v>
      </c>
      <c r="S12">
        <v>63</v>
      </c>
      <c r="T12" t="s">
        <v>56</v>
      </c>
    </row>
    <row r="13" spans="1:20" x14ac:dyDescent="0.3">
      <c r="L13" t="s">
        <v>5</v>
      </c>
      <c r="M13" s="1">
        <f>L33+$M4</f>
        <v>43079</v>
      </c>
      <c r="N13" s="1"/>
      <c r="O13" s="1">
        <f>M33+$M4</f>
        <v>43085</v>
      </c>
      <c r="P13" s="1">
        <f>O33+$M4</f>
        <v>43087</v>
      </c>
      <c r="Q13" s="1">
        <f>$P33+$Q4</f>
        <v>43105</v>
      </c>
      <c r="S13">
        <v>70</v>
      </c>
      <c r="T13" t="s">
        <v>57</v>
      </c>
    </row>
    <row r="14" spans="1:20" x14ac:dyDescent="0.3">
      <c r="L14" t="s">
        <v>42</v>
      </c>
      <c r="M14" s="1"/>
      <c r="N14" s="1"/>
      <c r="O14" s="1"/>
      <c r="P14" s="1"/>
      <c r="Q14" s="1">
        <f>$P33+$Q5</f>
        <v>43112</v>
      </c>
      <c r="T14" t="s">
        <v>58</v>
      </c>
    </row>
    <row r="15" spans="1:20" x14ac:dyDescent="0.3">
      <c r="L15" t="s">
        <v>41</v>
      </c>
      <c r="M15" s="1"/>
      <c r="N15" s="1"/>
      <c r="O15" s="1"/>
      <c r="P15" s="1"/>
      <c r="Q15" s="1">
        <f>$P33+$Q6</f>
        <v>43122</v>
      </c>
    </row>
    <row r="16" spans="1:20" x14ac:dyDescent="0.3">
      <c r="M16" s="1"/>
      <c r="N16" s="1"/>
      <c r="O16" s="1"/>
      <c r="P16" s="1"/>
      <c r="Q16" s="1"/>
    </row>
    <row r="17" spans="1:22" x14ac:dyDescent="0.3">
      <c r="M17" s="1"/>
      <c r="N17" s="1"/>
      <c r="O17" s="1"/>
      <c r="P17" s="1"/>
      <c r="Q17" s="1"/>
    </row>
    <row r="18" spans="1:22" x14ac:dyDescent="0.3">
      <c r="M18" s="1"/>
      <c r="N18" s="1"/>
      <c r="O18" s="1"/>
      <c r="P18" s="1"/>
      <c r="Q18" t="s">
        <v>7</v>
      </c>
      <c r="R18" s="3"/>
    </row>
    <row r="19" spans="1:22" x14ac:dyDescent="0.3">
      <c r="M19" s="1"/>
      <c r="N19" s="1"/>
      <c r="O19" s="1"/>
      <c r="P19" s="1"/>
      <c r="Q19" s="6">
        <f>WEEKDAY(Q33)</f>
        <v>4</v>
      </c>
      <c r="R19">
        <f>IF(Q19=7,0,IF(Q19=1,0,IF(Q19=2,2,IF(Q19=3,2,IF(Q19=4,2,IF(Q19=5,4,IF(Q19=6,3,0)))))))</f>
        <v>2</v>
      </c>
    </row>
    <row r="20" spans="1:22" x14ac:dyDescent="0.3">
      <c r="M20" s="1"/>
      <c r="N20" s="1"/>
      <c r="O20" s="1"/>
      <c r="P20" s="1"/>
    </row>
    <row r="21" spans="1:22" x14ac:dyDescent="0.3">
      <c r="L21" t="s">
        <v>28</v>
      </c>
      <c r="M21" s="1">
        <f>L33+M24</f>
        <v>43078</v>
      </c>
      <c r="N21" s="1">
        <f>L33+N24</f>
        <v>43079</v>
      </c>
      <c r="O21" s="1">
        <f>M33+O24</f>
        <v>43082</v>
      </c>
      <c r="P21" s="1">
        <f>O33+P24</f>
        <v>43082</v>
      </c>
      <c r="Q21" s="1">
        <f>P33+Q24</f>
        <v>43082</v>
      </c>
      <c r="T21" s="1">
        <f>S33+T24</f>
        <v>43140</v>
      </c>
    </row>
    <row r="22" spans="1:22" x14ac:dyDescent="0.3">
      <c r="L22" s="13" t="s">
        <v>29</v>
      </c>
      <c r="M22" s="13">
        <f>NETWORKDAYS(L33+1,M21)</f>
        <v>3</v>
      </c>
      <c r="N22" s="13">
        <f>NETWORKDAYS(L33+1,N21)</f>
        <v>3</v>
      </c>
      <c r="O22" s="13">
        <f>NETWORKDAYS(M33+1,O21)</f>
        <v>2</v>
      </c>
      <c r="P22" s="13">
        <f>NETWORKDAYS(O33+1,P21)</f>
        <v>-2</v>
      </c>
      <c r="Q22" s="13">
        <f>NETWORKDAYS(P33+1,Q21)</f>
        <v>-2</v>
      </c>
      <c r="T22" s="13">
        <f>NETWORKDAYS(S33,T21)</f>
        <v>36</v>
      </c>
      <c r="U22" s="31">
        <f>NETWORKDAYS(T33+1,S33)</f>
        <v>-48</v>
      </c>
      <c r="V22" t="s">
        <v>59</v>
      </c>
    </row>
    <row r="23" spans="1:22" x14ac:dyDescent="0.3">
      <c r="L23" s="13" t="s">
        <v>30</v>
      </c>
      <c r="M23" s="13">
        <f>M24-M22</f>
        <v>1</v>
      </c>
      <c r="N23" s="13">
        <f>N24-N22</f>
        <v>2</v>
      </c>
      <c r="O23" s="13">
        <f>O24-O22</f>
        <v>0</v>
      </c>
      <c r="P23" s="13">
        <f>P24-P22</f>
        <v>2</v>
      </c>
      <c r="Q23" s="13">
        <f>Q24-Q22</f>
        <v>2</v>
      </c>
      <c r="T23" s="13">
        <f>T24-T22</f>
        <v>13</v>
      </c>
      <c r="U23" s="1">
        <f ca="1">IF(S33&lt;=A3,A3,S33)</f>
        <v>43091</v>
      </c>
      <c r="V23" s="11">
        <f ca="1">U23</f>
        <v>43091</v>
      </c>
    </row>
    <row r="24" spans="1:22" x14ac:dyDescent="0.3">
      <c r="L24" s="13" t="s">
        <v>27</v>
      </c>
      <c r="M24" s="13">
        <f>IF(M31=$O2,$M2,IF(M31=$O3,$M3,IF(M31=$O4,$M4,0)))</f>
        <v>4</v>
      </c>
      <c r="N24" s="13">
        <f>IF(N31=$O2,$M2,IF(N31=$O3,$M3,IF(N31=$O4,$M4,0)))</f>
        <v>5</v>
      </c>
      <c r="O24" s="13">
        <f>IF(O31=$O2,$M2,IF(O31=$O3,$M3,IF(O31=$O4,$M4,0)))</f>
        <v>2</v>
      </c>
      <c r="P24" s="13">
        <f>IF(P31=$O2,$M2,IF(P31=$O3,$M3,IF(P31=$O4,$M4,0)))</f>
        <v>0</v>
      </c>
      <c r="Q24" s="13">
        <f>IF(Q31=$R2,$Q2,IF(Q31=$R3,$Q3,IF(Q31=$R4,$Q4,IF(Q31=$R5,$Q5,IF(Q31=$R6,$Q6,IF(Q31=$R7,$Q7,0))))))</f>
        <v>0</v>
      </c>
      <c r="T24" s="13">
        <f>IF($T32=$T2,$S2,IF($T32=$T3,$S3,IF($T32=$T4,$S4,IF($T32=$T5,$S5,IF($T32=$T6,$S6,IF($T32=$T7,$S7,IF($T32=$T8,$S8,IF($T32=$T9,$S9,IF($T32=$T10,$S10,IF($T32=$T11,$S11,IF($T32=$T12,$S12,IF($T32=$T13,S13,0))))))))))))</f>
        <v>49</v>
      </c>
      <c r="U24" s="1">
        <f ca="1">U23+T26+T27</f>
        <v>43140</v>
      </c>
    </row>
    <row r="25" spans="1:22" x14ac:dyDescent="0.3">
      <c r="L25" s="14"/>
      <c r="M25" s="15">
        <f>M21+M23</f>
        <v>43079</v>
      </c>
      <c r="N25" s="15">
        <f>N21+N23</f>
        <v>43081</v>
      </c>
      <c r="O25" s="15">
        <f>O21+O23</f>
        <v>43082</v>
      </c>
      <c r="P25" s="15">
        <f>P21+P23</f>
        <v>43084</v>
      </c>
      <c r="Q25" s="15">
        <f>Q21+Q23</f>
        <v>43084</v>
      </c>
      <c r="T25" s="15">
        <f>T21+T23</f>
        <v>43153</v>
      </c>
      <c r="U25" s="33"/>
    </row>
    <row r="26" spans="1:22" x14ac:dyDescent="0.3">
      <c r="L26" s="14"/>
      <c r="M26" s="14">
        <f>NETWORKDAYS(L33+1,M25)</f>
        <v>3</v>
      </c>
      <c r="N26" s="14">
        <f>NETWORKDAYS(L33+1,N25)</f>
        <v>5</v>
      </c>
      <c r="O26" s="14">
        <f>NETWORKDAYS(M33+1,O25)</f>
        <v>2</v>
      </c>
      <c r="P26" s="14">
        <f>NETWORKDAYS(O33+1,P25)</f>
        <v>2</v>
      </c>
      <c r="Q26" s="14">
        <f>NETWORKDAYS(P33+1,Q25)</f>
        <v>2</v>
      </c>
      <c r="T26" s="14">
        <f>NETWORKDAYS(S33,T25)</f>
        <v>45</v>
      </c>
    </row>
    <row r="27" spans="1:22" x14ac:dyDescent="0.3">
      <c r="L27" s="14" t="s">
        <v>31</v>
      </c>
      <c r="M27" s="14">
        <f>M24-M26</f>
        <v>1</v>
      </c>
      <c r="N27" s="14">
        <f>N24-N26</f>
        <v>0</v>
      </c>
      <c r="O27" s="14">
        <f>O24-O26</f>
        <v>0</v>
      </c>
      <c r="P27" s="14">
        <f>P24-P26</f>
        <v>-2</v>
      </c>
      <c r="Q27" s="14">
        <f>Q24-Q26</f>
        <v>-2</v>
      </c>
      <c r="T27" s="14">
        <f>T24-T26</f>
        <v>4</v>
      </c>
    </row>
    <row r="28" spans="1:22" x14ac:dyDescent="0.3">
      <c r="L28" s="14" t="s">
        <v>32</v>
      </c>
      <c r="M28" s="15">
        <f>M25+M27</f>
        <v>43080</v>
      </c>
      <c r="N28" s="15">
        <f>N25+N27</f>
        <v>43081</v>
      </c>
      <c r="O28" s="15">
        <f>O25+O27</f>
        <v>43082</v>
      </c>
      <c r="P28" s="15">
        <f>P25+P27</f>
        <v>43082</v>
      </c>
      <c r="Q28" s="15">
        <f>Q25+Q27</f>
        <v>43082</v>
      </c>
      <c r="T28" s="15">
        <f>T25+T27</f>
        <v>43157</v>
      </c>
    </row>
    <row r="29" spans="1:22" ht="15" thickBot="1" x14ac:dyDescent="0.35">
      <c r="L29" s="17" t="s">
        <v>44</v>
      </c>
      <c r="M29" s="18"/>
      <c r="N29" s="18">
        <f>NETWORKDAYS(N33,R33)</f>
        <v>2</v>
      </c>
      <c r="O29" s="1"/>
      <c r="P29" s="1"/>
      <c r="T29" s="2"/>
    </row>
    <row r="30" spans="1:22" ht="15" thickBot="1" x14ac:dyDescent="0.35">
      <c r="L30" s="17"/>
      <c r="M30" s="18"/>
      <c r="N30" s="18">
        <f>IF(N29&lt;10,10,N29)</f>
        <v>10</v>
      </c>
      <c r="O30" s="1"/>
      <c r="P30" s="1"/>
      <c r="S30" s="39" t="s">
        <v>22</v>
      </c>
      <c r="T30" s="40"/>
      <c r="U30" s="30" t="s">
        <v>59</v>
      </c>
    </row>
    <row r="31" spans="1:22" ht="15" thickBot="1" x14ac:dyDescent="0.35">
      <c r="C31" s="36" t="s">
        <v>15</v>
      </c>
      <c r="D31" s="37"/>
      <c r="E31" s="37"/>
      <c r="F31" s="37"/>
      <c r="G31" s="37"/>
      <c r="H31" s="38"/>
      <c r="L31" s="10" t="s">
        <v>26</v>
      </c>
      <c r="M31" s="12" t="s">
        <v>36</v>
      </c>
      <c r="N31" s="12" t="s">
        <v>35</v>
      </c>
      <c r="O31" s="12" t="s">
        <v>34</v>
      </c>
      <c r="P31" s="12" t="s">
        <v>46</v>
      </c>
      <c r="Q31" s="12" t="s">
        <v>46</v>
      </c>
      <c r="S31" s="28" t="s">
        <v>20</v>
      </c>
      <c r="T31" s="29" t="s">
        <v>21</v>
      </c>
      <c r="U31" s="32">
        <f ca="1">$U24-$V23</f>
        <v>49</v>
      </c>
    </row>
    <row r="32" spans="1:22" ht="43.8" thickBot="1" x14ac:dyDescent="0.35">
      <c r="A32" s="4" t="s">
        <v>8</v>
      </c>
      <c r="B32" t="s">
        <v>1</v>
      </c>
      <c r="C32" s="7" t="s">
        <v>10</v>
      </c>
      <c r="D32" s="8" t="s">
        <v>9</v>
      </c>
      <c r="E32" s="8" t="s">
        <v>11</v>
      </c>
      <c r="F32" s="8" t="s">
        <v>12</v>
      </c>
      <c r="G32" s="8" t="s">
        <v>13</v>
      </c>
      <c r="H32" s="9" t="s">
        <v>14</v>
      </c>
      <c r="I32" s="3"/>
      <c r="J32" s="3"/>
      <c r="K32" s="19" t="s">
        <v>47</v>
      </c>
      <c r="L32" s="20" t="s">
        <v>16</v>
      </c>
      <c r="M32" s="21" t="s">
        <v>43</v>
      </c>
      <c r="N32" s="21" t="s">
        <v>45</v>
      </c>
      <c r="O32" s="21" t="s">
        <v>60</v>
      </c>
      <c r="P32" s="22" t="s">
        <v>17</v>
      </c>
      <c r="Q32" s="22" t="s">
        <v>18</v>
      </c>
      <c r="R32" s="21" t="s">
        <v>19</v>
      </c>
      <c r="S32" s="27" t="s">
        <v>20</v>
      </c>
      <c r="T32" s="27" t="s">
        <v>54</v>
      </c>
      <c r="U32" s="2"/>
    </row>
    <row r="33" spans="1:22" s="10" customFormat="1" ht="15" thickBot="1" x14ac:dyDescent="0.35">
      <c r="A33" s="11">
        <v>41275</v>
      </c>
      <c r="B33" s="10" t="s">
        <v>23</v>
      </c>
      <c r="C33" s="11">
        <v>43048</v>
      </c>
      <c r="D33" s="11">
        <v>43062</v>
      </c>
      <c r="E33" s="11">
        <v>43070</v>
      </c>
      <c r="F33" s="11"/>
      <c r="G33" s="11"/>
      <c r="H33" s="11"/>
      <c r="L33" s="12">
        <v>43074</v>
      </c>
      <c r="M33" s="26">
        <f>M28</f>
        <v>43080</v>
      </c>
      <c r="N33" s="23">
        <f>N28</f>
        <v>43081</v>
      </c>
      <c r="O33" s="23">
        <f>O28</f>
        <v>43082</v>
      </c>
      <c r="P33" s="23">
        <f>P28</f>
        <v>43082</v>
      </c>
      <c r="Q33" s="23">
        <f>Q28</f>
        <v>43082</v>
      </c>
      <c r="R33" s="23">
        <f>Q33</f>
        <v>43082</v>
      </c>
      <c r="S33" s="23">
        <f>IF(R33&lt;=N33+N30,N33+N30,R33)</f>
        <v>43091</v>
      </c>
      <c r="T33" s="24">
        <f>T28</f>
        <v>43157</v>
      </c>
    </row>
    <row r="34" spans="1:22" ht="15" thickBot="1" x14ac:dyDescent="0.35">
      <c r="K34" s="25" t="s">
        <v>48</v>
      </c>
      <c r="L34" s="12">
        <v>43074</v>
      </c>
      <c r="M34" s="34">
        <v>43081</v>
      </c>
      <c r="N34" s="34">
        <v>43081</v>
      </c>
      <c r="O34" s="35"/>
      <c r="P34" s="35"/>
      <c r="Q34" s="35"/>
      <c r="R34" s="35"/>
      <c r="S34" s="35"/>
      <c r="T34" s="35"/>
    </row>
    <row r="35" spans="1:22" x14ac:dyDescent="0.3">
      <c r="V35" s="2"/>
    </row>
    <row r="37" spans="1:22" s="16" customFormat="1" x14ac:dyDescent="0.3"/>
    <row r="40" spans="1:22" x14ac:dyDescent="0.3">
      <c r="N40" s="1"/>
    </row>
  </sheetData>
  <mergeCells count="2">
    <mergeCell ref="C31:H31"/>
    <mergeCell ref="S30:T30"/>
  </mergeCells>
  <conditionalFormatting sqref="N40">
    <cfRule type="cellIs" dxfId="7" priority="11" operator="greaterThan">
      <formula>$M$33</formula>
    </cfRule>
  </conditionalFormatting>
  <conditionalFormatting sqref="M34:N34">
    <cfRule type="cellIs" dxfId="6" priority="9" operator="greaterThan">
      <formula>$M$33</formula>
    </cfRule>
  </conditionalFormatting>
  <conditionalFormatting sqref="M33">
    <cfRule type="cellIs" dxfId="5" priority="8" operator="lessThan">
      <formula>$A$3</formula>
    </cfRule>
  </conditionalFormatting>
  <conditionalFormatting sqref="N33">
    <cfRule type="cellIs" dxfId="4" priority="5" operator="greaterThan">
      <formula>$M$33</formula>
    </cfRule>
  </conditionalFormatting>
  <conditionalFormatting sqref="R34:T34">
    <cfRule type="cellIs" dxfId="3" priority="4" operator="greaterThan">
      <formula>$O$33</formula>
    </cfRule>
  </conditionalFormatting>
  <conditionalFormatting sqref="P34">
    <cfRule type="cellIs" dxfId="2" priority="3" operator="greaterThan">
      <formula>$P$33</formula>
    </cfRule>
  </conditionalFormatting>
  <conditionalFormatting sqref="O34">
    <cfRule type="cellIs" dxfId="1" priority="2" operator="greaterThan">
      <formula>$O$33</formula>
    </cfRule>
  </conditionalFormatting>
  <conditionalFormatting sqref="N34">
    <cfRule type="cellIs" dxfId="0" priority="1" operator="greaterThan">
      <formula>$N$33</formula>
    </cfRule>
  </conditionalFormatting>
  <dataValidations count="3">
    <dataValidation type="list" allowBlank="1" showInputMessage="1" showErrorMessage="1" sqref="M31:P31">
      <formula1>$O$2:$O$5</formula1>
    </dataValidation>
    <dataValidation type="list" allowBlank="1" showInputMessage="1" showErrorMessage="1" sqref="Q31">
      <formula1>$R$2:$R$7</formula1>
    </dataValidation>
    <dataValidation type="list" allowBlank="1" showInputMessage="1" showErrorMessage="1" sqref="T32">
      <formula1>$T$2:$T$14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Feuil9</vt:lpstr>
      <vt:lpstr>Feuil1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COQUEMONT Philippe (SAFRAN AIRCRAFT ENGINES)</dc:creator>
  <cp:lastModifiedBy>COQUEMONT Philippe (SAFRAN AIRCRAFT ENGINES)</cp:lastModifiedBy>
  <dcterms:created xsi:type="dcterms:W3CDTF">2017-12-07T08:19:12Z</dcterms:created>
  <dcterms:modified xsi:type="dcterms:W3CDTF">2017-12-11T15:28:15Z</dcterms:modified>
</cp:coreProperties>
</file>