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20490" windowHeight="7620" tabRatio="678"/>
  </bookViews>
  <sheets>
    <sheet name="Estimated Costs" sheetId="5" r:id="rId1"/>
    <sheet name="TABLE PIVOT" sheetId="6" r:id="rId2"/>
    <sheet name="Countries" sheetId="7" r:id="rId3"/>
    <sheet name="Travel Expenses Detail" sheetId="4" r:id="rId4"/>
  </sheets>
  <calcPr calcId="162913"/>
  <pivotCaches>
    <pivotCache cacheId="7" r:id="rId5"/>
  </pivotCaches>
</workbook>
</file>

<file path=xl/calcChain.xml><?xml version="1.0" encoding="utf-8"?>
<calcChain xmlns="http://schemas.openxmlformats.org/spreadsheetml/2006/main">
  <c r="A4" i="7" l="1"/>
  <c r="A5" i="7"/>
  <c r="A6" i="7"/>
  <c r="A7" i="7"/>
  <c r="A8" i="7"/>
  <c r="A9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A8" i="5" l="1"/>
  <c r="E8" i="5"/>
  <c r="E16" i="5"/>
  <c r="F8" i="5" l="1"/>
  <c r="A9" i="5"/>
  <c r="A10" i="5"/>
  <c r="E9" i="5"/>
  <c r="E10" i="5"/>
  <c r="F9" i="5" l="1"/>
  <c r="F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D34" i="5" l="1"/>
  <c r="E19" i="5"/>
  <c r="E17" i="5"/>
  <c r="E27" i="5"/>
  <c r="E25" i="5"/>
  <c r="E24" i="5"/>
  <c r="E23" i="5"/>
  <c r="E28" i="5"/>
  <c r="E15" i="5"/>
  <c r="E12" i="5"/>
  <c r="E20" i="5"/>
  <c r="E26" i="5"/>
  <c r="E11" i="5"/>
  <c r="E21" i="5"/>
  <c r="E22" i="5"/>
  <c r="E14" i="5"/>
  <c r="E13" i="5"/>
  <c r="E18" i="5"/>
  <c r="F27" i="5" l="1"/>
  <c r="F22" i="5"/>
  <c r="F18" i="5"/>
  <c r="F16" i="5"/>
  <c r="F14" i="5"/>
  <c r="F12" i="5"/>
  <c r="F26" i="5"/>
  <c r="F24" i="5"/>
  <c r="F23" i="5"/>
  <c r="F21" i="5"/>
  <c r="F19" i="5"/>
  <c r="F17" i="5"/>
  <c r="F15" i="5"/>
  <c r="F13" i="5"/>
  <c r="F11" i="5"/>
  <c r="F20" i="5"/>
  <c r="F25" i="5"/>
  <c r="F28" i="5"/>
  <c r="E29" i="5"/>
  <c r="F29" i="5" l="1"/>
  <c r="E31" i="5"/>
  <c r="E32" i="5"/>
  <c r="E30" i="5"/>
  <c r="E33" i="5"/>
  <c r="F33" i="5" l="1"/>
  <c r="F31" i="5"/>
  <c r="F32" i="5"/>
  <c r="F30" i="5"/>
  <c r="E34" i="5"/>
  <c r="F34" i="5" l="1"/>
  <c r="C56" i="5" s="1"/>
</calcChain>
</file>

<file path=xl/sharedStrings.xml><?xml version="1.0" encoding="utf-8"?>
<sst xmlns="http://schemas.openxmlformats.org/spreadsheetml/2006/main" count="1675" uniqueCount="116">
  <si>
    <t>Delegation type</t>
  </si>
  <si>
    <t>Delegation representation level</t>
  </si>
  <si>
    <t>Number of reimbursements</t>
  </si>
  <si>
    <t>Expense amount (€)</t>
  </si>
  <si>
    <t>Average amount (€)</t>
  </si>
  <si>
    <t>BE</t>
  </si>
  <si>
    <t>Governmental</t>
  </si>
  <si>
    <t>Country</t>
  </si>
  <si>
    <t>Private</t>
  </si>
  <si>
    <t>Individual</t>
  </si>
  <si>
    <t>DE</t>
  </si>
  <si>
    <t>FR</t>
  </si>
  <si>
    <t>GR</t>
  </si>
  <si>
    <t>Organisation</t>
  </si>
  <si>
    <t>LU</t>
  </si>
  <si>
    <t>Other Public Body</t>
  </si>
  <si>
    <t>International Organisation</t>
  </si>
  <si>
    <t>Multinational</t>
  </si>
  <si>
    <t>SK</t>
  </si>
  <si>
    <t>Meeting start date between 01/01/2019 to 31/12/2019</t>
  </si>
  <si>
    <t>Meeting city</t>
  </si>
  <si>
    <t>BRU</t>
  </si>
  <si>
    <t>BTS</t>
  </si>
  <si>
    <t>LUX</t>
  </si>
  <si>
    <t>WIE</t>
  </si>
  <si>
    <t>Meeting country name</t>
  </si>
  <si>
    <t>Delegation country</t>
  </si>
  <si>
    <t>Country of departure</t>
  </si>
  <si>
    <t>Greece</t>
  </si>
  <si>
    <t>Luxembourg</t>
  </si>
  <si>
    <t>Belgium</t>
  </si>
  <si>
    <t>BG</t>
  </si>
  <si>
    <t>Bulgaria</t>
  </si>
  <si>
    <t>Germany</t>
  </si>
  <si>
    <t>EE</t>
  </si>
  <si>
    <t>Estonia</t>
  </si>
  <si>
    <t>ES</t>
  </si>
  <si>
    <t>Spain</t>
  </si>
  <si>
    <t>FI</t>
  </si>
  <si>
    <t>Finland</t>
  </si>
  <si>
    <t>France</t>
  </si>
  <si>
    <t>HU</t>
  </si>
  <si>
    <t>Hungary</t>
  </si>
  <si>
    <t>IE</t>
  </si>
  <si>
    <t>Ireland</t>
  </si>
  <si>
    <t>IT</t>
  </si>
  <si>
    <t>Italy</t>
  </si>
  <si>
    <t>LT</t>
  </si>
  <si>
    <t>Lithuania</t>
  </si>
  <si>
    <t>NL</t>
  </si>
  <si>
    <t>Netherlands</t>
  </si>
  <si>
    <t>PL</t>
  </si>
  <si>
    <t>Poland</t>
  </si>
  <si>
    <t>SI</t>
  </si>
  <si>
    <t>Slovenia</t>
  </si>
  <si>
    <t>UA</t>
  </si>
  <si>
    <t>Slovakia</t>
  </si>
  <si>
    <t>AT</t>
  </si>
  <si>
    <t>Austria</t>
  </si>
  <si>
    <t>CY</t>
  </si>
  <si>
    <t>Cyprus</t>
  </si>
  <si>
    <t>CZ</t>
  </si>
  <si>
    <t>Czechia</t>
  </si>
  <si>
    <t>DK</t>
  </si>
  <si>
    <t>Denmark</t>
  </si>
  <si>
    <t>GB</t>
  </si>
  <si>
    <t>United Kingdom</t>
  </si>
  <si>
    <t>IS</t>
  </si>
  <si>
    <t>Iceland</t>
  </si>
  <si>
    <t>LI</t>
  </si>
  <si>
    <t>Liechtenstein</t>
  </si>
  <si>
    <t>LV</t>
  </si>
  <si>
    <t>Latvia</t>
  </si>
  <si>
    <t>MT</t>
  </si>
  <si>
    <t>Malta</t>
  </si>
  <si>
    <t>NO</t>
  </si>
  <si>
    <t>Norway</t>
  </si>
  <si>
    <t>PT</t>
  </si>
  <si>
    <t>Portugal</t>
  </si>
  <si>
    <t>RO</t>
  </si>
  <si>
    <t>Romania</t>
  </si>
  <si>
    <t>SE</t>
  </si>
  <si>
    <t>Sweden</t>
  </si>
  <si>
    <t>HR</t>
  </si>
  <si>
    <t>Croatia</t>
  </si>
  <si>
    <t>OTHER</t>
  </si>
  <si>
    <t>Switzerland</t>
  </si>
  <si>
    <t>Ukraine</t>
  </si>
  <si>
    <t>EFTA</t>
  </si>
  <si>
    <t>(blank)</t>
  </si>
  <si>
    <t>Grand Total</t>
  </si>
  <si>
    <t xml:space="preserve">NAME &amp; CODE 
OF THE MEETING: </t>
  </si>
  <si>
    <t xml:space="preserve">DATE: </t>
  </si>
  <si>
    <t>PLACE OF MEETING</t>
  </si>
  <si>
    <t>UNIT</t>
  </si>
  <si>
    <t xml:space="preserve">
GOV. Expert
</t>
  </si>
  <si>
    <t>Name of country /participants</t>
  </si>
  <si>
    <t>Name of person invited 
(if known)</t>
  </si>
  <si>
    <t>Amount 
of expert</t>
  </si>
  <si>
    <t>TRAVEL
COSTS</t>
  </si>
  <si>
    <t>TOTAL</t>
  </si>
  <si>
    <t xml:space="preserve">TOTAL </t>
  </si>
  <si>
    <t xml:space="preserve">amount </t>
  </si>
  <si>
    <t>hotel nights</t>
  </si>
  <si>
    <t>daily allowance</t>
  </si>
  <si>
    <t xml:space="preserve">TOTAL COST OF THE MEETING </t>
  </si>
  <si>
    <t>COUNTRIES</t>
  </si>
  <si>
    <t>Average of Average amount (€)</t>
  </si>
  <si>
    <t>Meeting Country</t>
  </si>
  <si>
    <t>Departure Country</t>
  </si>
  <si>
    <t>Destination</t>
  </si>
  <si>
    <t>Origin</t>
  </si>
  <si>
    <t>#</t>
  </si>
  <si>
    <t>Name of the expert &amp; Country</t>
  </si>
  <si>
    <t>Column1</t>
  </si>
  <si>
    <t xml:space="preserve">
Private Expert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</si>
</sst>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164" formatCode="0.00;[Red]0.00"/>
  </numFmts>
  <fonts count="21" x14ac:knownFonts="1">
    <font>
      <sz val="10"/>
      <color rgb="FF000000"/>
      <name val="Arial"/>
    </font>
    <font>
      <sz val="9"/>
      <color rgb="FF333333"/>
      <name val="Arial"/>
      <family val="2"/>
    </font>
    <font>
      <sz val="9"/>
      <color rgb="FF505050"/>
      <name val="Arial"/>
      <family val="2"/>
    </font>
    <font>
      <b/>
      <sz val="9"/>
      <color rgb="FF505050"/>
      <name val="Arial"/>
      <family val="2"/>
    </font>
    <font>
      <b/>
      <sz val="10"/>
      <color rgb="FF505050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Times New Roman"/>
      <family val="1"/>
    </font>
    <font>
      <sz val="10"/>
      <color theme="3" tint="0.39997558519241921"/>
      <name val="Arial"/>
      <family val="2"/>
    </font>
    <font>
      <sz val="10"/>
      <color rgb="FF00B0F0"/>
      <name val="Arial"/>
      <family val="2"/>
    </font>
    <font>
      <b/>
      <sz val="18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b/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2"/>
      <color rgb="FF000000"/>
      <name val="Arial"/>
      <family val="2"/>
    </font>
    <font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ADACC"/>
        <bgColor rgb="FFFFFFFF"/>
      </patternFill>
    </fill>
    <fill>
      <patternFill patternType="solid">
        <fgColor rgb="FFFCFCFC"/>
        <bgColor rgb="FFFFFFFF"/>
      </patternFill>
    </fill>
    <fill>
      <patternFill patternType="solid">
        <fgColor rgb="FFDDDDDD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1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ck">
        <color rgb="FFC9C9B5"/>
      </top>
      <bottom style="thin">
        <color rgb="FFDDDDDD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2" borderId="0" xfId="0" applyFont="1" applyFill="1" applyAlignment="1">
      <alignment horizontal="left"/>
    </xf>
    <xf numFmtId="49" fontId="3" fillId="3" borderId="1" xfId="0" applyNumberFormat="1" applyFont="1" applyFill="1" applyBorder="1" applyAlignment="1">
      <alignment horizontal="left" vertical="center" wrapText="1"/>
    </xf>
    <xf numFmtId="49" fontId="2" fillId="4" borderId="2" xfId="0" applyNumberFormat="1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right" vertical="center" wrapText="1"/>
    </xf>
    <xf numFmtId="49" fontId="2" fillId="2" borderId="2" xfId="0" applyNumberFormat="1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3" fillId="5" borderId="2" xfId="0" applyFont="1" applyFill="1" applyBorder="1" applyAlignment="1">
      <alignment horizontal="right" vertical="center"/>
    </xf>
    <xf numFmtId="49" fontId="3" fillId="5" borderId="2" xfId="0" applyNumberFormat="1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right" vertical="center"/>
    </xf>
    <xf numFmtId="0" fontId="3" fillId="5" borderId="2" xfId="0" applyFont="1" applyFill="1" applyBorder="1" applyAlignment="1">
      <alignment horizontal="left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3" xfId="0" applyBorder="1" applyAlignment="1">
      <alignment wrapText="1"/>
    </xf>
    <xf numFmtId="0" fontId="0" fillId="0" borderId="3" xfId="0" applyBorder="1" applyAlignment="1"/>
    <xf numFmtId="0" fontId="5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wrapText="1"/>
    </xf>
    <xf numFmtId="0" fontId="0" fillId="0" borderId="0" xfId="0" applyBorder="1"/>
    <xf numFmtId="0" fontId="6" fillId="0" borderId="7" xfId="0" applyFont="1" applyBorder="1" applyAlignment="1">
      <alignment horizontal="center" wrapText="1"/>
    </xf>
    <xf numFmtId="0" fontId="0" fillId="0" borderId="7" xfId="0" applyBorder="1"/>
    <xf numFmtId="0" fontId="0" fillId="0" borderId="8" xfId="0" applyBorder="1"/>
    <xf numFmtId="0" fontId="0" fillId="7" borderId="3" xfId="0" applyFill="1" applyBorder="1"/>
    <xf numFmtId="0" fontId="6" fillId="0" borderId="0" xfId="0" applyFont="1" applyFill="1" applyBorder="1" applyAlignment="1">
      <alignment horizontal="center" wrapText="1"/>
    </xf>
    <xf numFmtId="0" fontId="11" fillId="8" borderId="11" xfId="0" applyFont="1" applyFill="1" applyBorder="1"/>
    <xf numFmtId="164" fontId="1" fillId="2" borderId="0" xfId="0" applyNumberFormat="1" applyFont="1" applyFill="1" applyAlignment="1">
      <alignment horizontal="left"/>
    </xf>
    <xf numFmtId="164" fontId="2" fillId="2" borderId="2" xfId="0" applyNumberFormat="1" applyFont="1" applyFill="1" applyBorder="1" applyAlignment="1">
      <alignment horizontal="right" vertical="center"/>
    </xf>
    <xf numFmtId="164" fontId="2" fillId="4" borderId="2" xfId="0" applyNumberFormat="1" applyFont="1" applyFill="1" applyBorder="1" applyAlignment="1">
      <alignment horizontal="right" vertical="center"/>
    </xf>
    <xf numFmtId="164" fontId="3" fillId="5" borderId="2" xfId="0" applyNumberFormat="1" applyFont="1" applyFill="1" applyBorder="1" applyAlignment="1">
      <alignment horizontal="right" vertical="center"/>
    </xf>
    <xf numFmtId="164" fontId="0" fillId="0" borderId="0" xfId="0" applyNumberFormat="1"/>
    <xf numFmtId="0" fontId="14" fillId="9" borderId="14" xfId="0" applyFont="1" applyFill="1" applyBorder="1"/>
    <xf numFmtId="0" fontId="15" fillId="8" borderId="12" xfId="0" applyFont="1" applyFill="1" applyBorder="1"/>
    <xf numFmtId="0" fontId="14" fillId="9" borderId="13" xfId="0" applyFont="1" applyFill="1" applyBorder="1"/>
    <xf numFmtId="8" fontId="0" fillId="0" borderId="0" xfId="0" applyNumberFormat="1"/>
    <xf numFmtId="0" fontId="16" fillId="0" borderId="0" xfId="0" applyFont="1" applyAlignment="1">
      <alignment horizontal="center" vertical="center"/>
    </xf>
    <xf numFmtId="8" fontId="10" fillId="0" borderId="0" xfId="0" applyNumberFormat="1" applyFont="1"/>
    <xf numFmtId="0" fontId="15" fillId="0" borderId="17" xfId="0" applyFont="1" applyBorder="1" applyAlignment="1">
      <alignment horizontal="center" wrapText="1"/>
    </xf>
    <xf numFmtId="0" fontId="15" fillId="0" borderId="15" xfId="0" applyFont="1" applyFill="1" applyBorder="1" applyAlignment="1">
      <alignment horizont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wrapText="1"/>
    </xf>
    <xf numFmtId="8" fontId="5" fillId="0" borderId="3" xfId="0" applyNumberFormat="1" applyFont="1" applyFill="1" applyBorder="1" applyAlignment="1" applyProtection="1">
      <alignment horizontal="center" vertical="center"/>
      <protection hidden="1"/>
    </xf>
    <xf numFmtId="8" fontId="5" fillId="0" borderId="7" xfId="0" applyNumberFormat="1" applyFont="1" applyFill="1" applyBorder="1" applyAlignment="1" applyProtection="1">
      <alignment horizontal="center" vertical="center"/>
      <protection hidden="1"/>
    </xf>
    <xf numFmtId="0" fontId="6" fillId="6" borderId="3" xfId="0" applyFont="1" applyFill="1" applyBorder="1" applyAlignment="1" applyProtection="1">
      <alignment horizontal="center" wrapText="1"/>
      <protection locked="0"/>
    </xf>
    <xf numFmtId="0" fontId="5" fillId="6" borderId="3" xfId="0" applyFont="1" applyFill="1" applyBorder="1" applyAlignment="1" applyProtection="1">
      <alignment horizontal="center" vertical="center"/>
      <protection locked="0"/>
    </xf>
    <xf numFmtId="0" fontId="8" fillId="6" borderId="3" xfId="0" applyFont="1" applyFill="1" applyBorder="1" applyProtection="1">
      <protection locked="0"/>
    </xf>
    <xf numFmtId="0" fontId="0" fillId="6" borderId="3" xfId="0" applyFill="1" applyBorder="1" applyProtection="1">
      <protection locked="0"/>
    </xf>
    <xf numFmtId="0" fontId="9" fillId="6" borderId="3" xfId="0" applyFont="1" applyFill="1" applyBorder="1" applyProtection="1">
      <protection locked="0"/>
    </xf>
    <xf numFmtId="0" fontId="9" fillId="6" borderId="7" xfId="0" applyFont="1" applyFill="1" applyBorder="1" applyProtection="1">
      <protection locked="0"/>
    </xf>
    <xf numFmtId="0" fontId="5" fillId="6" borderId="7" xfId="0" applyFont="1" applyFill="1" applyBorder="1" applyAlignment="1" applyProtection="1">
      <alignment horizontal="center" vertical="center"/>
      <protection locked="0"/>
    </xf>
    <xf numFmtId="0" fontId="0" fillId="0" borderId="0" xfId="0" applyBorder="1" applyProtection="1"/>
    <xf numFmtId="8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 applyBorder="1" applyAlignment="1" applyProtection="1">
      <alignment horizontal="center" vertical="center"/>
    </xf>
    <xf numFmtId="8" fontId="5" fillId="0" borderId="0" xfId="0" applyNumberFormat="1" applyFont="1" applyFill="1" applyBorder="1" applyAlignment="1" applyProtection="1">
      <alignment horizontal="center" vertical="center"/>
    </xf>
    <xf numFmtId="8" fontId="5" fillId="0" borderId="0" xfId="0" applyNumberFormat="1" applyFont="1" applyBorder="1" applyAlignment="1" applyProtection="1">
      <alignment horizontal="center" wrapText="1"/>
    </xf>
    <xf numFmtId="8" fontId="18" fillId="0" borderId="0" xfId="0" applyNumberFormat="1" applyFont="1" applyFill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center" vertical="center"/>
    </xf>
    <xf numFmtId="8" fontId="18" fillId="0" borderId="0" xfId="0" applyNumberFormat="1" applyFont="1" applyFill="1" applyBorder="1" applyAlignment="1" applyProtection="1">
      <alignment horizontal="center" vertical="center"/>
    </xf>
    <xf numFmtId="8" fontId="18" fillId="0" borderId="0" xfId="0" applyNumberFormat="1" applyFont="1" applyBorder="1" applyAlignment="1" applyProtection="1">
      <alignment horizontal="center" wrapText="1"/>
    </xf>
    <xf numFmtId="0" fontId="2" fillId="4" borderId="2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right" vertical="center"/>
    </xf>
    <xf numFmtId="0" fontId="19" fillId="0" borderId="6" xfId="0" applyFont="1" applyBorder="1" applyAlignment="1">
      <alignment wrapText="1"/>
    </xf>
    <xf numFmtId="0" fontId="17" fillId="0" borderId="17" xfId="0" applyFont="1" applyBorder="1"/>
    <xf numFmtId="8" fontId="5" fillId="0" borderId="9" xfId="0" applyNumberFormat="1" applyFont="1" applyBorder="1" applyAlignment="1" applyProtection="1">
      <alignment horizontal="center" wrapText="1"/>
      <protection hidden="1"/>
    </xf>
    <xf numFmtId="0" fontId="0" fillId="0" borderId="22" xfId="0" applyBorder="1" applyProtection="1"/>
    <xf numFmtId="0" fontId="0" fillId="0" borderId="10" xfId="0" applyBorder="1" applyProtection="1"/>
    <xf numFmtId="8" fontId="5" fillId="0" borderId="3" xfId="0" applyNumberFormat="1" applyFont="1" applyBorder="1" applyAlignment="1" applyProtection="1">
      <alignment horizontal="center" wrapText="1"/>
      <protection hidden="1"/>
    </xf>
    <xf numFmtId="8" fontId="5" fillId="0" borderId="7" xfId="0" applyNumberFormat="1" applyFont="1" applyBorder="1" applyAlignment="1" applyProtection="1">
      <alignment horizontal="center" wrapText="1"/>
      <protection hidden="1"/>
    </xf>
    <xf numFmtId="0" fontId="7" fillId="6" borderId="15" xfId="0" applyFont="1" applyFill="1" applyBorder="1" applyAlignment="1">
      <alignment wrapText="1"/>
    </xf>
    <xf numFmtId="0" fontId="0" fillId="0" borderId="15" xfId="0" applyBorder="1"/>
    <xf numFmtId="0" fontId="6" fillId="0" borderId="15" xfId="0" applyFont="1" applyBorder="1" applyAlignment="1">
      <alignment horizontal="center" wrapText="1"/>
    </xf>
    <xf numFmtId="0" fontId="0" fillId="7" borderId="15" xfId="0" applyFill="1" applyBorder="1"/>
    <xf numFmtId="0" fontId="7" fillId="6" borderId="18" xfId="0" applyFont="1" applyFill="1" applyBorder="1" applyAlignment="1">
      <alignment wrapText="1"/>
    </xf>
    <xf numFmtId="0" fontId="0" fillId="0" borderId="18" xfId="0" applyBorder="1"/>
    <xf numFmtId="0" fontId="5" fillId="6" borderId="15" xfId="0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6" borderId="18" xfId="0" applyFont="1" applyFill="1" applyBorder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5" fillId="0" borderId="18" xfId="0" applyFont="1" applyBorder="1" applyAlignment="1" applyProtection="1">
      <alignment horizontal="center" vertical="center"/>
      <protection locked="0"/>
    </xf>
    <xf numFmtId="0" fontId="5" fillId="6" borderId="15" xfId="0" applyFont="1" applyFill="1" applyBorder="1" applyAlignment="1" applyProtection="1">
      <alignment horizontal="center" vertical="center"/>
      <protection locked="0"/>
    </xf>
    <xf numFmtId="0" fontId="0" fillId="0" borderId="17" xfId="0" applyBorder="1"/>
    <xf numFmtId="0" fontId="0" fillId="0" borderId="6" xfId="0" applyBorder="1"/>
    <xf numFmtId="0" fontId="0" fillId="0" borderId="24" xfId="0" applyBorder="1"/>
    <xf numFmtId="0" fontId="0" fillId="0" borderId="23" xfId="0" applyBorder="1"/>
    <xf numFmtId="8" fontId="5" fillId="0" borderId="16" xfId="0" applyNumberFormat="1" applyFont="1" applyBorder="1" applyAlignment="1" applyProtection="1">
      <alignment horizontal="center" vertical="center"/>
      <protection hidden="1"/>
    </xf>
    <xf numFmtId="8" fontId="5" fillId="0" borderId="4" xfId="0" applyNumberFormat="1" applyFont="1" applyBorder="1" applyAlignment="1" applyProtection="1">
      <alignment horizontal="center" wrapText="1"/>
      <protection hidden="1"/>
    </xf>
    <xf numFmtId="8" fontId="5" fillId="0" borderId="25" xfId="0" applyNumberFormat="1" applyFont="1" applyBorder="1" applyAlignment="1" applyProtection="1">
      <alignment horizontal="center" wrapText="1"/>
      <protection hidden="1"/>
    </xf>
    <xf numFmtId="8" fontId="5" fillId="0" borderId="26" xfId="0" applyNumberFormat="1" applyFont="1" applyBorder="1" applyAlignment="1" applyProtection="1">
      <alignment horizontal="center" vertical="center"/>
      <protection hidden="1"/>
    </xf>
    <xf numFmtId="8" fontId="5" fillId="0" borderId="16" xfId="0" applyNumberFormat="1" applyFont="1" applyBorder="1" applyAlignment="1" applyProtection="1">
      <alignment horizontal="center" wrapText="1"/>
      <protection hidden="1"/>
    </xf>
    <xf numFmtId="0" fontId="0" fillId="0" borderId="30" xfId="0" applyBorder="1"/>
    <xf numFmtId="0" fontId="17" fillId="0" borderId="27" xfId="0" applyFont="1" applyBorder="1"/>
    <xf numFmtId="0" fontId="11" fillId="0" borderId="28" xfId="0" applyFont="1" applyBorder="1" applyAlignment="1">
      <alignment horizontal="center" wrapText="1"/>
    </xf>
    <xf numFmtId="0" fontId="17" fillId="0" borderId="28" xfId="0" applyFont="1" applyBorder="1"/>
    <xf numFmtId="0" fontId="13" fillId="0" borderId="2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wrapText="1"/>
    </xf>
    <xf numFmtId="0" fontId="5" fillId="0" borderId="10" xfId="0" applyFont="1" applyBorder="1" applyAlignment="1" applyProtection="1">
      <alignment horizontal="center" vertical="center"/>
    </xf>
    <xf numFmtId="8" fontId="5" fillId="0" borderId="10" xfId="0" applyNumberFormat="1" applyFont="1" applyBorder="1" applyAlignment="1" applyProtection="1">
      <alignment horizontal="center" wrapText="1"/>
    </xf>
    <xf numFmtId="8" fontId="5" fillId="0" borderId="10" xfId="0" applyNumberFormat="1" applyFont="1" applyFill="1" applyBorder="1" applyAlignment="1" applyProtection="1">
      <alignment horizontal="left" vertical="center"/>
    </xf>
    <xf numFmtId="8" fontId="5" fillId="0" borderId="10" xfId="0" applyNumberFormat="1" applyFont="1" applyFill="1" applyBorder="1" applyAlignment="1" applyProtection="1">
      <alignment horizontal="center" vertical="center"/>
    </xf>
    <xf numFmtId="0" fontId="20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0" fillId="6" borderId="3" xfId="0" applyFill="1" applyBorder="1" applyAlignment="1" applyProtection="1">
      <protection locked="0"/>
    </xf>
    <xf numFmtId="0" fontId="0" fillId="6" borderId="4" xfId="0" applyFill="1" applyBorder="1" applyAlignment="1" applyProtection="1">
      <protection locked="0"/>
    </xf>
    <xf numFmtId="0" fontId="0" fillId="0" borderId="5" xfId="0" applyBorder="1" applyAlignment="1" applyProtection="1">
      <protection locked="0"/>
    </xf>
    <xf numFmtId="0" fontId="0" fillId="0" borderId="6" xfId="0" applyBorder="1" applyAlignment="1" applyProtection="1">
      <protection locked="0"/>
    </xf>
    <xf numFmtId="0" fontId="0" fillId="6" borderId="5" xfId="0" applyFill="1" applyBorder="1" applyAlignment="1" applyProtection="1">
      <protection locked="0"/>
    </xf>
    <xf numFmtId="0" fontId="0" fillId="6" borderId="6" xfId="0" applyFill="1" applyBorder="1" applyAlignment="1" applyProtection="1">
      <protection locked="0"/>
    </xf>
    <xf numFmtId="0" fontId="6" fillId="0" borderId="19" xfId="0" applyFont="1" applyBorder="1" applyAlignment="1">
      <alignment horizontal="center" wrapText="1"/>
    </xf>
    <xf numFmtId="0" fontId="6" fillId="0" borderId="20" xfId="0" applyFont="1" applyBorder="1" applyAlignment="1">
      <alignment horizontal="center" wrapText="1"/>
    </xf>
    <xf numFmtId="0" fontId="6" fillId="0" borderId="21" xfId="0" applyFont="1" applyBorder="1" applyAlignment="1">
      <alignment horizontal="center" wrapText="1"/>
    </xf>
    <xf numFmtId="49" fontId="4" fillId="2" borderId="0" xfId="0" applyNumberFormat="1" applyFont="1" applyFill="1" applyAlignment="1">
      <alignment horizontal="left" vertical="top"/>
    </xf>
  </cellXfs>
  <cellStyles count="1">
    <cellStyle name="Normal" xfId="0" builtinId="0"/>
  </cellStyles>
  <dxfs count="37">
    <dxf>
      <numFmt numFmtId="0" formatCode="General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numFmt numFmtId="12" formatCode="#,##0.00\ &quot;€&quot;;[Red]\-#,##0.00\ &quot;€&quot;"/>
    </dxf>
    <dxf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2" formatCode="#,##0.00\ &quot;€&quot;;[Red]\-#,##0.00\ &quot;€&quot;"/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ck">
          <color indexed="64"/>
        </left>
        <right style="thick">
          <color indexed="64"/>
        </right>
        <top style="medium">
          <color indexed="64"/>
        </top>
        <bottom style="thick">
          <color indexed="64"/>
        </bottom>
      </border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2" formatCode="#,##0.00\ &quot;€&quot;;[Red]\-#,##0.00\ &quot;€&quot;"/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indexed="64"/>
        </bottom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2" formatCode="#,##0.00\ &quot;€&quot;;[Red]\-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indexed="64"/>
        </bottom>
      </border>
      <protection locked="1" hidden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indexed="64"/>
        </bottom>
      </border>
      <protection locked="1" hidden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indexed="64"/>
        </bottom>
      </border>
      <protection locked="1" hidden="0"/>
    </dxf>
    <dxf>
      <fill>
        <patternFill patternType="solid">
          <fgColor indexed="64"/>
          <bgColor rgb="FFFFFF0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2" formatCode="#,##0.00\ &quot;€&quot;;[Red]\-#,##0.00\ &quot;€&quot;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 style="thick">
          <color indexed="64"/>
        </left>
        <right/>
        <top style="thin">
          <color indexed="64"/>
        </top>
        <bottom style="thick">
          <color indexed="64"/>
        </bottom>
      </border>
      <protection locked="1" hidden="0"/>
    </dxf>
    <dxf>
      <border diagonalUp="0" diagonalDown="0">
        <left style="thick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indexed="64"/>
        </top>
      </border>
    </dxf>
    <dxf>
      <protection locked="1" hidden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30</xdr:row>
          <xdr:rowOff>19050</xdr:rowOff>
        </xdr:from>
        <xdr:to>
          <xdr:col>10</xdr:col>
          <xdr:colOff>38100</xdr:colOff>
          <xdr:row>32</xdr:row>
          <xdr:rowOff>38100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Add a new Country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42</xdr:row>
          <xdr:rowOff>9525</xdr:rowOff>
        </xdr:from>
        <xdr:to>
          <xdr:col>10</xdr:col>
          <xdr:colOff>0</xdr:colOff>
          <xdr:row>43</xdr:row>
          <xdr:rowOff>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Add a new Private Expert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600075</xdr:colOff>
          <xdr:row>3</xdr:row>
          <xdr:rowOff>9525</xdr:rowOff>
        </xdr:from>
        <xdr:to>
          <xdr:col>15</xdr:col>
          <xdr:colOff>38100</xdr:colOff>
          <xdr:row>6</xdr:row>
          <xdr:rowOff>66675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UPDATE ESTIMATED COSTS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MADEI Sebastien (ESTAT-EXT)" refreshedDate="44138.513677777781" createdVersion="6" refreshedVersion="6" minRefreshableVersion="3" recordCount="322">
  <cacheSource type="worksheet">
    <worksheetSource ref="B4:J326" sheet="Travel Expenses Detail"/>
  </cacheSource>
  <cacheFields count="9">
    <cacheField name="Meeting country name" numFmtId="49">
      <sharedItems containsBlank="1" count="16">
        <s v="Belgium"/>
        <s v="Slovakia"/>
        <s v="Luxembourg"/>
        <s v="Germany"/>
        <m/>
        <s v="France" u="1"/>
        <s v="Bulgaria" u="1"/>
        <s v="Sweden" u="1"/>
        <s v="Suisse" u="1"/>
        <s v="Portugual" u="1"/>
        <s v="Greece" u="1"/>
        <s v="Albanie" u="1"/>
        <s v="Maroc" u="1"/>
        <s v="Malte" u="1"/>
        <s v="The Netherlands" u="1"/>
        <s v="Total" u="1"/>
      </sharedItems>
    </cacheField>
    <cacheField name="Meeting city" numFmtId="0">
      <sharedItems containsBlank="1"/>
    </cacheField>
    <cacheField name="Delegation type" numFmtId="0">
      <sharedItems containsBlank="1"/>
    </cacheField>
    <cacheField name="Delegation representation level" numFmtId="0">
      <sharedItems containsBlank="1"/>
    </cacheField>
    <cacheField name="Delegation country" numFmtId="0">
      <sharedItems containsBlank="1"/>
    </cacheField>
    <cacheField name="Country of departure" numFmtId="0">
      <sharedItems containsBlank="1" count="40">
        <s v="Bulgaria"/>
        <s v="Germany"/>
        <s v="Estonia"/>
        <s v="Spain"/>
        <s v="Belgium"/>
        <s v="Finland"/>
        <s v="France"/>
        <s v="Greece"/>
        <s v="Hungary"/>
        <s v="Ireland"/>
        <s v="Italy"/>
        <s v="Lithuania"/>
        <s v="Netherlands"/>
        <s v="Poland"/>
        <s v="Slovenia"/>
        <s v="Cyprus"/>
        <s v="Czechia"/>
        <s v="Denmark"/>
        <s v="United Kingdom"/>
        <s v="Iceland"/>
        <s v="Liechtenstein"/>
        <s v="Luxembourg"/>
        <s v="Latvia"/>
        <s v="Malta"/>
        <s v="Norway"/>
        <s v="Portugal"/>
        <s v="Romania"/>
        <s v="Sweden"/>
        <s v="Austria"/>
        <s v="Croatia"/>
        <s v="Slovakia"/>
        <s v="Switzerland"/>
        <s v="Ukraine"/>
        <m/>
        <s v="Suisse" u="1"/>
        <s v="Portugual" u="1"/>
        <s v="Albanie" u="1"/>
        <s v="Maroc" u="1"/>
        <s v="Malte" u="1"/>
        <s v="The Netherlands" u="1"/>
      </sharedItems>
    </cacheField>
    <cacheField name="Number of reimbursements" numFmtId="0">
      <sharedItems containsString="0" containsBlank="1" containsNumber="1" containsInteger="1" minValue="1" maxValue="106"/>
    </cacheField>
    <cacheField name="Expense amount (€)" numFmtId="0">
      <sharedItems containsString="0" containsBlank="1" containsNumber="1" minValue="34.53" maxValue="58330.080000000002"/>
    </cacheField>
    <cacheField name="Average amount (€)" numFmtId="0">
      <sharedItems containsString="0" containsBlank="1" containsNumber="1" minValue="34.53" maxValue="983.2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2">
  <r>
    <x v="0"/>
    <s v="BRU"/>
    <s v="Governmental"/>
    <s v="Country"/>
    <s v="BG"/>
    <x v="0"/>
    <n v="3"/>
    <n v="824.27"/>
    <n v="274.756666666667"/>
  </r>
  <r>
    <x v="0"/>
    <s v="BRU"/>
    <s v="Governmental"/>
    <s v="Country"/>
    <s v="DE"/>
    <x v="1"/>
    <n v="1"/>
    <n v="221.55"/>
    <n v="221.55"/>
  </r>
  <r>
    <x v="0"/>
    <s v="BRU"/>
    <s v="Governmental"/>
    <s v="Country"/>
    <s v="EE"/>
    <x v="2"/>
    <n v="1"/>
    <n v="206"/>
    <n v="206"/>
  </r>
  <r>
    <x v="0"/>
    <s v="BRU"/>
    <s v="Governmental"/>
    <s v="Country"/>
    <s v="ES"/>
    <x v="3"/>
    <n v="3"/>
    <n v="807.87"/>
    <n v="269.29000000000002"/>
  </r>
  <r>
    <x v="0"/>
    <s v="BRU"/>
    <s v="Governmental"/>
    <s v="Country"/>
    <s v="FI"/>
    <x v="4"/>
    <n v="1"/>
    <n v="820.93"/>
    <n v="820.93"/>
  </r>
  <r>
    <x v="0"/>
    <s v="BRU"/>
    <s v="Governmental"/>
    <s v="Country"/>
    <s v="FI"/>
    <x v="5"/>
    <n v="1"/>
    <n v="826.2"/>
    <n v="826.2"/>
  </r>
  <r>
    <x v="0"/>
    <s v="BRU"/>
    <s v="Governmental"/>
    <s v="Country"/>
    <s v="FR"/>
    <x v="6"/>
    <n v="3"/>
    <n v="479"/>
    <n v="159.666666666667"/>
  </r>
  <r>
    <x v="0"/>
    <s v="BRU"/>
    <s v="Governmental"/>
    <s v="Country"/>
    <s v="GR"/>
    <x v="7"/>
    <n v="2"/>
    <n v="1774"/>
    <n v="887"/>
  </r>
  <r>
    <x v="0"/>
    <s v="BRU"/>
    <s v="Governmental"/>
    <s v="Country"/>
    <s v="HU"/>
    <x v="8"/>
    <n v="2"/>
    <n v="1218.76"/>
    <n v="609.38"/>
  </r>
  <r>
    <x v="0"/>
    <s v="BRU"/>
    <s v="Governmental"/>
    <s v="Country"/>
    <s v="IE"/>
    <x v="9"/>
    <n v="1"/>
    <n v="85.47"/>
    <n v="85.47"/>
  </r>
  <r>
    <x v="0"/>
    <s v="BRU"/>
    <s v="Governmental"/>
    <s v="Country"/>
    <s v="IT"/>
    <x v="10"/>
    <n v="3"/>
    <n v="1183.1500000000001"/>
    <n v="394.38333333333298"/>
  </r>
  <r>
    <x v="0"/>
    <s v="BRU"/>
    <s v="Governmental"/>
    <s v="Country"/>
    <s v="LT"/>
    <x v="11"/>
    <n v="1"/>
    <n v="514"/>
    <n v="514"/>
  </r>
  <r>
    <x v="0"/>
    <s v="BRU"/>
    <s v="Governmental"/>
    <s v="Country"/>
    <s v="NL"/>
    <x v="12"/>
    <n v="1"/>
    <n v="154"/>
    <n v="154"/>
  </r>
  <r>
    <x v="0"/>
    <s v="BRU"/>
    <s v="Governmental"/>
    <s v="Country"/>
    <s v="PL"/>
    <x v="13"/>
    <n v="1"/>
    <n v="514.25"/>
    <n v="514.25"/>
  </r>
  <r>
    <x v="0"/>
    <s v="BRU"/>
    <s v="Governmental"/>
    <s v="Country"/>
    <s v="SI"/>
    <x v="14"/>
    <n v="2"/>
    <n v="591.88"/>
    <n v="295.94"/>
  </r>
  <r>
    <x v="1"/>
    <s v="BTS"/>
    <s v="Governmental"/>
    <s v="Country"/>
    <s v="BE"/>
    <x v="4"/>
    <n v="1"/>
    <n v="223.41"/>
    <n v="223.41"/>
  </r>
  <r>
    <x v="1"/>
    <s v="BTS"/>
    <s v="Governmental"/>
    <s v="Country"/>
    <s v="BG"/>
    <x v="0"/>
    <n v="1"/>
    <n v="225.72"/>
    <n v="225.72"/>
  </r>
  <r>
    <x v="1"/>
    <s v="BTS"/>
    <s v="Governmental"/>
    <s v="Country"/>
    <s v="CY"/>
    <x v="15"/>
    <n v="1"/>
    <n v="301.7"/>
    <n v="301.7"/>
  </r>
  <r>
    <x v="1"/>
    <s v="BTS"/>
    <s v="Governmental"/>
    <s v="Country"/>
    <s v="CZ"/>
    <x v="16"/>
    <n v="1"/>
    <n v="91.27"/>
    <n v="91.27"/>
  </r>
  <r>
    <x v="1"/>
    <s v="BTS"/>
    <s v="Governmental"/>
    <s v="Country"/>
    <s v="DK"/>
    <x v="17"/>
    <n v="1"/>
    <n v="379.45"/>
    <n v="379.45"/>
  </r>
  <r>
    <x v="1"/>
    <s v="BTS"/>
    <s v="Governmental"/>
    <s v="Country"/>
    <s v="EE"/>
    <x v="2"/>
    <n v="1"/>
    <n v="515.37"/>
    <n v="515.37"/>
  </r>
  <r>
    <x v="1"/>
    <s v="BTS"/>
    <s v="Governmental"/>
    <s v="Country"/>
    <s v="ES"/>
    <x v="3"/>
    <n v="1"/>
    <n v="327.08999999999997"/>
    <n v="327.08999999999997"/>
  </r>
  <r>
    <x v="1"/>
    <s v="BTS"/>
    <s v="Governmental"/>
    <s v="Country"/>
    <s v="FI"/>
    <x v="5"/>
    <n v="1"/>
    <n v="345.27"/>
    <n v="345.27"/>
  </r>
  <r>
    <x v="1"/>
    <s v="BTS"/>
    <s v="Governmental"/>
    <s v="Country"/>
    <s v="FR"/>
    <x v="6"/>
    <n v="1"/>
    <n v="214.63"/>
    <n v="214.63"/>
  </r>
  <r>
    <x v="1"/>
    <s v="BTS"/>
    <s v="Governmental"/>
    <s v="Country"/>
    <s v="GB"/>
    <x v="18"/>
    <n v="1"/>
    <n v="171.71"/>
    <n v="171.71"/>
  </r>
  <r>
    <x v="1"/>
    <s v="BTS"/>
    <s v="Governmental"/>
    <s v="Country"/>
    <s v="GR"/>
    <x v="7"/>
    <n v="1"/>
    <n v="650"/>
    <n v="650"/>
  </r>
  <r>
    <x v="1"/>
    <s v="BTS"/>
    <s v="Governmental"/>
    <s v="Country"/>
    <s v="HU"/>
    <x v="8"/>
    <n v="1"/>
    <n v="34.53"/>
    <n v="34.53"/>
  </r>
  <r>
    <x v="1"/>
    <s v="BTS"/>
    <s v="Governmental"/>
    <s v="Country"/>
    <s v="IE"/>
    <x v="9"/>
    <n v="1"/>
    <n v="161.75"/>
    <n v="161.75"/>
  </r>
  <r>
    <x v="1"/>
    <s v="BTS"/>
    <s v="Governmental"/>
    <s v="Country"/>
    <s v="IS"/>
    <x v="19"/>
    <n v="1"/>
    <n v="791.16"/>
    <n v="791.16"/>
  </r>
  <r>
    <x v="1"/>
    <s v="BTS"/>
    <s v="Governmental"/>
    <s v="Country"/>
    <s v="IT"/>
    <x v="10"/>
    <n v="1"/>
    <n v="199"/>
    <n v="199"/>
  </r>
  <r>
    <x v="1"/>
    <s v="BTS"/>
    <s v="Governmental"/>
    <s v="Country"/>
    <s v="LI"/>
    <x v="20"/>
    <n v="1"/>
    <n v="365.56"/>
    <n v="365.56"/>
  </r>
  <r>
    <x v="1"/>
    <s v="BTS"/>
    <s v="Governmental"/>
    <s v="Country"/>
    <s v="LT"/>
    <x v="11"/>
    <n v="1"/>
    <n v="581.36"/>
    <n v="581.36"/>
  </r>
  <r>
    <x v="1"/>
    <s v="BTS"/>
    <s v="Governmental"/>
    <s v="Country"/>
    <s v="LU"/>
    <x v="21"/>
    <n v="1"/>
    <n v="384.57"/>
    <n v="384.57"/>
  </r>
  <r>
    <x v="1"/>
    <s v="BTS"/>
    <s v="Governmental"/>
    <s v="Country"/>
    <s v="LV"/>
    <x v="22"/>
    <n v="1"/>
    <n v="308.67"/>
    <n v="308.67"/>
  </r>
  <r>
    <x v="1"/>
    <s v="BTS"/>
    <s v="Governmental"/>
    <s v="Country"/>
    <s v="MT"/>
    <x v="23"/>
    <n v="1"/>
    <n v="181.51"/>
    <n v="181.51"/>
  </r>
  <r>
    <x v="1"/>
    <s v="BTS"/>
    <s v="Governmental"/>
    <s v="Country"/>
    <s v="NL"/>
    <x v="12"/>
    <n v="1"/>
    <n v="204.05"/>
    <n v="204.05"/>
  </r>
  <r>
    <x v="1"/>
    <s v="BTS"/>
    <s v="Governmental"/>
    <s v="Country"/>
    <s v="NO"/>
    <x v="24"/>
    <n v="1"/>
    <n v="477.13"/>
    <n v="477.13"/>
  </r>
  <r>
    <x v="1"/>
    <s v="BTS"/>
    <s v="Governmental"/>
    <s v="Country"/>
    <s v="PL"/>
    <x v="13"/>
    <n v="1"/>
    <n v="182.97"/>
    <n v="182.97"/>
  </r>
  <r>
    <x v="1"/>
    <s v="BTS"/>
    <s v="Governmental"/>
    <s v="Country"/>
    <s v="PT"/>
    <x v="25"/>
    <n v="1"/>
    <n v="280.68"/>
    <n v="280.68"/>
  </r>
  <r>
    <x v="1"/>
    <s v="BTS"/>
    <s v="Governmental"/>
    <s v="Country"/>
    <s v="RO"/>
    <x v="26"/>
    <n v="1"/>
    <n v="185.99"/>
    <n v="185.99"/>
  </r>
  <r>
    <x v="1"/>
    <s v="BTS"/>
    <s v="Governmental"/>
    <s v="Country"/>
    <s v="SE"/>
    <x v="27"/>
    <n v="1"/>
    <n v="248.57"/>
    <n v="248.57"/>
  </r>
  <r>
    <x v="1"/>
    <s v="BTS"/>
    <s v="Governmental"/>
    <s v="Country"/>
    <s v="SI"/>
    <x v="14"/>
    <n v="1"/>
    <n v="99"/>
    <n v="99"/>
  </r>
  <r>
    <x v="2"/>
    <s v="LUX"/>
    <s v="Governmental"/>
    <s v="Country"/>
    <s v="AT"/>
    <x v="28"/>
    <n v="33"/>
    <n v="14182.22"/>
    <n v="429.76424242424201"/>
  </r>
  <r>
    <x v="2"/>
    <s v="LUX"/>
    <s v="Governmental"/>
    <s v="Country"/>
    <s v="BE"/>
    <x v="4"/>
    <n v="28"/>
    <n v="2461.38"/>
    <n v="87.906428571428606"/>
  </r>
  <r>
    <x v="2"/>
    <s v="LUX"/>
    <s v="Governmental"/>
    <s v="Country"/>
    <s v="BG"/>
    <x v="0"/>
    <n v="31"/>
    <n v="10255.44"/>
    <n v="330.82064516128997"/>
  </r>
  <r>
    <x v="2"/>
    <s v="LUX"/>
    <s v="Governmental"/>
    <s v="Country"/>
    <s v="CY"/>
    <x v="15"/>
    <n v="15"/>
    <n v="7355.04"/>
    <n v="490.33600000000001"/>
  </r>
  <r>
    <x v="2"/>
    <s v="LUX"/>
    <s v="Governmental"/>
    <s v="Country"/>
    <s v="CZ"/>
    <x v="16"/>
    <n v="33"/>
    <n v="11794.23"/>
    <n v="357.40090909090901"/>
  </r>
  <r>
    <x v="2"/>
    <s v="LUX"/>
    <s v="Governmental"/>
    <s v="Country"/>
    <s v="DE"/>
    <x v="4"/>
    <n v="1"/>
    <n v="448.76"/>
    <n v="448.76"/>
  </r>
  <r>
    <x v="2"/>
    <s v="LUX"/>
    <s v="Governmental"/>
    <s v="Country"/>
    <s v="DE"/>
    <x v="1"/>
    <n v="34"/>
    <n v="5585.82"/>
    <n v="164.28882352941201"/>
  </r>
  <r>
    <x v="2"/>
    <s v="LUX"/>
    <s v="Governmental"/>
    <s v="Country"/>
    <s v="DK"/>
    <x v="17"/>
    <n v="33"/>
    <n v="12043.27"/>
    <n v="364.94757575757598"/>
  </r>
  <r>
    <x v="2"/>
    <s v="LUX"/>
    <s v="Governmental"/>
    <s v="Country"/>
    <s v="EE"/>
    <x v="2"/>
    <n v="23"/>
    <n v="15215.44"/>
    <n v="661.54086956521701"/>
  </r>
  <r>
    <x v="2"/>
    <s v="LUX"/>
    <s v="Governmental"/>
    <s v="Country"/>
    <s v="ES"/>
    <x v="3"/>
    <n v="28"/>
    <n v="12552.55"/>
    <n v="448.30535714285702"/>
  </r>
  <r>
    <x v="2"/>
    <s v="LUX"/>
    <s v="Governmental"/>
    <s v="Country"/>
    <s v="FI"/>
    <x v="5"/>
    <n v="40"/>
    <n v="19598.21"/>
    <n v="489.95524999999998"/>
  </r>
  <r>
    <x v="2"/>
    <s v="LUX"/>
    <s v="Governmental"/>
    <s v="Country"/>
    <s v="FR"/>
    <x v="4"/>
    <n v="1"/>
    <n v="123.2"/>
    <n v="123.2"/>
  </r>
  <r>
    <x v="2"/>
    <s v="LUX"/>
    <s v="Governmental"/>
    <s v="Country"/>
    <s v="FR"/>
    <x v="6"/>
    <n v="32"/>
    <n v="6788.14"/>
    <n v="212.12937500000001"/>
  </r>
  <r>
    <x v="2"/>
    <s v="LUX"/>
    <s v="Governmental"/>
    <s v="Country"/>
    <s v="GB"/>
    <x v="18"/>
    <n v="5"/>
    <n v="2403.66"/>
    <n v="480.73200000000003"/>
  </r>
  <r>
    <x v="2"/>
    <s v="LUX"/>
    <s v="Governmental"/>
    <s v="Country"/>
    <s v="GR"/>
    <x v="7"/>
    <n v="26"/>
    <n v="16578.740000000002"/>
    <n v="637.64384615384597"/>
  </r>
  <r>
    <x v="2"/>
    <s v="LUX"/>
    <s v="Governmental"/>
    <s v="Country"/>
    <s v="HR"/>
    <x v="29"/>
    <n v="31"/>
    <n v="14220.95"/>
    <n v="458.740322580645"/>
  </r>
  <r>
    <x v="2"/>
    <s v="LUX"/>
    <s v="Governmental"/>
    <s v="Country"/>
    <s v="HU"/>
    <x v="4"/>
    <n v="1"/>
    <n v="742.02"/>
    <n v="742.02"/>
  </r>
  <r>
    <x v="2"/>
    <s v="LUX"/>
    <s v="Governmental"/>
    <s v="Country"/>
    <s v="HU"/>
    <x v="1"/>
    <n v="1"/>
    <n v="570.36"/>
    <n v="570.36"/>
  </r>
  <r>
    <x v="2"/>
    <s v="LUX"/>
    <s v="Governmental"/>
    <s v="Country"/>
    <s v="HU"/>
    <x v="8"/>
    <n v="35"/>
    <n v="19632.099999999999"/>
    <n v="560.91714285714295"/>
  </r>
  <r>
    <x v="2"/>
    <s v="LUX"/>
    <s v="Governmental"/>
    <s v="Country"/>
    <s v="IE"/>
    <x v="9"/>
    <n v="37"/>
    <n v="19619.759999999998"/>
    <n v="530.26378378378399"/>
  </r>
  <r>
    <x v="2"/>
    <s v="LUX"/>
    <s v="Governmental"/>
    <s v="Country"/>
    <s v="IT"/>
    <x v="10"/>
    <n v="42"/>
    <n v="21719.19"/>
    <n v="517.12357142857104"/>
  </r>
  <r>
    <x v="2"/>
    <s v="LUX"/>
    <s v="Governmental"/>
    <s v="Country"/>
    <s v="LT"/>
    <x v="11"/>
    <n v="27"/>
    <n v="14377.68"/>
    <n v="532.506666666667"/>
  </r>
  <r>
    <x v="2"/>
    <s v="LUX"/>
    <s v="Governmental"/>
    <s v="Country"/>
    <s v="LV"/>
    <x v="22"/>
    <n v="33"/>
    <n v="16263.73"/>
    <n v="492.84030303030301"/>
  </r>
  <r>
    <x v="2"/>
    <s v="LUX"/>
    <s v="Governmental"/>
    <s v="Country"/>
    <s v="MT"/>
    <x v="23"/>
    <n v="28"/>
    <n v="10865.11"/>
    <n v="388.03964285714301"/>
  </r>
  <r>
    <x v="2"/>
    <s v="LUX"/>
    <s v="Governmental"/>
    <s v="Country"/>
    <s v="NL"/>
    <x v="4"/>
    <n v="2"/>
    <n v="260.8"/>
    <n v="130.4"/>
  </r>
  <r>
    <x v="2"/>
    <s v="LUX"/>
    <s v="Governmental"/>
    <s v="Country"/>
    <s v="NL"/>
    <x v="12"/>
    <n v="30"/>
    <n v="7118.16"/>
    <n v="237.27199999999999"/>
  </r>
  <r>
    <x v="2"/>
    <s v="LUX"/>
    <s v="Governmental"/>
    <s v="Country"/>
    <s v="PL"/>
    <x v="1"/>
    <n v="4"/>
    <n v="1242.43"/>
    <n v="310.60750000000002"/>
  </r>
  <r>
    <x v="2"/>
    <s v="LUX"/>
    <s v="Governmental"/>
    <s v="Country"/>
    <s v="PL"/>
    <x v="13"/>
    <n v="42"/>
    <n v="13373.37"/>
    <n v="318.413571428571"/>
  </r>
  <r>
    <x v="2"/>
    <s v="LUX"/>
    <s v="Governmental"/>
    <s v="Country"/>
    <s v="PT"/>
    <x v="25"/>
    <n v="32"/>
    <n v="11105.84"/>
    <n v="347.0575"/>
  </r>
  <r>
    <x v="2"/>
    <s v="LUX"/>
    <s v="Governmental"/>
    <s v="Country"/>
    <s v="RO"/>
    <x v="26"/>
    <n v="27"/>
    <n v="11090.43"/>
    <n v="410.756666666667"/>
  </r>
  <r>
    <x v="2"/>
    <s v="LUX"/>
    <s v="Governmental"/>
    <s v="Country"/>
    <s v="SE"/>
    <x v="27"/>
    <n v="33"/>
    <n v="15932.33"/>
    <n v="482.79787878787897"/>
  </r>
  <r>
    <x v="2"/>
    <s v="LUX"/>
    <s v="Governmental"/>
    <s v="Country"/>
    <s v="SI"/>
    <x v="29"/>
    <n v="4"/>
    <n v="2687.61"/>
    <n v="671.90250000000003"/>
  </r>
  <r>
    <x v="2"/>
    <s v="LUX"/>
    <s v="Governmental"/>
    <s v="Country"/>
    <s v="SI"/>
    <x v="10"/>
    <n v="3"/>
    <n v="1455.83"/>
    <n v="485.27666666666698"/>
  </r>
  <r>
    <x v="2"/>
    <s v="LUX"/>
    <s v="Governmental"/>
    <s v="Country"/>
    <s v="SI"/>
    <x v="14"/>
    <n v="31"/>
    <n v="12530.14"/>
    <n v="404.19806451612902"/>
  </r>
  <r>
    <x v="2"/>
    <s v="LUX"/>
    <s v="Governmental"/>
    <s v="Country"/>
    <s v="SK"/>
    <x v="28"/>
    <n v="5"/>
    <n v="2458.13"/>
    <n v="491.62599999999998"/>
  </r>
  <r>
    <x v="2"/>
    <s v="LUX"/>
    <s v="Governmental"/>
    <s v="Country"/>
    <s v="SK"/>
    <x v="21"/>
    <n v="1"/>
    <n v="613.28"/>
    <n v="613.28"/>
  </r>
  <r>
    <x v="2"/>
    <s v="LUX"/>
    <s v="Governmental"/>
    <s v="Country"/>
    <s v="SK"/>
    <x v="30"/>
    <n v="19"/>
    <n v="7668.01"/>
    <n v="403.579473684211"/>
  </r>
  <r>
    <x v="2"/>
    <s v="LUX"/>
    <s v="Governmental"/>
    <s v="Other Public Body"/>
    <s v="AT"/>
    <x v="28"/>
    <n v="1"/>
    <n v="635.28"/>
    <n v="635.28"/>
  </r>
  <r>
    <x v="2"/>
    <s v="LUX"/>
    <s v="Governmental"/>
    <s v="Other Public Body"/>
    <s v="BG"/>
    <x v="0"/>
    <n v="1"/>
    <n v="318.42"/>
    <n v="318.42"/>
  </r>
  <r>
    <x v="2"/>
    <s v="LUX"/>
    <s v="Governmental"/>
    <s v="Other Public Body"/>
    <s v="CY"/>
    <x v="15"/>
    <n v="1"/>
    <n v="540"/>
    <n v="540"/>
  </r>
  <r>
    <x v="2"/>
    <s v="LUX"/>
    <s v="Governmental"/>
    <s v="Other Public Body"/>
    <s v="CZ"/>
    <x v="16"/>
    <n v="1"/>
    <n v="508.8"/>
    <n v="508.8"/>
  </r>
  <r>
    <x v="2"/>
    <s v="LUX"/>
    <s v="Governmental"/>
    <s v="Other Public Body"/>
    <s v="DE"/>
    <x v="1"/>
    <n v="1"/>
    <n v="88.44"/>
    <n v="88.44"/>
  </r>
  <r>
    <x v="2"/>
    <s v="LUX"/>
    <s v="Governmental"/>
    <s v="Other Public Body"/>
    <s v="DK"/>
    <x v="17"/>
    <n v="1"/>
    <n v="395.74"/>
    <n v="395.74"/>
  </r>
  <r>
    <x v="2"/>
    <s v="LUX"/>
    <s v="Governmental"/>
    <s v="Other Public Body"/>
    <s v="EE"/>
    <x v="2"/>
    <n v="1"/>
    <n v="418.91"/>
    <n v="418.91"/>
  </r>
  <r>
    <x v="2"/>
    <s v="LUX"/>
    <s v="Governmental"/>
    <s v="Other Public Body"/>
    <s v="ES"/>
    <x v="3"/>
    <n v="1"/>
    <n v="407"/>
    <n v="407"/>
  </r>
  <r>
    <x v="2"/>
    <s v="LUX"/>
    <s v="Governmental"/>
    <s v="Other Public Body"/>
    <s v="FI"/>
    <x v="5"/>
    <n v="1"/>
    <n v="488.47"/>
    <n v="488.47"/>
  </r>
  <r>
    <x v="2"/>
    <s v="LUX"/>
    <s v="Governmental"/>
    <s v="Other Public Body"/>
    <s v="FR"/>
    <x v="6"/>
    <n v="2"/>
    <n v="460"/>
    <n v="230"/>
  </r>
  <r>
    <x v="2"/>
    <s v="LUX"/>
    <s v="Governmental"/>
    <s v="Other Public Body"/>
    <s v="GR"/>
    <x v="7"/>
    <n v="1"/>
    <n v="423"/>
    <n v="423"/>
  </r>
  <r>
    <x v="2"/>
    <s v="LUX"/>
    <s v="Governmental"/>
    <s v="Other Public Body"/>
    <s v="HU"/>
    <x v="8"/>
    <n v="1"/>
    <n v="559.59"/>
    <n v="559.59"/>
  </r>
  <r>
    <x v="2"/>
    <s v="LUX"/>
    <s v="Governmental"/>
    <s v="Other Public Body"/>
    <s v="IT"/>
    <x v="10"/>
    <n v="1"/>
    <n v="486.04"/>
    <n v="486.04"/>
  </r>
  <r>
    <x v="2"/>
    <s v="LUX"/>
    <s v="Governmental"/>
    <s v="Other Public Body"/>
    <s v="LT"/>
    <x v="11"/>
    <n v="1"/>
    <n v="512.41"/>
    <n v="512.41"/>
  </r>
  <r>
    <x v="2"/>
    <s v="LUX"/>
    <s v="Governmental"/>
    <s v="Other Public Body"/>
    <s v="LV"/>
    <x v="22"/>
    <n v="1"/>
    <n v="454.43"/>
    <n v="454.43"/>
  </r>
  <r>
    <x v="2"/>
    <s v="LUX"/>
    <s v="Governmental"/>
    <s v="Other Public Body"/>
    <s v="MT"/>
    <x v="23"/>
    <n v="1"/>
    <n v="444.69"/>
    <n v="444.69"/>
  </r>
  <r>
    <x v="2"/>
    <s v="LUX"/>
    <s v="Governmental"/>
    <s v="Other Public Body"/>
    <s v="PL"/>
    <x v="13"/>
    <n v="1"/>
    <n v="397.46"/>
    <n v="397.46"/>
  </r>
  <r>
    <x v="2"/>
    <s v="LUX"/>
    <s v="Governmental"/>
    <s v="Other Public Body"/>
    <s v="PT"/>
    <x v="25"/>
    <n v="1"/>
    <n v="284.77999999999997"/>
    <n v="284.77999999999997"/>
  </r>
  <r>
    <x v="2"/>
    <s v="LUX"/>
    <s v="Governmental"/>
    <s v="Other Public Body"/>
    <s v="RO"/>
    <x v="26"/>
    <n v="1"/>
    <n v="598.48"/>
    <n v="598.48"/>
  </r>
  <r>
    <x v="2"/>
    <s v="LUX"/>
    <s v="Governmental"/>
    <s v="Other Public Body"/>
    <s v="SE"/>
    <x v="27"/>
    <n v="1"/>
    <n v="335.66"/>
    <n v="335.66"/>
  </r>
  <r>
    <x v="2"/>
    <s v="LUX"/>
    <s v="Governmental"/>
    <s v="Other Public Body"/>
    <s v="SI"/>
    <x v="14"/>
    <n v="1"/>
    <n v="482.84"/>
    <n v="482.84"/>
  </r>
  <r>
    <x v="2"/>
    <s v="LUX"/>
    <s v="Governmental"/>
    <s v="Other Public Body"/>
    <s v="SK"/>
    <x v="30"/>
    <n v="1"/>
    <n v="715.28"/>
    <n v="715.28"/>
  </r>
  <r>
    <x v="3"/>
    <s v="WIE"/>
    <s v="Governmental"/>
    <s v="Country"/>
    <s v="AT"/>
    <x v="28"/>
    <n v="1"/>
    <n v="440.22"/>
    <n v="440.22"/>
  </r>
  <r>
    <x v="3"/>
    <s v="WIE"/>
    <s v="Governmental"/>
    <s v="Country"/>
    <s v="BE"/>
    <x v="4"/>
    <n v="1"/>
    <n v="175.8"/>
    <n v="175.8"/>
  </r>
  <r>
    <x v="3"/>
    <s v="WIE"/>
    <s v="Governmental"/>
    <s v="Country"/>
    <s v="BG"/>
    <x v="0"/>
    <n v="1"/>
    <n v="309.27"/>
    <n v="309.27"/>
  </r>
  <r>
    <x v="3"/>
    <s v="WIE"/>
    <s v="Governmental"/>
    <s v="Country"/>
    <s v="CY"/>
    <x v="15"/>
    <n v="1"/>
    <n v="509.25"/>
    <n v="509.25"/>
  </r>
  <r>
    <x v="3"/>
    <s v="WIE"/>
    <s v="Governmental"/>
    <s v="Country"/>
    <s v="CZ"/>
    <x v="16"/>
    <n v="1"/>
    <n v="205.91"/>
    <n v="205.91"/>
  </r>
  <r>
    <x v="3"/>
    <s v="WIE"/>
    <s v="Governmental"/>
    <s v="Country"/>
    <s v="DK"/>
    <x v="17"/>
    <n v="1"/>
    <n v="425.89"/>
    <n v="425.89"/>
  </r>
  <r>
    <x v="3"/>
    <s v="WIE"/>
    <s v="Governmental"/>
    <s v="Country"/>
    <s v="ES"/>
    <x v="3"/>
    <n v="1"/>
    <n v="372.85"/>
    <n v="372.85"/>
  </r>
  <r>
    <x v="3"/>
    <s v="WIE"/>
    <s v="Governmental"/>
    <s v="Country"/>
    <s v="FI"/>
    <x v="5"/>
    <n v="1"/>
    <n v="450.1"/>
    <n v="450.1"/>
  </r>
  <r>
    <x v="3"/>
    <s v="WIE"/>
    <s v="Governmental"/>
    <s v="Country"/>
    <s v="FR"/>
    <x v="6"/>
    <n v="1"/>
    <n v="179.8"/>
    <n v="179.8"/>
  </r>
  <r>
    <x v="3"/>
    <s v="WIE"/>
    <s v="Governmental"/>
    <s v="Country"/>
    <s v="GR"/>
    <x v="7"/>
    <n v="1"/>
    <n v="645"/>
    <n v="645"/>
  </r>
  <r>
    <x v="3"/>
    <s v="WIE"/>
    <s v="Governmental"/>
    <s v="Country"/>
    <s v="HR"/>
    <x v="29"/>
    <n v="1"/>
    <n v="233.52"/>
    <n v="233.52"/>
  </r>
  <r>
    <x v="3"/>
    <s v="WIE"/>
    <s v="Governmental"/>
    <s v="Country"/>
    <s v="HU"/>
    <x v="8"/>
    <n v="1"/>
    <n v="387.12"/>
    <n v="387.12"/>
  </r>
  <r>
    <x v="3"/>
    <s v="WIE"/>
    <s v="Governmental"/>
    <s v="Country"/>
    <s v="IE"/>
    <x v="9"/>
    <n v="1"/>
    <n v="188.37"/>
    <n v="188.37"/>
  </r>
  <r>
    <x v="3"/>
    <s v="WIE"/>
    <s v="Governmental"/>
    <s v="Country"/>
    <s v="IT"/>
    <x v="10"/>
    <n v="1"/>
    <n v="455.56"/>
    <n v="455.56"/>
  </r>
  <r>
    <x v="3"/>
    <s v="WIE"/>
    <s v="Governmental"/>
    <s v="Country"/>
    <s v="LT"/>
    <x v="11"/>
    <n v="1"/>
    <n v="340"/>
    <n v="340"/>
  </r>
  <r>
    <x v="3"/>
    <s v="WIE"/>
    <s v="Governmental"/>
    <s v="Country"/>
    <s v="LU"/>
    <x v="21"/>
    <n v="1"/>
    <n v="310"/>
    <n v="310"/>
  </r>
  <r>
    <x v="3"/>
    <s v="WIE"/>
    <s v="Governmental"/>
    <s v="Country"/>
    <s v="LV"/>
    <x v="22"/>
    <n v="1"/>
    <n v="355.42"/>
    <n v="355.42"/>
  </r>
  <r>
    <x v="3"/>
    <s v="WIE"/>
    <s v="Governmental"/>
    <s v="Country"/>
    <s v="MT"/>
    <x v="23"/>
    <n v="1"/>
    <n v="508"/>
    <n v="508"/>
  </r>
  <r>
    <x v="3"/>
    <s v="WIE"/>
    <s v="Governmental"/>
    <s v="Country"/>
    <s v="NL"/>
    <x v="12"/>
    <n v="1"/>
    <n v="203.8"/>
    <n v="203.8"/>
  </r>
  <r>
    <x v="3"/>
    <s v="WIE"/>
    <s v="Governmental"/>
    <s v="Country"/>
    <s v="PL"/>
    <x v="13"/>
    <n v="1"/>
    <n v="235.13"/>
    <n v="235.13"/>
  </r>
  <r>
    <x v="3"/>
    <s v="WIE"/>
    <s v="Governmental"/>
    <s v="Country"/>
    <s v="PT"/>
    <x v="25"/>
    <n v="1"/>
    <n v="143.88999999999999"/>
    <n v="143.88999999999999"/>
  </r>
  <r>
    <x v="3"/>
    <s v="WIE"/>
    <s v="Governmental"/>
    <s v="Country"/>
    <s v="RO"/>
    <x v="26"/>
    <n v="1"/>
    <n v="287.76"/>
    <n v="287.76"/>
  </r>
  <r>
    <x v="3"/>
    <s v="WIE"/>
    <s v="Governmental"/>
    <s v="Country"/>
    <s v="SE"/>
    <x v="27"/>
    <n v="1"/>
    <n v="310.16000000000003"/>
    <n v="310.16000000000003"/>
  </r>
  <r>
    <x v="3"/>
    <s v="WIE"/>
    <s v="Governmental"/>
    <s v="Country"/>
    <s v="SI"/>
    <x v="14"/>
    <n v="1"/>
    <n v="248.61"/>
    <n v="248.61"/>
  </r>
  <r>
    <x v="3"/>
    <s v="WIE"/>
    <s v="Governmental"/>
    <s v="Country"/>
    <s v="SK"/>
    <x v="28"/>
    <n v="1"/>
    <n v="334.12"/>
    <n v="334.12"/>
  </r>
  <r>
    <x v="0"/>
    <m/>
    <s v="Governmental"/>
    <s v="Country"/>
    <s v="BG"/>
    <x v="0"/>
    <n v="1"/>
    <n v="276.45999999999998"/>
    <n v="276.45999999999998"/>
  </r>
  <r>
    <x v="0"/>
    <m/>
    <s v="Governmental"/>
    <s v="Country"/>
    <s v="ES"/>
    <x v="3"/>
    <n v="1"/>
    <n v="352.9"/>
    <n v="352.9"/>
  </r>
  <r>
    <x v="0"/>
    <m/>
    <s v="Governmental"/>
    <s v="Country"/>
    <s v="FR"/>
    <x v="6"/>
    <n v="1"/>
    <n v="244"/>
    <n v="244"/>
  </r>
  <r>
    <x v="0"/>
    <m/>
    <s v="Governmental"/>
    <s v="Country"/>
    <s v="HU"/>
    <x v="8"/>
    <n v="1"/>
    <n v="534.20000000000005"/>
    <n v="534.20000000000005"/>
  </r>
  <r>
    <x v="0"/>
    <m/>
    <s v="Governmental"/>
    <s v="Country"/>
    <s v="IT"/>
    <x v="10"/>
    <n v="1"/>
    <n v="522.20000000000005"/>
    <n v="522.20000000000005"/>
  </r>
  <r>
    <x v="0"/>
    <m/>
    <s v="Governmental"/>
    <s v="Country"/>
    <s v="PL"/>
    <x v="13"/>
    <n v="1"/>
    <n v="514.25"/>
    <n v="514.25"/>
  </r>
  <r>
    <x v="2"/>
    <m/>
    <s v="Governmental"/>
    <s v="Country"/>
    <s v="AT"/>
    <x v="28"/>
    <n v="8"/>
    <n v="3418.98"/>
    <n v="427.3725"/>
  </r>
  <r>
    <x v="2"/>
    <m/>
    <s v="Governmental"/>
    <s v="Country"/>
    <s v="BE"/>
    <x v="4"/>
    <n v="7"/>
    <n v="518.20000000000005"/>
    <n v="74.028571428571396"/>
  </r>
  <r>
    <x v="2"/>
    <m/>
    <s v="Governmental"/>
    <s v="Country"/>
    <s v="BG"/>
    <x v="0"/>
    <n v="8"/>
    <n v="2464.36"/>
    <n v="308.04500000000002"/>
  </r>
  <r>
    <x v="2"/>
    <m/>
    <s v="Governmental"/>
    <s v="Country"/>
    <s v="CY"/>
    <x v="15"/>
    <n v="2"/>
    <n v="1009.61"/>
    <n v="504.80500000000001"/>
  </r>
  <r>
    <x v="2"/>
    <m/>
    <s v="Governmental"/>
    <s v="Country"/>
    <s v="CZ"/>
    <x v="16"/>
    <n v="6"/>
    <n v="1443.3"/>
    <n v="240.55"/>
  </r>
  <r>
    <x v="2"/>
    <m/>
    <s v="Governmental"/>
    <s v="Country"/>
    <s v="DE"/>
    <x v="6"/>
    <n v="1"/>
    <n v="131.4"/>
    <n v="131.4"/>
  </r>
  <r>
    <x v="2"/>
    <m/>
    <s v="Governmental"/>
    <s v="Country"/>
    <s v="DE"/>
    <x v="1"/>
    <n v="8"/>
    <n v="1213.4100000000001"/>
    <n v="151.67625000000001"/>
  </r>
  <r>
    <x v="2"/>
    <m/>
    <s v="Governmental"/>
    <s v="Country"/>
    <s v="DK"/>
    <x v="17"/>
    <n v="6"/>
    <n v="1766.4"/>
    <n v="294.39999999999998"/>
  </r>
  <r>
    <x v="2"/>
    <m/>
    <s v="Governmental"/>
    <s v="Country"/>
    <s v="EE"/>
    <x v="2"/>
    <n v="6"/>
    <n v="3079"/>
    <n v="513.16666666666697"/>
  </r>
  <r>
    <x v="2"/>
    <m/>
    <s v="Governmental"/>
    <s v="Country"/>
    <s v="ES"/>
    <x v="3"/>
    <n v="7"/>
    <n v="2340.61"/>
    <n v="334.37285714285701"/>
  </r>
  <r>
    <x v="2"/>
    <m/>
    <s v="Governmental"/>
    <s v="Country"/>
    <s v="FI"/>
    <x v="5"/>
    <n v="8"/>
    <n v="3227.89"/>
    <n v="403.48624999999998"/>
  </r>
  <r>
    <x v="2"/>
    <m/>
    <s v="Governmental"/>
    <s v="Country"/>
    <s v="FR"/>
    <x v="6"/>
    <n v="8"/>
    <n v="1288.3"/>
    <n v="161.03749999999999"/>
  </r>
  <r>
    <x v="2"/>
    <m/>
    <s v="Governmental"/>
    <s v="Country"/>
    <s v="GB"/>
    <x v="18"/>
    <n v="1"/>
    <n v="425.05"/>
    <n v="425.05"/>
  </r>
  <r>
    <x v="2"/>
    <m/>
    <s v="Governmental"/>
    <s v="Country"/>
    <s v="GR"/>
    <x v="7"/>
    <n v="5"/>
    <n v="3747.32"/>
    <n v="749.46400000000006"/>
  </r>
  <r>
    <x v="2"/>
    <m/>
    <s v="Governmental"/>
    <s v="Country"/>
    <s v="HR"/>
    <x v="29"/>
    <n v="5"/>
    <n v="2599.0500000000002"/>
    <n v="519.80999999999995"/>
  </r>
  <r>
    <x v="2"/>
    <m/>
    <s v="Governmental"/>
    <s v="Country"/>
    <s v="HU"/>
    <x v="8"/>
    <n v="6"/>
    <n v="2286.1999999999998"/>
    <n v="381.03333333333302"/>
  </r>
  <r>
    <x v="2"/>
    <m/>
    <s v="Governmental"/>
    <s v="Country"/>
    <s v="IE"/>
    <x v="9"/>
    <n v="6"/>
    <n v="2014.03"/>
    <n v="335.67166666666702"/>
  </r>
  <r>
    <x v="2"/>
    <m/>
    <s v="Governmental"/>
    <s v="Country"/>
    <s v="IE"/>
    <x v="18"/>
    <n v="1"/>
    <n v="256.2"/>
    <n v="256.2"/>
  </r>
  <r>
    <x v="2"/>
    <m/>
    <s v="Governmental"/>
    <s v="Country"/>
    <s v="IT"/>
    <x v="10"/>
    <n v="9"/>
    <n v="4567.2"/>
    <n v="507.46666666666698"/>
  </r>
  <r>
    <x v="2"/>
    <m/>
    <s v="Governmental"/>
    <s v="Country"/>
    <s v="LT"/>
    <x v="11"/>
    <n v="5"/>
    <n v="2641.7"/>
    <n v="528.34"/>
  </r>
  <r>
    <x v="2"/>
    <m/>
    <s v="Governmental"/>
    <s v="Country"/>
    <s v="LV"/>
    <x v="1"/>
    <n v="1"/>
    <n v="398.97"/>
    <n v="398.97"/>
  </r>
  <r>
    <x v="2"/>
    <m/>
    <s v="Governmental"/>
    <s v="Country"/>
    <s v="LV"/>
    <x v="22"/>
    <n v="5"/>
    <n v="2525.15"/>
    <n v="505.03"/>
  </r>
  <r>
    <x v="2"/>
    <m/>
    <s v="Governmental"/>
    <s v="Country"/>
    <s v="MT"/>
    <x v="23"/>
    <n v="5"/>
    <n v="1977"/>
    <n v="395.4"/>
  </r>
  <r>
    <x v="2"/>
    <m/>
    <s v="Governmental"/>
    <s v="Country"/>
    <s v="NL"/>
    <x v="12"/>
    <n v="8"/>
    <n v="2022.36"/>
    <n v="252.79499999999999"/>
  </r>
  <r>
    <x v="2"/>
    <m/>
    <s v="Governmental"/>
    <s v="Country"/>
    <s v="PL"/>
    <x v="13"/>
    <n v="8"/>
    <n v="3026.89"/>
    <n v="378.36124999999998"/>
  </r>
  <r>
    <x v="2"/>
    <m/>
    <s v="Governmental"/>
    <s v="Country"/>
    <s v="PT"/>
    <x v="25"/>
    <n v="9"/>
    <n v="2766.02"/>
    <n v="307.33555555555603"/>
  </r>
  <r>
    <x v="2"/>
    <m/>
    <s v="Governmental"/>
    <s v="Country"/>
    <s v="RO"/>
    <x v="26"/>
    <n v="7"/>
    <n v="3018.68"/>
    <n v="431.24"/>
  </r>
  <r>
    <x v="2"/>
    <m/>
    <s v="Governmental"/>
    <s v="Country"/>
    <s v="SE"/>
    <x v="27"/>
    <n v="6"/>
    <n v="2374.4499999999998"/>
    <n v="395.74166666666702"/>
  </r>
  <r>
    <x v="2"/>
    <m/>
    <s v="Governmental"/>
    <s v="Country"/>
    <s v="SI"/>
    <x v="29"/>
    <n v="2"/>
    <n v="835.88"/>
    <n v="417.94"/>
  </r>
  <r>
    <x v="2"/>
    <m/>
    <s v="Governmental"/>
    <s v="Country"/>
    <s v="SI"/>
    <x v="14"/>
    <n v="5"/>
    <n v="1683.53"/>
    <n v="336.70600000000002"/>
  </r>
  <r>
    <x v="2"/>
    <m/>
    <s v="Governmental"/>
    <s v="Country"/>
    <s v="SK"/>
    <x v="30"/>
    <n v="7"/>
    <n v="2648.54"/>
    <n v="378.36285714285702"/>
  </r>
  <r>
    <x v="4"/>
    <m/>
    <s v="Governmental"/>
    <s v="Country"/>
    <s v="AT"/>
    <x v="28"/>
    <n v="100"/>
    <n v="46344.68"/>
    <n v="463.4468"/>
  </r>
  <r>
    <x v="4"/>
    <m/>
    <s v="Governmental"/>
    <s v="Country"/>
    <s v="BE"/>
    <x v="4"/>
    <n v="73"/>
    <n v="7939.75"/>
    <n v="108.763698630137"/>
  </r>
  <r>
    <x v="4"/>
    <m/>
    <s v="Governmental"/>
    <s v="Country"/>
    <s v="BG"/>
    <x v="0"/>
    <n v="51"/>
    <n v="20548.259999999998"/>
    <n v="402.90705882352898"/>
  </r>
  <r>
    <x v="4"/>
    <m/>
    <s v="Governmental"/>
    <s v="Country"/>
    <s v="BG"/>
    <x v="21"/>
    <n v="2"/>
    <n v="823.49"/>
    <n v="411.745"/>
  </r>
  <r>
    <x v="4"/>
    <m/>
    <s v="Governmental"/>
    <s v="Country"/>
    <s v="CY"/>
    <x v="15"/>
    <n v="40"/>
    <n v="21046.49"/>
    <n v="526.16224999999997"/>
  </r>
  <r>
    <x v="4"/>
    <m/>
    <s v="Governmental"/>
    <s v="Country"/>
    <s v="CZ"/>
    <x v="16"/>
    <n v="83"/>
    <n v="34542.43"/>
    <n v="416.17385542168699"/>
  </r>
  <r>
    <x v="4"/>
    <m/>
    <s v="Governmental"/>
    <s v="Country"/>
    <s v="DE"/>
    <x v="1"/>
    <n v="95"/>
    <n v="14745.92"/>
    <n v="155.22021052631601"/>
  </r>
  <r>
    <x v="4"/>
    <m/>
    <s v="Governmental"/>
    <s v="Country"/>
    <s v="DE"/>
    <x v="31"/>
    <n v="1"/>
    <n v="325.73"/>
    <n v="325.73"/>
  </r>
  <r>
    <x v="4"/>
    <m/>
    <s v="Governmental"/>
    <s v="Country"/>
    <s v="DK"/>
    <x v="17"/>
    <n v="88"/>
    <n v="29025.119999999999"/>
    <n v="329.83090909090902"/>
  </r>
  <r>
    <x v="4"/>
    <m/>
    <s v="Governmental"/>
    <s v="Country"/>
    <s v="EE"/>
    <x v="4"/>
    <n v="1"/>
    <n v="252.8"/>
    <n v="252.8"/>
  </r>
  <r>
    <x v="4"/>
    <m/>
    <s v="Governmental"/>
    <s v="Country"/>
    <s v="EE"/>
    <x v="2"/>
    <n v="67"/>
    <n v="41822.03"/>
    <n v="624.20940298507503"/>
  </r>
  <r>
    <x v="4"/>
    <m/>
    <s v="Governmental"/>
    <s v="Country"/>
    <s v="ES"/>
    <x v="3"/>
    <n v="84"/>
    <n v="35882.65"/>
    <n v="427.17440476190501"/>
  </r>
  <r>
    <x v="4"/>
    <m/>
    <s v="Governmental"/>
    <s v="Country"/>
    <s v="FI"/>
    <x v="5"/>
    <n v="96"/>
    <n v="49433.31"/>
    <n v="514.93031250000001"/>
  </r>
  <r>
    <x v="4"/>
    <m/>
    <s v="Governmental"/>
    <s v="Country"/>
    <s v="FI"/>
    <x v="21"/>
    <n v="1"/>
    <n v="482.17"/>
    <n v="482.17"/>
  </r>
  <r>
    <x v="4"/>
    <m/>
    <s v="Governmental"/>
    <s v="Country"/>
    <s v="FR"/>
    <x v="6"/>
    <n v="103"/>
    <n v="24481.29"/>
    <n v="237.68242718446601"/>
  </r>
  <r>
    <x v="4"/>
    <m/>
    <s v="Governmental"/>
    <s v="Country"/>
    <s v="GB"/>
    <x v="18"/>
    <n v="52"/>
    <n v="25579.33"/>
    <n v="491.910192307692"/>
  </r>
  <r>
    <x v="4"/>
    <m/>
    <s v="Governmental"/>
    <s v="Country"/>
    <s v="GR"/>
    <x v="16"/>
    <n v="1"/>
    <n v="419"/>
    <n v="419"/>
  </r>
  <r>
    <x v="4"/>
    <m/>
    <s v="Governmental"/>
    <s v="Country"/>
    <s v="GR"/>
    <x v="6"/>
    <n v="1"/>
    <n v="670"/>
    <n v="670"/>
  </r>
  <r>
    <x v="4"/>
    <m/>
    <s v="Governmental"/>
    <s v="Country"/>
    <s v="GR"/>
    <x v="7"/>
    <n v="70"/>
    <n v="43642.32"/>
    <n v="623.46171428571404"/>
  </r>
  <r>
    <x v="4"/>
    <m/>
    <s v="Governmental"/>
    <s v="Country"/>
    <s v="HR"/>
    <x v="29"/>
    <n v="71"/>
    <n v="33397.15"/>
    <n v="470.38239436619699"/>
  </r>
  <r>
    <x v="4"/>
    <m/>
    <s v="Governmental"/>
    <s v="Country"/>
    <s v="HR"/>
    <x v="21"/>
    <n v="1"/>
    <n v="323.36"/>
    <n v="323.36"/>
  </r>
  <r>
    <x v="4"/>
    <m/>
    <s v="Governmental"/>
    <s v="Country"/>
    <s v="HU"/>
    <x v="8"/>
    <n v="96"/>
    <n v="50833.26"/>
    <n v="529.51312499999995"/>
  </r>
  <r>
    <x v="4"/>
    <m/>
    <s v="Governmental"/>
    <s v="Country"/>
    <s v="IE"/>
    <x v="6"/>
    <n v="1"/>
    <n v="676.08"/>
    <n v="676.08"/>
  </r>
  <r>
    <x v="4"/>
    <m/>
    <s v="Governmental"/>
    <s v="Country"/>
    <s v="IE"/>
    <x v="9"/>
    <n v="92"/>
    <n v="40323.31"/>
    <n v="438.296847826087"/>
  </r>
  <r>
    <x v="4"/>
    <m/>
    <s v="Governmental"/>
    <s v="Country"/>
    <s v="IE"/>
    <x v="18"/>
    <n v="1"/>
    <n v="235.35"/>
    <n v="235.35"/>
  </r>
  <r>
    <x v="4"/>
    <m/>
    <s v="Governmental"/>
    <s v="Country"/>
    <s v="IS"/>
    <x v="19"/>
    <n v="1"/>
    <n v="727.25"/>
    <n v="727.25"/>
  </r>
  <r>
    <x v="4"/>
    <m/>
    <s v="Governmental"/>
    <s v="Country"/>
    <s v="IS"/>
    <x v="21"/>
    <n v="1"/>
    <n v="759.08"/>
    <n v="759.08"/>
  </r>
  <r>
    <x v="4"/>
    <m/>
    <s v="Governmental"/>
    <s v="Country"/>
    <s v="IT"/>
    <x v="4"/>
    <n v="1"/>
    <n v="475.99"/>
    <n v="475.99"/>
  </r>
  <r>
    <x v="4"/>
    <m/>
    <s v="Governmental"/>
    <s v="Country"/>
    <s v="IT"/>
    <x v="10"/>
    <n v="106"/>
    <n v="58330.080000000002"/>
    <n v="550.28377358490604"/>
  </r>
  <r>
    <x v="4"/>
    <m/>
    <s v="Governmental"/>
    <s v="Country"/>
    <s v="LI"/>
    <x v="31"/>
    <n v="2"/>
    <n v="1080.82"/>
    <n v="540.41"/>
  </r>
  <r>
    <x v="4"/>
    <m/>
    <s v="Governmental"/>
    <s v="Country"/>
    <s v="LT"/>
    <x v="11"/>
    <n v="83"/>
    <n v="42659.73"/>
    <n v="513.97265060241"/>
  </r>
  <r>
    <x v="4"/>
    <m/>
    <s v="Governmental"/>
    <s v="Country"/>
    <s v="LT"/>
    <x v="21"/>
    <n v="1"/>
    <n v="519"/>
    <n v="519"/>
  </r>
  <r>
    <x v="4"/>
    <m/>
    <s v="Governmental"/>
    <s v="Country"/>
    <s v="LU"/>
    <x v="1"/>
    <n v="1"/>
    <n v="174.96"/>
    <n v="174.96"/>
  </r>
  <r>
    <x v="4"/>
    <m/>
    <s v="Governmental"/>
    <s v="Country"/>
    <s v="LU"/>
    <x v="21"/>
    <n v="4"/>
    <n v="1423.84"/>
    <n v="355.96"/>
  </r>
  <r>
    <x v="4"/>
    <m/>
    <s v="Governmental"/>
    <s v="Country"/>
    <s v="LV"/>
    <x v="22"/>
    <n v="72"/>
    <n v="34575.01"/>
    <n v="480.20847222222199"/>
  </r>
  <r>
    <x v="4"/>
    <m/>
    <s v="Governmental"/>
    <s v="Country"/>
    <s v="MT"/>
    <x v="23"/>
    <n v="59"/>
    <n v="24814.2"/>
    <n v="420.57966101694899"/>
  </r>
  <r>
    <x v="4"/>
    <m/>
    <s v="Governmental"/>
    <s v="Country"/>
    <s v="MT"/>
    <x v="12"/>
    <n v="1"/>
    <n v="466"/>
    <n v="466"/>
  </r>
  <r>
    <x v="4"/>
    <m/>
    <s v="Governmental"/>
    <s v="Country"/>
    <s v="MT"/>
    <x v="26"/>
    <n v="1"/>
    <n v="359"/>
    <n v="359"/>
  </r>
  <r>
    <x v="4"/>
    <m/>
    <s v="Governmental"/>
    <s v="Country"/>
    <s v="NL"/>
    <x v="4"/>
    <n v="3"/>
    <n v="534"/>
    <n v="178"/>
  </r>
  <r>
    <x v="4"/>
    <m/>
    <s v="Governmental"/>
    <s v="Country"/>
    <s v="NL"/>
    <x v="6"/>
    <n v="1"/>
    <n v="108"/>
    <n v="108"/>
  </r>
  <r>
    <x v="4"/>
    <m/>
    <s v="Governmental"/>
    <s v="Country"/>
    <s v="NL"/>
    <x v="1"/>
    <n v="1"/>
    <n v="217"/>
    <n v="217"/>
  </r>
  <r>
    <x v="4"/>
    <m/>
    <s v="Governmental"/>
    <s v="Country"/>
    <s v="NL"/>
    <x v="12"/>
    <n v="85"/>
    <n v="21741.97"/>
    <n v="255.78788235294101"/>
  </r>
  <r>
    <x v="4"/>
    <m/>
    <s v="Governmental"/>
    <s v="Country"/>
    <s v="NO"/>
    <x v="24"/>
    <n v="2"/>
    <n v="1563.82"/>
    <n v="781.91"/>
  </r>
  <r>
    <x v="4"/>
    <m/>
    <s v="Governmental"/>
    <s v="Country"/>
    <s v="PL"/>
    <x v="1"/>
    <n v="13"/>
    <n v="4434.7700000000004"/>
    <n v="341.136153846154"/>
  </r>
  <r>
    <x v="4"/>
    <m/>
    <s v="Governmental"/>
    <s v="Country"/>
    <s v="PL"/>
    <x v="13"/>
    <n v="96"/>
    <n v="35697.21"/>
    <n v="371.84593749999999"/>
  </r>
  <r>
    <x v="4"/>
    <m/>
    <s v="Governmental"/>
    <s v="Country"/>
    <s v="PT"/>
    <x v="25"/>
    <n v="95"/>
    <n v="45720.38"/>
    <n v="481.26715789473701"/>
  </r>
  <r>
    <x v="4"/>
    <m/>
    <s v="Governmental"/>
    <s v="Country"/>
    <s v="RO"/>
    <x v="21"/>
    <n v="2"/>
    <n v="797"/>
    <n v="398.5"/>
  </r>
  <r>
    <x v="4"/>
    <m/>
    <s v="Governmental"/>
    <s v="Country"/>
    <s v="RO"/>
    <x v="26"/>
    <n v="76"/>
    <n v="32846.199999999997"/>
    <n v="432.186842105263"/>
  </r>
  <r>
    <x v="4"/>
    <m/>
    <s v="Governmental"/>
    <s v="Country"/>
    <s v="SE"/>
    <x v="5"/>
    <n v="1"/>
    <n v="547.41999999999996"/>
    <n v="547.41999999999996"/>
  </r>
  <r>
    <x v="4"/>
    <m/>
    <s v="Governmental"/>
    <s v="Country"/>
    <s v="SE"/>
    <x v="6"/>
    <n v="1"/>
    <n v="344.55"/>
    <n v="344.55"/>
  </r>
  <r>
    <x v="4"/>
    <m/>
    <s v="Governmental"/>
    <s v="Country"/>
    <s v="SE"/>
    <x v="27"/>
    <n v="86"/>
    <n v="39496.82"/>
    <n v="459.26534883720899"/>
  </r>
  <r>
    <x v="4"/>
    <m/>
    <s v="Governmental"/>
    <s v="Country"/>
    <s v="SI"/>
    <x v="29"/>
    <n v="1"/>
    <n v="358.29"/>
    <n v="358.29"/>
  </r>
  <r>
    <x v="4"/>
    <m/>
    <s v="Governmental"/>
    <s v="Country"/>
    <s v="SI"/>
    <x v="10"/>
    <n v="3"/>
    <n v="958.41"/>
    <n v="319.47000000000003"/>
  </r>
  <r>
    <x v="4"/>
    <m/>
    <s v="Governmental"/>
    <s v="Country"/>
    <s v="SI"/>
    <x v="21"/>
    <n v="1"/>
    <n v="349.44"/>
    <n v="349.44"/>
  </r>
  <r>
    <x v="4"/>
    <m/>
    <s v="Governmental"/>
    <s v="Country"/>
    <s v="SI"/>
    <x v="14"/>
    <n v="94"/>
    <n v="48157.04"/>
    <n v="512.30893617021297"/>
  </r>
  <r>
    <x v="4"/>
    <m/>
    <s v="Governmental"/>
    <s v="Country"/>
    <s v="SK"/>
    <x v="28"/>
    <n v="6"/>
    <n v="2498"/>
    <n v="416.33333333333297"/>
  </r>
  <r>
    <x v="4"/>
    <m/>
    <s v="Governmental"/>
    <s v="Country"/>
    <s v="SK"/>
    <x v="21"/>
    <n v="2"/>
    <n v="796.57"/>
    <n v="398.28500000000003"/>
  </r>
  <r>
    <x v="4"/>
    <m/>
    <s v="Governmental"/>
    <s v="Country"/>
    <s v="SK"/>
    <x v="30"/>
    <n v="61"/>
    <n v="29525.64"/>
    <n v="484.02688524590201"/>
  </r>
  <r>
    <x v="4"/>
    <m/>
    <s v="Governmental"/>
    <s v="Other Public Body"/>
    <s v="AT"/>
    <x v="28"/>
    <n v="1"/>
    <n v="349.57"/>
    <n v="349.57"/>
  </r>
  <r>
    <x v="4"/>
    <m/>
    <s v="Governmental"/>
    <s v="Other Public Body"/>
    <s v="BE"/>
    <x v="4"/>
    <n v="1"/>
    <n v="90"/>
    <n v="90"/>
  </r>
  <r>
    <x v="4"/>
    <m/>
    <s v="Governmental"/>
    <s v="Other Public Body"/>
    <s v="BG"/>
    <x v="0"/>
    <n v="1"/>
    <n v="463.56"/>
    <n v="463.56"/>
  </r>
  <r>
    <x v="4"/>
    <m/>
    <s v="Governmental"/>
    <s v="Other Public Body"/>
    <s v="CY"/>
    <x v="15"/>
    <n v="1"/>
    <n v="515"/>
    <n v="515"/>
  </r>
  <r>
    <x v="4"/>
    <m/>
    <s v="Governmental"/>
    <s v="Other Public Body"/>
    <s v="CZ"/>
    <x v="16"/>
    <n v="1"/>
    <n v="372.1"/>
    <n v="372.1"/>
  </r>
  <r>
    <x v="4"/>
    <m/>
    <s v="Governmental"/>
    <s v="Other Public Body"/>
    <s v="DE"/>
    <x v="6"/>
    <n v="1"/>
    <n v="112"/>
    <n v="112"/>
  </r>
  <r>
    <x v="4"/>
    <m/>
    <s v="Governmental"/>
    <s v="Other Public Body"/>
    <s v="DE"/>
    <x v="1"/>
    <n v="2"/>
    <n v="567.69000000000005"/>
    <n v="283.84500000000003"/>
  </r>
  <r>
    <x v="4"/>
    <m/>
    <s v="Governmental"/>
    <s v="Other Public Body"/>
    <s v="DK"/>
    <x v="17"/>
    <n v="2"/>
    <n v="710.18"/>
    <n v="355.09"/>
  </r>
  <r>
    <x v="4"/>
    <m/>
    <s v="Governmental"/>
    <s v="Other Public Body"/>
    <s v="EE"/>
    <x v="2"/>
    <n v="1"/>
    <n v="408.38"/>
    <n v="408.38"/>
  </r>
  <r>
    <x v="4"/>
    <m/>
    <s v="Governmental"/>
    <s v="Other Public Body"/>
    <s v="ES"/>
    <x v="3"/>
    <n v="1"/>
    <n v="478.3"/>
    <n v="478.3"/>
  </r>
  <r>
    <x v="4"/>
    <m/>
    <s v="Governmental"/>
    <s v="Other Public Body"/>
    <s v="FI"/>
    <x v="5"/>
    <n v="2"/>
    <n v="1216.78"/>
    <n v="608.39"/>
  </r>
  <r>
    <x v="4"/>
    <m/>
    <s v="Governmental"/>
    <s v="Other Public Body"/>
    <s v="FR"/>
    <x v="6"/>
    <n v="1"/>
    <n v="281.89999999999998"/>
    <n v="281.89999999999998"/>
  </r>
  <r>
    <x v="4"/>
    <m/>
    <s v="Governmental"/>
    <s v="Other Public Body"/>
    <s v="GR"/>
    <x v="7"/>
    <n v="1"/>
    <n v="869"/>
    <n v="869"/>
  </r>
  <r>
    <x v="4"/>
    <m/>
    <s v="Governmental"/>
    <s v="Other Public Body"/>
    <s v="HR"/>
    <x v="29"/>
    <n v="1"/>
    <n v="708.34"/>
    <n v="708.34"/>
  </r>
  <r>
    <x v="4"/>
    <m/>
    <s v="Governmental"/>
    <s v="Other Public Body"/>
    <s v="HU"/>
    <x v="8"/>
    <n v="1"/>
    <n v="619.88"/>
    <n v="619.88"/>
  </r>
  <r>
    <x v="4"/>
    <m/>
    <s v="Governmental"/>
    <s v="Other Public Body"/>
    <s v="IE"/>
    <x v="9"/>
    <n v="1"/>
    <n v="319.7"/>
    <n v="319.7"/>
  </r>
  <r>
    <x v="4"/>
    <m/>
    <s v="Governmental"/>
    <s v="Other Public Body"/>
    <s v="IT"/>
    <x v="10"/>
    <n v="2"/>
    <n v="1156.08"/>
    <n v="578.04"/>
  </r>
  <r>
    <x v="4"/>
    <m/>
    <s v="Governmental"/>
    <s v="Other Public Body"/>
    <s v="LT"/>
    <x v="11"/>
    <n v="1"/>
    <n v="521.70000000000005"/>
    <n v="521.70000000000005"/>
  </r>
  <r>
    <x v="4"/>
    <m/>
    <s v="Governmental"/>
    <s v="Other Public Body"/>
    <s v="LV"/>
    <x v="22"/>
    <n v="2"/>
    <n v="907.53"/>
    <n v="453.76499999999999"/>
  </r>
  <r>
    <x v="4"/>
    <m/>
    <s v="Governmental"/>
    <s v="Other Public Body"/>
    <s v="MT"/>
    <x v="23"/>
    <n v="1"/>
    <n v="785"/>
    <n v="785"/>
  </r>
  <r>
    <x v="4"/>
    <m/>
    <s v="Governmental"/>
    <s v="Other Public Body"/>
    <s v="NL"/>
    <x v="12"/>
    <n v="1"/>
    <n v="93.72"/>
    <n v="93.72"/>
  </r>
  <r>
    <x v="4"/>
    <m/>
    <s v="Governmental"/>
    <s v="Other Public Body"/>
    <s v="NO"/>
    <x v="24"/>
    <n v="1"/>
    <n v="334.89"/>
    <n v="334.89"/>
  </r>
  <r>
    <x v="4"/>
    <m/>
    <s v="Governmental"/>
    <s v="Other Public Body"/>
    <s v="PL"/>
    <x v="13"/>
    <n v="1"/>
    <n v="356.26"/>
    <n v="356.26"/>
  </r>
  <r>
    <x v="4"/>
    <m/>
    <s v="Governmental"/>
    <s v="Other Public Body"/>
    <s v="PT"/>
    <x v="25"/>
    <n v="2"/>
    <n v="1102.81"/>
    <n v="551.40499999999997"/>
  </r>
  <r>
    <x v="4"/>
    <m/>
    <s v="Governmental"/>
    <s v="Other Public Body"/>
    <s v="RO"/>
    <x v="26"/>
    <n v="1"/>
    <n v="352.72"/>
    <n v="352.72"/>
  </r>
  <r>
    <x v="4"/>
    <m/>
    <s v="Governmental"/>
    <s v="Other Public Body"/>
    <s v="SE"/>
    <x v="27"/>
    <n v="1"/>
    <n v="388.51"/>
    <n v="388.51"/>
  </r>
  <r>
    <x v="4"/>
    <m/>
    <s v="Governmental"/>
    <s v="Other Public Body"/>
    <s v="SI"/>
    <x v="14"/>
    <n v="1"/>
    <n v="501.77"/>
    <n v="501.77"/>
  </r>
  <r>
    <x v="4"/>
    <m/>
    <s v="Governmental"/>
    <s v="Other Public Body"/>
    <s v="SK"/>
    <x v="30"/>
    <n v="1"/>
    <n v="452"/>
    <n v="452"/>
  </r>
  <r>
    <x v="4"/>
    <m/>
    <s v="Governmental"/>
    <s v="Other Public Body"/>
    <s v="CZ"/>
    <x v="16"/>
    <n v="1"/>
    <n v="372.1"/>
    <n v="372.1"/>
  </r>
  <r>
    <x v="4"/>
    <m/>
    <s v="Governmental"/>
    <s v="Other Public Body"/>
    <s v="DE"/>
    <x v="6"/>
    <n v="1"/>
    <n v="112"/>
    <n v="112"/>
  </r>
  <r>
    <x v="4"/>
    <m/>
    <s v="Governmental"/>
    <s v="Other Public Body"/>
    <s v="DE"/>
    <x v="1"/>
    <n v="2"/>
    <n v="567.69000000000005"/>
    <n v="283.84500000000003"/>
  </r>
  <r>
    <x v="4"/>
    <m/>
    <s v="Governmental"/>
    <s v="Other Public Body"/>
    <s v="DK"/>
    <x v="17"/>
    <n v="2"/>
    <n v="710.18"/>
    <n v="355.09"/>
  </r>
  <r>
    <x v="4"/>
    <m/>
    <s v="Governmental"/>
    <s v="Other Public Body"/>
    <s v="EE"/>
    <x v="2"/>
    <n v="1"/>
    <n v="408.38"/>
    <n v="408.38"/>
  </r>
  <r>
    <x v="4"/>
    <m/>
    <s v="Governmental"/>
    <s v="Other Public Body"/>
    <s v="ES"/>
    <x v="3"/>
    <n v="1"/>
    <n v="478.3"/>
    <n v="478.3"/>
  </r>
  <r>
    <x v="4"/>
    <m/>
    <s v="Governmental"/>
    <s v="Other Public Body"/>
    <s v="FI"/>
    <x v="5"/>
    <n v="2"/>
    <n v="1216.78"/>
    <n v="608.39"/>
  </r>
  <r>
    <x v="4"/>
    <m/>
    <s v="Governmental"/>
    <s v="Other Public Body"/>
    <s v="FR"/>
    <x v="6"/>
    <n v="1"/>
    <n v="281.89999999999998"/>
    <n v="281.89999999999998"/>
  </r>
  <r>
    <x v="4"/>
    <m/>
    <s v="Governmental"/>
    <s v="Other Public Body"/>
    <s v="GR"/>
    <x v="7"/>
    <n v="1"/>
    <n v="869"/>
    <n v="869"/>
  </r>
  <r>
    <x v="4"/>
    <m/>
    <s v="Governmental"/>
    <s v="Other Public Body"/>
    <s v="HR"/>
    <x v="29"/>
    <n v="1"/>
    <n v="708.34"/>
    <n v="708.34"/>
  </r>
  <r>
    <x v="4"/>
    <m/>
    <s v="Governmental"/>
    <s v="Other Public Body"/>
    <s v="HU"/>
    <x v="8"/>
    <n v="1"/>
    <n v="619.88"/>
    <n v="619.88"/>
  </r>
  <r>
    <x v="4"/>
    <m/>
    <s v="Governmental"/>
    <s v="Other Public Body"/>
    <s v="IE"/>
    <x v="9"/>
    <n v="1"/>
    <n v="319.7"/>
    <n v="319.7"/>
  </r>
  <r>
    <x v="4"/>
    <m/>
    <s v="Governmental"/>
    <s v="Other Public Body"/>
    <s v="IT"/>
    <x v="10"/>
    <n v="2"/>
    <n v="1156.08"/>
    <n v="578.04"/>
  </r>
  <r>
    <x v="4"/>
    <m/>
    <s v="Governmental"/>
    <s v="Other Public Body"/>
    <s v="LT"/>
    <x v="11"/>
    <n v="1"/>
    <n v="521.70000000000005"/>
    <n v="521.70000000000005"/>
  </r>
  <r>
    <x v="4"/>
    <m/>
    <s v="Governmental"/>
    <s v="Other Public Body"/>
    <s v="LV"/>
    <x v="22"/>
    <n v="2"/>
    <n v="907.53"/>
    <n v="453.76499999999999"/>
  </r>
  <r>
    <x v="4"/>
    <m/>
    <s v="Governmental"/>
    <s v="Other Public Body"/>
    <s v="MT"/>
    <x v="23"/>
    <n v="1"/>
    <n v="785"/>
    <n v="785"/>
  </r>
  <r>
    <x v="4"/>
    <m/>
    <s v="Governmental"/>
    <s v="Other Public Body"/>
    <s v="NL"/>
    <x v="12"/>
    <n v="1"/>
    <n v="93.72"/>
    <n v="93.72"/>
  </r>
  <r>
    <x v="4"/>
    <m/>
    <s v="Governmental"/>
    <s v="Other Public Body"/>
    <s v="NO"/>
    <x v="24"/>
    <n v="1"/>
    <n v="334.89"/>
    <n v="334.89"/>
  </r>
  <r>
    <x v="4"/>
    <m/>
    <s v="Governmental"/>
    <s v="Other Public Body"/>
    <s v="PL"/>
    <x v="13"/>
    <n v="1"/>
    <n v="356.26"/>
    <n v="356.26"/>
  </r>
  <r>
    <x v="4"/>
    <m/>
    <s v="Governmental"/>
    <s v="Other Public Body"/>
    <s v="PT"/>
    <x v="25"/>
    <n v="2"/>
    <n v="1102.81"/>
    <n v="551.40499999999997"/>
  </r>
  <r>
    <x v="4"/>
    <m/>
    <s v="Governmental"/>
    <s v="Other Public Body"/>
    <s v="RO"/>
    <x v="26"/>
    <n v="1"/>
    <n v="352.72"/>
    <n v="352.72"/>
  </r>
  <r>
    <x v="4"/>
    <m/>
    <s v="Governmental"/>
    <s v="Other Public Body"/>
    <s v="SE"/>
    <x v="27"/>
    <n v="1"/>
    <n v="388.51"/>
    <n v="388.51"/>
  </r>
  <r>
    <x v="4"/>
    <m/>
    <s v="Governmental"/>
    <s v="Other Public Body"/>
    <s v="SI"/>
    <x v="14"/>
    <n v="1"/>
    <n v="501.77"/>
    <n v="501.77"/>
  </r>
  <r>
    <x v="4"/>
    <m/>
    <s v="Governmental"/>
    <s v="Other Public Body"/>
    <s v="SK"/>
    <x v="30"/>
    <n v="1"/>
    <n v="452"/>
    <n v="452"/>
  </r>
  <r>
    <x v="0"/>
    <m/>
    <s v="Private"/>
    <s v="Individual"/>
    <s v="DE"/>
    <x v="1"/>
    <n v="2"/>
    <n v="1381.4"/>
    <n v="690.7"/>
  </r>
  <r>
    <x v="0"/>
    <m/>
    <s v="Private"/>
    <s v="Individual"/>
    <s v="FR"/>
    <x v="6"/>
    <n v="2"/>
    <n v="492"/>
    <n v="246"/>
  </r>
  <r>
    <x v="0"/>
    <m/>
    <s v="Private"/>
    <s v="Individual"/>
    <s v="IE"/>
    <x v="9"/>
    <n v="2"/>
    <n v="383.94"/>
    <n v="191.97"/>
  </r>
  <r>
    <x v="0"/>
    <m/>
    <s v="Private"/>
    <s v="Individual"/>
    <s v="IT"/>
    <x v="10"/>
    <n v="2"/>
    <n v="1153.7"/>
    <n v="576.85"/>
  </r>
  <r>
    <x v="0"/>
    <m/>
    <s v="Private"/>
    <s v="Individual"/>
    <s v="UA"/>
    <x v="11"/>
    <n v="1"/>
    <n v="437.28"/>
    <n v="437.28"/>
  </r>
  <r>
    <x v="0"/>
    <m/>
    <s v="Private"/>
    <s v="Individual"/>
    <s v="UA"/>
    <x v="32"/>
    <n v="1"/>
    <n v="274.89"/>
    <n v="274.89"/>
  </r>
  <r>
    <x v="2"/>
    <m/>
    <s v="Private"/>
    <s v="Individual"/>
    <s v="FR"/>
    <x v="6"/>
    <n v="1"/>
    <n v="136"/>
    <n v="136"/>
  </r>
  <r>
    <x v="2"/>
    <m/>
    <s v="Private"/>
    <s v="Individual"/>
    <s v="GB"/>
    <x v="18"/>
    <n v="2"/>
    <n v="774.48"/>
    <n v="387.24"/>
  </r>
  <r>
    <x v="2"/>
    <m/>
    <s v="Private"/>
    <s v="Individual"/>
    <s v="IT"/>
    <x v="10"/>
    <n v="2"/>
    <n v="625.26"/>
    <n v="312.63"/>
  </r>
  <r>
    <x v="4"/>
    <m/>
    <s v="Private"/>
    <s v="Individual"/>
    <s v="AT"/>
    <x v="28"/>
    <n v="3"/>
    <n v="1613.19"/>
    <n v="537.73"/>
  </r>
  <r>
    <x v="4"/>
    <m/>
    <s v="Private"/>
    <s v="Individual"/>
    <s v="BE"/>
    <x v="4"/>
    <n v="3"/>
    <n v="227.6"/>
    <n v="75.866666666666703"/>
  </r>
  <r>
    <x v="4"/>
    <m/>
    <s v="Private"/>
    <s v="Individual"/>
    <s v="CZ"/>
    <x v="16"/>
    <n v="2"/>
    <n v="457.83"/>
    <n v="228.91499999999999"/>
  </r>
  <r>
    <x v="4"/>
    <m/>
    <s v="Private"/>
    <s v="Individual"/>
    <s v="DE"/>
    <x v="1"/>
    <n v="9"/>
    <n v="3781.48"/>
    <n v="420.16444444444397"/>
  </r>
  <r>
    <x v="4"/>
    <m/>
    <s v="Private"/>
    <s v="Individual"/>
    <s v="EE"/>
    <x v="2"/>
    <n v="1"/>
    <n v="227.8"/>
    <n v="227.8"/>
  </r>
  <r>
    <x v="4"/>
    <m/>
    <s v="Private"/>
    <s v="Individual"/>
    <s v="ES"/>
    <x v="3"/>
    <n v="1"/>
    <n v="306.68"/>
    <n v="306.68"/>
  </r>
  <r>
    <x v="4"/>
    <m/>
    <s v="Private"/>
    <s v="Individual"/>
    <s v="FI"/>
    <x v="5"/>
    <n v="2"/>
    <n v="495.79"/>
    <n v="247.89500000000001"/>
  </r>
  <r>
    <x v="4"/>
    <m/>
    <s v="Private"/>
    <s v="Individual"/>
    <s v="FR"/>
    <x v="6"/>
    <n v="4"/>
    <n v="869"/>
    <n v="217.25"/>
  </r>
  <r>
    <x v="4"/>
    <m/>
    <s v="Private"/>
    <s v="Individual"/>
    <s v="GB"/>
    <x v="18"/>
    <n v="4"/>
    <n v="974.97"/>
    <n v="243.74250000000001"/>
  </r>
  <r>
    <x v="4"/>
    <m/>
    <s v="Private"/>
    <s v="Individual"/>
    <s v="HR"/>
    <x v="29"/>
    <n v="1"/>
    <n v="346.72"/>
    <n v="346.72"/>
  </r>
  <r>
    <x v="4"/>
    <m/>
    <s v="Private"/>
    <s v="Individual"/>
    <s v="HU"/>
    <x v="8"/>
    <n v="1"/>
    <n v="686.21"/>
    <n v="686.21"/>
  </r>
  <r>
    <x v="4"/>
    <m/>
    <s v="Private"/>
    <s v="Individual"/>
    <s v="IE"/>
    <x v="9"/>
    <n v="2"/>
    <n v="337.97"/>
    <n v="168.98500000000001"/>
  </r>
  <r>
    <x v="4"/>
    <m/>
    <s v="Private"/>
    <s v="Individual"/>
    <s v="IT"/>
    <x v="10"/>
    <n v="12"/>
    <n v="4553.34"/>
    <n v="379.44499999999999"/>
  </r>
  <r>
    <x v="4"/>
    <m/>
    <s v="Private"/>
    <s v="Individual"/>
    <s v="LT"/>
    <x v="11"/>
    <n v="1"/>
    <n v="258.88"/>
    <n v="258.88"/>
  </r>
  <r>
    <x v="4"/>
    <m/>
    <s v="Private"/>
    <s v="Individual"/>
    <s v="LV"/>
    <x v="22"/>
    <n v="2"/>
    <n v="786.03"/>
    <n v="393.01499999999999"/>
  </r>
  <r>
    <x v="4"/>
    <m/>
    <s v="Private"/>
    <s v="Individual"/>
    <s v="NL"/>
    <x v="12"/>
    <n v="3"/>
    <n v="441.2"/>
    <n v="147.066666666667"/>
  </r>
  <r>
    <x v="4"/>
    <m/>
    <s v="Private"/>
    <s v="Individual"/>
    <s v="PT"/>
    <x v="25"/>
    <n v="3"/>
    <n v="788.87"/>
    <n v="262.95666666666699"/>
  </r>
  <r>
    <x v="4"/>
    <m/>
    <s v="Private"/>
    <s v="Individual"/>
    <s v="RO"/>
    <x v="26"/>
    <n v="3"/>
    <n v="442.61"/>
    <n v="147.536666666667"/>
  </r>
  <r>
    <x v="4"/>
    <m/>
    <s v="Private"/>
    <s v="Individual"/>
    <s v="SE"/>
    <x v="27"/>
    <n v="2"/>
    <n v="526.5"/>
    <n v="263.25"/>
  </r>
  <r>
    <x v="4"/>
    <m/>
    <s v="Private"/>
    <s v="Individual"/>
    <s v="SI"/>
    <x v="14"/>
    <n v="1"/>
    <n v="557.80999999999995"/>
    <n v="557.80999999999995"/>
  </r>
  <r>
    <x v="4"/>
    <m/>
    <s v="Private"/>
    <s v="Individual"/>
    <s v="UA"/>
    <x v="32"/>
    <n v="3"/>
    <n v="693.53"/>
    <n v="231.17666666666699"/>
  </r>
  <r>
    <x v="4"/>
    <m/>
    <s v="Private"/>
    <s v="International Organisation"/>
    <s v="EFTA"/>
    <x v="31"/>
    <n v="1"/>
    <n v="573.41999999999996"/>
    <n v="573.41999999999996"/>
  </r>
  <r>
    <x v="2"/>
    <m/>
    <s v="Private"/>
    <s v="Multinational"/>
    <s v="OTHER"/>
    <x v="4"/>
    <n v="1"/>
    <n v="92"/>
    <n v="92"/>
  </r>
  <r>
    <x v="4"/>
    <m/>
    <s v="Private"/>
    <s v="Multinational"/>
    <s v="OTHER"/>
    <x v="5"/>
    <n v="1"/>
    <n v="395.53"/>
    <n v="395.53"/>
  </r>
  <r>
    <x v="2"/>
    <m/>
    <s v="Private"/>
    <s v="Organisation"/>
    <s v="BE"/>
    <x v="4"/>
    <n v="1"/>
    <n v="77"/>
    <n v="77"/>
  </r>
  <r>
    <x v="2"/>
    <m/>
    <s v="Private"/>
    <s v="Organisation"/>
    <s v="SI"/>
    <x v="29"/>
    <n v="1"/>
    <n v="983.23"/>
    <n v="983.23"/>
  </r>
  <r>
    <x v="4"/>
    <m/>
    <s v="Private"/>
    <s v="Organisation"/>
    <s v="AT"/>
    <x v="28"/>
    <n v="1"/>
    <n v="384.57"/>
    <n v="384.57"/>
  </r>
  <r>
    <x v="4"/>
    <m/>
    <s v="Private"/>
    <s v="Organisation"/>
    <s v="BE"/>
    <x v="4"/>
    <n v="2"/>
    <n v="264.60000000000002"/>
    <n v="132.30000000000001"/>
  </r>
  <r>
    <x v="4"/>
    <m/>
    <s v="Private"/>
    <s v="Organisation"/>
    <s v="CY"/>
    <x v="15"/>
    <n v="1"/>
    <n v="608"/>
    <n v="608"/>
  </r>
  <r>
    <x v="4"/>
    <m/>
    <s v="Private"/>
    <s v="Organisation"/>
    <s v="FI"/>
    <x v="5"/>
    <n v="2"/>
    <n v="594.92999999999995"/>
    <n v="297.46499999999997"/>
  </r>
  <r>
    <x v="4"/>
    <m/>
    <s v="Private"/>
    <s v="Organisation"/>
    <s v="GB"/>
    <x v="2"/>
    <n v="1"/>
    <n v="83.82"/>
    <n v="83.82"/>
  </r>
  <r>
    <x v="4"/>
    <m/>
    <s v="Private"/>
    <s v="Organisation"/>
    <s v="IT"/>
    <x v="10"/>
    <n v="1"/>
    <n v="258.83999999999997"/>
    <n v="258.83999999999997"/>
  </r>
  <r>
    <x v="4"/>
    <m/>
    <s v="Private"/>
    <s v="Organisation"/>
    <s v="LV"/>
    <x v="22"/>
    <n v="1"/>
    <n v="553.42999999999995"/>
    <n v="553.42999999999995"/>
  </r>
  <r>
    <x v="4"/>
    <m/>
    <s v="Private"/>
    <s v="Organisation"/>
    <s v="NL"/>
    <x v="12"/>
    <n v="1"/>
    <n v="365.95"/>
    <n v="365.95"/>
  </r>
  <r>
    <x v="4"/>
    <m/>
    <m/>
    <m/>
    <m/>
    <x v="33"/>
    <m/>
    <m/>
    <m/>
  </r>
  <r>
    <x v="4"/>
    <m/>
    <m/>
    <m/>
    <m/>
    <x v="33"/>
    <m/>
    <m/>
    <m/>
  </r>
  <r>
    <x v="4"/>
    <m/>
    <m/>
    <m/>
    <m/>
    <x v="33"/>
    <m/>
    <m/>
    <m/>
  </r>
  <r>
    <x v="4"/>
    <m/>
    <m/>
    <m/>
    <m/>
    <x v="33"/>
    <m/>
    <m/>
    <m/>
  </r>
  <r>
    <x v="4"/>
    <m/>
    <m/>
    <m/>
    <m/>
    <x v="33"/>
    <m/>
    <m/>
    <m/>
  </r>
  <r>
    <x v="4"/>
    <m/>
    <m/>
    <m/>
    <m/>
    <x v="33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7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rowHeaderCaption="Departure Country" colHeaderCaption="Meeting Country">
  <location ref="A3:G39" firstHeaderRow="1" firstDataRow="2" firstDataCol="1"/>
  <pivotFields count="9">
    <pivotField axis="axisCol" showAll="0">
      <items count="17">
        <item x="0"/>
        <item m="1" x="5"/>
        <item x="3"/>
        <item m="1" x="10"/>
        <item x="2"/>
        <item x="1"/>
        <item m="1" x="15"/>
        <item x="4"/>
        <item m="1" x="11"/>
        <item m="1" x="6"/>
        <item m="1" x="8"/>
        <item m="1" x="12"/>
        <item m="1" x="9"/>
        <item m="1" x="13"/>
        <item m="1" x="14"/>
        <item m="1" x="7"/>
        <item t="default"/>
      </items>
    </pivotField>
    <pivotField showAll="0"/>
    <pivotField showAll="0"/>
    <pivotField showAll="0"/>
    <pivotField showAll="0"/>
    <pivotField axis="axisRow" showAll="0" sortType="ascending">
      <items count="41">
        <item m="1" x="36"/>
        <item x="28"/>
        <item x="4"/>
        <item x="0"/>
        <item x="29"/>
        <item x="15"/>
        <item x="16"/>
        <item x="17"/>
        <item x="2"/>
        <item x="5"/>
        <item x="6"/>
        <item x="1"/>
        <item x="7"/>
        <item x="8"/>
        <item x="19"/>
        <item x="9"/>
        <item x="10"/>
        <item x="22"/>
        <item x="20"/>
        <item x="11"/>
        <item x="21"/>
        <item x="23"/>
        <item m="1" x="38"/>
        <item m="1" x="37"/>
        <item x="12"/>
        <item x="24"/>
        <item x="13"/>
        <item x="25"/>
        <item m="1" x="35"/>
        <item x="26"/>
        <item x="30"/>
        <item x="14"/>
        <item x="3"/>
        <item m="1" x="34"/>
        <item x="27"/>
        <item x="31"/>
        <item m="1" x="39"/>
        <item x="32"/>
        <item x="18"/>
        <item x="33"/>
        <item t="default"/>
      </items>
    </pivotField>
    <pivotField showAll="0"/>
    <pivotField showAll="0"/>
    <pivotField dataField="1" showAll="0"/>
  </pivotFields>
  <rowFields count="1">
    <field x="5"/>
  </rowFields>
  <rowItems count="35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4"/>
    </i>
    <i>
      <x v="25"/>
    </i>
    <i>
      <x v="26"/>
    </i>
    <i>
      <x v="27"/>
    </i>
    <i>
      <x v="29"/>
    </i>
    <i>
      <x v="30"/>
    </i>
    <i>
      <x v="31"/>
    </i>
    <i>
      <x v="32"/>
    </i>
    <i>
      <x v="34"/>
    </i>
    <i>
      <x v="35"/>
    </i>
    <i>
      <x v="37"/>
    </i>
    <i>
      <x v="38"/>
    </i>
    <i>
      <x v="39"/>
    </i>
    <i t="grand">
      <x/>
    </i>
  </rowItems>
  <colFields count="1">
    <field x="0"/>
  </colFields>
  <colItems count="6">
    <i>
      <x/>
    </i>
    <i>
      <x v="2"/>
    </i>
    <i>
      <x v="4"/>
    </i>
    <i>
      <x v="5"/>
    </i>
    <i>
      <x v="7"/>
    </i>
    <i t="grand">
      <x/>
    </i>
  </colItems>
  <dataFields count="1">
    <dataField name="Average of Average amount (€)" fld="8" subtotal="average" baseField="5" baseItem="0" numFmtId="8"/>
  </dataFields>
  <formats count="2">
    <format dxfId="11">
      <pivotArea outline="0" collapsedLevelsAreSubtotals="1" fieldPosition="0">
        <references count="1">
          <reference field="0" count="1" selected="0">
            <x v="0"/>
          </reference>
        </references>
      </pivotArea>
    </format>
    <format dxfId="1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6" name="Table6" displayName="Table6" ref="A7:F34" totalsRowCount="1" headerRowDxfId="36" totalsRowDxfId="33" headerRowBorderDxfId="35" tableBorderDxfId="34" totalsRowBorderDxfId="32">
  <autoFilter ref="A7:F33"/>
  <tableColumns count="6">
    <tableColumn id="6" name="#" dataDxfId="31" totalsRowDxfId="30">
      <calculatedColumnFormula>ROW(Table6[[#This Row],[Name of country /participants]])-ROW(Table6[[#Headers],['#]])</calculatedColumnFormula>
    </tableColumn>
    <tableColumn id="1" name="Name of country /participants" totalsRowLabel="TOTAL" dataDxfId="29" totalsRowDxfId="28"/>
    <tableColumn id="2" name="Name of person invited _x000a_(if known)" dataDxfId="27" totalsRowDxfId="26"/>
    <tableColumn id="3" name="Amount _x000a_of expert" totalsRowFunction="sum" dataDxfId="25" totalsRowDxfId="24"/>
    <tableColumn id="4" name="TRAVEL_x000a_COSTS" totalsRowFunction="sum" dataDxfId="23" totalsRowDxfId="22">
      <calculatedColumnFormula>IFERROR(GETPIVOTDATA("Average amount (€)",'TABLE PIVOT'!$A$3,"Meeting country name",$C$3,"Country of departure",B8),0)</calculatedColumnFormula>
    </tableColumn>
    <tableColumn id="5" name="TOTAL" totalsRowFunction="sum" dataDxfId="21" totalsRowDxfId="20">
      <calculatedColumnFormula>SUM(D8*E8)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8" name="PrivateExpertTable" displayName="PrivateExpertTable" ref="A46:F54" totalsRowShown="0" headerRowDxfId="19" headerRowBorderDxfId="18" tableBorderDxfId="17">
  <autoFilter ref="A46:F54"/>
  <tableColumns count="6">
    <tableColumn id="1" name="#" dataDxfId="16"/>
    <tableColumn id="2" name="Name of the expert &amp; Country" dataDxfId="15"/>
    <tableColumn id="3" name="Column1"/>
    <tableColumn id="4" name="amount " dataDxfId="14"/>
    <tableColumn id="5" name="TRAVEL_x000a_COSTS" dataDxfId="13"/>
    <tableColumn id="6" name="TOTAL" dataDxfId="12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1" name="arrayMeetingCountries" displayName="arrayMeetingCountries" ref="C3:C9" totalsRowShown="0" headerRowDxfId="9" dataDxfId="7" headerRowBorderDxfId="8" tableBorderDxfId="6" totalsRowBorderDxfId="5">
  <autoFilter ref="C3:C9"/>
  <tableColumns count="1">
    <tableColumn id="1" name="COUNTRIES" dataDxfId="4">
      <calculatedColumnFormula>IFERROR(IF(OR(OFFSET('TABLE PIVOT'!$B$4,,ROW(C1)-1)=0,OFFSET('TABLE PIVOT'!$B$4,,ROW(C1)-1)="Total",OFFSET('TABLE PIVOT'!$B$4,,ROW(C1)-1)="Grand Total",OFFSET('TABLE PIVOT'!$B$4,,ROW(C1)-1)="(blank)"), "",OFFSET('TABLE PIVOT'!$B$4,,ROW(C1)-1)),0)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arrayDepartureCountries" displayName="arrayDepartureCountries" ref="A3:A36" totalsRowShown="0" headerRowDxfId="3" headerRowBorderDxfId="2" tableBorderDxfId="1">
  <autoFilter ref="A3:A36"/>
  <tableColumns count="1">
    <tableColumn id="1" name="COUNTRIES" dataDxfId="0">
      <calculatedColumnFormula>IF(OR(OFFSET('TABLE PIVOT'!$A$5,ROW(A1)-1,)=0,OFFSET('TABLE PIVOT'!$A$5,ROW(A1)-1,)="Total",OFFSET('TABLE PIVOT'!$A$5,ROW(A1)-1,)="(blank)",OFFSET('TABLE PIVOT'!$A$5,ROW(A1)-1,)="Grand Total"), "",OFFSET('TABLE PIVOT'!$A$5,ROW(A1)-1,))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57"/>
  <sheetViews>
    <sheetView tabSelected="1" topLeftCell="A37" workbookViewId="0">
      <selection activeCell="F63" sqref="F63"/>
    </sheetView>
  </sheetViews>
  <sheetFormatPr defaultRowHeight="12.75" x14ac:dyDescent="0.2"/>
  <cols>
    <col min="2" max="2" width="29.7109375" customWidth="1"/>
    <col min="3" max="3" width="20.42578125" bestFit="1" customWidth="1"/>
    <col min="5" max="5" width="12.140625" bestFit="1" customWidth="1"/>
    <col min="6" max="6" width="11.140625" bestFit="1" customWidth="1"/>
  </cols>
  <sheetData>
    <row r="1" spans="1:6" ht="25.5" x14ac:dyDescent="0.2">
      <c r="B1" s="13" t="s">
        <v>91</v>
      </c>
      <c r="C1" s="102"/>
      <c r="D1" s="102"/>
      <c r="E1" s="102"/>
      <c r="F1" s="102"/>
    </row>
    <row r="2" spans="1:6" x14ac:dyDescent="0.2">
      <c r="B2" s="14" t="s">
        <v>92</v>
      </c>
      <c r="C2" s="102"/>
      <c r="D2" s="102"/>
      <c r="E2" s="102"/>
      <c r="F2" s="102"/>
    </row>
    <row r="3" spans="1:6" x14ac:dyDescent="0.2">
      <c r="B3" s="14" t="s">
        <v>93</v>
      </c>
      <c r="C3" s="103" t="s">
        <v>29</v>
      </c>
      <c r="D3" s="104"/>
      <c r="E3" s="104"/>
      <c r="F3" s="105"/>
    </row>
    <row r="4" spans="1:6" x14ac:dyDescent="0.2">
      <c r="B4" s="14" t="s">
        <v>94</v>
      </c>
      <c r="C4" s="103"/>
      <c r="D4" s="106"/>
      <c r="E4" s="106"/>
      <c r="F4" s="107"/>
    </row>
    <row r="5" spans="1:6" ht="15.75" thickBot="1" x14ac:dyDescent="0.25">
      <c r="E5" s="15"/>
    </row>
    <row r="6" spans="1:6" ht="38.25" customHeight="1" thickTop="1" thickBot="1" x14ac:dyDescent="0.25">
      <c r="A6" s="108" t="s">
        <v>95</v>
      </c>
      <c r="B6" s="109"/>
      <c r="C6" s="109"/>
      <c r="D6" s="109"/>
      <c r="E6" s="109"/>
      <c r="F6" s="110"/>
    </row>
    <row r="7" spans="1:6" ht="39.75" thickTop="1" x14ac:dyDescent="0.25">
      <c r="A7" s="61" t="s">
        <v>112</v>
      </c>
      <c r="B7" s="35" t="s">
        <v>96</v>
      </c>
      <c r="C7" s="36" t="s">
        <v>97</v>
      </c>
      <c r="D7" s="37" t="s">
        <v>98</v>
      </c>
      <c r="E7" s="38" t="s">
        <v>99</v>
      </c>
      <c r="F7" s="39" t="s">
        <v>100</v>
      </c>
    </row>
    <row r="8" spans="1:6" ht="15" x14ac:dyDescent="0.25">
      <c r="A8" s="20">
        <f>ROW(Table6[[#This Row],[Name of country /participants]])-ROW(Table6[[#Headers],['#]])</f>
        <v>1</v>
      </c>
      <c r="B8" s="60" t="s">
        <v>58</v>
      </c>
      <c r="C8" s="42"/>
      <c r="D8" s="43">
        <v>1</v>
      </c>
      <c r="E8" s="40">
        <f>IFERROR(GETPIVOTDATA("Average amount (€)",'TABLE PIVOT'!$A$3,"Meeting country name",$C$3,"Country of departure",B8),0)</f>
        <v>496.01068560606046</v>
      </c>
      <c r="F8" s="62">
        <f>SUM(D8*E8)</f>
        <v>496.01068560606046</v>
      </c>
    </row>
    <row r="9" spans="1:6" ht="15" x14ac:dyDescent="0.25">
      <c r="A9" s="20">
        <f>ROW(Table6[[#This Row],[Name of country /participants]])-ROW(Table6[[#Headers],['#]])</f>
        <v>2</v>
      </c>
      <c r="B9" s="60" t="s">
        <v>40</v>
      </c>
      <c r="C9" s="44"/>
      <c r="D9" s="43">
        <v>1</v>
      </c>
      <c r="E9" s="40">
        <f>IFERROR(GETPIVOTDATA("Average amount (€)",'TABLE PIVOT'!$A$3,"Meeting country name",$C$3,"Country of departure",B9),0)</f>
        <v>174.11337499999999</v>
      </c>
      <c r="F9" s="65">
        <f>SUM(D9*E9)</f>
        <v>174.11337499999999</v>
      </c>
    </row>
    <row r="10" spans="1:6" ht="15" x14ac:dyDescent="0.25">
      <c r="A10" s="20">
        <f>ROW(Table6[[#This Row],[Name of country /participants]])-ROW(Table6[[#Headers],['#]])</f>
        <v>3</v>
      </c>
      <c r="B10" s="60" t="s">
        <v>32</v>
      </c>
      <c r="C10" s="45"/>
      <c r="D10" s="43">
        <v>1</v>
      </c>
      <c r="E10" s="40">
        <f>IFERROR(GETPIVOTDATA("Average amount (€)",'TABLE PIVOT'!$A$3,"Meeting country name",$C$3,"Country of departure",B10),0)</f>
        <v>319.0952150537633</v>
      </c>
      <c r="F10" s="65">
        <f t="shared" ref="F10:F33" si="0">SUM(D10*E10)</f>
        <v>319.0952150537633</v>
      </c>
    </row>
    <row r="11" spans="1:6" ht="15" x14ac:dyDescent="0.25">
      <c r="A11" s="20">
        <f>ROW(Table6[[#This Row],[Name of country /participants]])-ROW(Table6[[#Headers],['#]])</f>
        <v>4</v>
      </c>
      <c r="B11" s="60" t="s">
        <v>84</v>
      </c>
      <c r="C11" s="45"/>
      <c r="D11" s="43">
        <v>1</v>
      </c>
      <c r="E11" s="40">
        <f>IFERROR(GETPIVOTDATA("Average amount (€)",'TABLE PIVOT'!$A$3,"Meeting country name",$C$3,"Country of departure",B11),0)</f>
        <v>610.32456451612893</v>
      </c>
      <c r="F11" s="65">
        <f t="shared" si="0"/>
        <v>610.32456451612893</v>
      </c>
    </row>
    <row r="12" spans="1:6" ht="15" x14ac:dyDescent="0.25">
      <c r="A12" s="20">
        <f>ROW(Table6[[#This Row],[Name of country /participants]])-ROW(Table6[[#Headers],['#]])</f>
        <v>5</v>
      </c>
      <c r="B12" s="60" t="s">
        <v>60</v>
      </c>
      <c r="C12" s="45"/>
      <c r="D12" s="43">
        <v>1</v>
      </c>
      <c r="E12" s="40">
        <f>IFERROR(GETPIVOTDATA("Average amount (€)",'TABLE PIVOT'!$A$3,"Meeting country name",$C$3,"Country of departure",B12),0)</f>
        <v>511.71366666666671</v>
      </c>
      <c r="F12" s="65">
        <f t="shared" si="0"/>
        <v>511.71366666666671</v>
      </c>
    </row>
    <row r="13" spans="1:6" ht="15" x14ac:dyDescent="0.25">
      <c r="A13" s="20">
        <f>ROW(Table6[[#This Row],[Name of country /participants]])-ROW(Table6[[#Headers],['#]])</f>
        <v>6</v>
      </c>
      <c r="B13" s="60" t="s">
        <v>62</v>
      </c>
      <c r="C13" s="45"/>
      <c r="D13" s="43">
        <v>1</v>
      </c>
      <c r="E13" s="40">
        <f>IFERROR(GETPIVOTDATA("Average amount (€)",'TABLE PIVOT'!$A$3,"Meeting country name",$C$3,"Country of departure",B13),0)</f>
        <v>368.91696969696972</v>
      </c>
      <c r="F13" s="65">
        <f t="shared" si="0"/>
        <v>368.91696969696972</v>
      </c>
    </row>
    <row r="14" spans="1:6" ht="15" x14ac:dyDescent="0.25">
      <c r="A14" s="20">
        <f>ROW(Table6[[#This Row],[Name of country /participants]])-ROW(Table6[[#Headers],['#]])</f>
        <v>7</v>
      </c>
      <c r="B14" s="60" t="s">
        <v>64</v>
      </c>
      <c r="C14" s="45"/>
      <c r="D14" s="43">
        <v>1</v>
      </c>
      <c r="E14" s="40">
        <f>IFERROR(GETPIVOTDATA("Average amount (€)",'TABLE PIVOT'!$A$3,"Meeting country name",$C$3,"Country of departure",B14),0)</f>
        <v>351.69585858585862</v>
      </c>
      <c r="F14" s="65">
        <f t="shared" si="0"/>
        <v>351.69585858585862</v>
      </c>
    </row>
    <row r="15" spans="1:6" ht="15" x14ac:dyDescent="0.25">
      <c r="A15" s="20">
        <f>ROW(Table6[[#This Row],[Name of country /participants]])-ROW(Table6[[#Headers],['#]])</f>
        <v>8</v>
      </c>
      <c r="B15" s="60" t="s">
        <v>35</v>
      </c>
      <c r="C15" s="45"/>
      <c r="D15" s="43">
        <v>1</v>
      </c>
      <c r="E15" s="40">
        <f>IFERROR(GETPIVOTDATA("Average amount (€)",'TABLE PIVOT'!$A$3,"Meeting country name",$C$3,"Country of departure",B15),0)</f>
        <v>531.20584541062806</v>
      </c>
      <c r="F15" s="65">
        <f t="shared" si="0"/>
        <v>531.20584541062806</v>
      </c>
    </row>
    <row r="16" spans="1:6" ht="15" x14ac:dyDescent="0.25">
      <c r="A16" s="20">
        <f>ROW(Table6[[#This Row],[Name of country /participants]])-ROW(Table6[[#Headers],['#]])</f>
        <v>9</v>
      </c>
      <c r="B16" s="60" t="s">
        <v>39</v>
      </c>
      <c r="C16" s="45"/>
      <c r="D16" s="43">
        <v>1</v>
      </c>
      <c r="E16" s="40">
        <f>IFERROR(GETPIVOTDATA("Average amount (€)",'TABLE PIVOT'!$A$3,"Meeting country name",$C$3,"Country of departure",B16),0)</f>
        <v>460.63716666666664</v>
      </c>
      <c r="F16" s="65">
        <f t="shared" si="0"/>
        <v>460.63716666666664</v>
      </c>
    </row>
    <row r="17" spans="1:6" ht="15" x14ac:dyDescent="0.25">
      <c r="A17" s="20">
        <f>ROW(Table6[[#This Row],[Name of country /participants]])-ROW(Table6[[#Headers],['#]])</f>
        <v>10</v>
      </c>
      <c r="B17" s="60" t="s">
        <v>40</v>
      </c>
      <c r="C17" s="45"/>
      <c r="D17" s="43">
        <v>1</v>
      </c>
      <c r="E17" s="40">
        <f>IFERROR(GETPIVOTDATA("Average amount (€)",'TABLE PIVOT'!$A$3,"Meeting country name",$C$3,"Country of departure",B17),0)</f>
        <v>174.11337499999999</v>
      </c>
      <c r="F17" s="65">
        <f t="shared" si="0"/>
        <v>174.11337499999999</v>
      </c>
    </row>
    <row r="18" spans="1:6" ht="15" x14ac:dyDescent="0.25">
      <c r="A18" s="20">
        <f>ROW(Table6[[#This Row],[Name of country /participants]])-ROW(Table6[[#Headers],['#]])</f>
        <v>11</v>
      </c>
      <c r="B18" s="60" t="s">
        <v>33</v>
      </c>
      <c r="C18" s="45"/>
      <c r="D18" s="43">
        <v>1</v>
      </c>
      <c r="E18" s="40">
        <f>IFERROR(GETPIVOTDATA("Average amount (€)",'TABLE PIVOT'!$A$3,"Meeting country name",$C$3,"Country of departure",B18),0)</f>
        <v>280.72376225490206</v>
      </c>
      <c r="F18" s="65">
        <f t="shared" si="0"/>
        <v>280.72376225490206</v>
      </c>
    </row>
    <row r="19" spans="1:6" ht="15" x14ac:dyDescent="0.25">
      <c r="A19" s="20">
        <f>ROW(Table6[[#This Row],[Name of country /participants]])-ROW(Table6[[#Headers],['#]])</f>
        <v>12</v>
      </c>
      <c r="B19" s="60" t="s">
        <v>28</v>
      </c>
      <c r="C19" s="45"/>
      <c r="D19" s="43">
        <v>1</v>
      </c>
      <c r="E19" s="40">
        <f>IFERROR(GETPIVOTDATA("Average amount (€)",'TABLE PIVOT'!$A$3,"Meeting country name",$C$3,"Country of departure",B19),0)</f>
        <v>603.36928205128197</v>
      </c>
      <c r="F19" s="65">
        <f t="shared" si="0"/>
        <v>603.36928205128197</v>
      </c>
    </row>
    <row r="20" spans="1:6" ht="15" x14ac:dyDescent="0.25">
      <c r="A20" s="20">
        <f>ROW(Table6[[#This Row],[Name of country /participants]])-ROW(Table6[[#Headers],['#]])</f>
        <v>13</v>
      </c>
      <c r="B20" s="60" t="s">
        <v>42</v>
      </c>
      <c r="C20" s="45"/>
      <c r="D20" s="43">
        <v>1</v>
      </c>
      <c r="E20" s="40">
        <f>IFERROR(GETPIVOTDATA("Average amount (€)",'TABLE PIVOT'!$A$3,"Meeting country name",$C$3,"Country of departure",B20),0)</f>
        <v>500.51349206349204</v>
      </c>
      <c r="F20" s="65">
        <f t="shared" si="0"/>
        <v>500.51349206349204</v>
      </c>
    </row>
    <row r="21" spans="1:6" ht="15" x14ac:dyDescent="0.25">
      <c r="A21" s="20">
        <f>ROW(Table6[[#This Row],[Name of country /participants]])-ROW(Table6[[#Headers],['#]])</f>
        <v>14</v>
      </c>
      <c r="B21" s="60" t="s">
        <v>44</v>
      </c>
      <c r="C21" s="45"/>
      <c r="D21" s="43">
        <v>1</v>
      </c>
      <c r="E21" s="40">
        <f>IFERROR(GETPIVOTDATA("Average amount (€)",'TABLE PIVOT'!$A$3,"Meeting country name",$C$3,"Country of departure",B21),0)</f>
        <v>432.96772522522554</v>
      </c>
      <c r="F21" s="65">
        <f t="shared" si="0"/>
        <v>432.96772522522554</v>
      </c>
    </row>
    <row r="22" spans="1:6" ht="15" x14ac:dyDescent="0.25">
      <c r="A22" s="20">
        <f>ROW(Table6[[#This Row],[Name of country /participants]])-ROW(Table6[[#Headers],['#]])</f>
        <v>15</v>
      </c>
      <c r="B22" s="60" t="s">
        <v>46</v>
      </c>
      <c r="C22" s="45"/>
      <c r="D22" s="43">
        <v>1</v>
      </c>
      <c r="E22" s="40">
        <f>IFERROR(GETPIVOTDATA("Average amount (€)",'TABLE PIVOT'!$A$3,"Meeting country name",$C$3,"Country of departure",B22),0)</f>
        <v>461.70738095238102</v>
      </c>
      <c r="F22" s="65">
        <f t="shared" si="0"/>
        <v>461.70738095238102</v>
      </c>
    </row>
    <row r="23" spans="1:6" ht="15" x14ac:dyDescent="0.25">
      <c r="A23" s="20">
        <f>ROW(Table6[[#This Row],[Name of country /participants]])-ROW(Table6[[#Headers],['#]])</f>
        <v>16</v>
      </c>
      <c r="B23" s="60" t="s">
        <v>72</v>
      </c>
      <c r="C23" s="45"/>
      <c r="D23" s="43">
        <v>1</v>
      </c>
      <c r="E23" s="40">
        <f>IFERROR(GETPIVOTDATA("Average amount (€)",'TABLE PIVOT'!$A$3,"Meeting country name",$C$3,"Country of departure",B23),0)</f>
        <v>484.10010101010101</v>
      </c>
      <c r="F23" s="65">
        <f t="shared" si="0"/>
        <v>484.10010101010101</v>
      </c>
    </row>
    <row r="24" spans="1:6" ht="15" x14ac:dyDescent="0.25">
      <c r="A24" s="20">
        <f>ROW(Table6[[#This Row],[Name of country /participants]])-ROW(Table6[[#Headers],['#]])</f>
        <v>17</v>
      </c>
      <c r="B24" s="60" t="s">
        <v>48</v>
      </c>
      <c r="C24" s="45"/>
      <c r="D24" s="43">
        <v>1</v>
      </c>
      <c r="E24" s="40">
        <f>IFERROR(GETPIVOTDATA("Average amount (€)",'TABLE PIVOT'!$A$3,"Meeting country name",$C$3,"Country of departure",B24),0)</f>
        <v>524.418888888889</v>
      </c>
      <c r="F24" s="65">
        <f t="shared" si="0"/>
        <v>524.418888888889</v>
      </c>
    </row>
    <row r="25" spans="1:6" ht="15" x14ac:dyDescent="0.25">
      <c r="A25" s="20">
        <f>ROW(Table6[[#This Row],[Name of country /participants]])-ROW(Table6[[#Headers],['#]])</f>
        <v>18</v>
      </c>
      <c r="B25" s="60" t="s">
        <v>29</v>
      </c>
      <c r="C25" s="45"/>
      <c r="D25" s="43">
        <v>1</v>
      </c>
      <c r="E25" s="40">
        <f>IFERROR(GETPIVOTDATA("Average amount (€)",'TABLE PIVOT'!$A$3,"Meeting country name",$C$3,"Country of departure",B25),0)</f>
        <v>613.28</v>
      </c>
      <c r="F25" s="65">
        <f t="shared" si="0"/>
        <v>613.28</v>
      </c>
    </row>
    <row r="26" spans="1:6" ht="15" x14ac:dyDescent="0.25">
      <c r="A26" s="20">
        <f>ROW(Table6[[#This Row],[Name of country /participants]])-ROW(Table6[[#Headers],['#]])</f>
        <v>19</v>
      </c>
      <c r="B26" s="60" t="s">
        <v>74</v>
      </c>
      <c r="C26" s="45"/>
      <c r="D26" s="43">
        <v>1</v>
      </c>
      <c r="E26" s="40">
        <f>IFERROR(GETPIVOTDATA("Average amount (€)",'TABLE PIVOT'!$A$3,"Meeting country name",$C$3,"Country of departure",B26),0)</f>
        <v>409.3765476190477</v>
      </c>
      <c r="F26" s="65">
        <f t="shared" si="0"/>
        <v>409.3765476190477</v>
      </c>
    </row>
    <row r="27" spans="1:6" ht="15" x14ac:dyDescent="0.25">
      <c r="A27" s="20">
        <f>ROW(Table6[[#This Row],[Name of country /participants]])-ROW(Table6[[#Headers],['#]])</f>
        <v>20</v>
      </c>
      <c r="B27" s="60" t="s">
        <v>50</v>
      </c>
      <c r="C27" s="45"/>
      <c r="D27" s="43">
        <v>1</v>
      </c>
      <c r="E27" s="40">
        <f>IFERROR(GETPIVOTDATA("Average amount (€)",'TABLE PIVOT'!$A$3,"Meeting country name",$C$3,"Country of departure",B27),0)</f>
        <v>245.0335</v>
      </c>
      <c r="F27" s="65">
        <f t="shared" si="0"/>
        <v>245.0335</v>
      </c>
    </row>
    <row r="28" spans="1:6" ht="15" x14ac:dyDescent="0.25">
      <c r="A28" s="20">
        <f>ROW(Table6[[#This Row],[Name of country /participants]])-ROW(Table6[[#Headers],['#]])</f>
        <v>21</v>
      </c>
      <c r="B28" s="60" t="s">
        <v>52</v>
      </c>
      <c r="C28" s="45"/>
      <c r="D28" s="43">
        <v>1</v>
      </c>
      <c r="E28" s="40">
        <f>IFERROR(GETPIVOTDATA("Average amount (€)",'TABLE PIVOT'!$A$3,"Meeting country name",$C$3,"Country of departure",B28),0)</f>
        <v>364.74494047619032</v>
      </c>
      <c r="F28" s="65">
        <f t="shared" si="0"/>
        <v>364.74494047619032</v>
      </c>
    </row>
    <row r="29" spans="1:6" ht="15" x14ac:dyDescent="0.25">
      <c r="A29" s="20">
        <f>ROW(Table6[[#This Row],[Name of country /participants]])-ROW(Table6[[#Headers],['#]])</f>
        <v>22</v>
      </c>
      <c r="B29" s="60" t="s">
        <v>78</v>
      </c>
      <c r="C29" s="45"/>
      <c r="D29" s="43">
        <v>1</v>
      </c>
      <c r="E29" s="40">
        <f>IFERROR(GETPIVOTDATA("Average amount (€)",'TABLE PIVOT'!$A$3,"Meeting country name",$C$3,"Country of departure",B29),0)</f>
        <v>313.05768518518533</v>
      </c>
      <c r="F29" s="65">
        <f t="shared" si="0"/>
        <v>313.05768518518533</v>
      </c>
    </row>
    <row r="30" spans="1:6" ht="15" x14ac:dyDescent="0.25">
      <c r="A30" s="20">
        <f>ROW(Table6[[#This Row],[Name of country /participants]])-ROW(Table6[[#Headers],['#]])</f>
        <v>23</v>
      </c>
      <c r="B30" s="60" t="s">
        <v>80</v>
      </c>
      <c r="C30" s="45"/>
      <c r="D30" s="43">
        <v>1</v>
      </c>
      <c r="E30" s="40">
        <f>IFERROR(GETPIVOTDATA("Average amount (€)",'TABLE PIVOT'!$A$3,"Meeting country name",$C$3,"Country of departure",B30),0)</f>
        <v>480.15888888888895</v>
      </c>
      <c r="F30" s="65">
        <f t="shared" si="0"/>
        <v>480.15888888888895</v>
      </c>
    </row>
    <row r="31" spans="1:6" ht="15" x14ac:dyDescent="0.25">
      <c r="A31" s="20">
        <f>ROW(Table6[[#This Row],[Name of country /participants]])-ROW(Table6[[#Headers],['#]])</f>
        <v>24</v>
      </c>
      <c r="B31" s="60" t="s">
        <v>56</v>
      </c>
      <c r="C31" s="45"/>
      <c r="D31" s="43">
        <v>1</v>
      </c>
      <c r="E31" s="40">
        <f>IFERROR(GETPIVOTDATA("Average amount (€)",'TABLE PIVOT'!$A$3,"Meeting country name",$C$3,"Country of departure",B31),0)</f>
        <v>499.07411027568941</v>
      </c>
      <c r="F31" s="65">
        <f t="shared" si="0"/>
        <v>499.07411027568941</v>
      </c>
    </row>
    <row r="32" spans="1:6" ht="15" x14ac:dyDescent="0.25">
      <c r="A32" s="20">
        <f>ROW(Table6[[#This Row],[Name of country /participants]])-ROW(Table6[[#Headers],['#]])</f>
        <v>25</v>
      </c>
      <c r="B32" s="60" t="s">
        <v>54</v>
      </c>
      <c r="C32" s="46"/>
      <c r="D32" s="43">
        <v>1</v>
      </c>
      <c r="E32" s="40">
        <f>IFERROR(GETPIVOTDATA("Average amount (€)",'TABLE PIVOT'!$A$3,"Meeting country name",$C$3,"Country of departure",B32),0)</f>
        <v>407.91468817204304</v>
      </c>
      <c r="F32" s="65">
        <f t="shared" si="0"/>
        <v>407.91468817204304</v>
      </c>
    </row>
    <row r="33" spans="1:6" ht="15" x14ac:dyDescent="0.25">
      <c r="A33" s="20">
        <f>ROW(Table6[[#This Row],[Name of country /participants]])-ROW(Table6[[#Headers],['#]])</f>
        <v>26</v>
      </c>
      <c r="B33" s="60" t="s">
        <v>37</v>
      </c>
      <c r="C33" s="47"/>
      <c r="D33" s="48">
        <v>1</v>
      </c>
      <c r="E33" s="41">
        <f>IFERROR(GETPIVOTDATA("Average amount (€)",'TABLE PIVOT'!$A$3,"Meeting country name",$C$3,"Country of departure",B33),0)</f>
        <v>396.55940476190472</v>
      </c>
      <c r="F33" s="66">
        <f t="shared" si="0"/>
        <v>396.55940476190472</v>
      </c>
    </row>
    <row r="34" spans="1:6" ht="15.75" thickBot="1" x14ac:dyDescent="0.3">
      <c r="A34" s="63"/>
      <c r="B34" s="97" t="s">
        <v>100</v>
      </c>
      <c r="C34" s="64"/>
      <c r="D34" s="95">
        <f>SUBTOTAL(109,Table6[Amount 
of expert])</f>
        <v>26</v>
      </c>
      <c r="E34" s="98">
        <f>SUBTOTAL(109,Table6[TRAVEL
COSTS])</f>
        <v>11014.827120027965</v>
      </c>
      <c r="F34" s="96">
        <f>SUBTOTAL(109,Table6[TOTAL])</f>
        <v>11014.827120027965</v>
      </c>
    </row>
    <row r="35" spans="1:6" ht="15.75" thickTop="1" x14ac:dyDescent="0.25">
      <c r="A35" s="49"/>
      <c r="B35" s="50"/>
      <c r="C35" s="49"/>
      <c r="D35" s="51"/>
      <c r="E35" s="52"/>
      <c r="F35" s="53"/>
    </row>
    <row r="36" spans="1:6" ht="39" customHeight="1" x14ac:dyDescent="0.25">
      <c r="A36" s="49"/>
      <c r="B36" s="54"/>
      <c r="C36" s="49"/>
      <c r="D36" s="55"/>
      <c r="E36" s="56"/>
      <c r="F36" s="57"/>
    </row>
    <row r="37" spans="1:6" ht="15" x14ac:dyDescent="0.25">
      <c r="A37" s="49"/>
      <c r="B37" s="54"/>
      <c r="C37" s="49"/>
      <c r="D37" s="55"/>
      <c r="E37" s="56"/>
      <c r="F37" s="57"/>
    </row>
    <row r="38" spans="1:6" ht="15" x14ac:dyDescent="0.25">
      <c r="A38" s="49"/>
      <c r="B38" s="54"/>
      <c r="C38" s="49"/>
      <c r="D38" s="55"/>
      <c r="E38" s="56"/>
      <c r="F38" s="57"/>
    </row>
    <row r="39" spans="1:6" ht="15" x14ac:dyDescent="0.25">
      <c r="A39" s="49"/>
      <c r="B39" s="54"/>
      <c r="C39" s="49"/>
      <c r="D39" s="55"/>
      <c r="E39" s="56"/>
      <c r="F39" s="57"/>
    </row>
    <row r="40" spans="1:6" ht="15" x14ac:dyDescent="0.25">
      <c r="A40" s="49"/>
      <c r="B40" s="54"/>
      <c r="C40" s="49"/>
      <c r="D40" s="55"/>
      <c r="E40" s="56"/>
      <c r="F40" s="57"/>
    </row>
    <row r="41" spans="1:6" ht="15" x14ac:dyDescent="0.25">
      <c r="A41" s="49"/>
      <c r="B41" s="50"/>
      <c r="C41" s="49"/>
      <c r="D41" s="51"/>
      <c r="E41" s="52"/>
      <c r="F41" s="53"/>
    </row>
    <row r="42" spans="1:6" ht="40.5" customHeight="1" x14ac:dyDescent="0.25">
      <c r="A42" s="49"/>
      <c r="B42" s="50"/>
      <c r="C42" s="49"/>
      <c r="D42" s="51"/>
      <c r="E42" s="52"/>
      <c r="F42" s="53"/>
    </row>
    <row r="43" spans="1:6" ht="43.5" customHeight="1" x14ac:dyDescent="0.25">
      <c r="A43" s="49"/>
      <c r="B43" s="50"/>
      <c r="C43" s="49"/>
      <c r="D43" s="51"/>
      <c r="E43" s="52"/>
      <c r="F43" s="53"/>
    </row>
    <row r="44" spans="1:6" ht="15.75" thickBot="1" x14ac:dyDescent="0.25">
      <c r="C44" s="17"/>
      <c r="E44" s="15"/>
    </row>
    <row r="45" spans="1:6" ht="17.25" thickTop="1" thickBot="1" x14ac:dyDescent="0.25">
      <c r="A45" s="99" t="s">
        <v>115</v>
      </c>
      <c r="B45" s="100"/>
      <c r="C45" s="100"/>
      <c r="D45" s="100"/>
      <c r="E45" s="100"/>
      <c r="F45" s="101"/>
    </row>
    <row r="46" spans="1:6" ht="31.5" thickTop="1" thickBot="1" x14ac:dyDescent="0.3">
      <c r="A46" s="90" t="s">
        <v>112</v>
      </c>
      <c r="B46" s="91" t="s">
        <v>113</v>
      </c>
      <c r="C46" s="92" t="s">
        <v>114</v>
      </c>
      <c r="D46" s="91" t="s">
        <v>102</v>
      </c>
      <c r="E46" s="93" t="s">
        <v>99</v>
      </c>
      <c r="F46" s="94" t="s">
        <v>100</v>
      </c>
    </row>
    <row r="47" spans="1:6" ht="15" x14ac:dyDescent="0.2">
      <c r="A47" s="80">
        <v>1</v>
      </c>
      <c r="B47" s="67"/>
      <c r="C47" s="68"/>
      <c r="D47" s="77"/>
      <c r="E47" s="73"/>
      <c r="F47" s="84">
        <v>0</v>
      </c>
    </row>
    <row r="48" spans="1:6" ht="15" x14ac:dyDescent="0.25">
      <c r="A48" s="81"/>
      <c r="B48" s="16"/>
      <c r="C48" s="21">
        <v>100</v>
      </c>
      <c r="D48" s="43">
        <v>3</v>
      </c>
      <c r="E48" s="74"/>
      <c r="F48" s="85">
        <v>300</v>
      </c>
    </row>
    <row r="49" spans="1:6" ht="15" x14ac:dyDescent="0.25">
      <c r="A49" s="81"/>
      <c r="B49" s="16" t="s">
        <v>104</v>
      </c>
      <c r="C49" s="21">
        <v>92</v>
      </c>
      <c r="D49" s="43">
        <v>2</v>
      </c>
      <c r="E49" s="74"/>
      <c r="F49" s="85">
        <v>184</v>
      </c>
    </row>
    <row r="50" spans="1:6" ht="15.75" thickBot="1" x14ac:dyDescent="0.3">
      <c r="A50" s="82"/>
      <c r="B50" s="18" t="s">
        <v>101</v>
      </c>
      <c r="C50" s="19"/>
      <c r="D50" s="75"/>
      <c r="E50" s="75"/>
      <c r="F50" s="86">
        <v>484</v>
      </c>
    </row>
    <row r="51" spans="1:6" ht="15" x14ac:dyDescent="0.2">
      <c r="A51" s="83">
        <v>2</v>
      </c>
      <c r="B51" s="71"/>
      <c r="C51" s="72"/>
      <c r="D51" s="78"/>
      <c r="E51" s="76"/>
      <c r="F51" s="87">
        <v>0</v>
      </c>
    </row>
    <row r="52" spans="1:6" ht="15" x14ac:dyDescent="0.25">
      <c r="A52" s="81"/>
      <c r="B52" s="69" t="s">
        <v>103</v>
      </c>
      <c r="C52" s="70">
        <v>100</v>
      </c>
      <c r="D52" s="79">
        <v>4</v>
      </c>
      <c r="E52" s="77"/>
      <c r="F52" s="88">
        <v>400</v>
      </c>
    </row>
    <row r="53" spans="1:6" ht="15" x14ac:dyDescent="0.25">
      <c r="A53" s="81"/>
      <c r="B53" s="16" t="s">
        <v>104</v>
      </c>
      <c r="C53" s="21">
        <v>92</v>
      </c>
      <c r="D53" s="43">
        <v>3</v>
      </c>
      <c r="E53" s="74"/>
      <c r="F53" s="85">
        <v>276</v>
      </c>
    </row>
    <row r="54" spans="1:6" ht="15" x14ac:dyDescent="0.25">
      <c r="A54" s="89"/>
      <c r="B54" s="18" t="s">
        <v>101</v>
      </c>
      <c r="C54" s="19"/>
      <c r="D54" s="75"/>
      <c r="E54" s="75"/>
      <c r="F54" s="86">
        <v>676</v>
      </c>
    </row>
    <row r="55" spans="1:6" ht="15" x14ac:dyDescent="0.2">
      <c r="E55" s="15"/>
    </row>
    <row r="56" spans="1:6" ht="23.25" x14ac:dyDescent="0.35">
      <c r="B56" s="22" t="s">
        <v>105</v>
      </c>
      <c r="C56" s="34">
        <f>SUM(Table6[[#Totals],[TOTAL]]+F50+F54)</f>
        <v>12174.827120027965</v>
      </c>
      <c r="E56" s="15"/>
    </row>
    <row r="57" spans="1:6" ht="15" x14ac:dyDescent="0.2">
      <c r="E57" s="15"/>
    </row>
  </sheetData>
  <sheetProtection algorithmName="SHA-512" hashValue="KaecHwzQdZAqTdT++gi8nIepr/YOqa68UZcZxT2uEuhZatBenQzLyJQZadDmlNZcy3BpnlBTSz5AhZ32Kf3y1w==" saltValue="YzYT5GCEr2AWAA+zgOV0Mg==" spinCount="100000" sheet="1" objects="1" scenarios="1"/>
  <mergeCells count="6">
    <mergeCell ref="A45:F45"/>
    <mergeCell ref="C1:F1"/>
    <mergeCell ref="C2:F2"/>
    <mergeCell ref="C3:F3"/>
    <mergeCell ref="C4:F4"/>
    <mergeCell ref="A6:F6"/>
  </mergeCells>
  <dataValidations count="2">
    <dataValidation type="list" allowBlank="1" showErrorMessage="1" promptTitle="Choose the meeting country" prompt="Please choose the meeting country" sqref="C3:F3">
      <formula1>INDIRECT("arrayMeetingCountries[COUNTRIES]")</formula1>
    </dataValidation>
    <dataValidation type="list" allowBlank="1" showInputMessage="1" showErrorMessage="1" sqref="B8:B33">
      <formula1>INDIRECT("arrayDepartureCountries[COUNTRIES]")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AddANewParticipant">
                <anchor moveWithCells="1" sizeWithCells="1">
                  <from>
                    <xdr:col>7</xdr:col>
                    <xdr:colOff>9525</xdr:colOff>
                    <xdr:row>30</xdr:row>
                    <xdr:rowOff>19050</xdr:rowOff>
                  </from>
                  <to>
                    <xdr:col>10</xdr:col>
                    <xdr:colOff>38100</xdr:colOff>
                    <xdr:row>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AddANewPrivateExpert">
                <anchor moveWithCells="1" sizeWithCells="1">
                  <from>
                    <xdr:col>7</xdr:col>
                    <xdr:colOff>0</xdr:colOff>
                    <xdr:row>42</xdr:row>
                    <xdr:rowOff>9525</xdr:rowOff>
                  </from>
                  <to>
                    <xdr:col>10</xdr:col>
                    <xdr:colOff>0</xdr:colOff>
                    <xdr:row>43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3:I39"/>
  <sheetViews>
    <sheetView showFormulas="1" workbookViewId="0">
      <selection activeCell="F11" sqref="F11"/>
    </sheetView>
  </sheetViews>
  <sheetFormatPr defaultRowHeight="12.75" x14ac:dyDescent="0.2"/>
  <cols>
    <col min="1" max="1" width="15" bestFit="1" customWidth="1"/>
    <col min="2" max="2" width="9.28515625" bestFit="1" customWidth="1"/>
    <col min="3" max="3" width="4.7109375" bestFit="1" customWidth="1"/>
    <col min="4" max="4" width="8.42578125" bestFit="1" customWidth="1"/>
    <col min="5" max="5" width="8" bestFit="1" customWidth="1"/>
    <col min="6" max="7" width="8.42578125" bestFit="1" customWidth="1"/>
    <col min="8" max="9" width="8.42578125" hidden="1" customWidth="1"/>
    <col min="10" max="10" width="8.42578125" bestFit="1" customWidth="1"/>
    <col min="11" max="11" width="4.42578125" bestFit="1" customWidth="1"/>
    <col min="12" max="12" width="4.28515625" bestFit="1" customWidth="1"/>
    <col min="13" max="14" width="8.42578125" bestFit="1" customWidth="1"/>
    <col min="15" max="15" width="26.28515625" bestFit="1" customWidth="1"/>
    <col min="16" max="16" width="31.5703125" bestFit="1" customWidth="1"/>
    <col min="17" max="17" width="32.5703125" bestFit="1" customWidth="1"/>
  </cols>
  <sheetData>
    <row r="3" spans="1:7" x14ac:dyDescent="0.2">
      <c r="A3" s="11" t="s">
        <v>107</v>
      </c>
      <c r="B3" s="11" t="s">
        <v>108</v>
      </c>
    </row>
    <row r="4" spans="1:7" x14ac:dyDescent="0.2">
      <c r="A4" s="11" t="s">
        <v>109</v>
      </c>
      <c r="B4" t="s">
        <v>30</v>
      </c>
      <c r="C4" t="s">
        <v>33</v>
      </c>
      <c r="D4" t="s">
        <v>29</v>
      </c>
      <c r="E4" t="s">
        <v>56</v>
      </c>
      <c r="F4" t="s">
        <v>89</v>
      </c>
      <c r="G4" t="s">
        <v>90</v>
      </c>
    </row>
    <row r="5" spans="1:7" x14ac:dyDescent="0.2">
      <c r="A5" s="12" t="s">
        <v>58</v>
      </c>
      <c r="B5" s="32"/>
      <c r="C5" s="32">
        <v>387.17</v>
      </c>
      <c r="D5" s="32">
        <v>496.01068560606046</v>
      </c>
      <c r="E5" s="32"/>
      <c r="F5" s="32">
        <v>430.33002666666664</v>
      </c>
      <c r="G5" s="32">
        <v>446.36662506887046</v>
      </c>
    </row>
    <row r="6" spans="1:7" x14ac:dyDescent="0.2">
      <c r="A6" s="12" t="s">
        <v>30</v>
      </c>
      <c r="B6" s="32">
        <v>820.93</v>
      </c>
      <c r="C6" s="32">
        <v>175.8</v>
      </c>
      <c r="D6" s="32">
        <v>221.91437500000001</v>
      </c>
      <c r="E6" s="32">
        <v>223.41</v>
      </c>
      <c r="F6" s="32">
        <v>187.67433789954339</v>
      </c>
      <c r="G6" s="32">
        <v>239.39863140537798</v>
      </c>
    </row>
    <row r="7" spans="1:7" x14ac:dyDescent="0.2">
      <c r="A7" s="12" t="s">
        <v>32</v>
      </c>
      <c r="B7" s="32">
        <v>275.60833333333346</v>
      </c>
      <c r="C7" s="32">
        <v>309.27</v>
      </c>
      <c r="D7" s="32">
        <v>319.0952150537633</v>
      </c>
      <c r="E7" s="32">
        <v>225.72</v>
      </c>
      <c r="F7" s="32">
        <v>433.23352941176449</v>
      </c>
      <c r="G7" s="32">
        <v>323.32881896127623</v>
      </c>
    </row>
    <row r="8" spans="1:7" x14ac:dyDescent="0.2">
      <c r="A8" s="12" t="s">
        <v>84</v>
      </c>
      <c r="B8" s="32"/>
      <c r="C8" s="32">
        <v>233.52</v>
      </c>
      <c r="D8" s="32">
        <v>610.32456451612893</v>
      </c>
      <c r="E8" s="32"/>
      <c r="F8" s="32">
        <v>518.41447887323943</v>
      </c>
      <c r="G8" s="32">
        <v>534.29229244971293</v>
      </c>
    </row>
    <row r="9" spans="1:7" x14ac:dyDescent="0.2">
      <c r="A9" s="12" t="s">
        <v>60</v>
      </c>
      <c r="B9" s="32"/>
      <c r="C9" s="32">
        <v>509.25</v>
      </c>
      <c r="D9" s="32">
        <v>511.71366666666671</v>
      </c>
      <c r="E9" s="32">
        <v>301.7</v>
      </c>
      <c r="F9" s="32">
        <v>549.72074999999995</v>
      </c>
      <c r="G9" s="32">
        <v>499.40665624999997</v>
      </c>
    </row>
    <row r="10" spans="1:7" x14ac:dyDescent="0.2">
      <c r="A10" s="12" t="s">
        <v>62</v>
      </c>
      <c r="B10" s="32"/>
      <c r="C10" s="32">
        <v>205.91</v>
      </c>
      <c r="D10" s="32">
        <v>368.91696969696972</v>
      </c>
      <c r="E10" s="32">
        <v>91.27</v>
      </c>
      <c r="F10" s="32">
        <v>361.65777108433741</v>
      </c>
      <c r="G10" s="32">
        <v>321.22197645125959</v>
      </c>
    </row>
    <row r="11" spans="1:7" x14ac:dyDescent="0.2">
      <c r="A11" s="12" t="s">
        <v>64</v>
      </c>
      <c r="B11" s="32"/>
      <c r="C11" s="32">
        <v>425.89</v>
      </c>
      <c r="D11" s="32">
        <v>351.69585858585862</v>
      </c>
      <c r="E11" s="32">
        <v>379.45</v>
      </c>
      <c r="F11" s="32">
        <v>346.67030303030293</v>
      </c>
      <c r="G11" s="32">
        <v>362.55481060606064</v>
      </c>
    </row>
    <row r="12" spans="1:7" x14ac:dyDescent="0.2">
      <c r="A12" s="12" t="s">
        <v>35</v>
      </c>
      <c r="B12" s="32">
        <v>206</v>
      </c>
      <c r="C12" s="32"/>
      <c r="D12" s="32">
        <v>531.20584541062806</v>
      </c>
      <c r="E12" s="32">
        <v>515.37</v>
      </c>
      <c r="F12" s="32">
        <v>350.51788059701505</v>
      </c>
      <c r="G12" s="32">
        <v>406.75769392169593</v>
      </c>
    </row>
    <row r="13" spans="1:7" x14ac:dyDescent="0.2">
      <c r="A13" s="12" t="s">
        <v>39</v>
      </c>
      <c r="B13" s="32">
        <v>826.2</v>
      </c>
      <c r="C13" s="32">
        <v>450.1</v>
      </c>
      <c r="D13" s="32">
        <v>460.63716666666664</v>
      </c>
      <c r="E13" s="32">
        <v>345.27</v>
      </c>
      <c r="F13" s="32">
        <v>460.00290178571424</v>
      </c>
      <c r="G13" s="32">
        <v>478.73090865384626</v>
      </c>
    </row>
    <row r="14" spans="1:7" x14ac:dyDescent="0.2">
      <c r="A14" s="12" t="s">
        <v>40</v>
      </c>
      <c r="B14" s="32">
        <v>216.55555555555566</v>
      </c>
      <c r="C14" s="32">
        <v>179.8</v>
      </c>
      <c r="D14" s="32">
        <v>174.11337499999999</v>
      </c>
      <c r="E14" s="32">
        <v>214.63</v>
      </c>
      <c r="F14" s="32">
        <v>304.13624271844662</v>
      </c>
      <c r="G14" s="32">
        <v>247.80129844255663</v>
      </c>
    </row>
    <row r="15" spans="1:7" x14ac:dyDescent="0.2">
      <c r="A15" s="12" t="s">
        <v>33</v>
      </c>
      <c r="B15" s="32">
        <v>456.125</v>
      </c>
      <c r="C15" s="32"/>
      <c r="D15" s="32">
        <v>280.72376225490206</v>
      </c>
      <c r="E15" s="32"/>
      <c r="F15" s="32">
        <v>268.02440125955911</v>
      </c>
      <c r="G15" s="32">
        <v>298.18422548975508</v>
      </c>
    </row>
    <row r="16" spans="1:7" x14ac:dyDescent="0.2">
      <c r="A16" s="12" t="s">
        <v>28</v>
      </c>
      <c r="B16" s="32">
        <v>887</v>
      </c>
      <c r="C16" s="32">
        <v>645</v>
      </c>
      <c r="D16" s="32">
        <v>603.36928205128197</v>
      </c>
      <c r="E16" s="32">
        <v>650</v>
      </c>
      <c r="F16" s="32">
        <v>787.15390476190476</v>
      </c>
      <c r="G16" s="32">
        <v>705.95217338217333</v>
      </c>
    </row>
    <row r="17" spans="1:7" x14ac:dyDescent="0.2">
      <c r="A17" s="12" t="s">
        <v>42</v>
      </c>
      <c r="B17" s="32">
        <v>571.79</v>
      </c>
      <c r="C17" s="32">
        <v>387.12</v>
      </c>
      <c r="D17" s="32">
        <v>500.51349206349204</v>
      </c>
      <c r="E17" s="32">
        <v>34.53</v>
      </c>
      <c r="F17" s="32">
        <v>613.87078125000005</v>
      </c>
      <c r="G17" s="32">
        <v>502.02305465367959</v>
      </c>
    </row>
    <row r="18" spans="1:7" x14ac:dyDescent="0.2">
      <c r="A18" s="12" t="s">
        <v>68</v>
      </c>
      <c r="B18" s="32"/>
      <c r="C18" s="32"/>
      <c r="D18" s="32"/>
      <c r="E18" s="32">
        <v>791.16</v>
      </c>
      <c r="F18" s="32">
        <v>727.25</v>
      </c>
      <c r="G18" s="32">
        <v>759.20499999999993</v>
      </c>
    </row>
    <row r="19" spans="1:7" x14ac:dyDescent="0.2">
      <c r="A19" s="12" t="s">
        <v>44</v>
      </c>
      <c r="B19" s="32">
        <v>138.72</v>
      </c>
      <c r="C19" s="32">
        <v>188.37</v>
      </c>
      <c r="D19" s="32">
        <v>432.96772522522554</v>
      </c>
      <c r="E19" s="32">
        <v>161.75</v>
      </c>
      <c r="F19" s="32">
        <v>311.67046195652176</v>
      </c>
      <c r="G19" s="32">
        <v>274.0177298276538</v>
      </c>
    </row>
    <row r="20" spans="1:7" x14ac:dyDescent="0.2">
      <c r="A20" s="12" t="s">
        <v>46</v>
      </c>
      <c r="B20" s="32">
        <v>497.81111111111096</v>
      </c>
      <c r="C20" s="32">
        <v>455.56</v>
      </c>
      <c r="D20" s="32">
        <v>461.70738095238102</v>
      </c>
      <c r="E20" s="32">
        <v>199</v>
      </c>
      <c r="F20" s="32">
        <v>444.01979559748435</v>
      </c>
      <c r="G20" s="32">
        <v>445.04056323000901</v>
      </c>
    </row>
    <row r="21" spans="1:7" x14ac:dyDescent="0.2">
      <c r="A21" s="12" t="s">
        <v>72</v>
      </c>
      <c r="B21" s="32"/>
      <c r="C21" s="32">
        <v>355.42</v>
      </c>
      <c r="D21" s="32">
        <v>484.10010101010101</v>
      </c>
      <c r="E21" s="32">
        <v>308.67</v>
      </c>
      <c r="F21" s="32">
        <v>466.83669444444433</v>
      </c>
      <c r="G21" s="32">
        <v>445.05737752525249</v>
      </c>
    </row>
    <row r="22" spans="1:7" x14ac:dyDescent="0.2">
      <c r="A22" s="12" t="s">
        <v>70</v>
      </c>
      <c r="B22" s="32"/>
      <c r="C22" s="32"/>
      <c r="D22" s="32"/>
      <c r="E22" s="32">
        <v>365.56</v>
      </c>
      <c r="F22" s="32"/>
      <c r="G22" s="32">
        <v>365.56</v>
      </c>
    </row>
    <row r="23" spans="1:7" x14ac:dyDescent="0.2">
      <c r="A23" s="12" t="s">
        <v>48</v>
      </c>
      <c r="B23" s="32">
        <v>475.64</v>
      </c>
      <c r="C23" s="32">
        <v>340</v>
      </c>
      <c r="D23" s="32">
        <v>524.418888888889</v>
      </c>
      <c r="E23" s="32">
        <v>581.36</v>
      </c>
      <c r="F23" s="32">
        <v>454.06316265060252</v>
      </c>
      <c r="G23" s="32">
        <v>478.3772106608252</v>
      </c>
    </row>
    <row r="24" spans="1:7" x14ac:dyDescent="0.2">
      <c r="A24" s="12" t="s">
        <v>29</v>
      </c>
      <c r="B24" s="32"/>
      <c r="C24" s="32">
        <v>310</v>
      </c>
      <c r="D24" s="32">
        <v>613.28</v>
      </c>
      <c r="E24" s="32">
        <v>384.57</v>
      </c>
      <c r="F24" s="32">
        <v>444.17111111111109</v>
      </c>
      <c r="G24" s="32">
        <v>442.11583333333328</v>
      </c>
    </row>
    <row r="25" spans="1:7" x14ac:dyDescent="0.2">
      <c r="A25" s="12" t="s">
        <v>74</v>
      </c>
      <c r="B25" s="32"/>
      <c r="C25" s="32">
        <v>508</v>
      </c>
      <c r="D25" s="32">
        <v>409.3765476190477</v>
      </c>
      <c r="E25" s="32">
        <v>181.51</v>
      </c>
      <c r="F25" s="32">
        <v>663.52655367231637</v>
      </c>
      <c r="G25" s="32">
        <v>488.5274129842615</v>
      </c>
    </row>
    <row r="26" spans="1:7" x14ac:dyDescent="0.2">
      <c r="A26" s="12" t="s">
        <v>50</v>
      </c>
      <c r="B26" s="32">
        <v>154</v>
      </c>
      <c r="C26" s="32">
        <v>203.8</v>
      </c>
      <c r="D26" s="32">
        <v>245.0335</v>
      </c>
      <c r="E26" s="32">
        <v>204.05</v>
      </c>
      <c r="F26" s="32">
        <v>237.04075816993466</v>
      </c>
      <c r="G26" s="32">
        <v>224.92377718360069</v>
      </c>
    </row>
    <row r="27" spans="1:7" x14ac:dyDescent="0.2">
      <c r="A27" s="12" t="s">
        <v>76</v>
      </c>
      <c r="B27" s="32"/>
      <c r="C27" s="32"/>
      <c r="D27" s="32"/>
      <c r="E27" s="32">
        <v>477.13</v>
      </c>
      <c r="F27" s="32">
        <v>483.8966666666667</v>
      </c>
      <c r="G27" s="32">
        <v>482.20499999999993</v>
      </c>
    </row>
    <row r="28" spans="1:7" x14ac:dyDescent="0.2">
      <c r="A28" s="12" t="s">
        <v>52</v>
      </c>
      <c r="B28" s="32">
        <v>514.25</v>
      </c>
      <c r="C28" s="32">
        <v>235.13</v>
      </c>
      <c r="D28" s="32">
        <v>364.74494047619032</v>
      </c>
      <c r="E28" s="32">
        <v>182.97</v>
      </c>
      <c r="F28" s="32">
        <v>361.45531249999999</v>
      </c>
      <c r="G28" s="32">
        <v>362.52007589285711</v>
      </c>
    </row>
    <row r="29" spans="1:7" x14ac:dyDescent="0.2">
      <c r="A29" s="12" t="s">
        <v>78</v>
      </c>
      <c r="B29" s="32"/>
      <c r="C29" s="32">
        <v>143.88999999999999</v>
      </c>
      <c r="D29" s="32">
        <v>313.05768518518533</v>
      </c>
      <c r="E29" s="32">
        <v>280.68</v>
      </c>
      <c r="F29" s="32">
        <v>461.75845614035097</v>
      </c>
      <c r="G29" s="32">
        <v>356.75298667966217</v>
      </c>
    </row>
    <row r="30" spans="1:7" x14ac:dyDescent="0.2">
      <c r="A30" s="12" t="s">
        <v>80</v>
      </c>
      <c r="B30" s="32"/>
      <c r="C30" s="32">
        <v>287.76</v>
      </c>
      <c r="D30" s="32">
        <v>480.15888888888895</v>
      </c>
      <c r="E30" s="32">
        <v>185.99</v>
      </c>
      <c r="F30" s="32">
        <v>328.83270175438599</v>
      </c>
      <c r="G30" s="32">
        <v>355.83901754385971</v>
      </c>
    </row>
    <row r="31" spans="1:7" x14ac:dyDescent="0.2">
      <c r="A31" s="12" t="s">
        <v>56</v>
      </c>
      <c r="B31" s="32"/>
      <c r="C31" s="32"/>
      <c r="D31" s="32">
        <v>499.07411027568941</v>
      </c>
      <c r="E31" s="32"/>
      <c r="F31" s="32">
        <v>462.67562841530071</v>
      </c>
      <c r="G31" s="32">
        <v>480.87486934549503</v>
      </c>
    </row>
    <row r="32" spans="1:7" x14ac:dyDescent="0.2">
      <c r="A32" s="12" t="s">
        <v>54</v>
      </c>
      <c r="B32" s="32">
        <v>295.94</v>
      </c>
      <c r="C32" s="32">
        <v>248.61</v>
      </c>
      <c r="D32" s="32">
        <v>407.91468817204304</v>
      </c>
      <c r="E32" s="32">
        <v>99</v>
      </c>
      <c r="F32" s="32">
        <v>518.41473404255316</v>
      </c>
      <c r="G32" s="32">
        <v>394.09530006863417</v>
      </c>
    </row>
    <row r="33" spans="1:7" x14ac:dyDescent="0.2">
      <c r="A33" s="12" t="s">
        <v>37</v>
      </c>
      <c r="B33" s="32">
        <v>311.09500000000003</v>
      </c>
      <c r="C33" s="32">
        <v>372.85</v>
      </c>
      <c r="D33" s="32">
        <v>396.55940476190472</v>
      </c>
      <c r="E33" s="32">
        <v>327.08999999999997</v>
      </c>
      <c r="F33" s="32">
        <v>422.61360119047629</v>
      </c>
      <c r="G33" s="32">
        <v>382.0238744588745</v>
      </c>
    </row>
    <row r="34" spans="1:7" x14ac:dyDescent="0.2">
      <c r="A34" s="12" t="s">
        <v>82</v>
      </c>
      <c r="B34" s="32"/>
      <c r="C34" s="32">
        <v>310.16000000000003</v>
      </c>
      <c r="D34" s="32">
        <v>404.733181818182</v>
      </c>
      <c r="E34" s="32">
        <v>248.57</v>
      </c>
      <c r="F34" s="32">
        <v>374.88383720930221</v>
      </c>
      <c r="G34" s="32">
        <v>363.60721047686172</v>
      </c>
    </row>
    <row r="35" spans="1:7" x14ac:dyDescent="0.2">
      <c r="A35" s="12" t="s">
        <v>86</v>
      </c>
      <c r="B35" s="32"/>
      <c r="C35" s="32"/>
      <c r="D35" s="32"/>
      <c r="E35" s="32"/>
      <c r="F35" s="32">
        <v>479.8533333333333</v>
      </c>
      <c r="G35" s="32">
        <v>479.8533333333333</v>
      </c>
    </row>
    <row r="36" spans="1:7" x14ac:dyDescent="0.2">
      <c r="A36" s="12" t="s">
        <v>87</v>
      </c>
      <c r="B36" s="32">
        <v>274.89</v>
      </c>
      <c r="C36" s="32"/>
      <c r="D36" s="32"/>
      <c r="E36" s="32"/>
      <c r="F36" s="32">
        <v>231.17666666666699</v>
      </c>
      <c r="G36" s="32">
        <v>253.03333333333347</v>
      </c>
    </row>
    <row r="37" spans="1:7" x14ac:dyDescent="0.2">
      <c r="A37" s="12" t="s">
        <v>66</v>
      </c>
      <c r="B37" s="32"/>
      <c r="C37" s="32"/>
      <c r="D37" s="32">
        <v>387.30549999999999</v>
      </c>
      <c r="E37" s="32">
        <v>171.71</v>
      </c>
      <c r="F37" s="32">
        <v>323.66756410256403</v>
      </c>
      <c r="G37" s="32">
        <v>336.49183653846148</v>
      </c>
    </row>
    <row r="38" spans="1:7" hidden="1" x14ac:dyDescent="0.2">
      <c r="A38" s="12" t="s">
        <v>89</v>
      </c>
      <c r="B38" s="32"/>
      <c r="C38" s="32"/>
      <c r="D38" s="32"/>
      <c r="E38" s="32"/>
      <c r="F38" s="32"/>
      <c r="G38" s="32"/>
    </row>
    <row r="39" spans="1:7" x14ac:dyDescent="0.2">
      <c r="A39" s="12" t="s">
        <v>90</v>
      </c>
      <c r="B39" s="32">
        <v>410.90802469135809</v>
      </c>
      <c r="C39" s="32">
        <v>330.22200000000004</v>
      </c>
      <c r="D39" s="32">
        <v>406.11238717313546</v>
      </c>
      <c r="E39" s="32">
        <v>301.18962962962968</v>
      </c>
      <c r="F39" s="32">
        <v>408.850914299289</v>
      </c>
      <c r="G39" s="32">
        <v>392.7751732642007</v>
      </c>
    </row>
  </sheetData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52"/>
  <sheetViews>
    <sheetView workbookViewId="0"/>
  </sheetViews>
  <sheetFormatPr defaultRowHeight="12.75" x14ac:dyDescent="0.2"/>
  <cols>
    <col min="1" max="1" width="14.28515625" bestFit="1" customWidth="1"/>
    <col min="3" max="3" width="14.7109375" bestFit="1" customWidth="1"/>
  </cols>
  <sheetData>
    <row r="1" spans="1:3" ht="15.75" x14ac:dyDescent="0.2">
      <c r="A1" s="33" t="s">
        <v>111</v>
      </c>
      <c r="B1" s="33"/>
      <c r="C1" s="33" t="s">
        <v>110</v>
      </c>
    </row>
    <row r="3" spans="1:3" x14ac:dyDescent="0.2">
      <c r="A3" s="23" t="s">
        <v>106</v>
      </c>
      <c r="C3" s="30" t="s">
        <v>106</v>
      </c>
    </row>
    <row r="4" spans="1:3" x14ac:dyDescent="0.2">
      <c r="A4" t="str">
        <f ca="1">IF(OR(OFFSET('TABLE PIVOT'!$A$5,ROW(A1)-1,)=0,OFFSET('TABLE PIVOT'!$A$5,ROW(A1)-1,)="Total",OFFSET('TABLE PIVOT'!$A$5,ROW(A1)-1,)="(blank)",OFFSET('TABLE PIVOT'!$A$5,ROW(A1)-1,)="Grand Total"), "",OFFSET('TABLE PIVOT'!$A$5,ROW(A1)-1,))</f>
        <v>Austria</v>
      </c>
      <c r="C4" s="29" t="str">
        <f ca="1">IFERROR(IF(OR(OFFSET('TABLE PIVOT'!$B$4,,ROW(C1)-1)=0,OFFSET('TABLE PIVOT'!$B$4,,ROW(C1)-1)="Total",OFFSET('TABLE PIVOT'!$B$4,,ROW(C1)-1)="Grand Total",OFFSET('TABLE PIVOT'!$B$4,,ROW(C1)-1)="(blank)"), "",OFFSET('TABLE PIVOT'!$B$4,,ROW(C1)-1)),0)</f>
        <v>Belgium</v>
      </c>
    </row>
    <row r="5" spans="1:3" x14ac:dyDescent="0.2">
      <c r="A5" t="str">
        <f ca="1">IF(OR(OFFSET('TABLE PIVOT'!$A$5,ROW(A2)-1,)=0,OFFSET('TABLE PIVOT'!$A$5,ROW(A2)-1,)="Total",OFFSET('TABLE PIVOT'!$A$5,ROW(A2)-1,)="(blank)",OFFSET('TABLE PIVOT'!$A$5,ROW(A2)-1,)="Grand Total"), "",OFFSET('TABLE PIVOT'!$A$5,ROW(A2)-1,))</f>
        <v>Belgium</v>
      </c>
      <c r="C5" s="29" t="str">
        <f ca="1">IFERROR(IF(OR(OFFSET('TABLE PIVOT'!$B$4,,ROW(C2)-1)=0,OFFSET('TABLE PIVOT'!$B$4,,ROW(C2)-1)="Total",OFFSET('TABLE PIVOT'!$B$4,,ROW(C2)-1)="Grand Total",OFFSET('TABLE PIVOT'!$B$4,,ROW(C2)-1)="(blank)"), "",OFFSET('TABLE PIVOT'!$B$4,,ROW(C2)-1)),0)</f>
        <v>Germany</v>
      </c>
    </row>
    <row r="6" spans="1:3" x14ac:dyDescent="0.2">
      <c r="A6" t="str">
        <f ca="1">IF(OR(OFFSET('TABLE PIVOT'!$A$5,ROW(A3)-1,)=0,OFFSET('TABLE PIVOT'!$A$5,ROW(A3)-1,)="Total",OFFSET('TABLE PIVOT'!$A$5,ROW(A3)-1,)="(blank)",OFFSET('TABLE PIVOT'!$A$5,ROW(A3)-1,)="Grand Total"), "",OFFSET('TABLE PIVOT'!$A$5,ROW(A3)-1,))</f>
        <v>Bulgaria</v>
      </c>
      <c r="C6" s="29" t="str">
        <f ca="1">IFERROR(IF(OR(OFFSET('TABLE PIVOT'!$B$4,,ROW(C3)-1)=0,OFFSET('TABLE PIVOT'!$B$4,,ROW(C3)-1)="Total",OFFSET('TABLE PIVOT'!$B$4,,ROW(C3)-1)="Grand Total",OFFSET('TABLE PIVOT'!$B$4,,ROW(C3)-1)="(blank)"), "",OFFSET('TABLE PIVOT'!$B$4,,ROW(C3)-1)),0)</f>
        <v>Luxembourg</v>
      </c>
    </row>
    <row r="7" spans="1:3" x14ac:dyDescent="0.2">
      <c r="A7" t="str">
        <f ca="1">IF(OR(OFFSET('TABLE PIVOT'!$A$5,ROW(A4)-1,)=0,OFFSET('TABLE PIVOT'!$A$5,ROW(A4)-1,)="Total",OFFSET('TABLE PIVOT'!$A$5,ROW(A4)-1,)="(blank)",OFFSET('TABLE PIVOT'!$A$5,ROW(A4)-1,)="Grand Total"), "",OFFSET('TABLE PIVOT'!$A$5,ROW(A4)-1,))</f>
        <v>Croatia</v>
      </c>
      <c r="C7" s="29" t="str">
        <f ca="1">IFERROR(IF(OR(OFFSET('TABLE PIVOT'!$B$4,,ROW(C4)-1)=0,OFFSET('TABLE PIVOT'!$B$4,,ROW(C4)-1)="Total",OFFSET('TABLE PIVOT'!$B$4,,ROW(C4)-1)="Grand Total",OFFSET('TABLE PIVOT'!$B$4,,ROW(C4)-1)="(blank)"), "",OFFSET('TABLE PIVOT'!$B$4,,ROW(C4)-1)),0)</f>
        <v>Slovakia</v>
      </c>
    </row>
    <row r="8" spans="1:3" x14ac:dyDescent="0.2">
      <c r="A8" t="str">
        <f ca="1">IF(OR(OFFSET('TABLE PIVOT'!$A$5,ROW(A5)-1,)=0,OFFSET('TABLE PIVOT'!$A$5,ROW(A5)-1,)="Total",OFFSET('TABLE PIVOT'!$A$5,ROW(A5)-1,)="(blank)",OFFSET('TABLE PIVOT'!$A$5,ROW(A5)-1,)="Grand Total"), "",OFFSET('TABLE PIVOT'!$A$5,ROW(A5)-1,))</f>
        <v>Cyprus</v>
      </c>
      <c r="C8" s="29" t="str">
        <f ca="1">IFERROR(IF(OR(OFFSET('TABLE PIVOT'!$B$4,,ROW(C5)-1)=0,OFFSET('TABLE PIVOT'!$B$4,,ROW(C5)-1)="Total",OFFSET('TABLE PIVOT'!$B$4,,ROW(C5)-1)="Grand Total",OFFSET('TABLE PIVOT'!$B$4,,ROW(C5)-1)="(blank)"), "",OFFSET('TABLE PIVOT'!$B$4,,ROW(C5)-1)),0)</f>
        <v/>
      </c>
    </row>
    <row r="9" spans="1:3" x14ac:dyDescent="0.2">
      <c r="A9" t="str">
        <f ca="1">IF(OR(OFFSET('TABLE PIVOT'!$A$5,ROW(A6)-1,)=0,OFFSET('TABLE PIVOT'!$A$5,ROW(A6)-1,)="Total",OFFSET('TABLE PIVOT'!$A$5,ROW(A6)-1,)="(blank)",OFFSET('TABLE PIVOT'!$A$5,ROW(A6)-1,)="Grand Total"), "",OFFSET('TABLE PIVOT'!$A$5,ROW(A6)-1,))</f>
        <v>Czechia</v>
      </c>
      <c r="C9" s="29" t="str">
        <f ca="1">IFERROR(IF(OR(OFFSET('TABLE PIVOT'!$B$4,,ROW(C6)-1)=0,OFFSET('TABLE PIVOT'!$B$4,,ROW(C6)-1)="Total",OFFSET('TABLE PIVOT'!$B$4,,ROW(C6)-1)="Grand Total",OFFSET('TABLE PIVOT'!$B$4,,ROW(C6)-1)="(blank)"), "",OFFSET('TABLE PIVOT'!$B$4,,ROW(C6)-1)),0)</f>
        <v/>
      </c>
    </row>
    <row r="10" spans="1:3" x14ac:dyDescent="0.2">
      <c r="A10" t="str">
        <f ca="1">IF(OR(OFFSET('TABLE PIVOT'!$A$5,ROW(A7)-1,)=0,OFFSET('TABLE PIVOT'!$A$5,ROW(A7)-1,)="Total",OFFSET('TABLE PIVOT'!$A$5,ROW(A7)-1,)="(blank)",OFFSET('TABLE PIVOT'!$A$5,ROW(A7)-1,)="Grand Total"), "",OFFSET('TABLE PIVOT'!$A$5,ROW(A7)-1,))</f>
        <v>Denmark</v>
      </c>
      <c r="C10" s="29" t="str">
        <f ca="1">IFERROR(IF(OR(OFFSET('TABLE PIVOT'!$B$4,,ROW(C7)-1)=0,OFFSET('TABLE PIVOT'!$B$4,,ROW(C7)-1)="Total",OFFSET('TABLE PIVOT'!$B$4,,ROW(C7)-1)="Grand Total",OFFSET('TABLE PIVOT'!$B$4,,ROW(C7)-1)="(blank)"), "",OFFSET('TABLE PIVOT'!$B$4,,ROW(C7)-1)),0)</f>
        <v/>
      </c>
    </row>
    <row r="11" spans="1:3" x14ac:dyDescent="0.2">
      <c r="A11" t="str">
        <f ca="1">IF(OR(OFFSET('TABLE PIVOT'!$A$5,ROW(A8)-1,)=0,OFFSET('TABLE PIVOT'!$A$5,ROW(A8)-1,)="Total",OFFSET('TABLE PIVOT'!$A$5,ROW(A8)-1,)="(blank)",OFFSET('TABLE PIVOT'!$A$5,ROW(A8)-1,)="Grand Total"), "",OFFSET('TABLE PIVOT'!$A$5,ROW(A8)-1,))</f>
        <v>Estonia</v>
      </c>
      <c r="C11" s="29" t="str">
        <f ca="1">IFERROR(IF(OR(OFFSET('TABLE PIVOT'!$B$4,,ROW(C8)-1)=0,OFFSET('TABLE PIVOT'!$B$4,,ROW(C8)-1)="Total",OFFSET('TABLE PIVOT'!$B$4,,ROW(C8)-1)="Grand Total",OFFSET('TABLE PIVOT'!$B$4,,ROW(C8)-1)="(blank)"), "",OFFSET('TABLE PIVOT'!$B$4,,ROW(C8)-1)),0)</f>
        <v/>
      </c>
    </row>
    <row r="12" spans="1:3" x14ac:dyDescent="0.2">
      <c r="A12" t="str">
        <f ca="1">IF(OR(OFFSET('TABLE PIVOT'!$A$5,ROW(A9)-1,)=0,OFFSET('TABLE PIVOT'!$A$5,ROW(A9)-1,)="Total",OFFSET('TABLE PIVOT'!$A$5,ROW(A9)-1,)="(blank)",OFFSET('TABLE PIVOT'!$A$5,ROW(A9)-1,)="Grand Total"), "",OFFSET('TABLE PIVOT'!$A$5,ROW(A9)-1,))</f>
        <v>Finland</v>
      </c>
      <c r="C12" s="29" t="str">
        <f ca="1">IFERROR(IF(OR(OFFSET('TABLE PIVOT'!$B$4,,ROW(C9)-1)=0,OFFSET('TABLE PIVOT'!$B$4,,ROW(C9)-1)="Total",OFFSET('TABLE PIVOT'!$B$4,,ROW(C9)-1)="Grand Total",OFFSET('TABLE PIVOT'!$B$4,,ROW(C9)-1)="(blank)"), "",OFFSET('TABLE PIVOT'!$B$4,,ROW(C9)-1)),0)</f>
        <v/>
      </c>
    </row>
    <row r="13" spans="1:3" x14ac:dyDescent="0.2">
      <c r="A13" t="str">
        <f ca="1">IF(OR(OFFSET('TABLE PIVOT'!$A$5,ROW(A10)-1,)=0,OFFSET('TABLE PIVOT'!$A$5,ROW(A10)-1,)="Total",OFFSET('TABLE PIVOT'!$A$5,ROW(A10)-1,)="(blank)",OFFSET('TABLE PIVOT'!$A$5,ROW(A10)-1,)="Grand Total"), "",OFFSET('TABLE PIVOT'!$A$5,ROW(A10)-1,))</f>
        <v>France</v>
      </c>
      <c r="C13" s="29" t="str">
        <f ca="1">IFERROR(IF(OR(OFFSET('TABLE PIVOT'!$B$4,,ROW(C10)-1)=0,OFFSET('TABLE PIVOT'!$B$4,,ROW(C10)-1)="Total",OFFSET('TABLE PIVOT'!$B$4,,ROW(C10)-1)="Grand Total",OFFSET('TABLE PIVOT'!$B$4,,ROW(C10)-1)="(blank)"), "",OFFSET('TABLE PIVOT'!$B$4,,ROW(C10)-1)),0)</f>
        <v/>
      </c>
    </row>
    <row r="14" spans="1:3" x14ac:dyDescent="0.2">
      <c r="A14" t="str">
        <f ca="1">IF(OR(OFFSET('TABLE PIVOT'!$A$5,ROW(A11)-1,)=0,OFFSET('TABLE PIVOT'!$A$5,ROW(A11)-1,)="Total",OFFSET('TABLE PIVOT'!$A$5,ROW(A11)-1,)="(blank)",OFFSET('TABLE PIVOT'!$A$5,ROW(A11)-1,)="Grand Total"), "",OFFSET('TABLE PIVOT'!$A$5,ROW(A11)-1,))</f>
        <v>Germany</v>
      </c>
      <c r="C14" s="29" t="str">
        <f ca="1">IFERROR(IF(OR(OFFSET('TABLE PIVOT'!$B$4,,ROW(C11)-1)=0,OFFSET('TABLE PIVOT'!$B$4,,ROW(C11)-1)="Total",OFFSET('TABLE PIVOT'!$B$4,,ROW(C11)-1)="Grand Total",OFFSET('TABLE PIVOT'!$B$4,,ROW(C11)-1)="(blank)"), "",OFFSET('TABLE PIVOT'!$B$4,,ROW(C11)-1)),0)</f>
        <v/>
      </c>
    </row>
    <row r="15" spans="1:3" x14ac:dyDescent="0.2">
      <c r="A15" t="str">
        <f ca="1">IF(OR(OFFSET('TABLE PIVOT'!$A$5,ROW(A12)-1,)=0,OFFSET('TABLE PIVOT'!$A$5,ROW(A12)-1,)="Total",OFFSET('TABLE PIVOT'!$A$5,ROW(A12)-1,)="(blank)",OFFSET('TABLE PIVOT'!$A$5,ROW(A12)-1,)="Grand Total"), "",OFFSET('TABLE PIVOT'!$A$5,ROW(A12)-1,))</f>
        <v>Greece</v>
      </c>
      <c r="C15" s="29" t="str">
        <f ca="1">IFERROR(IF(OR(OFFSET('TABLE PIVOT'!$B$4,,ROW(C12)-1)=0,OFFSET('TABLE PIVOT'!$B$4,,ROW(C12)-1)="Total",OFFSET('TABLE PIVOT'!$B$4,,ROW(C12)-1)="Grand Total",OFFSET('TABLE PIVOT'!$B$4,,ROW(C12)-1)="(blank)"), "",OFFSET('TABLE PIVOT'!$B$4,,ROW(C12)-1)),0)</f>
        <v/>
      </c>
    </row>
    <row r="16" spans="1:3" x14ac:dyDescent="0.2">
      <c r="A16" t="str">
        <f ca="1">IF(OR(OFFSET('TABLE PIVOT'!$A$5,ROW(A13)-1,)=0,OFFSET('TABLE PIVOT'!$A$5,ROW(A13)-1,)="Total",OFFSET('TABLE PIVOT'!$A$5,ROW(A13)-1,)="(blank)",OFFSET('TABLE PIVOT'!$A$5,ROW(A13)-1,)="Grand Total"), "",OFFSET('TABLE PIVOT'!$A$5,ROW(A13)-1,))</f>
        <v>Hungary</v>
      </c>
      <c r="C16" s="29" t="str">
        <f ca="1">IFERROR(IF(OR(OFFSET('TABLE PIVOT'!$B$4,,ROW(C13)-1)=0,OFFSET('TABLE PIVOT'!$B$4,,ROW(C13)-1)="Total",OFFSET('TABLE PIVOT'!$B$4,,ROW(C13)-1)="Grand Total",OFFSET('TABLE PIVOT'!$B$4,,ROW(C13)-1)="(blank)"), "",OFFSET('TABLE PIVOT'!$B$4,,ROW(C13)-1)),0)</f>
        <v/>
      </c>
    </row>
    <row r="17" spans="1:3" x14ac:dyDescent="0.2">
      <c r="A17" t="str">
        <f ca="1">IF(OR(OFFSET('TABLE PIVOT'!$A$5,ROW(A14)-1,)=0,OFFSET('TABLE PIVOT'!$A$5,ROW(A14)-1,)="Total",OFFSET('TABLE PIVOT'!$A$5,ROW(A14)-1,)="(blank)",OFFSET('TABLE PIVOT'!$A$5,ROW(A14)-1,)="Grand Total"), "",OFFSET('TABLE PIVOT'!$A$5,ROW(A14)-1,))</f>
        <v>Iceland</v>
      </c>
      <c r="C17" s="29" t="str">
        <f ca="1">IFERROR(IF(OR(OFFSET('TABLE PIVOT'!$B$4,,ROW(C14)-1)=0,OFFSET('TABLE PIVOT'!$B$4,,ROW(C14)-1)="Total",OFFSET('TABLE PIVOT'!$B$4,,ROW(C14)-1)="Grand Total",OFFSET('TABLE PIVOT'!$B$4,,ROW(C14)-1)="(blank)"), "",OFFSET('TABLE PIVOT'!$B$4,,ROW(C14)-1)),0)</f>
        <v/>
      </c>
    </row>
    <row r="18" spans="1:3" x14ac:dyDescent="0.2">
      <c r="A18" t="str">
        <f ca="1">IF(OR(OFFSET('TABLE PIVOT'!$A$5,ROW(A15)-1,)=0,OFFSET('TABLE PIVOT'!$A$5,ROW(A15)-1,)="Total",OFFSET('TABLE PIVOT'!$A$5,ROW(A15)-1,)="(blank)",OFFSET('TABLE PIVOT'!$A$5,ROW(A15)-1,)="Grand Total"), "",OFFSET('TABLE PIVOT'!$A$5,ROW(A15)-1,))</f>
        <v>Ireland</v>
      </c>
      <c r="C18" s="29" t="str">
        <f ca="1">IFERROR(IF(OR(OFFSET('TABLE PIVOT'!$B$4,,ROW(C15)-1)=0,OFFSET('TABLE PIVOT'!$B$4,,ROW(C15)-1)="Total",OFFSET('TABLE PIVOT'!$B$4,,ROW(C15)-1)="Grand Total",OFFSET('TABLE PIVOT'!$B$4,,ROW(C15)-1)="(blank)"), "",OFFSET('TABLE PIVOT'!$B$4,,ROW(C15)-1)),0)</f>
        <v/>
      </c>
    </row>
    <row r="19" spans="1:3" x14ac:dyDescent="0.2">
      <c r="A19" t="str">
        <f ca="1">IF(OR(OFFSET('TABLE PIVOT'!$A$5,ROW(A16)-1,)=0,OFFSET('TABLE PIVOT'!$A$5,ROW(A16)-1,)="Total",OFFSET('TABLE PIVOT'!$A$5,ROW(A16)-1,)="(blank)",OFFSET('TABLE PIVOT'!$A$5,ROW(A16)-1,)="Grand Total"), "",OFFSET('TABLE PIVOT'!$A$5,ROW(A16)-1,))</f>
        <v>Italy</v>
      </c>
      <c r="C19" s="29" t="str">
        <f ca="1">IFERROR(IF(OR(OFFSET('TABLE PIVOT'!$B$4,,ROW(C16)-1)=0,OFFSET('TABLE PIVOT'!$B$4,,ROW(C16)-1)="Total",OFFSET('TABLE PIVOT'!$B$4,,ROW(C16)-1)="Grand Total",OFFSET('TABLE PIVOT'!$B$4,,ROW(C16)-1)="(blank)"), "",OFFSET('TABLE PIVOT'!$B$4,,ROW(C16)-1)),0)</f>
        <v/>
      </c>
    </row>
    <row r="20" spans="1:3" x14ac:dyDescent="0.2">
      <c r="A20" t="str">
        <f ca="1">IF(OR(OFFSET('TABLE PIVOT'!$A$5,ROW(A17)-1,)=0,OFFSET('TABLE PIVOT'!$A$5,ROW(A17)-1,)="Total",OFFSET('TABLE PIVOT'!$A$5,ROW(A17)-1,)="(blank)",OFFSET('TABLE PIVOT'!$A$5,ROW(A17)-1,)="Grand Total"), "",OFFSET('TABLE PIVOT'!$A$5,ROW(A17)-1,))</f>
        <v>Latvia</v>
      </c>
      <c r="C20" s="29" t="str">
        <f ca="1">IFERROR(IF(OR(OFFSET('TABLE PIVOT'!$B$4,,ROW(C17)-1)=0,OFFSET('TABLE PIVOT'!$B$4,,ROW(C17)-1)="Total",OFFSET('TABLE PIVOT'!$B$4,,ROW(C17)-1)="Grand Total",OFFSET('TABLE PIVOT'!$B$4,,ROW(C17)-1)="(blank)"), "",OFFSET('TABLE PIVOT'!$B$4,,ROW(C17)-1)),0)</f>
        <v/>
      </c>
    </row>
    <row r="21" spans="1:3" x14ac:dyDescent="0.2">
      <c r="A21" t="str">
        <f ca="1">IF(OR(OFFSET('TABLE PIVOT'!$A$5,ROW(A18)-1,)=0,OFFSET('TABLE PIVOT'!$A$5,ROW(A18)-1,)="Total",OFFSET('TABLE PIVOT'!$A$5,ROW(A18)-1,)="(blank)",OFFSET('TABLE PIVOT'!$A$5,ROW(A18)-1,)="Grand Total"), "",OFFSET('TABLE PIVOT'!$A$5,ROW(A18)-1,))</f>
        <v>Liechtenstein</v>
      </c>
      <c r="C21" s="29" t="str">
        <f ca="1">IFERROR(IF(OR(OFFSET('TABLE PIVOT'!$B$4,,ROW(C18)-1)=0,OFFSET('TABLE PIVOT'!$B$4,,ROW(C18)-1)="Total",OFFSET('TABLE PIVOT'!$B$4,,ROW(C18)-1)="Grand Total",OFFSET('TABLE PIVOT'!$B$4,,ROW(C18)-1)="(blank)"), "",OFFSET('TABLE PIVOT'!$B$4,,ROW(C18)-1)),0)</f>
        <v/>
      </c>
    </row>
    <row r="22" spans="1:3" x14ac:dyDescent="0.2">
      <c r="A22" t="str">
        <f ca="1">IF(OR(OFFSET('TABLE PIVOT'!$A$5,ROW(A19)-1,)=0,OFFSET('TABLE PIVOT'!$A$5,ROW(A19)-1,)="Total",OFFSET('TABLE PIVOT'!$A$5,ROW(A19)-1,)="(blank)",OFFSET('TABLE PIVOT'!$A$5,ROW(A19)-1,)="Grand Total"), "",OFFSET('TABLE PIVOT'!$A$5,ROW(A19)-1,))</f>
        <v>Lithuania</v>
      </c>
      <c r="C22" s="29" t="str">
        <f ca="1">IFERROR(IF(OR(OFFSET('TABLE PIVOT'!$B$4,,ROW(C19)-1)=0,OFFSET('TABLE PIVOT'!$B$4,,ROW(C19)-1)="Total",OFFSET('TABLE PIVOT'!$B$4,,ROW(C19)-1)="Grand Total",OFFSET('TABLE PIVOT'!$B$4,,ROW(C19)-1)="(blank)"), "",OFFSET('TABLE PIVOT'!$B$4,,ROW(C19)-1)),0)</f>
        <v/>
      </c>
    </row>
    <row r="23" spans="1:3" x14ac:dyDescent="0.2">
      <c r="A23" t="str">
        <f ca="1">IF(OR(OFFSET('TABLE PIVOT'!$A$5,ROW(A20)-1,)=0,OFFSET('TABLE PIVOT'!$A$5,ROW(A20)-1,)="Total",OFFSET('TABLE PIVOT'!$A$5,ROW(A20)-1,)="(blank)",OFFSET('TABLE PIVOT'!$A$5,ROW(A20)-1,)="Grand Total"), "",OFFSET('TABLE PIVOT'!$A$5,ROW(A20)-1,))</f>
        <v>Luxembourg</v>
      </c>
      <c r="C23" s="29" t="str">
        <f ca="1">IFERROR(IF(OR(OFFSET('TABLE PIVOT'!$B$4,,ROW(C20)-1)=0,OFFSET('TABLE PIVOT'!$B$4,,ROW(C20)-1)="Total",OFFSET('TABLE PIVOT'!$B$4,,ROW(C20)-1)="Grand Total",OFFSET('TABLE PIVOT'!$B$4,,ROW(C20)-1)="(blank)"), "",OFFSET('TABLE PIVOT'!$B$4,,ROW(C20)-1)),0)</f>
        <v/>
      </c>
    </row>
    <row r="24" spans="1:3" x14ac:dyDescent="0.2">
      <c r="A24" t="str">
        <f ca="1">IF(OR(OFFSET('TABLE PIVOT'!$A$5,ROW(A21)-1,)=0,OFFSET('TABLE PIVOT'!$A$5,ROW(A21)-1,)="Total",OFFSET('TABLE PIVOT'!$A$5,ROW(A21)-1,)="(blank)",OFFSET('TABLE PIVOT'!$A$5,ROW(A21)-1,)="Grand Total"), "",OFFSET('TABLE PIVOT'!$A$5,ROW(A21)-1,))</f>
        <v>Malta</v>
      </c>
      <c r="C24" s="29" t="str">
        <f ca="1">IFERROR(IF(OR(OFFSET('TABLE PIVOT'!$B$4,,ROW(C21)-1)=0,OFFSET('TABLE PIVOT'!$B$4,,ROW(C21)-1)="Total",OFFSET('TABLE PIVOT'!$B$4,,ROW(C21)-1)="Grand Total",OFFSET('TABLE PIVOT'!$B$4,,ROW(C21)-1)="(blank)"), "",OFFSET('TABLE PIVOT'!$B$4,,ROW(C21)-1)),0)</f>
        <v/>
      </c>
    </row>
    <row r="25" spans="1:3" x14ac:dyDescent="0.2">
      <c r="A25" t="str">
        <f ca="1">IF(OR(OFFSET('TABLE PIVOT'!$A$5,ROW(A22)-1,)=0,OFFSET('TABLE PIVOT'!$A$5,ROW(A22)-1,)="Total",OFFSET('TABLE PIVOT'!$A$5,ROW(A22)-1,)="(blank)",OFFSET('TABLE PIVOT'!$A$5,ROW(A22)-1,)="Grand Total"), "",OFFSET('TABLE PIVOT'!$A$5,ROW(A22)-1,))</f>
        <v>Netherlands</v>
      </c>
      <c r="C25" s="29" t="str">
        <f ca="1">IFERROR(IF(OR(OFFSET('TABLE PIVOT'!$B$4,,ROW(C22)-1)=0,OFFSET('TABLE PIVOT'!$B$4,,ROW(C22)-1)="Total",OFFSET('TABLE PIVOT'!$B$4,,ROW(C22)-1)="Grand Total",OFFSET('TABLE PIVOT'!$B$4,,ROW(C22)-1)="(blank)"), "",OFFSET('TABLE PIVOT'!$B$4,,ROW(C22)-1)),0)</f>
        <v/>
      </c>
    </row>
    <row r="26" spans="1:3" x14ac:dyDescent="0.2">
      <c r="A26" t="str">
        <f ca="1">IF(OR(OFFSET('TABLE PIVOT'!$A$5,ROW(A23)-1,)=0,OFFSET('TABLE PIVOT'!$A$5,ROW(A23)-1,)="Total",OFFSET('TABLE PIVOT'!$A$5,ROW(A23)-1,)="(blank)",OFFSET('TABLE PIVOT'!$A$5,ROW(A23)-1,)="Grand Total"), "",OFFSET('TABLE PIVOT'!$A$5,ROW(A23)-1,))</f>
        <v>Norway</v>
      </c>
      <c r="C26" s="29" t="str">
        <f ca="1">IFERROR(IF(OR(OFFSET('TABLE PIVOT'!$B$4,,ROW(C23)-1)=0,OFFSET('TABLE PIVOT'!$B$4,,ROW(C23)-1)="Total",OFFSET('TABLE PIVOT'!$B$4,,ROW(C23)-1)="Grand Total",OFFSET('TABLE PIVOT'!$B$4,,ROW(C23)-1)="(blank)"), "",OFFSET('TABLE PIVOT'!$B$4,,ROW(C23)-1)),0)</f>
        <v/>
      </c>
    </row>
    <row r="27" spans="1:3" x14ac:dyDescent="0.2">
      <c r="A27" t="str">
        <f ca="1">IF(OR(OFFSET('TABLE PIVOT'!$A$5,ROW(A24)-1,)=0,OFFSET('TABLE PIVOT'!$A$5,ROW(A24)-1,)="Total",OFFSET('TABLE PIVOT'!$A$5,ROW(A24)-1,)="(blank)",OFFSET('TABLE PIVOT'!$A$5,ROW(A24)-1,)="Grand Total"), "",OFFSET('TABLE PIVOT'!$A$5,ROW(A24)-1,))</f>
        <v>Poland</v>
      </c>
      <c r="C27" s="29" t="str">
        <f ca="1">IFERROR(IF(OR(OFFSET('TABLE PIVOT'!$B$4,,ROW(C24)-1)=0,OFFSET('TABLE PIVOT'!$B$4,,ROW(C24)-1)="Total",OFFSET('TABLE PIVOT'!$B$4,,ROW(C24)-1)="Grand Total",OFFSET('TABLE PIVOT'!$B$4,,ROW(C24)-1)="(blank)"), "",OFFSET('TABLE PIVOT'!$B$4,,ROW(C24)-1)),0)</f>
        <v/>
      </c>
    </row>
    <row r="28" spans="1:3" x14ac:dyDescent="0.2">
      <c r="A28" t="str">
        <f ca="1">IF(OR(OFFSET('TABLE PIVOT'!$A$5,ROW(A25)-1,)=0,OFFSET('TABLE PIVOT'!$A$5,ROW(A25)-1,)="Total",OFFSET('TABLE PIVOT'!$A$5,ROW(A25)-1,)="(blank)",OFFSET('TABLE PIVOT'!$A$5,ROW(A25)-1,)="Grand Total"), "",OFFSET('TABLE PIVOT'!$A$5,ROW(A25)-1,))</f>
        <v>Portugal</v>
      </c>
      <c r="C28" s="29" t="str">
        <f ca="1">IFERROR(IF(OR(OFFSET('TABLE PIVOT'!$B$4,,ROW(C25)-1)=0,OFFSET('TABLE PIVOT'!$B$4,,ROW(C25)-1)="Total",OFFSET('TABLE PIVOT'!$B$4,,ROW(C25)-1)="Grand Total",OFFSET('TABLE PIVOT'!$B$4,,ROW(C25)-1)="(blank)"), "",OFFSET('TABLE PIVOT'!$B$4,,ROW(C25)-1)),0)</f>
        <v/>
      </c>
    </row>
    <row r="29" spans="1:3" x14ac:dyDescent="0.2">
      <c r="A29" t="str">
        <f ca="1">IF(OR(OFFSET('TABLE PIVOT'!$A$5,ROW(A26)-1,)=0,OFFSET('TABLE PIVOT'!$A$5,ROW(A26)-1,)="Total",OFFSET('TABLE PIVOT'!$A$5,ROW(A26)-1,)="(blank)",OFFSET('TABLE PIVOT'!$A$5,ROW(A26)-1,)="Grand Total"), "",OFFSET('TABLE PIVOT'!$A$5,ROW(A26)-1,))</f>
        <v>Romania</v>
      </c>
      <c r="C29" s="29" t="str">
        <f ca="1">IFERROR(IF(OR(OFFSET('TABLE PIVOT'!$B$4,,ROW(C26)-1)=0,OFFSET('TABLE PIVOT'!$B$4,,ROW(C26)-1)="Total",OFFSET('TABLE PIVOT'!$B$4,,ROW(C26)-1)="Grand Total",OFFSET('TABLE PIVOT'!$B$4,,ROW(C26)-1)="(blank)"), "",OFFSET('TABLE PIVOT'!$B$4,,ROW(C26)-1)),0)</f>
        <v/>
      </c>
    </row>
    <row r="30" spans="1:3" x14ac:dyDescent="0.2">
      <c r="A30" t="str">
        <f ca="1">IF(OR(OFFSET('TABLE PIVOT'!$A$5,ROW(A27)-1,)=0,OFFSET('TABLE PIVOT'!$A$5,ROW(A27)-1,)="Total",OFFSET('TABLE PIVOT'!$A$5,ROW(A27)-1,)="(blank)",OFFSET('TABLE PIVOT'!$A$5,ROW(A27)-1,)="Grand Total"), "",OFFSET('TABLE PIVOT'!$A$5,ROW(A27)-1,))</f>
        <v>Slovakia</v>
      </c>
      <c r="C30" s="29" t="str">
        <f ca="1">IFERROR(IF(OR(OFFSET('TABLE PIVOT'!$B$4,,ROW(C27)-1)=0,OFFSET('TABLE PIVOT'!$B$4,,ROW(C27)-1)="Total",OFFSET('TABLE PIVOT'!$B$4,,ROW(C27)-1)="Grand Total",OFFSET('TABLE PIVOT'!$B$4,,ROW(C27)-1)="(blank)"), "",OFFSET('TABLE PIVOT'!$B$4,,ROW(C27)-1)),0)</f>
        <v/>
      </c>
    </row>
    <row r="31" spans="1:3" x14ac:dyDescent="0.2">
      <c r="A31" t="str">
        <f ca="1">IF(OR(OFFSET('TABLE PIVOT'!$A$5,ROW(A28)-1,)=0,OFFSET('TABLE PIVOT'!$A$5,ROW(A28)-1,)="Total",OFFSET('TABLE PIVOT'!$A$5,ROW(A28)-1,)="(blank)",OFFSET('TABLE PIVOT'!$A$5,ROW(A28)-1,)="Grand Total"), "",OFFSET('TABLE PIVOT'!$A$5,ROW(A28)-1,))</f>
        <v>Slovenia</v>
      </c>
      <c r="C31" s="29" t="str">
        <f ca="1">IFERROR(IF(OR(OFFSET('TABLE PIVOT'!$B$4,,ROW(C28)-1)=0,OFFSET('TABLE PIVOT'!$B$4,,ROW(C28)-1)="Total",OFFSET('TABLE PIVOT'!$B$4,,ROW(C28)-1)="Grand Total",OFFSET('TABLE PIVOT'!$B$4,,ROW(C28)-1)="(blank)"), "",OFFSET('TABLE PIVOT'!$B$4,,ROW(C28)-1)),0)</f>
        <v/>
      </c>
    </row>
    <row r="32" spans="1:3" x14ac:dyDescent="0.2">
      <c r="A32" t="str">
        <f ca="1">IF(OR(OFFSET('TABLE PIVOT'!$A$5,ROW(A29)-1,)=0,OFFSET('TABLE PIVOT'!$A$5,ROW(A29)-1,)="Total",OFFSET('TABLE PIVOT'!$A$5,ROW(A29)-1,)="(blank)",OFFSET('TABLE PIVOT'!$A$5,ROW(A29)-1,)="Grand Total"), "",OFFSET('TABLE PIVOT'!$A$5,ROW(A29)-1,))</f>
        <v>Spain</v>
      </c>
      <c r="C32" s="29" t="str">
        <f ca="1">IFERROR(IF(OR(OFFSET('TABLE PIVOT'!$B$4,,ROW(C29)-1)=0,OFFSET('TABLE PIVOT'!$B$4,,ROW(C29)-1)="Total",OFFSET('TABLE PIVOT'!$B$4,,ROW(C29)-1)="Grand Total",OFFSET('TABLE PIVOT'!$B$4,,ROW(C29)-1)="(blank)"), "",OFFSET('TABLE PIVOT'!$B$4,,ROW(C29)-1)),0)</f>
        <v/>
      </c>
    </row>
    <row r="33" spans="1:3" x14ac:dyDescent="0.2">
      <c r="A33" t="str">
        <f ca="1">IF(OR(OFFSET('TABLE PIVOT'!$A$5,ROW(A30)-1,)=0,OFFSET('TABLE PIVOT'!$A$5,ROW(A30)-1,)="Total",OFFSET('TABLE PIVOT'!$A$5,ROW(A30)-1,)="(blank)",OFFSET('TABLE PIVOT'!$A$5,ROW(A30)-1,)="Grand Total"), "",OFFSET('TABLE PIVOT'!$A$5,ROW(A30)-1,))</f>
        <v>Sweden</v>
      </c>
      <c r="C33" s="29" t="str">
        <f ca="1">IFERROR(IF(OR(OFFSET('TABLE PIVOT'!$B$4,,ROW(C30)-1)=0,OFFSET('TABLE PIVOT'!$B$4,,ROW(C30)-1)="Total",OFFSET('TABLE PIVOT'!$B$4,,ROW(C30)-1)="Grand Total",OFFSET('TABLE PIVOT'!$B$4,,ROW(C30)-1)="(blank)"), "",OFFSET('TABLE PIVOT'!$B$4,,ROW(C30)-1)),0)</f>
        <v/>
      </c>
    </row>
    <row r="34" spans="1:3" x14ac:dyDescent="0.2">
      <c r="A34" t="str">
        <f ca="1">IF(OR(OFFSET('TABLE PIVOT'!$A$5,ROW(A31)-1,)=0,OFFSET('TABLE PIVOT'!$A$5,ROW(A31)-1,)="Total",OFFSET('TABLE PIVOT'!$A$5,ROW(A31)-1,)="(blank)",OFFSET('TABLE PIVOT'!$A$5,ROW(A31)-1,)="Grand Total"), "",OFFSET('TABLE PIVOT'!$A$5,ROW(A31)-1,))</f>
        <v>Switzerland</v>
      </c>
      <c r="C34" s="29" t="str">
        <f ca="1">IFERROR(IF(OR(OFFSET('TABLE PIVOT'!$B$4,,ROW(C31)-1)=0,OFFSET('TABLE PIVOT'!$B$4,,ROW(C31)-1)="Total",OFFSET('TABLE PIVOT'!$B$4,,ROW(C31)-1)="Grand Total",OFFSET('TABLE PIVOT'!$B$4,,ROW(C31)-1)="(blank)"), "",OFFSET('TABLE PIVOT'!$B$4,,ROW(C31)-1)),0)</f>
        <v/>
      </c>
    </row>
    <row r="35" spans="1:3" x14ac:dyDescent="0.2">
      <c r="A35" t="str">
        <f ca="1">IF(OR(OFFSET('TABLE PIVOT'!$A$5,ROW(A32)-1,)=0,OFFSET('TABLE PIVOT'!$A$5,ROW(A32)-1,)="Total",OFFSET('TABLE PIVOT'!$A$5,ROW(A32)-1,)="(blank)",OFFSET('TABLE PIVOT'!$A$5,ROW(A32)-1,)="Grand Total"), "",OFFSET('TABLE PIVOT'!$A$5,ROW(A32)-1,))</f>
        <v>Ukraine</v>
      </c>
      <c r="C35" s="29" t="str">
        <f ca="1">IFERROR(IF(OR(OFFSET('TABLE PIVOT'!$B$4,,ROW(C32)-1)=0,OFFSET('TABLE PIVOT'!$B$4,,ROW(C32)-1)="Total",OFFSET('TABLE PIVOT'!$B$4,,ROW(C32)-1)="Grand Total",OFFSET('TABLE PIVOT'!$B$4,,ROW(C32)-1)="(blank)"), "",OFFSET('TABLE PIVOT'!$B$4,,ROW(C32)-1)),0)</f>
        <v/>
      </c>
    </row>
    <row r="36" spans="1:3" x14ac:dyDescent="0.2">
      <c r="A36" t="str">
        <f ca="1">IF(OR(OFFSET('TABLE PIVOT'!$A$5,ROW(A33)-1,)=0,OFFSET('TABLE PIVOT'!$A$5,ROW(A33)-1,)="Total",OFFSET('TABLE PIVOT'!$A$5,ROW(A33)-1,)="(blank)",OFFSET('TABLE PIVOT'!$A$5,ROW(A33)-1,)="Grand Total"), "",OFFSET('TABLE PIVOT'!$A$5,ROW(A33)-1,))</f>
        <v>United Kingdom</v>
      </c>
      <c r="C36" s="31" t="str">
        <f ca="1">IFERROR(IF(OR(OFFSET('TABLE PIVOT'!$B$4,,ROW(C33)-1)=0,OFFSET('TABLE PIVOT'!$B$4,,ROW(C33)-1)="Total",OFFSET('TABLE PIVOT'!$B$4,,ROW(C33)-1)="Grand Total",OFFSET('TABLE PIVOT'!$B$4,,ROW(C33)-1)="(blank)"), "",OFFSET('TABLE PIVOT'!$B$4,,ROW(C33)-1)),0)</f>
        <v/>
      </c>
    </row>
    <row r="37" spans="1:3" x14ac:dyDescent="0.2">
      <c r="A37" t="str">
        <f ca="1">IF(OR(OFFSET('TABLE PIVOT'!$A$5,ROW(A34)-1,)=0,OFFSET('TABLE PIVOT'!$A$5,ROW(A34)-1,)="Total",OFFSET('TABLE PIVOT'!$A$5,ROW(A34)-1,)="(blank)",OFFSET('TABLE PIVOT'!$A$5,ROW(A34)-1,)="Grand Total"), "",OFFSET('TABLE PIVOT'!$A$5,ROW(A34)-1,))</f>
        <v/>
      </c>
    </row>
    <row r="38" spans="1:3" x14ac:dyDescent="0.2">
      <c r="A38" t="str">
        <f ca="1">IF(OR(OFFSET('TABLE PIVOT'!$A$5,ROW(A35)-1,)=0,OFFSET('TABLE PIVOT'!$A$5,ROW(A35)-1,)="Total",OFFSET('TABLE PIVOT'!$A$5,ROW(A35)-1,)="(blank)",OFFSET('TABLE PIVOT'!$A$5,ROW(A35)-1,)="Grand Total"), "",OFFSET('TABLE PIVOT'!$A$5,ROW(A35)-1,))</f>
        <v/>
      </c>
    </row>
    <row r="39" spans="1:3" x14ac:dyDescent="0.2">
      <c r="A39" t="str">
        <f ca="1">IF(OR(OFFSET('TABLE PIVOT'!$A$5,ROW(A36)-1,)=0,OFFSET('TABLE PIVOT'!$A$5,ROW(A36)-1,)="Total",OFFSET('TABLE PIVOT'!$A$5,ROW(A36)-1,)="(blank)",OFFSET('TABLE PIVOT'!$A$5,ROW(A36)-1,)="Grand Total"), "",OFFSET('TABLE PIVOT'!$A$5,ROW(A36)-1,))</f>
        <v/>
      </c>
    </row>
    <row r="40" spans="1:3" x14ac:dyDescent="0.2">
      <c r="A40" t="str">
        <f ca="1">IF(OR(OFFSET('TABLE PIVOT'!$A$5,ROW(A37)-1,)=0,OFFSET('TABLE PIVOT'!$A$5,ROW(A37)-1,)="Total",OFFSET('TABLE PIVOT'!$A$5,ROW(A37)-1,)="(blank)",OFFSET('TABLE PIVOT'!$A$5,ROW(A37)-1,)="Grand Total"), "",OFFSET('TABLE PIVOT'!$A$5,ROW(A37)-1,))</f>
        <v/>
      </c>
    </row>
    <row r="41" spans="1:3" x14ac:dyDescent="0.2">
      <c r="A41" t="str">
        <f ca="1">IF(OR(OFFSET('TABLE PIVOT'!$A$5,ROW(A38)-1,)=0,OFFSET('TABLE PIVOT'!$A$5,ROW(A38)-1,)="Total",OFFSET('TABLE PIVOT'!$A$5,ROW(A38)-1,)="(blank)",OFFSET('TABLE PIVOT'!$A$5,ROW(A38)-1,)="Grand Total"), "",OFFSET('TABLE PIVOT'!$A$5,ROW(A38)-1,))</f>
        <v/>
      </c>
    </row>
    <row r="42" spans="1:3" x14ac:dyDescent="0.2">
      <c r="A42" t="str">
        <f ca="1">IF(OR(OFFSET('TABLE PIVOT'!$A$5,ROW(A39)-1,)=0,OFFSET('TABLE PIVOT'!$A$5,ROW(A39)-1,)="Total",OFFSET('TABLE PIVOT'!$A$5,ROW(A39)-1,)="(blank)",OFFSET('TABLE PIVOT'!$A$5,ROW(A39)-1,)="Grand Total"), "",OFFSET('TABLE PIVOT'!$A$5,ROW(A39)-1,))</f>
        <v/>
      </c>
    </row>
    <row r="43" spans="1:3" x14ac:dyDescent="0.2">
      <c r="A43" t="str">
        <f ca="1">IF(OR(OFFSET('TABLE PIVOT'!$A$5,ROW(A40)-1,)=0,OFFSET('TABLE PIVOT'!$A$5,ROW(A40)-1,)="Total",OFFSET('TABLE PIVOT'!$A$5,ROW(A40)-1,)="(blank)",OFFSET('TABLE PIVOT'!$A$5,ROW(A40)-1,)="Grand Total"), "",OFFSET('TABLE PIVOT'!$A$5,ROW(A40)-1,))</f>
        <v/>
      </c>
    </row>
    <row r="44" spans="1:3" x14ac:dyDescent="0.2">
      <c r="A44" t="str">
        <f ca="1">IF(OR(OFFSET('TABLE PIVOT'!$A$5,ROW(A41)-1,)=0,OFFSET('TABLE PIVOT'!$A$5,ROW(A41)-1,)="Total",OFFSET('TABLE PIVOT'!$A$5,ROW(A41)-1,)="(blank)",OFFSET('TABLE PIVOT'!$A$5,ROW(A41)-1,)="Grand Total"), "",OFFSET('TABLE PIVOT'!$A$5,ROW(A41)-1,))</f>
        <v/>
      </c>
    </row>
    <row r="45" spans="1:3" x14ac:dyDescent="0.2">
      <c r="A45" t="str">
        <f ca="1">IF(OR(OFFSET('TABLE PIVOT'!$A$5,ROW(A42)-1,)=0,OFFSET('TABLE PIVOT'!$A$5,ROW(A42)-1,)="Total",OFFSET('TABLE PIVOT'!$A$5,ROW(A42)-1,)="(blank)",OFFSET('TABLE PIVOT'!$A$5,ROW(A42)-1,)="Grand Total"), "",OFFSET('TABLE PIVOT'!$A$5,ROW(A42)-1,))</f>
        <v/>
      </c>
    </row>
    <row r="46" spans="1:3" x14ac:dyDescent="0.2">
      <c r="A46" t="str">
        <f ca="1">IF(OR(OFFSET('TABLE PIVOT'!$A$5,ROW(A43)-1,)=0,OFFSET('TABLE PIVOT'!$A$5,ROW(A43)-1,)="Total",OFFSET('TABLE PIVOT'!$A$5,ROW(A43)-1,)="(blank)",OFFSET('TABLE PIVOT'!$A$5,ROW(A43)-1,)="Grand Total"), "",OFFSET('TABLE PIVOT'!$A$5,ROW(A43)-1,))</f>
        <v/>
      </c>
    </row>
    <row r="47" spans="1:3" x14ac:dyDescent="0.2">
      <c r="A47" t="str">
        <f ca="1">IF(OR(OFFSET('TABLE PIVOT'!$A$5,ROW(A44)-1,)=0,OFFSET('TABLE PIVOT'!$A$5,ROW(A44)-1,)="Total",OFFSET('TABLE PIVOT'!$A$5,ROW(A44)-1,)="(blank)",OFFSET('TABLE PIVOT'!$A$5,ROW(A44)-1,)="Grand Total"), "",OFFSET('TABLE PIVOT'!$A$5,ROW(A44)-1,))</f>
        <v/>
      </c>
    </row>
    <row r="48" spans="1:3" x14ac:dyDescent="0.2">
      <c r="A48" t="str">
        <f ca="1">IF(OR(OFFSET('TABLE PIVOT'!$A$5,ROW(A45)-1,)=0,OFFSET('TABLE PIVOT'!$A$5,ROW(A45)-1,)="Total",OFFSET('TABLE PIVOT'!$A$5,ROW(A45)-1,)="(blank)",OFFSET('TABLE PIVOT'!$A$5,ROW(A45)-1,)="Grand Total"), "",OFFSET('TABLE PIVOT'!$A$5,ROW(A45)-1,))</f>
        <v/>
      </c>
    </row>
    <row r="49" spans="1:1" x14ac:dyDescent="0.2">
      <c r="A49" t="str">
        <f ca="1">IF(OR(OFFSET('TABLE PIVOT'!$A$5,ROW(A46)-1,)=0,OFFSET('TABLE PIVOT'!$A$5,ROW(A46)-1,)="Total",OFFSET('TABLE PIVOT'!$A$5,ROW(A46)-1,)="(blank)",OFFSET('TABLE PIVOT'!$A$5,ROW(A46)-1,)="Grand Total"), "",OFFSET('TABLE PIVOT'!$A$5,ROW(A46)-1,))</f>
        <v/>
      </c>
    </row>
    <row r="50" spans="1:1" x14ac:dyDescent="0.2">
      <c r="A50" t="str">
        <f ca="1">IF(OR(OFFSET('TABLE PIVOT'!$A$5,ROW(A47)-1,)=0,OFFSET('TABLE PIVOT'!$A$5,ROW(A47)-1,)="Total",OFFSET('TABLE PIVOT'!$A$5,ROW(A47)-1,)="(blank)",OFFSET('TABLE PIVOT'!$A$5,ROW(A47)-1,)="Grand Total"), "",OFFSET('TABLE PIVOT'!$A$5,ROW(A47)-1,))</f>
        <v/>
      </c>
    </row>
    <row r="51" spans="1:1" x14ac:dyDescent="0.2">
      <c r="A51" t="str">
        <f ca="1">IF(OR(OFFSET('TABLE PIVOT'!$A$5,ROW(A48)-1,)=0,OFFSET('TABLE PIVOT'!$A$5,ROW(A48)-1,)="Total",OFFSET('TABLE PIVOT'!$A$5,ROW(A48)-1,)="(blank)",OFFSET('TABLE PIVOT'!$A$5,ROW(A48)-1,)="Grand Total"), "",OFFSET('TABLE PIVOT'!$A$5,ROW(A48)-1,))</f>
        <v/>
      </c>
    </row>
    <row r="52" spans="1:1" x14ac:dyDescent="0.2">
      <c r="A52" t="str">
        <f ca="1">IF(OR(OFFSET('TABLE PIVOT'!$A$5,ROW(A49)-1,)=0,OFFSET('TABLE PIVOT'!$A$5,ROW(A49)-1,)="Total",OFFSET('TABLE PIVOT'!$A$5,ROW(A49)-1,)="(blank)",OFFSET('TABLE PIVOT'!$A$5,ROW(A49)-1,)="Grand Total"), "",OFFSET('TABLE PIVOT'!$A$5,ROW(A49)-1,))</f>
        <v/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B1:J327"/>
  <sheetViews>
    <sheetView workbookViewId="0">
      <selection activeCell="M25" sqref="M25"/>
    </sheetView>
  </sheetViews>
  <sheetFormatPr defaultRowHeight="12.75" x14ac:dyDescent="0.2"/>
  <cols>
    <col min="1" max="1" width="0.5703125" customWidth="1"/>
    <col min="2" max="3" width="15.42578125" customWidth="1"/>
    <col min="4" max="4" width="16.5703125" customWidth="1"/>
    <col min="5" max="5" width="20.28515625" customWidth="1"/>
    <col min="6" max="7" width="15.42578125" customWidth="1"/>
    <col min="8" max="8" width="17.140625" customWidth="1"/>
    <col min="9" max="10" width="17.140625" style="28" customWidth="1"/>
    <col min="11" max="11" width="4.7109375" customWidth="1"/>
  </cols>
  <sheetData>
    <row r="1" spans="2:10" s="1" customFormat="1" ht="2.65" customHeight="1" x14ac:dyDescent="0.2">
      <c r="I1" s="24"/>
      <c r="J1" s="24"/>
    </row>
    <row r="2" spans="2:10" s="1" customFormat="1" ht="18.600000000000001" customHeight="1" x14ac:dyDescent="0.2">
      <c r="B2" s="111" t="s">
        <v>19</v>
      </c>
      <c r="C2" s="111"/>
      <c r="D2" s="111"/>
      <c r="E2" s="111"/>
      <c r="I2" s="24"/>
      <c r="J2" s="24"/>
    </row>
    <row r="3" spans="2:10" s="1" customFormat="1" ht="5.25" customHeight="1" x14ac:dyDescent="0.2">
      <c r="I3" s="24"/>
      <c r="J3" s="24"/>
    </row>
    <row r="4" spans="2:10" s="1" customFormat="1" ht="34.700000000000003" customHeight="1" x14ac:dyDescent="0.2">
      <c r="B4" s="2" t="s">
        <v>25</v>
      </c>
      <c r="C4" s="2" t="s">
        <v>20</v>
      </c>
      <c r="D4" s="2" t="s">
        <v>0</v>
      </c>
      <c r="E4" s="2" t="s">
        <v>1</v>
      </c>
      <c r="F4" s="2" t="s">
        <v>26</v>
      </c>
      <c r="G4" s="2" t="s">
        <v>27</v>
      </c>
      <c r="H4" s="2" t="s">
        <v>2</v>
      </c>
      <c r="I4" s="2" t="s">
        <v>3</v>
      </c>
      <c r="J4" s="2" t="s">
        <v>4</v>
      </c>
    </row>
    <row r="5" spans="2:10" s="1" customFormat="1" ht="34.700000000000003" customHeight="1" x14ac:dyDescent="0.2">
      <c r="B5" s="3" t="s">
        <v>30</v>
      </c>
      <c r="C5" s="3" t="s">
        <v>21</v>
      </c>
      <c r="D5" s="3" t="s">
        <v>6</v>
      </c>
      <c r="E5" s="3" t="s">
        <v>7</v>
      </c>
      <c r="F5" s="3" t="s">
        <v>31</v>
      </c>
      <c r="G5" s="3" t="s">
        <v>32</v>
      </c>
      <c r="H5" s="4">
        <v>3</v>
      </c>
      <c r="I5" s="58">
        <v>824.27</v>
      </c>
      <c r="J5" s="58">
        <v>274.756666666667</v>
      </c>
    </row>
    <row r="6" spans="2:10" s="1" customFormat="1" ht="34.700000000000003" customHeight="1" x14ac:dyDescent="0.2">
      <c r="B6" s="5" t="s">
        <v>30</v>
      </c>
      <c r="C6" s="5" t="s">
        <v>21</v>
      </c>
      <c r="D6" s="5" t="s">
        <v>6</v>
      </c>
      <c r="E6" s="5" t="s">
        <v>7</v>
      </c>
      <c r="F6" s="5" t="s">
        <v>10</v>
      </c>
      <c r="G6" s="5" t="s">
        <v>33</v>
      </c>
      <c r="H6" s="6">
        <v>1</v>
      </c>
      <c r="I6" s="59">
        <v>221.55</v>
      </c>
      <c r="J6" s="59">
        <v>221.55</v>
      </c>
    </row>
    <row r="7" spans="2:10" s="1" customFormat="1" ht="19.7" customHeight="1" x14ac:dyDescent="0.2">
      <c r="B7" s="3" t="s">
        <v>30</v>
      </c>
      <c r="C7" s="3" t="s">
        <v>21</v>
      </c>
      <c r="D7" s="3" t="s">
        <v>6</v>
      </c>
      <c r="E7" s="3" t="s">
        <v>7</v>
      </c>
      <c r="F7" s="3" t="s">
        <v>34</v>
      </c>
      <c r="G7" s="3" t="s">
        <v>35</v>
      </c>
      <c r="H7" s="4">
        <v>1</v>
      </c>
      <c r="I7" s="58">
        <v>206</v>
      </c>
      <c r="J7" s="58">
        <v>206</v>
      </c>
    </row>
    <row r="8" spans="2:10" s="1" customFormat="1" ht="19.7" customHeight="1" x14ac:dyDescent="0.2">
      <c r="B8" s="5" t="s">
        <v>30</v>
      </c>
      <c r="C8" s="5" t="s">
        <v>21</v>
      </c>
      <c r="D8" s="5" t="s">
        <v>6</v>
      </c>
      <c r="E8" s="5" t="s">
        <v>7</v>
      </c>
      <c r="F8" s="5" t="s">
        <v>36</v>
      </c>
      <c r="G8" s="5" t="s">
        <v>37</v>
      </c>
      <c r="H8" s="6">
        <v>3</v>
      </c>
      <c r="I8" s="59">
        <v>807.87</v>
      </c>
      <c r="J8" s="59">
        <v>269.29000000000002</v>
      </c>
    </row>
    <row r="9" spans="2:10" s="1" customFormat="1" ht="19.7" customHeight="1" x14ac:dyDescent="0.2">
      <c r="B9" s="3" t="s">
        <v>30</v>
      </c>
      <c r="C9" s="3" t="s">
        <v>21</v>
      </c>
      <c r="D9" s="3" t="s">
        <v>6</v>
      </c>
      <c r="E9" s="3" t="s">
        <v>7</v>
      </c>
      <c r="F9" s="3" t="s">
        <v>38</v>
      </c>
      <c r="G9" s="3" t="s">
        <v>30</v>
      </c>
      <c r="H9" s="4">
        <v>1</v>
      </c>
      <c r="I9" s="58">
        <v>820.93</v>
      </c>
      <c r="J9" s="58">
        <v>820.93</v>
      </c>
    </row>
    <row r="10" spans="2:10" s="1" customFormat="1" ht="19.7" customHeight="1" x14ac:dyDescent="0.2">
      <c r="B10" s="5" t="s">
        <v>30</v>
      </c>
      <c r="C10" s="5" t="s">
        <v>21</v>
      </c>
      <c r="D10" s="5" t="s">
        <v>6</v>
      </c>
      <c r="E10" s="5" t="s">
        <v>7</v>
      </c>
      <c r="F10" s="5" t="s">
        <v>38</v>
      </c>
      <c r="G10" s="5" t="s">
        <v>39</v>
      </c>
      <c r="H10" s="6">
        <v>1</v>
      </c>
      <c r="I10" s="59">
        <v>826.2</v>
      </c>
      <c r="J10" s="59">
        <v>826.2</v>
      </c>
    </row>
    <row r="11" spans="2:10" s="1" customFormat="1" ht="19.7" customHeight="1" x14ac:dyDescent="0.2">
      <c r="B11" s="3" t="s">
        <v>30</v>
      </c>
      <c r="C11" s="3" t="s">
        <v>21</v>
      </c>
      <c r="D11" s="3" t="s">
        <v>6</v>
      </c>
      <c r="E11" s="3" t="s">
        <v>7</v>
      </c>
      <c r="F11" s="3" t="s">
        <v>11</v>
      </c>
      <c r="G11" s="3" t="s">
        <v>40</v>
      </c>
      <c r="H11" s="4">
        <v>3</v>
      </c>
      <c r="I11" s="58">
        <v>479</v>
      </c>
      <c r="J11" s="58">
        <v>159.666666666667</v>
      </c>
    </row>
    <row r="12" spans="2:10" s="1" customFormat="1" ht="19.7" customHeight="1" x14ac:dyDescent="0.2">
      <c r="B12" s="5" t="s">
        <v>30</v>
      </c>
      <c r="C12" s="5" t="s">
        <v>21</v>
      </c>
      <c r="D12" s="5" t="s">
        <v>6</v>
      </c>
      <c r="E12" s="5" t="s">
        <v>7</v>
      </c>
      <c r="F12" s="5" t="s">
        <v>12</v>
      </c>
      <c r="G12" s="5" t="s">
        <v>28</v>
      </c>
      <c r="H12" s="6">
        <v>2</v>
      </c>
      <c r="I12" s="59">
        <v>1774</v>
      </c>
      <c r="J12" s="59">
        <v>887</v>
      </c>
    </row>
    <row r="13" spans="2:10" s="1" customFormat="1" ht="19.7" customHeight="1" x14ac:dyDescent="0.2">
      <c r="B13" s="3" t="s">
        <v>30</v>
      </c>
      <c r="C13" s="3" t="s">
        <v>21</v>
      </c>
      <c r="D13" s="3" t="s">
        <v>6</v>
      </c>
      <c r="E13" s="3" t="s">
        <v>7</v>
      </c>
      <c r="F13" s="3" t="s">
        <v>41</v>
      </c>
      <c r="G13" s="3" t="s">
        <v>42</v>
      </c>
      <c r="H13" s="4">
        <v>2</v>
      </c>
      <c r="I13" s="58">
        <v>1218.76</v>
      </c>
      <c r="J13" s="58">
        <v>609.38</v>
      </c>
    </row>
    <row r="14" spans="2:10" s="1" customFormat="1" ht="19.7" customHeight="1" x14ac:dyDescent="0.2">
      <c r="B14" s="5" t="s">
        <v>30</v>
      </c>
      <c r="C14" s="5" t="s">
        <v>21</v>
      </c>
      <c r="D14" s="5" t="s">
        <v>6</v>
      </c>
      <c r="E14" s="5" t="s">
        <v>7</v>
      </c>
      <c r="F14" s="5" t="s">
        <v>43</v>
      </c>
      <c r="G14" s="5" t="s">
        <v>44</v>
      </c>
      <c r="H14" s="6">
        <v>1</v>
      </c>
      <c r="I14" s="59">
        <v>85.47</v>
      </c>
      <c r="J14" s="59">
        <v>85.47</v>
      </c>
    </row>
    <row r="15" spans="2:10" s="1" customFormat="1" ht="19.7" customHeight="1" x14ac:dyDescent="0.2">
      <c r="B15" s="3" t="s">
        <v>30</v>
      </c>
      <c r="C15" s="3" t="s">
        <v>21</v>
      </c>
      <c r="D15" s="3" t="s">
        <v>6</v>
      </c>
      <c r="E15" s="3" t="s">
        <v>7</v>
      </c>
      <c r="F15" s="3" t="s">
        <v>45</v>
      </c>
      <c r="G15" s="3" t="s">
        <v>46</v>
      </c>
      <c r="H15" s="4">
        <v>3</v>
      </c>
      <c r="I15" s="58">
        <v>1183.1500000000001</v>
      </c>
      <c r="J15" s="58">
        <v>394.38333333333298</v>
      </c>
    </row>
    <row r="16" spans="2:10" s="1" customFormat="1" ht="19.7" customHeight="1" x14ac:dyDescent="0.2">
      <c r="B16" s="5" t="s">
        <v>30</v>
      </c>
      <c r="C16" s="5" t="s">
        <v>21</v>
      </c>
      <c r="D16" s="5" t="s">
        <v>6</v>
      </c>
      <c r="E16" s="5" t="s">
        <v>7</v>
      </c>
      <c r="F16" s="5" t="s">
        <v>47</v>
      </c>
      <c r="G16" s="5" t="s">
        <v>48</v>
      </c>
      <c r="H16" s="6">
        <v>1</v>
      </c>
      <c r="I16" s="59">
        <v>514</v>
      </c>
      <c r="J16" s="59">
        <v>514</v>
      </c>
    </row>
    <row r="17" spans="2:10" s="1" customFormat="1" ht="19.7" customHeight="1" x14ac:dyDescent="0.2">
      <c r="B17" s="3" t="s">
        <v>30</v>
      </c>
      <c r="C17" s="3" t="s">
        <v>21</v>
      </c>
      <c r="D17" s="3" t="s">
        <v>6</v>
      </c>
      <c r="E17" s="3" t="s">
        <v>7</v>
      </c>
      <c r="F17" s="3" t="s">
        <v>49</v>
      </c>
      <c r="G17" s="3" t="s">
        <v>50</v>
      </c>
      <c r="H17" s="4">
        <v>1</v>
      </c>
      <c r="I17" s="58">
        <v>154</v>
      </c>
      <c r="J17" s="58">
        <v>154</v>
      </c>
    </row>
    <row r="18" spans="2:10" s="1" customFormat="1" ht="19.7" customHeight="1" x14ac:dyDescent="0.2">
      <c r="B18" s="5" t="s">
        <v>30</v>
      </c>
      <c r="C18" s="5" t="s">
        <v>21</v>
      </c>
      <c r="D18" s="5" t="s">
        <v>6</v>
      </c>
      <c r="E18" s="5" t="s">
        <v>7</v>
      </c>
      <c r="F18" s="5" t="s">
        <v>51</v>
      </c>
      <c r="G18" s="5" t="s">
        <v>52</v>
      </c>
      <c r="H18" s="6">
        <v>1</v>
      </c>
      <c r="I18" s="59">
        <v>514.25</v>
      </c>
      <c r="J18" s="59">
        <v>514.25</v>
      </c>
    </row>
    <row r="19" spans="2:10" s="1" customFormat="1" ht="19.7" customHeight="1" x14ac:dyDescent="0.2">
      <c r="B19" s="3" t="s">
        <v>30</v>
      </c>
      <c r="C19" s="3" t="s">
        <v>21</v>
      </c>
      <c r="D19" s="3" t="s">
        <v>6</v>
      </c>
      <c r="E19" s="3" t="s">
        <v>7</v>
      </c>
      <c r="F19" s="3" t="s">
        <v>53</v>
      </c>
      <c r="G19" s="3" t="s">
        <v>54</v>
      </c>
      <c r="H19" s="4">
        <v>2</v>
      </c>
      <c r="I19" s="58">
        <v>591.88</v>
      </c>
      <c r="J19" s="58">
        <v>295.94</v>
      </c>
    </row>
    <row r="20" spans="2:10" s="1" customFormat="1" ht="19.7" customHeight="1" x14ac:dyDescent="0.2">
      <c r="B20" s="5" t="s">
        <v>56</v>
      </c>
      <c r="C20" s="5" t="s">
        <v>22</v>
      </c>
      <c r="D20" s="5" t="s">
        <v>6</v>
      </c>
      <c r="E20" s="5" t="s">
        <v>7</v>
      </c>
      <c r="F20" s="5" t="s">
        <v>5</v>
      </c>
      <c r="G20" s="5" t="s">
        <v>30</v>
      </c>
      <c r="H20" s="6">
        <v>1</v>
      </c>
      <c r="I20" s="59">
        <v>223.41</v>
      </c>
      <c r="J20" s="59">
        <v>223.41</v>
      </c>
    </row>
    <row r="21" spans="2:10" s="1" customFormat="1" ht="19.7" customHeight="1" x14ac:dyDescent="0.2">
      <c r="B21" s="3" t="s">
        <v>56</v>
      </c>
      <c r="C21" s="3" t="s">
        <v>22</v>
      </c>
      <c r="D21" s="3" t="s">
        <v>6</v>
      </c>
      <c r="E21" s="3" t="s">
        <v>7</v>
      </c>
      <c r="F21" s="3" t="s">
        <v>31</v>
      </c>
      <c r="G21" s="3" t="s">
        <v>32</v>
      </c>
      <c r="H21" s="4">
        <v>1</v>
      </c>
      <c r="I21" s="58">
        <v>225.72</v>
      </c>
      <c r="J21" s="58">
        <v>225.72</v>
      </c>
    </row>
    <row r="22" spans="2:10" s="1" customFormat="1" ht="19.7" customHeight="1" x14ac:dyDescent="0.2">
      <c r="B22" s="5" t="s">
        <v>56</v>
      </c>
      <c r="C22" s="5" t="s">
        <v>22</v>
      </c>
      <c r="D22" s="5" t="s">
        <v>6</v>
      </c>
      <c r="E22" s="5" t="s">
        <v>7</v>
      </c>
      <c r="F22" s="5" t="s">
        <v>59</v>
      </c>
      <c r="G22" s="5" t="s">
        <v>60</v>
      </c>
      <c r="H22" s="6">
        <v>1</v>
      </c>
      <c r="I22" s="59">
        <v>301.7</v>
      </c>
      <c r="J22" s="59">
        <v>301.7</v>
      </c>
    </row>
    <row r="23" spans="2:10" s="1" customFormat="1" ht="19.7" customHeight="1" x14ac:dyDescent="0.2">
      <c r="B23" s="3" t="s">
        <v>56</v>
      </c>
      <c r="C23" s="3" t="s">
        <v>22</v>
      </c>
      <c r="D23" s="3" t="s">
        <v>6</v>
      </c>
      <c r="E23" s="3" t="s">
        <v>7</v>
      </c>
      <c r="F23" s="3" t="s">
        <v>61</v>
      </c>
      <c r="G23" s="3" t="s">
        <v>62</v>
      </c>
      <c r="H23" s="4">
        <v>1</v>
      </c>
      <c r="I23" s="58">
        <v>91.27</v>
      </c>
      <c r="J23" s="58">
        <v>91.27</v>
      </c>
    </row>
    <row r="24" spans="2:10" s="1" customFormat="1" ht="19.7" customHeight="1" x14ac:dyDescent="0.2">
      <c r="B24" s="5" t="s">
        <v>56</v>
      </c>
      <c r="C24" s="5" t="s">
        <v>22</v>
      </c>
      <c r="D24" s="5" t="s">
        <v>6</v>
      </c>
      <c r="E24" s="5" t="s">
        <v>7</v>
      </c>
      <c r="F24" s="5" t="s">
        <v>63</v>
      </c>
      <c r="G24" s="5" t="s">
        <v>64</v>
      </c>
      <c r="H24" s="6">
        <v>1</v>
      </c>
      <c r="I24" s="59">
        <v>379.45</v>
      </c>
      <c r="J24" s="59">
        <v>379.45</v>
      </c>
    </row>
    <row r="25" spans="2:10" s="1" customFormat="1" ht="19.7" customHeight="1" x14ac:dyDescent="0.2">
      <c r="B25" s="3" t="s">
        <v>56</v>
      </c>
      <c r="C25" s="3" t="s">
        <v>22</v>
      </c>
      <c r="D25" s="3" t="s">
        <v>6</v>
      </c>
      <c r="E25" s="3" t="s">
        <v>7</v>
      </c>
      <c r="F25" s="3" t="s">
        <v>34</v>
      </c>
      <c r="G25" s="3" t="s">
        <v>35</v>
      </c>
      <c r="H25" s="4">
        <v>1</v>
      </c>
      <c r="I25" s="58">
        <v>515.37</v>
      </c>
      <c r="J25" s="58">
        <v>515.37</v>
      </c>
    </row>
    <row r="26" spans="2:10" s="1" customFormat="1" ht="19.7" customHeight="1" x14ac:dyDescent="0.2">
      <c r="B26" s="5" t="s">
        <v>56</v>
      </c>
      <c r="C26" s="5" t="s">
        <v>22</v>
      </c>
      <c r="D26" s="5" t="s">
        <v>6</v>
      </c>
      <c r="E26" s="5" t="s">
        <v>7</v>
      </c>
      <c r="F26" s="5" t="s">
        <v>36</v>
      </c>
      <c r="G26" s="5" t="s">
        <v>37</v>
      </c>
      <c r="H26" s="6">
        <v>1</v>
      </c>
      <c r="I26" s="59">
        <v>327.08999999999997</v>
      </c>
      <c r="J26" s="59">
        <v>327.08999999999997</v>
      </c>
    </row>
    <row r="27" spans="2:10" s="1" customFormat="1" ht="19.7" customHeight="1" x14ac:dyDescent="0.2">
      <c r="B27" s="3" t="s">
        <v>56</v>
      </c>
      <c r="C27" s="3" t="s">
        <v>22</v>
      </c>
      <c r="D27" s="3" t="s">
        <v>6</v>
      </c>
      <c r="E27" s="3" t="s">
        <v>7</v>
      </c>
      <c r="F27" s="3" t="s">
        <v>38</v>
      </c>
      <c r="G27" s="3" t="s">
        <v>39</v>
      </c>
      <c r="H27" s="4">
        <v>1</v>
      </c>
      <c r="I27" s="58">
        <v>345.27</v>
      </c>
      <c r="J27" s="58">
        <v>345.27</v>
      </c>
    </row>
    <row r="28" spans="2:10" s="1" customFormat="1" ht="19.7" customHeight="1" x14ac:dyDescent="0.2">
      <c r="B28" s="5" t="s">
        <v>56</v>
      </c>
      <c r="C28" s="5" t="s">
        <v>22</v>
      </c>
      <c r="D28" s="5" t="s">
        <v>6</v>
      </c>
      <c r="E28" s="5" t="s">
        <v>7</v>
      </c>
      <c r="F28" s="5" t="s">
        <v>11</v>
      </c>
      <c r="G28" s="5" t="s">
        <v>40</v>
      </c>
      <c r="H28" s="6">
        <v>1</v>
      </c>
      <c r="I28" s="59">
        <v>214.63</v>
      </c>
      <c r="J28" s="59">
        <v>214.63</v>
      </c>
    </row>
    <row r="29" spans="2:10" s="1" customFormat="1" ht="19.7" customHeight="1" x14ac:dyDescent="0.2">
      <c r="B29" s="3" t="s">
        <v>56</v>
      </c>
      <c r="C29" s="3" t="s">
        <v>22</v>
      </c>
      <c r="D29" s="3" t="s">
        <v>6</v>
      </c>
      <c r="E29" s="3" t="s">
        <v>7</v>
      </c>
      <c r="F29" s="3" t="s">
        <v>65</v>
      </c>
      <c r="G29" s="3" t="s">
        <v>66</v>
      </c>
      <c r="H29" s="4">
        <v>1</v>
      </c>
      <c r="I29" s="58">
        <v>171.71</v>
      </c>
      <c r="J29" s="58">
        <v>171.71</v>
      </c>
    </row>
    <row r="30" spans="2:10" s="1" customFormat="1" ht="19.7" customHeight="1" x14ac:dyDescent="0.2">
      <c r="B30" s="5" t="s">
        <v>56</v>
      </c>
      <c r="C30" s="5" t="s">
        <v>22</v>
      </c>
      <c r="D30" s="5" t="s">
        <v>6</v>
      </c>
      <c r="E30" s="5" t="s">
        <v>7</v>
      </c>
      <c r="F30" s="5" t="s">
        <v>12</v>
      </c>
      <c r="G30" s="5" t="s">
        <v>28</v>
      </c>
      <c r="H30" s="6">
        <v>1</v>
      </c>
      <c r="I30" s="59">
        <v>650</v>
      </c>
      <c r="J30" s="59">
        <v>650</v>
      </c>
    </row>
    <row r="31" spans="2:10" s="1" customFormat="1" ht="19.7" customHeight="1" x14ac:dyDescent="0.2">
      <c r="B31" s="3" t="s">
        <v>56</v>
      </c>
      <c r="C31" s="3" t="s">
        <v>22</v>
      </c>
      <c r="D31" s="3" t="s">
        <v>6</v>
      </c>
      <c r="E31" s="3" t="s">
        <v>7</v>
      </c>
      <c r="F31" s="3" t="s">
        <v>41</v>
      </c>
      <c r="G31" s="3" t="s">
        <v>42</v>
      </c>
      <c r="H31" s="4">
        <v>1</v>
      </c>
      <c r="I31" s="58">
        <v>34.53</v>
      </c>
      <c r="J31" s="58">
        <v>34.53</v>
      </c>
    </row>
    <row r="32" spans="2:10" s="1" customFormat="1" ht="19.7" customHeight="1" x14ac:dyDescent="0.2">
      <c r="B32" s="5" t="s">
        <v>56</v>
      </c>
      <c r="C32" s="5" t="s">
        <v>22</v>
      </c>
      <c r="D32" s="5" t="s">
        <v>6</v>
      </c>
      <c r="E32" s="5" t="s">
        <v>7</v>
      </c>
      <c r="F32" s="5" t="s">
        <v>43</v>
      </c>
      <c r="G32" s="5" t="s">
        <v>44</v>
      </c>
      <c r="H32" s="6">
        <v>1</v>
      </c>
      <c r="I32" s="59">
        <v>161.75</v>
      </c>
      <c r="J32" s="59">
        <v>161.75</v>
      </c>
    </row>
    <row r="33" spans="2:10" s="1" customFormat="1" ht="19.7" customHeight="1" x14ac:dyDescent="0.2">
      <c r="B33" s="3" t="s">
        <v>56</v>
      </c>
      <c r="C33" s="3" t="s">
        <v>22</v>
      </c>
      <c r="D33" s="3" t="s">
        <v>6</v>
      </c>
      <c r="E33" s="3" t="s">
        <v>7</v>
      </c>
      <c r="F33" s="3" t="s">
        <v>67</v>
      </c>
      <c r="G33" s="3" t="s">
        <v>68</v>
      </c>
      <c r="H33" s="4">
        <v>1</v>
      </c>
      <c r="I33" s="58">
        <v>791.16</v>
      </c>
      <c r="J33" s="58">
        <v>791.16</v>
      </c>
    </row>
    <row r="34" spans="2:10" s="1" customFormat="1" ht="19.7" customHeight="1" x14ac:dyDescent="0.2">
      <c r="B34" s="5" t="s">
        <v>56</v>
      </c>
      <c r="C34" s="5" t="s">
        <v>22</v>
      </c>
      <c r="D34" s="5" t="s">
        <v>6</v>
      </c>
      <c r="E34" s="5" t="s">
        <v>7</v>
      </c>
      <c r="F34" s="5" t="s">
        <v>45</v>
      </c>
      <c r="G34" s="5" t="s">
        <v>46</v>
      </c>
      <c r="H34" s="6">
        <v>1</v>
      </c>
      <c r="I34" s="59">
        <v>199</v>
      </c>
      <c r="J34" s="59">
        <v>199</v>
      </c>
    </row>
    <row r="35" spans="2:10" s="1" customFormat="1" ht="19.7" customHeight="1" x14ac:dyDescent="0.2">
      <c r="B35" s="3" t="s">
        <v>56</v>
      </c>
      <c r="C35" s="3" t="s">
        <v>22</v>
      </c>
      <c r="D35" s="3" t="s">
        <v>6</v>
      </c>
      <c r="E35" s="3" t="s">
        <v>7</v>
      </c>
      <c r="F35" s="3" t="s">
        <v>69</v>
      </c>
      <c r="G35" s="3" t="s">
        <v>70</v>
      </c>
      <c r="H35" s="4">
        <v>1</v>
      </c>
      <c r="I35" s="58">
        <v>365.56</v>
      </c>
      <c r="J35" s="58">
        <v>365.56</v>
      </c>
    </row>
    <row r="36" spans="2:10" s="1" customFormat="1" ht="19.7" customHeight="1" x14ac:dyDescent="0.2">
      <c r="B36" s="5" t="s">
        <v>56</v>
      </c>
      <c r="C36" s="5" t="s">
        <v>22</v>
      </c>
      <c r="D36" s="5" t="s">
        <v>6</v>
      </c>
      <c r="E36" s="5" t="s">
        <v>7</v>
      </c>
      <c r="F36" s="5" t="s">
        <v>47</v>
      </c>
      <c r="G36" s="5" t="s">
        <v>48</v>
      </c>
      <c r="H36" s="6">
        <v>1</v>
      </c>
      <c r="I36" s="59">
        <v>581.36</v>
      </c>
      <c r="J36" s="59">
        <v>581.36</v>
      </c>
    </row>
    <row r="37" spans="2:10" s="1" customFormat="1" ht="19.7" customHeight="1" x14ac:dyDescent="0.2">
      <c r="B37" s="3" t="s">
        <v>56</v>
      </c>
      <c r="C37" s="3" t="s">
        <v>22</v>
      </c>
      <c r="D37" s="3" t="s">
        <v>6</v>
      </c>
      <c r="E37" s="3" t="s">
        <v>7</v>
      </c>
      <c r="F37" s="3" t="s">
        <v>14</v>
      </c>
      <c r="G37" s="3" t="s">
        <v>29</v>
      </c>
      <c r="H37" s="4">
        <v>1</v>
      </c>
      <c r="I37" s="58">
        <v>384.57</v>
      </c>
      <c r="J37" s="58">
        <v>384.57</v>
      </c>
    </row>
    <row r="38" spans="2:10" s="1" customFormat="1" ht="19.7" customHeight="1" x14ac:dyDescent="0.2">
      <c r="B38" s="5" t="s">
        <v>56</v>
      </c>
      <c r="C38" s="5" t="s">
        <v>22</v>
      </c>
      <c r="D38" s="5" t="s">
        <v>6</v>
      </c>
      <c r="E38" s="5" t="s">
        <v>7</v>
      </c>
      <c r="F38" s="5" t="s">
        <v>71</v>
      </c>
      <c r="G38" s="5" t="s">
        <v>72</v>
      </c>
      <c r="H38" s="6">
        <v>1</v>
      </c>
      <c r="I38" s="59">
        <v>308.67</v>
      </c>
      <c r="J38" s="59">
        <v>308.67</v>
      </c>
    </row>
    <row r="39" spans="2:10" s="1" customFormat="1" ht="19.7" customHeight="1" x14ac:dyDescent="0.2">
      <c r="B39" s="3" t="s">
        <v>56</v>
      </c>
      <c r="C39" s="3" t="s">
        <v>22</v>
      </c>
      <c r="D39" s="3" t="s">
        <v>6</v>
      </c>
      <c r="E39" s="3" t="s">
        <v>7</v>
      </c>
      <c r="F39" s="3" t="s">
        <v>73</v>
      </c>
      <c r="G39" s="3" t="s">
        <v>74</v>
      </c>
      <c r="H39" s="4">
        <v>1</v>
      </c>
      <c r="I39" s="58">
        <v>181.51</v>
      </c>
      <c r="J39" s="58">
        <v>181.51</v>
      </c>
    </row>
    <row r="40" spans="2:10" s="1" customFormat="1" ht="19.7" customHeight="1" x14ac:dyDescent="0.2">
      <c r="B40" s="5" t="s">
        <v>56</v>
      </c>
      <c r="C40" s="5" t="s">
        <v>22</v>
      </c>
      <c r="D40" s="5" t="s">
        <v>6</v>
      </c>
      <c r="E40" s="5" t="s">
        <v>7</v>
      </c>
      <c r="F40" s="5" t="s">
        <v>49</v>
      </c>
      <c r="G40" s="5" t="s">
        <v>50</v>
      </c>
      <c r="H40" s="6">
        <v>1</v>
      </c>
      <c r="I40" s="59">
        <v>204.05</v>
      </c>
      <c r="J40" s="59">
        <v>204.05</v>
      </c>
    </row>
    <row r="41" spans="2:10" s="1" customFormat="1" ht="19.7" customHeight="1" x14ac:dyDescent="0.2">
      <c r="B41" s="3" t="s">
        <v>56</v>
      </c>
      <c r="C41" s="3" t="s">
        <v>22</v>
      </c>
      <c r="D41" s="3" t="s">
        <v>6</v>
      </c>
      <c r="E41" s="3" t="s">
        <v>7</v>
      </c>
      <c r="F41" s="3" t="s">
        <v>75</v>
      </c>
      <c r="G41" s="3" t="s">
        <v>76</v>
      </c>
      <c r="H41" s="4">
        <v>1</v>
      </c>
      <c r="I41" s="58">
        <v>477.13</v>
      </c>
      <c r="J41" s="58">
        <v>477.13</v>
      </c>
    </row>
    <row r="42" spans="2:10" s="1" customFormat="1" ht="19.7" customHeight="1" x14ac:dyDescent="0.2">
      <c r="B42" s="5" t="s">
        <v>56</v>
      </c>
      <c r="C42" s="5" t="s">
        <v>22</v>
      </c>
      <c r="D42" s="5" t="s">
        <v>6</v>
      </c>
      <c r="E42" s="5" t="s">
        <v>7</v>
      </c>
      <c r="F42" s="5" t="s">
        <v>51</v>
      </c>
      <c r="G42" s="5" t="s">
        <v>52</v>
      </c>
      <c r="H42" s="6">
        <v>1</v>
      </c>
      <c r="I42" s="59">
        <v>182.97</v>
      </c>
      <c r="J42" s="59">
        <v>182.97</v>
      </c>
    </row>
    <row r="43" spans="2:10" s="1" customFormat="1" ht="19.7" customHeight="1" x14ac:dyDescent="0.2">
      <c r="B43" s="3" t="s">
        <v>56</v>
      </c>
      <c r="C43" s="3" t="s">
        <v>22</v>
      </c>
      <c r="D43" s="3" t="s">
        <v>6</v>
      </c>
      <c r="E43" s="3" t="s">
        <v>7</v>
      </c>
      <c r="F43" s="3" t="s">
        <v>77</v>
      </c>
      <c r="G43" s="3" t="s">
        <v>78</v>
      </c>
      <c r="H43" s="4">
        <v>1</v>
      </c>
      <c r="I43" s="58">
        <v>280.68</v>
      </c>
      <c r="J43" s="58">
        <v>280.68</v>
      </c>
    </row>
    <row r="44" spans="2:10" s="1" customFormat="1" ht="19.7" customHeight="1" x14ac:dyDescent="0.2">
      <c r="B44" s="5" t="s">
        <v>56</v>
      </c>
      <c r="C44" s="5" t="s">
        <v>22</v>
      </c>
      <c r="D44" s="5" t="s">
        <v>6</v>
      </c>
      <c r="E44" s="5" t="s">
        <v>7</v>
      </c>
      <c r="F44" s="5" t="s">
        <v>79</v>
      </c>
      <c r="G44" s="5" t="s">
        <v>80</v>
      </c>
      <c r="H44" s="6">
        <v>1</v>
      </c>
      <c r="I44" s="59">
        <v>185.99</v>
      </c>
      <c r="J44" s="59">
        <v>185.99</v>
      </c>
    </row>
    <row r="45" spans="2:10" s="1" customFormat="1" ht="19.7" customHeight="1" x14ac:dyDescent="0.2">
      <c r="B45" s="3" t="s">
        <v>56</v>
      </c>
      <c r="C45" s="3" t="s">
        <v>22</v>
      </c>
      <c r="D45" s="3" t="s">
        <v>6</v>
      </c>
      <c r="E45" s="3" t="s">
        <v>7</v>
      </c>
      <c r="F45" s="3" t="s">
        <v>81</v>
      </c>
      <c r="G45" s="3" t="s">
        <v>82</v>
      </c>
      <c r="H45" s="4">
        <v>1</v>
      </c>
      <c r="I45" s="58">
        <v>248.57</v>
      </c>
      <c r="J45" s="58">
        <v>248.57</v>
      </c>
    </row>
    <row r="46" spans="2:10" s="1" customFormat="1" ht="19.7" customHeight="1" x14ac:dyDescent="0.2">
      <c r="B46" s="5" t="s">
        <v>56</v>
      </c>
      <c r="C46" s="5" t="s">
        <v>22</v>
      </c>
      <c r="D46" s="5" t="s">
        <v>6</v>
      </c>
      <c r="E46" s="5" t="s">
        <v>7</v>
      </c>
      <c r="F46" s="5" t="s">
        <v>53</v>
      </c>
      <c r="G46" s="5" t="s">
        <v>54</v>
      </c>
      <c r="H46" s="6">
        <v>1</v>
      </c>
      <c r="I46" s="59">
        <v>99</v>
      </c>
      <c r="J46" s="59">
        <v>99</v>
      </c>
    </row>
    <row r="47" spans="2:10" s="1" customFormat="1" ht="19.7" customHeight="1" x14ac:dyDescent="0.2">
      <c r="B47" s="3" t="s">
        <v>29</v>
      </c>
      <c r="C47" s="3" t="s">
        <v>23</v>
      </c>
      <c r="D47" s="3" t="s">
        <v>6</v>
      </c>
      <c r="E47" s="3" t="s">
        <v>7</v>
      </c>
      <c r="F47" s="3" t="s">
        <v>57</v>
      </c>
      <c r="G47" s="3" t="s">
        <v>58</v>
      </c>
      <c r="H47" s="4">
        <v>33</v>
      </c>
      <c r="I47" s="58">
        <v>14182.22</v>
      </c>
      <c r="J47" s="58">
        <v>429.76424242424201</v>
      </c>
    </row>
    <row r="48" spans="2:10" s="1" customFormat="1" ht="19.7" customHeight="1" x14ac:dyDescent="0.2">
      <c r="B48" s="5" t="s">
        <v>29</v>
      </c>
      <c r="C48" s="5" t="s">
        <v>23</v>
      </c>
      <c r="D48" s="5" t="s">
        <v>6</v>
      </c>
      <c r="E48" s="5" t="s">
        <v>7</v>
      </c>
      <c r="F48" s="5" t="s">
        <v>5</v>
      </c>
      <c r="G48" s="5" t="s">
        <v>30</v>
      </c>
      <c r="H48" s="6">
        <v>28</v>
      </c>
      <c r="I48" s="59">
        <v>2461.38</v>
      </c>
      <c r="J48" s="59">
        <v>87.906428571428606</v>
      </c>
    </row>
    <row r="49" spans="2:10" s="1" customFormat="1" ht="19.7" customHeight="1" x14ac:dyDescent="0.2">
      <c r="B49" s="3" t="s">
        <v>29</v>
      </c>
      <c r="C49" s="3" t="s">
        <v>23</v>
      </c>
      <c r="D49" s="3" t="s">
        <v>6</v>
      </c>
      <c r="E49" s="3" t="s">
        <v>7</v>
      </c>
      <c r="F49" s="3" t="s">
        <v>31</v>
      </c>
      <c r="G49" s="3" t="s">
        <v>32</v>
      </c>
      <c r="H49" s="4">
        <v>31</v>
      </c>
      <c r="I49" s="58">
        <v>10255.44</v>
      </c>
      <c r="J49" s="58">
        <v>330.82064516128997</v>
      </c>
    </row>
    <row r="50" spans="2:10" s="1" customFormat="1" ht="19.7" customHeight="1" x14ac:dyDescent="0.2">
      <c r="B50" s="5" t="s">
        <v>29</v>
      </c>
      <c r="C50" s="5" t="s">
        <v>23</v>
      </c>
      <c r="D50" s="5" t="s">
        <v>6</v>
      </c>
      <c r="E50" s="5" t="s">
        <v>7</v>
      </c>
      <c r="F50" s="5" t="s">
        <v>59</v>
      </c>
      <c r="G50" s="5" t="s">
        <v>60</v>
      </c>
      <c r="H50" s="6">
        <v>15</v>
      </c>
      <c r="I50" s="59">
        <v>7355.04</v>
      </c>
      <c r="J50" s="59">
        <v>490.33600000000001</v>
      </c>
    </row>
    <row r="51" spans="2:10" s="1" customFormat="1" ht="19.7" customHeight="1" x14ac:dyDescent="0.2">
      <c r="B51" s="3" t="s">
        <v>29</v>
      </c>
      <c r="C51" s="3" t="s">
        <v>23</v>
      </c>
      <c r="D51" s="3" t="s">
        <v>6</v>
      </c>
      <c r="E51" s="3" t="s">
        <v>7</v>
      </c>
      <c r="F51" s="3" t="s">
        <v>61</v>
      </c>
      <c r="G51" s="3" t="s">
        <v>62</v>
      </c>
      <c r="H51" s="4">
        <v>33</v>
      </c>
      <c r="I51" s="58">
        <v>11794.23</v>
      </c>
      <c r="J51" s="58">
        <v>357.40090909090901</v>
      </c>
    </row>
    <row r="52" spans="2:10" s="1" customFormat="1" ht="19.7" customHeight="1" x14ac:dyDescent="0.2">
      <c r="B52" s="5" t="s">
        <v>29</v>
      </c>
      <c r="C52" s="5" t="s">
        <v>23</v>
      </c>
      <c r="D52" s="5" t="s">
        <v>6</v>
      </c>
      <c r="E52" s="5" t="s">
        <v>7</v>
      </c>
      <c r="F52" s="5" t="s">
        <v>10</v>
      </c>
      <c r="G52" s="5" t="s">
        <v>30</v>
      </c>
      <c r="H52" s="6">
        <v>1</v>
      </c>
      <c r="I52" s="59">
        <v>448.76</v>
      </c>
      <c r="J52" s="59">
        <v>448.76</v>
      </c>
    </row>
    <row r="53" spans="2:10" s="1" customFormat="1" ht="19.7" customHeight="1" x14ac:dyDescent="0.2">
      <c r="B53" s="3" t="s">
        <v>29</v>
      </c>
      <c r="C53" s="3" t="s">
        <v>23</v>
      </c>
      <c r="D53" s="3" t="s">
        <v>6</v>
      </c>
      <c r="E53" s="3" t="s">
        <v>7</v>
      </c>
      <c r="F53" s="3" t="s">
        <v>10</v>
      </c>
      <c r="G53" s="3" t="s">
        <v>33</v>
      </c>
      <c r="H53" s="4">
        <v>34</v>
      </c>
      <c r="I53" s="58">
        <v>5585.82</v>
      </c>
      <c r="J53" s="58">
        <v>164.28882352941201</v>
      </c>
    </row>
    <row r="54" spans="2:10" s="1" customFormat="1" ht="19.7" customHeight="1" x14ac:dyDescent="0.2">
      <c r="B54" s="5" t="s">
        <v>29</v>
      </c>
      <c r="C54" s="5" t="s">
        <v>23</v>
      </c>
      <c r="D54" s="5" t="s">
        <v>6</v>
      </c>
      <c r="E54" s="5" t="s">
        <v>7</v>
      </c>
      <c r="F54" s="5" t="s">
        <v>63</v>
      </c>
      <c r="G54" s="5" t="s">
        <v>64</v>
      </c>
      <c r="H54" s="6">
        <v>33</v>
      </c>
      <c r="I54" s="59">
        <v>12043.27</v>
      </c>
      <c r="J54" s="59">
        <v>364.94757575757598</v>
      </c>
    </row>
    <row r="55" spans="2:10" s="1" customFormat="1" ht="19.7" customHeight="1" x14ac:dyDescent="0.2">
      <c r="B55" s="3" t="s">
        <v>29</v>
      </c>
      <c r="C55" s="3" t="s">
        <v>23</v>
      </c>
      <c r="D55" s="3" t="s">
        <v>6</v>
      </c>
      <c r="E55" s="3" t="s">
        <v>7</v>
      </c>
      <c r="F55" s="3" t="s">
        <v>34</v>
      </c>
      <c r="G55" s="3" t="s">
        <v>35</v>
      </c>
      <c r="H55" s="4">
        <v>23</v>
      </c>
      <c r="I55" s="58">
        <v>15215.44</v>
      </c>
      <c r="J55" s="58">
        <v>661.54086956521701</v>
      </c>
    </row>
    <row r="56" spans="2:10" s="1" customFormat="1" ht="19.7" customHeight="1" x14ac:dyDescent="0.2">
      <c r="B56" s="5" t="s">
        <v>29</v>
      </c>
      <c r="C56" s="5" t="s">
        <v>23</v>
      </c>
      <c r="D56" s="5" t="s">
        <v>6</v>
      </c>
      <c r="E56" s="5" t="s">
        <v>7</v>
      </c>
      <c r="F56" s="5" t="s">
        <v>36</v>
      </c>
      <c r="G56" s="5" t="s">
        <v>37</v>
      </c>
      <c r="H56" s="6">
        <v>28</v>
      </c>
      <c r="I56" s="59">
        <v>12552.55</v>
      </c>
      <c r="J56" s="59">
        <v>448.30535714285702</v>
      </c>
    </row>
    <row r="57" spans="2:10" s="1" customFormat="1" ht="19.7" customHeight="1" x14ac:dyDescent="0.2">
      <c r="B57" s="3" t="s">
        <v>29</v>
      </c>
      <c r="C57" s="3" t="s">
        <v>23</v>
      </c>
      <c r="D57" s="3" t="s">
        <v>6</v>
      </c>
      <c r="E57" s="3" t="s">
        <v>7</v>
      </c>
      <c r="F57" s="3" t="s">
        <v>38</v>
      </c>
      <c r="G57" s="3" t="s">
        <v>39</v>
      </c>
      <c r="H57" s="4">
        <v>40</v>
      </c>
      <c r="I57" s="58">
        <v>19598.21</v>
      </c>
      <c r="J57" s="58">
        <v>489.95524999999998</v>
      </c>
    </row>
    <row r="58" spans="2:10" s="1" customFormat="1" ht="19.7" customHeight="1" x14ac:dyDescent="0.2">
      <c r="B58" s="5" t="s">
        <v>29</v>
      </c>
      <c r="C58" s="5" t="s">
        <v>23</v>
      </c>
      <c r="D58" s="5" t="s">
        <v>6</v>
      </c>
      <c r="E58" s="5" t="s">
        <v>7</v>
      </c>
      <c r="F58" s="5" t="s">
        <v>11</v>
      </c>
      <c r="G58" s="5" t="s">
        <v>30</v>
      </c>
      <c r="H58" s="6">
        <v>1</v>
      </c>
      <c r="I58" s="59">
        <v>123.2</v>
      </c>
      <c r="J58" s="59">
        <v>123.2</v>
      </c>
    </row>
    <row r="59" spans="2:10" s="1" customFormat="1" ht="19.7" customHeight="1" x14ac:dyDescent="0.2">
      <c r="B59" s="3" t="s">
        <v>29</v>
      </c>
      <c r="C59" s="3" t="s">
        <v>23</v>
      </c>
      <c r="D59" s="3" t="s">
        <v>6</v>
      </c>
      <c r="E59" s="3" t="s">
        <v>7</v>
      </c>
      <c r="F59" s="3" t="s">
        <v>11</v>
      </c>
      <c r="G59" s="3" t="s">
        <v>40</v>
      </c>
      <c r="H59" s="4">
        <v>32</v>
      </c>
      <c r="I59" s="58">
        <v>6788.14</v>
      </c>
      <c r="J59" s="58">
        <v>212.12937500000001</v>
      </c>
    </row>
    <row r="60" spans="2:10" s="1" customFormat="1" ht="19.7" customHeight="1" x14ac:dyDescent="0.2">
      <c r="B60" s="5" t="s">
        <v>29</v>
      </c>
      <c r="C60" s="5" t="s">
        <v>23</v>
      </c>
      <c r="D60" s="5" t="s">
        <v>6</v>
      </c>
      <c r="E60" s="5" t="s">
        <v>7</v>
      </c>
      <c r="F60" s="5" t="s">
        <v>65</v>
      </c>
      <c r="G60" s="5" t="s">
        <v>66</v>
      </c>
      <c r="H60" s="6">
        <v>5</v>
      </c>
      <c r="I60" s="59">
        <v>2403.66</v>
      </c>
      <c r="J60" s="59">
        <v>480.73200000000003</v>
      </c>
    </row>
    <row r="61" spans="2:10" s="1" customFormat="1" ht="19.7" customHeight="1" x14ac:dyDescent="0.2">
      <c r="B61" s="3" t="s">
        <v>29</v>
      </c>
      <c r="C61" s="3" t="s">
        <v>23</v>
      </c>
      <c r="D61" s="3" t="s">
        <v>6</v>
      </c>
      <c r="E61" s="3" t="s">
        <v>7</v>
      </c>
      <c r="F61" s="3" t="s">
        <v>12</v>
      </c>
      <c r="G61" s="3" t="s">
        <v>28</v>
      </c>
      <c r="H61" s="4">
        <v>26</v>
      </c>
      <c r="I61" s="58">
        <v>16578.740000000002</v>
      </c>
      <c r="J61" s="58">
        <v>637.64384615384597</v>
      </c>
    </row>
    <row r="62" spans="2:10" s="1" customFormat="1" ht="19.7" customHeight="1" x14ac:dyDescent="0.2">
      <c r="B62" s="5" t="s">
        <v>29</v>
      </c>
      <c r="C62" s="5" t="s">
        <v>23</v>
      </c>
      <c r="D62" s="5" t="s">
        <v>6</v>
      </c>
      <c r="E62" s="5" t="s">
        <v>7</v>
      </c>
      <c r="F62" s="5" t="s">
        <v>83</v>
      </c>
      <c r="G62" s="5" t="s">
        <v>84</v>
      </c>
      <c r="H62" s="6">
        <v>31</v>
      </c>
      <c r="I62" s="59">
        <v>14220.95</v>
      </c>
      <c r="J62" s="59">
        <v>458.740322580645</v>
      </c>
    </row>
    <row r="63" spans="2:10" s="1" customFormat="1" ht="19.7" customHeight="1" x14ac:dyDescent="0.2">
      <c r="B63" s="3" t="s">
        <v>29</v>
      </c>
      <c r="C63" s="3" t="s">
        <v>23</v>
      </c>
      <c r="D63" s="3" t="s">
        <v>6</v>
      </c>
      <c r="E63" s="3" t="s">
        <v>7</v>
      </c>
      <c r="F63" s="3" t="s">
        <v>41</v>
      </c>
      <c r="G63" s="3" t="s">
        <v>30</v>
      </c>
      <c r="H63" s="4">
        <v>1</v>
      </c>
      <c r="I63" s="58">
        <v>742.02</v>
      </c>
      <c r="J63" s="58">
        <v>742.02</v>
      </c>
    </row>
    <row r="64" spans="2:10" s="1" customFormat="1" ht="19.7" customHeight="1" x14ac:dyDescent="0.2">
      <c r="B64" s="5" t="s">
        <v>29</v>
      </c>
      <c r="C64" s="5" t="s">
        <v>23</v>
      </c>
      <c r="D64" s="5" t="s">
        <v>6</v>
      </c>
      <c r="E64" s="5" t="s">
        <v>7</v>
      </c>
      <c r="F64" s="5" t="s">
        <v>41</v>
      </c>
      <c r="G64" s="5" t="s">
        <v>33</v>
      </c>
      <c r="H64" s="6">
        <v>1</v>
      </c>
      <c r="I64" s="59">
        <v>570.36</v>
      </c>
      <c r="J64" s="59">
        <v>570.36</v>
      </c>
    </row>
    <row r="65" spans="2:10" s="1" customFormat="1" ht="19.7" customHeight="1" x14ac:dyDescent="0.2">
      <c r="B65" s="3" t="s">
        <v>29</v>
      </c>
      <c r="C65" s="3" t="s">
        <v>23</v>
      </c>
      <c r="D65" s="3" t="s">
        <v>6</v>
      </c>
      <c r="E65" s="3" t="s">
        <v>7</v>
      </c>
      <c r="F65" s="3" t="s">
        <v>41</v>
      </c>
      <c r="G65" s="3" t="s">
        <v>42</v>
      </c>
      <c r="H65" s="4">
        <v>35</v>
      </c>
      <c r="I65" s="58">
        <v>19632.099999999999</v>
      </c>
      <c r="J65" s="58">
        <v>560.91714285714295</v>
      </c>
    </row>
    <row r="66" spans="2:10" s="1" customFormat="1" ht="19.7" customHeight="1" x14ac:dyDescent="0.2">
      <c r="B66" s="5" t="s">
        <v>29</v>
      </c>
      <c r="C66" s="5" t="s">
        <v>23</v>
      </c>
      <c r="D66" s="5" t="s">
        <v>6</v>
      </c>
      <c r="E66" s="5" t="s">
        <v>7</v>
      </c>
      <c r="F66" s="5" t="s">
        <v>43</v>
      </c>
      <c r="G66" s="5" t="s">
        <v>44</v>
      </c>
      <c r="H66" s="6">
        <v>37</v>
      </c>
      <c r="I66" s="59">
        <v>19619.759999999998</v>
      </c>
      <c r="J66" s="59">
        <v>530.26378378378399</v>
      </c>
    </row>
    <row r="67" spans="2:10" s="1" customFormat="1" ht="19.7" customHeight="1" x14ac:dyDescent="0.2">
      <c r="B67" s="3" t="s">
        <v>29</v>
      </c>
      <c r="C67" s="3" t="s">
        <v>23</v>
      </c>
      <c r="D67" s="3" t="s">
        <v>6</v>
      </c>
      <c r="E67" s="3" t="s">
        <v>7</v>
      </c>
      <c r="F67" s="3" t="s">
        <v>45</v>
      </c>
      <c r="G67" s="3" t="s">
        <v>46</v>
      </c>
      <c r="H67" s="4">
        <v>42</v>
      </c>
      <c r="I67" s="58">
        <v>21719.19</v>
      </c>
      <c r="J67" s="58">
        <v>517.12357142857104</v>
      </c>
    </row>
    <row r="68" spans="2:10" s="1" customFormat="1" ht="19.7" customHeight="1" x14ac:dyDescent="0.2">
      <c r="B68" s="5" t="s">
        <v>29</v>
      </c>
      <c r="C68" s="5" t="s">
        <v>23</v>
      </c>
      <c r="D68" s="5" t="s">
        <v>6</v>
      </c>
      <c r="E68" s="5" t="s">
        <v>7</v>
      </c>
      <c r="F68" s="5" t="s">
        <v>47</v>
      </c>
      <c r="G68" s="5" t="s">
        <v>48</v>
      </c>
      <c r="H68" s="6">
        <v>27</v>
      </c>
      <c r="I68" s="59">
        <v>14377.68</v>
      </c>
      <c r="J68" s="59">
        <v>532.506666666667</v>
      </c>
    </row>
    <row r="69" spans="2:10" s="1" customFormat="1" ht="19.7" customHeight="1" x14ac:dyDescent="0.2">
      <c r="B69" s="3" t="s">
        <v>29</v>
      </c>
      <c r="C69" s="3" t="s">
        <v>23</v>
      </c>
      <c r="D69" s="3" t="s">
        <v>6</v>
      </c>
      <c r="E69" s="3" t="s">
        <v>7</v>
      </c>
      <c r="F69" s="3" t="s">
        <v>71</v>
      </c>
      <c r="G69" s="3" t="s">
        <v>72</v>
      </c>
      <c r="H69" s="4">
        <v>33</v>
      </c>
      <c r="I69" s="58">
        <v>16263.73</v>
      </c>
      <c r="J69" s="58">
        <v>492.84030303030301</v>
      </c>
    </row>
    <row r="70" spans="2:10" s="1" customFormat="1" ht="19.7" customHeight="1" x14ac:dyDescent="0.2">
      <c r="B70" s="5" t="s">
        <v>29</v>
      </c>
      <c r="C70" s="5" t="s">
        <v>23</v>
      </c>
      <c r="D70" s="5" t="s">
        <v>6</v>
      </c>
      <c r="E70" s="5" t="s">
        <v>7</v>
      </c>
      <c r="F70" s="5" t="s">
        <v>73</v>
      </c>
      <c r="G70" s="5" t="s">
        <v>74</v>
      </c>
      <c r="H70" s="6">
        <v>28</v>
      </c>
      <c r="I70" s="59">
        <v>10865.11</v>
      </c>
      <c r="J70" s="59">
        <v>388.03964285714301</v>
      </c>
    </row>
    <row r="71" spans="2:10" s="1" customFormat="1" ht="19.7" customHeight="1" x14ac:dyDescent="0.2">
      <c r="B71" s="3" t="s">
        <v>29</v>
      </c>
      <c r="C71" s="3" t="s">
        <v>23</v>
      </c>
      <c r="D71" s="3" t="s">
        <v>6</v>
      </c>
      <c r="E71" s="3" t="s">
        <v>7</v>
      </c>
      <c r="F71" s="3" t="s">
        <v>49</v>
      </c>
      <c r="G71" s="3" t="s">
        <v>30</v>
      </c>
      <c r="H71" s="4">
        <v>2</v>
      </c>
      <c r="I71" s="58">
        <v>260.8</v>
      </c>
      <c r="J71" s="58">
        <v>130.4</v>
      </c>
    </row>
    <row r="72" spans="2:10" s="1" customFormat="1" ht="19.7" customHeight="1" x14ac:dyDescent="0.2">
      <c r="B72" s="5" t="s">
        <v>29</v>
      </c>
      <c r="C72" s="5" t="s">
        <v>23</v>
      </c>
      <c r="D72" s="5" t="s">
        <v>6</v>
      </c>
      <c r="E72" s="5" t="s">
        <v>7</v>
      </c>
      <c r="F72" s="5" t="s">
        <v>49</v>
      </c>
      <c r="G72" s="5" t="s">
        <v>50</v>
      </c>
      <c r="H72" s="6">
        <v>30</v>
      </c>
      <c r="I72" s="59">
        <v>7118.16</v>
      </c>
      <c r="J72" s="59">
        <v>237.27199999999999</v>
      </c>
    </row>
    <row r="73" spans="2:10" s="1" customFormat="1" ht="19.7" customHeight="1" x14ac:dyDescent="0.2">
      <c r="B73" s="3" t="s">
        <v>29</v>
      </c>
      <c r="C73" s="3" t="s">
        <v>23</v>
      </c>
      <c r="D73" s="3" t="s">
        <v>6</v>
      </c>
      <c r="E73" s="3" t="s">
        <v>7</v>
      </c>
      <c r="F73" s="3" t="s">
        <v>51</v>
      </c>
      <c r="G73" s="3" t="s">
        <v>33</v>
      </c>
      <c r="H73" s="4">
        <v>4</v>
      </c>
      <c r="I73" s="58">
        <v>1242.43</v>
      </c>
      <c r="J73" s="58">
        <v>310.60750000000002</v>
      </c>
    </row>
    <row r="74" spans="2:10" s="1" customFormat="1" ht="19.7" customHeight="1" x14ac:dyDescent="0.2">
      <c r="B74" s="5" t="s">
        <v>29</v>
      </c>
      <c r="C74" s="5" t="s">
        <v>23</v>
      </c>
      <c r="D74" s="5" t="s">
        <v>6</v>
      </c>
      <c r="E74" s="5" t="s">
        <v>7</v>
      </c>
      <c r="F74" s="5" t="s">
        <v>51</v>
      </c>
      <c r="G74" s="5" t="s">
        <v>52</v>
      </c>
      <c r="H74" s="6">
        <v>42</v>
      </c>
      <c r="I74" s="59">
        <v>13373.37</v>
      </c>
      <c r="J74" s="59">
        <v>318.413571428571</v>
      </c>
    </row>
    <row r="75" spans="2:10" s="1" customFormat="1" ht="19.7" customHeight="1" x14ac:dyDescent="0.2">
      <c r="B75" s="3" t="s">
        <v>29</v>
      </c>
      <c r="C75" s="3" t="s">
        <v>23</v>
      </c>
      <c r="D75" s="3" t="s">
        <v>6</v>
      </c>
      <c r="E75" s="3" t="s">
        <v>7</v>
      </c>
      <c r="F75" s="3" t="s">
        <v>77</v>
      </c>
      <c r="G75" s="3" t="s">
        <v>78</v>
      </c>
      <c r="H75" s="4">
        <v>32</v>
      </c>
      <c r="I75" s="58">
        <v>11105.84</v>
      </c>
      <c r="J75" s="58">
        <v>347.0575</v>
      </c>
    </row>
    <row r="76" spans="2:10" s="1" customFormat="1" ht="19.7" customHeight="1" x14ac:dyDescent="0.2">
      <c r="B76" s="5" t="s">
        <v>29</v>
      </c>
      <c r="C76" s="5" t="s">
        <v>23</v>
      </c>
      <c r="D76" s="5" t="s">
        <v>6</v>
      </c>
      <c r="E76" s="5" t="s">
        <v>7</v>
      </c>
      <c r="F76" s="5" t="s">
        <v>79</v>
      </c>
      <c r="G76" s="5" t="s">
        <v>80</v>
      </c>
      <c r="H76" s="6">
        <v>27</v>
      </c>
      <c r="I76" s="59">
        <v>11090.43</v>
      </c>
      <c r="J76" s="59">
        <v>410.756666666667</v>
      </c>
    </row>
    <row r="77" spans="2:10" s="1" customFormat="1" ht="19.7" customHeight="1" x14ac:dyDescent="0.2">
      <c r="B77" s="3" t="s">
        <v>29</v>
      </c>
      <c r="C77" s="3" t="s">
        <v>23</v>
      </c>
      <c r="D77" s="3" t="s">
        <v>6</v>
      </c>
      <c r="E77" s="3" t="s">
        <v>7</v>
      </c>
      <c r="F77" s="3" t="s">
        <v>81</v>
      </c>
      <c r="G77" s="3" t="s">
        <v>82</v>
      </c>
      <c r="H77" s="4">
        <v>33</v>
      </c>
      <c r="I77" s="58">
        <v>15932.33</v>
      </c>
      <c r="J77" s="58">
        <v>482.79787878787897</v>
      </c>
    </row>
    <row r="78" spans="2:10" s="1" customFormat="1" ht="19.7" customHeight="1" x14ac:dyDescent="0.2">
      <c r="B78" s="5" t="s">
        <v>29</v>
      </c>
      <c r="C78" s="5" t="s">
        <v>23</v>
      </c>
      <c r="D78" s="5" t="s">
        <v>6</v>
      </c>
      <c r="E78" s="5" t="s">
        <v>7</v>
      </c>
      <c r="F78" s="5" t="s">
        <v>53</v>
      </c>
      <c r="G78" s="5" t="s">
        <v>84</v>
      </c>
      <c r="H78" s="6">
        <v>4</v>
      </c>
      <c r="I78" s="59">
        <v>2687.61</v>
      </c>
      <c r="J78" s="59">
        <v>671.90250000000003</v>
      </c>
    </row>
    <row r="79" spans="2:10" s="1" customFormat="1" ht="19.7" customHeight="1" x14ac:dyDescent="0.2">
      <c r="B79" s="3" t="s">
        <v>29</v>
      </c>
      <c r="C79" s="3" t="s">
        <v>23</v>
      </c>
      <c r="D79" s="3" t="s">
        <v>6</v>
      </c>
      <c r="E79" s="3" t="s">
        <v>7</v>
      </c>
      <c r="F79" s="3" t="s">
        <v>53</v>
      </c>
      <c r="G79" s="3" t="s">
        <v>46</v>
      </c>
      <c r="H79" s="4">
        <v>3</v>
      </c>
      <c r="I79" s="58">
        <v>1455.83</v>
      </c>
      <c r="J79" s="58">
        <v>485.27666666666698</v>
      </c>
    </row>
    <row r="80" spans="2:10" s="1" customFormat="1" ht="19.7" customHeight="1" x14ac:dyDescent="0.2">
      <c r="B80" s="5" t="s">
        <v>29</v>
      </c>
      <c r="C80" s="5" t="s">
        <v>23</v>
      </c>
      <c r="D80" s="5" t="s">
        <v>6</v>
      </c>
      <c r="E80" s="5" t="s">
        <v>7</v>
      </c>
      <c r="F80" s="5" t="s">
        <v>53</v>
      </c>
      <c r="G80" s="5" t="s">
        <v>54</v>
      </c>
      <c r="H80" s="6">
        <v>31</v>
      </c>
      <c r="I80" s="59">
        <v>12530.14</v>
      </c>
      <c r="J80" s="59">
        <v>404.19806451612902</v>
      </c>
    </row>
    <row r="81" spans="2:10" s="1" customFormat="1" ht="19.7" customHeight="1" x14ac:dyDescent="0.2">
      <c r="B81" s="3" t="s">
        <v>29</v>
      </c>
      <c r="C81" s="3" t="s">
        <v>23</v>
      </c>
      <c r="D81" s="3" t="s">
        <v>6</v>
      </c>
      <c r="E81" s="3" t="s">
        <v>7</v>
      </c>
      <c r="F81" s="3" t="s">
        <v>18</v>
      </c>
      <c r="G81" s="3" t="s">
        <v>58</v>
      </c>
      <c r="H81" s="4">
        <v>5</v>
      </c>
      <c r="I81" s="58">
        <v>2458.13</v>
      </c>
      <c r="J81" s="58">
        <v>491.62599999999998</v>
      </c>
    </row>
    <row r="82" spans="2:10" s="1" customFormat="1" ht="19.7" customHeight="1" x14ac:dyDescent="0.2">
      <c r="B82" s="5" t="s">
        <v>29</v>
      </c>
      <c r="C82" s="5" t="s">
        <v>23</v>
      </c>
      <c r="D82" s="5" t="s">
        <v>6</v>
      </c>
      <c r="E82" s="5" t="s">
        <v>7</v>
      </c>
      <c r="F82" s="5" t="s">
        <v>18</v>
      </c>
      <c r="G82" s="5" t="s">
        <v>29</v>
      </c>
      <c r="H82" s="6">
        <v>1</v>
      </c>
      <c r="I82" s="59">
        <v>613.28</v>
      </c>
      <c r="J82" s="59">
        <v>613.28</v>
      </c>
    </row>
    <row r="83" spans="2:10" s="1" customFormat="1" ht="19.7" customHeight="1" x14ac:dyDescent="0.2">
      <c r="B83" s="3" t="s">
        <v>29</v>
      </c>
      <c r="C83" s="3" t="s">
        <v>23</v>
      </c>
      <c r="D83" s="3" t="s">
        <v>6</v>
      </c>
      <c r="E83" s="3" t="s">
        <v>7</v>
      </c>
      <c r="F83" s="3" t="s">
        <v>18</v>
      </c>
      <c r="G83" s="3" t="s">
        <v>56</v>
      </c>
      <c r="H83" s="4">
        <v>19</v>
      </c>
      <c r="I83" s="58">
        <v>7668.01</v>
      </c>
      <c r="J83" s="58">
        <v>403.579473684211</v>
      </c>
    </row>
    <row r="84" spans="2:10" s="1" customFormat="1" ht="19.7" customHeight="1" x14ac:dyDescent="0.2">
      <c r="B84" s="5" t="s">
        <v>29</v>
      </c>
      <c r="C84" s="5" t="s">
        <v>23</v>
      </c>
      <c r="D84" s="5" t="s">
        <v>6</v>
      </c>
      <c r="E84" s="5" t="s">
        <v>15</v>
      </c>
      <c r="F84" s="5" t="s">
        <v>57</v>
      </c>
      <c r="G84" s="5" t="s">
        <v>58</v>
      </c>
      <c r="H84" s="6">
        <v>1</v>
      </c>
      <c r="I84" s="59">
        <v>635.28</v>
      </c>
      <c r="J84" s="59">
        <v>635.28</v>
      </c>
    </row>
    <row r="85" spans="2:10" s="1" customFormat="1" ht="19.7" customHeight="1" x14ac:dyDescent="0.2">
      <c r="B85" s="3" t="s">
        <v>29</v>
      </c>
      <c r="C85" s="3" t="s">
        <v>23</v>
      </c>
      <c r="D85" s="3" t="s">
        <v>6</v>
      </c>
      <c r="E85" s="3" t="s">
        <v>15</v>
      </c>
      <c r="F85" s="3" t="s">
        <v>31</v>
      </c>
      <c r="G85" s="3" t="s">
        <v>32</v>
      </c>
      <c r="H85" s="4">
        <v>1</v>
      </c>
      <c r="I85" s="58">
        <v>318.42</v>
      </c>
      <c r="J85" s="58">
        <v>318.42</v>
      </c>
    </row>
    <row r="86" spans="2:10" s="1" customFormat="1" ht="19.7" customHeight="1" x14ac:dyDescent="0.2">
      <c r="B86" s="5" t="s">
        <v>29</v>
      </c>
      <c r="C86" s="5" t="s">
        <v>23</v>
      </c>
      <c r="D86" s="5" t="s">
        <v>6</v>
      </c>
      <c r="E86" s="5" t="s">
        <v>15</v>
      </c>
      <c r="F86" s="5" t="s">
        <v>59</v>
      </c>
      <c r="G86" s="5" t="s">
        <v>60</v>
      </c>
      <c r="H86" s="6">
        <v>1</v>
      </c>
      <c r="I86" s="59">
        <v>540</v>
      </c>
      <c r="J86" s="59">
        <v>540</v>
      </c>
    </row>
    <row r="87" spans="2:10" s="1" customFormat="1" ht="19.7" customHeight="1" x14ac:dyDescent="0.2">
      <c r="B87" s="3" t="s">
        <v>29</v>
      </c>
      <c r="C87" s="3" t="s">
        <v>23</v>
      </c>
      <c r="D87" s="3" t="s">
        <v>6</v>
      </c>
      <c r="E87" s="3" t="s">
        <v>15</v>
      </c>
      <c r="F87" s="3" t="s">
        <v>61</v>
      </c>
      <c r="G87" s="3" t="s">
        <v>62</v>
      </c>
      <c r="H87" s="4">
        <v>1</v>
      </c>
      <c r="I87" s="58">
        <v>508.8</v>
      </c>
      <c r="J87" s="58">
        <v>508.8</v>
      </c>
    </row>
    <row r="88" spans="2:10" s="1" customFormat="1" ht="19.7" customHeight="1" x14ac:dyDescent="0.2">
      <c r="B88" s="5" t="s">
        <v>29</v>
      </c>
      <c r="C88" s="5" t="s">
        <v>23</v>
      </c>
      <c r="D88" s="5" t="s">
        <v>6</v>
      </c>
      <c r="E88" s="5" t="s">
        <v>15</v>
      </c>
      <c r="F88" s="5" t="s">
        <v>10</v>
      </c>
      <c r="G88" s="5" t="s">
        <v>33</v>
      </c>
      <c r="H88" s="6">
        <v>1</v>
      </c>
      <c r="I88" s="59">
        <v>88.44</v>
      </c>
      <c r="J88" s="59">
        <v>88.44</v>
      </c>
    </row>
    <row r="89" spans="2:10" s="1" customFormat="1" ht="19.7" customHeight="1" x14ac:dyDescent="0.2">
      <c r="B89" s="3" t="s">
        <v>29</v>
      </c>
      <c r="C89" s="3" t="s">
        <v>23</v>
      </c>
      <c r="D89" s="3" t="s">
        <v>6</v>
      </c>
      <c r="E89" s="3" t="s">
        <v>15</v>
      </c>
      <c r="F89" s="3" t="s">
        <v>63</v>
      </c>
      <c r="G89" s="3" t="s">
        <v>64</v>
      </c>
      <c r="H89" s="4">
        <v>1</v>
      </c>
      <c r="I89" s="58">
        <v>395.74</v>
      </c>
      <c r="J89" s="58">
        <v>395.74</v>
      </c>
    </row>
    <row r="90" spans="2:10" s="1" customFormat="1" ht="19.7" customHeight="1" x14ac:dyDescent="0.2">
      <c r="B90" s="5" t="s">
        <v>29</v>
      </c>
      <c r="C90" s="5" t="s">
        <v>23</v>
      </c>
      <c r="D90" s="5" t="s">
        <v>6</v>
      </c>
      <c r="E90" s="5" t="s">
        <v>15</v>
      </c>
      <c r="F90" s="5" t="s">
        <v>34</v>
      </c>
      <c r="G90" s="5" t="s">
        <v>35</v>
      </c>
      <c r="H90" s="6">
        <v>1</v>
      </c>
      <c r="I90" s="59">
        <v>418.91</v>
      </c>
      <c r="J90" s="59">
        <v>418.91</v>
      </c>
    </row>
    <row r="91" spans="2:10" s="1" customFormat="1" ht="19.7" customHeight="1" x14ac:dyDescent="0.2">
      <c r="B91" s="3" t="s">
        <v>29</v>
      </c>
      <c r="C91" s="3" t="s">
        <v>23</v>
      </c>
      <c r="D91" s="3" t="s">
        <v>6</v>
      </c>
      <c r="E91" s="3" t="s">
        <v>15</v>
      </c>
      <c r="F91" s="3" t="s">
        <v>36</v>
      </c>
      <c r="G91" s="3" t="s">
        <v>37</v>
      </c>
      <c r="H91" s="4">
        <v>1</v>
      </c>
      <c r="I91" s="58">
        <v>407</v>
      </c>
      <c r="J91" s="58">
        <v>407</v>
      </c>
    </row>
    <row r="92" spans="2:10" s="1" customFormat="1" ht="19.7" customHeight="1" x14ac:dyDescent="0.2">
      <c r="B92" s="5" t="s">
        <v>29</v>
      </c>
      <c r="C92" s="5" t="s">
        <v>23</v>
      </c>
      <c r="D92" s="5" t="s">
        <v>6</v>
      </c>
      <c r="E92" s="5" t="s">
        <v>15</v>
      </c>
      <c r="F92" s="5" t="s">
        <v>38</v>
      </c>
      <c r="G92" s="5" t="s">
        <v>39</v>
      </c>
      <c r="H92" s="6">
        <v>1</v>
      </c>
      <c r="I92" s="59">
        <v>488.47</v>
      </c>
      <c r="J92" s="59">
        <v>488.47</v>
      </c>
    </row>
    <row r="93" spans="2:10" s="1" customFormat="1" ht="19.7" customHeight="1" x14ac:dyDescent="0.2">
      <c r="B93" s="3" t="s">
        <v>29</v>
      </c>
      <c r="C93" s="3" t="s">
        <v>23</v>
      </c>
      <c r="D93" s="3" t="s">
        <v>6</v>
      </c>
      <c r="E93" s="3" t="s">
        <v>15</v>
      </c>
      <c r="F93" s="3" t="s">
        <v>11</v>
      </c>
      <c r="G93" s="3" t="s">
        <v>40</v>
      </c>
      <c r="H93" s="4">
        <v>2</v>
      </c>
      <c r="I93" s="58">
        <v>460</v>
      </c>
      <c r="J93" s="58">
        <v>230</v>
      </c>
    </row>
    <row r="94" spans="2:10" s="1" customFormat="1" ht="19.7" customHeight="1" x14ac:dyDescent="0.2">
      <c r="B94" s="5" t="s">
        <v>29</v>
      </c>
      <c r="C94" s="5" t="s">
        <v>23</v>
      </c>
      <c r="D94" s="5" t="s">
        <v>6</v>
      </c>
      <c r="E94" s="5" t="s">
        <v>15</v>
      </c>
      <c r="F94" s="5" t="s">
        <v>12</v>
      </c>
      <c r="G94" s="5" t="s">
        <v>28</v>
      </c>
      <c r="H94" s="6">
        <v>1</v>
      </c>
      <c r="I94" s="59">
        <v>423</v>
      </c>
      <c r="J94" s="59">
        <v>423</v>
      </c>
    </row>
    <row r="95" spans="2:10" s="1" customFormat="1" ht="19.7" customHeight="1" x14ac:dyDescent="0.2">
      <c r="B95" s="3" t="s">
        <v>29</v>
      </c>
      <c r="C95" s="3" t="s">
        <v>23</v>
      </c>
      <c r="D95" s="3" t="s">
        <v>6</v>
      </c>
      <c r="E95" s="3" t="s">
        <v>15</v>
      </c>
      <c r="F95" s="3" t="s">
        <v>41</v>
      </c>
      <c r="G95" s="3" t="s">
        <v>42</v>
      </c>
      <c r="H95" s="4">
        <v>1</v>
      </c>
      <c r="I95" s="58">
        <v>559.59</v>
      </c>
      <c r="J95" s="58">
        <v>559.59</v>
      </c>
    </row>
    <row r="96" spans="2:10" s="1" customFormat="1" ht="19.7" customHeight="1" x14ac:dyDescent="0.2">
      <c r="B96" s="5" t="s">
        <v>29</v>
      </c>
      <c r="C96" s="5" t="s">
        <v>23</v>
      </c>
      <c r="D96" s="5" t="s">
        <v>6</v>
      </c>
      <c r="E96" s="5" t="s">
        <v>15</v>
      </c>
      <c r="F96" s="5" t="s">
        <v>45</v>
      </c>
      <c r="G96" s="5" t="s">
        <v>46</v>
      </c>
      <c r="H96" s="6">
        <v>1</v>
      </c>
      <c r="I96" s="59">
        <v>486.04</v>
      </c>
      <c r="J96" s="59">
        <v>486.04</v>
      </c>
    </row>
    <row r="97" spans="2:10" s="1" customFormat="1" ht="19.7" customHeight="1" x14ac:dyDescent="0.2">
      <c r="B97" s="3" t="s">
        <v>29</v>
      </c>
      <c r="C97" s="3" t="s">
        <v>23</v>
      </c>
      <c r="D97" s="3" t="s">
        <v>6</v>
      </c>
      <c r="E97" s="3" t="s">
        <v>15</v>
      </c>
      <c r="F97" s="3" t="s">
        <v>47</v>
      </c>
      <c r="G97" s="3" t="s">
        <v>48</v>
      </c>
      <c r="H97" s="4">
        <v>1</v>
      </c>
      <c r="I97" s="58">
        <v>512.41</v>
      </c>
      <c r="J97" s="58">
        <v>512.41</v>
      </c>
    </row>
    <row r="98" spans="2:10" s="1" customFormat="1" ht="19.7" customHeight="1" x14ac:dyDescent="0.2">
      <c r="B98" s="5" t="s">
        <v>29</v>
      </c>
      <c r="C98" s="5" t="s">
        <v>23</v>
      </c>
      <c r="D98" s="5" t="s">
        <v>6</v>
      </c>
      <c r="E98" s="5" t="s">
        <v>15</v>
      </c>
      <c r="F98" s="5" t="s">
        <v>71</v>
      </c>
      <c r="G98" s="5" t="s">
        <v>72</v>
      </c>
      <c r="H98" s="6">
        <v>1</v>
      </c>
      <c r="I98" s="59">
        <v>454.43</v>
      </c>
      <c r="J98" s="59">
        <v>454.43</v>
      </c>
    </row>
    <row r="99" spans="2:10" s="1" customFormat="1" ht="19.7" customHeight="1" x14ac:dyDescent="0.2">
      <c r="B99" s="3" t="s">
        <v>29</v>
      </c>
      <c r="C99" s="3" t="s">
        <v>23</v>
      </c>
      <c r="D99" s="3" t="s">
        <v>6</v>
      </c>
      <c r="E99" s="3" t="s">
        <v>15</v>
      </c>
      <c r="F99" s="3" t="s">
        <v>73</v>
      </c>
      <c r="G99" s="3" t="s">
        <v>74</v>
      </c>
      <c r="H99" s="4">
        <v>1</v>
      </c>
      <c r="I99" s="58">
        <v>444.69</v>
      </c>
      <c r="J99" s="58">
        <v>444.69</v>
      </c>
    </row>
    <row r="100" spans="2:10" s="1" customFormat="1" ht="19.7" customHeight="1" x14ac:dyDescent="0.2">
      <c r="B100" s="5" t="s">
        <v>29</v>
      </c>
      <c r="C100" s="5" t="s">
        <v>23</v>
      </c>
      <c r="D100" s="5" t="s">
        <v>6</v>
      </c>
      <c r="E100" s="5" t="s">
        <v>15</v>
      </c>
      <c r="F100" s="5" t="s">
        <v>51</v>
      </c>
      <c r="G100" s="5" t="s">
        <v>52</v>
      </c>
      <c r="H100" s="6">
        <v>1</v>
      </c>
      <c r="I100" s="59">
        <v>397.46</v>
      </c>
      <c r="J100" s="59">
        <v>397.46</v>
      </c>
    </row>
    <row r="101" spans="2:10" s="1" customFormat="1" ht="19.7" customHeight="1" x14ac:dyDescent="0.2">
      <c r="B101" s="3" t="s">
        <v>29</v>
      </c>
      <c r="C101" s="3" t="s">
        <v>23</v>
      </c>
      <c r="D101" s="3" t="s">
        <v>6</v>
      </c>
      <c r="E101" s="3" t="s">
        <v>15</v>
      </c>
      <c r="F101" s="3" t="s">
        <v>77</v>
      </c>
      <c r="G101" s="3" t="s">
        <v>78</v>
      </c>
      <c r="H101" s="4">
        <v>1</v>
      </c>
      <c r="I101" s="58">
        <v>284.77999999999997</v>
      </c>
      <c r="J101" s="58">
        <v>284.77999999999997</v>
      </c>
    </row>
    <row r="102" spans="2:10" s="1" customFormat="1" ht="19.7" customHeight="1" x14ac:dyDescent="0.2">
      <c r="B102" s="5" t="s">
        <v>29</v>
      </c>
      <c r="C102" s="5" t="s">
        <v>23</v>
      </c>
      <c r="D102" s="5" t="s">
        <v>6</v>
      </c>
      <c r="E102" s="5" t="s">
        <v>15</v>
      </c>
      <c r="F102" s="5" t="s">
        <v>79</v>
      </c>
      <c r="G102" s="5" t="s">
        <v>80</v>
      </c>
      <c r="H102" s="6">
        <v>1</v>
      </c>
      <c r="I102" s="59">
        <v>598.48</v>
      </c>
      <c r="J102" s="59">
        <v>598.48</v>
      </c>
    </row>
    <row r="103" spans="2:10" s="1" customFormat="1" ht="19.7" customHeight="1" x14ac:dyDescent="0.2">
      <c r="B103" s="3" t="s">
        <v>29</v>
      </c>
      <c r="C103" s="3" t="s">
        <v>23</v>
      </c>
      <c r="D103" s="3" t="s">
        <v>6</v>
      </c>
      <c r="E103" s="3" t="s">
        <v>15</v>
      </c>
      <c r="F103" s="3" t="s">
        <v>81</v>
      </c>
      <c r="G103" s="3" t="s">
        <v>82</v>
      </c>
      <c r="H103" s="4">
        <v>1</v>
      </c>
      <c r="I103" s="58">
        <v>335.66</v>
      </c>
      <c r="J103" s="58">
        <v>335.66</v>
      </c>
    </row>
    <row r="104" spans="2:10" s="1" customFormat="1" ht="19.7" customHeight="1" x14ac:dyDescent="0.2">
      <c r="B104" s="5" t="s">
        <v>29</v>
      </c>
      <c r="C104" s="5" t="s">
        <v>23</v>
      </c>
      <c r="D104" s="5" t="s">
        <v>6</v>
      </c>
      <c r="E104" s="5" t="s">
        <v>15</v>
      </c>
      <c r="F104" s="5" t="s">
        <v>53</v>
      </c>
      <c r="G104" s="5" t="s">
        <v>54</v>
      </c>
      <c r="H104" s="6">
        <v>1</v>
      </c>
      <c r="I104" s="59">
        <v>482.84</v>
      </c>
      <c r="J104" s="59">
        <v>482.84</v>
      </c>
    </row>
    <row r="105" spans="2:10" s="1" customFormat="1" ht="19.7" customHeight="1" x14ac:dyDescent="0.2">
      <c r="B105" s="3" t="s">
        <v>29</v>
      </c>
      <c r="C105" s="3" t="s">
        <v>23</v>
      </c>
      <c r="D105" s="3" t="s">
        <v>6</v>
      </c>
      <c r="E105" s="3" t="s">
        <v>15</v>
      </c>
      <c r="F105" s="3" t="s">
        <v>18</v>
      </c>
      <c r="G105" s="3" t="s">
        <v>56</v>
      </c>
      <c r="H105" s="4">
        <v>1</v>
      </c>
      <c r="I105" s="58">
        <v>715.28</v>
      </c>
      <c r="J105" s="58">
        <v>715.28</v>
      </c>
    </row>
    <row r="106" spans="2:10" s="1" customFormat="1" ht="19.7" customHeight="1" x14ac:dyDescent="0.2">
      <c r="B106" s="5" t="s">
        <v>33</v>
      </c>
      <c r="C106" s="5" t="s">
        <v>24</v>
      </c>
      <c r="D106" s="5" t="s">
        <v>6</v>
      </c>
      <c r="E106" s="5" t="s">
        <v>7</v>
      </c>
      <c r="F106" s="5" t="s">
        <v>57</v>
      </c>
      <c r="G106" s="5" t="s">
        <v>58</v>
      </c>
      <c r="H106" s="6">
        <v>1</v>
      </c>
      <c r="I106" s="59">
        <v>440.22</v>
      </c>
      <c r="J106" s="59">
        <v>440.22</v>
      </c>
    </row>
    <row r="107" spans="2:10" s="1" customFormat="1" ht="19.7" customHeight="1" x14ac:dyDescent="0.2">
      <c r="B107" s="3" t="s">
        <v>33</v>
      </c>
      <c r="C107" s="3" t="s">
        <v>24</v>
      </c>
      <c r="D107" s="3" t="s">
        <v>6</v>
      </c>
      <c r="E107" s="3" t="s">
        <v>7</v>
      </c>
      <c r="F107" s="3" t="s">
        <v>5</v>
      </c>
      <c r="G107" s="3" t="s">
        <v>30</v>
      </c>
      <c r="H107" s="4">
        <v>1</v>
      </c>
      <c r="I107" s="58">
        <v>175.8</v>
      </c>
      <c r="J107" s="58">
        <v>175.8</v>
      </c>
    </row>
    <row r="108" spans="2:10" s="1" customFormat="1" ht="19.7" customHeight="1" x14ac:dyDescent="0.2">
      <c r="B108" s="5" t="s">
        <v>33</v>
      </c>
      <c r="C108" s="5" t="s">
        <v>24</v>
      </c>
      <c r="D108" s="5" t="s">
        <v>6</v>
      </c>
      <c r="E108" s="5" t="s">
        <v>7</v>
      </c>
      <c r="F108" s="5" t="s">
        <v>31</v>
      </c>
      <c r="G108" s="5" t="s">
        <v>32</v>
      </c>
      <c r="H108" s="6">
        <v>1</v>
      </c>
      <c r="I108" s="59">
        <v>309.27</v>
      </c>
      <c r="J108" s="59">
        <v>309.27</v>
      </c>
    </row>
    <row r="109" spans="2:10" s="1" customFormat="1" ht="19.7" customHeight="1" x14ac:dyDescent="0.2">
      <c r="B109" s="3" t="s">
        <v>33</v>
      </c>
      <c r="C109" s="3" t="s">
        <v>24</v>
      </c>
      <c r="D109" s="3" t="s">
        <v>6</v>
      </c>
      <c r="E109" s="3" t="s">
        <v>7</v>
      </c>
      <c r="F109" s="3" t="s">
        <v>59</v>
      </c>
      <c r="G109" s="3" t="s">
        <v>60</v>
      </c>
      <c r="H109" s="4">
        <v>1</v>
      </c>
      <c r="I109" s="58">
        <v>509.25</v>
      </c>
      <c r="J109" s="58">
        <v>509.25</v>
      </c>
    </row>
    <row r="110" spans="2:10" s="1" customFormat="1" ht="19.7" customHeight="1" x14ac:dyDescent="0.2">
      <c r="B110" s="5" t="s">
        <v>33</v>
      </c>
      <c r="C110" s="5" t="s">
        <v>24</v>
      </c>
      <c r="D110" s="5" t="s">
        <v>6</v>
      </c>
      <c r="E110" s="5" t="s">
        <v>7</v>
      </c>
      <c r="F110" s="5" t="s">
        <v>61</v>
      </c>
      <c r="G110" s="5" t="s">
        <v>62</v>
      </c>
      <c r="H110" s="6">
        <v>1</v>
      </c>
      <c r="I110" s="59">
        <v>205.91</v>
      </c>
      <c r="J110" s="59">
        <v>205.91</v>
      </c>
    </row>
    <row r="111" spans="2:10" s="1" customFormat="1" ht="19.7" customHeight="1" x14ac:dyDescent="0.2">
      <c r="B111" s="3" t="s">
        <v>33</v>
      </c>
      <c r="C111" s="3" t="s">
        <v>24</v>
      </c>
      <c r="D111" s="3" t="s">
        <v>6</v>
      </c>
      <c r="E111" s="3" t="s">
        <v>7</v>
      </c>
      <c r="F111" s="3" t="s">
        <v>63</v>
      </c>
      <c r="G111" s="3" t="s">
        <v>64</v>
      </c>
      <c r="H111" s="4">
        <v>1</v>
      </c>
      <c r="I111" s="58">
        <v>425.89</v>
      </c>
      <c r="J111" s="58">
        <v>425.89</v>
      </c>
    </row>
    <row r="112" spans="2:10" s="1" customFormat="1" ht="19.7" customHeight="1" x14ac:dyDescent="0.2">
      <c r="B112" s="5" t="s">
        <v>33</v>
      </c>
      <c r="C112" s="5" t="s">
        <v>24</v>
      </c>
      <c r="D112" s="5" t="s">
        <v>6</v>
      </c>
      <c r="E112" s="5" t="s">
        <v>7</v>
      </c>
      <c r="F112" s="5" t="s">
        <v>36</v>
      </c>
      <c r="G112" s="5" t="s">
        <v>37</v>
      </c>
      <c r="H112" s="6">
        <v>1</v>
      </c>
      <c r="I112" s="59">
        <v>372.85</v>
      </c>
      <c r="J112" s="59">
        <v>372.85</v>
      </c>
    </row>
    <row r="113" spans="2:10" s="1" customFormat="1" ht="19.7" customHeight="1" x14ac:dyDescent="0.2">
      <c r="B113" s="3" t="s">
        <v>33</v>
      </c>
      <c r="C113" s="3" t="s">
        <v>24</v>
      </c>
      <c r="D113" s="3" t="s">
        <v>6</v>
      </c>
      <c r="E113" s="3" t="s">
        <v>7</v>
      </c>
      <c r="F113" s="3" t="s">
        <v>38</v>
      </c>
      <c r="G113" s="3" t="s">
        <v>39</v>
      </c>
      <c r="H113" s="4">
        <v>1</v>
      </c>
      <c r="I113" s="58">
        <v>450.1</v>
      </c>
      <c r="J113" s="58">
        <v>450.1</v>
      </c>
    </row>
    <row r="114" spans="2:10" s="1" customFormat="1" ht="19.7" customHeight="1" x14ac:dyDescent="0.2">
      <c r="B114" s="5" t="s">
        <v>33</v>
      </c>
      <c r="C114" s="5" t="s">
        <v>24</v>
      </c>
      <c r="D114" s="5" t="s">
        <v>6</v>
      </c>
      <c r="E114" s="5" t="s">
        <v>7</v>
      </c>
      <c r="F114" s="5" t="s">
        <v>11</v>
      </c>
      <c r="G114" s="5" t="s">
        <v>40</v>
      </c>
      <c r="H114" s="6">
        <v>1</v>
      </c>
      <c r="I114" s="59">
        <v>179.8</v>
      </c>
      <c r="J114" s="59">
        <v>179.8</v>
      </c>
    </row>
    <row r="115" spans="2:10" s="1" customFormat="1" ht="19.7" customHeight="1" x14ac:dyDescent="0.2">
      <c r="B115" s="3" t="s">
        <v>33</v>
      </c>
      <c r="C115" s="3" t="s">
        <v>24</v>
      </c>
      <c r="D115" s="3" t="s">
        <v>6</v>
      </c>
      <c r="E115" s="3" t="s">
        <v>7</v>
      </c>
      <c r="F115" s="3" t="s">
        <v>12</v>
      </c>
      <c r="G115" s="3" t="s">
        <v>28</v>
      </c>
      <c r="H115" s="4">
        <v>1</v>
      </c>
      <c r="I115" s="58">
        <v>645</v>
      </c>
      <c r="J115" s="58">
        <v>645</v>
      </c>
    </row>
    <row r="116" spans="2:10" s="1" customFormat="1" ht="19.7" customHeight="1" x14ac:dyDescent="0.2">
      <c r="B116" s="5" t="s">
        <v>33</v>
      </c>
      <c r="C116" s="5" t="s">
        <v>24</v>
      </c>
      <c r="D116" s="5" t="s">
        <v>6</v>
      </c>
      <c r="E116" s="5" t="s">
        <v>7</v>
      </c>
      <c r="F116" s="5" t="s">
        <v>83</v>
      </c>
      <c r="G116" s="5" t="s">
        <v>84</v>
      </c>
      <c r="H116" s="6">
        <v>1</v>
      </c>
      <c r="I116" s="59">
        <v>233.52</v>
      </c>
      <c r="J116" s="59">
        <v>233.52</v>
      </c>
    </row>
    <row r="117" spans="2:10" s="1" customFormat="1" ht="19.7" customHeight="1" x14ac:dyDescent="0.2">
      <c r="B117" s="3" t="s">
        <v>33</v>
      </c>
      <c r="C117" s="3" t="s">
        <v>24</v>
      </c>
      <c r="D117" s="3" t="s">
        <v>6</v>
      </c>
      <c r="E117" s="3" t="s">
        <v>7</v>
      </c>
      <c r="F117" s="3" t="s">
        <v>41</v>
      </c>
      <c r="G117" s="3" t="s">
        <v>42</v>
      </c>
      <c r="H117" s="4">
        <v>1</v>
      </c>
      <c r="I117" s="58">
        <v>387.12</v>
      </c>
      <c r="J117" s="58">
        <v>387.12</v>
      </c>
    </row>
    <row r="118" spans="2:10" s="1" customFormat="1" ht="19.7" customHeight="1" x14ac:dyDescent="0.2">
      <c r="B118" s="5" t="s">
        <v>33</v>
      </c>
      <c r="C118" s="5" t="s">
        <v>24</v>
      </c>
      <c r="D118" s="5" t="s">
        <v>6</v>
      </c>
      <c r="E118" s="5" t="s">
        <v>7</v>
      </c>
      <c r="F118" s="5" t="s">
        <v>43</v>
      </c>
      <c r="G118" s="5" t="s">
        <v>44</v>
      </c>
      <c r="H118" s="6">
        <v>1</v>
      </c>
      <c r="I118" s="59">
        <v>188.37</v>
      </c>
      <c r="J118" s="59">
        <v>188.37</v>
      </c>
    </row>
    <row r="119" spans="2:10" s="1" customFormat="1" ht="19.7" customHeight="1" x14ac:dyDescent="0.2">
      <c r="B119" s="3" t="s">
        <v>33</v>
      </c>
      <c r="C119" s="3" t="s">
        <v>24</v>
      </c>
      <c r="D119" s="3" t="s">
        <v>6</v>
      </c>
      <c r="E119" s="3" t="s">
        <v>7</v>
      </c>
      <c r="F119" s="3" t="s">
        <v>45</v>
      </c>
      <c r="G119" s="3" t="s">
        <v>46</v>
      </c>
      <c r="H119" s="4">
        <v>1</v>
      </c>
      <c r="I119" s="58">
        <v>455.56</v>
      </c>
      <c r="J119" s="58">
        <v>455.56</v>
      </c>
    </row>
    <row r="120" spans="2:10" s="1" customFormat="1" ht="19.7" customHeight="1" x14ac:dyDescent="0.2">
      <c r="B120" s="5" t="s">
        <v>33</v>
      </c>
      <c r="C120" s="5" t="s">
        <v>24</v>
      </c>
      <c r="D120" s="5" t="s">
        <v>6</v>
      </c>
      <c r="E120" s="5" t="s">
        <v>7</v>
      </c>
      <c r="F120" s="5" t="s">
        <v>47</v>
      </c>
      <c r="G120" s="5" t="s">
        <v>48</v>
      </c>
      <c r="H120" s="6">
        <v>1</v>
      </c>
      <c r="I120" s="59">
        <v>340</v>
      </c>
      <c r="J120" s="59">
        <v>340</v>
      </c>
    </row>
    <row r="121" spans="2:10" s="1" customFormat="1" ht="30.4" customHeight="1" x14ac:dyDescent="0.2">
      <c r="B121" s="3" t="s">
        <v>33</v>
      </c>
      <c r="C121" s="3" t="s">
        <v>24</v>
      </c>
      <c r="D121" s="3" t="s">
        <v>6</v>
      </c>
      <c r="E121" s="3" t="s">
        <v>7</v>
      </c>
      <c r="F121" s="3" t="s">
        <v>14</v>
      </c>
      <c r="G121" s="3" t="s">
        <v>29</v>
      </c>
      <c r="H121" s="4">
        <v>1</v>
      </c>
      <c r="I121" s="58">
        <v>310</v>
      </c>
      <c r="J121" s="58">
        <v>310</v>
      </c>
    </row>
    <row r="122" spans="2:10" s="1" customFormat="1" ht="19.7" customHeight="1" x14ac:dyDescent="0.2">
      <c r="B122" s="5" t="s">
        <v>33</v>
      </c>
      <c r="C122" s="5" t="s">
        <v>24</v>
      </c>
      <c r="D122" s="5" t="s">
        <v>6</v>
      </c>
      <c r="E122" s="5" t="s">
        <v>7</v>
      </c>
      <c r="F122" s="5" t="s">
        <v>71</v>
      </c>
      <c r="G122" s="5" t="s">
        <v>72</v>
      </c>
      <c r="H122" s="6">
        <v>1</v>
      </c>
      <c r="I122" s="59">
        <v>355.42</v>
      </c>
      <c r="J122" s="59">
        <v>355.42</v>
      </c>
    </row>
    <row r="123" spans="2:10" s="1" customFormat="1" ht="19.7" customHeight="1" x14ac:dyDescent="0.2">
      <c r="B123" s="3" t="s">
        <v>33</v>
      </c>
      <c r="C123" s="3" t="s">
        <v>24</v>
      </c>
      <c r="D123" s="3" t="s">
        <v>6</v>
      </c>
      <c r="E123" s="3" t="s">
        <v>7</v>
      </c>
      <c r="F123" s="3" t="s">
        <v>73</v>
      </c>
      <c r="G123" s="3" t="s">
        <v>74</v>
      </c>
      <c r="H123" s="4">
        <v>1</v>
      </c>
      <c r="I123" s="58">
        <v>508</v>
      </c>
      <c r="J123" s="58">
        <v>508</v>
      </c>
    </row>
    <row r="124" spans="2:10" s="1" customFormat="1" ht="19.7" customHeight="1" x14ac:dyDescent="0.2">
      <c r="B124" s="5" t="s">
        <v>33</v>
      </c>
      <c r="C124" s="5" t="s">
        <v>24</v>
      </c>
      <c r="D124" s="5" t="s">
        <v>6</v>
      </c>
      <c r="E124" s="5" t="s">
        <v>7</v>
      </c>
      <c r="F124" s="5" t="s">
        <v>49</v>
      </c>
      <c r="G124" s="5" t="s">
        <v>50</v>
      </c>
      <c r="H124" s="6">
        <v>1</v>
      </c>
      <c r="I124" s="59">
        <v>203.8</v>
      </c>
      <c r="J124" s="59">
        <v>203.8</v>
      </c>
    </row>
    <row r="125" spans="2:10" s="1" customFormat="1" ht="19.7" customHeight="1" x14ac:dyDescent="0.2">
      <c r="B125" s="3" t="s">
        <v>33</v>
      </c>
      <c r="C125" s="3" t="s">
        <v>24</v>
      </c>
      <c r="D125" s="3" t="s">
        <v>6</v>
      </c>
      <c r="E125" s="3" t="s">
        <v>7</v>
      </c>
      <c r="F125" s="3" t="s">
        <v>51</v>
      </c>
      <c r="G125" s="3" t="s">
        <v>52</v>
      </c>
      <c r="H125" s="4">
        <v>1</v>
      </c>
      <c r="I125" s="58">
        <v>235.13</v>
      </c>
      <c r="J125" s="58">
        <v>235.13</v>
      </c>
    </row>
    <row r="126" spans="2:10" s="1" customFormat="1" ht="19.7" customHeight="1" x14ac:dyDescent="0.2">
      <c r="B126" s="5" t="s">
        <v>33</v>
      </c>
      <c r="C126" s="5" t="s">
        <v>24</v>
      </c>
      <c r="D126" s="5" t="s">
        <v>6</v>
      </c>
      <c r="E126" s="5" t="s">
        <v>7</v>
      </c>
      <c r="F126" s="5" t="s">
        <v>77</v>
      </c>
      <c r="G126" s="5" t="s">
        <v>78</v>
      </c>
      <c r="H126" s="6">
        <v>1</v>
      </c>
      <c r="I126" s="59">
        <v>143.88999999999999</v>
      </c>
      <c r="J126" s="59">
        <v>143.88999999999999</v>
      </c>
    </row>
    <row r="127" spans="2:10" s="1" customFormat="1" ht="19.7" customHeight="1" x14ac:dyDescent="0.2">
      <c r="B127" s="3" t="s">
        <v>33</v>
      </c>
      <c r="C127" s="3" t="s">
        <v>24</v>
      </c>
      <c r="D127" s="3" t="s">
        <v>6</v>
      </c>
      <c r="E127" s="3" t="s">
        <v>7</v>
      </c>
      <c r="F127" s="3" t="s">
        <v>79</v>
      </c>
      <c r="G127" s="3" t="s">
        <v>80</v>
      </c>
      <c r="H127" s="4">
        <v>1</v>
      </c>
      <c r="I127" s="58">
        <v>287.76</v>
      </c>
      <c r="J127" s="58">
        <v>287.76</v>
      </c>
    </row>
    <row r="128" spans="2:10" s="1" customFormat="1" ht="19.7" customHeight="1" x14ac:dyDescent="0.2">
      <c r="B128" s="5" t="s">
        <v>33</v>
      </c>
      <c r="C128" s="5" t="s">
        <v>24</v>
      </c>
      <c r="D128" s="5" t="s">
        <v>6</v>
      </c>
      <c r="E128" s="5" t="s">
        <v>7</v>
      </c>
      <c r="F128" s="5" t="s">
        <v>81</v>
      </c>
      <c r="G128" s="5" t="s">
        <v>82</v>
      </c>
      <c r="H128" s="6">
        <v>1</v>
      </c>
      <c r="I128" s="59">
        <v>310.16000000000003</v>
      </c>
      <c r="J128" s="59">
        <v>310.16000000000003</v>
      </c>
    </row>
    <row r="129" spans="2:10" s="1" customFormat="1" ht="19.7" customHeight="1" x14ac:dyDescent="0.2">
      <c r="B129" s="3" t="s">
        <v>33</v>
      </c>
      <c r="C129" s="3" t="s">
        <v>24</v>
      </c>
      <c r="D129" s="3" t="s">
        <v>6</v>
      </c>
      <c r="E129" s="3" t="s">
        <v>7</v>
      </c>
      <c r="F129" s="3" t="s">
        <v>53</v>
      </c>
      <c r="G129" s="3" t="s">
        <v>54</v>
      </c>
      <c r="H129" s="4">
        <v>1</v>
      </c>
      <c r="I129" s="58">
        <v>248.61</v>
      </c>
      <c r="J129" s="58">
        <v>248.61</v>
      </c>
    </row>
    <row r="130" spans="2:10" s="1" customFormat="1" ht="19.7" customHeight="1" x14ac:dyDescent="0.2">
      <c r="B130" s="5" t="s">
        <v>33</v>
      </c>
      <c r="C130" s="5" t="s">
        <v>24</v>
      </c>
      <c r="D130" s="5" t="s">
        <v>6</v>
      </c>
      <c r="E130" s="5" t="s">
        <v>7</v>
      </c>
      <c r="F130" s="5" t="s">
        <v>18</v>
      </c>
      <c r="G130" s="5" t="s">
        <v>58</v>
      </c>
      <c r="H130" s="6">
        <v>1</v>
      </c>
      <c r="I130" s="59">
        <v>334.12</v>
      </c>
      <c r="J130" s="59">
        <v>334.12</v>
      </c>
    </row>
    <row r="131" spans="2:10" s="1" customFormat="1" ht="19.7" customHeight="1" x14ac:dyDescent="0.2">
      <c r="B131" s="3" t="s">
        <v>30</v>
      </c>
      <c r="C131" s="3"/>
      <c r="D131" s="3" t="s">
        <v>6</v>
      </c>
      <c r="E131" s="3" t="s">
        <v>7</v>
      </c>
      <c r="F131" s="3" t="s">
        <v>31</v>
      </c>
      <c r="G131" s="3" t="s">
        <v>32</v>
      </c>
      <c r="H131" s="4">
        <v>1</v>
      </c>
      <c r="I131" s="58">
        <v>276.45999999999998</v>
      </c>
      <c r="J131" s="58">
        <v>276.45999999999998</v>
      </c>
    </row>
    <row r="132" spans="2:10" s="1" customFormat="1" ht="19.7" customHeight="1" x14ac:dyDescent="0.2">
      <c r="B132" s="5" t="s">
        <v>30</v>
      </c>
      <c r="C132" s="5"/>
      <c r="D132" s="5" t="s">
        <v>6</v>
      </c>
      <c r="E132" s="5" t="s">
        <v>7</v>
      </c>
      <c r="F132" s="5" t="s">
        <v>36</v>
      </c>
      <c r="G132" s="5" t="s">
        <v>37</v>
      </c>
      <c r="H132" s="6">
        <v>1</v>
      </c>
      <c r="I132" s="59">
        <v>352.9</v>
      </c>
      <c r="J132" s="59">
        <v>352.9</v>
      </c>
    </row>
    <row r="133" spans="2:10" s="1" customFormat="1" ht="19.7" customHeight="1" x14ac:dyDescent="0.2">
      <c r="B133" s="3" t="s">
        <v>30</v>
      </c>
      <c r="C133" s="3"/>
      <c r="D133" s="3" t="s">
        <v>6</v>
      </c>
      <c r="E133" s="3" t="s">
        <v>7</v>
      </c>
      <c r="F133" s="3" t="s">
        <v>11</v>
      </c>
      <c r="G133" s="3" t="s">
        <v>40</v>
      </c>
      <c r="H133" s="4">
        <v>1</v>
      </c>
      <c r="I133" s="58">
        <v>244</v>
      </c>
      <c r="J133" s="58">
        <v>244</v>
      </c>
    </row>
    <row r="134" spans="2:10" s="1" customFormat="1" ht="19.7" customHeight="1" x14ac:dyDescent="0.2">
      <c r="B134" s="5" t="s">
        <v>30</v>
      </c>
      <c r="C134" s="5"/>
      <c r="D134" s="5" t="s">
        <v>6</v>
      </c>
      <c r="E134" s="5" t="s">
        <v>7</v>
      </c>
      <c r="F134" s="5" t="s">
        <v>41</v>
      </c>
      <c r="G134" s="5" t="s">
        <v>42</v>
      </c>
      <c r="H134" s="6">
        <v>1</v>
      </c>
      <c r="I134" s="59">
        <v>534.20000000000005</v>
      </c>
      <c r="J134" s="59">
        <v>534.20000000000005</v>
      </c>
    </row>
    <row r="135" spans="2:10" s="1" customFormat="1" ht="19.7" customHeight="1" x14ac:dyDescent="0.2">
      <c r="B135" s="3" t="s">
        <v>30</v>
      </c>
      <c r="C135" s="3"/>
      <c r="D135" s="3" t="s">
        <v>6</v>
      </c>
      <c r="E135" s="3" t="s">
        <v>7</v>
      </c>
      <c r="F135" s="3" t="s">
        <v>45</v>
      </c>
      <c r="G135" s="3" t="s">
        <v>46</v>
      </c>
      <c r="H135" s="4">
        <v>1</v>
      </c>
      <c r="I135" s="58">
        <v>522.20000000000005</v>
      </c>
      <c r="J135" s="58">
        <v>522.20000000000005</v>
      </c>
    </row>
    <row r="136" spans="2:10" s="1" customFormat="1" ht="19.7" customHeight="1" x14ac:dyDescent="0.2">
      <c r="B136" s="5" t="s">
        <v>30</v>
      </c>
      <c r="C136" s="5"/>
      <c r="D136" s="5" t="s">
        <v>6</v>
      </c>
      <c r="E136" s="5" t="s">
        <v>7</v>
      </c>
      <c r="F136" s="5" t="s">
        <v>51</v>
      </c>
      <c r="G136" s="5" t="s">
        <v>52</v>
      </c>
      <c r="H136" s="6">
        <v>1</v>
      </c>
      <c r="I136" s="59">
        <v>514.25</v>
      </c>
      <c r="J136" s="59">
        <v>514.25</v>
      </c>
    </row>
    <row r="137" spans="2:10" s="1" customFormat="1" ht="19.7" customHeight="1" x14ac:dyDescent="0.2">
      <c r="B137" s="3" t="s">
        <v>29</v>
      </c>
      <c r="C137" s="3"/>
      <c r="D137" s="3" t="s">
        <v>6</v>
      </c>
      <c r="E137" s="3" t="s">
        <v>7</v>
      </c>
      <c r="F137" s="3" t="s">
        <v>57</v>
      </c>
      <c r="G137" s="3" t="s">
        <v>58</v>
      </c>
      <c r="H137" s="4">
        <v>8</v>
      </c>
      <c r="I137" s="58">
        <v>3418.98</v>
      </c>
      <c r="J137" s="58">
        <v>427.3725</v>
      </c>
    </row>
    <row r="138" spans="2:10" s="1" customFormat="1" ht="19.7" customHeight="1" x14ac:dyDescent="0.2">
      <c r="B138" s="5" t="s">
        <v>29</v>
      </c>
      <c r="C138" s="5"/>
      <c r="D138" s="5" t="s">
        <v>6</v>
      </c>
      <c r="E138" s="5" t="s">
        <v>7</v>
      </c>
      <c r="F138" s="5" t="s">
        <v>5</v>
      </c>
      <c r="G138" s="5" t="s">
        <v>30</v>
      </c>
      <c r="H138" s="6">
        <v>7</v>
      </c>
      <c r="I138" s="59">
        <v>518.20000000000005</v>
      </c>
      <c r="J138" s="59">
        <v>74.028571428571396</v>
      </c>
    </row>
    <row r="139" spans="2:10" s="1" customFormat="1" ht="19.7" customHeight="1" x14ac:dyDescent="0.2">
      <c r="B139" s="3" t="s">
        <v>29</v>
      </c>
      <c r="C139" s="3"/>
      <c r="D139" s="3" t="s">
        <v>6</v>
      </c>
      <c r="E139" s="3" t="s">
        <v>7</v>
      </c>
      <c r="F139" s="3" t="s">
        <v>31</v>
      </c>
      <c r="G139" s="3" t="s">
        <v>32</v>
      </c>
      <c r="H139" s="4">
        <v>8</v>
      </c>
      <c r="I139" s="58">
        <v>2464.36</v>
      </c>
      <c r="J139" s="58">
        <v>308.04500000000002</v>
      </c>
    </row>
    <row r="140" spans="2:10" s="1" customFormat="1" ht="19.7" customHeight="1" x14ac:dyDescent="0.2">
      <c r="B140" s="5" t="s">
        <v>29</v>
      </c>
      <c r="C140" s="5"/>
      <c r="D140" s="5" t="s">
        <v>6</v>
      </c>
      <c r="E140" s="5" t="s">
        <v>7</v>
      </c>
      <c r="F140" s="5" t="s">
        <v>59</v>
      </c>
      <c r="G140" s="5" t="s">
        <v>60</v>
      </c>
      <c r="H140" s="6">
        <v>2</v>
      </c>
      <c r="I140" s="59">
        <v>1009.61</v>
      </c>
      <c r="J140" s="59">
        <v>504.80500000000001</v>
      </c>
    </row>
    <row r="141" spans="2:10" s="1" customFormat="1" ht="19.7" customHeight="1" x14ac:dyDescent="0.2">
      <c r="B141" s="3" t="s">
        <v>29</v>
      </c>
      <c r="C141" s="3"/>
      <c r="D141" s="3" t="s">
        <v>6</v>
      </c>
      <c r="E141" s="3" t="s">
        <v>7</v>
      </c>
      <c r="F141" s="3" t="s">
        <v>61</v>
      </c>
      <c r="G141" s="3" t="s">
        <v>62</v>
      </c>
      <c r="H141" s="4">
        <v>6</v>
      </c>
      <c r="I141" s="58">
        <v>1443.3</v>
      </c>
      <c r="J141" s="58">
        <v>240.55</v>
      </c>
    </row>
    <row r="142" spans="2:10" s="1" customFormat="1" ht="19.7" customHeight="1" x14ac:dyDescent="0.2">
      <c r="B142" s="5" t="s">
        <v>29</v>
      </c>
      <c r="C142" s="5"/>
      <c r="D142" s="5" t="s">
        <v>6</v>
      </c>
      <c r="E142" s="5" t="s">
        <v>7</v>
      </c>
      <c r="F142" s="5" t="s">
        <v>10</v>
      </c>
      <c r="G142" s="5" t="s">
        <v>40</v>
      </c>
      <c r="H142" s="6">
        <v>1</v>
      </c>
      <c r="I142" s="59">
        <v>131.4</v>
      </c>
      <c r="J142" s="59">
        <v>131.4</v>
      </c>
    </row>
    <row r="143" spans="2:10" s="1" customFormat="1" ht="19.7" customHeight="1" x14ac:dyDescent="0.2">
      <c r="B143" s="3" t="s">
        <v>29</v>
      </c>
      <c r="C143" s="3"/>
      <c r="D143" s="3" t="s">
        <v>6</v>
      </c>
      <c r="E143" s="3" t="s">
        <v>7</v>
      </c>
      <c r="F143" s="3" t="s">
        <v>10</v>
      </c>
      <c r="G143" s="3" t="s">
        <v>33</v>
      </c>
      <c r="H143" s="4">
        <v>8</v>
      </c>
      <c r="I143" s="58">
        <v>1213.4100000000001</v>
      </c>
      <c r="J143" s="58">
        <v>151.67625000000001</v>
      </c>
    </row>
    <row r="144" spans="2:10" s="1" customFormat="1" ht="19.7" customHeight="1" x14ac:dyDescent="0.2">
      <c r="B144" s="5" t="s">
        <v>29</v>
      </c>
      <c r="C144" s="5"/>
      <c r="D144" s="5" t="s">
        <v>6</v>
      </c>
      <c r="E144" s="5" t="s">
        <v>7</v>
      </c>
      <c r="F144" s="5" t="s">
        <v>63</v>
      </c>
      <c r="G144" s="5" t="s">
        <v>64</v>
      </c>
      <c r="H144" s="6">
        <v>6</v>
      </c>
      <c r="I144" s="59">
        <v>1766.4</v>
      </c>
      <c r="J144" s="59">
        <v>294.39999999999998</v>
      </c>
    </row>
    <row r="145" spans="2:10" s="1" customFormat="1" ht="19.7" customHeight="1" x14ac:dyDescent="0.2">
      <c r="B145" s="3" t="s">
        <v>29</v>
      </c>
      <c r="C145" s="3"/>
      <c r="D145" s="3" t="s">
        <v>6</v>
      </c>
      <c r="E145" s="3" t="s">
        <v>7</v>
      </c>
      <c r="F145" s="3" t="s">
        <v>34</v>
      </c>
      <c r="G145" s="3" t="s">
        <v>35</v>
      </c>
      <c r="H145" s="4">
        <v>6</v>
      </c>
      <c r="I145" s="58">
        <v>3079</v>
      </c>
      <c r="J145" s="58">
        <v>513.16666666666697</v>
      </c>
    </row>
    <row r="146" spans="2:10" s="1" customFormat="1" ht="19.7" customHeight="1" x14ac:dyDescent="0.2">
      <c r="B146" s="5" t="s">
        <v>29</v>
      </c>
      <c r="C146" s="5"/>
      <c r="D146" s="5" t="s">
        <v>6</v>
      </c>
      <c r="E146" s="5" t="s">
        <v>7</v>
      </c>
      <c r="F146" s="5" t="s">
        <v>36</v>
      </c>
      <c r="G146" s="5" t="s">
        <v>37</v>
      </c>
      <c r="H146" s="6">
        <v>7</v>
      </c>
      <c r="I146" s="59">
        <v>2340.61</v>
      </c>
      <c r="J146" s="59">
        <v>334.37285714285701</v>
      </c>
    </row>
    <row r="147" spans="2:10" s="1" customFormat="1" ht="19.7" customHeight="1" x14ac:dyDescent="0.2">
      <c r="B147" s="3" t="s">
        <v>29</v>
      </c>
      <c r="C147" s="3"/>
      <c r="D147" s="3" t="s">
        <v>6</v>
      </c>
      <c r="E147" s="3" t="s">
        <v>7</v>
      </c>
      <c r="F147" s="3" t="s">
        <v>38</v>
      </c>
      <c r="G147" s="3" t="s">
        <v>39</v>
      </c>
      <c r="H147" s="4">
        <v>8</v>
      </c>
      <c r="I147" s="58">
        <v>3227.89</v>
      </c>
      <c r="J147" s="58">
        <v>403.48624999999998</v>
      </c>
    </row>
    <row r="148" spans="2:10" s="1" customFormat="1" ht="19.7" customHeight="1" x14ac:dyDescent="0.2">
      <c r="B148" s="5" t="s">
        <v>29</v>
      </c>
      <c r="C148" s="5"/>
      <c r="D148" s="5" t="s">
        <v>6</v>
      </c>
      <c r="E148" s="5" t="s">
        <v>7</v>
      </c>
      <c r="F148" s="5" t="s">
        <v>11</v>
      </c>
      <c r="G148" s="5" t="s">
        <v>40</v>
      </c>
      <c r="H148" s="6">
        <v>8</v>
      </c>
      <c r="I148" s="59">
        <v>1288.3</v>
      </c>
      <c r="J148" s="59">
        <v>161.03749999999999</v>
      </c>
    </row>
    <row r="149" spans="2:10" s="1" customFormat="1" ht="19.7" customHeight="1" x14ac:dyDescent="0.2">
      <c r="B149" s="3" t="s">
        <v>29</v>
      </c>
      <c r="C149" s="3"/>
      <c r="D149" s="3" t="s">
        <v>6</v>
      </c>
      <c r="E149" s="3" t="s">
        <v>7</v>
      </c>
      <c r="F149" s="3" t="s">
        <v>65</v>
      </c>
      <c r="G149" s="3" t="s">
        <v>66</v>
      </c>
      <c r="H149" s="4">
        <v>1</v>
      </c>
      <c r="I149" s="58">
        <v>425.05</v>
      </c>
      <c r="J149" s="58">
        <v>425.05</v>
      </c>
    </row>
    <row r="150" spans="2:10" s="1" customFormat="1" ht="19.7" customHeight="1" x14ac:dyDescent="0.2">
      <c r="B150" s="5" t="s">
        <v>29</v>
      </c>
      <c r="C150" s="5"/>
      <c r="D150" s="5" t="s">
        <v>6</v>
      </c>
      <c r="E150" s="5" t="s">
        <v>7</v>
      </c>
      <c r="F150" s="5" t="s">
        <v>12</v>
      </c>
      <c r="G150" s="5" t="s">
        <v>28</v>
      </c>
      <c r="H150" s="6">
        <v>5</v>
      </c>
      <c r="I150" s="59">
        <v>3747.32</v>
      </c>
      <c r="J150" s="59">
        <v>749.46400000000006</v>
      </c>
    </row>
    <row r="151" spans="2:10" s="1" customFormat="1" ht="19.7" customHeight="1" x14ac:dyDescent="0.2">
      <c r="B151" s="3" t="s">
        <v>29</v>
      </c>
      <c r="C151" s="3"/>
      <c r="D151" s="3" t="s">
        <v>6</v>
      </c>
      <c r="E151" s="3" t="s">
        <v>7</v>
      </c>
      <c r="F151" s="3" t="s">
        <v>83</v>
      </c>
      <c r="G151" s="3" t="s">
        <v>84</v>
      </c>
      <c r="H151" s="4">
        <v>5</v>
      </c>
      <c r="I151" s="58">
        <v>2599.0500000000002</v>
      </c>
      <c r="J151" s="58">
        <v>519.80999999999995</v>
      </c>
    </row>
    <row r="152" spans="2:10" s="1" customFormat="1" ht="19.7" customHeight="1" x14ac:dyDescent="0.2">
      <c r="B152" s="5" t="s">
        <v>29</v>
      </c>
      <c r="C152" s="5"/>
      <c r="D152" s="5" t="s">
        <v>6</v>
      </c>
      <c r="E152" s="5" t="s">
        <v>7</v>
      </c>
      <c r="F152" s="5" t="s">
        <v>41</v>
      </c>
      <c r="G152" s="5" t="s">
        <v>42</v>
      </c>
      <c r="H152" s="6">
        <v>6</v>
      </c>
      <c r="I152" s="59">
        <v>2286.1999999999998</v>
      </c>
      <c r="J152" s="59">
        <v>381.03333333333302</v>
      </c>
    </row>
    <row r="153" spans="2:10" s="1" customFormat="1" ht="19.7" customHeight="1" x14ac:dyDescent="0.2">
      <c r="B153" s="3" t="s">
        <v>29</v>
      </c>
      <c r="C153" s="3"/>
      <c r="D153" s="3" t="s">
        <v>6</v>
      </c>
      <c r="E153" s="3" t="s">
        <v>7</v>
      </c>
      <c r="F153" s="3" t="s">
        <v>43</v>
      </c>
      <c r="G153" s="3" t="s">
        <v>44</v>
      </c>
      <c r="H153" s="4">
        <v>6</v>
      </c>
      <c r="I153" s="58">
        <v>2014.03</v>
      </c>
      <c r="J153" s="58">
        <v>335.67166666666702</v>
      </c>
    </row>
    <row r="154" spans="2:10" s="1" customFormat="1" ht="19.7" customHeight="1" x14ac:dyDescent="0.2">
      <c r="B154" s="5" t="s">
        <v>29</v>
      </c>
      <c r="C154" s="5"/>
      <c r="D154" s="5" t="s">
        <v>6</v>
      </c>
      <c r="E154" s="5" t="s">
        <v>7</v>
      </c>
      <c r="F154" s="5" t="s">
        <v>43</v>
      </c>
      <c r="G154" s="5" t="s">
        <v>66</v>
      </c>
      <c r="H154" s="6">
        <v>1</v>
      </c>
      <c r="I154" s="59">
        <v>256.2</v>
      </c>
      <c r="J154" s="59">
        <v>256.2</v>
      </c>
    </row>
    <row r="155" spans="2:10" s="1" customFormat="1" ht="19.7" customHeight="1" x14ac:dyDescent="0.2">
      <c r="B155" s="3" t="s">
        <v>29</v>
      </c>
      <c r="C155" s="3"/>
      <c r="D155" s="3" t="s">
        <v>6</v>
      </c>
      <c r="E155" s="3" t="s">
        <v>7</v>
      </c>
      <c r="F155" s="3" t="s">
        <v>45</v>
      </c>
      <c r="G155" s="3" t="s">
        <v>46</v>
      </c>
      <c r="H155" s="4">
        <v>9</v>
      </c>
      <c r="I155" s="58">
        <v>4567.2</v>
      </c>
      <c r="J155" s="58">
        <v>507.46666666666698</v>
      </c>
    </row>
    <row r="156" spans="2:10" s="1" customFormat="1" ht="19.7" customHeight="1" x14ac:dyDescent="0.2">
      <c r="B156" s="5" t="s">
        <v>29</v>
      </c>
      <c r="C156" s="5"/>
      <c r="D156" s="5" t="s">
        <v>6</v>
      </c>
      <c r="E156" s="5" t="s">
        <v>7</v>
      </c>
      <c r="F156" s="5" t="s">
        <v>47</v>
      </c>
      <c r="G156" s="5" t="s">
        <v>48</v>
      </c>
      <c r="H156" s="6">
        <v>5</v>
      </c>
      <c r="I156" s="59">
        <v>2641.7</v>
      </c>
      <c r="J156" s="59">
        <v>528.34</v>
      </c>
    </row>
    <row r="157" spans="2:10" s="1" customFormat="1" ht="19.7" customHeight="1" x14ac:dyDescent="0.2">
      <c r="B157" s="3" t="s">
        <v>29</v>
      </c>
      <c r="C157" s="3"/>
      <c r="D157" s="3" t="s">
        <v>6</v>
      </c>
      <c r="E157" s="3" t="s">
        <v>7</v>
      </c>
      <c r="F157" s="3" t="s">
        <v>71</v>
      </c>
      <c r="G157" s="3" t="s">
        <v>33</v>
      </c>
      <c r="H157" s="4">
        <v>1</v>
      </c>
      <c r="I157" s="58">
        <v>398.97</v>
      </c>
      <c r="J157" s="58">
        <v>398.97</v>
      </c>
    </row>
    <row r="158" spans="2:10" s="1" customFormat="1" ht="19.7" customHeight="1" x14ac:dyDescent="0.2">
      <c r="B158" s="5" t="s">
        <v>29</v>
      </c>
      <c r="C158" s="5"/>
      <c r="D158" s="5" t="s">
        <v>6</v>
      </c>
      <c r="E158" s="5" t="s">
        <v>7</v>
      </c>
      <c r="F158" s="5" t="s">
        <v>71</v>
      </c>
      <c r="G158" s="5" t="s">
        <v>72</v>
      </c>
      <c r="H158" s="6">
        <v>5</v>
      </c>
      <c r="I158" s="59">
        <v>2525.15</v>
      </c>
      <c r="J158" s="59">
        <v>505.03</v>
      </c>
    </row>
    <row r="159" spans="2:10" s="1" customFormat="1" ht="19.7" customHeight="1" x14ac:dyDescent="0.2">
      <c r="B159" s="3" t="s">
        <v>29</v>
      </c>
      <c r="C159" s="3"/>
      <c r="D159" s="3" t="s">
        <v>6</v>
      </c>
      <c r="E159" s="3" t="s">
        <v>7</v>
      </c>
      <c r="F159" s="3" t="s">
        <v>73</v>
      </c>
      <c r="G159" s="3" t="s">
        <v>74</v>
      </c>
      <c r="H159" s="4">
        <v>5</v>
      </c>
      <c r="I159" s="58">
        <v>1977</v>
      </c>
      <c r="J159" s="58">
        <v>395.4</v>
      </c>
    </row>
    <row r="160" spans="2:10" s="1" customFormat="1" ht="19.7" customHeight="1" x14ac:dyDescent="0.2">
      <c r="B160" s="5" t="s">
        <v>29</v>
      </c>
      <c r="C160" s="5"/>
      <c r="D160" s="5" t="s">
        <v>6</v>
      </c>
      <c r="E160" s="5" t="s">
        <v>7</v>
      </c>
      <c r="F160" s="5" t="s">
        <v>49</v>
      </c>
      <c r="G160" s="5" t="s">
        <v>50</v>
      </c>
      <c r="H160" s="6">
        <v>8</v>
      </c>
      <c r="I160" s="59">
        <v>2022.36</v>
      </c>
      <c r="J160" s="59">
        <v>252.79499999999999</v>
      </c>
    </row>
    <row r="161" spans="2:10" s="1" customFormat="1" ht="19.7" customHeight="1" x14ac:dyDescent="0.2">
      <c r="B161" s="3" t="s">
        <v>29</v>
      </c>
      <c r="C161" s="3"/>
      <c r="D161" s="3" t="s">
        <v>6</v>
      </c>
      <c r="E161" s="3" t="s">
        <v>7</v>
      </c>
      <c r="F161" s="3" t="s">
        <v>51</v>
      </c>
      <c r="G161" s="3" t="s">
        <v>52</v>
      </c>
      <c r="H161" s="4">
        <v>8</v>
      </c>
      <c r="I161" s="58">
        <v>3026.89</v>
      </c>
      <c r="J161" s="58">
        <v>378.36124999999998</v>
      </c>
    </row>
    <row r="162" spans="2:10" s="1" customFormat="1" ht="19.7" customHeight="1" x14ac:dyDescent="0.2">
      <c r="B162" s="5" t="s">
        <v>29</v>
      </c>
      <c r="C162" s="5"/>
      <c r="D162" s="5" t="s">
        <v>6</v>
      </c>
      <c r="E162" s="5" t="s">
        <v>7</v>
      </c>
      <c r="F162" s="5" t="s">
        <v>77</v>
      </c>
      <c r="G162" s="5" t="s">
        <v>78</v>
      </c>
      <c r="H162" s="6">
        <v>9</v>
      </c>
      <c r="I162" s="59">
        <v>2766.02</v>
      </c>
      <c r="J162" s="59">
        <v>307.33555555555603</v>
      </c>
    </row>
    <row r="163" spans="2:10" s="1" customFormat="1" ht="19.7" customHeight="1" x14ac:dyDescent="0.2">
      <c r="B163" s="3" t="s">
        <v>29</v>
      </c>
      <c r="C163" s="3"/>
      <c r="D163" s="3" t="s">
        <v>6</v>
      </c>
      <c r="E163" s="3" t="s">
        <v>7</v>
      </c>
      <c r="F163" s="3" t="s">
        <v>79</v>
      </c>
      <c r="G163" s="3" t="s">
        <v>80</v>
      </c>
      <c r="H163" s="4">
        <v>7</v>
      </c>
      <c r="I163" s="58">
        <v>3018.68</v>
      </c>
      <c r="J163" s="58">
        <v>431.24</v>
      </c>
    </row>
    <row r="164" spans="2:10" s="1" customFormat="1" ht="19.7" customHeight="1" x14ac:dyDescent="0.2">
      <c r="B164" s="5" t="s">
        <v>29</v>
      </c>
      <c r="C164" s="5"/>
      <c r="D164" s="5" t="s">
        <v>6</v>
      </c>
      <c r="E164" s="5" t="s">
        <v>7</v>
      </c>
      <c r="F164" s="5" t="s">
        <v>81</v>
      </c>
      <c r="G164" s="5" t="s">
        <v>82</v>
      </c>
      <c r="H164" s="6">
        <v>6</v>
      </c>
      <c r="I164" s="59">
        <v>2374.4499999999998</v>
      </c>
      <c r="J164" s="59">
        <v>395.74166666666702</v>
      </c>
    </row>
    <row r="165" spans="2:10" s="1" customFormat="1" ht="19.7" customHeight="1" x14ac:dyDescent="0.2">
      <c r="B165" s="3" t="s">
        <v>29</v>
      </c>
      <c r="C165" s="3"/>
      <c r="D165" s="3" t="s">
        <v>6</v>
      </c>
      <c r="E165" s="3" t="s">
        <v>7</v>
      </c>
      <c r="F165" s="3" t="s">
        <v>53</v>
      </c>
      <c r="G165" s="3" t="s">
        <v>84</v>
      </c>
      <c r="H165" s="4">
        <v>2</v>
      </c>
      <c r="I165" s="58">
        <v>835.88</v>
      </c>
      <c r="J165" s="58">
        <v>417.94</v>
      </c>
    </row>
    <row r="166" spans="2:10" s="1" customFormat="1" ht="19.7" customHeight="1" x14ac:dyDescent="0.2">
      <c r="B166" s="5" t="s">
        <v>29</v>
      </c>
      <c r="C166" s="5"/>
      <c r="D166" s="5" t="s">
        <v>6</v>
      </c>
      <c r="E166" s="5" t="s">
        <v>7</v>
      </c>
      <c r="F166" s="5" t="s">
        <v>53</v>
      </c>
      <c r="G166" s="5" t="s">
        <v>54</v>
      </c>
      <c r="H166" s="6">
        <v>5</v>
      </c>
      <c r="I166" s="59">
        <v>1683.53</v>
      </c>
      <c r="J166" s="59">
        <v>336.70600000000002</v>
      </c>
    </row>
    <row r="167" spans="2:10" s="1" customFormat="1" ht="19.7" customHeight="1" x14ac:dyDescent="0.2">
      <c r="B167" s="3" t="s">
        <v>29</v>
      </c>
      <c r="C167" s="3"/>
      <c r="D167" s="3" t="s">
        <v>6</v>
      </c>
      <c r="E167" s="3" t="s">
        <v>7</v>
      </c>
      <c r="F167" s="3" t="s">
        <v>18</v>
      </c>
      <c r="G167" s="3" t="s">
        <v>56</v>
      </c>
      <c r="H167" s="4">
        <v>7</v>
      </c>
      <c r="I167" s="58">
        <v>2648.54</v>
      </c>
      <c r="J167" s="58">
        <v>378.36285714285702</v>
      </c>
    </row>
    <row r="168" spans="2:10" s="1" customFormat="1" ht="19.7" customHeight="1" x14ac:dyDescent="0.2">
      <c r="B168" s="5"/>
      <c r="C168" s="5"/>
      <c r="D168" s="5" t="s">
        <v>6</v>
      </c>
      <c r="E168" s="5" t="s">
        <v>7</v>
      </c>
      <c r="F168" s="5" t="s">
        <v>57</v>
      </c>
      <c r="G168" s="5" t="s">
        <v>58</v>
      </c>
      <c r="H168" s="6">
        <v>100</v>
      </c>
      <c r="I168" s="59">
        <v>46344.68</v>
      </c>
      <c r="J168" s="59">
        <v>463.4468</v>
      </c>
    </row>
    <row r="169" spans="2:10" s="1" customFormat="1" ht="19.7" customHeight="1" x14ac:dyDescent="0.2">
      <c r="B169" s="3"/>
      <c r="C169" s="3"/>
      <c r="D169" s="3" t="s">
        <v>6</v>
      </c>
      <c r="E169" s="3" t="s">
        <v>7</v>
      </c>
      <c r="F169" s="3" t="s">
        <v>5</v>
      </c>
      <c r="G169" s="3" t="s">
        <v>30</v>
      </c>
      <c r="H169" s="4">
        <v>73</v>
      </c>
      <c r="I169" s="58">
        <v>7939.75</v>
      </c>
      <c r="J169" s="58">
        <v>108.763698630137</v>
      </c>
    </row>
    <row r="170" spans="2:10" s="1" customFormat="1" ht="19.7" customHeight="1" x14ac:dyDescent="0.2">
      <c r="B170" s="5"/>
      <c r="C170" s="5"/>
      <c r="D170" s="5" t="s">
        <v>6</v>
      </c>
      <c r="E170" s="5" t="s">
        <v>7</v>
      </c>
      <c r="F170" s="5" t="s">
        <v>31</v>
      </c>
      <c r="G170" s="5" t="s">
        <v>32</v>
      </c>
      <c r="H170" s="6">
        <v>51</v>
      </c>
      <c r="I170" s="59">
        <v>20548.259999999998</v>
      </c>
      <c r="J170" s="59">
        <v>402.90705882352898</v>
      </c>
    </row>
    <row r="171" spans="2:10" s="1" customFormat="1" ht="19.7" customHeight="1" x14ac:dyDescent="0.2">
      <c r="B171" s="3"/>
      <c r="C171" s="3"/>
      <c r="D171" s="3" t="s">
        <v>6</v>
      </c>
      <c r="E171" s="3" t="s">
        <v>7</v>
      </c>
      <c r="F171" s="3" t="s">
        <v>31</v>
      </c>
      <c r="G171" s="3" t="s">
        <v>29</v>
      </c>
      <c r="H171" s="4">
        <v>2</v>
      </c>
      <c r="I171" s="58">
        <v>823.49</v>
      </c>
      <c r="J171" s="58">
        <v>411.745</v>
      </c>
    </row>
    <row r="172" spans="2:10" s="1" customFormat="1" ht="19.7" customHeight="1" x14ac:dyDescent="0.2">
      <c r="B172" s="5"/>
      <c r="C172" s="5"/>
      <c r="D172" s="5" t="s">
        <v>6</v>
      </c>
      <c r="E172" s="5" t="s">
        <v>7</v>
      </c>
      <c r="F172" s="5" t="s">
        <v>59</v>
      </c>
      <c r="G172" s="5" t="s">
        <v>60</v>
      </c>
      <c r="H172" s="6">
        <v>40</v>
      </c>
      <c r="I172" s="59">
        <v>21046.49</v>
      </c>
      <c r="J172" s="59">
        <v>526.16224999999997</v>
      </c>
    </row>
    <row r="173" spans="2:10" s="1" customFormat="1" ht="19.7" customHeight="1" x14ac:dyDescent="0.2">
      <c r="B173" s="3"/>
      <c r="C173" s="3"/>
      <c r="D173" s="3" t="s">
        <v>6</v>
      </c>
      <c r="E173" s="3" t="s">
        <v>7</v>
      </c>
      <c r="F173" s="3" t="s">
        <v>61</v>
      </c>
      <c r="G173" s="3" t="s">
        <v>62</v>
      </c>
      <c r="H173" s="4">
        <v>83</v>
      </c>
      <c r="I173" s="58">
        <v>34542.43</v>
      </c>
      <c r="J173" s="58">
        <v>416.17385542168699</v>
      </c>
    </row>
    <row r="174" spans="2:10" s="1" customFormat="1" ht="19.7" customHeight="1" x14ac:dyDescent="0.2">
      <c r="B174" s="5"/>
      <c r="C174" s="5"/>
      <c r="D174" s="5" t="s">
        <v>6</v>
      </c>
      <c r="E174" s="5" t="s">
        <v>7</v>
      </c>
      <c r="F174" s="5" t="s">
        <v>10</v>
      </c>
      <c r="G174" s="5" t="s">
        <v>33</v>
      </c>
      <c r="H174" s="6">
        <v>95</v>
      </c>
      <c r="I174" s="59">
        <v>14745.92</v>
      </c>
      <c r="J174" s="59">
        <v>155.22021052631601</v>
      </c>
    </row>
    <row r="175" spans="2:10" s="1" customFormat="1" ht="19.7" customHeight="1" x14ac:dyDescent="0.2">
      <c r="B175" s="3"/>
      <c r="C175" s="3"/>
      <c r="D175" s="3" t="s">
        <v>6</v>
      </c>
      <c r="E175" s="3" t="s">
        <v>7</v>
      </c>
      <c r="F175" s="3" t="s">
        <v>10</v>
      </c>
      <c r="G175" s="3" t="s">
        <v>86</v>
      </c>
      <c r="H175" s="4">
        <v>1</v>
      </c>
      <c r="I175" s="58">
        <v>325.73</v>
      </c>
      <c r="J175" s="58">
        <v>325.73</v>
      </c>
    </row>
    <row r="176" spans="2:10" s="1" customFormat="1" ht="19.7" customHeight="1" x14ac:dyDescent="0.2">
      <c r="B176" s="5"/>
      <c r="C176" s="5"/>
      <c r="D176" s="5" t="s">
        <v>6</v>
      </c>
      <c r="E176" s="5" t="s">
        <v>7</v>
      </c>
      <c r="F176" s="5" t="s">
        <v>63</v>
      </c>
      <c r="G176" s="5" t="s">
        <v>64</v>
      </c>
      <c r="H176" s="6">
        <v>88</v>
      </c>
      <c r="I176" s="59">
        <v>29025.119999999999</v>
      </c>
      <c r="J176" s="59">
        <v>329.83090909090902</v>
      </c>
    </row>
    <row r="177" spans="2:10" s="1" customFormat="1" ht="19.7" customHeight="1" x14ac:dyDescent="0.2">
      <c r="B177" s="3"/>
      <c r="C177" s="3"/>
      <c r="D177" s="3" t="s">
        <v>6</v>
      </c>
      <c r="E177" s="3" t="s">
        <v>7</v>
      </c>
      <c r="F177" s="3" t="s">
        <v>34</v>
      </c>
      <c r="G177" s="3" t="s">
        <v>30</v>
      </c>
      <c r="H177" s="4">
        <v>1</v>
      </c>
      <c r="I177" s="58">
        <v>252.8</v>
      </c>
      <c r="J177" s="58">
        <v>252.8</v>
      </c>
    </row>
    <row r="178" spans="2:10" s="1" customFormat="1" ht="19.7" customHeight="1" x14ac:dyDescent="0.2">
      <c r="B178" s="5"/>
      <c r="C178" s="5"/>
      <c r="D178" s="5" t="s">
        <v>6</v>
      </c>
      <c r="E178" s="5" t="s">
        <v>7</v>
      </c>
      <c r="F178" s="5" t="s">
        <v>34</v>
      </c>
      <c r="G178" s="5" t="s">
        <v>35</v>
      </c>
      <c r="H178" s="6">
        <v>67</v>
      </c>
      <c r="I178" s="59">
        <v>41822.03</v>
      </c>
      <c r="J178" s="59">
        <v>624.20940298507503</v>
      </c>
    </row>
    <row r="179" spans="2:10" s="1" customFormat="1" ht="19.7" customHeight="1" x14ac:dyDescent="0.2">
      <c r="B179" s="3"/>
      <c r="C179" s="3"/>
      <c r="D179" s="3" t="s">
        <v>6</v>
      </c>
      <c r="E179" s="3" t="s">
        <v>7</v>
      </c>
      <c r="F179" s="3" t="s">
        <v>36</v>
      </c>
      <c r="G179" s="3" t="s">
        <v>37</v>
      </c>
      <c r="H179" s="4">
        <v>84</v>
      </c>
      <c r="I179" s="58">
        <v>35882.65</v>
      </c>
      <c r="J179" s="58">
        <v>427.17440476190501</v>
      </c>
    </row>
    <row r="180" spans="2:10" s="1" customFormat="1" ht="19.7" customHeight="1" x14ac:dyDescent="0.2">
      <c r="B180" s="5"/>
      <c r="C180" s="5"/>
      <c r="D180" s="5" t="s">
        <v>6</v>
      </c>
      <c r="E180" s="5" t="s">
        <v>7</v>
      </c>
      <c r="F180" s="5" t="s">
        <v>38</v>
      </c>
      <c r="G180" s="5" t="s">
        <v>39</v>
      </c>
      <c r="H180" s="6">
        <v>96</v>
      </c>
      <c r="I180" s="59">
        <v>49433.31</v>
      </c>
      <c r="J180" s="59">
        <v>514.93031250000001</v>
      </c>
    </row>
    <row r="181" spans="2:10" s="1" customFormat="1" ht="19.7" customHeight="1" x14ac:dyDescent="0.2">
      <c r="B181" s="3"/>
      <c r="C181" s="3"/>
      <c r="D181" s="3" t="s">
        <v>6</v>
      </c>
      <c r="E181" s="3" t="s">
        <v>7</v>
      </c>
      <c r="F181" s="3" t="s">
        <v>38</v>
      </c>
      <c r="G181" s="3" t="s">
        <v>29</v>
      </c>
      <c r="H181" s="4">
        <v>1</v>
      </c>
      <c r="I181" s="58">
        <v>482.17</v>
      </c>
      <c r="J181" s="58">
        <v>482.17</v>
      </c>
    </row>
    <row r="182" spans="2:10" s="1" customFormat="1" ht="19.7" customHeight="1" x14ac:dyDescent="0.2">
      <c r="B182" s="5"/>
      <c r="C182" s="5"/>
      <c r="D182" s="5" t="s">
        <v>6</v>
      </c>
      <c r="E182" s="5" t="s">
        <v>7</v>
      </c>
      <c r="F182" s="5" t="s">
        <v>11</v>
      </c>
      <c r="G182" s="5" t="s">
        <v>40</v>
      </c>
      <c r="H182" s="6">
        <v>103</v>
      </c>
      <c r="I182" s="59">
        <v>24481.29</v>
      </c>
      <c r="J182" s="59">
        <v>237.68242718446601</v>
      </c>
    </row>
    <row r="183" spans="2:10" s="1" customFormat="1" ht="19.7" customHeight="1" x14ac:dyDescent="0.2">
      <c r="B183" s="3"/>
      <c r="C183" s="3"/>
      <c r="D183" s="3" t="s">
        <v>6</v>
      </c>
      <c r="E183" s="3" t="s">
        <v>7</v>
      </c>
      <c r="F183" s="3" t="s">
        <v>65</v>
      </c>
      <c r="G183" s="3" t="s">
        <v>66</v>
      </c>
      <c r="H183" s="4">
        <v>52</v>
      </c>
      <c r="I183" s="58">
        <v>25579.33</v>
      </c>
      <c r="J183" s="58">
        <v>491.910192307692</v>
      </c>
    </row>
    <row r="184" spans="2:10" s="1" customFormat="1" ht="19.7" customHeight="1" x14ac:dyDescent="0.2">
      <c r="B184" s="5"/>
      <c r="C184" s="5"/>
      <c r="D184" s="5" t="s">
        <v>6</v>
      </c>
      <c r="E184" s="5" t="s">
        <v>7</v>
      </c>
      <c r="F184" s="5" t="s">
        <v>12</v>
      </c>
      <c r="G184" s="5" t="s">
        <v>62</v>
      </c>
      <c r="H184" s="6">
        <v>1</v>
      </c>
      <c r="I184" s="59">
        <v>419</v>
      </c>
      <c r="J184" s="59">
        <v>419</v>
      </c>
    </row>
    <row r="185" spans="2:10" s="1" customFormat="1" ht="19.7" customHeight="1" x14ac:dyDescent="0.2">
      <c r="B185" s="3"/>
      <c r="C185" s="3"/>
      <c r="D185" s="3" t="s">
        <v>6</v>
      </c>
      <c r="E185" s="3" t="s">
        <v>7</v>
      </c>
      <c r="F185" s="3" t="s">
        <v>12</v>
      </c>
      <c r="G185" s="3" t="s">
        <v>40</v>
      </c>
      <c r="H185" s="4">
        <v>1</v>
      </c>
      <c r="I185" s="58">
        <v>670</v>
      </c>
      <c r="J185" s="58">
        <v>670</v>
      </c>
    </row>
    <row r="186" spans="2:10" s="1" customFormat="1" ht="19.7" customHeight="1" x14ac:dyDescent="0.2">
      <c r="B186" s="5"/>
      <c r="C186" s="5"/>
      <c r="D186" s="5" t="s">
        <v>6</v>
      </c>
      <c r="E186" s="5" t="s">
        <v>7</v>
      </c>
      <c r="F186" s="5" t="s">
        <v>12</v>
      </c>
      <c r="G186" s="5" t="s">
        <v>28</v>
      </c>
      <c r="H186" s="6">
        <v>70</v>
      </c>
      <c r="I186" s="59">
        <v>43642.32</v>
      </c>
      <c r="J186" s="59">
        <v>623.46171428571404</v>
      </c>
    </row>
    <row r="187" spans="2:10" s="1" customFormat="1" ht="19.7" customHeight="1" x14ac:dyDescent="0.2">
      <c r="B187" s="3"/>
      <c r="C187" s="3"/>
      <c r="D187" s="3" t="s">
        <v>6</v>
      </c>
      <c r="E187" s="3" t="s">
        <v>7</v>
      </c>
      <c r="F187" s="3" t="s">
        <v>83</v>
      </c>
      <c r="G187" s="3" t="s">
        <v>84</v>
      </c>
      <c r="H187" s="4">
        <v>71</v>
      </c>
      <c r="I187" s="58">
        <v>33397.15</v>
      </c>
      <c r="J187" s="58">
        <v>470.38239436619699</v>
      </c>
    </row>
    <row r="188" spans="2:10" s="1" customFormat="1" ht="19.7" customHeight="1" x14ac:dyDescent="0.2">
      <c r="B188" s="5"/>
      <c r="C188" s="5"/>
      <c r="D188" s="5" t="s">
        <v>6</v>
      </c>
      <c r="E188" s="5" t="s">
        <v>7</v>
      </c>
      <c r="F188" s="5" t="s">
        <v>83</v>
      </c>
      <c r="G188" s="5" t="s">
        <v>29</v>
      </c>
      <c r="H188" s="6">
        <v>1</v>
      </c>
      <c r="I188" s="59">
        <v>323.36</v>
      </c>
      <c r="J188" s="59">
        <v>323.36</v>
      </c>
    </row>
    <row r="189" spans="2:10" s="1" customFormat="1" ht="19.7" customHeight="1" x14ac:dyDescent="0.2">
      <c r="B189" s="3"/>
      <c r="C189" s="3"/>
      <c r="D189" s="3" t="s">
        <v>6</v>
      </c>
      <c r="E189" s="3" t="s">
        <v>7</v>
      </c>
      <c r="F189" s="3" t="s">
        <v>41</v>
      </c>
      <c r="G189" s="3" t="s">
        <v>42</v>
      </c>
      <c r="H189" s="4">
        <v>96</v>
      </c>
      <c r="I189" s="58">
        <v>50833.26</v>
      </c>
      <c r="J189" s="58">
        <v>529.51312499999995</v>
      </c>
    </row>
    <row r="190" spans="2:10" s="1" customFormat="1" ht="19.7" customHeight="1" x14ac:dyDescent="0.2">
      <c r="B190" s="5"/>
      <c r="C190" s="5"/>
      <c r="D190" s="5" t="s">
        <v>6</v>
      </c>
      <c r="E190" s="5" t="s">
        <v>7</v>
      </c>
      <c r="F190" s="5" t="s">
        <v>43</v>
      </c>
      <c r="G190" s="5" t="s">
        <v>40</v>
      </c>
      <c r="H190" s="6">
        <v>1</v>
      </c>
      <c r="I190" s="59">
        <v>676.08</v>
      </c>
      <c r="J190" s="59">
        <v>676.08</v>
      </c>
    </row>
    <row r="191" spans="2:10" s="1" customFormat="1" ht="19.7" customHeight="1" x14ac:dyDescent="0.2">
      <c r="B191" s="3"/>
      <c r="C191" s="3"/>
      <c r="D191" s="3" t="s">
        <v>6</v>
      </c>
      <c r="E191" s="3" t="s">
        <v>7</v>
      </c>
      <c r="F191" s="3" t="s">
        <v>43</v>
      </c>
      <c r="G191" s="3" t="s">
        <v>44</v>
      </c>
      <c r="H191" s="4">
        <v>92</v>
      </c>
      <c r="I191" s="58">
        <v>40323.31</v>
      </c>
      <c r="J191" s="58">
        <v>438.296847826087</v>
      </c>
    </row>
    <row r="192" spans="2:10" s="1" customFormat="1" ht="19.7" customHeight="1" x14ac:dyDescent="0.2">
      <c r="B192" s="5"/>
      <c r="C192" s="5"/>
      <c r="D192" s="5" t="s">
        <v>6</v>
      </c>
      <c r="E192" s="5" t="s">
        <v>7</v>
      </c>
      <c r="F192" s="5" t="s">
        <v>43</v>
      </c>
      <c r="G192" s="5" t="s">
        <v>66</v>
      </c>
      <c r="H192" s="6">
        <v>1</v>
      </c>
      <c r="I192" s="59">
        <v>235.35</v>
      </c>
      <c r="J192" s="59">
        <v>235.35</v>
      </c>
    </row>
    <row r="193" spans="2:10" s="1" customFormat="1" ht="19.7" customHeight="1" x14ac:dyDescent="0.2">
      <c r="B193" s="3"/>
      <c r="C193" s="3"/>
      <c r="D193" s="3" t="s">
        <v>6</v>
      </c>
      <c r="E193" s="3" t="s">
        <v>7</v>
      </c>
      <c r="F193" s="3" t="s">
        <v>67</v>
      </c>
      <c r="G193" s="3" t="s">
        <v>68</v>
      </c>
      <c r="H193" s="4">
        <v>1</v>
      </c>
      <c r="I193" s="58">
        <v>727.25</v>
      </c>
      <c r="J193" s="58">
        <v>727.25</v>
      </c>
    </row>
    <row r="194" spans="2:10" s="1" customFormat="1" ht="19.7" customHeight="1" x14ac:dyDescent="0.2">
      <c r="B194" s="5"/>
      <c r="C194" s="5"/>
      <c r="D194" s="5" t="s">
        <v>6</v>
      </c>
      <c r="E194" s="5" t="s">
        <v>7</v>
      </c>
      <c r="F194" s="5" t="s">
        <v>67</v>
      </c>
      <c r="G194" s="5" t="s">
        <v>29</v>
      </c>
      <c r="H194" s="6">
        <v>1</v>
      </c>
      <c r="I194" s="59">
        <v>759.08</v>
      </c>
      <c r="J194" s="59">
        <v>759.08</v>
      </c>
    </row>
    <row r="195" spans="2:10" s="1" customFormat="1" ht="19.7" customHeight="1" x14ac:dyDescent="0.2">
      <c r="B195" s="3"/>
      <c r="C195" s="3"/>
      <c r="D195" s="3" t="s">
        <v>6</v>
      </c>
      <c r="E195" s="3" t="s">
        <v>7</v>
      </c>
      <c r="F195" s="3" t="s">
        <v>45</v>
      </c>
      <c r="G195" s="3" t="s">
        <v>30</v>
      </c>
      <c r="H195" s="4">
        <v>1</v>
      </c>
      <c r="I195" s="58">
        <v>475.99</v>
      </c>
      <c r="J195" s="58">
        <v>475.99</v>
      </c>
    </row>
    <row r="196" spans="2:10" s="1" customFormat="1" ht="19.7" customHeight="1" x14ac:dyDescent="0.2">
      <c r="B196" s="5"/>
      <c r="C196" s="5"/>
      <c r="D196" s="5" t="s">
        <v>6</v>
      </c>
      <c r="E196" s="5" t="s">
        <v>7</v>
      </c>
      <c r="F196" s="5" t="s">
        <v>45</v>
      </c>
      <c r="G196" s="5" t="s">
        <v>46</v>
      </c>
      <c r="H196" s="6">
        <v>106</v>
      </c>
      <c r="I196" s="59">
        <v>58330.080000000002</v>
      </c>
      <c r="J196" s="59">
        <v>550.28377358490604</v>
      </c>
    </row>
    <row r="197" spans="2:10" s="1" customFormat="1" ht="19.7" customHeight="1" x14ac:dyDescent="0.2">
      <c r="B197" s="3"/>
      <c r="C197" s="3"/>
      <c r="D197" s="3" t="s">
        <v>6</v>
      </c>
      <c r="E197" s="3" t="s">
        <v>7</v>
      </c>
      <c r="F197" s="3" t="s">
        <v>69</v>
      </c>
      <c r="G197" s="3" t="s">
        <v>86</v>
      </c>
      <c r="H197" s="4">
        <v>2</v>
      </c>
      <c r="I197" s="58">
        <v>1080.82</v>
      </c>
      <c r="J197" s="58">
        <v>540.41</v>
      </c>
    </row>
    <row r="198" spans="2:10" s="1" customFormat="1" ht="19.7" customHeight="1" x14ac:dyDescent="0.2">
      <c r="B198" s="5"/>
      <c r="C198" s="5"/>
      <c r="D198" s="5" t="s">
        <v>6</v>
      </c>
      <c r="E198" s="5" t="s">
        <v>7</v>
      </c>
      <c r="F198" s="5" t="s">
        <v>47</v>
      </c>
      <c r="G198" s="5" t="s">
        <v>48</v>
      </c>
      <c r="H198" s="6">
        <v>83</v>
      </c>
      <c r="I198" s="59">
        <v>42659.73</v>
      </c>
      <c r="J198" s="59">
        <v>513.97265060241</v>
      </c>
    </row>
    <row r="199" spans="2:10" s="1" customFormat="1" ht="19.7" customHeight="1" x14ac:dyDescent="0.2">
      <c r="B199" s="3"/>
      <c r="C199" s="3"/>
      <c r="D199" s="3" t="s">
        <v>6</v>
      </c>
      <c r="E199" s="3" t="s">
        <v>7</v>
      </c>
      <c r="F199" s="3" t="s">
        <v>47</v>
      </c>
      <c r="G199" s="3" t="s">
        <v>29</v>
      </c>
      <c r="H199" s="4">
        <v>1</v>
      </c>
      <c r="I199" s="58">
        <v>519</v>
      </c>
      <c r="J199" s="58">
        <v>519</v>
      </c>
    </row>
    <row r="200" spans="2:10" s="1" customFormat="1" ht="19.7" customHeight="1" x14ac:dyDescent="0.2">
      <c r="B200" s="5"/>
      <c r="C200" s="5"/>
      <c r="D200" s="5" t="s">
        <v>6</v>
      </c>
      <c r="E200" s="5" t="s">
        <v>7</v>
      </c>
      <c r="F200" s="5" t="s">
        <v>14</v>
      </c>
      <c r="G200" s="5" t="s">
        <v>33</v>
      </c>
      <c r="H200" s="6">
        <v>1</v>
      </c>
      <c r="I200" s="59">
        <v>174.96</v>
      </c>
      <c r="J200" s="59">
        <v>174.96</v>
      </c>
    </row>
    <row r="201" spans="2:10" s="1" customFormat="1" ht="19.7" customHeight="1" x14ac:dyDescent="0.2">
      <c r="B201" s="3"/>
      <c r="C201" s="3"/>
      <c r="D201" s="3" t="s">
        <v>6</v>
      </c>
      <c r="E201" s="3" t="s">
        <v>7</v>
      </c>
      <c r="F201" s="3" t="s">
        <v>14</v>
      </c>
      <c r="G201" s="3" t="s">
        <v>29</v>
      </c>
      <c r="H201" s="4">
        <v>4</v>
      </c>
      <c r="I201" s="58">
        <v>1423.84</v>
      </c>
      <c r="J201" s="58">
        <v>355.96</v>
      </c>
    </row>
    <row r="202" spans="2:10" s="1" customFormat="1" ht="19.7" customHeight="1" x14ac:dyDescent="0.2">
      <c r="B202" s="5"/>
      <c r="C202" s="5"/>
      <c r="D202" s="5" t="s">
        <v>6</v>
      </c>
      <c r="E202" s="5" t="s">
        <v>7</v>
      </c>
      <c r="F202" s="5" t="s">
        <v>71</v>
      </c>
      <c r="G202" s="5" t="s">
        <v>72</v>
      </c>
      <c r="H202" s="6">
        <v>72</v>
      </c>
      <c r="I202" s="59">
        <v>34575.01</v>
      </c>
      <c r="J202" s="59">
        <v>480.20847222222199</v>
      </c>
    </row>
    <row r="203" spans="2:10" s="1" customFormat="1" ht="19.7" customHeight="1" x14ac:dyDescent="0.2">
      <c r="B203" s="3"/>
      <c r="C203" s="3"/>
      <c r="D203" s="3" t="s">
        <v>6</v>
      </c>
      <c r="E203" s="3" t="s">
        <v>7</v>
      </c>
      <c r="F203" s="3" t="s">
        <v>73</v>
      </c>
      <c r="G203" s="3" t="s">
        <v>74</v>
      </c>
      <c r="H203" s="4">
        <v>59</v>
      </c>
      <c r="I203" s="58">
        <v>24814.2</v>
      </c>
      <c r="J203" s="58">
        <v>420.57966101694899</v>
      </c>
    </row>
    <row r="204" spans="2:10" s="1" customFormat="1" ht="19.7" customHeight="1" x14ac:dyDescent="0.2">
      <c r="B204" s="5"/>
      <c r="C204" s="5"/>
      <c r="D204" s="5" t="s">
        <v>6</v>
      </c>
      <c r="E204" s="5" t="s">
        <v>7</v>
      </c>
      <c r="F204" s="5" t="s">
        <v>73</v>
      </c>
      <c r="G204" s="5" t="s">
        <v>50</v>
      </c>
      <c r="H204" s="6">
        <v>1</v>
      </c>
      <c r="I204" s="59">
        <v>466</v>
      </c>
      <c r="J204" s="59">
        <v>466</v>
      </c>
    </row>
    <row r="205" spans="2:10" s="1" customFormat="1" ht="19.7" customHeight="1" x14ac:dyDescent="0.2">
      <c r="B205" s="3"/>
      <c r="C205" s="3"/>
      <c r="D205" s="3" t="s">
        <v>6</v>
      </c>
      <c r="E205" s="3" t="s">
        <v>7</v>
      </c>
      <c r="F205" s="3" t="s">
        <v>73</v>
      </c>
      <c r="G205" s="3" t="s">
        <v>80</v>
      </c>
      <c r="H205" s="4">
        <v>1</v>
      </c>
      <c r="I205" s="58">
        <v>359</v>
      </c>
      <c r="J205" s="58">
        <v>359</v>
      </c>
    </row>
    <row r="206" spans="2:10" s="1" customFormat="1" ht="19.7" customHeight="1" x14ac:dyDescent="0.2">
      <c r="B206" s="5"/>
      <c r="C206" s="5"/>
      <c r="D206" s="5" t="s">
        <v>6</v>
      </c>
      <c r="E206" s="5" t="s">
        <v>7</v>
      </c>
      <c r="F206" s="5" t="s">
        <v>49</v>
      </c>
      <c r="G206" s="5" t="s">
        <v>30</v>
      </c>
      <c r="H206" s="6">
        <v>3</v>
      </c>
      <c r="I206" s="59">
        <v>534</v>
      </c>
      <c r="J206" s="59">
        <v>178</v>
      </c>
    </row>
    <row r="207" spans="2:10" s="1" customFormat="1" ht="19.7" customHeight="1" x14ac:dyDescent="0.2">
      <c r="B207" s="3"/>
      <c r="C207" s="3"/>
      <c r="D207" s="3" t="s">
        <v>6</v>
      </c>
      <c r="E207" s="3" t="s">
        <v>7</v>
      </c>
      <c r="F207" s="3" t="s">
        <v>49</v>
      </c>
      <c r="G207" s="3" t="s">
        <v>40</v>
      </c>
      <c r="H207" s="4">
        <v>1</v>
      </c>
      <c r="I207" s="58">
        <v>108</v>
      </c>
      <c r="J207" s="58">
        <v>108</v>
      </c>
    </row>
    <row r="208" spans="2:10" s="1" customFormat="1" ht="19.7" customHeight="1" x14ac:dyDescent="0.2">
      <c r="B208" s="5"/>
      <c r="C208" s="5"/>
      <c r="D208" s="5" t="s">
        <v>6</v>
      </c>
      <c r="E208" s="5" t="s">
        <v>7</v>
      </c>
      <c r="F208" s="5" t="s">
        <v>49</v>
      </c>
      <c r="G208" s="5" t="s">
        <v>33</v>
      </c>
      <c r="H208" s="6">
        <v>1</v>
      </c>
      <c r="I208" s="59">
        <v>217</v>
      </c>
      <c r="J208" s="59">
        <v>217</v>
      </c>
    </row>
    <row r="209" spans="2:10" s="1" customFormat="1" ht="19.7" customHeight="1" x14ac:dyDescent="0.2">
      <c r="B209" s="3"/>
      <c r="C209" s="3"/>
      <c r="D209" s="3" t="s">
        <v>6</v>
      </c>
      <c r="E209" s="3" t="s">
        <v>7</v>
      </c>
      <c r="F209" s="3" t="s">
        <v>49</v>
      </c>
      <c r="G209" s="3" t="s">
        <v>50</v>
      </c>
      <c r="H209" s="4">
        <v>85</v>
      </c>
      <c r="I209" s="58">
        <v>21741.97</v>
      </c>
      <c r="J209" s="58">
        <v>255.78788235294101</v>
      </c>
    </row>
    <row r="210" spans="2:10" s="1" customFormat="1" ht="19.7" customHeight="1" x14ac:dyDescent="0.2">
      <c r="B210" s="5"/>
      <c r="C210" s="5"/>
      <c r="D210" s="5" t="s">
        <v>6</v>
      </c>
      <c r="E210" s="5" t="s">
        <v>7</v>
      </c>
      <c r="F210" s="5" t="s">
        <v>75</v>
      </c>
      <c r="G210" s="5" t="s">
        <v>76</v>
      </c>
      <c r="H210" s="6">
        <v>2</v>
      </c>
      <c r="I210" s="59">
        <v>1563.82</v>
      </c>
      <c r="J210" s="59">
        <v>781.91</v>
      </c>
    </row>
    <row r="211" spans="2:10" s="1" customFormat="1" ht="19.7" customHeight="1" x14ac:dyDescent="0.2">
      <c r="B211" s="3"/>
      <c r="C211" s="3"/>
      <c r="D211" s="3" t="s">
        <v>6</v>
      </c>
      <c r="E211" s="3" t="s">
        <v>7</v>
      </c>
      <c r="F211" s="3" t="s">
        <v>51</v>
      </c>
      <c r="G211" s="3" t="s">
        <v>33</v>
      </c>
      <c r="H211" s="4">
        <v>13</v>
      </c>
      <c r="I211" s="58">
        <v>4434.7700000000004</v>
      </c>
      <c r="J211" s="58">
        <v>341.136153846154</v>
      </c>
    </row>
    <row r="212" spans="2:10" s="1" customFormat="1" ht="19.7" customHeight="1" x14ac:dyDescent="0.2">
      <c r="B212" s="5"/>
      <c r="C212" s="5"/>
      <c r="D212" s="5" t="s">
        <v>6</v>
      </c>
      <c r="E212" s="5" t="s">
        <v>7</v>
      </c>
      <c r="F212" s="5" t="s">
        <v>51</v>
      </c>
      <c r="G212" s="5" t="s">
        <v>52</v>
      </c>
      <c r="H212" s="6">
        <v>96</v>
      </c>
      <c r="I212" s="59">
        <v>35697.21</v>
      </c>
      <c r="J212" s="59">
        <v>371.84593749999999</v>
      </c>
    </row>
    <row r="213" spans="2:10" s="1" customFormat="1" ht="19.7" customHeight="1" x14ac:dyDescent="0.2">
      <c r="B213" s="3"/>
      <c r="C213" s="3"/>
      <c r="D213" s="3" t="s">
        <v>6</v>
      </c>
      <c r="E213" s="3" t="s">
        <v>7</v>
      </c>
      <c r="F213" s="3" t="s">
        <v>77</v>
      </c>
      <c r="G213" s="3" t="s">
        <v>78</v>
      </c>
      <c r="H213" s="4">
        <v>95</v>
      </c>
      <c r="I213" s="58">
        <v>45720.38</v>
      </c>
      <c r="J213" s="58">
        <v>481.26715789473701</v>
      </c>
    </row>
    <row r="214" spans="2:10" s="1" customFormat="1" ht="19.7" customHeight="1" x14ac:dyDescent="0.2">
      <c r="B214" s="5"/>
      <c r="C214" s="5"/>
      <c r="D214" s="5" t="s">
        <v>6</v>
      </c>
      <c r="E214" s="5" t="s">
        <v>7</v>
      </c>
      <c r="F214" s="5" t="s">
        <v>79</v>
      </c>
      <c r="G214" s="5" t="s">
        <v>29</v>
      </c>
      <c r="H214" s="6">
        <v>2</v>
      </c>
      <c r="I214" s="59">
        <v>797</v>
      </c>
      <c r="J214" s="59">
        <v>398.5</v>
      </c>
    </row>
    <row r="215" spans="2:10" s="1" customFormat="1" ht="19.7" customHeight="1" x14ac:dyDescent="0.2">
      <c r="B215" s="3"/>
      <c r="C215" s="3"/>
      <c r="D215" s="3" t="s">
        <v>6</v>
      </c>
      <c r="E215" s="3" t="s">
        <v>7</v>
      </c>
      <c r="F215" s="3" t="s">
        <v>79</v>
      </c>
      <c r="G215" s="3" t="s">
        <v>80</v>
      </c>
      <c r="H215" s="4">
        <v>76</v>
      </c>
      <c r="I215" s="58">
        <v>32846.199999999997</v>
      </c>
      <c r="J215" s="58">
        <v>432.186842105263</v>
      </c>
    </row>
    <row r="216" spans="2:10" s="1" customFormat="1" ht="19.7" customHeight="1" x14ac:dyDescent="0.2">
      <c r="B216" s="5"/>
      <c r="C216" s="5"/>
      <c r="D216" s="5" t="s">
        <v>6</v>
      </c>
      <c r="E216" s="5" t="s">
        <v>7</v>
      </c>
      <c r="F216" s="5" t="s">
        <v>81</v>
      </c>
      <c r="G216" s="5" t="s">
        <v>39</v>
      </c>
      <c r="H216" s="6">
        <v>1</v>
      </c>
      <c r="I216" s="59">
        <v>547.41999999999996</v>
      </c>
      <c r="J216" s="59">
        <v>547.41999999999996</v>
      </c>
    </row>
    <row r="217" spans="2:10" s="1" customFormat="1" ht="19.7" customHeight="1" x14ac:dyDescent="0.2">
      <c r="B217" s="3"/>
      <c r="C217" s="3"/>
      <c r="D217" s="3" t="s">
        <v>6</v>
      </c>
      <c r="E217" s="3" t="s">
        <v>7</v>
      </c>
      <c r="F217" s="3" t="s">
        <v>81</v>
      </c>
      <c r="G217" s="3" t="s">
        <v>40</v>
      </c>
      <c r="H217" s="4">
        <v>1</v>
      </c>
      <c r="I217" s="58">
        <v>344.55</v>
      </c>
      <c r="J217" s="58">
        <v>344.55</v>
      </c>
    </row>
    <row r="218" spans="2:10" s="1" customFormat="1" ht="19.7" customHeight="1" x14ac:dyDescent="0.2">
      <c r="B218" s="5"/>
      <c r="C218" s="5"/>
      <c r="D218" s="5" t="s">
        <v>6</v>
      </c>
      <c r="E218" s="5" t="s">
        <v>7</v>
      </c>
      <c r="F218" s="5" t="s">
        <v>81</v>
      </c>
      <c r="G218" s="5" t="s">
        <v>82</v>
      </c>
      <c r="H218" s="6">
        <v>86</v>
      </c>
      <c r="I218" s="59">
        <v>39496.82</v>
      </c>
      <c r="J218" s="59">
        <v>459.26534883720899</v>
      </c>
    </row>
    <row r="219" spans="2:10" s="1" customFormat="1" ht="19.7" customHeight="1" x14ac:dyDescent="0.2">
      <c r="B219" s="3"/>
      <c r="C219" s="3"/>
      <c r="D219" s="3" t="s">
        <v>6</v>
      </c>
      <c r="E219" s="3" t="s">
        <v>7</v>
      </c>
      <c r="F219" s="3" t="s">
        <v>53</v>
      </c>
      <c r="G219" s="3" t="s">
        <v>84</v>
      </c>
      <c r="H219" s="4">
        <v>1</v>
      </c>
      <c r="I219" s="58">
        <v>358.29</v>
      </c>
      <c r="J219" s="58">
        <v>358.29</v>
      </c>
    </row>
    <row r="220" spans="2:10" s="1" customFormat="1" ht="19.7" customHeight="1" x14ac:dyDescent="0.2">
      <c r="B220" s="5"/>
      <c r="C220" s="5"/>
      <c r="D220" s="5" t="s">
        <v>6</v>
      </c>
      <c r="E220" s="5" t="s">
        <v>7</v>
      </c>
      <c r="F220" s="5" t="s">
        <v>53</v>
      </c>
      <c r="G220" s="5" t="s">
        <v>46</v>
      </c>
      <c r="H220" s="6">
        <v>3</v>
      </c>
      <c r="I220" s="59">
        <v>958.41</v>
      </c>
      <c r="J220" s="59">
        <v>319.47000000000003</v>
      </c>
    </row>
    <row r="221" spans="2:10" s="1" customFormat="1" ht="19.7" customHeight="1" x14ac:dyDescent="0.2">
      <c r="B221" s="3"/>
      <c r="C221" s="3"/>
      <c r="D221" s="3" t="s">
        <v>6</v>
      </c>
      <c r="E221" s="3" t="s">
        <v>7</v>
      </c>
      <c r="F221" s="3" t="s">
        <v>53</v>
      </c>
      <c r="G221" s="3" t="s">
        <v>29</v>
      </c>
      <c r="H221" s="4">
        <v>1</v>
      </c>
      <c r="I221" s="58">
        <v>349.44</v>
      </c>
      <c r="J221" s="58">
        <v>349.44</v>
      </c>
    </row>
    <row r="222" spans="2:10" s="1" customFormat="1" ht="19.7" customHeight="1" x14ac:dyDescent="0.2">
      <c r="B222" s="5"/>
      <c r="C222" s="5"/>
      <c r="D222" s="5" t="s">
        <v>6</v>
      </c>
      <c r="E222" s="5" t="s">
        <v>7</v>
      </c>
      <c r="F222" s="5" t="s">
        <v>53</v>
      </c>
      <c r="G222" s="5" t="s">
        <v>54</v>
      </c>
      <c r="H222" s="6">
        <v>94</v>
      </c>
      <c r="I222" s="59">
        <v>48157.04</v>
      </c>
      <c r="J222" s="59">
        <v>512.30893617021297</v>
      </c>
    </row>
    <row r="223" spans="2:10" s="1" customFormat="1" ht="19.7" customHeight="1" x14ac:dyDescent="0.2">
      <c r="B223" s="3"/>
      <c r="C223" s="3"/>
      <c r="D223" s="3" t="s">
        <v>6</v>
      </c>
      <c r="E223" s="3" t="s">
        <v>7</v>
      </c>
      <c r="F223" s="3" t="s">
        <v>18</v>
      </c>
      <c r="G223" s="3" t="s">
        <v>58</v>
      </c>
      <c r="H223" s="4">
        <v>6</v>
      </c>
      <c r="I223" s="58">
        <v>2498</v>
      </c>
      <c r="J223" s="58">
        <v>416.33333333333297</v>
      </c>
    </row>
    <row r="224" spans="2:10" s="1" customFormat="1" ht="19.7" customHeight="1" x14ac:dyDescent="0.2">
      <c r="B224" s="5"/>
      <c r="C224" s="5"/>
      <c r="D224" s="5" t="s">
        <v>6</v>
      </c>
      <c r="E224" s="5" t="s">
        <v>7</v>
      </c>
      <c r="F224" s="5" t="s">
        <v>18</v>
      </c>
      <c r="G224" s="5" t="s">
        <v>29</v>
      </c>
      <c r="H224" s="6">
        <v>2</v>
      </c>
      <c r="I224" s="59">
        <v>796.57</v>
      </c>
      <c r="J224" s="59">
        <v>398.28500000000003</v>
      </c>
    </row>
    <row r="225" spans="2:10" s="1" customFormat="1" ht="19.7" customHeight="1" x14ac:dyDescent="0.2">
      <c r="B225" s="3"/>
      <c r="C225" s="3"/>
      <c r="D225" s="3" t="s">
        <v>6</v>
      </c>
      <c r="E225" s="3" t="s">
        <v>7</v>
      </c>
      <c r="F225" s="3" t="s">
        <v>18</v>
      </c>
      <c r="G225" s="3" t="s">
        <v>56</v>
      </c>
      <c r="H225" s="4">
        <v>61</v>
      </c>
      <c r="I225" s="58">
        <v>29525.64</v>
      </c>
      <c r="J225" s="58">
        <v>484.02688524590201</v>
      </c>
    </row>
    <row r="226" spans="2:10" s="1" customFormat="1" ht="19.7" customHeight="1" x14ac:dyDescent="0.2">
      <c r="B226" s="5"/>
      <c r="C226" s="5"/>
      <c r="D226" s="5" t="s">
        <v>6</v>
      </c>
      <c r="E226" s="5" t="s">
        <v>15</v>
      </c>
      <c r="F226" s="5" t="s">
        <v>57</v>
      </c>
      <c r="G226" s="5" t="s">
        <v>58</v>
      </c>
      <c r="H226" s="6">
        <v>1</v>
      </c>
      <c r="I226" s="59">
        <v>349.57</v>
      </c>
      <c r="J226" s="59">
        <v>349.57</v>
      </c>
    </row>
    <row r="227" spans="2:10" s="1" customFormat="1" ht="19.7" customHeight="1" x14ac:dyDescent="0.2">
      <c r="B227" s="3"/>
      <c r="C227" s="3"/>
      <c r="D227" s="3" t="s">
        <v>6</v>
      </c>
      <c r="E227" s="3" t="s">
        <v>15</v>
      </c>
      <c r="F227" s="3" t="s">
        <v>5</v>
      </c>
      <c r="G227" s="3" t="s">
        <v>30</v>
      </c>
      <c r="H227" s="4">
        <v>1</v>
      </c>
      <c r="I227" s="58">
        <v>90</v>
      </c>
      <c r="J227" s="58">
        <v>90</v>
      </c>
    </row>
    <row r="228" spans="2:10" s="1" customFormat="1" ht="19.7" customHeight="1" x14ac:dyDescent="0.2">
      <c r="B228" s="5"/>
      <c r="C228" s="5"/>
      <c r="D228" s="5" t="s">
        <v>6</v>
      </c>
      <c r="E228" s="5" t="s">
        <v>15</v>
      </c>
      <c r="F228" s="5" t="s">
        <v>31</v>
      </c>
      <c r="G228" s="5" t="s">
        <v>32</v>
      </c>
      <c r="H228" s="6">
        <v>1</v>
      </c>
      <c r="I228" s="59">
        <v>463.56</v>
      </c>
      <c r="J228" s="59">
        <v>463.56</v>
      </c>
    </row>
    <row r="229" spans="2:10" s="1" customFormat="1" ht="19.7" customHeight="1" x14ac:dyDescent="0.2">
      <c r="B229" s="3"/>
      <c r="C229" s="3"/>
      <c r="D229" s="3" t="s">
        <v>6</v>
      </c>
      <c r="E229" s="3" t="s">
        <v>15</v>
      </c>
      <c r="F229" s="3" t="s">
        <v>59</v>
      </c>
      <c r="G229" s="3" t="s">
        <v>60</v>
      </c>
      <c r="H229" s="4">
        <v>1</v>
      </c>
      <c r="I229" s="58">
        <v>515</v>
      </c>
      <c r="J229" s="58">
        <v>515</v>
      </c>
    </row>
    <row r="230" spans="2:10" s="1" customFormat="1" ht="19.7" customHeight="1" x14ac:dyDescent="0.2">
      <c r="B230" s="5"/>
      <c r="C230" s="5"/>
      <c r="D230" s="5" t="s">
        <v>6</v>
      </c>
      <c r="E230" s="5" t="s">
        <v>15</v>
      </c>
      <c r="F230" s="5" t="s">
        <v>61</v>
      </c>
      <c r="G230" s="5" t="s">
        <v>62</v>
      </c>
      <c r="H230" s="6">
        <v>1</v>
      </c>
      <c r="I230" s="59">
        <v>372.1</v>
      </c>
      <c r="J230" s="59">
        <v>372.1</v>
      </c>
    </row>
    <row r="231" spans="2:10" s="1" customFormat="1" ht="19.7" customHeight="1" x14ac:dyDescent="0.2">
      <c r="B231" s="3"/>
      <c r="C231" s="3"/>
      <c r="D231" s="3" t="s">
        <v>6</v>
      </c>
      <c r="E231" s="3" t="s">
        <v>15</v>
      </c>
      <c r="F231" s="3" t="s">
        <v>10</v>
      </c>
      <c r="G231" s="3" t="s">
        <v>40</v>
      </c>
      <c r="H231" s="4">
        <v>1</v>
      </c>
      <c r="I231" s="58">
        <v>112</v>
      </c>
      <c r="J231" s="58">
        <v>112</v>
      </c>
    </row>
    <row r="232" spans="2:10" s="1" customFormat="1" ht="19.7" customHeight="1" x14ac:dyDescent="0.2">
      <c r="B232" s="5"/>
      <c r="C232" s="5"/>
      <c r="D232" s="5" t="s">
        <v>6</v>
      </c>
      <c r="E232" s="5" t="s">
        <v>15</v>
      </c>
      <c r="F232" s="5" t="s">
        <v>10</v>
      </c>
      <c r="G232" s="5" t="s">
        <v>33</v>
      </c>
      <c r="H232" s="6">
        <v>2</v>
      </c>
      <c r="I232" s="59">
        <v>567.69000000000005</v>
      </c>
      <c r="J232" s="59">
        <v>283.84500000000003</v>
      </c>
    </row>
    <row r="233" spans="2:10" s="1" customFormat="1" ht="19.7" customHeight="1" x14ac:dyDescent="0.2">
      <c r="B233" s="3"/>
      <c r="C233" s="3"/>
      <c r="D233" s="3" t="s">
        <v>6</v>
      </c>
      <c r="E233" s="3" t="s">
        <v>15</v>
      </c>
      <c r="F233" s="3" t="s">
        <v>63</v>
      </c>
      <c r="G233" s="3" t="s">
        <v>64</v>
      </c>
      <c r="H233" s="4">
        <v>2</v>
      </c>
      <c r="I233" s="58">
        <v>710.18</v>
      </c>
      <c r="J233" s="58">
        <v>355.09</v>
      </c>
    </row>
    <row r="234" spans="2:10" s="1" customFormat="1" ht="19.7" customHeight="1" x14ac:dyDescent="0.2">
      <c r="B234" s="5"/>
      <c r="C234" s="5"/>
      <c r="D234" s="5" t="s">
        <v>6</v>
      </c>
      <c r="E234" s="5" t="s">
        <v>15</v>
      </c>
      <c r="F234" s="5" t="s">
        <v>34</v>
      </c>
      <c r="G234" s="5" t="s">
        <v>35</v>
      </c>
      <c r="H234" s="6">
        <v>1</v>
      </c>
      <c r="I234" s="59">
        <v>408.38</v>
      </c>
      <c r="J234" s="59">
        <v>408.38</v>
      </c>
    </row>
    <row r="235" spans="2:10" s="1" customFormat="1" ht="19.7" customHeight="1" x14ac:dyDescent="0.2">
      <c r="B235" s="3"/>
      <c r="C235" s="3"/>
      <c r="D235" s="3" t="s">
        <v>6</v>
      </c>
      <c r="E235" s="3" t="s">
        <v>15</v>
      </c>
      <c r="F235" s="3" t="s">
        <v>36</v>
      </c>
      <c r="G235" s="3" t="s">
        <v>37</v>
      </c>
      <c r="H235" s="4">
        <v>1</v>
      </c>
      <c r="I235" s="58">
        <v>478.3</v>
      </c>
      <c r="J235" s="58">
        <v>478.3</v>
      </c>
    </row>
    <row r="236" spans="2:10" s="1" customFormat="1" ht="19.7" customHeight="1" x14ac:dyDescent="0.2">
      <c r="B236" s="5"/>
      <c r="C236" s="5"/>
      <c r="D236" s="5" t="s">
        <v>6</v>
      </c>
      <c r="E236" s="5" t="s">
        <v>15</v>
      </c>
      <c r="F236" s="5" t="s">
        <v>38</v>
      </c>
      <c r="G236" s="5" t="s">
        <v>39</v>
      </c>
      <c r="H236" s="6">
        <v>2</v>
      </c>
      <c r="I236" s="59">
        <v>1216.78</v>
      </c>
      <c r="J236" s="59">
        <v>608.39</v>
      </c>
    </row>
    <row r="237" spans="2:10" s="1" customFormat="1" ht="19.7" customHeight="1" x14ac:dyDescent="0.2">
      <c r="B237" s="3"/>
      <c r="C237" s="3"/>
      <c r="D237" s="3" t="s">
        <v>6</v>
      </c>
      <c r="E237" s="3" t="s">
        <v>15</v>
      </c>
      <c r="F237" s="3" t="s">
        <v>11</v>
      </c>
      <c r="G237" s="3" t="s">
        <v>40</v>
      </c>
      <c r="H237" s="4">
        <v>1</v>
      </c>
      <c r="I237" s="58">
        <v>281.89999999999998</v>
      </c>
      <c r="J237" s="58">
        <v>281.89999999999998</v>
      </c>
    </row>
    <row r="238" spans="2:10" s="1" customFormat="1" ht="19.7" customHeight="1" x14ac:dyDescent="0.2">
      <c r="B238" s="5"/>
      <c r="C238" s="5"/>
      <c r="D238" s="5" t="s">
        <v>6</v>
      </c>
      <c r="E238" s="5" t="s">
        <v>15</v>
      </c>
      <c r="F238" s="5" t="s">
        <v>12</v>
      </c>
      <c r="G238" s="5" t="s">
        <v>28</v>
      </c>
      <c r="H238" s="6">
        <v>1</v>
      </c>
      <c r="I238" s="59">
        <v>869</v>
      </c>
      <c r="J238" s="59">
        <v>869</v>
      </c>
    </row>
    <row r="239" spans="2:10" s="1" customFormat="1" ht="19.7" customHeight="1" x14ac:dyDescent="0.2">
      <c r="B239" s="3"/>
      <c r="C239" s="3"/>
      <c r="D239" s="3" t="s">
        <v>6</v>
      </c>
      <c r="E239" s="3" t="s">
        <v>15</v>
      </c>
      <c r="F239" s="3" t="s">
        <v>83</v>
      </c>
      <c r="G239" s="3" t="s">
        <v>84</v>
      </c>
      <c r="H239" s="4">
        <v>1</v>
      </c>
      <c r="I239" s="58">
        <v>708.34</v>
      </c>
      <c r="J239" s="58">
        <v>708.34</v>
      </c>
    </row>
    <row r="240" spans="2:10" s="1" customFormat="1" ht="19.7" customHeight="1" x14ac:dyDescent="0.2">
      <c r="B240" s="5"/>
      <c r="C240" s="5"/>
      <c r="D240" s="5" t="s">
        <v>6</v>
      </c>
      <c r="E240" s="5" t="s">
        <v>15</v>
      </c>
      <c r="F240" s="5" t="s">
        <v>41</v>
      </c>
      <c r="G240" s="5" t="s">
        <v>42</v>
      </c>
      <c r="H240" s="6">
        <v>1</v>
      </c>
      <c r="I240" s="59">
        <v>619.88</v>
      </c>
      <c r="J240" s="59">
        <v>619.88</v>
      </c>
    </row>
    <row r="241" spans="2:10" s="1" customFormat="1" ht="19.7" customHeight="1" x14ac:dyDescent="0.2">
      <c r="B241" s="3"/>
      <c r="C241" s="3"/>
      <c r="D241" s="3" t="s">
        <v>6</v>
      </c>
      <c r="E241" s="3" t="s">
        <v>15</v>
      </c>
      <c r="F241" s="3" t="s">
        <v>43</v>
      </c>
      <c r="G241" s="3" t="s">
        <v>44</v>
      </c>
      <c r="H241" s="4">
        <v>1</v>
      </c>
      <c r="I241" s="58">
        <v>319.7</v>
      </c>
      <c r="J241" s="58">
        <v>319.7</v>
      </c>
    </row>
    <row r="242" spans="2:10" s="1" customFormat="1" ht="19.7" customHeight="1" x14ac:dyDescent="0.2">
      <c r="B242" s="5"/>
      <c r="C242" s="5"/>
      <c r="D242" s="5" t="s">
        <v>6</v>
      </c>
      <c r="E242" s="5" t="s">
        <v>15</v>
      </c>
      <c r="F242" s="5" t="s">
        <v>45</v>
      </c>
      <c r="G242" s="5" t="s">
        <v>46</v>
      </c>
      <c r="H242" s="6">
        <v>2</v>
      </c>
      <c r="I242" s="59">
        <v>1156.08</v>
      </c>
      <c r="J242" s="59">
        <v>578.04</v>
      </c>
    </row>
    <row r="243" spans="2:10" s="1" customFormat="1" ht="19.7" customHeight="1" x14ac:dyDescent="0.2">
      <c r="B243" s="3"/>
      <c r="C243" s="3"/>
      <c r="D243" s="3" t="s">
        <v>6</v>
      </c>
      <c r="E243" s="3" t="s">
        <v>15</v>
      </c>
      <c r="F243" s="3" t="s">
        <v>47</v>
      </c>
      <c r="G243" s="3" t="s">
        <v>48</v>
      </c>
      <c r="H243" s="4">
        <v>1</v>
      </c>
      <c r="I243" s="58">
        <v>521.70000000000005</v>
      </c>
      <c r="J243" s="58">
        <v>521.70000000000005</v>
      </c>
    </row>
    <row r="244" spans="2:10" s="1" customFormat="1" ht="19.7" customHeight="1" x14ac:dyDescent="0.2">
      <c r="B244" s="5"/>
      <c r="C244" s="5"/>
      <c r="D244" s="5" t="s">
        <v>6</v>
      </c>
      <c r="E244" s="5" t="s">
        <v>15</v>
      </c>
      <c r="F244" s="5" t="s">
        <v>71</v>
      </c>
      <c r="G244" s="5" t="s">
        <v>72</v>
      </c>
      <c r="H244" s="6">
        <v>2</v>
      </c>
      <c r="I244" s="59">
        <v>907.53</v>
      </c>
      <c r="J244" s="59">
        <v>453.76499999999999</v>
      </c>
    </row>
    <row r="245" spans="2:10" s="1" customFormat="1" ht="19.7" customHeight="1" x14ac:dyDescent="0.2">
      <c r="B245" s="3"/>
      <c r="C245" s="3"/>
      <c r="D245" s="3" t="s">
        <v>6</v>
      </c>
      <c r="E245" s="3" t="s">
        <v>15</v>
      </c>
      <c r="F245" s="3" t="s">
        <v>73</v>
      </c>
      <c r="G245" s="3" t="s">
        <v>74</v>
      </c>
      <c r="H245" s="4">
        <v>1</v>
      </c>
      <c r="I245" s="58">
        <v>785</v>
      </c>
      <c r="J245" s="58">
        <v>785</v>
      </c>
    </row>
    <row r="246" spans="2:10" s="1" customFormat="1" ht="19.7" customHeight="1" x14ac:dyDescent="0.2">
      <c r="B246" s="5"/>
      <c r="C246" s="5"/>
      <c r="D246" s="5" t="s">
        <v>6</v>
      </c>
      <c r="E246" s="5" t="s">
        <v>15</v>
      </c>
      <c r="F246" s="5" t="s">
        <v>49</v>
      </c>
      <c r="G246" s="5" t="s">
        <v>50</v>
      </c>
      <c r="H246" s="6">
        <v>1</v>
      </c>
      <c r="I246" s="59">
        <v>93.72</v>
      </c>
      <c r="J246" s="59">
        <v>93.72</v>
      </c>
    </row>
    <row r="247" spans="2:10" s="1" customFormat="1" ht="19.7" customHeight="1" x14ac:dyDescent="0.2">
      <c r="B247" s="3"/>
      <c r="C247" s="3"/>
      <c r="D247" s="3" t="s">
        <v>6</v>
      </c>
      <c r="E247" s="3" t="s">
        <v>15</v>
      </c>
      <c r="F247" s="3" t="s">
        <v>75</v>
      </c>
      <c r="G247" s="3" t="s">
        <v>76</v>
      </c>
      <c r="H247" s="4">
        <v>1</v>
      </c>
      <c r="I247" s="58">
        <v>334.89</v>
      </c>
      <c r="J247" s="58">
        <v>334.89</v>
      </c>
    </row>
    <row r="248" spans="2:10" s="1" customFormat="1" ht="19.7" customHeight="1" x14ac:dyDescent="0.2">
      <c r="B248" s="5"/>
      <c r="C248" s="5"/>
      <c r="D248" s="5" t="s">
        <v>6</v>
      </c>
      <c r="E248" s="5" t="s">
        <v>15</v>
      </c>
      <c r="F248" s="5" t="s">
        <v>51</v>
      </c>
      <c r="G248" s="5" t="s">
        <v>52</v>
      </c>
      <c r="H248" s="6">
        <v>1</v>
      </c>
      <c r="I248" s="59">
        <v>356.26</v>
      </c>
      <c r="J248" s="59">
        <v>356.26</v>
      </c>
    </row>
    <row r="249" spans="2:10" s="1" customFormat="1" ht="19.7" customHeight="1" x14ac:dyDescent="0.2">
      <c r="B249" s="3"/>
      <c r="C249" s="3"/>
      <c r="D249" s="3" t="s">
        <v>6</v>
      </c>
      <c r="E249" s="3" t="s">
        <v>15</v>
      </c>
      <c r="F249" s="3" t="s">
        <v>77</v>
      </c>
      <c r="G249" s="3" t="s">
        <v>78</v>
      </c>
      <c r="H249" s="4">
        <v>2</v>
      </c>
      <c r="I249" s="58">
        <v>1102.81</v>
      </c>
      <c r="J249" s="58">
        <v>551.40499999999997</v>
      </c>
    </row>
    <row r="250" spans="2:10" s="1" customFormat="1" ht="19.7" customHeight="1" x14ac:dyDescent="0.2">
      <c r="B250" s="5"/>
      <c r="C250" s="5"/>
      <c r="D250" s="5" t="s">
        <v>6</v>
      </c>
      <c r="E250" s="5" t="s">
        <v>15</v>
      </c>
      <c r="F250" s="5" t="s">
        <v>79</v>
      </c>
      <c r="G250" s="5" t="s">
        <v>80</v>
      </c>
      <c r="H250" s="6">
        <v>1</v>
      </c>
      <c r="I250" s="59">
        <v>352.72</v>
      </c>
      <c r="J250" s="59">
        <v>352.72</v>
      </c>
    </row>
    <row r="251" spans="2:10" s="1" customFormat="1" ht="19.7" customHeight="1" x14ac:dyDescent="0.2">
      <c r="B251" s="3"/>
      <c r="C251" s="3"/>
      <c r="D251" s="3" t="s">
        <v>6</v>
      </c>
      <c r="E251" s="3" t="s">
        <v>15</v>
      </c>
      <c r="F251" s="3" t="s">
        <v>81</v>
      </c>
      <c r="G251" s="3" t="s">
        <v>82</v>
      </c>
      <c r="H251" s="4">
        <v>1</v>
      </c>
      <c r="I251" s="58">
        <v>388.51</v>
      </c>
      <c r="J251" s="58">
        <v>388.51</v>
      </c>
    </row>
    <row r="252" spans="2:10" s="1" customFormat="1" ht="19.7" customHeight="1" x14ac:dyDescent="0.2">
      <c r="B252" s="5"/>
      <c r="C252" s="5"/>
      <c r="D252" s="5" t="s">
        <v>6</v>
      </c>
      <c r="E252" s="5" t="s">
        <v>15</v>
      </c>
      <c r="F252" s="5" t="s">
        <v>53</v>
      </c>
      <c r="G252" s="5" t="s">
        <v>54</v>
      </c>
      <c r="H252" s="6">
        <v>1</v>
      </c>
      <c r="I252" s="59">
        <v>501.77</v>
      </c>
      <c r="J252" s="59">
        <v>501.77</v>
      </c>
    </row>
    <row r="253" spans="2:10" s="1" customFormat="1" ht="19.7" customHeight="1" x14ac:dyDescent="0.2">
      <c r="B253" s="3"/>
      <c r="C253" s="3"/>
      <c r="D253" s="3" t="s">
        <v>6</v>
      </c>
      <c r="E253" s="3" t="s">
        <v>15</v>
      </c>
      <c r="F253" s="3" t="s">
        <v>18</v>
      </c>
      <c r="G253" s="3" t="s">
        <v>56</v>
      </c>
      <c r="H253" s="4">
        <v>1</v>
      </c>
      <c r="I253" s="58">
        <v>452</v>
      </c>
      <c r="J253" s="58">
        <v>452</v>
      </c>
    </row>
    <row r="254" spans="2:10" s="1" customFormat="1" ht="19.7" customHeight="1" x14ac:dyDescent="0.2">
      <c r="B254" s="5"/>
      <c r="C254" s="5"/>
      <c r="D254" s="5" t="s">
        <v>6</v>
      </c>
      <c r="E254" s="5" t="s">
        <v>15</v>
      </c>
      <c r="F254" s="5" t="s">
        <v>61</v>
      </c>
      <c r="G254" s="5" t="s">
        <v>62</v>
      </c>
      <c r="H254" s="6">
        <v>1</v>
      </c>
      <c r="I254" s="59">
        <v>372.1</v>
      </c>
      <c r="J254" s="59">
        <v>372.1</v>
      </c>
    </row>
    <row r="255" spans="2:10" s="1" customFormat="1" ht="19.7" customHeight="1" x14ac:dyDescent="0.2">
      <c r="B255" s="3"/>
      <c r="C255" s="3"/>
      <c r="D255" s="3" t="s">
        <v>6</v>
      </c>
      <c r="E255" s="3" t="s">
        <v>15</v>
      </c>
      <c r="F255" s="3" t="s">
        <v>10</v>
      </c>
      <c r="G255" s="3" t="s">
        <v>40</v>
      </c>
      <c r="H255" s="4">
        <v>1</v>
      </c>
      <c r="I255" s="58">
        <v>112</v>
      </c>
      <c r="J255" s="58">
        <v>112</v>
      </c>
    </row>
    <row r="256" spans="2:10" s="1" customFormat="1" ht="19.7" customHeight="1" x14ac:dyDescent="0.2">
      <c r="B256" s="5"/>
      <c r="C256" s="5"/>
      <c r="D256" s="5" t="s">
        <v>6</v>
      </c>
      <c r="E256" s="5" t="s">
        <v>15</v>
      </c>
      <c r="F256" s="5" t="s">
        <v>10</v>
      </c>
      <c r="G256" s="5" t="s">
        <v>33</v>
      </c>
      <c r="H256" s="6">
        <v>2</v>
      </c>
      <c r="I256" s="59">
        <v>567.69000000000005</v>
      </c>
      <c r="J256" s="59">
        <v>283.84500000000003</v>
      </c>
    </row>
    <row r="257" spans="2:10" s="1" customFormat="1" ht="19.7" customHeight="1" x14ac:dyDescent="0.2">
      <c r="B257" s="3"/>
      <c r="C257" s="3"/>
      <c r="D257" s="3" t="s">
        <v>6</v>
      </c>
      <c r="E257" s="3" t="s">
        <v>15</v>
      </c>
      <c r="F257" s="3" t="s">
        <v>63</v>
      </c>
      <c r="G257" s="3" t="s">
        <v>64</v>
      </c>
      <c r="H257" s="4">
        <v>2</v>
      </c>
      <c r="I257" s="58">
        <v>710.18</v>
      </c>
      <c r="J257" s="58">
        <v>355.09</v>
      </c>
    </row>
    <row r="258" spans="2:10" s="1" customFormat="1" ht="19.7" customHeight="1" x14ac:dyDescent="0.2">
      <c r="B258" s="5"/>
      <c r="C258" s="5"/>
      <c r="D258" s="5" t="s">
        <v>6</v>
      </c>
      <c r="E258" s="5" t="s">
        <v>15</v>
      </c>
      <c r="F258" s="5" t="s">
        <v>34</v>
      </c>
      <c r="G258" s="5" t="s">
        <v>35</v>
      </c>
      <c r="H258" s="6">
        <v>1</v>
      </c>
      <c r="I258" s="59">
        <v>408.38</v>
      </c>
      <c r="J258" s="59">
        <v>408.38</v>
      </c>
    </row>
    <row r="259" spans="2:10" s="1" customFormat="1" ht="19.7" customHeight="1" x14ac:dyDescent="0.2">
      <c r="B259" s="3"/>
      <c r="C259" s="3"/>
      <c r="D259" s="3" t="s">
        <v>6</v>
      </c>
      <c r="E259" s="3" t="s">
        <v>15</v>
      </c>
      <c r="F259" s="3" t="s">
        <v>36</v>
      </c>
      <c r="G259" s="3" t="s">
        <v>37</v>
      </c>
      <c r="H259" s="4">
        <v>1</v>
      </c>
      <c r="I259" s="58">
        <v>478.3</v>
      </c>
      <c r="J259" s="58">
        <v>478.3</v>
      </c>
    </row>
    <row r="260" spans="2:10" s="1" customFormat="1" ht="19.7" customHeight="1" x14ac:dyDescent="0.2">
      <c r="B260" s="5"/>
      <c r="C260" s="5"/>
      <c r="D260" s="5" t="s">
        <v>6</v>
      </c>
      <c r="E260" s="5" t="s">
        <v>15</v>
      </c>
      <c r="F260" s="5" t="s">
        <v>38</v>
      </c>
      <c r="G260" s="5" t="s">
        <v>39</v>
      </c>
      <c r="H260" s="6">
        <v>2</v>
      </c>
      <c r="I260" s="59">
        <v>1216.78</v>
      </c>
      <c r="J260" s="59">
        <v>608.39</v>
      </c>
    </row>
    <row r="261" spans="2:10" s="1" customFormat="1" ht="19.7" customHeight="1" x14ac:dyDescent="0.2">
      <c r="B261" s="3"/>
      <c r="C261" s="3"/>
      <c r="D261" s="3" t="s">
        <v>6</v>
      </c>
      <c r="E261" s="3" t="s">
        <v>15</v>
      </c>
      <c r="F261" s="3" t="s">
        <v>11</v>
      </c>
      <c r="G261" s="3" t="s">
        <v>40</v>
      </c>
      <c r="H261" s="4">
        <v>1</v>
      </c>
      <c r="I261" s="58">
        <v>281.89999999999998</v>
      </c>
      <c r="J261" s="58">
        <v>281.89999999999998</v>
      </c>
    </row>
    <row r="262" spans="2:10" s="1" customFormat="1" ht="19.7" customHeight="1" x14ac:dyDescent="0.2">
      <c r="B262" s="5"/>
      <c r="C262" s="5"/>
      <c r="D262" s="5" t="s">
        <v>6</v>
      </c>
      <c r="E262" s="5" t="s">
        <v>15</v>
      </c>
      <c r="F262" s="5" t="s">
        <v>12</v>
      </c>
      <c r="G262" s="5" t="s">
        <v>28</v>
      </c>
      <c r="H262" s="6">
        <v>1</v>
      </c>
      <c r="I262" s="59">
        <v>869</v>
      </c>
      <c r="J262" s="59">
        <v>869</v>
      </c>
    </row>
    <row r="263" spans="2:10" s="1" customFormat="1" ht="19.7" customHeight="1" x14ac:dyDescent="0.2">
      <c r="B263" s="3"/>
      <c r="C263" s="3"/>
      <c r="D263" s="3" t="s">
        <v>6</v>
      </c>
      <c r="E263" s="3" t="s">
        <v>15</v>
      </c>
      <c r="F263" s="3" t="s">
        <v>83</v>
      </c>
      <c r="G263" s="3" t="s">
        <v>84</v>
      </c>
      <c r="H263" s="4">
        <v>1</v>
      </c>
      <c r="I263" s="58">
        <v>708.34</v>
      </c>
      <c r="J263" s="58">
        <v>708.34</v>
      </c>
    </row>
    <row r="264" spans="2:10" s="1" customFormat="1" ht="19.7" customHeight="1" x14ac:dyDescent="0.2">
      <c r="B264" s="5"/>
      <c r="C264" s="5"/>
      <c r="D264" s="5" t="s">
        <v>6</v>
      </c>
      <c r="E264" s="5" t="s">
        <v>15</v>
      </c>
      <c r="F264" s="5" t="s">
        <v>41</v>
      </c>
      <c r="G264" s="5" t="s">
        <v>42</v>
      </c>
      <c r="H264" s="6">
        <v>1</v>
      </c>
      <c r="I264" s="59">
        <v>619.88</v>
      </c>
      <c r="J264" s="59">
        <v>619.88</v>
      </c>
    </row>
    <row r="265" spans="2:10" s="1" customFormat="1" ht="19.7" customHeight="1" x14ac:dyDescent="0.2">
      <c r="B265" s="3"/>
      <c r="C265" s="3"/>
      <c r="D265" s="3" t="s">
        <v>6</v>
      </c>
      <c r="E265" s="3" t="s">
        <v>15</v>
      </c>
      <c r="F265" s="3" t="s">
        <v>43</v>
      </c>
      <c r="G265" s="3" t="s">
        <v>44</v>
      </c>
      <c r="H265" s="4">
        <v>1</v>
      </c>
      <c r="I265" s="58">
        <v>319.7</v>
      </c>
      <c r="J265" s="58">
        <v>319.7</v>
      </c>
    </row>
    <row r="266" spans="2:10" s="1" customFormat="1" ht="19.7" customHeight="1" x14ac:dyDescent="0.2">
      <c r="B266" s="5"/>
      <c r="C266" s="5"/>
      <c r="D266" s="5" t="s">
        <v>6</v>
      </c>
      <c r="E266" s="5" t="s">
        <v>15</v>
      </c>
      <c r="F266" s="5" t="s">
        <v>45</v>
      </c>
      <c r="G266" s="5" t="s">
        <v>46</v>
      </c>
      <c r="H266" s="6">
        <v>2</v>
      </c>
      <c r="I266" s="59">
        <v>1156.08</v>
      </c>
      <c r="J266" s="59">
        <v>578.04</v>
      </c>
    </row>
    <row r="267" spans="2:10" s="1" customFormat="1" ht="19.7" customHeight="1" x14ac:dyDescent="0.2">
      <c r="B267" s="3"/>
      <c r="C267" s="3"/>
      <c r="D267" s="3" t="s">
        <v>6</v>
      </c>
      <c r="E267" s="3" t="s">
        <v>15</v>
      </c>
      <c r="F267" s="3" t="s">
        <v>47</v>
      </c>
      <c r="G267" s="3" t="s">
        <v>48</v>
      </c>
      <c r="H267" s="4">
        <v>1</v>
      </c>
      <c r="I267" s="58">
        <v>521.70000000000005</v>
      </c>
      <c r="J267" s="58">
        <v>521.70000000000005</v>
      </c>
    </row>
    <row r="268" spans="2:10" s="1" customFormat="1" ht="19.7" customHeight="1" x14ac:dyDescent="0.2">
      <c r="B268" s="5"/>
      <c r="C268" s="5"/>
      <c r="D268" s="5" t="s">
        <v>6</v>
      </c>
      <c r="E268" s="5" t="s">
        <v>15</v>
      </c>
      <c r="F268" s="5" t="s">
        <v>71</v>
      </c>
      <c r="G268" s="5" t="s">
        <v>72</v>
      </c>
      <c r="H268" s="6">
        <v>2</v>
      </c>
      <c r="I268" s="59">
        <v>907.53</v>
      </c>
      <c r="J268" s="59">
        <v>453.76499999999999</v>
      </c>
    </row>
    <row r="269" spans="2:10" s="1" customFormat="1" ht="19.7" customHeight="1" x14ac:dyDescent="0.2">
      <c r="B269" s="3"/>
      <c r="C269" s="3"/>
      <c r="D269" s="3" t="s">
        <v>6</v>
      </c>
      <c r="E269" s="3" t="s">
        <v>15</v>
      </c>
      <c r="F269" s="3" t="s">
        <v>73</v>
      </c>
      <c r="G269" s="3" t="s">
        <v>74</v>
      </c>
      <c r="H269" s="4">
        <v>1</v>
      </c>
      <c r="I269" s="58">
        <v>785</v>
      </c>
      <c r="J269" s="58">
        <v>785</v>
      </c>
    </row>
    <row r="270" spans="2:10" s="1" customFormat="1" ht="19.7" customHeight="1" x14ac:dyDescent="0.2">
      <c r="B270" s="5"/>
      <c r="C270" s="5"/>
      <c r="D270" s="5" t="s">
        <v>6</v>
      </c>
      <c r="E270" s="5" t="s">
        <v>15</v>
      </c>
      <c r="F270" s="5" t="s">
        <v>49</v>
      </c>
      <c r="G270" s="5" t="s">
        <v>50</v>
      </c>
      <c r="H270" s="6">
        <v>1</v>
      </c>
      <c r="I270" s="59">
        <v>93.72</v>
      </c>
      <c r="J270" s="59">
        <v>93.72</v>
      </c>
    </row>
    <row r="271" spans="2:10" s="1" customFormat="1" ht="19.7" customHeight="1" x14ac:dyDescent="0.2">
      <c r="B271" s="3"/>
      <c r="C271" s="3"/>
      <c r="D271" s="3" t="s">
        <v>6</v>
      </c>
      <c r="E271" s="3" t="s">
        <v>15</v>
      </c>
      <c r="F271" s="3" t="s">
        <v>75</v>
      </c>
      <c r="G271" s="3" t="s">
        <v>76</v>
      </c>
      <c r="H271" s="4">
        <v>1</v>
      </c>
      <c r="I271" s="58">
        <v>334.89</v>
      </c>
      <c r="J271" s="58">
        <v>334.89</v>
      </c>
    </row>
    <row r="272" spans="2:10" s="1" customFormat="1" ht="19.7" customHeight="1" x14ac:dyDescent="0.2">
      <c r="B272" s="5"/>
      <c r="C272" s="5"/>
      <c r="D272" s="5" t="s">
        <v>6</v>
      </c>
      <c r="E272" s="5" t="s">
        <v>15</v>
      </c>
      <c r="F272" s="5" t="s">
        <v>51</v>
      </c>
      <c r="G272" s="5" t="s">
        <v>52</v>
      </c>
      <c r="H272" s="6">
        <v>1</v>
      </c>
      <c r="I272" s="59">
        <v>356.26</v>
      </c>
      <c r="J272" s="59">
        <v>356.26</v>
      </c>
    </row>
    <row r="273" spans="2:10" s="1" customFormat="1" ht="19.7" customHeight="1" x14ac:dyDescent="0.2">
      <c r="B273" s="3"/>
      <c r="C273" s="3"/>
      <c r="D273" s="3" t="s">
        <v>6</v>
      </c>
      <c r="E273" s="3" t="s">
        <v>15</v>
      </c>
      <c r="F273" s="3" t="s">
        <v>77</v>
      </c>
      <c r="G273" s="3" t="s">
        <v>78</v>
      </c>
      <c r="H273" s="4">
        <v>2</v>
      </c>
      <c r="I273" s="58">
        <v>1102.81</v>
      </c>
      <c r="J273" s="58">
        <v>551.40499999999997</v>
      </c>
    </row>
    <row r="274" spans="2:10" s="1" customFormat="1" ht="19.7" customHeight="1" x14ac:dyDescent="0.2">
      <c r="B274" s="5"/>
      <c r="C274" s="5"/>
      <c r="D274" s="5" t="s">
        <v>6</v>
      </c>
      <c r="E274" s="5" t="s">
        <v>15</v>
      </c>
      <c r="F274" s="5" t="s">
        <v>79</v>
      </c>
      <c r="G274" s="5" t="s">
        <v>80</v>
      </c>
      <c r="H274" s="6">
        <v>1</v>
      </c>
      <c r="I274" s="59">
        <v>352.72</v>
      </c>
      <c r="J274" s="59">
        <v>352.72</v>
      </c>
    </row>
    <row r="275" spans="2:10" s="1" customFormat="1" ht="19.7" customHeight="1" x14ac:dyDescent="0.2">
      <c r="B275" s="3"/>
      <c r="C275" s="3"/>
      <c r="D275" s="3" t="s">
        <v>6</v>
      </c>
      <c r="E275" s="3" t="s">
        <v>15</v>
      </c>
      <c r="F275" s="3" t="s">
        <v>81</v>
      </c>
      <c r="G275" s="3" t="s">
        <v>82</v>
      </c>
      <c r="H275" s="4">
        <v>1</v>
      </c>
      <c r="I275" s="58">
        <v>388.51</v>
      </c>
      <c r="J275" s="58">
        <v>388.51</v>
      </c>
    </row>
    <row r="276" spans="2:10" s="1" customFormat="1" ht="19.7" customHeight="1" x14ac:dyDescent="0.2">
      <c r="B276" s="5"/>
      <c r="C276" s="5"/>
      <c r="D276" s="5" t="s">
        <v>6</v>
      </c>
      <c r="E276" s="5" t="s">
        <v>15</v>
      </c>
      <c r="F276" s="5" t="s">
        <v>53</v>
      </c>
      <c r="G276" s="5" t="s">
        <v>54</v>
      </c>
      <c r="H276" s="6">
        <v>1</v>
      </c>
      <c r="I276" s="59">
        <v>501.77</v>
      </c>
      <c r="J276" s="59">
        <v>501.77</v>
      </c>
    </row>
    <row r="277" spans="2:10" s="1" customFormat="1" ht="19.7" customHeight="1" x14ac:dyDescent="0.2">
      <c r="B277" s="3"/>
      <c r="C277" s="3"/>
      <c r="D277" s="3" t="s">
        <v>6</v>
      </c>
      <c r="E277" s="3" t="s">
        <v>15</v>
      </c>
      <c r="F277" s="3" t="s">
        <v>18</v>
      </c>
      <c r="G277" s="3" t="s">
        <v>56</v>
      </c>
      <c r="H277" s="4">
        <v>1</v>
      </c>
      <c r="I277" s="58">
        <v>452</v>
      </c>
      <c r="J277" s="58">
        <v>452</v>
      </c>
    </row>
    <row r="278" spans="2:10" s="1" customFormat="1" ht="19.7" customHeight="1" x14ac:dyDescent="0.2">
      <c r="B278" s="5" t="s">
        <v>30</v>
      </c>
      <c r="C278" s="5"/>
      <c r="D278" s="5" t="s">
        <v>8</v>
      </c>
      <c r="E278" s="5" t="s">
        <v>9</v>
      </c>
      <c r="F278" s="5" t="s">
        <v>10</v>
      </c>
      <c r="G278" s="5" t="s">
        <v>33</v>
      </c>
      <c r="H278" s="6">
        <v>2</v>
      </c>
      <c r="I278" s="59">
        <v>1381.4</v>
      </c>
      <c r="J278" s="59">
        <v>690.7</v>
      </c>
    </row>
    <row r="279" spans="2:10" s="1" customFormat="1" ht="19.7" customHeight="1" x14ac:dyDescent="0.2">
      <c r="B279" s="3" t="s">
        <v>30</v>
      </c>
      <c r="C279" s="3"/>
      <c r="D279" s="3" t="s">
        <v>8</v>
      </c>
      <c r="E279" s="3" t="s">
        <v>9</v>
      </c>
      <c r="F279" s="3" t="s">
        <v>11</v>
      </c>
      <c r="G279" s="3" t="s">
        <v>40</v>
      </c>
      <c r="H279" s="4">
        <v>2</v>
      </c>
      <c r="I279" s="58">
        <v>492</v>
      </c>
      <c r="J279" s="58">
        <v>246</v>
      </c>
    </row>
    <row r="280" spans="2:10" s="1" customFormat="1" ht="19.7" customHeight="1" x14ac:dyDescent="0.2">
      <c r="B280" s="5" t="s">
        <v>30</v>
      </c>
      <c r="C280" s="5"/>
      <c r="D280" s="5" t="s">
        <v>8</v>
      </c>
      <c r="E280" s="5" t="s">
        <v>9</v>
      </c>
      <c r="F280" s="5" t="s">
        <v>43</v>
      </c>
      <c r="G280" s="5" t="s">
        <v>44</v>
      </c>
      <c r="H280" s="6">
        <v>2</v>
      </c>
      <c r="I280" s="59">
        <v>383.94</v>
      </c>
      <c r="J280" s="59">
        <v>191.97</v>
      </c>
    </row>
    <row r="281" spans="2:10" s="1" customFormat="1" ht="19.7" customHeight="1" x14ac:dyDescent="0.2">
      <c r="B281" s="3" t="s">
        <v>30</v>
      </c>
      <c r="C281" s="3"/>
      <c r="D281" s="3" t="s">
        <v>8</v>
      </c>
      <c r="E281" s="3" t="s">
        <v>9</v>
      </c>
      <c r="F281" s="3" t="s">
        <v>45</v>
      </c>
      <c r="G281" s="3" t="s">
        <v>46</v>
      </c>
      <c r="H281" s="4">
        <v>2</v>
      </c>
      <c r="I281" s="58">
        <v>1153.7</v>
      </c>
      <c r="J281" s="58">
        <v>576.85</v>
      </c>
    </row>
    <row r="282" spans="2:10" s="1" customFormat="1" ht="19.7" customHeight="1" x14ac:dyDescent="0.2">
      <c r="B282" s="5" t="s">
        <v>30</v>
      </c>
      <c r="C282" s="5"/>
      <c r="D282" s="5" t="s">
        <v>8</v>
      </c>
      <c r="E282" s="5" t="s">
        <v>9</v>
      </c>
      <c r="F282" s="5" t="s">
        <v>55</v>
      </c>
      <c r="G282" s="5" t="s">
        <v>48</v>
      </c>
      <c r="H282" s="6">
        <v>1</v>
      </c>
      <c r="I282" s="59">
        <v>437.28</v>
      </c>
      <c r="J282" s="59">
        <v>437.28</v>
      </c>
    </row>
    <row r="283" spans="2:10" s="1" customFormat="1" ht="19.7" customHeight="1" x14ac:dyDescent="0.2">
      <c r="B283" s="3" t="s">
        <v>30</v>
      </c>
      <c r="C283" s="3"/>
      <c r="D283" s="3" t="s">
        <v>8</v>
      </c>
      <c r="E283" s="3" t="s">
        <v>9</v>
      </c>
      <c r="F283" s="3" t="s">
        <v>55</v>
      </c>
      <c r="G283" s="3" t="s">
        <v>87</v>
      </c>
      <c r="H283" s="4">
        <v>1</v>
      </c>
      <c r="I283" s="58">
        <v>274.89</v>
      </c>
      <c r="J283" s="58">
        <v>274.89</v>
      </c>
    </row>
    <row r="284" spans="2:10" s="1" customFormat="1" ht="19.7" customHeight="1" x14ac:dyDescent="0.2">
      <c r="B284" s="5" t="s">
        <v>29</v>
      </c>
      <c r="C284" s="5"/>
      <c r="D284" s="5" t="s">
        <v>8</v>
      </c>
      <c r="E284" s="5" t="s">
        <v>9</v>
      </c>
      <c r="F284" s="5" t="s">
        <v>11</v>
      </c>
      <c r="G284" s="5" t="s">
        <v>40</v>
      </c>
      <c r="H284" s="6">
        <v>1</v>
      </c>
      <c r="I284" s="59">
        <v>136</v>
      </c>
      <c r="J284" s="59">
        <v>136</v>
      </c>
    </row>
    <row r="285" spans="2:10" s="1" customFormat="1" ht="19.7" customHeight="1" x14ac:dyDescent="0.2">
      <c r="B285" s="3" t="s">
        <v>29</v>
      </c>
      <c r="C285" s="3"/>
      <c r="D285" s="3" t="s">
        <v>8</v>
      </c>
      <c r="E285" s="3" t="s">
        <v>9</v>
      </c>
      <c r="F285" s="3" t="s">
        <v>65</v>
      </c>
      <c r="G285" s="3" t="s">
        <v>66</v>
      </c>
      <c r="H285" s="4">
        <v>2</v>
      </c>
      <c r="I285" s="58">
        <v>774.48</v>
      </c>
      <c r="J285" s="58">
        <v>387.24</v>
      </c>
    </row>
    <row r="286" spans="2:10" s="1" customFormat="1" ht="19.7" customHeight="1" x14ac:dyDescent="0.2">
      <c r="B286" s="5" t="s">
        <v>29</v>
      </c>
      <c r="C286" s="5"/>
      <c r="D286" s="5" t="s">
        <v>8</v>
      </c>
      <c r="E286" s="5" t="s">
        <v>9</v>
      </c>
      <c r="F286" s="5" t="s">
        <v>45</v>
      </c>
      <c r="G286" s="5" t="s">
        <v>46</v>
      </c>
      <c r="H286" s="6">
        <v>2</v>
      </c>
      <c r="I286" s="59">
        <v>625.26</v>
      </c>
      <c r="J286" s="59">
        <v>312.63</v>
      </c>
    </row>
    <row r="287" spans="2:10" s="1" customFormat="1" ht="19.7" customHeight="1" x14ac:dyDescent="0.2">
      <c r="B287" s="3"/>
      <c r="C287" s="3"/>
      <c r="D287" s="3" t="s">
        <v>8</v>
      </c>
      <c r="E287" s="3" t="s">
        <v>9</v>
      </c>
      <c r="F287" s="3" t="s">
        <v>57</v>
      </c>
      <c r="G287" s="3" t="s">
        <v>58</v>
      </c>
      <c r="H287" s="4">
        <v>3</v>
      </c>
      <c r="I287" s="58">
        <v>1613.19</v>
      </c>
      <c r="J287" s="58">
        <v>537.73</v>
      </c>
    </row>
    <row r="288" spans="2:10" s="1" customFormat="1" ht="19.7" customHeight="1" x14ac:dyDescent="0.2">
      <c r="B288" s="5"/>
      <c r="C288" s="5"/>
      <c r="D288" s="5" t="s">
        <v>8</v>
      </c>
      <c r="E288" s="5" t="s">
        <v>9</v>
      </c>
      <c r="F288" s="5" t="s">
        <v>5</v>
      </c>
      <c r="G288" s="5" t="s">
        <v>30</v>
      </c>
      <c r="H288" s="6">
        <v>3</v>
      </c>
      <c r="I288" s="59">
        <v>227.6</v>
      </c>
      <c r="J288" s="59">
        <v>75.866666666666703</v>
      </c>
    </row>
    <row r="289" spans="2:10" s="1" customFormat="1" ht="19.7" customHeight="1" x14ac:dyDescent="0.2">
      <c r="B289" s="3"/>
      <c r="C289" s="3"/>
      <c r="D289" s="3" t="s">
        <v>8</v>
      </c>
      <c r="E289" s="3" t="s">
        <v>9</v>
      </c>
      <c r="F289" s="3" t="s">
        <v>61</v>
      </c>
      <c r="G289" s="3" t="s">
        <v>62</v>
      </c>
      <c r="H289" s="4">
        <v>2</v>
      </c>
      <c r="I289" s="58">
        <v>457.83</v>
      </c>
      <c r="J289" s="58">
        <v>228.91499999999999</v>
      </c>
    </row>
    <row r="290" spans="2:10" s="1" customFormat="1" ht="19.7" customHeight="1" x14ac:dyDescent="0.2">
      <c r="B290" s="5"/>
      <c r="C290" s="5"/>
      <c r="D290" s="5" t="s">
        <v>8</v>
      </c>
      <c r="E290" s="5" t="s">
        <v>9</v>
      </c>
      <c r="F290" s="5" t="s">
        <v>10</v>
      </c>
      <c r="G290" s="5" t="s">
        <v>33</v>
      </c>
      <c r="H290" s="6">
        <v>9</v>
      </c>
      <c r="I290" s="59">
        <v>3781.48</v>
      </c>
      <c r="J290" s="59">
        <v>420.16444444444397</v>
      </c>
    </row>
    <row r="291" spans="2:10" s="1" customFormat="1" ht="19.7" customHeight="1" x14ac:dyDescent="0.2">
      <c r="B291" s="3"/>
      <c r="C291" s="3"/>
      <c r="D291" s="3" t="s">
        <v>8</v>
      </c>
      <c r="E291" s="3" t="s">
        <v>9</v>
      </c>
      <c r="F291" s="3" t="s">
        <v>34</v>
      </c>
      <c r="G291" s="3" t="s">
        <v>35</v>
      </c>
      <c r="H291" s="4">
        <v>1</v>
      </c>
      <c r="I291" s="58">
        <v>227.8</v>
      </c>
      <c r="J291" s="58">
        <v>227.8</v>
      </c>
    </row>
    <row r="292" spans="2:10" s="1" customFormat="1" ht="19.7" customHeight="1" x14ac:dyDescent="0.2">
      <c r="B292" s="5"/>
      <c r="C292" s="5"/>
      <c r="D292" s="5" t="s">
        <v>8</v>
      </c>
      <c r="E292" s="5" t="s">
        <v>9</v>
      </c>
      <c r="F292" s="5" t="s">
        <v>36</v>
      </c>
      <c r="G292" s="5" t="s">
        <v>37</v>
      </c>
      <c r="H292" s="6">
        <v>1</v>
      </c>
      <c r="I292" s="59">
        <v>306.68</v>
      </c>
      <c r="J292" s="59">
        <v>306.68</v>
      </c>
    </row>
    <row r="293" spans="2:10" s="1" customFormat="1" ht="19.7" customHeight="1" x14ac:dyDescent="0.2">
      <c r="B293" s="3"/>
      <c r="C293" s="3"/>
      <c r="D293" s="3" t="s">
        <v>8</v>
      </c>
      <c r="E293" s="3" t="s">
        <v>9</v>
      </c>
      <c r="F293" s="3" t="s">
        <v>38</v>
      </c>
      <c r="G293" s="3" t="s">
        <v>39</v>
      </c>
      <c r="H293" s="4">
        <v>2</v>
      </c>
      <c r="I293" s="58">
        <v>495.79</v>
      </c>
      <c r="J293" s="58">
        <v>247.89500000000001</v>
      </c>
    </row>
    <row r="294" spans="2:10" s="1" customFormat="1" ht="19.7" customHeight="1" x14ac:dyDescent="0.2">
      <c r="B294" s="5"/>
      <c r="C294" s="5"/>
      <c r="D294" s="5" t="s">
        <v>8</v>
      </c>
      <c r="E294" s="5" t="s">
        <v>9</v>
      </c>
      <c r="F294" s="5" t="s">
        <v>11</v>
      </c>
      <c r="G294" s="5" t="s">
        <v>40</v>
      </c>
      <c r="H294" s="6">
        <v>4</v>
      </c>
      <c r="I294" s="59">
        <v>869</v>
      </c>
      <c r="J294" s="59">
        <v>217.25</v>
      </c>
    </row>
    <row r="295" spans="2:10" s="1" customFormat="1" ht="19.7" customHeight="1" x14ac:dyDescent="0.2">
      <c r="B295" s="3"/>
      <c r="C295" s="3"/>
      <c r="D295" s="3" t="s">
        <v>8</v>
      </c>
      <c r="E295" s="3" t="s">
        <v>9</v>
      </c>
      <c r="F295" s="3" t="s">
        <v>65</v>
      </c>
      <c r="G295" s="3" t="s">
        <v>66</v>
      </c>
      <c r="H295" s="4">
        <v>4</v>
      </c>
      <c r="I295" s="58">
        <v>974.97</v>
      </c>
      <c r="J295" s="58">
        <v>243.74250000000001</v>
      </c>
    </row>
    <row r="296" spans="2:10" s="1" customFormat="1" ht="19.7" customHeight="1" x14ac:dyDescent="0.2">
      <c r="B296" s="5"/>
      <c r="C296" s="5"/>
      <c r="D296" s="5" t="s">
        <v>8</v>
      </c>
      <c r="E296" s="5" t="s">
        <v>9</v>
      </c>
      <c r="F296" s="5" t="s">
        <v>83</v>
      </c>
      <c r="G296" s="5" t="s">
        <v>84</v>
      </c>
      <c r="H296" s="6">
        <v>1</v>
      </c>
      <c r="I296" s="59">
        <v>346.72</v>
      </c>
      <c r="J296" s="59">
        <v>346.72</v>
      </c>
    </row>
    <row r="297" spans="2:10" s="1" customFormat="1" ht="19.7" customHeight="1" x14ac:dyDescent="0.2">
      <c r="B297" s="3"/>
      <c r="C297" s="3"/>
      <c r="D297" s="3" t="s">
        <v>8</v>
      </c>
      <c r="E297" s="3" t="s">
        <v>9</v>
      </c>
      <c r="F297" s="3" t="s">
        <v>41</v>
      </c>
      <c r="G297" s="3" t="s">
        <v>42</v>
      </c>
      <c r="H297" s="4">
        <v>1</v>
      </c>
      <c r="I297" s="58">
        <v>686.21</v>
      </c>
      <c r="J297" s="58">
        <v>686.21</v>
      </c>
    </row>
    <row r="298" spans="2:10" s="1" customFormat="1" ht="19.7" customHeight="1" x14ac:dyDescent="0.2">
      <c r="B298" s="5"/>
      <c r="C298" s="5"/>
      <c r="D298" s="5" t="s">
        <v>8</v>
      </c>
      <c r="E298" s="5" t="s">
        <v>9</v>
      </c>
      <c r="F298" s="5" t="s">
        <v>43</v>
      </c>
      <c r="G298" s="5" t="s">
        <v>44</v>
      </c>
      <c r="H298" s="6">
        <v>2</v>
      </c>
      <c r="I298" s="59">
        <v>337.97</v>
      </c>
      <c r="J298" s="59">
        <v>168.98500000000001</v>
      </c>
    </row>
    <row r="299" spans="2:10" s="1" customFormat="1" ht="19.7" customHeight="1" x14ac:dyDescent="0.2">
      <c r="B299" s="3"/>
      <c r="C299" s="3"/>
      <c r="D299" s="3" t="s">
        <v>8</v>
      </c>
      <c r="E299" s="3" t="s">
        <v>9</v>
      </c>
      <c r="F299" s="3" t="s">
        <v>45</v>
      </c>
      <c r="G299" s="3" t="s">
        <v>46</v>
      </c>
      <c r="H299" s="4">
        <v>12</v>
      </c>
      <c r="I299" s="58">
        <v>4553.34</v>
      </c>
      <c r="J299" s="58">
        <v>379.44499999999999</v>
      </c>
    </row>
    <row r="300" spans="2:10" s="1" customFormat="1" ht="19.7" customHeight="1" x14ac:dyDescent="0.2">
      <c r="B300" s="5"/>
      <c r="C300" s="5"/>
      <c r="D300" s="5" t="s">
        <v>8</v>
      </c>
      <c r="E300" s="5" t="s">
        <v>9</v>
      </c>
      <c r="F300" s="5" t="s">
        <v>47</v>
      </c>
      <c r="G300" s="5" t="s">
        <v>48</v>
      </c>
      <c r="H300" s="6">
        <v>1</v>
      </c>
      <c r="I300" s="59">
        <v>258.88</v>
      </c>
      <c r="J300" s="59">
        <v>258.88</v>
      </c>
    </row>
    <row r="301" spans="2:10" s="1" customFormat="1" ht="19.7" customHeight="1" x14ac:dyDescent="0.2">
      <c r="B301" s="3"/>
      <c r="C301" s="3"/>
      <c r="D301" s="3" t="s">
        <v>8</v>
      </c>
      <c r="E301" s="3" t="s">
        <v>9</v>
      </c>
      <c r="F301" s="3" t="s">
        <v>71</v>
      </c>
      <c r="G301" s="3" t="s">
        <v>72</v>
      </c>
      <c r="H301" s="4">
        <v>2</v>
      </c>
      <c r="I301" s="58">
        <v>786.03</v>
      </c>
      <c r="J301" s="58">
        <v>393.01499999999999</v>
      </c>
    </row>
    <row r="302" spans="2:10" s="1" customFormat="1" ht="19.7" customHeight="1" x14ac:dyDescent="0.2">
      <c r="B302" s="5"/>
      <c r="C302" s="5"/>
      <c r="D302" s="5" t="s">
        <v>8</v>
      </c>
      <c r="E302" s="5" t="s">
        <v>9</v>
      </c>
      <c r="F302" s="5" t="s">
        <v>49</v>
      </c>
      <c r="G302" s="5" t="s">
        <v>50</v>
      </c>
      <c r="H302" s="6">
        <v>3</v>
      </c>
      <c r="I302" s="59">
        <v>441.2</v>
      </c>
      <c r="J302" s="59">
        <v>147.066666666667</v>
      </c>
    </row>
    <row r="303" spans="2:10" s="1" customFormat="1" ht="19.7" customHeight="1" x14ac:dyDescent="0.2">
      <c r="B303" s="3"/>
      <c r="C303" s="3"/>
      <c r="D303" s="3" t="s">
        <v>8</v>
      </c>
      <c r="E303" s="3" t="s">
        <v>9</v>
      </c>
      <c r="F303" s="3" t="s">
        <v>77</v>
      </c>
      <c r="G303" s="3" t="s">
        <v>78</v>
      </c>
      <c r="H303" s="4">
        <v>3</v>
      </c>
      <c r="I303" s="58">
        <v>788.87</v>
      </c>
      <c r="J303" s="58">
        <v>262.95666666666699</v>
      </c>
    </row>
    <row r="304" spans="2:10" s="1" customFormat="1" ht="19.7" customHeight="1" x14ac:dyDescent="0.2">
      <c r="B304" s="5"/>
      <c r="C304" s="5"/>
      <c r="D304" s="5" t="s">
        <v>8</v>
      </c>
      <c r="E304" s="5" t="s">
        <v>9</v>
      </c>
      <c r="F304" s="5" t="s">
        <v>79</v>
      </c>
      <c r="G304" s="5" t="s">
        <v>80</v>
      </c>
      <c r="H304" s="6">
        <v>3</v>
      </c>
      <c r="I304" s="59">
        <v>442.61</v>
      </c>
      <c r="J304" s="59">
        <v>147.536666666667</v>
      </c>
    </row>
    <row r="305" spans="2:10" s="1" customFormat="1" ht="19.7" customHeight="1" x14ac:dyDescent="0.2">
      <c r="B305" s="3"/>
      <c r="C305" s="3"/>
      <c r="D305" s="3" t="s">
        <v>8</v>
      </c>
      <c r="E305" s="3" t="s">
        <v>9</v>
      </c>
      <c r="F305" s="3" t="s">
        <v>81</v>
      </c>
      <c r="G305" s="3" t="s">
        <v>82</v>
      </c>
      <c r="H305" s="4">
        <v>2</v>
      </c>
      <c r="I305" s="58">
        <v>526.5</v>
      </c>
      <c r="J305" s="58">
        <v>263.25</v>
      </c>
    </row>
    <row r="306" spans="2:10" s="1" customFormat="1" ht="19.7" customHeight="1" x14ac:dyDescent="0.2">
      <c r="B306" s="5"/>
      <c r="C306" s="5"/>
      <c r="D306" s="5" t="s">
        <v>8</v>
      </c>
      <c r="E306" s="5" t="s">
        <v>9</v>
      </c>
      <c r="F306" s="5" t="s">
        <v>53</v>
      </c>
      <c r="G306" s="5" t="s">
        <v>54</v>
      </c>
      <c r="H306" s="6">
        <v>1</v>
      </c>
      <c r="I306" s="59">
        <v>557.80999999999995</v>
      </c>
      <c r="J306" s="59">
        <v>557.80999999999995</v>
      </c>
    </row>
    <row r="307" spans="2:10" s="1" customFormat="1" ht="19.7" customHeight="1" x14ac:dyDescent="0.2">
      <c r="B307" s="3"/>
      <c r="C307" s="3"/>
      <c r="D307" s="3" t="s">
        <v>8</v>
      </c>
      <c r="E307" s="3" t="s">
        <v>9</v>
      </c>
      <c r="F307" s="3" t="s">
        <v>55</v>
      </c>
      <c r="G307" s="3" t="s">
        <v>87</v>
      </c>
      <c r="H307" s="4">
        <v>3</v>
      </c>
      <c r="I307" s="58">
        <v>693.53</v>
      </c>
      <c r="J307" s="58">
        <v>231.17666666666699</v>
      </c>
    </row>
    <row r="308" spans="2:10" s="1" customFormat="1" ht="19.7" customHeight="1" x14ac:dyDescent="0.2">
      <c r="B308" s="5"/>
      <c r="C308" s="5"/>
      <c r="D308" s="5" t="s">
        <v>8</v>
      </c>
      <c r="E308" s="5" t="s">
        <v>16</v>
      </c>
      <c r="F308" s="5" t="s">
        <v>88</v>
      </c>
      <c r="G308" s="5" t="s">
        <v>86</v>
      </c>
      <c r="H308" s="6">
        <v>1</v>
      </c>
      <c r="I308" s="59">
        <v>573.41999999999996</v>
      </c>
      <c r="J308" s="59">
        <v>573.41999999999996</v>
      </c>
    </row>
    <row r="309" spans="2:10" s="1" customFormat="1" ht="19.7" customHeight="1" x14ac:dyDescent="0.2">
      <c r="B309" s="3" t="s">
        <v>29</v>
      </c>
      <c r="C309" s="3"/>
      <c r="D309" s="3" t="s">
        <v>8</v>
      </c>
      <c r="E309" s="3" t="s">
        <v>17</v>
      </c>
      <c r="F309" s="3" t="s">
        <v>85</v>
      </c>
      <c r="G309" s="3" t="s">
        <v>30</v>
      </c>
      <c r="H309" s="4">
        <v>1</v>
      </c>
      <c r="I309" s="58">
        <v>92</v>
      </c>
      <c r="J309" s="58">
        <v>92</v>
      </c>
    </row>
    <row r="310" spans="2:10" s="1" customFormat="1" ht="19.7" customHeight="1" x14ac:dyDescent="0.2">
      <c r="B310" s="5"/>
      <c r="C310" s="5"/>
      <c r="D310" s="5" t="s">
        <v>8</v>
      </c>
      <c r="E310" s="5" t="s">
        <v>17</v>
      </c>
      <c r="F310" s="5" t="s">
        <v>85</v>
      </c>
      <c r="G310" s="5" t="s">
        <v>39</v>
      </c>
      <c r="H310" s="6">
        <v>1</v>
      </c>
      <c r="I310" s="59">
        <v>395.53</v>
      </c>
      <c r="J310" s="59">
        <v>395.53</v>
      </c>
    </row>
    <row r="311" spans="2:10" s="1" customFormat="1" ht="19.7" customHeight="1" x14ac:dyDescent="0.2">
      <c r="B311" s="3" t="s">
        <v>29</v>
      </c>
      <c r="C311" s="3"/>
      <c r="D311" s="3" t="s">
        <v>8</v>
      </c>
      <c r="E311" s="3" t="s">
        <v>13</v>
      </c>
      <c r="F311" s="3" t="s">
        <v>5</v>
      </c>
      <c r="G311" s="3" t="s">
        <v>30</v>
      </c>
      <c r="H311" s="4">
        <v>1</v>
      </c>
      <c r="I311" s="58">
        <v>77</v>
      </c>
      <c r="J311" s="58">
        <v>77</v>
      </c>
    </row>
    <row r="312" spans="2:10" s="1" customFormat="1" ht="19.7" customHeight="1" x14ac:dyDescent="0.2">
      <c r="B312" s="5" t="s">
        <v>29</v>
      </c>
      <c r="C312" s="5"/>
      <c r="D312" s="5" t="s">
        <v>8</v>
      </c>
      <c r="E312" s="5" t="s">
        <v>13</v>
      </c>
      <c r="F312" s="5" t="s">
        <v>53</v>
      </c>
      <c r="G312" s="5" t="s">
        <v>84</v>
      </c>
      <c r="H312" s="6">
        <v>1</v>
      </c>
      <c r="I312" s="59">
        <v>983.23</v>
      </c>
      <c r="J312" s="59">
        <v>983.23</v>
      </c>
    </row>
    <row r="313" spans="2:10" s="1" customFormat="1" ht="30.4" customHeight="1" x14ac:dyDescent="0.2">
      <c r="B313" s="3"/>
      <c r="C313" s="3"/>
      <c r="D313" s="3" t="s">
        <v>8</v>
      </c>
      <c r="E313" s="3" t="s">
        <v>13</v>
      </c>
      <c r="F313" s="3" t="s">
        <v>57</v>
      </c>
      <c r="G313" s="3" t="s">
        <v>58</v>
      </c>
      <c r="H313" s="4">
        <v>1</v>
      </c>
      <c r="I313" s="58">
        <v>384.57</v>
      </c>
      <c r="J313" s="58">
        <v>384.57</v>
      </c>
    </row>
    <row r="314" spans="2:10" s="1" customFormat="1" ht="19.7" customHeight="1" x14ac:dyDescent="0.2">
      <c r="B314" s="5"/>
      <c r="C314" s="5"/>
      <c r="D314" s="5" t="s">
        <v>8</v>
      </c>
      <c r="E314" s="5" t="s">
        <v>13</v>
      </c>
      <c r="F314" s="5" t="s">
        <v>5</v>
      </c>
      <c r="G314" s="5" t="s">
        <v>30</v>
      </c>
      <c r="H314" s="6">
        <v>2</v>
      </c>
      <c r="I314" s="59">
        <v>264.60000000000002</v>
      </c>
      <c r="J314" s="59">
        <v>132.30000000000001</v>
      </c>
    </row>
    <row r="315" spans="2:10" s="1" customFormat="1" ht="19.7" customHeight="1" x14ac:dyDescent="0.2">
      <c r="B315" s="3"/>
      <c r="C315" s="3"/>
      <c r="D315" s="3" t="s">
        <v>8</v>
      </c>
      <c r="E315" s="3" t="s">
        <v>13</v>
      </c>
      <c r="F315" s="3" t="s">
        <v>59</v>
      </c>
      <c r="G315" s="3" t="s">
        <v>60</v>
      </c>
      <c r="H315" s="4">
        <v>1</v>
      </c>
      <c r="I315" s="58">
        <v>608</v>
      </c>
      <c r="J315" s="58">
        <v>608</v>
      </c>
    </row>
    <row r="316" spans="2:10" s="1" customFormat="1" ht="19.7" customHeight="1" x14ac:dyDescent="0.2">
      <c r="B316" s="5"/>
      <c r="C316" s="5"/>
      <c r="D316" s="5" t="s">
        <v>8</v>
      </c>
      <c r="E316" s="5" t="s">
        <v>13</v>
      </c>
      <c r="F316" s="5" t="s">
        <v>38</v>
      </c>
      <c r="G316" s="5" t="s">
        <v>39</v>
      </c>
      <c r="H316" s="6">
        <v>2</v>
      </c>
      <c r="I316" s="59">
        <v>594.92999999999995</v>
      </c>
      <c r="J316" s="59">
        <v>297.46499999999997</v>
      </c>
    </row>
    <row r="317" spans="2:10" s="1" customFormat="1" ht="19.7" customHeight="1" x14ac:dyDescent="0.2">
      <c r="B317" s="3"/>
      <c r="C317" s="3"/>
      <c r="D317" s="3" t="s">
        <v>8</v>
      </c>
      <c r="E317" s="3" t="s">
        <v>13</v>
      </c>
      <c r="F317" s="3" t="s">
        <v>65</v>
      </c>
      <c r="G317" s="3" t="s">
        <v>35</v>
      </c>
      <c r="H317" s="4">
        <v>1</v>
      </c>
      <c r="I317" s="58">
        <v>83.82</v>
      </c>
      <c r="J317" s="58">
        <v>83.82</v>
      </c>
    </row>
    <row r="318" spans="2:10" s="1" customFormat="1" ht="19.7" customHeight="1" x14ac:dyDescent="0.2">
      <c r="B318" s="5"/>
      <c r="C318" s="5"/>
      <c r="D318" s="5" t="s">
        <v>8</v>
      </c>
      <c r="E318" s="5" t="s">
        <v>13</v>
      </c>
      <c r="F318" s="5" t="s">
        <v>45</v>
      </c>
      <c r="G318" s="5" t="s">
        <v>46</v>
      </c>
      <c r="H318" s="6">
        <v>1</v>
      </c>
      <c r="I318" s="59">
        <v>258.83999999999997</v>
      </c>
      <c r="J318" s="59">
        <v>258.83999999999997</v>
      </c>
    </row>
    <row r="319" spans="2:10" s="1" customFormat="1" ht="19.7" customHeight="1" x14ac:dyDescent="0.2">
      <c r="B319" s="3"/>
      <c r="C319" s="3"/>
      <c r="D319" s="3" t="s">
        <v>8</v>
      </c>
      <c r="E319" s="3" t="s">
        <v>13</v>
      </c>
      <c r="F319" s="3" t="s">
        <v>71</v>
      </c>
      <c r="G319" s="3" t="s">
        <v>72</v>
      </c>
      <c r="H319" s="4">
        <v>1</v>
      </c>
      <c r="I319" s="58">
        <v>553.42999999999995</v>
      </c>
      <c r="J319" s="58">
        <v>553.42999999999995</v>
      </c>
    </row>
    <row r="320" spans="2:10" s="1" customFormat="1" ht="19.7" customHeight="1" x14ac:dyDescent="0.2">
      <c r="B320" s="5"/>
      <c r="C320" s="5"/>
      <c r="D320" s="5" t="s">
        <v>8</v>
      </c>
      <c r="E320" s="5" t="s">
        <v>13</v>
      </c>
      <c r="F320" s="5" t="s">
        <v>49</v>
      </c>
      <c r="G320" s="5" t="s">
        <v>50</v>
      </c>
      <c r="H320" s="6">
        <v>1</v>
      </c>
      <c r="I320" s="59">
        <v>365.95</v>
      </c>
      <c r="J320" s="59">
        <v>365.95</v>
      </c>
    </row>
    <row r="321" spans="2:10" s="1" customFormat="1" ht="19.7" customHeight="1" x14ac:dyDescent="0.2">
      <c r="B321" s="5"/>
      <c r="C321" s="5"/>
      <c r="D321" s="5"/>
      <c r="E321" s="5"/>
      <c r="F321" s="5"/>
      <c r="G321" s="5"/>
      <c r="H321" s="6"/>
      <c r="I321" s="25"/>
      <c r="J321" s="25"/>
    </row>
    <row r="322" spans="2:10" s="1" customFormat="1" ht="19.7" customHeight="1" x14ac:dyDescent="0.2">
      <c r="B322" s="3"/>
      <c r="C322" s="3"/>
      <c r="D322" s="3"/>
      <c r="E322" s="3"/>
      <c r="F322" s="3"/>
      <c r="G322" s="3"/>
      <c r="H322" s="4"/>
      <c r="I322" s="26"/>
      <c r="J322" s="26"/>
    </row>
    <row r="323" spans="2:10" s="1" customFormat="1" ht="19.7" customHeight="1" x14ac:dyDescent="0.2">
      <c r="B323" s="5"/>
      <c r="C323" s="5"/>
      <c r="D323" s="5"/>
      <c r="E323" s="5"/>
      <c r="F323" s="5"/>
      <c r="G323" s="5"/>
      <c r="H323" s="6"/>
      <c r="I323" s="25"/>
      <c r="J323" s="25"/>
    </row>
    <row r="324" spans="2:10" s="1" customFormat="1" ht="19.7" customHeight="1" x14ac:dyDescent="0.2">
      <c r="B324" s="3"/>
      <c r="C324" s="3"/>
      <c r="D324" s="3"/>
      <c r="E324" s="3"/>
      <c r="F324" s="3"/>
      <c r="G324" s="3"/>
      <c r="H324" s="4"/>
      <c r="I324" s="26"/>
      <c r="J324" s="26"/>
    </row>
    <row r="325" spans="2:10" s="1" customFormat="1" ht="19.7" customHeight="1" x14ac:dyDescent="0.2">
      <c r="B325" s="5"/>
      <c r="C325" s="5"/>
      <c r="D325" s="5"/>
      <c r="E325" s="5"/>
      <c r="F325" s="5"/>
      <c r="G325" s="5"/>
      <c r="H325" s="6"/>
      <c r="I325" s="25"/>
      <c r="J325" s="25"/>
    </row>
    <row r="326" spans="2:10" s="1" customFormat="1" ht="19.7" customHeight="1" x14ac:dyDescent="0.2">
      <c r="B326" s="8"/>
      <c r="C326" s="10"/>
      <c r="D326" s="9"/>
      <c r="E326" s="9"/>
      <c r="F326" s="9"/>
      <c r="G326" s="9"/>
      <c r="H326" s="7"/>
      <c r="I326" s="27"/>
      <c r="J326" s="27"/>
    </row>
    <row r="327" spans="2:10" s="1" customFormat="1" ht="59.65" customHeight="1" x14ac:dyDescent="0.2">
      <c r="I327" s="24"/>
      <c r="J327" s="24"/>
    </row>
  </sheetData>
  <mergeCells count="1">
    <mergeCell ref="B2:E2"/>
  </mergeCells>
  <pageMargins left="0.7" right="0.7" top="0.75" bottom="0.75" header="0.3" footer="0.3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Update_EsimatedCosts">
                <anchor moveWithCells="1" sizeWithCells="1">
                  <from>
                    <xdr:col>11</xdr:col>
                    <xdr:colOff>600075</xdr:colOff>
                    <xdr:row>3</xdr:row>
                    <xdr:rowOff>9525</xdr:rowOff>
                  </from>
                  <to>
                    <xdr:col>15</xdr:col>
                    <xdr:colOff>38100</xdr:colOff>
                    <xdr:row>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61ADA41-E87F-4E80-B81B-F645A6EDF7A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Estimated Costs</vt:lpstr>
      <vt:lpstr>TABLE PIVOT</vt:lpstr>
      <vt:lpstr>Countries</vt:lpstr>
      <vt:lpstr>Travel Expenses Detail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AMADEI Sebastien (ESTAT-EXT)</cp:lastModifiedBy>
  <cp:lastPrinted>2020-11-03T15:52:54Z</cp:lastPrinted>
  <dcterms:created xsi:type="dcterms:W3CDTF">2020-08-07T11:45:15Z</dcterms:created>
  <dcterms:modified xsi:type="dcterms:W3CDTF">2020-11-05T16:04:36Z</dcterms:modified>
</cp:coreProperties>
</file>