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0490" windowHeight="7620" tabRatio="678"/>
  </bookViews>
  <sheets>
    <sheet name="Estimated Costs" sheetId="5" r:id="rId1"/>
    <sheet name="TABLE PIVOT" sheetId="6" r:id="rId2"/>
    <sheet name="Countries" sheetId="7" r:id="rId3"/>
  </sheets>
  <definedNames>
    <definedName name="MeetingCountries">Countries!$C$4:$C$9</definedName>
    <definedName name="ParticipantCountries">arrayDepartureCountries[COUNTRIES]</definedName>
  </definedNames>
  <calcPr calcId="162913"/>
  <pivotCaches>
    <pivotCache cacheId="20" r:id="rId4"/>
  </pivotCaches>
</workbook>
</file>

<file path=xl/calcChain.xml><?xml version="1.0" encoding="utf-8"?>
<calcChain xmlns="http://schemas.openxmlformats.org/spreadsheetml/2006/main">
  <c r="A4" i="7" l="1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F54" i="5" l="1"/>
  <c r="F58" i="5"/>
  <c r="A8" i="5" l="1"/>
  <c r="E16" i="5"/>
  <c r="E8" i="5"/>
  <c r="F8" i="5" l="1"/>
  <c r="A9" i="5"/>
  <c r="A10" i="5"/>
  <c r="E10" i="5"/>
  <c r="E9" i="5"/>
  <c r="F9" i="5" l="1"/>
  <c r="F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D34" i="5" l="1"/>
  <c r="E24" i="5"/>
  <c r="E21" i="5"/>
  <c r="E20" i="5"/>
  <c r="E25" i="5"/>
  <c r="E27" i="5"/>
  <c r="E14" i="5"/>
  <c r="E17" i="5"/>
  <c r="E15" i="5"/>
  <c r="E23" i="5"/>
  <c r="E18" i="5"/>
  <c r="E26" i="5"/>
  <c r="E13" i="5"/>
  <c r="E11" i="5"/>
  <c r="E22" i="5"/>
  <c r="E28" i="5"/>
  <c r="E12" i="5"/>
  <c r="E19" i="5"/>
  <c r="F27" i="5" l="1"/>
  <c r="F22" i="5"/>
  <c r="F18" i="5"/>
  <c r="F16" i="5"/>
  <c r="F14" i="5"/>
  <c r="F12" i="5"/>
  <c r="F26" i="5"/>
  <c r="F24" i="5"/>
  <c r="F23" i="5"/>
  <c r="F21" i="5"/>
  <c r="F19" i="5"/>
  <c r="F17" i="5"/>
  <c r="F15" i="5"/>
  <c r="F13" i="5"/>
  <c r="F11" i="5"/>
  <c r="F20" i="5"/>
  <c r="F25" i="5"/>
  <c r="F28" i="5"/>
  <c r="E29" i="5"/>
  <c r="F29" i="5" l="1"/>
  <c r="E31" i="5"/>
  <c r="E32" i="5"/>
  <c r="E33" i="5"/>
  <c r="E30" i="5"/>
  <c r="F33" i="5" l="1"/>
  <c r="F31" i="5"/>
  <c r="F32" i="5"/>
  <c r="F30" i="5"/>
  <c r="E34" i="5"/>
  <c r="F60" i="5"/>
  <c r="F59" i="5"/>
  <c r="F56" i="5"/>
  <c r="F55" i="5"/>
  <c r="F61" i="5" l="1"/>
  <c r="F57" i="5"/>
  <c r="F34" i="5" l="1"/>
  <c r="C65" i="5" s="1"/>
</calcChain>
</file>

<file path=xl/sharedStrings.xml><?xml version="1.0" encoding="utf-8"?>
<sst xmlns="http://schemas.openxmlformats.org/spreadsheetml/2006/main" count="100" uniqueCount="61">
  <si>
    <t>Greece</t>
  </si>
  <si>
    <t>Luxembourg</t>
  </si>
  <si>
    <t>Belgium</t>
  </si>
  <si>
    <t>Bulgaria</t>
  </si>
  <si>
    <t>Germany</t>
  </si>
  <si>
    <t>Estonia</t>
  </si>
  <si>
    <t>Spain</t>
  </si>
  <si>
    <t>Finland</t>
  </si>
  <si>
    <t>France</t>
  </si>
  <si>
    <t>Hungary</t>
  </si>
  <si>
    <t>Ireland</t>
  </si>
  <si>
    <t>Italy</t>
  </si>
  <si>
    <t>Lithuania</t>
  </si>
  <si>
    <t>Netherlands</t>
  </si>
  <si>
    <t>Poland</t>
  </si>
  <si>
    <t>Slovenia</t>
  </si>
  <si>
    <t>Slovakia</t>
  </si>
  <si>
    <t>Austria</t>
  </si>
  <si>
    <t>Cyprus</t>
  </si>
  <si>
    <t>Czechia</t>
  </si>
  <si>
    <t>Denmark</t>
  </si>
  <si>
    <t>United Kingdom</t>
  </si>
  <si>
    <t>Iceland</t>
  </si>
  <si>
    <t>Liechtenstein</t>
  </si>
  <si>
    <t>Latvia</t>
  </si>
  <si>
    <t>Malta</t>
  </si>
  <si>
    <t>Norway</t>
  </si>
  <si>
    <t>Portugal</t>
  </si>
  <si>
    <t>Romania</t>
  </si>
  <si>
    <t>Sweden</t>
  </si>
  <si>
    <t>Croatia</t>
  </si>
  <si>
    <t>Switzerland</t>
  </si>
  <si>
    <t>Ukraine</t>
  </si>
  <si>
    <t>(blank)</t>
  </si>
  <si>
    <t>Grand Total</t>
  </si>
  <si>
    <t xml:space="preserve">NAME &amp; CODE 
OF THE MEETING: </t>
  </si>
  <si>
    <t xml:space="preserve">DATE: </t>
  </si>
  <si>
    <t>PLACE OF MEETING</t>
  </si>
  <si>
    <t>UNIT</t>
  </si>
  <si>
    <t xml:space="preserve">
GOV. Expert
</t>
  </si>
  <si>
    <t>Name of country /participants</t>
  </si>
  <si>
    <t>Name of person invited 
(if known)</t>
  </si>
  <si>
    <t>Amount 
of expert</t>
  </si>
  <si>
    <t>TRAVEL
COSTS</t>
  </si>
  <si>
    <t>TOTAL</t>
  </si>
  <si>
    <t xml:space="preserve">TOTAL </t>
  </si>
  <si>
    <t xml:space="preserve">amount </t>
  </si>
  <si>
    <t>hotel nights</t>
  </si>
  <si>
    <t>daily allowance</t>
  </si>
  <si>
    <t xml:space="preserve">TOTAL COST OF THE MEETING </t>
  </si>
  <si>
    <t>COUNTRIES</t>
  </si>
  <si>
    <t>Average of Average amount (€)</t>
  </si>
  <si>
    <t>Meeting Country</t>
  </si>
  <si>
    <t>Departure Country</t>
  </si>
  <si>
    <t>Destination</t>
  </si>
  <si>
    <t>Origin</t>
  </si>
  <si>
    <t>#</t>
  </si>
  <si>
    <t>Name of the expert &amp; Country</t>
  </si>
  <si>
    <t xml:space="preserve">Private Expert
</t>
  </si>
  <si>
    <t>Balear</t>
  </si>
  <si>
    <t>Tunisie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</si>
</sst>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16" x14ac:knownFonts="1">
    <font>
      <sz val="10"/>
      <color rgb="FF000000"/>
      <name val="Arial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imes New Roman"/>
      <family val="1"/>
    </font>
    <font>
      <sz val="10"/>
      <color theme="3" tint="0.39997558519241921"/>
      <name val="Arial"/>
      <family val="2"/>
    </font>
    <font>
      <sz val="10"/>
      <color rgb="FF00B0F0"/>
      <name val="Arial"/>
      <family val="2"/>
    </font>
    <font>
      <b/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rgb="FF000000"/>
      <name val="Arial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2" fillId="0" borderId="5" xfId="0" applyFont="1" applyBorder="1" applyAlignment="1">
      <alignment horizontal="center" wrapText="1"/>
    </xf>
    <xf numFmtId="0" fontId="0" fillId="0" borderId="5" xfId="0" applyBorder="1"/>
    <xf numFmtId="0" fontId="0" fillId="0" borderId="6" xfId="0" applyBorder="1"/>
    <xf numFmtId="0" fontId="0" fillId="3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8" xfId="0" applyBorder="1"/>
    <xf numFmtId="0" fontId="2" fillId="0" borderId="9" xfId="0" applyFont="1" applyBorder="1" applyAlignment="1">
      <alignment horizontal="center" wrapText="1"/>
    </xf>
    <xf numFmtId="0" fontId="0" fillId="0" borderId="9" xfId="0" applyBorder="1"/>
    <xf numFmtId="0" fontId="1" fillId="0" borderId="9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wrapText="1"/>
    </xf>
    <xf numFmtId="0" fontId="7" fillId="4" borderId="11" xfId="0" applyFont="1" applyFill="1" applyBorder="1"/>
    <xf numFmtId="0" fontId="10" fillId="5" borderId="14" xfId="0" applyFont="1" applyFill="1" applyBorder="1"/>
    <xf numFmtId="0" fontId="11" fillId="4" borderId="12" xfId="0" applyFont="1" applyFill="1" applyBorder="1"/>
    <xf numFmtId="0" fontId="10" fillId="5" borderId="13" xfId="0" applyFont="1" applyFill="1" applyBorder="1"/>
    <xf numFmtId="8" fontId="0" fillId="0" borderId="0" xfId="0" applyNumberFormat="1"/>
    <xf numFmtId="0" fontId="12" fillId="0" borderId="0" xfId="0" applyFont="1" applyAlignment="1">
      <alignment horizontal="center" vertical="center"/>
    </xf>
    <xf numFmtId="8" fontId="6" fillId="0" borderId="0" xfId="0" applyNumberFormat="1" applyFont="1"/>
    <xf numFmtId="8" fontId="1" fillId="0" borderId="7" xfId="0" applyNumberFormat="1" applyFont="1" applyBorder="1" applyAlignment="1">
      <alignment horizontal="center" wrapText="1"/>
    </xf>
    <xf numFmtId="8" fontId="1" fillId="0" borderId="10" xfId="0" applyNumberFormat="1" applyFont="1" applyBorder="1" applyAlignment="1">
      <alignment horizontal="center" wrapText="1"/>
    </xf>
    <xf numFmtId="0" fontId="11" fillId="0" borderId="17" xfId="0" applyFont="1" applyBorder="1" applyAlignment="1">
      <alignment horizontal="center" wrapText="1"/>
    </xf>
    <xf numFmtId="0" fontId="11" fillId="0" borderId="15" xfId="0" applyFont="1" applyFill="1" applyBorder="1" applyAlignment="1">
      <alignment horizont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wrapText="1"/>
    </xf>
    <xf numFmtId="8" fontId="1" fillId="0" borderId="1" xfId="0" applyNumberFormat="1" applyFont="1" applyFill="1" applyBorder="1" applyAlignment="1" applyProtection="1">
      <alignment horizontal="center" vertical="center"/>
      <protection hidden="1"/>
    </xf>
    <xf numFmtId="8" fontId="1" fillId="0" borderId="5" xfId="0" applyNumberFormat="1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5" xfId="0" applyFont="1" applyFill="1" applyBorder="1" applyProtection="1"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/>
    <xf numFmtId="8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center" vertical="center"/>
    </xf>
    <xf numFmtId="8" fontId="1" fillId="0" borderId="0" xfId="0" applyNumberFormat="1" applyFont="1" applyFill="1" applyBorder="1" applyAlignment="1" applyProtection="1">
      <alignment horizontal="center" vertical="center"/>
    </xf>
    <xf numFmtId="8" fontId="1" fillId="0" borderId="0" xfId="0" applyNumberFormat="1" applyFont="1" applyBorder="1" applyAlignment="1" applyProtection="1">
      <alignment horizontal="center" wrapText="1"/>
    </xf>
    <xf numFmtId="8" fontId="14" fillId="0" borderId="0" xfId="0" applyNumberFormat="1" applyFont="1" applyFill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center" vertical="center"/>
    </xf>
    <xf numFmtId="8" fontId="14" fillId="0" borderId="0" xfId="0" applyNumberFormat="1" applyFont="1" applyFill="1" applyBorder="1" applyAlignment="1" applyProtection="1">
      <alignment horizontal="center" vertical="center"/>
    </xf>
    <xf numFmtId="8" fontId="14" fillId="0" borderId="0" xfId="0" applyNumberFormat="1" applyFont="1" applyBorder="1" applyAlignment="1" applyProtection="1">
      <alignment horizontal="center" wrapText="1"/>
    </xf>
    <xf numFmtId="0" fontId="15" fillId="0" borderId="4" xfId="0" applyFont="1" applyBorder="1" applyAlignment="1">
      <alignment wrapText="1"/>
    </xf>
    <xf numFmtId="0" fontId="13" fillId="0" borderId="17" xfId="0" applyFont="1" applyBorder="1"/>
    <xf numFmtId="8" fontId="1" fillId="0" borderId="7" xfId="0" applyNumberFormat="1" applyFont="1" applyBorder="1" applyAlignment="1" applyProtection="1">
      <alignment horizontal="center" wrapText="1"/>
      <protection hidden="1"/>
    </xf>
    <xf numFmtId="0" fontId="0" fillId="0" borderId="23" xfId="0" applyBorder="1" applyProtection="1"/>
    <xf numFmtId="0" fontId="0" fillId="0" borderId="9" xfId="0" applyBorder="1" applyProtection="1"/>
    <xf numFmtId="8" fontId="1" fillId="0" borderId="1" xfId="0" applyNumberFormat="1" applyFont="1" applyBorder="1" applyAlignment="1" applyProtection="1">
      <alignment horizontal="center" wrapText="1"/>
      <protection hidden="1"/>
    </xf>
    <xf numFmtId="8" fontId="1" fillId="0" borderId="5" xfId="0" applyNumberFormat="1" applyFont="1" applyBorder="1" applyAlignment="1" applyProtection="1">
      <alignment horizontal="center" wrapText="1"/>
      <protection hidden="1"/>
    </xf>
    <xf numFmtId="0" fontId="0" fillId="0" borderId="24" xfId="0" applyBorder="1"/>
    <xf numFmtId="0" fontId="3" fillId="2" borderId="15" xfId="0" applyFont="1" applyFill="1" applyBorder="1" applyAlignment="1">
      <alignment wrapText="1"/>
    </xf>
    <xf numFmtId="0" fontId="0" fillId="0" borderId="15" xfId="0" applyBorder="1"/>
    <xf numFmtId="0" fontId="1" fillId="0" borderId="15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8" fontId="1" fillId="0" borderId="25" xfId="0" applyNumberFormat="1" applyFont="1" applyBorder="1" applyAlignment="1">
      <alignment horizontal="center" vertical="center"/>
    </xf>
    <xf numFmtId="0" fontId="0" fillId="0" borderId="29" xfId="0" applyBorder="1"/>
    <xf numFmtId="0" fontId="2" fillId="0" borderId="30" xfId="0" applyFont="1" applyBorder="1" applyAlignment="1">
      <alignment horizontal="center" wrapText="1"/>
    </xf>
    <xf numFmtId="0" fontId="0" fillId="0" borderId="30" xfId="0" applyBorder="1"/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0" fillId="3" borderId="15" xfId="0" applyFill="1" applyBorder="1"/>
    <xf numFmtId="0" fontId="1" fillId="2" borderId="15" xfId="0" applyFont="1" applyFill="1" applyBorder="1" applyAlignment="1">
      <alignment horizontal="center" vertical="center"/>
    </xf>
    <xf numFmtId="8" fontId="1" fillId="0" borderId="25" xfId="0" applyNumberFormat="1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/>
    </xf>
    <xf numFmtId="8" fontId="1" fillId="0" borderId="22" xfId="0" applyNumberFormat="1" applyFont="1" applyBorder="1" applyAlignment="1">
      <alignment horizontal="center" wrapText="1"/>
    </xf>
    <xf numFmtId="0" fontId="0" fillId="0" borderId="32" xfId="0" applyBorder="1"/>
    <xf numFmtId="0" fontId="3" fillId="2" borderId="18" xfId="0" applyFont="1" applyFill="1" applyBorder="1" applyAlignment="1">
      <alignment wrapText="1"/>
    </xf>
    <xf numFmtId="0" fontId="0" fillId="0" borderId="18" xfId="0" applyBorder="1"/>
    <xf numFmtId="0" fontId="1" fillId="0" borderId="18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8" fontId="1" fillId="0" borderId="33" xfId="0" applyNumberFormat="1" applyFont="1" applyBorder="1" applyAlignment="1">
      <alignment horizontal="center" vertical="center"/>
    </xf>
    <xf numFmtId="0" fontId="0" fillId="0" borderId="34" xfId="0" applyBorder="1"/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8" fontId="1" fillId="0" borderId="0" xfId="0" applyNumberFormat="1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0" fontId="2" fillId="0" borderId="27" xfId="0" applyFont="1" applyBorder="1" applyAlignment="1">
      <alignment horizontal="center"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1" fillId="0" borderId="9" xfId="0" applyFont="1" applyBorder="1" applyAlignment="1" applyProtection="1">
      <alignment horizontal="center" vertical="center"/>
    </xf>
    <xf numFmtId="8" fontId="1" fillId="0" borderId="9" xfId="0" applyNumberFormat="1" applyFont="1" applyBorder="1" applyAlignment="1" applyProtection="1">
      <alignment horizontal="center" wrapText="1"/>
    </xf>
    <xf numFmtId="0" fontId="10" fillId="5" borderId="14" xfId="0" applyNumberFormat="1" applyFont="1" applyFill="1" applyBorder="1"/>
    <xf numFmtId="0" fontId="10" fillId="5" borderId="13" xfId="0" applyNumberFormat="1" applyFont="1" applyFill="1" applyBorder="1"/>
    <xf numFmtId="8" fontId="1" fillId="0" borderId="9" xfId="0" applyNumberFormat="1" applyFont="1" applyFill="1" applyBorder="1" applyAlignment="1" applyProtection="1">
      <alignment horizontal="left" vertical="center"/>
    </xf>
    <xf numFmtId="8" fontId="1" fillId="0" borderId="9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2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 outline="0">
        <left style="thick">
          <color indexed="64"/>
        </left>
        <right/>
        <top style="thin">
          <color indexed="64"/>
        </top>
        <bottom style="thick">
          <color indexed="64"/>
        </bottom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1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1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numFmt numFmtId="12" formatCode="#,##0.00\ &quot;€&quot;;[Red]\-#,##0.00\ &quot;€&quot;"/>
    </dxf>
    <dxf>
      <numFmt numFmtId="4" formatCode="#,##0.0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ck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indexed="64"/>
        </top>
      </border>
    </dxf>
    <dxf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30</xdr:row>
          <xdr:rowOff>19050</xdr:rowOff>
        </xdr:from>
        <xdr:to>
          <xdr:col>10</xdr:col>
          <xdr:colOff>38100</xdr:colOff>
          <xdr:row>32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a new Country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42</xdr:row>
          <xdr:rowOff>9525</xdr:rowOff>
        </xdr:from>
        <xdr:to>
          <xdr:col>10</xdr:col>
          <xdr:colOff>0</xdr:colOff>
          <xdr:row>43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a new Private Expert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314325</xdr:rowOff>
        </xdr:from>
        <xdr:to>
          <xdr:col>10</xdr:col>
          <xdr:colOff>0</xdr:colOff>
          <xdr:row>2</xdr:row>
          <xdr:rowOff>152400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Update Estimated Costs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U:\SIC\Bride-Budgetting-AGM\Meeting_-_Estimated_Costs-Data_Sourc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MADEI Sebastien (ESTAT-EXT)" refreshedDate="44139.461632870371" createdVersion="6" refreshedVersion="6" minRefreshableVersion="3" recordCount="317">
  <cacheSource type="worksheet">
    <worksheetSource ref="B4:J550" sheet="Travel Expenses Detail" r:id="rId2"/>
  </cacheSource>
  <cacheFields count="9">
    <cacheField name="Meeting country name" numFmtId="0">
      <sharedItems containsBlank="1" count="10">
        <s v="Belgium"/>
        <s v="Slovakia"/>
        <s v="Balear"/>
        <s v="Tunisie"/>
        <s v="Luxembourg"/>
        <s v="Germany"/>
        <m/>
        <s v="USA" u="1"/>
        <s v="France" u="1"/>
        <s v="Maroc" u="1"/>
      </sharedItems>
    </cacheField>
    <cacheField name="Meeting city" numFmtId="0">
      <sharedItems containsBlank="1" count="5">
        <s v="BRU"/>
        <s v="BTS"/>
        <s v="LUX"/>
        <s v="WIE"/>
        <m/>
      </sharedItems>
    </cacheField>
    <cacheField name="Delegation type" numFmtId="0">
      <sharedItems containsBlank="1" count="3">
        <s v="Governmental"/>
        <s v="Private"/>
        <m/>
      </sharedItems>
    </cacheField>
    <cacheField name="Delegation representation level" numFmtId="0">
      <sharedItems containsBlank="1" count="7">
        <s v="Country"/>
        <s v="Other Public Body"/>
        <s v="Individual"/>
        <s v="International Organisation"/>
        <s v="Multinational"/>
        <s v="Organisation"/>
        <m/>
      </sharedItems>
    </cacheField>
    <cacheField name="Delegation country" numFmtId="0">
      <sharedItems containsBlank="1"/>
    </cacheField>
    <cacheField name="Country of departure" numFmtId="0">
      <sharedItems containsBlank="1" count="34">
        <s v="Bulgaria"/>
        <s v="Germany"/>
        <s v="Estonia"/>
        <s v="Spain"/>
        <s v="Belgium"/>
        <s v="Finland"/>
        <s v="France"/>
        <s v="Greece"/>
        <s v="Hungary"/>
        <s v="Ireland"/>
        <s v="Italy"/>
        <s v="Lithuania"/>
        <s v="Netherlands"/>
        <s v="Poland"/>
        <s v="Slovenia"/>
        <s v="Cyprus"/>
        <s v="Czechia"/>
        <s v="Denmark"/>
        <s v="United Kingdom"/>
        <s v="Iceland"/>
        <s v="Liechtenstein"/>
        <s v="Luxembourg"/>
        <s v="Latvia"/>
        <s v="Malta"/>
        <s v="Norway"/>
        <s v="Portugal"/>
        <s v="Romania"/>
        <s v="Sweden"/>
        <s v="Austria"/>
        <s v="Croatia"/>
        <s v="Slovakia"/>
        <s v="Switzerland"/>
        <s v="Ukraine"/>
        <m/>
      </sharedItems>
    </cacheField>
    <cacheField name="Number of reimbursements" numFmtId="0">
      <sharedItems containsString="0" containsBlank="1" containsNumber="1" containsInteger="1" minValue="1" maxValue="106"/>
    </cacheField>
    <cacheField name="Expense amount (€)" numFmtId="0">
      <sharedItems containsString="0" containsBlank="1" containsNumber="1" minValue="34.53" maxValue="58330.080000000002"/>
    </cacheField>
    <cacheField name="Average amount (€)" numFmtId="0">
      <sharedItems containsString="0" containsBlank="1" containsNumber="1" minValue="34.53" maxValue="983.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7">
  <r>
    <x v="0"/>
    <x v="0"/>
    <x v="0"/>
    <x v="0"/>
    <s v="BG"/>
    <x v="0"/>
    <n v="3"/>
    <n v="824.27"/>
    <n v="274.756666666667"/>
  </r>
  <r>
    <x v="0"/>
    <x v="0"/>
    <x v="0"/>
    <x v="0"/>
    <s v="DE"/>
    <x v="1"/>
    <n v="1"/>
    <n v="221.55"/>
    <n v="221.55"/>
  </r>
  <r>
    <x v="0"/>
    <x v="0"/>
    <x v="0"/>
    <x v="0"/>
    <s v="EE"/>
    <x v="2"/>
    <n v="1"/>
    <n v="206"/>
    <n v="206"/>
  </r>
  <r>
    <x v="0"/>
    <x v="0"/>
    <x v="0"/>
    <x v="0"/>
    <s v="ES"/>
    <x v="3"/>
    <n v="3"/>
    <n v="807.87"/>
    <n v="269.29000000000002"/>
  </r>
  <r>
    <x v="0"/>
    <x v="0"/>
    <x v="0"/>
    <x v="0"/>
    <s v="FI"/>
    <x v="4"/>
    <n v="1"/>
    <n v="820.93"/>
    <n v="820.93"/>
  </r>
  <r>
    <x v="0"/>
    <x v="0"/>
    <x v="0"/>
    <x v="0"/>
    <s v="FI"/>
    <x v="5"/>
    <n v="1"/>
    <n v="826.2"/>
    <n v="826.2"/>
  </r>
  <r>
    <x v="0"/>
    <x v="0"/>
    <x v="0"/>
    <x v="0"/>
    <s v="FR"/>
    <x v="6"/>
    <n v="3"/>
    <n v="479"/>
    <n v="159.666666666667"/>
  </r>
  <r>
    <x v="0"/>
    <x v="0"/>
    <x v="0"/>
    <x v="0"/>
    <s v="GR"/>
    <x v="7"/>
    <n v="2"/>
    <n v="1774"/>
    <n v="887"/>
  </r>
  <r>
    <x v="0"/>
    <x v="0"/>
    <x v="0"/>
    <x v="0"/>
    <s v="HU"/>
    <x v="8"/>
    <n v="2"/>
    <n v="1218.76"/>
    <n v="609.38"/>
  </r>
  <r>
    <x v="0"/>
    <x v="0"/>
    <x v="0"/>
    <x v="0"/>
    <s v="IE"/>
    <x v="9"/>
    <n v="1"/>
    <n v="85.47"/>
    <n v="85.47"/>
  </r>
  <r>
    <x v="0"/>
    <x v="0"/>
    <x v="0"/>
    <x v="0"/>
    <s v="IT"/>
    <x v="10"/>
    <n v="3"/>
    <n v="1183.1500000000001"/>
    <n v="394.38333333333298"/>
  </r>
  <r>
    <x v="0"/>
    <x v="0"/>
    <x v="0"/>
    <x v="0"/>
    <s v="LT"/>
    <x v="11"/>
    <n v="1"/>
    <n v="514"/>
    <n v="514"/>
  </r>
  <r>
    <x v="0"/>
    <x v="0"/>
    <x v="0"/>
    <x v="0"/>
    <s v="NL"/>
    <x v="12"/>
    <n v="1"/>
    <n v="154"/>
    <n v="154"/>
  </r>
  <r>
    <x v="0"/>
    <x v="0"/>
    <x v="0"/>
    <x v="0"/>
    <s v="PL"/>
    <x v="13"/>
    <n v="1"/>
    <n v="514.25"/>
    <n v="514.25"/>
  </r>
  <r>
    <x v="0"/>
    <x v="0"/>
    <x v="0"/>
    <x v="0"/>
    <s v="SI"/>
    <x v="14"/>
    <n v="2"/>
    <n v="591.88"/>
    <n v="295.94"/>
  </r>
  <r>
    <x v="1"/>
    <x v="1"/>
    <x v="0"/>
    <x v="0"/>
    <s v="BE"/>
    <x v="4"/>
    <n v="1"/>
    <n v="223.41"/>
    <n v="223.41"/>
  </r>
  <r>
    <x v="1"/>
    <x v="1"/>
    <x v="0"/>
    <x v="0"/>
    <s v="BG"/>
    <x v="0"/>
    <n v="1"/>
    <n v="225.72"/>
    <n v="225.72"/>
  </r>
  <r>
    <x v="1"/>
    <x v="1"/>
    <x v="0"/>
    <x v="0"/>
    <s v="CY"/>
    <x v="15"/>
    <n v="1"/>
    <n v="301.7"/>
    <n v="301.7"/>
  </r>
  <r>
    <x v="1"/>
    <x v="1"/>
    <x v="0"/>
    <x v="0"/>
    <s v="CZ"/>
    <x v="16"/>
    <n v="1"/>
    <n v="91.27"/>
    <n v="91.27"/>
  </r>
  <r>
    <x v="1"/>
    <x v="1"/>
    <x v="0"/>
    <x v="0"/>
    <s v="DK"/>
    <x v="17"/>
    <n v="1"/>
    <n v="379.45"/>
    <n v="379.45"/>
  </r>
  <r>
    <x v="1"/>
    <x v="1"/>
    <x v="0"/>
    <x v="0"/>
    <s v="EE"/>
    <x v="2"/>
    <n v="1"/>
    <n v="515.37"/>
    <n v="515.37"/>
  </r>
  <r>
    <x v="1"/>
    <x v="1"/>
    <x v="0"/>
    <x v="0"/>
    <s v="ES"/>
    <x v="3"/>
    <n v="1"/>
    <n v="327.08999999999997"/>
    <n v="327.08999999999997"/>
  </r>
  <r>
    <x v="1"/>
    <x v="1"/>
    <x v="0"/>
    <x v="0"/>
    <s v="FI"/>
    <x v="5"/>
    <n v="1"/>
    <n v="345.27"/>
    <n v="345.27"/>
  </r>
  <r>
    <x v="1"/>
    <x v="1"/>
    <x v="0"/>
    <x v="0"/>
    <s v="FR"/>
    <x v="6"/>
    <n v="1"/>
    <n v="214.63"/>
    <n v="214.63"/>
  </r>
  <r>
    <x v="1"/>
    <x v="1"/>
    <x v="0"/>
    <x v="0"/>
    <s v="GB"/>
    <x v="18"/>
    <n v="1"/>
    <n v="171.71"/>
    <n v="171.71"/>
  </r>
  <r>
    <x v="1"/>
    <x v="1"/>
    <x v="0"/>
    <x v="0"/>
    <s v="GR"/>
    <x v="7"/>
    <n v="1"/>
    <n v="650"/>
    <n v="650"/>
  </r>
  <r>
    <x v="1"/>
    <x v="1"/>
    <x v="0"/>
    <x v="0"/>
    <s v="HU"/>
    <x v="8"/>
    <n v="1"/>
    <n v="34.53"/>
    <n v="34.53"/>
  </r>
  <r>
    <x v="1"/>
    <x v="1"/>
    <x v="0"/>
    <x v="0"/>
    <s v="IE"/>
    <x v="9"/>
    <n v="1"/>
    <n v="161.75"/>
    <n v="161.75"/>
  </r>
  <r>
    <x v="1"/>
    <x v="1"/>
    <x v="0"/>
    <x v="0"/>
    <s v="IS"/>
    <x v="19"/>
    <n v="1"/>
    <n v="791.16"/>
    <n v="791.16"/>
  </r>
  <r>
    <x v="1"/>
    <x v="1"/>
    <x v="0"/>
    <x v="0"/>
    <s v="IT"/>
    <x v="10"/>
    <n v="1"/>
    <n v="199"/>
    <n v="199"/>
  </r>
  <r>
    <x v="1"/>
    <x v="1"/>
    <x v="0"/>
    <x v="0"/>
    <s v="LI"/>
    <x v="20"/>
    <n v="1"/>
    <n v="365.56"/>
    <n v="365.56"/>
  </r>
  <r>
    <x v="1"/>
    <x v="1"/>
    <x v="0"/>
    <x v="0"/>
    <s v="LT"/>
    <x v="11"/>
    <n v="1"/>
    <n v="581.36"/>
    <n v="581.36"/>
  </r>
  <r>
    <x v="1"/>
    <x v="1"/>
    <x v="0"/>
    <x v="0"/>
    <s v="LU"/>
    <x v="21"/>
    <n v="1"/>
    <n v="384.57"/>
    <n v="384.57"/>
  </r>
  <r>
    <x v="1"/>
    <x v="1"/>
    <x v="0"/>
    <x v="0"/>
    <s v="LV"/>
    <x v="22"/>
    <n v="1"/>
    <n v="308.67"/>
    <n v="308.67"/>
  </r>
  <r>
    <x v="1"/>
    <x v="1"/>
    <x v="0"/>
    <x v="0"/>
    <s v="MT"/>
    <x v="23"/>
    <n v="1"/>
    <n v="181.51"/>
    <n v="181.51"/>
  </r>
  <r>
    <x v="1"/>
    <x v="1"/>
    <x v="0"/>
    <x v="0"/>
    <s v="NL"/>
    <x v="12"/>
    <n v="1"/>
    <n v="204.05"/>
    <n v="204.05"/>
  </r>
  <r>
    <x v="1"/>
    <x v="1"/>
    <x v="0"/>
    <x v="0"/>
    <s v="NO"/>
    <x v="24"/>
    <n v="1"/>
    <n v="477.13"/>
    <n v="477.13"/>
  </r>
  <r>
    <x v="1"/>
    <x v="1"/>
    <x v="0"/>
    <x v="0"/>
    <s v="PL"/>
    <x v="13"/>
    <n v="1"/>
    <n v="182.97"/>
    <n v="182.97"/>
  </r>
  <r>
    <x v="1"/>
    <x v="1"/>
    <x v="0"/>
    <x v="0"/>
    <s v="PT"/>
    <x v="25"/>
    <n v="1"/>
    <n v="280.68"/>
    <n v="280.68"/>
  </r>
  <r>
    <x v="1"/>
    <x v="1"/>
    <x v="0"/>
    <x v="0"/>
    <s v="RO"/>
    <x v="26"/>
    <n v="1"/>
    <n v="185.99"/>
    <n v="185.99"/>
  </r>
  <r>
    <x v="1"/>
    <x v="1"/>
    <x v="0"/>
    <x v="0"/>
    <s v="SE"/>
    <x v="27"/>
    <n v="1"/>
    <n v="248.57"/>
    <n v="248.57"/>
  </r>
  <r>
    <x v="1"/>
    <x v="1"/>
    <x v="0"/>
    <x v="0"/>
    <s v="SI"/>
    <x v="14"/>
    <n v="1"/>
    <n v="99"/>
    <n v="99"/>
  </r>
  <r>
    <x v="2"/>
    <x v="2"/>
    <x v="0"/>
    <x v="0"/>
    <s v="AT"/>
    <x v="28"/>
    <n v="33"/>
    <n v="14182.22"/>
    <n v="429.76424242424201"/>
  </r>
  <r>
    <x v="3"/>
    <x v="2"/>
    <x v="0"/>
    <x v="0"/>
    <s v="BE"/>
    <x v="4"/>
    <n v="28"/>
    <n v="2461.38"/>
    <n v="87.906428571428606"/>
  </r>
  <r>
    <x v="4"/>
    <x v="2"/>
    <x v="0"/>
    <x v="0"/>
    <s v="BG"/>
    <x v="0"/>
    <n v="31"/>
    <n v="10255.44"/>
    <n v="330.82064516128997"/>
  </r>
  <r>
    <x v="4"/>
    <x v="2"/>
    <x v="0"/>
    <x v="0"/>
    <s v="CY"/>
    <x v="15"/>
    <n v="15"/>
    <n v="7355.04"/>
    <n v="490.33600000000001"/>
  </r>
  <r>
    <x v="4"/>
    <x v="2"/>
    <x v="0"/>
    <x v="0"/>
    <s v="CZ"/>
    <x v="16"/>
    <n v="33"/>
    <n v="11794.23"/>
    <n v="357.40090909090901"/>
  </r>
  <r>
    <x v="4"/>
    <x v="2"/>
    <x v="0"/>
    <x v="0"/>
    <s v="DE"/>
    <x v="4"/>
    <n v="1"/>
    <n v="448.76"/>
    <n v="448.76"/>
  </r>
  <r>
    <x v="4"/>
    <x v="2"/>
    <x v="0"/>
    <x v="0"/>
    <s v="DE"/>
    <x v="1"/>
    <n v="34"/>
    <n v="5585.82"/>
    <n v="164.28882352941201"/>
  </r>
  <r>
    <x v="4"/>
    <x v="2"/>
    <x v="0"/>
    <x v="0"/>
    <s v="DK"/>
    <x v="17"/>
    <n v="33"/>
    <n v="12043.27"/>
    <n v="364.94757575757598"/>
  </r>
  <r>
    <x v="4"/>
    <x v="2"/>
    <x v="0"/>
    <x v="0"/>
    <s v="EE"/>
    <x v="2"/>
    <n v="23"/>
    <n v="15215.44"/>
    <n v="661.54086956521701"/>
  </r>
  <r>
    <x v="4"/>
    <x v="2"/>
    <x v="0"/>
    <x v="0"/>
    <s v="ES"/>
    <x v="3"/>
    <n v="28"/>
    <n v="12552.55"/>
    <n v="448.30535714285702"/>
  </r>
  <r>
    <x v="4"/>
    <x v="2"/>
    <x v="0"/>
    <x v="0"/>
    <s v="FI"/>
    <x v="5"/>
    <n v="40"/>
    <n v="19598.21"/>
    <n v="489.95524999999998"/>
  </r>
  <r>
    <x v="4"/>
    <x v="2"/>
    <x v="0"/>
    <x v="0"/>
    <s v="FR"/>
    <x v="4"/>
    <n v="1"/>
    <n v="123.2"/>
    <n v="123.2"/>
  </r>
  <r>
    <x v="4"/>
    <x v="2"/>
    <x v="0"/>
    <x v="0"/>
    <s v="FR"/>
    <x v="6"/>
    <n v="32"/>
    <n v="6788.14"/>
    <n v="212.12937500000001"/>
  </r>
  <r>
    <x v="4"/>
    <x v="2"/>
    <x v="0"/>
    <x v="0"/>
    <s v="GB"/>
    <x v="18"/>
    <n v="5"/>
    <n v="2403.66"/>
    <n v="480.73200000000003"/>
  </r>
  <r>
    <x v="4"/>
    <x v="2"/>
    <x v="0"/>
    <x v="0"/>
    <s v="GR"/>
    <x v="7"/>
    <n v="26"/>
    <n v="16578.740000000002"/>
    <n v="637.64384615384597"/>
  </r>
  <r>
    <x v="4"/>
    <x v="2"/>
    <x v="0"/>
    <x v="0"/>
    <s v="HR"/>
    <x v="29"/>
    <n v="31"/>
    <n v="14220.95"/>
    <n v="458.740322580645"/>
  </r>
  <r>
    <x v="4"/>
    <x v="2"/>
    <x v="0"/>
    <x v="0"/>
    <s v="HU"/>
    <x v="4"/>
    <n v="1"/>
    <n v="742.02"/>
    <n v="742.02"/>
  </r>
  <r>
    <x v="4"/>
    <x v="2"/>
    <x v="0"/>
    <x v="0"/>
    <s v="HU"/>
    <x v="1"/>
    <n v="1"/>
    <n v="570.36"/>
    <n v="570.36"/>
  </r>
  <r>
    <x v="4"/>
    <x v="2"/>
    <x v="0"/>
    <x v="0"/>
    <s v="HU"/>
    <x v="8"/>
    <n v="35"/>
    <n v="19632.099999999999"/>
    <n v="560.91714285714295"/>
  </r>
  <r>
    <x v="4"/>
    <x v="2"/>
    <x v="0"/>
    <x v="0"/>
    <s v="IE"/>
    <x v="9"/>
    <n v="37"/>
    <n v="19619.759999999998"/>
    <n v="530.26378378378399"/>
  </r>
  <r>
    <x v="4"/>
    <x v="2"/>
    <x v="0"/>
    <x v="0"/>
    <s v="IT"/>
    <x v="10"/>
    <n v="42"/>
    <n v="21719.19"/>
    <n v="517.12357142857104"/>
  </r>
  <r>
    <x v="4"/>
    <x v="2"/>
    <x v="0"/>
    <x v="0"/>
    <s v="LT"/>
    <x v="11"/>
    <n v="27"/>
    <n v="14377.68"/>
    <n v="532.506666666667"/>
  </r>
  <r>
    <x v="4"/>
    <x v="2"/>
    <x v="0"/>
    <x v="0"/>
    <s v="LV"/>
    <x v="22"/>
    <n v="33"/>
    <n v="16263.73"/>
    <n v="492.84030303030301"/>
  </r>
  <r>
    <x v="4"/>
    <x v="2"/>
    <x v="0"/>
    <x v="0"/>
    <s v="MT"/>
    <x v="23"/>
    <n v="28"/>
    <n v="10865.11"/>
    <n v="388.03964285714301"/>
  </r>
  <r>
    <x v="4"/>
    <x v="2"/>
    <x v="0"/>
    <x v="0"/>
    <s v="NL"/>
    <x v="4"/>
    <n v="2"/>
    <n v="260.8"/>
    <n v="130.4"/>
  </r>
  <r>
    <x v="4"/>
    <x v="2"/>
    <x v="0"/>
    <x v="0"/>
    <s v="NL"/>
    <x v="12"/>
    <n v="30"/>
    <n v="7118.16"/>
    <n v="237.27199999999999"/>
  </r>
  <r>
    <x v="4"/>
    <x v="2"/>
    <x v="0"/>
    <x v="0"/>
    <s v="PL"/>
    <x v="1"/>
    <n v="4"/>
    <n v="1242.43"/>
    <n v="310.60750000000002"/>
  </r>
  <r>
    <x v="4"/>
    <x v="2"/>
    <x v="0"/>
    <x v="0"/>
    <s v="PL"/>
    <x v="13"/>
    <n v="42"/>
    <n v="13373.37"/>
    <n v="318.413571428571"/>
  </r>
  <r>
    <x v="4"/>
    <x v="2"/>
    <x v="0"/>
    <x v="0"/>
    <s v="PT"/>
    <x v="25"/>
    <n v="32"/>
    <n v="11105.84"/>
    <n v="347.0575"/>
  </r>
  <r>
    <x v="4"/>
    <x v="2"/>
    <x v="0"/>
    <x v="0"/>
    <s v="RO"/>
    <x v="26"/>
    <n v="27"/>
    <n v="11090.43"/>
    <n v="410.756666666667"/>
  </r>
  <r>
    <x v="4"/>
    <x v="2"/>
    <x v="0"/>
    <x v="0"/>
    <s v="SE"/>
    <x v="27"/>
    <n v="33"/>
    <n v="15932.33"/>
    <n v="482.79787878787897"/>
  </r>
  <r>
    <x v="4"/>
    <x v="2"/>
    <x v="0"/>
    <x v="0"/>
    <s v="SI"/>
    <x v="29"/>
    <n v="4"/>
    <n v="2687.61"/>
    <n v="671.90250000000003"/>
  </r>
  <r>
    <x v="4"/>
    <x v="2"/>
    <x v="0"/>
    <x v="0"/>
    <s v="SI"/>
    <x v="10"/>
    <n v="3"/>
    <n v="1455.83"/>
    <n v="485.27666666666698"/>
  </r>
  <r>
    <x v="4"/>
    <x v="2"/>
    <x v="0"/>
    <x v="0"/>
    <s v="SI"/>
    <x v="14"/>
    <n v="31"/>
    <n v="12530.14"/>
    <n v="404.19806451612902"/>
  </r>
  <r>
    <x v="4"/>
    <x v="2"/>
    <x v="0"/>
    <x v="0"/>
    <s v="SK"/>
    <x v="28"/>
    <n v="5"/>
    <n v="2458.13"/>
    <n v="491.62599999999998"/>
  </r>
  <r>
    <x v="4"/>
    <x v="2"/>
    <x v="0"/>
    <x v="0"/>
    <s v="SK"/>
    <x v="21"/>
    <n v="1"/>
    <n v="613.28"/>
    <n v="613.28"/>
  </r>
  <r>
    <x v="4"/>
    <x v="2"/>
    <x v="0"/>
    <x v="0"/>
    <s v="SK"/>
    <x v="30"/>
    <n v="19"/>
    <n v="7668.01"/>
    <n v="403.579473684211"/>
  </r>
  <r>
    <x v="4"/>
    <x v="2"/>
    <x v="0"/>
    <x v="1"/>
    <s v="AT"/>
    <x v="28"/>
    <n v="1"/>
    <n v="635.28"/>
    <n v="635.28"/>
  </r>
  <r>
    <x v="4"/>
    <x v="2"/>
    <x v="0"/>
    <x v="1"/>
    <s v="BG"/>
    <x v="0"/>
    <n v="1"/>
    <n v="318.42"/>
    <n v="318.42"/>
  </r>
  <r>
    <x v="4"/>
    <x v="2"/>
    <x v="0"/>
    <x v="1"/>
    <s v="CY"/>
    <x v="15"/>
    <n v="1"/>
    <n v="540"/>
    <n v="540"/>
  </r>
  <r>
    <x v="4"/>
    <x v="2"/>
    <x v="0"/>
    <x v="1"/>
    <s v="CZ"/>
    <x v="16"/>
    <n v="1"/>
    <n v="508.8"/>
    <n v="508.8"/>
  </r>
  <r>
    <x v="4"/>
    <x v="2"/>
    <x v="0"/>
    <x v="1"/>
    <s v="DE"/>
    <x v="1"/>
    <n v="1"/>
    <n v="88.44"/>
    <n v="88.44"/>
  </r>
  <r>
    <x v="4"/>
    <x v="2"/>
    <x v="0"/>
    <x v="1"/>
    <s v="DK"/>
    <x v="17"/>
    <n v="1"/>
    <n v="395.74"/>
    <n v="395.74"/>
  </r>
  <r>
    <x v="4"/>
    <x v="2"/>
    <x v="0"/>
    <x v="1"/>
    <s v="EE"/>
    <x v="2"/>
    <n v="1"/>
    <n v="418.91"/>
    <n v="418.91"/>
  </r>
  <r>
    <x v="4"/>
    <x v="2"/>
    <x v="0"/>
    <x v="1"/>
    <s v="ES"/>
    <x v="3"/>
    <n v="1"/>
    <n v="407"/>
    <n v="407"/>
  </r>
  <r>
    <x v="4"/>
    <x v="2"/>
    <x v="0"/>
    <x v="1"/>
    <s v="FI"/>
    <x v="5"/>
    <n v="1"/>
    <n v="488.47"/>
    <n v="488.47"/>
  </r>
  <r>
    <x v="4"/>
    <x v="2"/>
    <x v="0"/>
    <x v="1"/>
    <s v="FR"/>
    <x v="6"/>
    <n v="2"/>
    <n v="460"/>
    <n v="230"/>
  </r>
  <r>
    <x v="4"/>
    <x v="2"/>
    <x v="0"/>
    <x v="1"/>
    <s v="GR"/>
    <x v="7"/>
    <n v="1"/>
    <n v="423"/>
    <n v="423"/>
  </r>
  <r>
    <x v="4"/>
    <x v="2"/>
    <x v="0"/>
    <x v="1"/>
    <s v="HU"/>
    <x v="8"/>
    <n v="1"/>
    <n v="559.59"/>
    <n v="559.59"/>
  </r>
  <r>
    <x v="4"/>
    <x v="2"/>
    <x v="0"/>
    <x v="1"/>
    <s v="IT"/>
    <x v="10"/>
    <n v="1"/>
    <n v="486.04"/>
    <n v="486.04"/>
  </r>
  <r>
    <x v="4"/>
    <x v="2"/>
    <x v="0"/>
    <x v="1"/>
    <s v="LT"/>
    <x v="11"/>
    <n v="1"/>
    <n v="512.41"/>
    <n v="512.41"/>
  </r>
  <r>
    <x v="4"/>
    <x v="2"/>
    <x v="0"/>
    <x v="1"/>
    <s v="LV"/>
    <x v="22"/>
    <n v="1"/>
    <n v="454.43"/>
    <n v="454.43"/>
  </r>
  <r>
    <x v="4"/>
    <x v="2"/>
    <x v="0"/>
    <x v="1"/>
    <s v="MT"/>
    <x v="23"/>
    <n v="1"/>
    <n v="444.69"/>
    <n v="444.69"/>
  </r>
  <r>
    <x v="4"/>
    <x v="2"/>
    <x v="0"/>
    <x v="1"/>
    <s v="PL"/>
    <x v="13"/>
    <n v="1"/>
    <n v="397.46"/>
    <n v="397.46"/>
  </r>
  <r>
    <x v="4"/>
    <x v="2"/>
    <x v="0"/>
    <x v="1"/>
    <s v="PT"/>
    <x v="25"/>
    <n v="1"/>
    <n v="284.77999999999997"/>
    <n v="284.77999999999997"/>
  </r>
  <r>
    <x v="4"/>
    <x v="2"/>
    <x v="0"/>
    <x v="1"/>
    <s v="RO"/>
    <x v="26"/>
    <n v="1"/>
    <n v="598.48"/>
    <n v="598.48"/>
  </r>
  <r>
    <x v="4"/>
    <x v="2"/>
    <x v="0"/>
    <x v="1"/>
    <s v="SE"/>
    <x v="27"/>
    <n v="1"/>
    <n v="335.66"/>
    <n v="335.66"/>
  </r>
  <r>
    <x v="4"/>
    <x v="2"/>
    <x v="0"/>
    <x v="1"/>
    <s v="SI"/>
    <x v="14"/>
    <n v="1"/>
    <n v="482.84"/>
    <n v="482.84"/>
  </r>
  <r>
    <x v="4"/>
    <x v="2"/>
    <x v="0"/>
    <x v="1"/>
    <s v="SK"/>
    <x v="30"/>
    <n v="1"/>
    <n v="715.28"/>
    <n v="715.28"/>
  </r>
  <r>
    <x v="5"/>
    <x v="3"/>
    <x v="0"/>
    <x v="0"/>
    <s v="AT"/>
    <x v="28"/>
    <n v="1"/>
    <n v="440.22"/>
    <n v="440.22"/>
  </r>
  <r>
    <x v="5"/>
    <x v="3"/>
    <x v="0"/>
    <x v="0"/>
    <s v="BE"/>
    <x v="4"/>
    <n v="1"/>
    <n v="175.8"/>
    <n v="175.8"/>
  </r>
  <r>
    <x v="5"/>
    <x v="3"/>
    <x v="0"/>
    <x v="0"/>
    <s v="BG"/>
    <x v="0"/>
    <n v="1"/>
    <n v="309.27"/>
    <n v="309.27"/>
  </r>
  <r>
    <x v="5"/>
    <x v="3"/>
    <x v="0"/>
    <x v="0"/>
    <s v="CY"/>
    <x v="15"/>
    <n v="1"/>
    <n v="509.25"/>
    <n v="509.25"/>
  </r>
  <r>
    <x v="5"/>
    <x v="3"/>
    <x v="0"/>
    <x v="0"/>
    <s v="CZ"/>
    <x v="16"/>
    <n v="1"/>
    <n v="205.91"/>
    <n v="205.91"/>
  </r>
  <r>
    <x v="5"/>
    <x v="3"/>
    <x v="0"/>
    <x v="0"/>
    <s v="DK"/>
    <x v="17"/>
    <n v="1"/>
    <n v="425.89"/>
    <n v="425.89"/>
  </r>
  <r>
    <x v="5"/>
    <x v="3"/>
    <x v="0"/>
    <x v="0"/>
    <s v="ES"/>
    <x v="3"/>
    <n v="1"/>
    <n v="372.85"/>
    <n v="372.85"/>
  </r>
  <r>
    <x v="5"/>
    <x v="3"/>
    <x v="0"/>
    <x v="0"/>
    <s v="FI"/>
    <x v="5"/>
    <n v="1"/>
    <n v="450.1"/>
    <n v="450.1"/>
  </r>
  <r>
    <x v="5"/>
    <x v="3"/>
    <x v="0"/>
    <x v="0"/>
    <s v="FR"/>
    <x v="6"/>
    <n v="1"/>
    <n v="179.8"/>
    <n v="179.8"/>
  </r>
  <r>
    <x v="5"/>
    <x v="3"/>
    <x v="0"/>
    <x v="0"/>
    <s v="GR"/>
    <x v="7"/>
    <n v="1"/>
    <n v="645"/>
    <n v="645"/>
  </r>
  <r>
    <x v="5"/>
    <x v="3"/>
    <x v="0"/>
    <x v="0"/>
    <s v="HR"/>
    <x v="29"/>
    <n v="1"/>
    <n v="233.52"/>
    <n v="233.52"/>
  </r>
  <r>
    <x v="5"/>
    <x v="3"/>
    <x v="0"/>
    <x v="0"/>
    <s v="HU"/>
    <x v="8"/>
    <n v="1"/>
    <n v="387.12"/>
    <n v="387.12"/>
  </r>
  <r>
    <x v="5"/>
    <x v="3"/>
    <x v="0"/>
    <x v="0"/>
    <s v="IE"/>
    <x v="9"/>
    <n v="1"/>
    <n v="188.37"/>
    <n v="188.37"/>
  </r>
  <r>
    <x v="5"/>
    <x v="3"/>
    <x v="0"/>
    <x v="0"/>
    <s v="IT"/>
    <x v="10"/>
    <n v="1"/>
    <n v="455.56"/>
    <n v="455.56"/>
  </r>
  <r>
    <x v="5"/>
    <x v="3"/>
    <x v="0"/>
    <x v="0"/>
    <s v="LT"/>
    <x v="11"/>
    <n v="1"/>
    <n v="340"/>
    <n v="340"/>
  </r>
  <r>
    <x v="5"/>
    <x v="3"/>
    <x v="0"/>
    <x v="0"/>
    <s v="LU"/>
    <x v="21"/>
    <n v="1"/>
    <n v="310"/>
    <n v="310"/>
  </r>
  <r>
    <x v="5"/>
    <x v="3"/>
    <x v="0"/>
    <x v="0"/>
    <s v="LV"/>
    <x v="22"/>
    <n v="1"/>
    <n v="355.42"/>
    <n v="355.42"/>
  </r>
  <r>
    <x v="5"/>
    <x v="3"/>
    <x v="0"/>
    <x v="0"/>
    <s v="MT"/>
    <x v="23"/>
    <n v="1"/>
    <n v="508"/>
    <n v="508"/>
  </r>
  <r>
    <x v="5"/>
    <x v="3"/>
    <x v="0"/>
    <x v="0"/>
    <s v="NL"/>
    <x v="12"/>
    <n v="1"/>
    <n v="203.8"/>
    <n v="203.8"/>
  </r>
  <r>
    <x v="5"/>
    <x v="3"/>
    <x v="0"/>
    <x v="0"/>
    <s v="PL"/>
    <x v="13"/>
    <n v="1"/>
    <n v="235.13"/>
    <n v="235.13"/>
  </r>
  <r>
    <x v="5"/>
    <x v="3"/>
    <x v="0"/>
    <x v="0"/>
    <s v="PT"/>
    <x v="25"/>
    <n v="1"/>
    <n v="143.88999999999999"/>
    <n v="143.88999999999999"/>
  </r>
  <r>
    <x v="5"/>
    <x v="3"/>
    <x v="0"/>
    <x v="0"/>
    <s v="RO"/>
    <x v="26"/>
    <n v="1"/>
    <n v="287.76"/>
    <n v="287.76"/>
  </r>
  <r>
    <x v="5"/>
    <x v="3"/>
    <x v="0"/>
    <x v="0"/>
    <s v="SE"/>
    <x v="27"/>
    <n v="1"/>
    <n v="310.16000000000003"/>
    <n v="310.16000000000003"/>
  </r>
  <r>
    <x v="5"/>
    <x v="3"/>
    <x v="0"/>
    <x v="0"/>
    <s v="SI"/>
    <x v="14"/>
    <n v="1"/>
    <n v="248.61"/>
    <n v="248.61"/>
  </r>
  <r>
    <x v="5"/>
    <x v="3"/>
    <x v="0"/>
    <x v="0"/>
    <s v="SK"/>
    <x v="28"/>
    <n v="1"/>
    <n v="334.12"/>
    <n v="334.12"/>
  </r>
  <r>
    <x v="0"/>
    <x v="4"/>
    <x v="0"/>
    <x v="0"/>
    <s v="BG"/>
    <x v="0"/>
    <n v="1"/>
    <n v="276.45999999999998"/>
    <n v="276.45999999999998"/>
  </r>
  <r>
    <x v="0"/>
    <x v="4"/>
    <x v="0"/>
    <x v="0"/>
    <s v="ES"/>
    <x v="3"/>
    <n v="1"/>
    <n v="352.9"/>
    <n v="352.9"/>
  </r>
  <r>
    <x v="0"/>
    <x v="4"/>
    <x v="0"/>
    <x v="0"/>
    <s v="FR"/>
    <x v="6"/>
    <n v="1"/>
    <n v="244"/>
    <n v="244"/>
  </r>
  <r>
    <x v="0"/>
    <x v="4"/>
    <x v="0"/>
    <x v="0"/>
    <s v="HU"/>
    <x v="8"/>
    <n v="1"/>
    <n v="534.20000000000005"/>
    <n v="534.20000000000005"/>
  </r>
  <r>
    <x v="0"/>
    <x v="4"/>
    <x v="0"/>
    <x v="0"/>
    <s v="IT"/>
    <x v="10"/>
    <n v="1"/>
    <n v="522.20000000000005"/>
    <n v="522.20000000000005"/>
  </r>
  <r>
    <x v="0"/>
    <x v="4"/>
    <x v="0"/>
    <x v="0"/>
    <s v="PL"/>
    <x v="13"/>
    <n v="1"/>
    <n v="514.25"/>
    <n v="514.25"/>
  </r>
  <r>
    <x v="4"/>
    <x v="4"/>
    <x v="0"/>
    <x v="0"/>
    <s v="AT"/>
    <x v="28"/>
    <n v="8"/>
    <n v="3418.98"/>
    <n v="427.3725"/>
  </r>
  <r>
    <x v="4"/>
    <x v="4"/>
    <x v="0"/>
    <x v="0"/>
    <s v="BE"/>
    <x v="4"/>
    <n v="7"/>
    <n v="518.20000000000005"/>
    <n v="74.028571428571396"/>
  </r>
  <r>
    <x v="4"/>
    <x v="4"/>
    <x v="0"/>
    <x v="0"/>
    <s v="BG"/>
    <x v="0"/>
    <n v="8"/>
    <n v="2464.36"/>
    <n v="308.04500000000002"/>
  </r>
  <r>
    <x v="4"/>
    <x v="4"/>
    <x v="0"/>
    <x v="0"/>
    <s v="CY"/>
    <x v="15"/>
    <n v="2"/>
    <n v="1009.61"/>
    <n v="504.80500000000001"/>
  </r>
  <r>
    <x v="4"/>
    <x v="4"/>
    <x v="0"/>
    <x v="0"/>
    <s v="CZ"/>
    <x v="16"/>
    <n v="6"/>
    <n v="1443.3"/>
    <n v="240.55"/>
  </r>
  <r>
    <x v="4"/>
    <x v="4"/>
    <x v="0"/>
    <x v="0"/>
    <s v="DE"/>
    <x v="6"/>
    <n v="1"/>
    <n v="131.4"/>
    <n v="131.4"/>
  </r>
  <r>
    <x v="4"/>
    <x v="4"/>
    <x v="0"/>
    <x v="0"/>
    <s v="DE"/>
    <x v="1"/>
    <n v="8"/>
    <n v="1213.4100000000001"/>
    <n v="151.67625000000001"/>
  </r>
  <r>
    <x v="4"/>
    <x v="4"/>
    <x v="0"/>
    <x v="0"/>
    <s v="DK"/>
    <x v="17"/>
    <n v="6"/>
    <n v="1766.4"/>
    <n v="294.39999999999998"/>
  </r>
  <r>
    <x v="4"/>
    <x v="4"/>
    <x v="0"/>
    <x v="0"/>
    <s v="EE"/>
    <x v="2"/>
    <n v="6"/>
    <n v="3079"/>
    <n v="513.16666666666697"/>
  </r>
  <r>
    <x v="4"/>
    <x v="4"/>
    <x v="0"/>
    <x v="0"/>
    <s v="ES"/>
    <x v="3"/>
    <n v="7"/>
    <n v="2340.61"/>
    <n v="334.37285714285701"/>
  </r>
  <r>
    <x v="4"/>
    <x v="4"/>
    <x v="0"/>
    <x v="0"/>
    <s v="FI"/>
    <x v="5"/>
    <n v="8"/>
    <n v="3227.89"/>
    <n v="403.48624999999998"/>
  </r>
  <r>
    <x v="4"/>
    <x v="4"/>
    <x v="0"/>
    <x v="0"/>
    <s v="FR"/>
    <x v="6"/>
    <n v="8"/>
    <n v="1288.3"/>
    <n v="161.03749999999999"/>
  </r>
  <r>
    <x v="4"/>
    <x v="4"/>
    <x v="0"/>
    <x v="0"/>
    <s v="GB"/>
    <x v="18"/>
    <n v="1"/>
    <n v="425.05"/>
    <n v="425.05"/>
  </r>
  <r>
    <x v="4"/>
    <x v="4"/>
    <x v="0"/>
    <x v="0"/>
    <s v="GR"/>
    <x v="7"/>
    <n v="5"/>
    <n v="3747.32"/>
    <n v="749.46400000000006"/>
  </r>
  <r>
    <x v="4"/>
    <x v="4"/>
    <x v="0"/>
    <x v="0"/>
    <s v="HR"/>
    <x v="29"/>
    <n v="5"/>
    <n v="2599.0500000000002"/>
    <n v="519.80999999999995"/>
  </r>
  <r>
    <x v="4"/>
    <x v="4"/>
    <x v="0"/>
    <x v="0"/>
    <s v="HU"/>
    <x v="8"/>
    <n v="6"/>
    <n v="2286.1999999999998"/>
    <n v="381.03333333333302"/>
  </r>
  <r>
    <x v="4"/>
    <x v="4"/>
    <x v="0"/>
    <x v="0"/>
    <s v="IE"/>
    <x v="9"/>
    <n v="6"/>
    <n v="2014.03"/>
    <n v="335.67166666666702"/>
  </r>
  <r>
    <x v="4"/>
    <x v="4"/>
    <x v="0"/>
    <x v="0"/>
    <s v="IE"/>
    <x v="18"/>
    <n v="1"/>
    <n v="256.2"/>
    <n v="256.2"/>
  </r>
  <r>
    <x v="4"/>
    <x v="4"/>
    <x v="0"/>
    <x v="0"/>
    <s v="IT"/>
    <x v="10"/>
    <n v="9"/>
    <n v="4567.2"/>
    <n v="507.46666666666698"/>
  </r>
  <r>
    <x v="4"/>
    <x v="4"/>
    <x v="0"/>
    <x v="0"/>
    <s v="LT"/>
    <x v="11"/>
    <n v="5"/>
    <n v="2641.7"/>
    <n v="528.34"/>
  </r>
  <r>
    <x v="4"/>
    <x v="4"/>
    <x v="0"/>
    <x v="0"/>
    <s v="LV"/>
    <x v="1"/>
    <n v="1"/>
    <n v="398.97"/>
    <n v="398.97"/>
  </r>
  <r>
    <x v="4"/>
    <x v="4"/>
    <x v="0"/>
    <x v="0"/>
    <s v="LV"/>
    <x v="22"/>
    <n v="5"/>
    <n v="2525.15"/>
    <n v="505.03"/>
  </r>
  <r>
    <x v="4"/>
    <x v="4"/>
    <x v="0"/>
    <x v="0"/>
    <s v="MT"/>
    <x v="23"/>
    <n v="5"/>
    <n v="1977"/>
    <n v="395.4"/>
  </r>
  <r>
    <x v="4"/>
    <x v="4"/>
    <x v="0"/>
    <x v="0"/>
    <s v="NL"/>
    <x v="12"/>
    <n v="8"/>
    <n v="2022.36"/>
    <n v="252.79499999999999"/>
  </r>
  <r>
    <x v="4"/>
    <x v="4"/>
    <x v="0"/>
    <x v="0"/>
    <s v="PL"/>
    <x v="13"/>
    <n v="8"/>
    <n v="3026.89"/>
    <n v="378.36124999999998"/>
  </r>
  <r>
    <x v="4"/>
    <x v="4"/>
    <x v="0"/>
    <x v="0"/>
    <s v="PT"/>
    <x v="25"/>
    <n v="9"/>
    <n v="2766.02"/>
    <n v="307.33555555555603"/>
  </r>
  <r>
    <x v="4"/>
    <x v="4"/>
    <x v="0"/>
    <x v="0"/>
    <s v="RO"/>
    <x v="26"/>
    <n v="7"/>
    <n v="3018.68"/>
    <n v="431.24"/>
  </r>
  <r>
    <x v="4"/>
    <x v="4"/>
    <x v="0"/>
    <x v="0"/>
    <s v="SE"/>
    <x v="27"/>
    <n v="6"/>
    <n v="2374.4499999999998"/>
    <n v="395.74166666666702"/>
  </r>
  <r>
    <x v="4"/>
    <x v="4"/>
    <x v="0"/>
    <x v="0"/>
    <s v="SI"/>
    <x v="29"/>
    <n v="2"/>
    <n v="835.88"/>
    <n v="417.94"/>
  </r>
  <r>
    <x v="4"/>
    <x v="4"/>
    <x v="0"/>
    <x v="0"/>
    <s v="SI"/>
    <x v="14"/>
    <n v="5"/>
    <n v="1683.53"/>
    <n v="336.70600000000002"/>
  </r>
  <r>
    <x v="4"/>
    <x v="4"/>
    <x v="0"/>
    <x v="0"/>
    <s v="SK"/>
    <x v="30"/>
    <n v="7"/>
    <n v="2648.54"/>
    <n v="378.36285714285702"/>
  </r>
  <r>
    <x v="6"/>
    <x v="4"/>
    <x v="0"/>
    <x v="0"/>
    <s v="AT"/>
    <x v="28"/>
    <n v="100"/>
    <n v="46344.68"/>
    <n v="463.4468"/>
  </r>
  <r>
    <x v="6"/>
    <x v="4"/>
    <x v="0"/>
    <x v="0"/>
    <s v="BE"/>
    <x v="4"/>
    <n v="73"/>
    <n v="7939.75"/>
    <n v="108.763698630137"/>
  </r>
  <r>
    <x v="6"/>
    <x v="4"/>
    <x v="0"/>
    <x v="0"/>
    <s v="BG"/>
    <x v="0"/>
    <n v="51"/>
    <n v="20548.259999999998"/>
    <n v="402.90705882352898"/>
  </r>
  <r>
    <x v="6"/>
    <x v="4"/>
    <x v="0"/>
    <x v="0"/>
    <s v="BG"/>
    <x v="21"/>
    <n v="2"/>
    <n v="823.49"/>
    <n v="411.745"/>
  </r>
  <r>
    <x v="6"/>
    <x v="4"/>
    <x v="0"/>
    <x v="0"/>
    <s v="CY"/>
    <x v="15"/>
    <n v="40"/>
    <n v="21046.49"/>
    <n v="526.16224999999997"/>
  </r>
  <r>
    <x v="6"/>
    <x v="4"/>
    <x v="0"/>
    <x v="0"/>
    <s v="CZ"/>
    <x v="16"/>
    <n v="83"/>
    <n v="34542.43"/>
    <n v="416.17385542168699"/>
  </r>
  <r>
    <x v="6"/>
    <x v="4"/>
    <x v="0"/>
    <x v="0"/>
    <s v="DE"/>
    <x v="1"/>
    <n v="95"/>
    <n v="14745.92"/>
    <n v="155.22021052631601"/>
  </r>
  <r>
    <x v="6"/>
    <x v="4"/>
    <x v="0"/>
    <x v="0"/>
    <s v="DE"/>
    <x v="31"/>
    <n v="1"/>
    <n v="325.73"/>
    <n v="325.73"/>
  </r>
  <r>
    <x v="6"/>
    <x v="4"/>
    <x v="0"/>
    <x v="0"/>
    <s v="DK"/>
    <x v="17"/>
    <n v="88"/>
    <n v="29025.119999999999"/>
    <n v="329.83090909090902"/>
  </r>
  <r>
    <x v="6"/>
    <x v="4"/>
    <x v="0"/>
    <x v="0"/>
    <s v="EE"/>
    <x v="4"/>
    <n v="1"/>
    <n v="252.8"/>
    <n v="252.8"/>
  </r>
  <r>
    <x v="6"/>
    <x v="4"/>
    <x v="0"/>
    <x v="0"/>
    <s v="EE"/>
    <x v="2"/>
    <n v="67"/>
    <n v="41822.03"/>
    <n v="624.20940298507503"/>
  </r>
  <r>
    <x v="6"/>
    <x v="4"/>
    <x v="0"/>
    <x v="0"/>
    <s v="ES"/>
    <x v="3"/>
    <n v="84"/>
    <n v="35882.65"/>
    <n v="427.17440476190501"/>
  </r>
  <r>
    <x v="6"/>
    <x v="4"/>
    <x v="0"/>
    <x v="0"/>
    <s v="FI"/>
    <x v="5"/>
    <n v="96"/>
    <n v="49433.31"/>
    <n v="514.93031250000001"/>
  </r>
  <r>
    <x v="6"/>
    <x v="4"/>
    <x v="0"/>
    <x v="0"/>
    <s v="FI"/>
    <x v="21"/>
    <n v="1"/>
    <n v="482.17"/>
    <n v="482.17"/>
  </r>
  <r>
    <x v="6"/>
    <x v="4"/>
    <x v="0"/>
    <x v="0"/>
    <s v="FR"/>
    <x v="6"/>
    <n v="103"/>
    <n v="24481.29"/>
    <n v="237.68242718446601"/>
  </r>
  <r>
    <x v="6"/>
    <x v="4"/>
    <x v="0"/>
    <x v="0"/>
    <s v="GB"/>
    <x v="18"/>
    <n v="52"/>
    <n v="25579.33"/>
    <n v="491.910192307692"/>
  </r>
  <r>
    <x v="6"/>
    <x v="4"/>
    <x v="0"/>
    <x v="0"/>
    <s v="GR"/>
    <x v="16"/>
    <n v="1"/>
    <n v="419"/>
    <n v="419"/>
  </r>
  <r>
    <x v="6"/>
    <x v="4"/>
    <x v="0"/>
    <x v="0"/>
    <s v="GR"/>
    <x v="6"/>
    <n v="1"/>
    <n v="670"/>
    <n v="670"/>
  </r>
  <r>
    <x v="6"/>
    <x v="4"/>
    <x v="0"/>
    <x v="0"/>
    <s v="GR"/>
    <x v="7"/>
    <n v="70"/>
    <n v="43642.32"/>
    <n v="623.46171428571404"/>
  </r>
  <r>
    <x v="6"/>
    <x v="4"/>
    <x v="0"/>
    <x v="0"/>
    <s v="HR"/>
    <x v="29"/>
    <n v="71"/>
    <n v="33397.15"/>
    <n v="470.38239436619699"/>
  </r>
  <r>
    <x v="6"/>
    <x v="4"/>
    <x v="0"/>
    <x v="0"/>
    <s v="HR"/>
    <x v="21"/>
    <n v="1"/>
    <n v="323.36"/>
    <n v="323.36"/>
  </r>
  <r>
    <x v="6"/>
    <x v="4"/>
    <x v="0"/>
    <x v="0"/>
    <s v="HU"/>
    <x v="8"/>
    <n v="96"/>
    <n v="50833.26"/>
    <n v="529.51312499999995"/>
  </r>
  <r>
    <x v="6"/>
    <x v="4"/>
    <x v="0"/>
    <x v="0"/>
    <s v="IE"/>
    <x v="6"/>
    <n v="1"/>
    <n v="676.08"/>
    <n v="676.08"/>
  </r>
  <r>
    <x v="6"/>
    <x v="4"/>
    <x v="0"/>
    <x v="0"/>
    <s v="IE"/>
    <x v="9"/>
    <n v="92"/>
    <n v="40323.31"/>
    <n v="438.296847826087"/>
  </r>
  <r>
    <x v="6"/>
    <x v="4"/>
    <x v="0"/>
    <x v="0"/>
    <s v="IE"/>
    <x v="18"/>
    <n v="1"/>
    <n v="235.35"/>
    <n v="235.35"/>
  </r>
  <r>
    <x v="6"/>
    <x v="4"/>
    <x v="0"/>
    <x v="0"/>
    <s v="IS"/>
    <x v="19"/>
    <n v="1"/>
    <n v="727.25"/>
    <n v="727.25"/>
  </r>
  <r>
    <x v="6"/>
    <x v="4"/>
    <x v="0"/>
    <x v="0"/>
    <s v="IS"/>
    <x v="21"/>
    <n v="1"/>
    <n v="759.08"/>
    <n v="759.08"/>
  </r>
  <r>
    <x v="6"/>
    <x v="4"/>
    <x v="0"/>
    <x v="0"/>
    <s v="IT"/>
    <x v="4"/>
    <n v="1"/>
    <n v="475.99"/>
    <n v="475.99"/>
  </r>
  <r>
    <x v="6"/>
    <x v="4"/>
    <x v="0"/>
    <x v="0"/>
    <s v="IT"/>
    <x v="10"/>
    <n v="106"/>
    <n v="58330.080000000002"/>
    <n v="550.28377358490604"/>
  </r>
  <r>
    <x v="6"/>
    <x v="4"/>
    <x v="0"/>
    <x v="0"/>
    <s v="LI"/>
    <x v="31"/>
    <n v="2"/>
    <n v="1080.82"/>
    <n v="540.41"/>
  </r>
  <r>
    <x v="6"/>
    <x v="4"/>
    <x v="0"/>
    <x v="0"/>
    <s v="LT"/>
    <x v="11"/>
    <n v="83"/>
    <n v="42659.73"/>
    <n v="513.97265060241"/>
  </r>
  <r>
    <x v="6"/>
    <x v="4"/>
    <x v="0"/>
    <x v="0"/>
    <s v="LT"/>
    <x v="21"/>
    <n v="1"/>
    <n v="519"/>
    <n v="519"/>
  </r>
  <r>
    <x v="6"/>
    <x v="4"/>
    <x v="0"/>
    <x v="0"/>
    <s v="LU"/>
    <x v="1"/>
    <n v="1"/>
    <n v="174.96"/>
    <n v="174.96"/>
  </r>
  <r>
    <x v="6"/>
    <x v="4"/>
    <x v="0"/>
    <x v="0"/>
    <s v="LU"/>
    <x v="21"/>
    <n v="4"/>
    <n v="1423.84"/>
    <n v="355.96"/>
  </r>
  <r>
    <x v="6"/>
    <x v="4"/>
    <x v="0"/>
    <x v="0"/>
    <s v="LV"/>
    <x v="22"/>
    <n v="72"/>
    <n v="34575.01"/>
    <n v="480.20847222222199"/>
  </r>
  <r>
    <x v="6"/>
    <x v="4"/>
    <x v="0"/>
    <x v="0"/>
    <s v="MT"/>
    <x v="23"/>
    <n v="59"/>
    <n v="24814.2"/>
    <n v="420.57966101694899"/>
  </r>
  <r>
    <x v="6"/>
    <x v="4"/>
    <x v="0"/>
    <x v="0"/>
    <s v="MT"/>
    <x v="12"/>
    <n v="1"/>
    <n v="466"/>
    <n v="466"/>
  </r>
  <r>
    <x v="6"/>
    <x v="4"/>
    <x v="0"/>
    <x v="0"/>
    <s v="MT"/>
    <x v="26"/>
    <n v="1"/>
    <n v="359"/>
    <n v="359"/>
  </r>
  <r>
    <x v="6"/>
    <x v="4"/>
    <x v="0"/>
    <x v="0"/>
    <s v="NL"/>
    <x v="4"/>
    <n v="3"/>
    <n v="534"/>
    <n v="178"/>
  </r>
  <r>
    <x v="6"/>
    <x v="4"/>
    <x v="0"/>
    <x v="0"/>
    <s v="NL"/>
    <x v="6"/>
    <n v="1"/>
    <n v="108"/>
    <n v="108"/>
  </r>
  <r>
    <x v="6"/>
    <x v="4"/>
    <x v="0"/>
    <x v="0"/>
    <s v="NL"/>
    <x v="1"/>
    <n v="1"/>
    <n v="217"/>
    <n v="217"/>
  </r>
  <r>
    <x v="6"/>
    <x v="4"/>
    <x v="0"/>
    <x v="0"/>
    <s v="NL"/>
    <x v="12"/>
    <n v="85"/>
    <n v="21741.97"/>
    <n v="255.78788235294101"/>
  </r>
  <r>
    <x v="6"/>
    <x v="4"/>
    <x v="0"/>
    <x v="0"/>
    <s v="NO"/>
    <x v="24"/>
    <n v="2"/>
    <n v="1563.82"/>
    <n v="781.91"/>
  </r>
  <r>
    <x v="6"/>
    <x v="4"/>
    <x v="0"/>
    <x v="0"/>
    <s v="PL"/>
    <x v="1"/>
    <n v="13"/>
    <n v="4434.7700000000004"/>
    <n v="341.136153846154"/>
  </r>
  <r>
    <x v="6"/>
    <x v="4"/>
    <x v="0"/>
    <x v="0"/>
    <s v="PL"/>
    <x v="13"/>
    <n v="96"/>
    <n v="35697.21"/>
    <n v="371.84593749999999"/>
  </r>
  <r>
    <x v="6"/>
    <x v="4"/>
    <x v="0"/>
    <x v="0"/>
    <s v="PT"/>
    <x v="25"/>
    <n v="95"/>
    <n v="45720.38"/>
    <n v="481.26715789473701"/>
  </r>
  <r>
    <x v="6"/>
    <x v="4"/>
    <x v="0"/>
    <x v="0"/>
    <s v="RO"/>
    <x v="21"/>
    <n v="2"/>
    <n v="797"/>
    <n v="398.5"/>
  </r>
  <r>
    <x v="6"/>
    <x v="4"/>
    <x v="0"/>
    <x v="0"/>
    <s v="RO"/>
    <x v="26"/>
    <n v="76"/>
    <n v="32846.199999999997"/>
    <n v="432.186842105263"/>
  </r>
  <r>
    <x v="6"/>
    <x v="4"/>
    <x v="0"/>
    <x v="0"/>
    <s v="SE"/>
    <x v="5"/>
    <n v="1"/>
    <n v="547.41999999999996"/>
    <n v="547.41999999999996"/>
  </r>
  <r>
    <x v="6"/>
    <x v="4"/>
    <x v="0"/>
    <x v="0"/>
    <s v="SE"/>
    <x v="6"/>
    <n v="1"/>
    <n v="344.55"/>
    <n v="344.55"/>
  </r>
  <r>
    <x v="6"/>
    <x v="4"/>
    <x v="0"/>
    <x v="0"/>
    <s v="SE"/>
    <x v="27"/>
    <n v="86"/>
    <n v="39496.82"/>
    <n v="459.26534883720899"/>
  </r>
  <r>
    <x v="6"/>
    <x v="4"/>
    <x v="0"/>
    <x v="0"/>
    <s v="SI"/>
    <x v="29"/>
    <n v="1"/>
    <n v="358.29"/>
    <n v="358.29"/>
  </r>
  <r>
    <x v="6"/>
    <x v="4"/>
    <x v="0"/>
    <x v="0"/>
    <s v="SI"/>
    <x v="10"/>
    <n v="3"/>
    <n v="958.41"/>
    <n v="319.47000000000003"/>
  </r>
  <r>
    <x v="6"/>
    <x v="4"/>
    <x v="0"/>
    <x v="0"/>
    <s v="SI"/>
    <x v="21"/>
    <n v="1"/>
    <n v="349.44"/>
    <n v="349.44"/>
  </r>
  <r>
    <x v="6"/>
    <x v="4"/>
    <x v="0"/>
    <x v="0"/>
    <s v="SI"/>
    <x v="14"/>
    <n v="94"/>
    <n v="48157.04"/>
    <n v="512.30893617021297"/>
  </r>
  <r>
    <x v="6"/>
    <x v="4"/>
    <x v="0"/>
    <x v="0"/>
    <s v="SK"/>
    <x v="28"/>
    <n v="6"/>
    <n v="2498"/>
    <n v="416.33333333333297"/>
  </r>
  <r>
    <x v="6"/>
    <x v="4"/>
    <x v="0"/>
    <x v="0"/>
    <s v="SK"/>
    <x v="21"/>
    <n v="2"/>
    <n v="796.57"/>
    <n v="398.28500000000003"/>
  </r>
  <r>
    <x v="6"/>
    <x v="4"/>
    <x v="0"/>
    <x v="0"/>
    <s v="SK"/>
    <x v="30"/>
    <n v="61"/>
    <n v="29525.64"/>
    <n v="484.02688524590201"/>
  </r>
  <r>
    <x v="6"/>
    <x v="4"/>
    <x v="0"/>
    <x v="1"/>
    <s v="AT"/>
    <x v="28"/>
    <n v="1"/>
    <n v="349.57"/>
    <n v="349.57"/>
  </r>
  <r>
    <x v="6"/>
    <x v="4"/>
    <x v="0"/>
    <x v="1"/>
    <s v="BE"/>
    <x v="4"/>
    <n v="1"/>
    <n v="90"/>
    <n v="90"/>
  </r>
  <r>
    <x v="6"/>
    <x v="4"/>
    <x v="0"/>
    <x v="1"/>
    <s v="BG"/>
    <x v="0"/>
    <n v="1"/>
    <n v="463.56"/>
    <n v="463.56"/>
  </r>
  <r>
    <x v="6"/>
    <x v="4"/>
    <x v="0"/>
    <x v="1"/>
    <s v="CY"/>
    <x v="15"/>
    <n v="1"/>
    <n v="515"/>
    <n v="515"/>
  </r>
  <r>
    <x v="6"/>
    <x v="4"/>
    <x v="0"/>
    <x v="1"/>
    <s v="CZ"/>
    <x v="16"/>
    <n v="1"/>
    <n v="372.1"/>
    <n v="372.1"/>
  </r>
  <r>
    <x v="6"/>
    <x v="4"/>
    <x v="0"/>
    <x v="1"/>
    <s v="DE"/>
    <x v="6"/>
    <n v="1"/>
    <n v="112"/>
    <n v="112"/>
  </r>
  <r>
    <x v="6"/>
    <x v="4"/>
    <x v="0"/>
    <x v="1"/>
    <s v="DE"/>
    <x v="1"/>
    <n v="2"/>
    <n v="567.69000000000005"/>
    <n v="283.84500000000003"/>
  </r>
  <r>
    <x v="6"/>
    <x v="4"/>
    <x v="0"/>
    <x v="1"/>
    <s v="DK"/>
    <x v="17"/>
    <n v="2"/>
    <n v="710.18"/>
    <n v="355.09"/>
  </r>
  <r>
    <x v="6"/>
    <x v="4"/>
    <x v="0"/>
    <x v="1"/>
    <s v="EE"/>
    <x v="2"/>
    <n v="1"/>
    <n v="408.38"/>
    <n v="408.38"/>
  </r>
  <r>
    <x v="6"/>
    <x v="4"/>
    <x v="0"/>
    <x v="1"/>
    <s v="ES"/>
    <x v="3"/>
    <n v="1"/>
    <n v="478.3"/>
    <n v="478.3"/>
  </r>
  <r>
    <x v="6"/>
    <x v="4"/>
    <x v="0"/>
    <x v="1"/>
    <s v="FI"/>
    <x v="5"/>
    <n v="2"/>
    <n v="1216.78"/>
    <n v="608.39"/>
  </r>
  <r>
    <x v="6"/>
    <x v="4"/>
    <x v="0"/>
    <x v="1"/>
    <s v="FR"/>
    <x v="6"/>
    <n v="1"/>
    <n v="281.89999999999998"/>
    <n v="281.89999999999998"/>
  </r>
  <r>
    <x v="6"/>
    <x v="4"/>
    <x v="0"/>
    <x v="1"/>
    <s v="GR"/>
    <x v="7"/>
    <n v="1"/>
    <n v="869"/>
    <n v="869"/>
  </r>
  <r>
    <x v="6"/>
    <x v="4"/>
    <x v="0"/>
    <x v="1"/>
    <s v="HR"/>
    <x v="29"/>
    <n v="1"/>
    <n v="708.34"/>
    <n v="708.34"/>
  </r>
  <r>
    <x v="6"/>
    <x v="4"/>
    <x v="0"/>
    <x v="1"/>
    <s v="HU"/>
    <x v="8"/>
    <n v="1"/>
    <n v="619.88"/>
    <n v="619.88"/>
  </r>
  <r>
    <x v="6"/>
    <x v="4"/>
    <x v="0"/>
    <x v="1"/>
    <s v="IE"/>
    <x v="9"/>
    <n v="1"/>
    <n v="319.7"/>
    <n v="319.7"/>
  </r>
  <r>
    <x v="6"/>
    <x v="4"/>
    <x v="0"/>
    <x v="1"/>
    <s v="IT"/>
    <x v="10"/>
    <n v="2"/>
    <n v="1156.08"/>
    <n v="578.04"/>
  </r>
  <r>
    <x v="6"/>
    <x v="4"/>
    <x v="0"/>
    <x v="1"/>
    <s v="LT"/>
    <x v="11"/>
    <n v="1"/>
    <n v="521.70000000000005"/>
    <n v="521.70000000000005"/>
  </r>
  <r>
    <x v="6"/>
    <x v="4"/>
    <x v="0"/>
    <x v="1"/>
    <s v="LV"/>
    <x v="22"/>
    <n v="2"/>
    <n v="907.53"/>
    <n v="453.76499999999999"/>
  </r>
  <r>
    <x v="6"/>
    <x v="4"/>
    <x v="0"/>
    <x v="1"/>
    <s v="MT"/>
    <x v="23"/>
    <n v="1"/>
    <n v="785"/>
    <n v="785"/>
  </r>
  <r>
    <x v="6"/>
    <x v="4"/>
    <x v="0"/>
    <x v="1"/>
    <s v="NL"/>
    <x v="12"/>
    <n v="1"/>
    <n v="93.72"/>
    <n v="93.72"/>
  </r>
  <r>
    <x v="6"/>
    <x v="4"/>
    <x v="0"/>
    <x v="1"/>
    <s v="NO"/>
    <x v="24"/>
    <n v="1"/>
    <n v="334.89"/>
    <n v="334.89"/>
  </r>
  <r>
    <x v="6"/>
    <x v="4"/>
    <x v="0"/>
    <x v="1"/>
    <s v="PL"/>
    <x v="13"/>
    <n v="1"/>
    <n v="356.26"/>
    <n v="356.26"/>
  </r>
  <r>
    <x v="6"/>
    <x v="4"/>
    <x v="0"/>
    <x v="1"/>
    <s v="PT"/>
    <x v="25"/>
    <n v="2"/>
    <n v="1102.81"/>
    <n v="551.40499999999997"/>
  </r>
  <r>
    <x v="6"/>
    <x v="4"/>
    <x v="0"/>
    <x v="1"/>
    <s v="RO"/>
    <x v="26"/>
    <n v="1"/>
    <n v="352.72"/>
    <n v="352.72"/>
  </r>
  <r>
    <x v="6"/>
    <x v="4"/>
    <x v="0"/>
    <x v="1"/>
    <s v="SE"/>
    <x v="27"/>
    <n v="1"/>
    <n v="388.51"/>
    <n v="388.51"/>
  </r>
  <r>
    <x v="6"/>
    <x v="4"/>
    <x v="0"/>
    <x v="1"/>
    <s v="SI"/>
    <x v="14"/>
    <n v="1"/>
    <n v="501.77"/>
    <n v="501.77"/>
  </r>
  <r>
    <x v="6"/>
    <x v="4"/>
    <x v="0"/>
    <x v="1"/>
    <s v="SK"/>
    <x v="30"/>
    <n v="1"/>
    <n v="452"/>
    <n v="452"/>
  </r>
  <r>
    <x v="6"/>
    <x v="4"/>
    <x v="0"/>
    <x v="1"/>
    <s v="CZ"/>
    <x v="16"/>
    <n v="1"/>
    <n v="372.1"/>
    <n v="372.1"/>
  </r>
  <r>
    <x v="6"/>
    <x v="4"/>
    <x v="0"/>
    <x v="1"/>
    <s v="DE"/>
    <x v="6"/>
    <n v="1"/>
    <n v="112"/>
    <n v="112"/>
  </r>
  <r>
    <x v="6"/>
    <x v="4"/>
    <x v="0"/>
    <x v="1"/>
    <s v="DE"/>
    <x v="1"/>
    <n v="2"/>
    <n v="567.69000000000005"/>
    <n v="283.84500000000003"/>
  </r>
  <r>
    <x v="6"/>
    <x v="4"/>
    <x v="0"/>
    <x v="1"/>
    <s v="DK"/>
    <x v="17"/>
    <n v="2"/>
    <n v="710.18"/>
    <n v="355.09"/>
  </r>
  <r>
    <x v="6"/>
    <x v="4"/>
    <x v="0"/>
    <x v="1"/>
    <s v="EE"/>
    <x v="2"/>
    <n v="1"/>
    <n v="408.38"/>
    <n v="408.38"/>
  </r>
  <r>
    <x v="6"/>
    <x v="4"/>
    <x v="0"/>
    <x v="1"/>
    <s v="ES"/>
    <x v="3"/>
    <n v="1"/>
    <n v="478.3"/>
    <n v="478.3"/>
  </r>
  <r>
    <x v="6"/>
    <x v="4"/>
    <x v="0"/>
    <x v="1"/>
    <s v="FI"/>
    <x v="5"/>
    <n v="2"/>
    <n v="1216.78"/>
    <n v="608.39"/>
  </r>
  <r>
    <x v="6"/>
    <x v="4"/>
    <x v="0"/>
    <x v="1"/>
    <s v="FR"/>
    <x v="6"/>
    <n v="1"/>
    <n v="281.89999999999998"/>
    <n v="281.89999999999998"/>
  </r>
  <r>
    <x v="6"/>
    <x v="4"/>
    <x v="0"/>
    <x v="1"/>
    <s v="GR"/>
    <x v="7"/>
    <n v="1"/>
    <n v="869"/>
    <n v="869"/>
  </r>
  <r>
    <x v="6"/>
    <x v="4"/>
    <x v="0"/>
    <x v="1"/>
    <s v="HR"/>
    <x v="29"/>
    <n v="1"/>
    <n v="708.34"/>
    <n v="708.34"/>
  </r>
  <r>
    <x v="6"/>
    <x v="4"/>
    <x v="0"/>
    <x v="1"/>
    <s v="HU"/>
    <x v="8"/>
    <n v="1"/>
    <n v="619.88"/>
    <n v="619.88"/>
  </r>
  <r>
    <x v="6"/>
    <x v="4"/>
    <x v="0"/>
    <x v="1"/>
    <s v="IE"/>
    <x v="9"/>
    <n v="1"/>
    <n v="319.7"/>
    <n v="319.7"/>
  </r>
  <r>
    <x v="6"/>
    <x v="4"/>
    <x v="0"/>
    <x v="1"/>
    <s v="IT"/>
    <x v="10"/>
    <n v="2"/>
    <n v="1156.08"/>
    <n v="578.04"/>
  </r>
  <r>
    <x v="6"/>
    <x v="4"/>
    <x v="0"/>
    <x v="1"/>
    <s v="LT"/>
    <x v="11"/>
    <n v="1"/>
    <n v="521.70000000000005"/>
    <n v="521.70000000000005"/>
  </r>
  <r>
    <x v="6"/>
    <x v="4"/>
    <x v="0"/>
    <x v="1"/>
    <s v="LV"/>
    <x v="22"/>
    <n v="2"/>
    <n v="907.53"/>
    <n v="453.76499999999999"/>
  </r>
  <r>
    <x v="6"/>
    <x v="4"/>
    <x v="0"/>
    <x v="1"/>
    <s v="MT"/>
    <x v="23"/>
    <n v="1"/>
    <n v="785"/>
    <n v="785"/>
  </r>
  <r>
    <x v="6"/>
    <x v="4"/>
    <x v="0"/>
    <x v="1"/>
    <s v="NL"/>
    <x v="12"/>
    <n v="1"/>
    <n v="93.72"/>
    <n v="93.72"/>
  </r>
  <r>
    <x v="6"/>
    <x v="4"/>
    <x v="0"/>
    <x v="1"/>
    <s v="NO"/>
    <x v="24"/>
    <n v="1"/>
    <n v="334.89"/>
    <n v="334.89"/>
  </r>
  <r>
    <x v="6"/>
    <x v="4"/>
    <x v="0"/>
    <x v="1"/>
    <s v="PL"/>
    <x v="13"/>
    <n v="1"/>
    <n v="356.26"/>
    <n v="356.26"/>
  </r>
  <r>
    <x v="6"/>
    <x v="4"/>
    <x v="0"/>
    <x v="1"/>
    <s v="PT"/>
    <x v="25"/>
    <n v="2"/>
    <n v="1102.81"/>
    <n v="551.40499999999997"/>
  </r>
  <r>
    <x v="6"/>
    <x v="4"/>
    <x v="0"/>
    <x v="1"/>
    <s v="RO"/>
    <x v="26"/>
    <n v="1"/>
    <n v="352.72"/>
    <n v="352.72"/>
  </r>
  <r>
    <x v="6"/>
    <x v="4"/>
    <x v="0"/>
    <x v="1"/>
    <s v="SE"/>
    <x v="27"/>
    <n v="1"/>
    <n v="388.51"/>
    <n v="388.51"/>
  </r>
  <r>
    <x v="6"/>
    <x v="4"/>
    <x v="0"/>
    <x v="1"/>
    <s v="SI"/>
    <x v="14"/>
    <n v="1"/>
    <n v="501.77"/>
    <n v="501.77"/>
  </r>
  <r>
    <x v="6"/>
    <x v="4"/>
    <x v="0"/>
    <x v="1"/>
    <s v="SK"/>
    <x v="30"/>
    <n v="1"/>
    <n v="452"/>
    <n v="452"/>
  </r>
  <r>
    <x v="0"/>
    <x v="4"/>
    <x v="1"/>
    <x v="2"/>
    <s v="DE"/>
    <x v="1"/>
    <n v="2"/>
    <n v="1381.4"/>
    <n v="690.7"/>
  </r>
  <r>
    <x v="0"/>
    <x v="4"/>
    <x v="1"/>
    <x v="2"/>
    <s v="FR"/>
    <x v="6"/>
    <n v="2"/>
    <n v="492"/>
    <n v="246"/>
  </r>
  <r>
    <x v="0"/>
    <x v="4"/>
    <x v="1"/>
    <x v="2"/>
    <s v="IE"/>
    <x v="9"/>
    <n v="2"/>
    <n v="383.94"/>
    <n v="191.97"/>
  </r>
  <r>
    <x v="0"/>
    <x v="4"/>
    <x v="1"/>
    <x v="2"/>
    <s v="IT"/>
    <x v="10"/>
    <n v="2"/>
    <n v="1153.7"/>
    <n v="576.85"/>
  </r>
  <r>
    <x v="0"/>
    <x v="4"/>
    <x v="1"/>
    <x v="2"/>
    <s v="UA"/>
    <x v="11"/>
    <n v="1"/>
    <n v="437.28"/>
    <n v="437.28"/>
  </r>
  <r>
    <x v="0"/>
    <x v="4"/>
    <x v="1"/>
    <x v="2"/>
    <s v="UA"/>
    <x v="32"/>
    <n v="1"/>
    <n v="274.89"/>
    <n v="274.89"/>
  </r>
  <r>
    <x v="4"/>
    <x v="4"/>
    <x v="1"/>
    <x v="2"/>
    <s v="FR"/>
    <x v="6"/>
    <n v="1"/>
    <n v="136"/>
    <n v="136"/>
  </r>
  <r>
    <x v="4"/>
    <x v="4"/>
    <x v="1"/>
    <x v="2"/>
    <s v="GB"/>
    <x v="18"/>
    <n v="2"/>
    <n v="774.48"/>
    <n v="387.24"/>
  </r>
  <r>
    <x v="4"/>
    <x v="4"/>
    <x v="1"/>
    <x v="2"/>
    <s v="IT"/>
    <x v="10"/>
    <n v="2"/>
    <n v="625.26"/>
    <n v="312.63"/>
  </r>
  <r>
    <x v="6"/>
    <x v="4"/>
    <x v="1"/>
    <x v="2"/>
    <s v="AT"/>
    <x v="28"/>
    <n v="3"/>
    <n v="1613.19"/>
    <n v="537.73"/>
  </r>
  <r>
    <x v="6"/>
    <x v="4"/>
    <x v="1"/>
    <x v="2"/>
    <s v="BE"/>
    <x v="4"/>
    <n v="3"/>
    <n v="227.6"/>
    <n v="75.866666666666703"/>
  </r>
  <r>
    <x v="6"/>
    <x v="4"/>
    <x v="1"/>
    <x v="2"/>
    <s v="CZ"/>
    <x v="16"/>
    <n v="2"/>
    <n v="457.83"/>
    <n v="228.91499999999999"/>
  </r>
  <r>
    <x v="6"/>
    <x v="4"/>
    <x v="1"/>
    <x v="2"/>
    <s v="DE"/>
    <x v="1"/>
    <n v="9"/>
    <n v="3781.48"/>
    <n v="420.16444444444397"/>
  </r>
  <r>
    <x v="6"/>
    <x v="4"/>
    <x v="1"/>
    <x v="2"/>
    <s v="EE"/>
    <x v="2"/>
    <n v="1"/>
    <n v="227.8"/>
    <n v="227.8"/>
  </r>
  <r>
    <x v="6"/>
    <x v="4"/>
    <x v="1"/>
    <x v="2"/>
    <s v="ES"/>
    <x v="3"/>
    <n v="1"/>
    <n v="306.68"/>
    <n v="306.68"/>
  </r>
  <r>
    <x v="6"/>
    <x v="4"/>
    <x v="1"/>
    <x v="2"/>
    <s v="FI"/>
    <x v="5"/>
    <n v="2"/>
    <n v="495.79"/>
    <n v="247.89500000000001"/>
  </r>
  <r>
    <x v="6"/>
    <x v="4"/>
    <x v="1"/>
    <x v="2"/>
    <s v="FR"/>
    <x v="6"/>
    <n v="4"/>
    <n v="869"/>
    <n v="217.25"/>
  </r>
  <r>
    <x v="6"/>
    <x v="4"/>
    <x v="1"/>
    <x v="2"/>
    <s v="GB"/>
    <x v="18"/>
    <n v="4"/>
    <n v="974.97"/>
    <n v="243.74250000000001"/>
  </r>
  <r>
    <x v="6"/>
    <x v="4"/>
    <x v="1"/>
    <x v="2"/>
    <s v="HR"/>
    <x v="29"/>
    <n v="1"/>
    <n v="346.72"/>
    <n v="346.72"/>
  </r>
  <r>
    <x v="6"/>
    <x v="4"/>
    <x v="1"/>
    <x v="2"/>
    <s v="HU"/>
    <x v="8"/>
    <n v="1"/>
    <n v="686.21"/>
    <n v="686.21"/>
  </r>
  <r>
    <x v="6"/>
    <x v="4"/>
    <x v="1"/>
    <x v="2"/>
    <s v="IE"/>
    <x v="9"/>
    <n v="2"/>
    <n v="337.97"/>
    <n v="168.98500000000001"/>
  </r>
  <r>
    <x v="6"/>
    <x v="4"/>
    <x v="1"/>
    <x v="2"/>
    <s v="IT"/>
    <x v="10"/>
    <n v="12"/>
    <n v="4553.34"/>
    <n v="379.44499999999999"/>
  </r>
  <r>
    <x v="6"/>
    <x v="4"/>
    <x v="1"/>
    <x v="2"/>
    <s v="LT"/>
    <x v="11"/>
    <n v="1"/>
    <n v="258.88"/>
    <n v="258.88"/>
  </r>
  <r>
    <x v="6"/>
    <x v="4"/>
    <x v="1"/>
    <x v="2"/>
    <s v="LV"/>
    <x v="22"/>
    <n v="2"/>
    <n v="786.03"/>
    <n v="393.01499999999999"/>
  </r>
  <r>
    <x v="6"/>
    <x v="4"/>
    <x v="1"/>
    <x v="2"/>
    <s v="NL"/>
    <x v="12"/>
    <n v="3"/>
    <n v="441.2"/>
    <n v="147.066666666667"/>
  </r>
  <r>
    <x v="6"/>
    <x v="4"/>
    <x v="1"/>
    <x v="2"/>
    <s v="PT"/>
    <x v="25"/>
    <n v="3"/>
    <n v="788.87"/>
    <n v="262.95666666666699"/>
  </r>
  <r>
    <x v="6"/>
    <x v="4"/>
    <x v="1"/>
    <x v="2"/>
    <s v="RO"/>
    <x v="26"/>
    <n v="3"/>
    <n v="442.61"/>
    <n v="147.536666666667"/>
  </r>
  <r>
    <x v="6"/>
    <x v="4"/>
    <x v="1"/>
    <x v="2"/>
    <s v="SE"/>
    <x v="27"/>
    <n v="2"/>
    <n v="526.5"/>
    <n v="263.25"/>
  </r>
  <r>
    <x v="6"/>
    <x v="4"/>
    <x v="1"/>
    <x v="2"/>
    <s v="SI"/>
    <x v="14"/>
    <n v="1"/>
    <n v="557.80999999999995"/>
    <n v="557.80999999999995"/>
  </r>
  <r>
    <x v="6"/>
    <x v="4"/>
    <x v="1"/>
    <x v="2"/>
    <s v="UA"/>
    <x v="32"/>
    <n v="3"/>
    <n v="693.53"/>
    <n v="231.17666666666699"/>
  </r>
  <r>
    <x v="6"/>
    <x v="4"/>
    <x v="1"/>
    <x v="3"/>
    <s v="EFTA"/>
    <x v="31"/>
    <n v="1"/>
    <n v="573.41999999999996"/>
    <n v="573.41999999999996"/>
  </r>
  <r>
    <x v="4"/>
    <x v="4"/>
    <x v="1"/>
    <x v="4"/>
    <s v="OTHER"/>
    <x v="4"/>
    <n v="1"/>
    <n v="92"/>
    <n v="92"/>
  </r>
  <r>
    <x v="6"/>
    <x v="4"/>
    <x v="1"/>
    <x v="4"/>
    <s v="OTHER"/>
    <x v="5"/>
    <n v="1"/>
    <n v="395.53"/>
    <n v="395.53"/>
  </r>
  <r>
    <x v="4"/>
    <x v="4"/>
    <x v="1"/>
    <x v="5"/>
    <s v="BE"/>
    <x v="4"/>
    <n v="1"/>
    <n v="77"/>
    <n v="77"/>
  </r>
  <r>
    <x v="4"/>
    <x v="4"/>
    <x v="1"/>
    <x v="5"/>
    <s v="SI"/>
    <x v="29"/>
    <n v="1"/>
    <n v="983.23"/>
    <n v="983.23"/>
  </r>
  <r>
    <x v="6"/>
    <x v="4"/>
    <x v="1"/>
    <x v="5"/>
    <s v="AT"/>
    <x v="28"/>
    <n v="1"/>
    <n v="384.57"/>
    <n v="384.57"/>
  </r>
  <r>
    <x v="6"/>
    <x v="4"/>
    <x v="1"/>
    <x v="5"/>
    <s v="BE"/>
    <x v="4"/>
    <n v="2"/>
    <n v="264.60000000000002"/>
    <n v="132.30000000000001"/>
  </r>
  <r>
    <x v="6"/>
    <x v="4"/>
    <x v="1"/>
    <x v="5"/>
    <s v="CY"/>
    <x v="15"/>
    <n v="1"/>
    <n v="608"/>
    <n v="608"/>
  </r>
  <r>
    <x v="6"/>
    <x v="4"/>
    <x v="1"/>
    <x v="5"/>
    <s v="FI"/>
    <x v="5"/>
    <n v="2"/>
    <n v="594.92999999999995"/>
    <n v="297.46499999999997"/>
  </r>
  <r>
    <x v="6"/>
    <x v="4"/>
    <x v="1"/>
    <x v="5"/>
    <s v="GB"/>
    <x v="2"/>
    <n v="1"/>
    <n v="83.82"/>
    <n v="83.82"/>
  </r>
  <r>
    <x v="6"/>
    <x v="4"/>
    <x v="1"/>
    <x v="5"/>
    <s v="IT"/>
    <x v="10"/>
    <n v="1"/>
    <n v="258.83999999999997"/>
    <n v="258.83999999999997"/>
  </r>
  <r>
    <x v="6"/>
    <x v="4"/>
    <x v="1"/>
    <x v="5"/>
    <s v="LV"/>
    <x v="22"/>
    <n v="1"/>
    <n v="553.42999999999995"/>
    <n v="553.42999999999995"/>
  </r>
  <r>
    <x v="6"/>
    <x v="4"/>
    <x v="1"/>
    <x v="5"/>
    <s v="NL"/>
    <x v="12"/>
    <n v="1"/>
    <n v="365.95"/>
    <n v="365.95"/>
  </r>
  <r>
    <x v="6"/>
    <x v="4"/>
    <x v="2"/>
    <x v="6"/>
    <m/>
    <x v="3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rowHeaderCaption="Departure Country" colHeaderCaption="Meeting Country">
  <location ref="A3:I39" firstHeaderRow="1" firstDataRow="2" firstDataCol="1"/>
  <pivotFields count="9">
    <pivotField axis="axisCol" showAll="0" sortType="ascending">
      <items count="11">
        <item x="2"/>
        <item x="0"/>
        <item m="1" x="8"/>
        <item x="5"/>
        <item x="4"/>
        <item m="1" x="9"/>
        <item x="1"/>
        <item x="3"/>
        <item m="1" x="7"/>
        <item x="6"/>
        <item t="default"/>
      </items>
    </pivotField>
    <pivotField showAll="0"/>
    <pivotField showAll="0"/>
    <pivotField showAll="0"/>
    <pivotField showAll="0"/>
    <pivotField axis="axisRow" showAll="0" sortType="ascending">
      <items count="35">
        <item x="28"/>
        <item x="4"/>
        <item x="0"/>
        <item x="29"/>
        <item x="15"/>
        <item x="16"/>
        <item x="17"/>
        <item x="2"/>
        <item x="5"/>
        <item x="6"/>
        <item x="1"/>
        <item x="7"/>
        <item x="8"/>
        <item x="19"/>
        <item x="9"/>
        <item x="10"/>
        <item x="22"/>
        <item x="20"/>
        <item x="11"/>
        <item x="21"/>
        <item x="23"/>
        <item x="12"/>
        <item x="24"/>
        <item x="13"/>
        <item x="25"/>
        <item x="26"/>
        <item x="30"/>
        <item x="14"/>
        <item x="3"/>
        <item x="27"/>
        <item x="31"/>
        <item x="32"/>
        <item x="18"/>
        <item x="33"/>
        <item t="default"/>
      </items>
    </pivotField>
    <pivotField showAll="0"/>
    <pivotField showAll="0"/>
    <pivotField dataField="1" showAll="0"/>
  </pivotFields>
  <rowFields count="1">
    <field x="5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Fields count="1">
    <field x="0"/>
  </colFields>
  <colItems count="8">
    <i>
      <x/>
    </i>
    <i>
      <x v="1"/>
    </i>
    <i>
      <x v="3"/>
    </i>
    <i>
      <x v="4"/>
    </i>
    <i>
      <x v="6"/>
    </i>
    <i>
      <x v="7"/>
    </i>
    <i>
      <x v="9"/>
    </i>
    <i t="grand">
      <x/>
    </i>
  </colItems>
  <dataFields count="1">
    <dataField name="Average of Average amount (€)" fld="8" subtotal="average" baseField="5" baseItem="0" numFmtId="8"/>
  </dataFields>
  <formats count="2">
    <format dxfId="19">
      <pivotArea outline="0" collapsedLevelsAreSubtotals="1" fieldPosition="0">
        <references count="1">
          <reference field="0" count="1" selected="0">
            <x v="1"/>
          </reference>
        </references>
      </pivotArea>
    </format>
    <format dxfId="1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6" name="Table6" displayName="Table6" ref="A7:F34" totalsRowCount="1" headerRowDxfId="28" totalsRowDxfId="25" headerRowBorderDxfId="27" tableBorderDxfId="26" totalsRowBorderDxfId="24">
  <autoFilter ref="A7:F33"/>
  <tableColumns count="6">
    <tableColumn id="6" name="#" dataDxfId="23" totalsRowDxfId="5">
      <calculatedColumnFormula>ROW(Table6[[#This Row],[Name of country /participants]])-ROW(Table6[[#Headers],['#]])</calculatedColumnFormula>
    </tableColumn>
    <tableColumn id="1" name="Name of country /participants" totalsRowLabel="TOTAL" dataDxfId="22" totalsRowDxfId="4"/>
    <tableColumn id="2" name="Name of person invited _x000a_(if known)" dataDxfId="21" totalsRowDxfId="3"/>
    <tableColumn id="3" name="Amount _x000a_of expert" totalsRowFunction="sum" dataDxfId="20" totalsRowDxfId="2"/>
    <tableColumn id="4" name="TRAVEL_x000a_COSTS" totalsRowFunction="sum" dataDxfId="7" totalsRowDxfId="1">
      <calculatedColumnFormula>IFERROR(GETPIVOTDATA("Average amount (€)",'TABLE PIVOT'!$A$3,"Meeting country name",$C$3,"Country of departure",B8),0)</calculatedColumnFormula>
    </tableColumn>
    <tableColumn id="5" name="TOTAL" totalsRowFunction="sum" dataDxfId="6" totalsRowDxfId="0">
      <calculatedColumnFormula>SUM(D8*E8)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arrayMeetingCountries" displayName="arrayMeetingCountries" ref="C3:C35" totalsRowShown="0" headerRowDxfId="17" dataDxfId="15" headerRowBorderDxfId="16" tableBorderDxfId="14" totalsRowBorderDxfId="13">
  <autoFilter ref="C3:C35"/>
  <tableColumns count="1">
    <tableColumn id="1" name="COUNTRIES" dataDxfId="12">
      <calculatedColumnFormula>IFERROR(IF(OR(OFFSET('TABLE PIVOT'!$B$4,,ROW(C1)-1)=0,OFFSET('TABLE PIVOT'!$B$4,,ROW(C1)-1)="Total",OFFSET('TABLE PIVOT'!$B$4,,ROW(C1)-1)="Grand Total",OFFSET('TABLE PIVOT'!$B$4,,ROW(C1)-1)="(blank)"), "",OFFSET('TABLE PIVOT'!$B$4,,ROW(C1)-1)),0)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arrayDepartureCountries" displayName="arrayDepartureCountries" ref="A3:A36" totalsRowShown="0" headerRowDxfId="11" headerRowBorderDxfId="10" tableBorderDxfId="9">
  <autoFilter ref="A3:A36"/>
  <tableColumns count="1">
    <tableColumn id="1" name="COUNTRIES" dataDxfId="8">
      <calculatedColumnFormula>IF(OR(OFFSET('TABLE PIVOT'!$A$5,ROW(A1)-1,)=0,OFFSET('TABLE PIVOT'!$A$5,ROW(A1)-1,)="Total",OFFSET('TABLE PIVOT'!$A$5,ROW(A1)-1,)="(blank)",OFFSET('TABLE PIVOT'!$A$5,ROW(A1)-1,)="Grand Total"), "",OFFSET('TABLE PIVOT'!$A$5,ROW(A1)-1,))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66"/>
  <sheetViews>
    <sheetView tabSelected="1" topLeftCell="A23" workbookViewId="0">
      <selection activeCell="A34" sqref="A34:XFD35"/>
    </sheetView>
  </sheetViews>
  <sheetFormatPr defaultRowHeight="12.75" x14ac:dyDescent="0.2"/>
  <cols>
    <col min="2" max="2" width="29.7109375" customWidth="1"/>
    <col min="3" max="3" width="20.42578125" bestFit="1" customWidth="1"/>
    <col min="5" max="5" width="12.140625" bestFit="1" customWidth="1"/>
    <col min="6" max="6" width="11.140625" bestFit="1" customWidth="1"/>
  </cols>
  <sheetData>
    <row r="1" spans="1:6" ht="25.5" x14ac:dyDescent="0.2">
      <c r="B1" s="3" t="s">
        <v>35</v>
      </c>
      <c r="C1" s="88"/>
      <c r="D1" s="88"/>
      <c r="E1" s="88"/>
      <c r="F1" s="88"/>
    </row>
    <row r="2" spans="1:6" x14ac:dyDescent="0.2">
      <c r="B2" s="4" t="s">
        <v>36</v>
      </c>
      <c r="C2" s="88"/>
      <c r="D2" s="88"/>
      <c r="E2" s="88"/>
      <c r="F2" s="88"/>
    </row>
    <row r="3" spans="1:6" x14ac:dyDescent="0.2">
      <c r="B3" s="4" t="s">
        <v>37</v>
      </c>
      <c r="C3" s="89" t="s">
        <v>1</v>
      </c>
      <c r="D3" s="90"/>
      <c r="E3" s="90"/>
      <c r="F3" s="91"/>
    </row>
    <row r="4" spans="1:6" x14ac:dyDescent="0.2">
      <c r="B4" s="4" t="s">
        <v>38</v>
      </c>
      <c r="C4" s="89"/>
      <c r="D4" s="92"/>
      <c r="E4" s="92"/>
      <c r="F4" s="93"/>
    </row>
    <row r="5" spans="1:6" ht="15.75" thickBot="1" x14ac:dyDescent="0.25">
      <c r="E5" s="5"/>
    </row>
    <row r="6" spans="1:6" ht="38.25" customHeight="1" thickTop="1" thickBot="1" x14ac:dyDescent="0.25">
      <c r="A6" s="94" t="s">
        <v>39</v>
      </c>
      <c r="B6" s="95"/>
      <c r="C6" s="95"/>
      <c r="D6" s="95"/>
      <c r="E6" s="95"/>
      <c r="F6" s="96"/>
    </row>
    <row r="7" spans="1:6" ht="39.75" thickTop="1" x14ac:dyDescent="0.25">
      <c r="A7" s="52" t="s">
        <v>56</v>
      </c>
      <c r="B7" s="28" t="s">
        <v>40</v>
      </c>
      <c r="C7" s="29" t="s">
        <v>41</v>
      </c>
      <c r="D7" s="30" t="s">
        <v>42</v>
      </c>
      <c r="E7" s="31" t="s">
        <v>43</v>
      </c>
      <c r="F7" s="32" t="s">
        <v>44</v>
      </c>
    </row>
    <row r="8" spans="1:6" ht="15" x14ac:dyDescent="0.25">
      <c r="A8" s="11">
        <f>ROW(Table6[[#This Row],[Name of country /participants]])-ROW(Table6[[#Headers],['#]])</f>
        <v>1</v>
      </c>
      <c r="B8" s="51" t="s">
        <v>17</v>
      </c>
      <c r="C8" s="35"/>
      <c r="D8" s="36">
        <v>1</v>
      </c>
      <c r="E8" s="33">
        <f>IFERROR(GETPIVOTDATA("Average amount (€)",'TABLE PIVOT'!$A$3,"Meeting country name",$C$3,"Country of departure",B8),0)</f>
        <v>518.09283333333326</v>
      </c>
      <c r="F8" s="53">
        <f>SUM(D8*E8)</f>
        <v>518.09283333333326</v>
      </c>
    </row>
    <row r="9" spans="1:6" ht="15" x14ac:dyDescent="0.25">
      <c r="A9" s="11">
        <f>ROW(Table6[[#This Row],[Name of country /participants]])-ROW(Table6[[#Headers],['#]])</f>
        <v>2</v>
      </c>
      <c r="B9" s="51" t="s">
        <v>2</v>
      </c>
      <c r="C9" s="37"/>
      <c r="D9" s="36">
        <v>1</v>
      </c>
      <c r="E9" s="33">
        <f>IFERROR(GETPIVOTDATA("Average amount (€)",'TABLE PIVOT'!$A$3,"Meeting country name",$C$3,"Country of departure",B9),0)</f>
        <v>241.05836734693881</v>
      </c>
      <c r="F9" s="56">
        <f>SUM(D9*E9)</f>
        <v>241.05836734693881</v>
      </c>
    </row>
    <row r="10" spans="1:6" ht="15" x14ac:dyDescent="0.25">
      <c r="A10" s="11">
        <f>ROW(Table6[[#This Row],[Name of country /participants]])-ROW(Table6[[#Headers],['#]])</f>
        <v>3</v>
      </c>
      <c r="B10" s="51" t="s">
        <v>3</v>
      </c>
      <c r="C10" s="38"/>
      <c r="D10" s="36">
        <v>1</v>
      </c>
      <c r="E10" s="33">
        <f>IFERROR(GETPIVOTDATA("Average amount (€)",'TABLE PIVOT'!$A$3,"Meeting country name",$C$3,"Country of departure",B10),0)</f>
        <v>319.0952150537633</v>
      </c>
      <c r="F10" s="56">
        <f t="shared" ref="F10:F33" si="0">SUM(D10*E10)</f>
        <v>319.0952150537633</v>
      </c>
    </row>
    <row r="11" spans="1:6" ht="15" x14ac:dyDescent="0.25">
      <c r="A11" s="11">
        <f>ROW(Table6[[#This Row],[Name of country /participants]])-ROW(Table6[[#Headers],['#]])</f>
        <v>4</v>
      </c>
      <c r="B11" s="51" t="s">
        <v>30</v>
      </c>
      <c r="C11" s="38"/>
      <c r="D11" s="36">
        <v>1</v>
      </c>
      <c r="E11" s="33">
        <f>IFERROR(GETPIVOTDATA("Average amount (€)",'TABLE PIVOT'!$A$3,"Meeting country name",$C$3,"Country of departure",B11),0)</f>
        <v>610.32456451612893</v>
      </c>
      <c r="F11" s="56">
        <f t="shared" si="0"/>
        <v>610.32456451612893</v>
      </c>
    </row>
    <row r="12" spans="1:6" ht="15" x14ac:dyDescent="0.25">
      <c r="A12" s="11">
        <f>ROW(Table6[[#This Row],[Name of country /participants]])-ROW(Table6[[#Headers],['#]])</f>
        <v>5</v>
      </c>
      <c r="B12" s="51" t="s">
        <v>18</v>
      </c>
      <c r="C12" s="38"/>
      <c r="D12" s="36">
        <v>1</v>
      </c>
      <c r="E12" s="33">
        <f>IFERROR(GETPIVOTDATA("Average amount (€)",'TABLE PIVOT'!$A$3,"Meeting country name",$C$3,"Country of departure",B12),0)</f>
        <v>511.71366666666671</v>
      </c>
      <c r="F12" s="56">
        <f t="shared" si="0"/>
        <v>511.71366666666671</v>
      </c>
    </row>
    <row r="13" spans="1:6" ht="15" x14ac:dyDescent="0.25">
      <c r="A13" s="11">
        <f>ROW(Table6[[#This Row],[Name of country /participants]])-ROW(Table6[[#Headers],['#]])</f>
        <v>6</v>
      </c>
      <c r="B13" s="51" t="s">
        <v>19</v>
      </c>
      <c r="C13" s="38"/>
      <c r="D13" s="36">
        <v>1</v>
      </c>
      <c r="E13" s="33">
        <f>IFERROR(GETPIVOTDATA("Average amount (€)",'TABLE PIVOT'!$A$3,"Meeting country name",$C$3,"Country of departure",B13),0)</f>
        <v>368.91696969696972</v>
      </c>
      <c r="F13" s="56">
        <f t="shared" si="0"/>
        <v>368.91696969696972</v>
      </c>
    </row>
    <row r="14" spans="1:6" ht="15" x14ac:dyDescent="0.25">
      <c r="A14" s="11">
        <f>ROW(Table6[[#This Row],[Name of country /participants]])-ROW(Table6[[#Headers],['#]])</f>
        <v>7</v>
      </c>
      <c r="B14" s="51" t="s">
        <v>20</v>
      </c>
      <c r="C14" s="38"/>
      <c r="D14" s="36">
        <v>1</v>
      </c>
      <c r="E14" s="33">
        <f>IFERROR(GETPIVOTDATA("Average amount (€)",'TABLE PIVOT'!$A$3,"Meeting country name",$C$3,"Country of departure",B14),0)</f>
        <v>351.69585858585862</v>
      </c>
      <c r="F14" s="56">
        <f t="shared" si="0"/>
        <v>351.69585858585862</v>
      </c>
    </row>
    <row r="15" spans="1:6" ht="15" x14ac:dyDescent="0.25">
      <c r="A15" s="11">
        <f>ROW(Table6[[#This Row],[Name of country /participants]])-ROW(Table6[[#Headers],['#]])</f>
        <v>8</v>
      </c>
      <c r="B15" s="51" t="s">
        <v>5</v>
      </c>
      <c r="C15" s="38"/>
      <c r="D15" s="36">
        <v>1</v>
      </c>
      <c r="E15" s="33">
        <f>IFERROR(GETPIVOTDATA("Average amount (€)",'TABLE PIVOT'!$A$3,"Meeting country name",$C$3,"Country of departure",B15),0)</f>
        <v>531.20584541062806</v>
      </c>
      <c r="F15" s="56">
        <f t="shared" si="0"/>
        <v>531.20584541062806</v>
      </c>
    </row>
    <row r="16" spans="1:6" ht="15" x14ac:dyDescent="0.25">
      <c r="A16" s="11">
        <f>ROW(Table6[[#This Row],[Name of country /participants]])-ROW(Table6[[#Headers],['#]])</f>
        <v>9</v>
      </c>
      <c r="B16" s="51" t="s">
        <v>7</v>
      </c>
      <c r="C16" s="38"/>
      <c r="D16" s="36">
        <v>1</v>
      </c>
      <c r="E16" s="33">
        <f>IFERROR(GETPIVOTDATA("Average amount (€)",'TABLE PIVOT'!$A$3,"Meeting country name",$C$3,"Country of departure",B16),0)</f>
        <v>460.63716666666664</v>
      </c>
      <c r="F16" s="56">
        <f t="shared" si="0"/>
        <v>460.63716666666664</v>
      </c>
    </row>
    <row r="17" spans="1:6" ht="15" x14ac:dyDescent="0.25">
      <c r="A17" s="11">
        <f>ROW(Table6[[#This Row],[Name of country /participants]])-ROW(Table6[[#Headers],['#]])</f>
        <v>10</v>
      </c>
      <c r="B17" s="51" t="s">
        <v>8</v>
      </c>
      <c r="C17" s="38"/>
      <c r="D17" s="36">
        <v>1</v>
      </c>
      <c r="E17" s="33">
        <f>IFERROR(GETPIVOTDATA("Average amount (€)",'TABLE PIVOT'!$A$3,"Meeting country name",$C$3,"Country of departure",B17),0)</f>
        <v>174.11337499999999</v>
      </c>
      <c r="F17" s="56">
        <f t="shared" si="0"/>
        <v>174.11337499999999</v>
      </c>
    </row>
    <row r="18" spans="1:6" ht="15" x14ac:dyDescent="0.25">
      <c r="A18" s="11">
        <f>ROW(Table6[[#This Row],[Name of country /participants]])-ROW(Table6[[#Headers],['#]])</f>
        <v>11</v>
      </c>
      <c r="B18" s="51" t="s">
        <v>4</v>
      </c>
      <c r="C18" s="38"/>
      <c r="D18" s="36">
        <v>1</v>
      </c>
      <c r="E18" s="33">
        <f>IFERROR(GETPIVOTDATA("Average amount (€)",'TABLE PIVOT'!$A$3,"Meeting country name",$C$3,"Country of departure",B18),0)</f>
        <v>280.72376225490206</v>
      </c>
      <c r="F18" s="56">
        <f t="shared" si="0"/>
        <v>280.72376225490206</v>
      </c>
    </row>
    <row r="19" spans="1:6" ht="15" x14ac:dyDescent="0.25">
      <c r="A19" s="11">
        <f>ROW(Table6[[#This Row],[Name of country /participants]])-ROW(Table6[[#Headers],['#]])</f>
        <v>12</v>
      </c>
      <c r="B19" s="51" t="s">
        <v>0</v>
      </c>
      <c r="C19" s="38"/>
      <c r="D19" s="36">
        <v>1</v>
      </c>
      <c r="E19" s="33">
        <f>IFERROR(GETPIVOTDATA("Average amount (€)",'TABLE PIVOT'!$A$3,"Meeting country name",$C$3,"Country of departure",B19),0)</f>
        <v>603.36928205128197</v>
      </c>
      <c r="F19" s="56">
        <f t="shared" si="0"/>
        <v>603.36928205128197</v>
      </c>
    </row>
    <row r="20" spans="1:6" ht="15" x14ac:dyDescent="0.25">
      <c r="A20" s="11">
        <f>ROW(Table6[[#This Row],[Name of country /participants]])-ROW(Table6[[#Headers],['#]])</f>
        <v>13</v>
      </c>
      <c r="B20" s="51" t="s">
        <v>9</v>
      </c>
      <c r="C20" s="38"/>
      <c r="D20" s="36">
        <v>1</v>
      </c>
      <c r="E20" s="33">
        <f>IFERROR(GETPIVOTDATA("Average amount (€)",'TABLE PIVOT'!$A$3,"Meeting country name",$C$3,"Country of departure",B20),0)</f>
        <v>500.51349206349204</v>
      </c>
      <c r="F20" s="56">
        <f t="shared" si="0"/>
        <v>500.51349206349204</v>
      </c>
    </row>
    <row r="21" spans="1:6" ht="15" x14ac:dyDescent="0.25">
      <c r="A21" s="11">
        <f>ROW(Table6[[#This Row],[Name of country /participants]])-ROW(Table6[[#Headers],['#]])</f>
        <v>14</v>
      </c>
      <c r="B21" s="51" t="s">
        <v>22</v>
      </c>
      <c r="C21" s="38"/>
      <c r="D21" s="36">
        <v>1</v>
      </c>
      <c r="E21" s="33">
        <f>IFERROR(GETPIVOTDATA("Average amount (€)",'TABLE PIVOT'!$A$3,"Meeting country name",$C$3,"Country of departure",B21),0)</f>
        <v>0</v>
      </c>
      <c r="F21" s="56">
        <f t="shared" si="0"/>
        <v>0</v>
      </c>
    </row>
    <row r="22" spans="1:6" ht="15" x14ac:dyDescent="0.25">
      <c r="A22" s="11">
        <f>ROW(Table6[[#This Row],[Name of country /participants]])-ROW(Table6[[#Headers],['#]])</f>
        <v>15</v>
      </c>
      <c r="B22" s="51" t="s">
        <v>11</v>
      </c>
      <c r="C22" s="38"/>
      <c r="D22" s="36">
        <v>1</v>
      </c>
      <c r="E22" s="33">
        <f>IFERROR(GETPIVOTDATA("Average amount (€)",'TABLE PIVOT'!$A$3,"Meeting country name",$C$3,"Country of departure",B22),0)</f>
        <v>461.70738095238102</v>
      </c>
      <c r="F22" s="56">
        <f t="shared" si="0"/>
        <v>461.70738095238102</v>
      </c>
    </row>
    <row r="23" spans="1:6" ht="15" x14ac:dyDescent="0.25">
      <c r="A23" s="11">
        <f>ROW(Table6[[#This Row],[Name of country /participants]])-ROW(Table6[[#Headers],['#]])</f>
        <v>16</v>
      </c>
      <c r="B23" s="51" t="s">
        <v>24</v>
      </c>
      <c r="C23" s="38"/>
      <c r="D23" s="36">
        <v>1</v>
      </c>
      <c r="E23" s="33">
        <f>IFERROR(GETPIVOTDATA("Average amount (€)",'TABLE PIVOT'!$A$3,"Meeting country name",$C$3,"Country of departure",B23),0)</f>
        <v>484.10010101010101</v>
      </c>
      <c r="F23" s="56">
        <f t="shared" si="0"/>
        <v>484.10010101010101</v>
      </c>
    </row>
    <row r="24" spans="1:6" ht="15" x14ac:dyDescent="0.25">
      <c r="A24" s="11">
        <f>ROW(Table6[[#This Row],[Name of country /participants]])-ROW(Table6[[#Headers],['#]])</f>
        <v>17</v>
      </c>
      <c r="B24" s="51" t="s">
        <v>12</v>
      </c>
      <c r="C24" s="38"/>
      <c r="D24" s="36">
        <v>1</v>
      </c>
      <c r="E24" s="33">
        <f>IFERROR(GETPIVOTDATA("Average amount (€)",'TABLE PIVOT'!$A$3,"Meeting country name",$C$3,"Country of departure",B24),0)</f>
        <v>524.418888888889</v>
      </c>
      <c r="F24" s="56">
        <f t="shared" si="0"/>
        <v>524.418888888889</v>
      </c>
    </row>
    <row r="25" spans="1:6" ht="15" x14ac:dyDescent="0.25">
      <c r="A25" s="11">
        <f>ROW(Table6[[#This Row],[Name of country /participants]])-ROW(Table6[[#Headers],['#]])</f>
        <v>18</v>
      </c>
      <c r="B25" s="51" t="s">
        <v>1</v>
      </c>
      <c r="C25" s="38"/>
      <c r="D25" s="36">
        <v>1</v>
      </c>
      <c r="E25" s="33">
        <f>IFERROR(GETPIVOTDATA("Average amount (€)",'TABLE PIVOT'!$A$3,"Meeting country name",$C$3,"Country of departure",B25),0)</f>
        <v>613.28</v>
      </c>
      <c r="F25" s="56">
        <f t="shared" si="0"/>
        <v>613.28</v>
      </c>
    </row>
    <row r="26" spans="1:6" ht="15" x14ac:dyDescent="0.25">
      <c r="A26" s="11">
        <f>ROW(Table6[[#This Row],[Name of country /participants]])-ROW(Table6[[#Headers],['#]])</f>
        <v>19</v>
      </c>
      <c r="B26" s="51" t="s">
        <v>25</v>
      </c>
      <c r="C26" s="38"/>
      <c r="D26" s="36">
        <v>1</v>
      </c>
      <c r="E26" s="33">
        <f>IFERROR(GETPIVOTDATA("Average amount (€)",'TABLE PIVOT'!$A$3,"Meeting country name",$C$3,"Country of departure",B26),0)</f>
        <v>409.3765476190477</v>
      </c>
      <c r="F26" s="56">
        <f t="shared" si="0"/>
        <v>409.3765476190477</v>
      </c>
    </row>
    <row r="27" spans="1:6" ht="15" x14ac:dyDescent="0.25">
      <c r="A27" s="11">
        <f>ROW(Table6[[#This Row],[Name of country /participants]])-ROW(Table6[[#Headers],['#]])</f>
        <v>20</v>
      </c>
      <c r="B27" s="51" t="s">
        <v>13</v>
      </c>
      <c r="C27" s="38"/>
      <c r="D27" s="36">
        <v>1</v>
      </c>
      <c r="E27" s="33">
        <f>IFERROR(GETPIVOTDATA("Average amount (€)",'TABLE PIVOT'!$A$3,"Meeting country name",$C$3,"Country of departure",B27),0)</f>
        <v>245.0335</v>
      </c>
      <c r="F27" s="56">
        <f t="shared" si="0"/>
        <v>245.0335</v>
      </c>
    </row>
    <row r="28" spans="1:6" ht="15" x14ac:dyDescent="0.25">
      <c r="A28" s="11">
        <f>ROW(Table6[[#This Row],[Name of country /participants]])-ROW(Table6[[#Headers],['#]])</f>
        <v>21</v>
      </c>
      <c r="B28" s="51" t="s">
        <v>14</v>
      </c>
      <c r="C28" s="38"/>
      <c r="D28" s="36">
        <v>1</v>
      </c>
      <c r="E28" s="33">
        <f>IFERROR(GETPIVOTDATA("Average amount (€)",'TABLE PIVOT'!$A$3,"Meeting country name",$C$3,"Country of departure",B28),0)</f>
        <v>364.74494047619032</v>
      </c>
      <c r="F28" s="56">
        <f t="shared" si="0"/>
        <v>364.74494047619032</v>
      </c>
    </row>
    <row r="29" spans="1:6" ht="15" x14ac:dyDescent="0.25">
      <c r="A29" s="11">
        <f>ROW(Table6[[#This Row],[Name of country /participants]])-ROW(Table6[[#Headers],['#]])</f>
        <v>22</v>
      </c>
      <c r="B29" s="51" t="s">
        <v>27</v>
      </c>
      <c r="C29" s="38"/>
      <c r="D29" s="36">
        <v>1</v>
      </c>
      <c r="E29" s="33">
        <f>IFERROR(GETPIVOTDATA("Average amount (€)",'TABLE PIVOT'!$A$3,"Meeting country name",$C$3,"Country of departure",B29),0)</f>
        <v>313.05768518518533</v>
      </c>
      <c r="F29" s="56">
        <f t="shared" si="0"/>
        <v>313.05768518518533</v>
      </c>
    </row>
    <row r="30" spans="1:6" ht="15" x14ac:dyDescent="0.25">
      <c r="A30" s="11">
        <f>ROW(Table6[[#This Row],[Name of country /participants]])-ROW(Table6[[#Headers],['#]])</f>
        <v>23</v>
      </c>
      <c r="B30" s="51" t="s">
        <v>28</v>
      </c>
      <c r="C30" s="38"/>
      <c r="D30" s="36">
        <v>1</v>
      </c>
      <c r="E30" s="33">
        <f>IFERROR(GETPIVOTDATA("Average amount (€)",'TABLE PIVOT'!$A$3,"Meeting country name",$C$3,"Country of departure",B30),0)</f>
        <v>480.15888888888895</v>
      </c>
      <c r="F30" s="56">
        <f t="shared" si="0"/>
        <v>480.15888888888895</v>
      </c>
    </row>
    <row r="31" spans="1:6" ht="15" x14ac:dyDescent="0.25">
      <c r="A31" s="11">
        <f>ROW(Table6[[#This Row],[Name of country /participants]])-ROW(Table6[[#Headers],['#]])</f>
        <v>24</v>
      </c>
      <c r="B31" s="51" t="s">
        <v>16</v>
      </c>
      <c r="C31" s="38"/>
      <c r="D31" s="36">
        <v>1</v>
      </c>
      <c r="E31" s="33">
        <f>IFERROR(GETPIVOTDATA("Average amount (€)",'TABLE PIVOT'!$A$3,"Meeting country name",$C$3,"Country of departure",B31),0)</f>
        <v>499.07411027568941</v>
      </c>
      <c r="F31" s="56">
        <f t="shared" si="0"/>
        <v>499.07411027568941</v>
      </c>
    </row>
    <row r="32" spans="1:6" ht="15" x14ac:dyDescent="0.25">
      <c r="A32" s="11">
        <f>ROW(Table6[[#This Row],[Name of country /participants]])-ROW(Table6[[#Headers],['#]])</f>
        <v>25</v>
      </c>
      <c r="B32" s="51" t="s">
        <v>15</v>
      </c>
      <c r="C32" s="39"/>
      <c r="D32" s="36">
        <v>1</v>
      </c>
      <c r="E32" s="33">
        <f>IFERROR(GETPIVOTDATA("Average amount (€)",'TABLE PIVOT'!$A$3,"Meeting country name",$C$3,"Country of departure",B32),0)</f>
        <v>407.91468817204304</v>
      </c>
      <c r="F32" s="56">
        <f t="shared" si="0"/>
        <v>407.91468817204304</v>
      </c>
    </row>
    <row r="33" spans="1:6" ht="15" x14ac:dyDescent="0.25">
      <c r="A33" s="11">
        <f>ROW(Table6[[#This Row],[Name of country /participants]])-ROW(Table6[[#Headers],['#]])</f>
        <v>26</v>
      </c>
      <c r="B33" s="51" t="s">
        <v>6</v>
      </c>
      <c r="C33" s="40"/>
      <c r="D33" s="41">
        <v>1</v>
      </c>
      <c r="E33" s="34">
        <f>IFERROR(GETPIVOTDATA("Average amount (€)",'TABLE PIVOT'!$A$3,"Meeting country name",$C$3,"Country of departure",B33),0)</f>
        <v>396.55940476190472</v>
      </c>
      <c r="F33" s="57">
        <f t="shared" si="0"/>
        <v>396.55940476190472</v>
      </c>
    </row>
    <row r="34" spans="1:6" ht="15.75" thickBot="1" x14ac:dyDescent="0.3">
      <c r="A34" s="54"/>
      <c r="B34" s="101" t="s">
        <v>44</v>
      </c>
      <c r="C34" s="55"/>
      <c r="D34" s="97">
        <f>SUBTOTAL(109,Table6[Amount 
of expert])</f>
        <v>26</v>
      </c>
      <c r="E34" s="102">
        <f>SUBTOTAL(109,Table6[TRAVEL
COSTS])</f>
        <v>10670.88653487695</v>
      </c>
      <c r="F34" s="98">
        <f>SUBTOTAL(109,Table6[TOTAL])</f>
        <v>10670.88653487695</v>
      </c>
    </row>
    <row r="35" spans="1:6" ht="15.75" thickTop="1" x14ac:dyDescent="0.25">
      <c r="A35" s="42"/>
      <c r="B35" s="43"/>
      <c r="C35" s="42"/>
      <c r="D35" s="44"/>
      <c r="E35" s="45"/>
      <c r="F35" s="46"/>
    </row>
    <row r="36" spans="1:6" ht="39" customHeight="1" x14ac:dyDescent="0.25">
      <c r="A36" s="42"/>
      <c r="B36" s="43"/>
      <c r="C36" s="42"/>
      <c r="D36" s="44"/>
      <c r="E36" s="45"/>
      <c r="F36" s="46"/>
    </row>
    <row r="37" spans="1:6" ht="15" x14ac:dyDescent="0.25">
      <c r="A37" s="42"/>
      <c r="B37" s="43"/>
      <c r="C37" s="42"/>
      <c r="D37" s="44"/>
      <c r="E37" s="45"/>
      <c r="F37" s="46"/>
    </row>
    <row r="38" spans="1:6" ht="15" x14ac:dyDescent="0.25">
      <c r="A38" s="42"/>
      <c r="B38" s="43"/>
      <c r="C38" s="42"/>
      <c r="D38" s="44"/>
      <c r="E38" s="45"/>
      <c r="F38" s="46"/>
    </row>
    <row r="39" spans="1:6" ht="15" x14ac:dyDescent="0.25">
      <c r="A39" s="42"/>
      <c r="B39" s="43"/>
      <c r="C39" s="42"/>
      <c r="D39" s="44"/>
      <c r="E39" s="45"/>
      <c r="F39" s="46"/>
    </row>
    <row r="40" spans="1:6" ht="15" x14ac:dyDescent="0.25">
      <c r="A40" s="42"/>
      <c r="B40" s="43"/>
      <c r="C40" s="42"/>
      <c r="D40" s="44"/>
      <c r="E40" s="45"/>
      <c r="F40" s="46"/>
    </row>
    <row r="41" spans="1:6" ht="15" x14ac:dyDescent="0.25">
      <c r="A41" s="42"/>
      <c r="B41" s="43"/>
      <c r="C41" s="42"/>
      <c r="D41" s="44"/>
      <c r="E41" s="45"/>
      <c r="F41" s="46"/>
    </row>
    <row r="42" spans="1:6" ht="40.5" customHeight="1" x14ac:dyDescent="0.25">
      <c r="A42" s="42"/>
      <c r="B42" s="43"/>
      <c r="C42" s="42"/>
      <c r="D42" s="44"/>
      <c r="E42" s="45"/>
      <c r="F42" s="46"/>
    </row>
    <row r="43" spans="1:6" ht="43.5" customHeight="1" x14ac:dyDescent="0.25">
      <c r="A43" s="42"/>
      <c r="B43" s="43"/>
      <c r="C43" s="42"/>
      <c r="D43" s="44"/>
      <c r="E43" s="45"/>
      <c r="F43" s="46"/>
    </row>
    <row r="44" spans="1:6" ht="15" x14ac:dyDescent="0.25">
      <c r="A44" s="42"/>
      <c r="B44" s="47"/>
      <c r="C44" s="42"/>
      <c r="D44" s="48"/>
      <c r="E44" s="49"/>
      <c r="F44" s="50"/>
    </row>
    <row r="45" spans="1:6" ht="15" x14ac:dyDescent="0.25">
      <c r="A45" s="42"/>
      <c r="B45" s="47"/>
      <c r="C45" s="42"/>
      <c r="D45" s="48"/>
      <c r="E45" s="49"/>
      <c r="F45" s="50"/>
    </row>
    <row r="46" spans="1:6" ht="15" x14ac:dyDescent="0.25">
      <c r="A46" s="42"/>
      <c r="B46" s="47"/>
      <c r="C46" s="42"/>
      <c r="D46" s="48"/>
      <c r="E46" s="49"/>
      <c r="F46" s="50"/>
    </row>
    <row r="47" spans="1:6" ht="15" x14ac:dyDescent="0.25">
      <c r="A47" s="42"/>
      <c r="B47" s="47"/>
      <c r="C47" s="42"/>
      <c r="D47" s="48"/>
      <c r="E47" s="49"/>
      <c r="F47" s="50"/>
    </row>
    <row r="48" spans="1:6" ht="15" x14ac:dyDescent="0.25">
      <c r="A48" s="42"/>
      <c r="B48" s="43"/>
      <c r="C48" s="42"/>
      <c r="D48" s="44"/>
      <c r="E48" s="45"/>
      <c r="F48" s="46"/>
    </row>
    <row r="49" spans="1:6" ht="15" x14ac:dyDescent="0.25">
      <c r="A49" s="42"/>
      <c r="B49" s="43"/>
      <c r="C49" s="42"/>
      <c r="D49" s="44"/>
      <c r="E49" s="45"/>
      <c r="F49" s="46"/>
    </row>
    <row r="50" spans="1:6" ht="15" x14ac:dyDescent="0.25">
      <c r="A50" s="42"/>
      <c r="B50" s="43"/>
      <c r="C50" s="42"/>
      <c r="D50" s="44"/>
      <c r="E50" s="45"/>
      <c r="F50" s="46"/>
    </row>
    <row r="51" spans="1:6" ht="15.75" thickBot="1" x14ac:dyDescent="0.25">
      <c r="C51" s="8"/>
      <c r="E51" s="5"/>
    </row>
    <row r="52" spans="1:6" ht="14.25" thickTop="1" thickBot="1" x14ac:dyDescent="0.25">
      <c r="A52" s="85" t="s">
        <v>58</v>
      </c>
      <c r="B52" s="86"/>
      <c r="C52" s="86"/>
      <c r="D52" s="86"/>
      <c r="E52" s="86"/>
      <c r="F52" s="87"/>
    </row>
    <row r="53" spans="1:6" ht="30.75" thickBot="1" x14ac:dyDescent="0.3">
      <c r="A53" s="64"/>
      <c r="B53" s="65" t="s">
        <v>57</v>
      </c>
      <c r="C53" s="66"/>
      <c r="D53" s="65" t="s">
        <v>46</v>
      </c>
      <c r="E53" s="67" t="s">
        <v>43</v>
      </c>
      <c r="F53" s="68" t="s">
        <v>44</v>
      </c>
    </row>
    <row r="54" spans="1:6" ht="15" x14ac:dyDescent="0.2">
      <c r="A54" s="58">
        <v>1</v>
      </c>
      <c r="B54" s="59"/>
      <c r="C54" s="60"/>
      <c r="D54" s="61"/>
      <c r="E54" s="62"/>
      <c r="F54" s="63">
        <f>E54</f>
        <v>0</v>
      </c>
    </row>
    <row r="55" spans="1:6" ht="15" x14ac:dyDescent="0.25">
      <c r="A55" s="11"/>
      <c r="B55" s="6"/>
      <c r="C55" s="12">
        <v>100</v>
      </c>
      <c r="D55" s="13">
        <v>3</v>
      </c>
      <c r="E55" s="7"/>
      <c r="F55" s="26">
        <f>SUM(C55*D55)</f>
        <v>300</v>
      </c>
    </row>
    <row r="56" spans="1:6" ht="15" x14ac:dyDescent="0.25">
      <c r="A56" s="11"/>
      <c r="B56" s="6" t="s">
        <v>48</v>
      </c>
      <c r="C56" s="12">
        <v>92</v>
      </c>
      <c r="D56" s="13">
        <v>2</v>
      </c>
      <c r="E56" s="7"/>
      <c r="F56" s="26">
        <f>SUM(C56*D56)</f>
        <v>184</v>
      </c>
    </row>
    <row r="57" spans="1:6" ht="15.75" thickBot="1" x14ac:dyDescent="0.3">
      <c r="A57" s="81"/>
      <c r="B57" s="9" t="s">
        <v>45</v>
      </c>
      <c r="C57" s="10"/>
      <c r="D57" s="73"/>
      <c r="E57" s="73"/>
      <c r="F57" s="74">
        <f>SUM(F54:F56)</f>
        <v>484</v>
      </c>
    </row>
    <row r="58" spans="1:6" ht="15" x14ac:dyDescent="0.2">
      <c r="A58" s="75">
        <v>2</v>
      </c>
      <c r="B58" s="76"/>
      <c r="C58" s="77"/>
      <c r="D58" s="78"/>
      <c r="E58" s="79"/>
      <c r="F58" s="80">
        <f>E58</f>
        <v>0</v>
      </c>
    </row>
    <row r="59" spans="1:6" ht="15" x14ac:dyDescent="0.25">
      <c r="A59" s="11"/>
      <c r="B59" s="69" t="s">
        <v>47</v>
      </c>
      <c r="C59" s="70">
        <v>100</v>
      </c>
      <c r="D59" s="71">
        <v>4</v>
      </c>
      <c r="E59" s="61"/>
      <c r="F59" s="72">
        <f>SUM(C59*D59)</f>
        <v>400</v>
      </c>
    </row>
    <row r="60" spans="1:6" ht="15" x14ac:dyDescent="0.25">
      <c r="A60" s="11"/>
      <c r="B60" s="6" t="s">
        <v>48</v>
      </c>
      <c r="C60" s="12">
        <v>92</v>
      </c>
      <c r="D60" s="13">
        <v>3</v>
      </c>
      <c r="E60" s="7"/>
      <c r="F60" s="26">
        <f>SUM(C60*D60)</f>
        <v>276</v>
      </c>
    </row>
    <row r="61" spans="1:6" ht="15.75" thickBot="1" x14ac:dyDescent="0.3">
      <c r="A61" s="14"/>
      <c r="B61" s="15" t="s">
        <v>45</v>
      </c>
      <c r="C61" s="16"/>
      <c r="D61" s="17"/>
      <c r="E61" s="17"/>
      <c r="F61" s="27">
        <f>SUM(F58:F60)</f>
        <v>676</v>
      </c>
    </row>
    <row r="62" spans="1:6" ht="15.75" thickTop="1" x14ac:dyDescent="0.25">
      <c r="A62" s="8"/>
      <c r="B62" s="82"/>
      <c r="C62" s="8"/>
      <c r="D62" s="83"/>
      <c r="E62" s="83"/>
      <c r="F62" s="84"/>
    </row>
    <row r="63" spans="1:6" ht="15" x14ac:dyDescent="0.25">
      <c r="A63" s="8"/>
      <c r="B63" s="82"/>
      <c r="C63" s="8"/>
      <c r="D63" s="83"/>
      <c r="E63" s="83"/>
      <c r="F63" s="84"/>
    </row>
    <row r="64" spans="1:6" ht="15" x14ac:dyDescent="0.2">
      <c r="E64" s="5"/>
    </row>
    <row r="65" spans="2:5" ht="23.25" x14ac:dyDescent="0.35">
      <c r="B65" s="18" t="s">
        <v>49</v>
      </c>
      <c r="C65" s="25">
        <f>SUM(Table6[[#Totals],[TOTAL]]+F57+F61)</f>
        <v>11830.88653487695</v>
      </c>
      <c r="E65" s="5"/>
    </row>
    <row r="66" spans="2:5" ht="15" x14ac:dyDescent="0.2">
      <c r="E66" s="5"/>
    </row>
  </sheetData>
  <sheetProtection algorithmName="SHA-512" hashValue="8LVurf88ZpXmttzRFsnwHzhjNT/on6aMh5l1KWJ6s84TmTyrUEmg3IX1Nv1u6hwlq4IW5UvZpb9ZMdgmCVhOoQ==" saltValue="W1o52sZt0nPV09FA7ey4zg==" spinCount="100000" sheet="1" objects="1" scenarios="1"/>
  <mergeCells count="6">
    <mergeCell ref="A52:F52"/>
    <mergeCell ref="C1:F1"/>
    <mergeCell ref="C2:F2"/>
    <mergeCell ref="C3:F3"/>
    <mergeCell ref="C4:F4"/>
    <mergeCell ref="A6:F6"/>
  </mergeCells>
  <dataValidations count="2">
    <dataValidation type="list" allowBlank="1" showErrorMessage="1" promptTitle="Choose the meeting country" prompt="Please choose the meeting country" sqref="C3:F3">
      <formula1>MeetingCountries</formula1>
    </dataValidation>
    <dataValidation type="list" allowBlank="1" showInputMessage="1" showErrorMessage="1" sqref="B8:B33">
      <formula1>ParticipantCountries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ddANewParticipant">
                <anchor moveWithCells="1" sizeWithCells="1">
                  <from>
                    <xdr:col>7</xdr:col>
                    <xdr:colOff>9525</xdr:colOff>
                    <xdr:row>30</xdr:row>
                    <xdr:rowOff>19050</xdr:rowOff>
                  </from>
                  <to>
                    <xdr:col>10</xdr:col>
                    <xdr:colOff>38100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Macro6">
                <anchor moveWithCells="1" sizeWithCells="1">
                  <from>
                    <xdr:col>7</xdr:col>
                    <xdr:colOff>0</xdr:colOff>
                    <xdr:row>42</xdr:row>
                    <xdr:rowOff>9525</xdr:rowOff>
                  </from>
                  <to>
                    <xdr:col>10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Update_EsimatedCosts">
                <anchor moveWithCells="1" sizeWithCells="1">
                  <from>
                    <xdr:col>7</xdr:col>
                    <xdr:colOff>9525</xdr:colOff>
                    <xdr:row>0</xdr:row>
                    <xdr:rowOff>314325</xdr:rowOff>
                  </from>
                  <to>
                    <xdr:col>10</xdr:col>
                    <xdr:colOff>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I39"/>
  <sheetViews>
    <sheetView showFormulas="1" workbookViewId="0">
      <selection activeCell="A3" sqref="A3"/>
    </sheetView>
  </sheetViews>
  <sheetFormatPr defaultRowHeight="12.75" x14ac:dyDescent="0.2"/>
  <cols>
    <col min="1" max="1" width="15" bestFit="1" customWidth="1"/>
    <col min="2" max="2" width="9.28515625" bestFit="1" customWidth="1"/>
    <col min="3" max="3" width="8.42578125" bestFit="1" customWidth="1"/>
    <col min="4" max="4" width="4.7109375" bestFit="1" customWidth="1"/>
    <col min="5" max="5" width="8.42578125" bestFit="1" customWidth="1"/>
    <col min="6" max="6" width="8" bestFit="1" customWidth="1"/>
    <col min="7" max="7" width="8.42578125" bestFit="1" customWidth="1"/>
    <col min="8" max="9" width="8.42578125" hidden="1" customWidth="1"/>
    <col min="10" max="10" width="8.42578125" bestFit="1" customWidth="1"/>
    <col min="11" max="11" width="4.42578125" bestFit="1" customWidth="1"/>
    <col min="12" max="12" width="4.28515625" bestFit="1" customWidth="1"/>
    <col min="13" max="14" width="8.42578125" bestFit="1" customWidth="1"/>
    <col min="15" max="15" width="26.28515625" bestFit="1" customWidth="1"/>
    <col min="16" max="16" width="31.5703125" bestFit="1" customWidth="1"/>
    <col min="17" max="17" width="32.5703125" bestFit="1" customWidth="1"/>
  </cols>
  <sheetData>
    <row r="3" spans="1:9" x14ac:dyDescent="0.2">
      <c r="A3" s="1" t="s">
        <v>51</v>
      </c>
      <c r="B3" s="1" t="s">
        <v>52</v>
      </c>
    </row>
    <row r="4" spans="1:9" x14ac:dyDescent="0.2">
      <c r="A4" s="1" t="s">
        <v>53</v>
      </c>
      <c r="B4" t="s">
        <v>59</v>
      </c>
      <c r="C4" t="s">
        <v>2</v>
      </c>
      <c r="D4" t="s">
        <v>4</v>
      </c>
      <c r="E4" t="s">
        <v>1</v>
      </c>
      <c r="F4" t="s">
        <v>16</v>
      </c>
      <c r="G4" t="s">
        <v>60</v>
      </c>
      <c r="H4" t="s">
        <v>33</v>
      </c>
      <c r="I4" t="s">
        <v>34</v>
      </c>
    </row>
    <row r="5" spans="1:9" x14ac:dyDescent="0.2">
      <c r="A5" s="2" t="s">
        <v>17</v>
      </c>
      <c r="B5" s="23">
        <v>429.76424242424201</v>
      </c>
      <c r="C5" s="23"/>
      <c r="D5" s="23">
        <v>387.17</v>
      </c>
      <c r="E5" s="23">
        <v>518.09283333333326</v>
      </c>
      <c r="F5" s="23"/>
      <c r="G5" s="23"/>
      <c r="H5" s="23">
        <v>430.33002666666664</v>
      </c>
      <c r="I5" s="23">
        <v>446.36662506887046</v>
      </c>
    </row>
    <row r="6" spans="1:9" x14ac:dyDescent="0.2">
      <c r="A6" s="2" t="s">
        <v>2</v>
      </c>
      <c r="B6" s="23"/>
      <c r="C6" s="23">
        <v>820.93</v>
      </c>
      <c r="D6" s="23">
        <v>175.8</v>
      </c>
      <c r="E6" s="23">
        <v>241.05836734693881</v>
      </c>
      <c r="F6" s="23">
        <v>223.41</v>
      </c>
      <c r="G6" s="23">
        <v>87.906428571428606</v>
      </c>
      <c r="H6" s="23">
        <v>187.67433789954339</v>
      </c>
      <c r="I6" s="23">
        <v>239.39863140537798</v>
      </c>
    </row>
    <row r="7" spans="1:9" x14ac:dyDescent="0.2">
      <c r="A7" s="2" t="s">
        <v>3</v>
      </c>
      <c r="B7" s="23"/>
      <c r="C7" s="23">
        <v>275.60833333333346</v>
      </c>
      <c r="D7" s="23">
        <v>309.27</v>
      </c>
      <c r="E7" s="23">
        <v>319.0952150537633</v>
      </c>
      <c r="F7" s="23">
        <v>225.72</v>
      </c>
      <c r="G7" s="23"/>
      <c r="H7" s="23">
        <v>433.23352941176449</v>
      </c>
      <c r="I7" s="23">
        <v>323.32881896127623</v>
      </c>
    </row>
    <row r="8" spans="1:9" x14ac:dyDescent="0.2">
      <c r="A8" s="2" t="s">
        <v>30</v>
      </c>
      <c r="B8" s="23"/>
      <c r="C8" s="23"/>
      <c r="D8" s="23">
        <v>233.52</v>
      </c>
      <c r="E8" s="23">
        <v>610.32456451612893</v>
      </c>
      <c r="F8" s="23"/>
      <c r="G8" s="23"/>
      <c r="H8" s="23">
        <v>518.41447887323943</v>
      </c>
      <c r="I8" s="23">
        <v>534.29229244971293</v>
      </c>
    </row>
    <row r="9" spans="1:9" x14ac:dyDescent="0.2">
      <c r="A9" s="2" t="s">
        <v>18</v>
      </c>
      <c r="B9" s="23"/>
      <c r="C9" s="23"/>
      <c r="D9" s="23">
        <v>509.25</v>
      </c>
      <c r="E9" s="23">
        <v>511.71366666666671</v>
      </c>
      <c r="F9" s="23">
        <v>301.7</v>
      </c>
      <c r="G9" s="23"/>
      <c r="H9" s="23">
        <v>549.72074999999995</v>
      </c>
      <c r="I9" s="23">
        <v>499.40665624999997</v>
      </c>
    </row>
    <row r="10" spans="1:9" x14ac:dyDescent="0.2">
      <c r="A10" s="2" t="s">
        <v>19</v>
      </c>
      <c r="B10" s="23"/>
      <c r="C10" s="23"/>
      <c r="D10" s="23">
        <v>205.91</v>
      </c>
      <c r="E10" s="23">
        <v>368.91696969696972</v>
      </c>
      <c r="F10" s="23">
        <v>91.27</v>
      </c>
      <c r="G10" s="23"/>
      <c r="H10" s="23">
        <v>361.65777108433741</v>
      </c>
      <c r="I10" s="23">
        <v>321.22197645125959</v>
      </c>
    </row>
    <row r="11" spans="1:9" x14ac:dyDescent="0.2">
      <c r="A11" s="2" t="s">
        <v>20</v>
      </c>
      <c r="B11" s="23"/>
      <c r="C11" s="23"/>
      <c r="D11" s="23">
        <v>425.89</v>
      </c>
      <c r="E11" s="23">
        <v>351.69585858585862</v>
      </c>
      <c r="F11" s="23">
        <v>379.45</v>
      </c>
      <c r="G11" s="23"/>
      <c r="H11" s="23">
        <v>346.67030303030293</v>
      </c>
      <c r="I11" s="23">
        <v>362.55481060606064</v>
      </c>
    </row>
    <row r="12" spans="1:9" x14ac:dyDescent="0.2">
      <c r="A12" s="2" t="s">
        <v>5</v>
      </c>
      <c r="B12" s="23"/>
      <c r="C12" s="23">
        <v>206</v>
      </c>
      <c r="D12" s="23"/>
      <c r="E12" s="23">
        <v>531.20584541062806</v>
      </c>
      <c r="F12" s="23">
        <v>515.37</v>
      </c>
      <c r="G12" s="23"/>
      <c r="H12" s="23">
        <v>350.51788059701505</v>
      </c>
      <c r="I12" s="23">
        <v>406.75769392169593</v>
      </c>
    </row>
    <row r="13" spans="1:9" x14ac:dyDescent="0.2">
      <c r="A13" s="2" t="s">
        <v>7</v>
      </c>
      <c r="B13" s="23"/>
      <c r="C13" s="23">
        <v>826.2</v>
      </c>
      <c r="D13" s="23">
        <v>450.1</v>
      </c>
      <c r="E13" s="23">
        <v>460.63716666666664</v>
      </c>
      <c r="F13" s="23">
        <v>345.27</v>
      </c>
      <c r="G13" s="23"/>
      <c r="H13" s="23">
        <v>460.00290178571424</v>
      </c>
      <c r="I13" s="23">
        <v>478.73090865384626</v>
      </c>
    </row>
    <row r="14" spans="1:9" x14ac:dyDescent="0.2">
      <c r="A14" s="2" t="s">
        <v>8</v>
      </c>
      <c r="B14" s="23"/>
      <c r="C14" s="23">
        <v>216.55555555555566</v>
      </c>
      <c r="D14" s="23">
        <v>179.8</v>
      </c>
      <c r="E14" s="23">
        <v>174.11337499999999</v>
      </c>
      <c r="F14" s="23">
        <v>214.63</v>
      </c>
      <c r="G14" s="23"/>
      <c r="H14" s="23">
        <v>304.13624271844662</v>
      </c>
      <c r="I14" s="23">
        <v>247.80129844255663</v>
      </c>
    </row>
    <row r="15" spans="1:9" x14ac:dyDescent="0.2">
      <c r="A15" s="2" t="s">
        <v>4</v>
      </c>
      <c r="B15" s="23"/>
      <c r="C15" s="23">
        <v>456.125</v>
      </c>
      <c r="D15" s="23"/>
      <c r="E15" s="23">
        <v>280.72376225490206</v>
      </c>
      <c r="F15" s="23"/>
      <c r="G15" s="23"/>
      <c r="H15" s="23">
        <v>268.02440125955911</v>
      </c>
      <c r="I15" s="23">
        <v>298.18422548975508</v>
      </c>
    </row>
    <row r="16" spans="1:9" x14ac:dyDescent="0.2">
      <c r="A16" s="2" t="s">
        <v>0</v>
      </c>
      <c r="B16" s="23"/>
      <c r="C16" s="23">
        <v>887</v>
      </c>
      <c r="D16" s="23">
        <v>645</v>
      </c>
      <c r="E16" s="23">
        <v>603.36928205128197</v>
      </c>
      <c r="F16" s="23">
        <v>650</v>
      </c>
      <c r="G16" s="23"/>
      <c r="H16" s="23">
        <v>787.15390476190476</v>
      </c>
      <c r="I16" s="23">
        <v>705.95217338217333</v>
      </c>
    </row>
    <row r="17" spans="1:9" x14ac:dyDescent="0.2">
      <c r="A17" s="2" t="s">
        <v>9</v>
      </c>
      <c r="B17" s="23"/>
      <c r="C17" s="23">
        <v>571.79</v>
      </c>
      <c r="D17" s="23">
        <v>387.12</v>
      </c>
      <c r="E17" s="23">
        <v>500.51349206349204</v>
      </c>
      <c r="F17" s="23">
        <v>34.53</v>
      </c>
      <c r="G17" s="23"/>
      <c r="H17" s="23">
        <v>613.87078125000005</v>
      </c>
      <c r="I17" s="23">
        <v>502.02305465367959</v>
      </c>
    </row>
    <row r="18" spans="1:9" x14ac:dyDescent="0.2">
      <c r="A18" s="2" t="s">
        <v>22</v>
      </c>
      <c r="B18" s="23"/>
      <c r="C18" s="23"/>
      <c r="D18" s="23"/>
      <c r="E18" s="23"/>
      <c r="F18" s="23">
        <v>791.16</v>
      </c>
      <c r="G18" s="23"/>
      <c r="H18" s="23">
        <v>727.25</v>
      </c>
      <c r="I18" s="23">
        <v>759.20499999999993</v>
      </c>
    </row>
    <row r="19" spans="1:9" x14ac:dyDescent="0.2">
      <c r="A19" s="2" t="s">
        <v>10</v>
      </c>
      <c r="B19" s="23"/>
      <c r="C19" s="23">
        <v>138.72</v>
      </c>
      <c r="D19" s="23">
        <v>188.37</v>
      </c>
      <c r="E19" s="23">
        <v>432.96772522522554</v>
      </c>
      <c r="F19" s="23">
        <v>161.75</v>
      </c>
      <c r="G19" s="23"/>
      <c r="H19" s="23">
        <v>311.67046195652176</v>
      </c>
      <c r="I19" s="23">
        <v>274.0177298276538</v>
      </c>
    </row>
    <row r="20" spans="1:9" x14ac:dyDescent="0.2">
      <c r="A20" s="2" t="s">
        <v>11</v>
      </c>
      <c r="B20" s="23"/>
      <c r="C20" s="23">
        <v>497.81111111111096</v>
      </c>
      <c r="D20" s="23">
        <v>455.56</v>
      </c>
      <c r="E20" s="23">
        <v>461.70738095238102</v>
      </c>
      <c r="F20" s="23">
        <v>199</v>
      </c>
      <c r="G20" s="23"/>
      <c r="H20" s="23">
        <v>444.01979559748435</v>
      </c>
      <c r="I20" s="23">
        <v>445.04056323000901</v>
      </c>
    </row>
    <row r="21" spans="1:9" x14ac:dyDescent="0.2">
      <c r="A21" s="2" t="s">
        <v>24</v>
      </c>
      <c r="B21" s="23"/>
      <c r="C21" s="23"/>
      <c r="D21" s="23">
        <v>355.42</v>
      </c>
      <c r="E21" s="23">
        <v>484.10010101010101</v>
      </c>
      <c r="F21" s="23">
        <v>308.67</v>
      </c>
      <c r="G21" s="23"/>
      <c r="H21" s="23">
        <v>466.83669444444433</v>
      </c>
      <c r="I21" s="23">
        <v>445.05737752525249</v>
      </c>
    </row>
    <row r="22" spans="1:9" x14ac:dyDescent="0.2">
      <c r="A22" s="2" t="s">
        <v>23</v>
      </c>
      <c r="B22" s="23"/>
      <c r="C22" s="23"/>
      <c r="D22" s="23"/>
      <c r="E22" s="23"/>
      <c r="F22" s="23">
        <v>365.56</v>
      </c>
      <c r="G22" s="23"/>
      <c r="H22" s="23"/>
      <c r="I22" s="23">
        <v>365.56</v>
      </c>
    </row>
    <row r="23" spans="1:9" x14ac:dyDescent="0.2">
      <c r="A23" s="2" t="s">
        <v>12</v>
      </c>
      <c r="B23" s="23"/>
      <c r="C23" s="23">
        <v>475.64</v>
      </c>
      <c r="D23" s="23">
        <v>340</v>
      </c>
      <c r="E23" s="23">
        <v>524.418888888889</v>
      </c>
      <c r="F23" s="23">
        <v>581.36</v>
      </c>
      <c r="G23" s="23"/>
      <c r="H23" s="23">
        <v>454.06316265060252</v>
      </c>
      <c r="I23" s="23">
        <v>478.3772106608252</v>
      </c>
    </row>
    <row r="24" spans="1:9" x14ac:dyDescent="0.2">
      <c r="A24" s="2" t="s">
        <v>1</v>
      </c>
      <c r="B24" s="23"/>
      <c r="C24" s="23"/>
      <c r="D24" s="23">
        <v>310</v>
      </c>
      <c r="E24" s="23">
        <v>613.28</v>
      </c>
      <c r="F24" s="23">
        <v>384.57</v>
      </c>
      <c r="G24" s="23"/>
      <c r="H24" s="23">
        <v>444.17111111111109</v>
      </c>
      <c r="I24" s="23">
        <v>442.11583333333328</v>
      </c>
    </row>
    <row r="25" spans="1:9" x14ac:dyDescent="0.2">
      <c r="A25" s="2" t="s">
        <v>25</v>
      </c>
      <c r="B25" s="23"/>
      <c r="C25" s="23"/>
      <c r="D25" s="23">
        <v>508</v>
      </c>
      <c r="E25" s="23">
        <v>409.3765476190477</v>
      </c>
      <c r="F25" s="23">
        <v>181.51</v>
      </c>
      <c r="G25" s="23"/>
      <c r="H25" s="23">
        <v>663.52655367231637</v>
      </c>
      <c r="I25" s="23">
        <v>488.5274129842615</v>
      </c>
    </row>
    <row r="26" spans="1:9" x14ac:dyDescent="0.2">
      <c r="A26" s="2" t="s">
        <v>13</v>
      </c>
      <c r="B26" s="23"/>
      <c r="C26" s="23">
        <v>154</v>
      </c>
      <c r="D26" s="23">
        <v>203.8</v>
      </c>
      <c r="E26" s="23">
        <v>245.0335</v>
      </c>
      <c r="F26" s="23">
        <v>204.05</v>
      </c>
      <c r="G26" s="23"/>
      <c r="H26" s="23">
        <v>237.04075816993466</v>
      </c>
      <c r="I26" s="23">
        <v>224.92377718360069</v>
      </c>
    </row>
    <row r="27" spans="1:9" x14ac:dyDescent="0.2">
      <c r="A27" s="2" t="s">
        <v>26</v>
      </c>
      <c r="B27" s="23"/>
      <c r="C27" s="23"/>
      <c r="D27" s="23"/>
      <c r="E27" s="23"/>
      <c r="F27" s="23">
        <v>477.13</v>
      </c>
      <c r="G27" s="23"/>
      <c r="H27" s="23">
        <v>483.8966666666667</v>
      </c>
      <c r="I27" s="23">
        <v>482.20499999999993</v>
      </c>
    </row>
    <row r="28" spans="1:9" x14ac:dyDescent="0.2">
      <c r="A28" s="2" t="s">
        <v>14</v>
      </c>
      <c r="B28" s="23"/>
      <c r="C28" s="23">
        <v>514.25</v>
      </c>
      <c r="D28" s="23">
        <v>235.13</v>
      </c>
      <c r="E28" s="23">
        <v>364.74494047619032</v>
      </c>
      <c r="F28" s="23">
        <v>182.97</v>
      </c>
      <c r="G28" s="23"/>
      <c r="H28" s="23">
        <v>361.45531249999999</v>
      </c>
      <c r="I28" s="23">
        <v>362.52007589285711</v>
      </c>
    </row>
    <row r="29" spans="1:9" x14ac:dyDescent="0.2">
      <c r="A29" s="2" t="s">
        <v>27</v>
      </c>
      <c r="B29" s="23"/>
      <c r="C29" s="23"/>
      <c r="D29" s="23">
        <v>143.88999999999999</v>
      </c>
      <c r="E29" s="23">
        <v>313.05768518518533</v>
      </c>
      <c r="F29" s="23">
        <v>280.68</v>
      </c>
      <c r="G29" s="23"/>
      <c r="H29" s="23">
        <v>461.75845614035097</v>
      </c>
      <c r="I29" s="23">
        <v>356.75298667966217</v>
      </c>
    </row>
    <row r="30" spans="1:9" x14ac:dyDescent="0.2">
      <c r="A30" s="2" t="s">
        <v>28</v>
      </c>
      <c r="B30" s="23"/>
      <c r="C30" s="23"/>
      <c r="D30" s="23">
        <v>287.76</v>
      </c>
      <c r="E30" s="23">
        <v>480.15888888888895</v>
      </c>
      <c r="F30" s="23">
        <v>185.99</v>
      </c>
      <c r="G30" s="23"/>
      <c r="H30" s="23">
        <v>328.83270175438599</v>
      </c>
      <c r="I30" s="23">
        <v>355.83901754385971</v>
      </c>
    </row>
    <row r="31" spans="1:9" x14ac:dyDescent="0.2">
      <c r="A31" s="2" t="s">
        <v>16</v>
      </c>
      <c r="B31" s="23"/>
      <c r="C31" s="23"/>
      <c r="D31" s="23"/>
      <c r="E31" s="23">
        <v>499.07411027568941</v>
      </c>
      <c r="F31" s="23"/>
      <c r="G31" s="23"/>
      <c r="H31" s="23">
        <v>462.67562841530071</v>
      </c>
      <c r="I31" s="23">
        <v>480.87486934549503</v>
      </c>
    </row>
    <row r="32" spans="1:9" x14ac:dyDescent="0.2">
      <c r="A32" s="2" t="s">
        <v>15</v>
      </c>
      <c r="B32" s="23"/>
      <c r="C32" s="23">
        <v>295.94</v>
      </c>
      <c r="D32" s="23">
        <v>248.61</v>
      </c>
      <c r="E32" s="23">
        <v>407.91468817204304</v>
      </c>
      <c r="F32" s="23">
        <v>99</v>
      </c>
      <c r="G32" s="23"/>
      <c r="H32" s="23">
        <v>518.41473404255316</v>
      </c>
      <c r="I32" s="23">
        <v>394.09530006863417</v>
      </c>
    </row>
    <row r="33" spans="1:9" x14ac:dyDescent="0.2">
      <c r="A33" s="2" t="s">
        <v>6</v>
      </c>
      <c r="B33" s="23"/>
      <c r="C33" s="23">
        <v>311.09500000000003</v>
      </c>
      <c r="D33" s="23">
        <v>372.85</v>
      </c>
      <c r="E33" s="23">
        <v>396.55940476190472</v>
      </c>
      <c r="F33" s="23">
        <v>327.08999999999997</v>
      </c>
      <c r="G33" s="23"/>
      <c r="H33" s="23">
        <v>422.61360119047629</v>
      </c>
      <c r="I33" s="23">
        <v>382.0238744588745</v>
      </c>
    </row>
    <row r="34" spans="1:9" x14ac:dyDescent="0.2">
      <c r="A34" s="2" t="s">
        <v>29</v>
      </c>
      <c r="B34" s="23"/>
      <c r="C34" s="23"/>
      <c r="D34" s="23">
        <v>310.16000000000003</v>
      </c>
      <c r="E34" s="23">
        <v>404.733181818182</v>
      </c>
      <c r="F34" s="23">
        <v>248.57</v>
      </c>
      <c r="G34" s="23"/>
      <c r="H34" s="23">
        <v>374.88383720930221</v>
      </c>
      <c r="I34" s="23">
        <v>363.60721047686172</v>
      </c>
    </row>
    <row r="35" spans="1:9" x14ac:dyDescent="0.2">
      <c r="A35" s="2" t="s">
        <v>31</v>
      </c>
      <c r="B35" s="23"/>
      <c r="C35" s="23"/>
      <c r="D35" s="23"/>
      <c r="E35" s="23"/>
      <c r="F35" s="23"/>
      <c r="G35" s="23"/>
      <c r="H35" s="23">
        <v>479.8533333333333</v>
      </c>
      <c r="I35" s="23">
        <v>479.8533333333333</v>
      </c>
    </row>
    <row r="36" spans="1:9" x14ac:dyDescent="0.2">
      <c r="A36" s="2" t="s">
        <v>32</v>
      </c>
      <c r="B36" s="23"/>
      <c r="C36" s="23">
        <v>274.89</v>
      </c>
      <c r="D36" s="23"/>
      <c r="E36" s="23"/>
      <c r="F36" s="23"/>
      <c r="G36" s="23"/>
      <c r="H36" s="23">
        <v>231.17666666666699</v>
      </c>
      <c r="I36" s="23">
        <v>253.03333333333347</v>
      </c>
    </row>
    <row r="37" spans="1:9" x14ac:dyDescent="0.2">
      <c r="A37" s="2" t="s">
        <v>21</v>
      </c>
      <c r="B37" s="23"/>
      <c r="C37" s="23"/>
      <c r="D37" s="23"/>
      <c r="E37" s="23">
        <v>387.30549999999999</v>
      </c>
      <c r="F37" s="23">
        <v>171.71</v>
      </c>
      <c r="G37" s="23"/>
      <c r="H37" s="23">
        <v>323.66756410256403</v>
      </c>
      <c r="I37" s="23">
        <v>336.49183653846148</v>
      </c>
    </row>
    <row r="38" spans="1:9" hidden="1" x14ac:dyDescent="0.2">
      <c r="A38" s="2" t="s">
        <v>33</v>
      </c>
      <c r="B38" s="23"/>
      <c r="C38" s="23"/>
      <c r="D38" s="23"/>
      <c r="E38" s="23"/>
      <c r="F38" s="23"/>
      <c r="G38" s="23"/>
      <c r="H38" s="23"/>
      <c r="I38" s="23"/>
    </row>
    <row r="39" spans="1:9" x14ac:dyDescent="0.2">
      <c r="A39" s="2" t="s">
        <v>34</v>
      </c>
      <c r="B39" s="23">
        <v>429.76424242424201</v>
      </c>
      <c r="C39" s="23">
        <v>410.90802469135809</v>
      </c>
      <c r="D39" s="23">
        <v>330.22200000000004</v>
      </c>
      <c r="E39" s="23">
        <v>409.2459414640993</v>
      </c>
      <c r="F39" s="23">
        <v>301.18962962962968</v>
      </c>
      <c r="G39" s="23">
        <v>87.906428571428606</v>
      </c>
      <c r="H39" s="23">
        <v>408.850914299289</v>
      </c>
      <c r="I39" s="23">
        <v>392.7751732642007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52"/>
  <sheetViews>
    <sheetView workbookViewId="0">
      <selection activeCell="A4" sqref="A4:A36"/>
    </sheetView>
  </sheetViews>
  <sheetFormatPr defaultRowHeight="12.75" x14ac:dyDescent="0.2"/>
  <cols>
    <col min="1" max="1" width="14.28515625" bestFit="1" customWidth="1"/>
    <col min="3" max="3" width="14.7109375" bestFit="1" customWidth="1"/>
  </cols>
  <sheetData>
    <row r="1" spans="1:3" ht="15.75" x14ac:dyDescent="0.2">
      <c r="A1" s="24" t="s">
        <v>55</v>
      </c>
      <c r="B1" s="24"/>
      <c r="C1" s="24" t="s">
        <v>54</v>
      </c>
    </row>
    <row r="3" spans="1:3" x14ac:dyDescent="0.2">
      <c r="A3" s="19" t="s">
        <v>50</v>
      </c>
      <c r="C3" s="21" t="s">
        <v>50</v>
      </c>
    </row>
    <row r="4" spans="1:3" x14ac:dyDescent="0.2">
      <c r="A4" t="str">
        <f ca="1">IF(OR(OFFSET('TABLE PIVOT'!$A$5,ROW(A1)-1,)=0,OFFSET('TABLE PIVOT'!$A$5,ROW(A1)-1,)="Total",OFFSET('TABLE PIVOT'!$A$5,ROW(A1)-1,)="(blank)",OFFSET('TABLE PIVOT'!$A$5,ROW(A1)-1,)="Grand Total"), "",OFFSET('TABLE PIVOT'!$A$5,ROW(A1)-1,))</f>
        <v>Austria</v>
      </c>
      <c r="C4" s="20" t="str">
        <f ca="1">IFERROR(IF(OR(OFFSET('TABLE PIVOT'!$B$4,,ROW(C1)-1)=0,OFFSET('TABLE PIVOT'!$B$4,,ROW(C1)-1)="Total",OFFSET('TABLE PIVOT'!$B$4,,ROW(C1)-1)="Grand Total",OFFSET('TABLE PIVOT'!$B$4,,ROW(C1)-1)="(blank)"), "",OFFSET('TABLE PIVOT'!$B$4,,ROW(C1)-1)),0)</f>
        <v>Balear</v>
      </c>
    </row>
    <row r="5" spans="1:3" x14ac:dyDescent="0.2">
      <c r="A5" t="str">
        <f ca="1">IF(OR(OFFSET('TABLE PIVOT'!$A$5,ROW(A2)-1,)=0,OFFSET('TABLE PIVOT'!$A$5,ROW(A2)-1,)="Total",OFFSET('TABLE PIVOT'!$A$5,ROW(A2)-1,)="(blank)",OFFSET('TABLE PIVOT'!$A$5,ROW(A2)-1,)="Grand Total"), "",OFFSET('TABLE PIVOT'!$A$5,ROW(A2)-1,))</f>
        <v>Belgium</v>
      </c>
      <c r="C5" s="20" t="str">
        <f ca="1">IFERROR(IF(OR(OFFSET('TABLE PIVOT'!$B$4,,ROW(C2)-1)=0,OFFSET('TABLE PIVOT'!$B$4,,ROW(C2)-1)="Total",OFFSET('TABLE PIVOT'!$B$4,,ROW(C2)-1)="Grand Total",OFFSET('TABLE PIVOT'!$B$4,,ROW(C2)-1)="(blank)"), "",OFFSET('TABLE PIVOT'!$B$4,,ROW(C2)-1)),0)</f>
        <v>Belgium</v>
      </c>
    </row>
    <row r="6" spans="1:3" x14ac:dyDescent="0.2">
      <c r="A6" t="str">
        <f ca="1">IF(OR(OFFSET('TABLE PIVOT'!$A$5,ROW(A3)-1,)=0,OFFSET('TABLE PIVOT'!$A$5,ROW(A3)-1,)="Total",OFFSET('TABLE PIVOT'!$A$5,ROW(A3)-1,)="(blank)",OFFSET('TABLE PIVOT'!$A$5,ROW(A3)-1,)="Grand Total"), "",OFFSET('TABLE PIVOT'!$A$5,ROW(A3)-1,))</f>
        <v>Bulgaria</v>
      </c>
      <c r="C6" s="20" t="str">
        <f ca="1">IFERROR(IF(OR(OFFSET('TABLE PIVOT'!$B$4,,ROW(C3)-1)=0,OFFSET('TABLE PIVOT'!$B$4,,ROW(C3)-1)="Total",OFFSET('TABLE PIVOT'!$B$4,,ROW(C3)-1)="Grand Total",OFFSET('TABLE PIVOT'!$B$4,,ROW(C3)-1)="(blank)"), "",OFFSET('TABLE PIVOT'!$B$4,,ROW(C3)-1)),0)</f>
        <v>Germany</v>
      </c>
    </row>
    <row r="7" spans="1:3" x14ac:dyDescent="0.2">
      <c r="A7" t="str">
        <f ca="1">IF(OR(OFFSET('TABLE PIVOT'!$A$5,ROW(A4)-1,)=0,OFFSET('TABLE PIVOT'!$A$5,ROW(A4)-1,)="Total",OFFSET('TABLE PIVOT'!$A$5,ROW(A4)-1,)="(blank)",OFFSET('TABLE PIVOT'!$A$5,ROW(A4)-1,)="Grand Total"), "",OFFSET('TABLE PIVOT'!$A$5,ROW(A4)-1,))</f>
        <v>Croatia</v>
      </c>
      <c r="C7" s="20" t="str">
        <f ca="1">IFERROR(IF(OR(OFFSET('TABLE PIVOT'!$B$4,,ROW(C4)-1)=0,OFFSET('TABLE PIVOT'!$B$4,,ROW(C4)-1)="Total",OFFSET('TABLE PIVOT'!$B$4,,ROW(C4)-1)="Grand Total",OFFSET('TABLE PIVOT'!$B$4,,ROW(C4)-1)="(blank)"), "",OFFSET('TABLE PIVOT'!$B$4,,ROW(C4)-1)),0)</f>
        <v>Luxembourg</v>
      </c>
    </row>
    <row r="8" spans="1:3" x14ac:dyDescent="0.2">
      <c r="A8" t="str">
        <f ca="1">IF(OR(OFFSET('TABLE PIVOT'!$A$5,ROW(A5)-1,)=0,OFFSET('TABLE PIVOT'!$A$5,ROW(A5)-1,)="Total",OFFSET('TABLE PIVOT'!$A$5,ROW(A5)-1,)="(blank)",OFFSET('TABLE PIVOT'!$A$5,ROW(A5)-1,)="Grand Total"), "",OFFSET('TABLE PIVOT'!$A$5,ROW(A5)-1,))</f>
        <v>Cyprus</v>
      </c>
      <c r="C8" s="99" t="str">
        <f ca="1">IFERROR(IF(OR(OFFSET('TABLE PIVOT'!$B$4,,ROW(C5)-1)=0,OFFSET('TABLE PIVOT'!$B$4,,ROW(C5)-1)="Total",OFFSET('TABLE PIVOT'!$B$4,,ROW(C5)-1)="Grand Total",OFFSET('TABLE PIVOT'!$B$4,,ROW(C5)-1)="(blank)"), "",OFFSET('TABLE PIVOT'!$B$4,,ROW(C5)-1)),0)</f>
        <v>Slovakia</v>
      </c>
    </row>
    <row r="9" spans="1:3" x14ac:dyDescent="0.2">
      <c r="A9" t="str">
        <f ca="1">IF(OR(OFFSET('TABLE PIVOT'!$A$5,ROW(A6)-1,)=0,OFFSET('TABLE PIVOT'!$A$5,ROW(A6)-1,)="Total",OFFSET('TABLE PIVOT'!$A$5,ROW(A6)-1,)="(blank)",OFFSET('TABLE PIVOT'!$A$5,ROW(A6)-1,)="Grand Total"), "",OFFSET('TABLE PIVOT'!$A$5,ROW(A6)-1,))</f>
        <v>Czechia</v>
      </c>
      <c r="C9" s="99" t="str">
        <f ca="1">IFERROR(IF(OR(OFFSET('TABLE PIVOT'!$B$4,,ROW(C6)-1)=0,OFFSET('TABLE PIVOT'!$B$4,,ROW(C6)-1)="Total",OFFSET('TABLE PIVOT'!$B$4,,ROW(C6)-1)="Grand Total",OFFSET('TABLE PIVOT'!$B$4,,ROW(C6)-1)="(blank)"), "",OFFSET('TABLE PIVOT'!$B$4,,ROW(C6)-1)),0)</f>
        <v>Tunisie</v>
      </c>
    </row>
    <row r="10" spans="1:3" x14ac:dyDescent="0.2">
      <c r="A10" t="str">
        <f ca="1">IF(OR(OFFSET('TABLE PIVOT'!$A$5,ROW(A7)-1,)=0,OFFSET('TABLE PIVOT'!$A$5,ROW(A7)-1,)="Total",OFFSET('TABLE PIVOT'!$A$5,ROW(A7)-1,)="(blank)",OFFSET('TABLE PIVOT'!$A$5,ROW(A7)-1,)="Grand Total"), "",OFFSET('TABLE PIVOT'!$A$5,ROW(A7)-1,))</f>
        <v>Denmark</v>
      </c>
      <c r="C10" s="99" t="str">
        <f ca="1">IFERROR(IF(OR(OFFSET('TABLE PIVOT'!$B$4,,ROW(C7)-1)=0,OFFSET('TABLE PIVOT'!$B$4,,ROW(C7)-1)="Total",OFFSET('TABLE PIVOT'!$B$4,,ROW(C7)-1)="Grand Total",OFFSET('TABLE PIVOT'!$B$4,,ROW(C7)-1)="(blank)"), "",OFFSET('TABLE PIVOT'!$B$4,,ROW(C7)-1)),0)</f>
        <v/>
      </c>
    </row>
    <row r="11" spans="1:3" x14ac:dyDescent="0.2">
      <c r="A11" t="str">
        <f ca="1">IF(OR(OFFSET('TABLE PIVOT'!$A$5,ROW(A8)-1,)=0,OFFSET('TABLE PIVOT'!$A$5,ROW(A8)-1,)="Total",OFFSET('TABLE PIVOT'!$A$5,ROW(A8)-1,)="(blank)",OFFSET('TABLE PIVOT'!$A$5,ROW(A8)-1,)="Grand Total"), "",OFFSET('TABLE PIVOT'!$A$5,ROW(A8)-1,))</f>
        <v>Estonia</v>
      </c>
      <c r="C11" s="99" t="str">
        <f ca="1">IFERROR(IF(OR(OFFSET('TABLE PIVOT'!$B$4,,ROW(C8)-1)=0,OFFSET('TABLE PIVOT'!$B$4,,ROW(C8)-1)="Total",OFFSET('TABLE PIVOT'!$B$4,,ROW(C8)-1)="Grand Total",OFFSET('TABLE PIVOT'!$B$4,,ROW(C8)-1)="(blank)"), "",OFFSET('TABLE PIVOT'!$B$4,,ROW(C8)-1)),0)</f>
        <v/>
      </c>
    </row>
    <row r="12" spans="1:3" x14ac:dyDescent="0.2">
      <c r="A12" t="str">
        <f ca="1">IF(OR(OFFSET('TABLE PIVOT'!$A$5,ROW(A9)-1,)=0,OFFSET('TABLE PIVOT'!$A$5,ROW(A9)-1,)="Total",OFFSET('TABLE PIVOT'!$A$5,ROW(A9)-1,)="(blank)",OFFSET('TABLE PIVOT'!$A$5,ROW(A9)-1,)="Grand Total"), "",OFFSET('TABLE PIVOT'!$A$5,ROW(A9)-1,))</f>
        <v>Finland</v>
      </c>
      <c r="C12" s="99" t="str">
        <f ca="1">IFERROR(IF(OR(OFFSET('TABLE PIVOT'!$B$4,,ROW(C9)-1)=0,OFFSET('TABLE PIVOT'!$B$4,,ROW(C9)-1)="Total",OFFSET('TABLE PIVOT'!$B$4,,ROW(C9)-1)="Grand Total",OFFSET('TABLE PIVOT'!$B$4,,ROW(C9)-1)="(blank)"), "",OFFSET('TABLE PIVOT'!$B$4,,ROW(C9)-1)),0)</f>
        <v/>
      </c>
    </row>
    <row r="13" spans="1:3" x14ac:dyDescent="0.2">
      <c r="A13" t="str">
        <f ca="1">IF(OR(OFFSET('TABLE PIVOT'!$A$5,ROW(A10)-1,)=0,OFFSET('TABLE PIVOT'!$A$5,ROW(A10)-1,)="Total",OFFSET('TABLE PIVOT'!$A$5,ROW(A10)-1,)="(blank)",OFFSET('TABLE PIVOT'!$A$5,ROW(A10)-1,)="Grand Total"), "",OFFSET('TABLE PIVOT'!$A$5,ROW(A10)-1,))</f>
        <v>France</v>
      </c>
      <c r="C13" s="99" t="str">
        <f ca="1">IFERROR(IF(OR(OFFSET('TABLE PIVOT'!$B$4,,ROW(C10)-1)=0,OFFSET('TABLE PIVOT'!$B$4,,ROW(C10)-1)="Total",OFFSET('TABLE PIVOT'!$B$4,,ROW(C10)-1)="Grand Total",OFFSET('TABLE PIVOT'!$B$4,,ROW(C10)-1)="(blank)"), "",OFFSET('TABLE PIVOT'!$B$4,,ROW(C10)-1)),0)</f>
        <v/>
      </c>
    </row>
    <row r="14" spans="1:3" x14ac:dyDescent="0.2">
      <c r="A14" t="str">
        <f ca="1">IF(OR(OFFSET('TABLE PIVOT'!$A$5,ROW(A11)-1,)=0,OFFSET('TABLE PIVOT'!$A$5,ROW(A11)-1,)="Total",OFFSET('TABLE PIVOT'!$A$5,ROW(A11)-1,)="(blank)",OFFSET('TABLE PIVOT'!$A$5,ROW(A11)-1,)="Grand Total"), "",OFFSET('TABLE PIVOT'!$A$5,ROW(A11)-1,))</f>
        <v>Germany</v>
      </c>
      <c r="C14" s="99" t="str">
        <f ca="1">IFERROR(IF(OR(OFFSET('TABLE PIVOT'!$B$4,,ROW(C11)-1)=0,OFFSET('TABLE PIVOT'!$B$4,,ROW(C11)-1)="Total",OFFSET('TABLE PIVOT'!$B$4,,ROW(C11)-1)="Grand Total",OFFSET('TABLE PIVOT'!$B$4,,ROW(C11)-1)="(blank)"), "",OFFSET('TABLE PIVOT'!$B$4,,ROW(C11)-1)),0)</f>
        <v/>
      </c>
    </row>
    <row r="15" spans="1:3" x14ac:dyDescent="0.2">
      <c r="A15" t="str">
        <f ca="1">IF(OR(OFFSET('TABLE PIVOT'!$A$5,ROW(A12)-1,)=0,OFFSET('TABLE PIVOT'!$A$5,ROW(A12)-1,)="Total",OFFSET('TABLE PIVOT'!$A$5,ROW(A12)-1,)="(blank)",OFFSET('TABLE PIVOT'!$A$5,ROW(A12)-1,)="Grand Total"), "",OFFSET('TABLE PIVOT'!$A$5,ROW(A12)-1,))</f>
        <v>Greece</v>
      </c>
      <c r="C15" s="99" t="str">
        <f ca="1">IFERROR(IF(OR(OFFSET('TABLE PIVOT'!$B$4,,ROW(C12)-1)=0,OFFSET('TABLE PIVOT'!$B$4,,ROW(C12)-1)="Total",OFFSET('TABLE PIVOT'!$B$4,,ROW(C12)-1)="Grand Total",OFFSET('TABLE PIVOT'!$B$4,,ROW(C12)-1)="(blank)"), "",OFFSET('TABLE PIVOT'!$B$4,,ROW(C12)-1)),0)</f>
        <v/>
      </c>
    </row>
    <row r="16" spans="1:3" x14ac:dyDescent="0.2">
      <c r="A16" t="str">
        <f ca="1">IF(OR(OFFSET('TABLE PIVOT'!$A$5,ROW(A13)-1,)=0,OFFSET('TABLE PIVOT'!$A$5,ROW(A13)-1,)="Total",OFFSET('TABLE PIVOT'!$A$5,ROW(A13)-1,)="(blank)",OFFSET('TABLE PIVOT'!$A$5,ROW(A13)-1,)="Grand Total"), "",OFFSET('TABLE PIVOT'!$A$5,ROW(A13)-1,))</f>
        <v>Hungary</v>
      </c>
      <c r="C16" s="99" t="str">
        <f ca="1">IFERROR(IF(OR(OFFSET('TABLE PIVOT'!$B$4,,ROW(C13)-1)=0,OFFSET('TABLE PIVOT'!$B$4,,ROW(C13)-1)="Total",OFFSET('TABLE PIVOT'!$B$4,,ROW(C13)-1)="Grand Total",OFFSET('TABLE PIVOT'!$B$4,,ROW(C13)-1)="(blank)"), "",OFFSET('TABLE PIVOT'!$B$4,,ROW(C13)-1)),0)</f>
        <v/>
      </c>
    </row>
    <row r="17" spans="1:3" x14ac:dyDescent="0.2">
      <c r="A17" t="str">
        <f ca="1">IF(OR(OFFSET('TABLE PIVOT'!$A$5,ROW(A14)-1,)=0,OFFSET('TABLE PIVOT'!$A$5,ROW(A14)-1,)="Total",OFFSET('TABLE PIVOT'!$A$5,ROW(A14)-1,)="(blank)",OFFSET('TABLE PIVOT'!$A$5,ROW(A14)-1,)="Grand Total"), "",OFFSET('TABLE PIVOT'!$A$5,ROW(A14)-1,))</f>
        <v>Iceland</v>
      </c>
      <c r="C17" s="99" t="str">
        <f ca="1">IFERROR(IF(OR(OFFSET('TABLE PIVOT'!$B$4,,ROW(C14)-1)=0,OFFSET('TABLE PIVOT'!$B$4,,ROW(C14)-1)="Total",OFFSET('TABLE PIVOT'!$B$4,,ROW(C14)-1)="Grand Total",OFFSET('TABLE PIVOT'!$B$4,,ROW(C14)-1)="(blank)"), "",OFFSET('TABLE PIVOT'!$B$4,,ROW(C14)-1)),0)</f>
        <v/>
      </c>
    </row>
    <row r="18" spans="1:3" x14ac:dyDescent="0.2">
      <c r="A18" t="str">
        <f ca="1">IF(OR(OFFSET('TABLE PIVOT'!$A$5,ROW(A15)-1,)=0,OFFSET('TABLE PIVOT'!$A$5,ROW(A15)-1,)="Total",OFFSET('TABLE PIVOT'!$A$5,ROW(A15)-1,)="(blank)",OFFSET('TABLE PIVOT'!$A$5,ROW(A15)-1,)="Grand Total"), "",OFFSET('TABLE PIVOT'!$A$5,ROW(A15)-1,))</f>
        <v>Ireland</v>
      </c>
      <c r="C18" s="99" t="str">
        <f ca="1">IFERROR(IF(OR(OFFSET('TABLE PIVOT'!$B$4,,ROW(C15)-1)=0,OFFSET('TABLE PIVOT'!$B$4,,ROW(C15)-1)="Total",OFFSET('TABLE PIVOT'!$B$4,,ROW(C15)-1)="Grand Total",OFFSET('TABLE PIVOT'!$B$4,,ROW(C15)-1)="(blank)"), "",OFFSET('TABLE PIVOT'!$B$4,,ROW(C15)-1)),0)</f>
        <v/>
      </c>
    </row>
    <row r="19" spans="1:3" x14ac:dyDescent="0.2">
      <c r="A19" t="str">
        <f ca="1">IF(OR(OFFSET('TABLE PIVOT'!$A$5,ROW(A16)-1,)=0,OFFSET('TABLE PIVOT'!$A$5,ROW(A16)-1,)="Total",OFFSET('TABLE PIVOT'!$A$5,ROW(A16)-1,)="(blank)",OFFSET('TABLE PIVOT'!$A$5,ROW(A16)-1,)="Grand Total"), "",OFFSET('TABLE PIVOT'!$A$5,ROW(A16)-1,))</f>
        <v>Italy</v>
      </c>
      <c r="C19" s="99" t="str">
        <f ca="1">IFERROR(IF(OR(OFFSET('TABLE PIVOT'!$B$4,,ROW(C16)-1)=0,OFFSET('TABLE PIVOT'!$B$4,,ROW(C16)-1)="Total",OFFSET('TABLE PIVOT'!$B$4,,ROW(C16)-1)="Grand Total",OFFSET('TABLE PIVOT'!$B$4,,ROW(C16)-1)="(blank)"), "",OFFSET('TABLE PIVOT'!$B$4,,ROW(C16)-1)),0)</f>
        <v/>
      </c>
    </row>
    <row r="20" spans="1:3" x14ac:dyDescent="0.2">
      <c r="A20" t="str">
        <f ca="1">IF(OR(OFFSET('TABLE PIVOT'!$A$5,ROW(A17)-1,)=0,OFFSET('TABLE PIVOT'!$A$5,ROW(A17)-1,)="Total",OFFSET('TABLE PIVOT'!$A$5,ROW(A17)-1,)="(blank)",OFFSET('TABLE PIVOT'!$A$5,ROW(A17)-1,)="Grand Total"), "",OFFSET('TABLE PIVOT'!$A$5,ROW(A17)-1,))</f>
        <v>Latvia</v>
      </c>
      <c r="C20" s="99" t="str">
        <f ca="1">IFERROR(IF(OR(OFFSET('TABLE PIVOT'!$B$4,,ROW(C17)-1)=0,OFFSET('TABLE PIVOT'!$B$4,,ROW(C17)-1)="Total",OFFSET('TABLE PIVOT'!$B$4,,ROW(C17)-1)="Grand Total",OFFSET('TABLE PIVOT'!$B$4,,ROW(C17)-1)="(blank)"), "",OFFSET('TABLE PIVOT'!$B$4,,ROW(C17)-1)),0)</f>
        <v/>
      </c>
    </row>
    <row r="21" spans="1:3" x14ac:dyDescent="0.2">
      <c r="A21" t="str">
        <f ca="1">IF(OR(OFFSET('TABLE PIVOT'!$A$5,ROW(A18)-1,)=0,OFFSET('TABLE PIVOT'!$A$5,ROW(A18)-1,)="Total",OFFSET('TABLE PIVOT'!$A$5,ROW(A18)-1,)="(blank)",OFFSET('TABLE PIVOT'!$A$5,ROW(A18)-1,)="Grand Total"), "",OFFSET('TABLE PIVOT'!$A$5,ROW(A18)-1,))</f>
        <v>Liechtenstein</v>
      </c>
      <c r="C21" s="99" t="str">
        <f ca="1">IFERROR(IF(OR(OFFSET('TABLE PIVOT'!$B$4,,ROW(C18)-1)=0,OFFSET('TABLE PIVOT'!$B$4,,ROW(C18)-1)="Total",OFFSET('TABLE PIVOT'!$B$4,,ROW(C18)-1)="Grand Total",OFFSET('TABLE PIVOT'!$B$4,,ROW(C18)-1)="(blank)"), "",OFFSET('TABLE PIVOT'!$B$4,,ROW(C18)-1)),0)</f>
        <v/>
      </c>
    </row>
    <row r="22" spans="1:3" x14ac:dyDescent="0.2">
      <c r="A22" t="str">
        <f ca="1">IF(OR(OFFSET('TABLE PIVOT'!$A$5,ROW(A19)-1,)=0,OFFSET('TABLE PIVOT'!$A$5,ROW(A19)-1,)="Total",OFFSET('TABLE PIVOT'!$A$5,ROW(A19)-1,)="(blank)",OFFSET('TABLE PIVOT'!$A$5,ROW(A19)-1,)="Grand Total"), "",OFFSET('TABLE PIVOT'!$A$5,ROW(A19)-1,))</f>
        <v>Lithuania</v>
      </c>
      <c r="C22" s="99" t="str">
        <f ca="1">IFERROR(IF(OR(OFFSET('TABLE PIVOT'!$B$4,,ROW(C19)-1)=0,OFFSET('TABLE PIVOT'!$B$4,,ROW(C19)-1)="Total",OFFSET('TABLE PIVOT'!$B$4,,ROW(C19)-1)="Grand Total",OFFSET('TABLE PIVOT'!$B$4,,ROW(C19)-1)="(blank)"), "",OFFSET('TABLE PIVOT'!$B$4,,ROW(C19)-1)),0)</f>
        <v/>
      </c>
    </row>
    <row r="23" spans="1:3" x14ac:dyDescent="0.2">
      <c r="A23" t="str">
        <f ca="1">IF(OR(OFFSET('TABLE PIVOT'!$A$5,ROW(A20)-1,)=0,OFFSET('TABLE PIVOT'!$A$5,ROW(A20)-1,)="Total",OFFSET('TABLE PIVOT'!$A$5,ROW(A20)-1,)="(blank)",OFFSET('TABLE PIVOT'!$A$5,ROW(A20)-1,)="Grand Total"), "",OFFSET('TABLE PIVOT'!$A$5,ROW(A20)-1,))</f>
        <v>Luxembourg</v>
      </c>
      <c r="C23" s="99" t="str">
        <f ca="1">IFERROR(IF(OR(OFFSET('TABLE PIVOT'!$B$4,,ROW(C20)-1)=0,OFFSET('TABLE PIVOT'!$B$4,,ROW(C20)-1)="Total",OFFSET('TABLE PIVOT'!$B$4,,ROW(C20)-1)="Grand Total",OFFSET('TABLE PIVOT'!$B$4,,ROW(C20)-1)="(blank)"), "",OFFSET('TABLE PIVOT'!$B$4,,ROW(C20)-1)),0)</f>
        <v/>
      </c>
    </row>
    <row r="24" spans="1:3" x14ac:dyDescent="0.2">
      <c r="A24" t="str">
        <f ca="1">IF(OR(OFFSET('TABLE PIVOT'!$A$5,ROW(A21)-1,)=0,OFFSET('TABLE PIVOT'!$A$5,ROW(A21)-1,)="Total",OFFSET('TABLE PIVOT'!$A$5,ROW(A21)-1,)="(blank)",OFFSET('TABLE PIVOT'!$A$5,ROW(A21)-1,)="Grand Total"), "",OFFSET('TABLE PIVOT'!$A$5,ROW(A21)-1,))</f>
        <v>Malta</v>
      </c>
      <c r="C24" s="99" t="str">
        <f ca="1">IFERROR(IF(OR(OFFSET('TABLE PIVOT'!$B$4,,ROW(C21)-1)=0,OFFSET('TABLE PIVOT'!$B$4,,ROW(C21)-1)="Total",OFFSET('TABLE PIVOT'!$B$4,,ROW(C21)-1)="Grand Total",OFFSET('TABLE PIVOT'!$B$4,,ROW(C21)-1)="(blank)"), "",OFFSET('TABLE PIVOT'!$B$4,,ROW(C21)-1)),0)</f>
        <v/>
      </c>
    </row>
    <row r="25" spans="1:3" x14ac:dyDescent="0.2">
      <c r="A25" t="str">
        <f ca="1">IF(OR(OFFSET('TABLE PIVOT'!$A$5,ROW(A22)-1,)=0,OFFSET('TABLE PIVOT'!$A$5,ROW(A22)-1,)="Total",OFFSET('TABLE PIVOT'!$A$5,ROW(A22)-1,)="(blank)",OFFSET('TABLE PIVOT'!$A$5,ROW(A22)-1,)="Grand Total"), "",OFFSET('TABLE PIVOT'!$A$5,ROW(A22)-1,))</f>
        <v>Netherlands</v>
      </c>
      <c r="C25" s="99" t="str">
        <f ca="1">IFERROR(IF(OR(OFFSET('TABLE PIVOT'!$B$4,,ROW(C22)-1)=0,OFFSET('TABLE PIVOT'!$B$4,,ROW(C22)-1)="Total",OFFSET('TABLE PIVOT'!$B$4,,ROW(C22)-1)="Grand Total",OFFSET('TABLE PIVOT'!$B$4,,ROW(C22)-1)="(blank)"), "",OFFSET('TABLE PIVOT'!$B$4,,ROW(C22)-1)),0)</f>
        <v/>
      </c>
    </row>
    <row r="26" spans="1:3" x14ac:dyDescent="0.2">
      <c r="A26" t="str">
        <f ca="1">IF(OR(OFFSET('TABLE PIVOT'!$A$5,ROW(A23)-1,)=0,OFFSET('TABLE PIVOT'!$A$5,ROW(A23)-1,)="Total",OFFSET('TABLE PIVOT'!$A$5,ROW(A23)-1,)="(blank)",OFFSET('TABLE PIVOT'!$A$5,ROW(A23)-1,)="Grand Total"), "",OFFSET('TABLE PIVOT'!$A$5,ROW(A23)-1,))</f>
        <v>Norway</v>
      </c>
      <c r="C26" s="99" t="str">
        <f ca="1">IFERROR(IF(OR(OFFSET('TABLE PIVOT'!$B$4,,ROW(C23)-1)=0,OFFSET('TABLE PIVOT'!$B$4,,ROW(C23)-1)="Total",OFFSET('TABLE PIVOT'!$B$4,,ROW(C23)-1)="Grand Total",OFFSET('TABLE PIVOT'!$B$4,,ROW(C23)-1)="(blank)"), "",OFFSET('TABLE PIVOT'!$B$4,,ROW(C23)-1)),0)</f>
        <v/>
      </c>
    </row>
    <row r="27" spans="1:3" x14ac:dyDescent="0.2">
      <c r="A27" t="str">
        <f ca="1">IF(OR(OFFSET('TABLE PIVOT'!$A$5,ROW(A24)-1,)=0,OFFSET('TABLE PIVOT'!$A$5,ROW(A24)-1,)="Total",OFFSET('TABLE PIVOT'!$A$5,ROW(A24)-1,)="(blank)",OFFSET('TABLE PIVOT'!$A$5,ROW(A24)-1,)="Grand Total"), "",OFFSET('TABLE PIVOT'!$A$5,ROW(A24)-1,))</f>
        <v>Poland</v>
      </c>
      <c r="C27" s="99" t="str">
        <f ca="1">IFERROR(IF(OR(OFFSET('TABLE PIVOT'!$B$4,,ROW(C24)-1)=0,OFFSET('TABLE PIVOT'!$B$4,,ROW(C24)-1)="Total",OFFSET('TABLE PIVOT'!$B$4,,ROW(C24)-1)="Grand Total",OFFSET('TABLE PIVOT'!$B$4,,ROW(C24)-1)="(blank)"), "",OFFSET('TABLE PIVOT'!$B$4,,ROW(C24)-1)),0)</f>
        <v/>
      </c>
    </row>
    <row r="28" spans="1:3" x14ac:dyDescent="0.2">
      <c r="A28" t="str">
        <f ca="1">IF(OR(OFFSET('TABLE PIVOT'!$A$5,ROW(A25)-1,)=0,OFFSET('TABLE PIVOT'!$A$5,ROW(A25)-1,)="Total",OFFSET('TABLE PIVOT'!$A$5,ROW(A25)-1,)="(blank)",OFFSET('TABLE PIVOT'!$A$5,ROW(A25)-1,)="Grand Total"), "",OFFSET('TABLE PIVOT'!$A$5,ROW(A25)-1,))</f>
        <v>Portugal</v>
      </c>
      <c r="C28" s="99" t="str">
        <f ca="1">IFERROR(IF(OR(OFFSET('TABLE PIVOT'!$B$4,,ROW(C25)-1)=0,OFFSET('TABLE PIVOT'!$B$4,,ROW(C25)-1)="Total",OFFSET('TABLE PIVOT'!$B$4,,ROW(C25)-1)="Grand Total",OFFSET('TABLE PIVOT'!$B$4,,ROW(C25)-1)="(blank)"), "",OFFSET('TABLE PIVOT'!$B$4,,ROW(C25)-1)),0)</f>
        <v/>
      </c>
    </row>
    <row r="29" spans="1:3" x14ac:dyDescent="0.2">
      <c r="A29" t="str">
        <f ca="1">IF(OR(OFFSET('TABLE PIVOT'!$A$5,ROW(A26)-1,)=0,OFFSET('TABLE PIVOT'!$A$5,ROW(A26)-1,)="Total",OFFSET('TABLE PIVOT'!$A$5,ROW(A26)-1,)="(blank)",OFFSET('TABLE PIVOT'!$A$5,ROW(A26)-1,)="Grand Total"), "",OFFSET('TABLE PIVOT'!$A$5,ROW(A26)-1,))</f>
        <v>Romania</v>
      </c>
      <c r="C29" s="99" t="str">
        <f ca="1">IFERROR(IF(OR(OFFSET('TABLE PIVOT'!$B$4,,ROW(C26)-1)=0,OFFSET('TABLE PIVOT'!$B$4,,ROW(C26)-1)="Total",OFFSET('TABLE PIVOT'!$B$4,,ROW(C26)-1)="Grand Total",OFFSET('TABLE PIVOT'!$B$4,,ROW(C26)-1)="(blank)"), "",OFFSET('TABLE PIVOT'!$B$4,,ROW(C26)-1)),0)</f>
        <v/>
      </c>
    </row>
    <row r="30" spans="1:3" x14ac:dyDescent="0.2">
      <c r="A30" t="str">
        <f ca="1">IF(OR(OFFSET('TABLE PIVOT'!$A$5,ROW(A27)-1,)=0,OFFSET('TABLE PIVOT'!$A$5,ROW(A27)-1,)="Total",OFFSET('TABLE PIVOT'!$A$5,ROW(A27)-1,)="(blank)",OFFSET('TABLE PIVOT'!$A$5,ROW(A27)-1,)="Grand Total"), "",OFFSET('TABLE PIVOT'!$A$5,ROW(A27)-1,))</f>
        <v>Slovakia</v>
      </c>
      <c r="C30" s="99" t="str">
        <f ca="1">IFERROR(IF(OR(OFFSET('TABLE PIVOT'!$B$4,,ROW(C27)-1)=0,OFFSET('TABLE PIVOT'!$B$4,,ROW(C27)-1)="Total",OFFSET('TABLE PIVOT'!$B$4,,ROW(C27)-1)="Grand Total",OFFSET('TABLE PIVOT'!$B$4,,ROW(C27)-1)="(blank)"), "",OFFSET('TABLE PIVOT'!$B$4,,ROW(C27)-1)),0)</f>
        <v/>
      </c>
    </row>
    <row r="31" spans="1:3" x14ac:dyDescent="0.2">
      <c r="A31" t="str">
        <f ca="1">IF(OR(OFFSET('TABLE PIVOT'!$A$5,ROW(A28)-1,)=0,OFFSET('TABLE PIVOT'!$A$5,ROW(A28)-1,)="Total",OFFSET('TABLE PIVOT'!$A$5,ROW(A28)-1,)="(blank)",OFFSET('TABLE PIVOT'!$A$5,ROW(A28)-1,)="Grand Total"), "",OFFSET('TABLE PIVOT'!$A$5,ROW(A28)-1,))</f>
        <v>Slovenia</v>
      </c>
      <c r="C31" s="99" t="str">
        <f ca="1">IFERROR(IF(OR(OFFSET('TABLE PIVOT'!$B$4,,ROW(C28)-1)=0,OFFSET('TABLE PIVOT'!$B$4,,ROW(C28)-1)="Total",OFFSET('TABLE PIVOT'!$B$4,,ROW(C28)-1)="Grand Total",OFFSET('TABLE PIVOT'!$B$4,,ROW(C28)-1)="(blank)"), "",OFFSET('TABLE PIVOT'!$B$4,,ROW(C28)-1)),0)</f>
        <v/>
      </c>
    </row>
    <row r="32" spans="1:3" x14ac:dyDescent="0.2">
      <c r="A32" t="str">
        <f ca="1">IF(OR(OFFSET('TABLE PIVOT'!$A$5,ROW(A29)-1,)=0,OFFSET('TABLE PIVOT'!$A$5,ROW(A29)-1,)="Total",OFFSET('TABLE PIVOT'!$A$5,ROW(A29)-1,)="(blank)",OFFSET('TABLE PIVOT'!$A$5,ROW(A29)-1,)="Grand Total"), "",OFFSET('TABLE PIVOT'!$A$5,ROW(A29)-1,))</f>
        <v>Spain</v>
      </c>
      <c r="C32" s="99" t="str">
        <f ca="1">IFERROR(IF(OR(OFFSET('TABLE PIVOT'!$B$4,,ROW(C29)-1)=0,OFFSET('TABLE PIVOT'!$B$4,,ROW(C29)-1)="Total",OFFSET('TABLE PIVOT'!$B$4,,ROW(C29)-1)="Grand Total",OFFSET('TABLE PIVOT'!$B$4,,ROW(C29)-1)="(blank)"), "",OFFSET('TABLE PIVOT'!$B$4,,ROW(C29)-1)),0)</f>
        <v/>
      </c>
    </row>
    <row r="33" spans="1:3" x14ac:dyDescent="0.2">
      <c r="A33" t="str">
        <f ca="1">IF(OR(OFFSET('TABLE PIVOT'!$A$5,ROW(A30)-1,)=0,OFFSET('TABLE PIVOT'!$A$5,ROW(A30)-1,)="Total",OFFSET('TABLE PIVOT'!$A$5,ROW(A30)-1,)="(blank)",OFFSET('TABLE PIVOT'!$A$5,ROW(A30)-1,)="Grand Total"), "",OFFSET('TABLE PIVOT'!$A$5,ROW(A30)-1,))</f>
        <v>Sweden</v>
      </c>
      <c r="C33" s="99" t="str">
        <f ca="1">IFERROR(IF(OR(OFFSET('TABLE PIVOT'!$B$4,,ROW(C30)-1)=0,OFFSET('TABLE PIVOT'!$B$4,,ROW(C30)-1)="Total",OFFSET('TABLE PIVOT'!$B$4,,ROW(C30)-1)="Grand Total",OFFSET('TABLE PIVOT'!$B$4,,ROW(C30)-1)="(blank)"), "",OFFSET('TABLE PIVOT'!$B$4,,ROW(C30)-1)),0)</f>
        <v/>
      </c>
    </row>
    <row r="34" spans="1:3" x14ac:dyDescent="0.2">
      <c r="A34" t="str">
        <f ca="1">IF(OR(OFFSET('TABLE PIVOT'!$A$5,ROW(A31)-1,)=0,OFFSET('TABLE PIVOT'!$A$5,ROW(A31)-1,)="Total",OFFSET('TABLE PIVOT'!$A$5,ROW(A31)-1,)="(blank)",OFFSET('TABLE PIVOT'!$A$5,ROW(A31)-1,)="Grand Total"), "",OFFSET('TABLE PIVOT'!$A$5,ROW(A31)-1,))</f>
        <v>Switzerland</v>
      </c>
      <c r="C34" s="99" t="str">
        <f ca="1">IFERROR(IF(OR(OFFSET('TABLE PIVOT'!$B$4,,ROW(C31)-1)=0,OFFSET('TABLE PIVOT'!$B$4,,ROW(C31)-1)="Total",OFFSET('TABLE PIVOT'!$B$4,,ROW(C31)-1)="Grand Total",OFFSET('TABLE PIVOT'!$B$4,,ROW(C31)-1)="(blank)"), "",OFFSET('TABLE PIVOT'!$B$4,,ROW(C31)-1)),0)</f>
        <v/>
      </c>
    </row>
    <row r="35" spans="1:3" x14ac:dyDescent="0.2">
      <c r="A35" t="str">
        <f ca="1">IF(OR(OFFSET('TABLE PIVOT'!$A$5,ROW(A32)-1,)=0,OFFSET('TABLE PIVOT'!$A$5,ROW(A32)-1,)="Total",OFFSET('TABLE PIVOT'!$A$5,ROW(A32)-1,)="(blank)",OFFSET('TABLE PIVOT'!$A$5,ROW(A32)-1,)="Grand Total"), "",OFFSET('TABLE PIVOT'!$A$5,ROW(A32)-1,))</f>
        <v>Ukraine</v>
      </c>
      <c r="C35" s="100" t="str">
        <f ca="1">IFERROR(IF(OR(OFFSET('TABLE PIVOT'!$B$4,,ROW(C32)-1)=0,OFFSET('TABLE PIVOT'!$B$4,,ROW(C32)-1)="Total",OFFSET('TABLE PIVOT'!$B$4,,ROW(C32)-1)="Grand Total",OFFSET('TABLE PIVOT'!$B$4,,ROW(C32)-1)="(blank)"), "",OFFSET('TABLE PIVOT'!$B$4,,ROW(C32)-1)),0)</f>
        <v/>
      </c>
    </row>
    <row r="36" spans="1:3" x14ac:dyDescent="0.2">
      <c r="A36" t="str">
        <f ca="1">IF(OR(OFFSET('TABLE PIVOT'!$A$5,ROW(A33)-1,)=0,OFFSET('TABLE PIVOT'!$A$5,ROW(A33)-1,)="Total",OFFSET('TABLE PIVOT'!$A$5,ROW(A33)-1,)="(blank)",OFFSET('TABLE PIVOT'!$A$5,ROW(A33)-1,)="Grand Total"), "",OFFSET('TABLE PIVOT'!$A$5,ROW(A33)-1,))</f>
        <v>United Kingdom</v>
      </c>
      <c r="C36" s="22" t="str">
        <f ca="1">IFERROR(IF(OR(OFFSET('TABLE PIVOT'!$B$4,,ROW(C33)-1)=0,OFFSET('TABLE PIVOT'!$B$4,,ROW(C33)-1)="Total",OFFSET('TABLE PIVOT'!$B$4,,ROW(C33)-1)="Grand Total",OFFSET('TABLE PIVOT'!$B$4,,ROW(C33)-1)="(blank)"), "",OFFSET('TABLE PIVOT'!$B$4,,ROW(C33)-1)),0)</f>
        <v/>
      </c>
    </row>
    <row r="37" spans="1:3" x14ac:dyDescent="0.2">
      <c r="A37" t="str">
        <f ca="1">IF(OR(OFFSET('TABLE PIVOT'!$A$5,ROW(A34)-1,)=0,OFFSET('TABLE PIVOT'!$A$5,ROW(A34)-1,)="Total",OFFSET('TABLE PIVOT'!$A$5,ROW(A34)-1,)="(blank)",OFFSET('TABLE PIVOT'!$A$5,ROW(A34)-1,)="Grand Total"), "",OFFSET('TABLE PIVOT'!$A$5,ROW(A34)-1,))</f>
        <v/>
      </c>
    </row>
    <row r="38" spans="1:3" x14ac:dyDescent="0.2">
      <c r="A38" t="str">
        <f ca="1">IF(OR(OFFSET('TABLE PIVOT'!$A$5,ROW(A35)-1,)=0,OFFSET('TABLE PIVOT'!$A$5,ROW(A35)-1,)="Total",OFFSET('TABLE PIVOT'!$A$5,ROW(A35)-1,)="(blank)",OFFSET('TABLE PIVOT'!$A$5,ROW(A35)-1,)="Grand Total"), "",OFFSET('TABLE PIVOT'!$A$5,ROW(A35)-1,))</f>
        <v/>
      </c>
    </row>
    <row r="39" spans="1:3" x14ac:dyDescent="0.2">
      <c r="A39" t="str">
        <f ca="1">IF(OR(OFFSET('TABLE PIVOT'!$A$5,ROW(A36)-1,)=0,OFFSET('TABLE PIVOT'!$A$5,ROW(A36)-1,)="Total",OFFSET('TABLE PIVOT'!$A$5,ROW(A36)-1,)="(blank)",OFFSET('TABLE PIVOT'!$A$5,ROW(A36)-1,)="Grand Total"), "",OFFSET('TABLE PIVOT'!$A$5,ROW(A36)-1,))</f>
        <v/>
      </c>
    </row>
    <row r="40" spans="1:3" x14ac:dyDescent="0.2">
      <c r="A40" t="str">
        <f ca="1">IF(OR(OFFSET('TABLE PIVOT'!$A$5,ROW(A37)-1,)=0,OFFSET('TABLE PIVOT'!$A$5,ROW(A37)-1,)="Total",OFFSET('TABLE PIVOT'!$A$5,ROW(A37)-1,)="(blank)",OFFSET('TABLE PIVOT'!$A$5,ROW(A37)-1,)="Grand Total"), "",OFFSET('TABLE PIVOT'!$A$5,ROW(A37)-1,))</f>
        <v/>
      </c>
    </row>
    <row r="41" spans="1:3" x14ac:dyDescent="0.2">
      <c r="A41" t="str">
        <f ca="1">IF(OR(OFFSET('TABLE PIVOT'!$A$5,ROW(A38)-1,)=0,OFFSET('TABLE PIVOT'!$A$5,ROW(A38)-1,)="Total",OFFSET('TABLE PIVOT'!$A$5,ROW(A38)-1,)="(blank)",OFFSET('TABLE PIVOT'!$A$5,ROW(A38)-1,)="Grand Total"), "",OFFSET('TABLE PIVOT'!$A$5,ROW(A38)-1,))</f>
        <v/>
      </c>
    </row>
    <row r="42" spans="1:3" x14ac:dyDescent="0.2">
      <c r="A42" t="str">
        <f ca="1">IF(OR(OFFSET('TABLE PIVOT'!$A$5,ROW(A39)-1,)=0,OFFSET('TABLE PIVOT'!$A$5,ROW(A39)-1,)="Total",OFFSET('TABLE PIVOT'!$A$5,ROW(A39)-1,)="(blank)",OFFSET('TABLE PIVOT'!$A$5,ROW(A39)-1,)="Grand Total"), "",OFFSET('TABLE PIVOT'!$A$5,ROW(A39)-1,))</f>
        <v/>
      </c>
    </row>
    <row r="43" spans="1:3" x14ac:dyDescent="0.2">
      <c r="A43" t="str">
        <f ca="1">IF(OR(OFFSET('TABLE PIVOT'!$A$5,ROW(A40)-1,)=0,OFFSET('TABLE PIVOT'!$A$5,ROW(A40)-1,)="Total",OFFSET('TABLE PIVOT'!$A$5,ROW(A40)-1,)="(blank)",OFFSET('TABLE PIVOT'!$A$5,ROW(A40)-1,)="Grand Total"), "",OFFSET('TABLE PIVOT'!$A$5,ROW(A40)-1,))</f>
        <v/>
      </c>
    </row>
    <row r="44" spans="1:3" x14ac:dyDescent="0.2">
      <c r="A44" t="str">
        <f ca="1">IF(OR(OFFSET('TABLE PIVOT'!$A$5,ROW(A41)-1,)=0,OFFSET('TABLE PIVOT'!$A$5,ROW(A41)-1,)="Total",OFFSET('TABLE PIVOT'!$A$5,ROW(A41)-1,)="(blank)",OFFSET('TABLE PIVOT'!$A$5,ROW(A41)-1,)="Grand Total"), "",OFFSET('TABLE PIVOT'!$A$5,ROW(A41)-1,))</f>
        <v/>
      </c>
    </row>
    <row r="45" spans="1:3" x14ac:dyDescent="0.2">
      <c r="A45" t="str">
        <f ca="1">IF(OR(OFFSET('TABLE PIVOT'!$A$5,ROW(A42)-1,)=0,OFFSET('TABLE PIVOT'!$A$5,ROW(A42)-1,)="Total",OFFSET('TABLE PIVOT'!$A$5,ROW(A42)-1,)="(blank)",OFFSET('TABLE PIVOT'!$A$5,ROW(A42)-1,)="Grand Total"), "",OFFSET('TABLE PIVOT'!$A$5,ROW(A42)-1,))</f>
        <v/>
      </c>
    </row>
    <row r="46" spans="1:3" x14ac:dyDescent="0.2">
      <c r="A46" t="str">
        <f ca="1">IF(OR(OFFSET('TABLE PIVOT'!$A$5,ROW(A43)-1,)=0,OFFSET('TABLE PIVOT'!$A$5,ROW(A43)-1,)="Total",OFFSET('TABLE PIVOT'!$A$5,ROW(A43)-1,)="(blank)",OFFSET('TABLE PIVOT'!$A$5,ROW(A43)-1,)="Grand Total"), "",OFFSET('TABLE PIVOT'!$A$5,ROW(A43)-1,))</f>
        <v/>
      </c>
    </row>
    <row r="47" spans="1:3" x14ac:dyDescent="0.2">
      <c r="A47" t="str">
        <f ca="1">IF(OR(OFFSET('TABLE PIVOT'!$A$5,ROW(A44)-1,)=0,OFFSET('TABLE PIVOT'!$A$5,ROW(A44)-1,)="Total",OFFSET('TABLE PIVOT'!$A$5,ROW(A44)-1,)="(blank)",OFFSET('TABLE PIVOT'!$A$5,ROW(A44)-1,)="Grand Total"), "",OFFSET('TABLE PIVOT'!$A$5,ROW(A44)-1,))</f>
        <v/>
      </c>
    </row>
    <row r="48" spans="1:3" x14ac:dyDescent="0.2">
      <c r="A48" t="str">
        <f ca="1">IF(OR(OFFSET('TABLE PIVOT'!$A$5,ROW(A45)-1,)=0,OFFSET('TABLE PIVOT'!$A$5,ROW(A45)-1,)="Total",OFFSET('TABLE PIVOT'!$A$5,ROW(A45)-1,)="(blank)",OFFSET('TABLE PIVOT'!$A$5,ROW(A45)-1,)="Grand Total"), "",OFFSET('TABLE PIVOT'!$A$5,ROW(A45)-1,))</f>
        <v/>
      </c>
    </row>
    <row r="49" spans="1:1" x14ac:dyDescent="0.2">
      <c r="A49" t="str">
        <f ca="1">IF(OR(OFFSET('TABLE PIVOT'!$A$5,ROW(A46)-1,)=0,OFFSET('TABLE PIVOT'!$A$5,ROW(A46)-1,)="Total",OFFSET('TABLE PIVOT'!$A$5,ROW(A46)-1,)="(blank)",OFFSET('TABLE PIVOT'!$A$5,ROW(A46)-1,)="Grand Total"), "",OFFSET('TABLE PIVOT'!$A$5,ROW(A46)-1,))</f>
        <v/>
      </c>
    </row>
    <row r="50" spans="1:1" x14ac:dyDescent="0.2">
      <c r="A50" t="str">
        <f ca="1">IF(OR(OFFSET('TABLE PIVOT'!$A$5,ROW(A47)-1,)=0,OFFSET('TABLE PIVOT'!$A$5,ROW(A47)-1,)="Total",OFFSET('TABLE PIVOT'!$A$5,ROW(A47)-1,)="(blank)",OFFSET('TABLE PIVOT'!$A$5,ROW(A47)-1,)="Grand Total"), "",OFFSET('TABLE PIVOT'!$A$5,ROW(A47)-1,))</f>
        <v/>
      </c>
    </row>
    <row r="51" spans="1:1" x14ac:dyDescent="0.2">
      <c r="A51" t="str">
        <f ca="1">IF(OR(OFFSET('TABLE PIVOT'!$A$5,ROW(A48)-1,)=0,OFFSET('TABLE PIVOT'!$A$5,ROW(A48)-1,)="Total",OFFSET('TABLE PIVOT'!$A$5,ROW(A48)-1,)="(blank)",OFFSET('TABLE PIVOT'!$A$5,ROW(A48)-1,)="Grand Total"), "",OFFSET('TABLE PIVOT'!$A$5,ROW(A48)-1,))</f>
        <v/>
      </c>
    </row>
    <row r="52" spans="1:1" x14ac:dyDescent="0.2">
      <c r="A52" t="str">
        <f ca="1">IF(OR(OFFSET('TABLE PIVOT'!$A$5,ROW(A49)-1,)=0,OFFSET('TABLE PIVOT'!$A$5,ROW(A49)-1,)="Total",OFFSET('TABLE PIVOT'!$A$5,ROW(A49)-1,)="(blank)",OFFSET('TABLE PIVOT'!$A$5,ROW(A49)-1,)="Grand Total"), "",OFFSET('TABLE PIVOT'!$A$5,ROW(A49)-1,))</f>
        <v/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1ADA41-E87F-4E80-B81B-F645A6EDF7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Estimated Costs</vt:lpstr>
      <vt:lpstr>TABLE PIVOT</vt:lpstr>
      <vt:lpstr>Countries</vt:lpstr>
      <vt:lpstr>MeetingCountries</vt:lpstr>
      <vt:lpstr>ParticipantCountries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AMADEI Sebastien (ESTAT-EXT)</cp:lastModifiedBy>
  <cp:lastPrinted>2020-11-03T15:52:54Z</cp:lastPrinted>
  <dcterms:created xsi:type="dcterms:W3CDTF">2020-08-07T11:45:15Z</dcterms:created>
  <dcterms:modified xsi:type="dcterms:W3CDTF">2020-11-04T11:02:40Z</dcterms:modified>
</cp:coreProperties>
</file>