
<file path=[Content_Types].xml><?xml version="1.0" encoding="utf-8"?>
<Types xmlns="http://schemas.openxmlformats.org/package/2006/content-types">
  <Default Extension="bin" ContentType="application/vnd.ms-office.vbaProject"/>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ThisWorkbook" defaultThemeVersion="202300"/>
  <mc:AlternateContent xmlns:mc="http://schemas.openxmlformats.org/markup-compatibility/2006">
    <mc:Choice Requires="x15">
      <x15ac:absPath xmlns:x15ac="http://schemas.microsoft.com/office/spreadsheetml/2010/11/ac" url="C:\Users\salpetier\Desktop\"/>
    </mc:Choice>
  </mc:AlternateContent>
  <xr:revisionPtr revIDLastSave="0" documentId="13_ncr:1_{3757FBCB-C93B-4C98-A44E-082953086D35}" xr6:coauthVersionLast="47" xr6:coauthVersionMax="47" xr10:uidLastSave="{00000000-0000-0000-0000-000000000000}"/>
  <bookViews>
    <workbookView xWindow="-120" yWindow="-120" windowWidth="29040" windowHeight="15720" xr2:uid="{D9EB8D7F-EDA9-4275-91DC-9F6C1797898A}"/>
  </bookViews>
  <sheets>
    <sheet name="Feuil1" sheetId="1" r:id="rId1"/>
    <sheet name="Feuil2" sheetId="2" r:id="rId2"/>
  </sheets>
  <externalReferences>
    <externalReference r:id="rId3"/>
  </externalReferences>
  <definedNames>
    <definedName name="Catégorie_pièce">'[1]Modèles+listes'!$B$51:$B$54</definedName>
    <definedName name="Modèle">'[1]Modèles+listes'!$B$5:$B$21</definedName>
    <definedName name="Type_de_pièce">'[1]Modèles+listes'!$B$57:$B$65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 i="2" l="1"/>
  <c r="J4" i="2"/>
  <c r="I4" i="2"/>
  <c r="H4" i="2"/>
  <c r="G4" i="2"/>
  <c r="F4" i="2"/>
  <c r="E4" i="2"/>
  <c r="D4" i="2"/>
  <c r="C4" i="2"/>
  <c r="B4" i="2"/>
  <c r="K3" i="2"/>
  <c r="J3" i="2"/>
  <c r="I3" i="2"/>
  <c r="H3" i="2"/>
  <c r="G3" i="2"/>
  <c r="F3" i="2"/>
  <c r="E3" i="2"/>
  <c r="D3" i="2"/>
  <c r="C3" i="2"/>
  <c r="B3" i="2"/>
  <c r="K2" i="2"/>
  <c r="J2" i="2"/>
  <c r="I2" i="2"/>
  <c r="H2" i="2"/>
  <c r="G2" i="2"/>
  <c r="F2" i="2"/>
  <c r="E2" i="2"/>
  <c r="D2" i="2"/>
  <c r="C2" i="2"/>
  <c r="B2" i="2"/>
  <c r="AZ34" i="1"/>
  <c r="I30" i="1"/>
  <c r="H30" i="1"/>
  <c r="I29" i="1"/>
  <c r="H29" i="1"/>
  <c r="I28" i="1"/>
  <c r="H28" i="1"/>
  <c r="I27" i="1"/>
  <c r="H27" i="1"/>
  <c r="I26" i="1"/>
  <c r="H26" i="1"/>
  <c r="I25" i="1"/>
  <c r="H25" i="1"/>
  <c r="I24" i="1"/>
  <c r="H24" i="1"/>
  <c r="I23" i="1"/>
  <c r="H23" i="1"/>
  <c r="I22" i="1"/>
  <c r="H22" i="1"/>
  <c r="I21" i="1"/>
  <c r="H21" i="1"/>
  <c r="I20" i="1"/>
  <c r="H20" i="1"/>
  <c r="I19" i="1"/>
  <c r="H19" i="1"/>
  <c r="I18" i="1"/>
  <c r="H18" i="1"/>
  <c r="I17" i="1"/>
  <c r="H17" i="1"/>
  <c r="I16" i="1"/>
  <c r="H16" i="1"/>
  <c r="I15" i="1"/>
  <c r="H15" i="1"/>
  <c r="I14" i="1"/>
  <c r="H14" i="1"/>
  <c r="I13" i="1"/>
  <c r="H13" i="1"/>
  <c r="I12" i="1"/>
  <c r="H12" i="1"/>
  <c r="I11" i="1"/>
  <c r="H11" i="1"/>
  <c r="I10" i="1"/>
  <c r="H10" i="1"/>
  <c r="BC34" i="1"/>
  <c r="I9" i="1"/>
  <c r="H9" i="1"/>
  <c r="H8" i="1"/>
  <c r="BA34" i="1" l="1"/>
  <c r="BB3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Jacob, Florent</author>
    <author>Sébastien SALPETIER</author>
  </authors>
  <commentList>
    <comment ref="H7" authorId="0" shapeId="0" xr:uid="{A1761251-FE84-4784-91D4-C3AE8DB975A1}">
      <text>
        <r>
          <rPr>
            <b/>
            <u/>
            <sz val="11"/>
            <color indexed="81"/>
            <rFont val="Tahoma"/>
            <family val="2"/>
          </rPr>
          <t>Niveau:</t>
        </r>
        <r>
          <rPr>
            <sz val="9"/>
            <color indexed="81"/>
            <rFont val="Tahoma"/>
            <family val="2"/>
          </rPr>
          <t xml:space="preserve">
Remplissage automatique
Doublon autorisé en vert
Doublon interdit en rouge</t>
        </r>
      </text>
    </comment>
    <comment ref="I7" authorId="0" shapeId="0" xr:uid="{3F86D902-7054-434C-A28C-B4E313EDB2A7}">
      <text>
        <r>
          <rPr>
            <b/>
            <u/>
            <sz val="11"/>
            <color indexed="81"/>
            <rFont val="Tahoma"/>
            <family val="2"/>
          </rPr>
          <t>Niveau père:</t>
        </r>
        <r>
          <rPr>
            <sz val="9"/>
            <color indexed="81"/>
            <rFont val="Tahoma"/>
            <family val="2"/>
          </rPr>
          <t xml:space="preserve">
Remplissage automatique
</t>
        </r>
      </text>
    </comment>
    <comment ref="L7" authorId="1" shapeId="0" xr:uid="{3079D2D5-F27B-4481-A9FE-0A79A44C7019}">
      <text>
        <r>
          <rPr>
            <sz val="9"/>
            <color indexed="81"/>
            <rFont val="Tahoma"/>
            <family val="2"/>
          </rPr>
          <t xml:space="preserve">Choisir les opérations dans la liste du menu déroulant 
</t>
        </r>
      </text>
    </comment>
    <comment ref="M7" authorId="1" shapeId="0" xr:uid="{D8E718CA-DC79-4600-9777-87B778CDE9B3}">
      <text>
        <r>
          <rPr>
            <sz val="9"/>
            <color indexed="81"/>
            <rFont val="Tahoma"/>
            <family val="2"/>
          </rPr>
          <t xml:space="preserve">Renseigner  la Bom possible de laisser des espaces entre chaque sous composant
si code exisstant dans ax le saisir 
</t>
        </r>
      </text>
    </comment>
    <comment ref="N7" authorId="0" shapeId="0" xr:uid="{BCD5ABF8-22A9-495E-BDAA-21854FE58306}">
      <text>
        <r>
          <rPr>
            <b/>
            <u/>
            <sz val="11"/>
            <color indexed="81"/>
            <rFont val="Tahoma"/>
            <family val="2"/>
          </rPr>
          <t xml:space="preserve">Nom article:
</t>
        </r>
        <r>
          <rPr>
            <sz val="9"/>
            <color indexed="81"/>
            <rFont val="Tahoma"/>
            <family val="2"/>
          </rPr>
          <t xml:space="preserve">
Remplissage automatique pour les codes existant et le poste de charge existant
Manuel pour les nouveaux codes. 30 caractères maxi en MAJUSCULES.
Possibilité de modifier la designation du poste de charge pour les opérations 
</t>
        </r>
        <r>
          <rPr>
            <b/>
            <sz val="9"/>
            <color indexed="10"/>
            <rFont val="Tahoma"/>
            <family val="2"/>
          </rPr>
          <t xml:space="preserve">
Obligatoire</t>
        </r>
      </text>
    </comment>
    <comment ref="O7" authorId="0" shapeId="0" xr:uid="{1484D066-19FF-45C8-BC89-466C5222708D}">
      <text>
        <r>
          <rPr>
            <b/>
            <u/>
            <sz val="11"/>
            <color indexed="81"/>
            <rFont val="Tahoma"/>
            <family val="2"/>
          </rPr>
          <t>Modèle de pièce:</t>
        </r>
        <r>
          <rPr>
            <sz val="9"/>
            <color indexed="81"/>
            <rFont val="Tahoma"/>
            <family val="2"/>
          </rPr>
          <t xml:space="preserve">
Responsable: Indus
MODEL               FABRIQUE,NON GERE,LOT
MODELHA           ACHAT SUR INVEST, NON STOCKE
MODEL01            PF FAB CONFIG,IMMA = STANDARD
MODEL01A          PF FAB NON CONFIG,IMMA
MODEL01C          PF NON CONFIG,NON IMMA=ACCESS
MODEL01F          PF CONFIG,NON IMMA = EV'HORA
MODEL02           SF FAB = P/C
MODEL02J          SF FAB ASSEMBLAGE OU OPTION
MODEL02P          PIECE PRIMAIRE
MODEL03           MATIERE PREMIERE
MODEL04           PIECE ACHETEE
MODEL04Q         PIECES ACH.= VIS,COLLE,...
MODEL05           SF NON GERE/LOT, SS-TRAITANCE
MODEL06           KIT EXPEDITION, SAV
MODEL06A         PORTE DE RECHANGE
MODEL09           FANTOME
Obligatoire pour toutes les nouvelles pièces, assemblage...
</t>
        </r>
      </text>
    </comment>
    <comment ref="P7" authorId="0" shapeId="0" xr:uid="{DEC17BB0-6D94-4005-848D-69A9CDC48CC4}">
      <text>
        <r>
          <rPr>
            <b/>
            <u/>
            <sz val="11"/>
            <color indexed="81"/>
            <rFont val="Tahoma"/>
            <family val="2"/>
          </rPr>
          <t>U/M de base:</t>
        </r>
        <r>
          <rPr>
            <sz val="9"/>
            <color indexed="81"/>
            <rFont val="Tahoma"/>
            <family val="2"/>
          </rPr>
          <t xml:space="preserve">
Responsable: BE
Unité de mesure utilisée dans les structures/stock/ calcul des coûts
Doit exister dans CRS050
PI:    Pièce Individuelle
KG:   Poids en kilogramme
MT:  Longeur en mètre
LT:   Volume en litre
M2:   Surface en m²
Obligatoire pour toutes les nouvelles pièces, assemblage...</t>
        </r>
      </text>
    </comment>
    <comment ref="Q7" authorId="0" shapeId="0" xr:uid="{6BAC0C56-D07B-4026-8C54-55F3770E7C23}">
      <text>
        <r>
          <rPr>
            <b/>
            <u/>
            <sz val="11"/>
            <color indexed="81"/>
            <rFont val="Tahoma"/>
            <family val="2"/>
          </rPr>
          <t>Poids produit brut:</t>
        </r>
        <r>
          <rPr>
            <sz val="9"/>
            <color indexed="81"/>
            <rFont val="Tahoma"/>
            <family val="2"/>
          </rPr>
          <t xml:space="preserve">
Responsable: BE / Indus
Poids de l'article incluant celui de l'emballage
En Kg
Obligatoire pour toutes les nouvelles pièces, assemblage...
</t>
        </r>
      </text>
    </comment>
    <comment ref="R7" authorId="0" shapeId="0" xr:uid="{F5C25158-D28D-4B3D-A84B-3BD1C02CC347}">
      <text>
        <r>
          <rPr>
            <b/>
            <u/>
            <sz val="11"/>
            <color indexed="81"/>
            <rFont val="Tahoma"/>
            <family val="2"/>
          </rPr>
          <t>Poids net:</t>
        </r>
        <r>
          <rPr>
            <sz val="9"/>
            <color indexed="81"/>
            <rFont val="Tahoma"/>
            <family val="2"/>
          </rPr>
          <t xml:space="preserve">
Responsable: BE
Poids de l'article hors emballage
En Kg
Obligatoire pour toutes les nouvelles pièces, assemblage...</t>
        </r>
      </text>
    </comment>
    <comment ref="U7" authorId="0" shapeId="0" xr:uid="{403A017E-5368-4554-BED3-F16A87BD562E}">
      <text>
        <r>
          <rPr>
            <b/>
            <u/>
            <sz val="11"/>
            <color indexed="81"/>
            <rFont val="Tahoma"/>
            <family val="2"/>
          </rPr>
          <t>Code plan Movex :</t>
        </r>
        <r>
          <rPr>
            <b/>
            <u/>
            <sz val="10"/>
            <color indexed="81"/>
            <rFont val="Tahoma"/>
            <family val="2"/>
          </rPr>
          <t xml:space="preserve">
</t>
        </r>
        <r>
          <rPr>
            <sz val="9"/>
            <color indexed="81"/>
            <rFont val="Tahoma"/>
            <family val="2"/>
          </rPr>
          <t xml:space="preserve">
Remplmissage automatique</t>
        </r>
      </text>
    </comment>
    <comment ref="V7" authorId="0" shapeId="0" xr:uid="{222048BA-848C-4641-B51D-4801ED02F2A8}">
      <text>
        <r>
          <rPr>
            <b/>
            <u/>
            <sz val="11"/>
            <color indexed="81"/>
            <rFont val="Tahoma"/>
            <family val="2"/>
          </rPr>
          <t>Type de plan:</t>
        </r>
        <r>
          <rPr>
            <sz val="9"/>
            <color indexed="81"/>
            <rFont val="Tahoma"/>
            <family val="2"/>
          </rPr>
          <t xml:space="preserve">
PL pour plan
GR pour Groupement plan (ex : Panoplie)</t>
        </r>
      </text>
    </comment>
    <comment ref="W7" authorId="0" shapeId="0" xr:uid="{0DABB5F2-0292-4C65-89B6-70803AEF9CDC}">
      <text>
        <r>
          <rPr>
            <b/>
            <u/>
            <sz val="11"/>
            <color indexed="81"/>
            <rFont val="Tahoma"/>
            <family val="2"/>
          </rPr>
          <t>Série économique:</t>
        </r>
        <r>
          <rPr>
            <sz val="9"/>
            <color indexed="81"/>
            <rFont val="Tahoma"/>
            <family val="2"/>
          </rPr>
          <t xml:space="preserve">
Responsable: Indus
Quantité normalement fabriquée/achetée: utilisée dans le calcul du prix de revient (temps préparation)
Obligatoire</t>
        </r>
      </text>
    </comment>
    <comment ref="Y7" authorId="1" shapeId="0" xr:uid="{AC7F8666-21A2-418C-B691-A4E07AA3191E}">
      <text>
        <r>
          <rPr>
            <b/>
            <sz val="9"/>
            <color indexed="81"/>
            <rFont val="Tahoma"/>
            <family val="2"/>
          </rPr>
          <t>Sébastien SALPETIER:</t>
        </r>
        <r>
          <rPr>
            <sz val="9"/>
            <color indexed="81"/>
            <rFont val="Tahoma"/>
            <family val="2"/>
          </rPr>
          <t xml:space="preserve">
P : PRODUIT FINI COMMERCIAL
W : PIECE MOULEE
F : PIECE ASSEMBLEE
M : MATIERE
A : ACHAT
</t>
        </r>
        <r>
          <rPr>
            <b/>
            <sz val="9"/>
            <color indexed="10"/>
            <rFont val="Tahoma"/>
            <family val="2"/>
          </rPr>
          <t xml:space="preserve">Obligatoire
</t>
        </r>
      </text>
    </comment>
    <comment ref="AA7" authorId="1" shapeId="0" xr:uid="{15D84B9E-F295-408B-85D9-52DA337FE067}">
      <text>
        <r>
          <rPr>
            <sz val="9"/>
            <color indexed="81"/>
            <rFont val="Tahoma"/>
            <family val="2"/>
          </rPr>
          <t xml:space="preserve">BE
Renseigner le Fournisseur choisi dans la DDC par les Achats
</t>
        </r>
      </text>
    </comment>
    <comment ref="AB7" authorId="1" shapeId="0" xr:uid="{716355E1-3115-45CC-9C48-2E59021A8AAB}">
      <text>
        <r>
          <rPr>
            <sz val="9"/>
            <color indexed="81"/>
            <rFont val="Tahoma"/>
            <family val="2"/>
          </rPr>
          <t xml:space="preserve">BE
Multiplier le prix pièce par le taux d'approche en face du fournisseur choisi
</t>
        </r>
      </text>
    </comment>
    <comment ref="AC7" authorId="1" shapeId="0" xr:uid="{27AC9378-1A87-4972-B867-F886A11E8BA7}">
      <text>
        <r>
          <rPr>
            <sz val="9"/>
            <color indexed="81"/>
            <rFont val="Tahoma"/>
            <family val="2"/>
          </rPr>
          <t xml:space="preserve">BE
Multiplier le prix pièce par le taux indiqué en face du fournisseur choisi
</t>
        </r>
      </text>
    </comment>
    <comment ref="AD7" authorId="1" shapeId="0" xr:uid="{C37DF654-D2B7-4127-ADEE-B49B5D1FD0F8}">
      <text>
        <r>
          <rPr>
            <b/>
            <sz val="9"/>
            <color indexed="81"/>
            <rFont val="Tahoma"/>
            <family val="2"/>
          </rPr>
          <t xml:space="preserve">BE : 
</t>
        </r>
        <r>
          <rPr>
            <sz val="9"/>
            <color indexed="81"/>
            <rFont val="Tahoma"/>
            <family val="2"/>
          </rPr>
          <t>Si Frais Divers les répartir sur la quantité commandé</t>
        </r>
        <r>
          <rPr>
            <b/>
            <sz val="9"/>
            <color indexed="81"/>
            <rFont val="Tahoma"/>
            <family val="2"/>
          </rPr>
          <t xml:space="preserve">
EX : </t>
        </r>
        <r>
          <rPr>
            <sz val="9"/>
            <color indexed="81"/>
            <rFont val="Tahoma"/>
            <family val="2"/>
          </rPr>
          <t xml:space="preserve">110€ frais pour 20 Pièces
=PRIX PIECE + (110/20)
</t>
        </r>
      </text>
    </comment>
    <comment ref="AE7" authorId="1" shapeId="0" xr:uid="{2BDEB95B-D183-4087-B57B-7706DEDE663B}">
      <text>
        <r>
          <rPr>
            <b/>
            <sz val="9"/>
            <color indexed="81"/>
            <rFont val="Tahoma"/>
            <family val="2"/>
          </rPr>
          <t>RENSEIGNER LA DEVISE fOURNISSEUR</t>
        </r>
        <r>
          <rPr>
            <sz val="9"/>
            <color indexed="81"/>
            <rFont val="Tahoma"/>
            <family val="2"/>
          </rPr>
          <t xml:space="preserve">
</t>
        </r>
      </text>
    </comment>
  </commentList>
</comments>
</file>

<file path=xl/sharedStrings.xml><?xml version="1.0" encoding="utf-8"?>
<sst xmlns="http://schemas.openxmlformats.org/spreadsheetml/2006/main" count="323" uniqueCount="139">
  <si>
    <t xml:space="preserve">Désignation : </t>
  </si>
  <si>
    <t>BOUCHON VOL</t>
  </si>
  <si>
    <t>Date de MAJ</t>
  </si>
  <si>
    <t>Famille</t>
  </si>
  <si>
    <t>Devise
Budget</t>
  </si>
  <si>
    <t>1 USD</t>
  </si>
  <si>
    <t>€</t>
  </si>
  <si>
    <t>PR-24-011
FX564-146</t>
  </si>
  <si>
    <t>PR-24-011 
FX564-146</t>
  </si>
  <si>
    <t>Program Manager :</t>
  </si>
  <si>
    <t>XXXXX X.</t>
  </si>
  <si>
    <t>TP Factor</t>
  </si>
  <si>
    <t>1 GBP</t>
  </si>
  <si>
    <t>N° de FEC :</t>
  </si>
  <si>
    <t>24-011</t>
  </si>
  <si>
    <t>Super Famille</t>
  </si>
  <si>
    <t>1 CHF</t>
  </si>
  <si>
    <t>N° de fiche technique:</t>
  </si>
  <si>
    <t>FX464-146</t>
  </si>
  <si>
    <t>01000</t>
  </si>
  <si>
    <t>PÈRE/FILS</t>
  </si>
  <si>
    <t>PDS021 COMPOSANTS</t>
  </si>
  <si>
    <t>Données Movex (MMS001 / 002 / 003 / CRS230)</t>
  </si>
  <si>
    <t>Niveau 0</t>
  </si>
  <si>
    <t>Niveau 1</t>
  </si>
  <si>
    <t>Niveau 2</t>
  </si>
  <si>
    <t>Niveau 3</t>
  </si>
  <si>
    <t>Niveau 4</t>
  </si>
  <si>
    <t>Niveau 5</t>
  </si>
  <si>
    <t>Niveau</t>
  </si>
  <si>
    <t>Niveau père</t>
  </si>
  <si>
    <t>N° SEQ</t>
  </si>
  <si>
    <t>N° OP</t>
  </si>
  <si>
    <t>Opération</t>
  </si>
  <si>
    <t>Numero d'article</t>
  </si>
  <si>
    <t>Désignation Article</t>
  </si>
  <si>
    <t>Modèle de création MMS</t>
  </si>
  <si>
    <t>U/M de base</t>
  </si>
  <si>
    <t>PLAN</t>
  </si>
  <si>
    <t>POIDS</t>
  </si>
  <si>
    <t>Colonne3</t>
  </si>
  <si>
    <t>Colonne5</t>
  </si>
  <si>
    <t>Colonne6</t>
  </si>
  <si>
    <t>Type plan</t>
  </si>
  <si>
    <t>Série éco.</t>
  </si>
  <si>
    <t>Cat. pièce</t>
  </si>
  <si>
    <t>Groupe d'articles</t>
  </si>
  <si>
    <t>PRE BASE
AX / CH MA/MO</t>
  </si>
  <si>
    <t>Code Four.</t>
  </si>
  <si>
    <t>Frais d'appro</t>
  </si>
  <si>
    <t>Frais divers %</t>
  </si>
  <si>
    <t>Frais divers fixe</t>
  </si>
  <si>
    <t>DEVISE</t>
  </si>
  <si>
    <t>Qté 1</t>
  </si>
  <si>
    <t>Qté 1
Frais Inclus</t>
  </si>
  <si>
    <t>Qté 2</t>
  </si>
  <si>
    <t>Qté 2
Frais Inclus</t>
  </si>
  <si>
    <t>Qté 3</t>
  </si>
  <si>
    <t>Qté 3
Frais Inclus</t>
  </si>
  <si>
    <t>Qté 32</t>
  </si>
  <si>
    <t>Qté 2
Frais Inclus4</t>
  </si>
  <si>
    <t>Qté 35</t>
  </si>
  <si>
    <t>Qté 1
Frais Inclus6</t>
  </si>
  <si>
    <t>Qté 4</t>
  </si>
  <si>
    <t>Qté 2
Frais Inclus7</t>
  </si>
  <si>
    <t>Qté 48</t>
  </si>
  <si>
    <t>Qté 1
Frais Inclus9</t>
  </si>
  <si>
    <t>Qté 5</t>
  </si>
  <si>
    <t>Qté 2
Frais Inclus10</t>
  </si>
  <si>
    <t>CAS 511</t>
  </si>
  <si>
    <t>CAS 1 FRAIS INCLUS12</t>
  </si>
  <si>
    <t>CAS 6</t>
  </si>
  <si>
    <t>Outillage</t>
  </si>
  <si>
    <t>PRODUIT FINI</t>
  </si>
  <si>
    <t xml:space="preserve">PR-24-011 </t>
  </si>
  <si>
    <t>Receptacle Cap for monomodule (TE 787-8009-00)</t>
  </si>
  <si>
    <t>P</t>
  </si>
  <si>
    <t>PI</t>
  </si>
  <si>
    <t xml:space="preserve"> Nouveau</t>
  </si>
  <si>
    <t>Composant +Fabrication</t>
  </si>
  <si>
    <t>PR-24-011_002</t>
  </si>
  <si>
    <t>Insert Nickelé</t>
  </si>
  <si>
    <t>W</t>
  </si>
  <si>
    <t>F</t>
  </si>
  <si>
    <t>00000001059</t>
  </si>
  <si>
    <t xml:space="preserve"> Existant</t>
  </si>
  <si>
    <t>PR-24-011_002_TS</t>
  </si>
  <si>
    <t>INSERT NICKELE SP020</t>
  </si>
  <si>
    <t>A</t>
  </si>
  <si>
    <t>F266</t>
  </si>
  <si>
    <t>GBP</t>
  </si>
  <si>
    <t>A30-MA</t>
  </si>
  <si>
    <t xml:space="preserve"> Opérations</t>
  </si>
  <si>
    <t>PR-24-011_001</t>
  </si>
  <si>
    <t>joint en SM 541</t>
  </si>
  <si>
    <t>E</t>
  </si>
  <si>
    <t>88000000541</t>
  </si>
  <si>
    <t>SST PR-24-011_001</t>
  </si>
  <si>
    <t>SST JOINT SM 541</t>
  </si>
  <si>
    <t>F1723</t>
  </si>
  <si>
    <t>EUR</t>
  </si>
  <si>
    <t>PR-24-011_003</t>
  </si>
  <si>
    <t>BOUCHON en SM 356</t>
  </si>
  <si>
    <t>88000000356</t>
  </si>
  <si>
    <t>SST PR-24-011_003</t>
  </si>
  <si>
    <t>SST BOUCHON</t>
  </si>
  <si>
    <t>F254</t>
  </si>
  <si>
    <t>USD</t>
  </si>
  <si>
    <t>I21-MO</t>
  </si>
  <si>
    <t>MARQUAGE 
 CONDIT.</t>
  </si>
  <si>
    <t>I28-MA</t>
  </si>
  <si>
    <t>I28-MO</t>
  </si>
  <si>
    <t>00000011884</t>
  </si>
  <si>
    <t>1000</t>
  </si>
  <si>
    <t>2000</t>
  </si>
  <si>
    <t>5000</t>
  </si>
  <si>
    <t>10000</t>
  </si>
  <si>
    <t>PRE EN € UN</t>
  </si>
  <si>
    <t>Numéro d'articles</t>
  </si>
  <si>
    <t>Qté 5-</t>
  </si>
  <si>
    <t>Qté 6-</t>
  </si>
  <si>
    <t>Qté 7-</t>
  </si>
  <si>
    <t>Qté 8-</t>
  </si>
  <si>
    <t>Qté 9-</t>
  </si>
  <si>
    <t>Qté 10-</t>
  </si>
  <si>
    <t>//</t>
  </si>
  <si>
    <t xml:space="preserve"> </t>
  </si>
  <si>
    <t>1</t>
  </si>
  <si>
    <t/>
  </si>
  <si>
    <t>ULTEM 2212 R NOIR - SM 301</t>
  </si>
  <si>
    <t>M</t>
  </si>
  <si>
    <t>Moul/Smlge Auto Bi-Injection N°2-3</t>
  </si>
  <si>
    <t xml:space="preserve"> Temps</t>
  </si>
  <si>
    <t>SILICONE FLUORE OCRE</t>
  </si>
  <si>
    <t>R-24-011_003</t>
  </si>
  <si>
    <t>ZYTEL 103HSL BKB080</t>
  </si>
  <si>
    <t>Marquage Noir + Auto Contrôle (Cdt)</t>
  </si>
  <si>
    <t>Marquage Laser Fibrée (Es + Keyence)</t>
  </si>
  <si>
    <t>GAINE iGMaR pour sachet - lg 375 ml-SM 1571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</si>
</sst>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d/mm/yy;@"/>
    <numFmt numFmtId="165" formatCode="0.0000"/>
    <numFmt numFmtId="166" formatCode="0.0"/>
    <numFmt numFmtId="167" formatCode="0.000"/>
  </numFmts>
  <fonts count="34" x14ac:knownFonts="1">
    <font>
      <sz val="11"/>
      <color theme="1"/>
      <name val="Aptos Narrow"/>
      <family val="2"/>
      <scheme val="minor"/>
    </font>
    <font>
      <b/>
      <sz val="14"/>
      <color rgb="FF000000"/>
      <name val="Calibri"/>
      <family val="2"/>
    </font>
    <font>
      <sz val="11"/>
      <color theme="1"/>
      <name val="Arial"/>
      <family val="2"/>
    </font>
    <font>
      <b/>
      <sz val="11"/>
      <color theme="1"/>
      <name val="Arial"/>
      <family val="2"/>
    </font>
    <font>
      <b/>
      <sz val="8"/>
      <name val="Arial"/>
      <family val="2"/>
    </font>
    <font>
      <b/>
      <sz val="12"/>
      <name val="Arial"/>
      <family val="2"/>
    </font>
    <font>
      <b/>
      <sz val="10"/>
      <name val="Arial"/>
      <family val="2"/>
    </font>
    <font>
      <b/>
      <sz val="12"/>
      <color theme="1"/>
      <name val="Arial"/>
      <family val="2"/>
    </font>
    <font>
      <b/>
      <sz val="11"/>
      <color rgb="FFFF0000"/>
      <name val="Arial"/>
      <family val="2"/>
    </font>
    <font>
      <b/>
      <sz val="12"/>
      <color rgb="FFFF0000"/>
      <name val="Arial"/>
      <family val="2"/>
    </font>
    <font>
      <sz val="12"/>
      <name val="Arial"/>
      <family val="2"/>
    </font>
    <font>
      <sz val="11"/>
      <name val="Arial"/>
      <family val="2"/>
    </font>
    <font>
      <b/>
      <sz val="12"/>
      <color theme="0"/>
      <name val="Arial"/>
      <family val="2"/>
    </font>
    <font>
      <b/>
      <sz val="14"/>
      <color theme="0"/>
      <name val="Arial"/>
      <family val="2"/>
    </font>
    <font>
      <b/>
      <sz val="14"/>
      <color theme="1"/>
      <name val="Arial"/>
      <family val="2"/>
    </font>
    <font>
      <b/>
      <sz val="14"/>
      <name val="Arial"/>
      <family val="2"/>
    </font>
    <font>
      <b/>
      <sz val="10"/>
      <color theme="0"/>
      <name val="Arial"/>
      <family val="2"/>
    </font>
    <font>
      <b/>
      <sz val="10"/>
      <color rgb="FFFF0000"/>
      <name val="Arial"/>
      <family val="2"/>
    </font>
    <font>
      <b/>
      <sz val="10"/>
      <color theme="1"/>
      <name val="Arial"/>
      <family val="2"/>
    </font>
    <font>
      <sz val="10"/>
      <color theme="1"/>
      <name val="Arial"/>
      <family val="2"/>
    </font>
    <font>
      <sz val="12"/>
      <name val="Segoe UI"/>
      <family val="2"/>
    </font>
    <font>
      <sz val="10"/>
      <name val="Arial"/>
      <family val="2"/>
    </font>
    <font>
      <sz val="18"/>
      <color theme="1"/>
      <name val="Arial"/>
      <family val="2"/>
    </font>
    <font>
      <sz val="11"/>
      <name val="Aptos Narrow"/>
      <family val="2"/>
      <scheme val="minor"/>
    </font>
    <font>
      <i/>
      <sz val="12"/>
      <name val="Arial"/>
      <family val="2"/>
    </font>
    <font>
      <sz val="14"/>
      <color theme="1"/>
      <name val="Arial"/>
      <family val="2"/>
    </font>
    <font>
      <b/>
      <u/>
      <sz val="11"/>
      <color indexed="81"/>
      <name val="Tahoma"/>
      <family val="2"/>
    </font>
    <font>
      <sz val="9"/>
      <color indexed="81"/>
      <name val="Tahoma"/>
      <family val="2"/>
    </font>
    <font>
      <b/>
      <sz val="9"/>
      <color indexed="10"/>
      <name val="Tahoma"/>
      <family val="2"/>
    </font>
    <font>
      <b/>
      <u/>
      <sz val="10"/>
      <color indexed="81"/>
      <name val="Tahoma"/>
      <family val="2"/>
    </font>
    <font>
      <b/>
      <sz val="9"/>
      <color indexed="81"/>
      <name val="Tahoma"/>
      <family val="2"/>
    </font>
    <font>
      <sz val="16"/>
      <color theme="1"/>
      <name val="Arial"/>
      <family val="2"/>
    </font>
    <font>
      <b/>
      <sz val="11"/>
      <name val="Arial"/>
      <family val="2"/>
    </font>
    <font>
      <sz val="12"/>
      <color theme="1"/>
      <name val="Arial"/>
      <family val="2"/>
    </font>
  </fonts>
  <fills count="6">
    <fill>
      <patternFill patternType="none"/>
    </fill>
    <fill>
      <patternFill patternType="gray125"/>
    </fill>
    <fill>
      <patternFill patternType="solid">
        <fgColor theme="9" tint="0.59999389629810485"/>
        <bgColor indexed="64"/>
      </patternFill>
    </fill>
    <fill>
      <patternFill patternType="solid">
        <fgColor theme="4"/>
        <bgColor indexed="64"/>
      </patternFill>
    </fill>
    <fill>
      <patternFill patternType="solid">
        <fgColor theme="1"/>
        <bgColor indexed="64"/>
      </patternFill>
    </fill>
    <fill>
      <patternFill patternType="solid">
        <fgColor rgb="FF92D050"/>
        <bgColor indexed="64"/>
      </patternFill>
    </fill>
  </fills>
  <borders count="5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auto="1"/>
      </top>
      <bottom style="medium">
        <color auto="1"/>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diagonal/>
    </border>
    <border>
      <left style="thin">
        <color indexed="64"/>
      </left>
      <right style="medium">
        <color indexed="64"/>
      </right>
      <top style="medium">
        <color auto="1"/>
      </top>
      <bottom style="medium">
        <color auto="1"/>
      </bottom>
      <diagonal/>
    </border>
    <border>
      <left style="thin">
        <color indexed="64"/>
      </left>
      <right/>
      <top/>
      <bottom/>
      <diagonal/>
    </border>
    <border>
      <left/>
      <right style="thin">
        <color indexed="64"/>
      </right>
      <top style="medium">
        <color auto="1"/>
      </top>
      <bottom style="medium">
        <color auto="1"/>
      </bottom>
      <diagonal/>
    </border>
    <border>
      <left style="thin">
        <color indexed="64"/>
      </left>
      <right/>
      <top style="medium">
        <color indexed="64"/>
      </top>
      <bottom style="medium">
        <color indexed="64"/>
      </bottom>
      <diagonal/>
    </border>
    <border>
      <left style="thin">
        <color indexed="64"/>
      </left>
      <right style="thin">
        <color indexed="64"/>
      </right>
      <top style="medium">
        <color auto="1"/>
      </top>
      <bottom style="medium">
        <color auto="1"/>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auto="1"/>
      </left>
      <right/>
      <top/>
      <bottom style="thin">
        <color auto="1"/>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s>
  <cellStyleXfs count="1">
    <xf numFmtId="0" fontId="0" fillId="0" borderId="0"/>
  </cellStyleXfs>
  <cellXfs count="266">
    <xf numFmtId="0" fontId="0" fillId="0" borderId="0" xfId="0"/>
    <xf numFmtId="0" fontId="2" fillId="0" borderId="0" xfId="0" applyFont="1" applyAlignment="1" applyProtection="1">
      <alignment horizontal="center" vertical="center" wrapText="1"/>
      <protection locked="0"/>
    </xf>
    <xf numFmtId="0" fontId="3" fillId="0" borderId="0" xfId="0" applyFont="1" applyAlignment="1" applyProtection="1">
      <alignment horizontal="left" vertical="center" wrapText="1"/>
      <protection locked="0"/>
    </xf>
    <xf numFmtId="0" fontId="3" fillId="0" borderId="0" xfId="0" applyFont="1" applyAlignment="1" applyProtection="1">
      <alignment horizontal="center" vertical="center" wrapText="1"/>
      <protection locked="0"/>
    </xf>
    <xf numFmtId="0" fontId="4" fillId="0" borderId="1" xfId="0" applyFont="1" applyBorder="1" applyAlignment="1" applyProtection="1">
      <alignment horizontal="left" vertical="center"/>
      <protection locked="0"/>
    </xf>
    <xf numFmtId="0" fontId="5" fillId="0" borderId="2" xfId="0" applyFont="1" applyBorder="1" applyAlignment="1" applyProtection="1">
      <alignment vertical="center" wrapText="1"/>
      <protection locked="0"/>
    </xf>
    <xf numFmtId="0" fontId="5" fillId="0" borderId="3" xfId="0" applyFont="1" applyBorder="1" applyAlignment="1" applyProtection="1">
      <alignment vertical="center" wrapText="1"/>
      <protection locked="0"/>
    </xf>
    <xf numFmtId="0" fontId="4" fillId="0" borderId="2" xfId="0" applyFont="1" applyBorder="1" applyAlignment="1" applyProtection="1">
      <alignment vertical="center" wrapText="1"/>
      <protection locked="0"/>
    </xf>
    <xf numFmtId="0" fontId="4" fillId="0" borderId="3" xfId="0" applyFont="1" applyBorder="1" applyAlignment="1" applyProtection="1">
      <alignment vertical="center" wrapText="1"/>
      <protection locked="0"/>
    </xf>
    <xf numFmtId="0" fontId="6" fillId="0" borderId="4" xfId="0" applyFont="1" applyBorder="1" applyAlignment="1" applyProtection="1">
      <alignment horizontal="left" vertical="center"/>
      <protection locked="0"/>
    </xf>
    <xf numFmtId="0" fontId="7" fillId="0" borderId="5" xfId="0" applyFont="1" applyBorder="1" applyAlignment="1" applyProtection="1">
      <alignment vertical="center"/>
      <protection locked="0"/>
    </xf>
    <xf numFmtId="0" fontId="8" fillId="2" borderId="6" xfId="0" applyFont="1" applyFill="1" applyBorder="1" applyAlignment="1" applyProtection="1">
      <alignment vertical="center" wrapText="1"/>
      <protection locked="0"/>
    </xf>
    <xf numFmtId="164" fontId="9" fillId="0" borderId="7" xfId="0" applyNumberFormat="1" applyFont="1" applyBorder="1" applyAlignment="1" applyProtection="1">
      <alignment horizontal="center" vertical="center"/>
      <protection locked="0"/>
    </xf>
    <xf numFmtId="0" fontId="2" fillId="0" borderId="1"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protection locked="0"/>
    </xf>
    <xf numFmtId="2" fontId="2" fillId="0" borderId="2" xfId="0" applyNumberFormat="1" applyFont="1" applyBorder="1" applyAlignment="1" applyProtection="1">
      <alignment horizontal="center" vertical="center" wrapText="1"/>
      <protection locked="0"/>
    </xf>
    <xf numFmtId="49" fontId="2" fillId="0" borderId="2" xfId="0" applyNumberFormat="1" applyFont="1" applyBorder="1" applyAlignment="1" applyProtection="1">
      <alignment horizontal="center" vertical="center" wrapText="1"/>
      <protection locked="0"/>
    </xf>
    <xf numFmtId="2" fontId="2" fillId="0" borderId="3" xfId="0" applyNumberFormat="1"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protection locked="0"/>
    </xf>
    <xf numFmtId="0" fontId="10" fillId="0" borderId="10" xfId="0" applyFont="1" applyBorder="1" applyAlignment="1" applyProtection="1">
      <alignment horizontal="center" vertical="center"/>
      <protection locked="0"/>
    </xf>
    <xf numFmtId="0" fontId="11" fillId="0" borderId="11" xfId="0" applyFont="1" applyBorder="1" applyAlignment="1" applyProtection="1">
      <alignment horizontal="center" vertical="center"/>
      <protection locked="0"/>
    </xf>
    <xf numFmtId="0" fontId="10" fillId="0" borderId="11" xfId="0" applyFont="1" applyBorder="1" applyAlignment="1" applyProtection="1">
      <alignment horizontal="center" vertical="center"/>
      <protection locked="0"/>
    </xf>
    <xf numFmtId="0" fontId="2" fillId="0" borderId="2" xfId="0" applyFont="1" applyBorder="1" applyAlignment="1" applyProtection="1">
      <alignment vertical="center" wrapText="1"/>
      <protection locked="0"/>
    </xf>
    <xf numFmtId="0" fontId="2" fillId="0" borderId="3" xfId="0" applyFont="1" applyBorder="1" applyAlignment="1" applyProtection="1">
      <alignment vertical="center" wrapText="1"/>
      <protection locked="0"/>
    </xf>
    <xf numFmtId="0" fontId="4" fillId="0" borderId="13" xfId="0" applyFont="1" applyBorder="1" applyAlignment="1" applyProtection="1">
      <alignment horizontal="left" wrapText="1"/>
      <protection locked="0"/>
    </xf>
    <xf numFmtId="0" fontId="5" fillId="0" borderId="0" xfId="0" applyFont="1" applyAlignment="1" applyProtection="1">
      <alignment vertical="center" wrapText="1"/>
      <protection locked="0"/>
    </xf>
    <xf numFmtId="0" fontId="5" fillId="0" borderId="14" xfId="0" applyFont="1" applyBorder="1" applyAlignment="1" applyProtection="1">
      <alignment vertical="center" wrapText="1"/>
      <protection locked="0"/>
    </xf>
    <xf numFmtId="0" fontId="4" fillId="0" borderId="0" xfId="0" applyFont="1" applyAlignment="1" applyProtection="1">
      <alignment vertical="center" wrapText="1"/>
      <protection locked="0"/>
    </xf>
    <xf numFmtId="0" fontId="4" fillId="0" borderId="14" xfId="0" applyFont="1" applyBorder="1" applyAlignment="1" applyProtection="1">
      <alignment vertical="center" wrapText="1"/>
      <protection locked="0"/>
    </xf>
    <xf numFmtId="0" fontId="6" fillId="0" borderId="4" xfId="0" applyFont="1" applyBorder="1" applyAlignment="1" applyProtection="1">
      <alignment horizontal="left" vertical="center" wrapText="1"/>
      <protection locked="0"/>
    </xf>
    <xf numFmtId="0" fontId="3" fillId="2" borderId="15" xfId="0" applyFont="1" applyFill="1" applyBorder="1" applyAlignment="1" applyProtection="1">
      <alignment vertical="center"/>
      <protection locked="0"/>
    </xf>
    <xf numFmtId="0" fontId="9" fillId="0" borderId="16" xfId="0" applyFont="1" applyBorder="1" applyAlignment="1" applyProtection="1">
      <alignment horizontal="center" vertical="center"/>
      <protection locked="0"/>
    </xf>
    <xf numFmtId="0" fontId="2" fillId="0" borderId="13" xfId="0" applyFont="1" applyBorder="1" applyAlignment="1" applyProtection="1">
      <alignment horizontal="center" vertical="center" wrapText="1"/>
      <protection locked="0"/>
    </xf>
    <xf numFmtId="0" fontId="3" fillId="0" borderId="0" xfId="0" applyFont="1" applyAlignment="1" applyProtection="1">
      <alignment horizontal="center" vertical="center"/>
      <protection locked="0"/>
    </xf>
    <xf numFmtId="0" fontId="2" fillId="0" borderId="0" xfId="0" applyFont="1" applyAlignment="1" applyProtection="1">
      <alignment horizontal="center" vertical="center"/>
      <protection locked="0"/>
    </xf>
    <xf numFmtId="49" fontId="2" fillId="0" borderId="0" xfId="0" applyNumberFormat="1" applyFont="1" applyAlignment="1" applyProtection="1">
      <alignment horizontal="center" vertical="center"/>
      <protection locked="0"/>
    </xf>
    <xf numFmtId="0" fontId="2" fillId="0" borderId="14" xfId="0" applyFont="1" applyBorder="1" applyAlignment="1" applyProtection="1">
      <alignment horizontal="center" vertical="center"/>
      <protection locked="0"/>
    </xf>
    <xf numFmtId="0" fontId="2" fillId="0" borderId="13" xfId="0" applyFont="1" applyBorder="1" applyAlignment="1" applyProtection="1">
      <alignment horizontal="center" vertical="center"/>
      <protection locked="0"/>
    </xf>
    <xf numFmtId="0" fontId="10" fillId="0" borderId="17" xfId="0" applyFont="1" applyBorder="1" applyAlignment="1" applyProtection="1">
      <alignment horizontal="center" vertical="center"/>
      <protection locked="0"/>
    </xf>
    <xf numFmtId="0" fontId="11" fillId="0" borderId="18" xfId="0" applyFont="1" applyBorder="1" applyAlignment="1" applyProtection="1">
      <alignment horizontal="center" vertical="center"/>
      <protection locked="0"/>
    </xf>
    <xf numFmtId="0" fontId="10" fillId="0" borderId="18" xfId="0" applyFont="1" applyBorder="1" applyAlignment="1" applyProtection="1">
      <alignment horizontal="center" vertical="center"/>
      <protection locked="0"/>
    </xf>
    <xf numFmtId="0" fontId="2" fillId="0" borderId="0" xfId="0" applyFont="1" applyAlignment="1" applyProtection="1">
      <alignment vertical="center" wrapText="1"/>
      <protection locked="0"/>
    </xf>
    <xf numFmtId="0" fontId="2" fillId="0" borderId="14" xfId="0" applyFont="1" applyBorder="1" applyAlignment="1" applyProtection="1">
      <alignment vertical="center" wrapText="1"/>
      <protection locked="0"/>
    </xf>
    <xf numFmtId="0" fontId="7" fillId="0" borderId="16" xfId="0" applyFont="1" applyBorder="1" applyAlignment="1" applyProtection="1">
      <alignment horizontal="center" vertical="center"/>
      <protection locked="0"/>
    </xf>
    <xf numFmtId="0" fontId="10" fillId="0" borderId="21" xfId="0" applyFont="1" applyBorder="1" applyAlignment="1" applyProtection="1">
      <alignment horizontal="center" vertical="center"/>
      <protection locked="0"/>
    </xf>
    <xf numFmtId="165" fontId="11" fillId="0" borderId="22" xfId="0" applyNumberFormat="1" applyFont="1" applyBorder="1" applyAlignment="1" applyProtection="1">
      <alignment horizontal="center" vertical="center"/>
      <protection locked="0"/>
    </xf>
    <xf numFmtId="0" fontId="10" fillId="0" borderId="22" xfId="0" applyFont="1" applyBorder="1" applyAlignment="1" applyProtection="1">
      <alignment horizontal="center" vertical="center"/>
      <protection locked="0"/>
    </xf>
    <xf numFmtId="0" fontId="4" fillId="0" borderId="20" xfId="0" applyFont="1" applyBorder="1" applyAlignment="1" applyProtection="1">
      <alignment horizontal="left" wrapText="1"/>
      <protection locked="0"/>
    </xf>
    <xf numFmtId="0" fontId="5" fillId="0" borderId="24" xfId="0" applyFont="1" applyBorder="1" applyAlignment="1" applyProtection="1">
      <alignment vertical="center" wrapText="1"/>
      <protection locked="0"/>
    </xf>
    <xf numFmtId="0" fontId="5" fillId="0" borderId="25" xfId="0" applyFont="1" applyBorder="1" applyAlignment="1" applyProtection="1">
      <alignment vertical="center" wrapText="1"/>
      <protection locked="0"/>
    </xf>
    <xf numFmtId="0" fontId="4" fillId="0" borderId="24" xfId="0" applyFont="1" applyBorder="1" applyAlignment="1" applyProtection="1">
      <alignment vertical="center" wrapText="1"/>
      <protection locked="0"/>
    </xf>
    <xf numFmtId="0" fontId="4" fillId="0" borderId="25" xfId="0" applyFont="1" applyBorder="1" applyAlignment="1" applyProtection="1">
      <alignment vertical="center" wrapText="1"/>
      <protection locked="0"/>
    </xf>
    <xf numFmtId="0" fontId="3" fillId="2" borderId="26" xfId="0" applyFont="1" applyFill="1" applyBorder="1" applyAlignment="1" applyProtection="1">
      <alignment vertical="center"/>
      <protection locked="0"/>
    </xf>
    <xf numFmtId="49" fontId="7" fillId="0" borderId="27" xfId="0" applyNumberFormat="1" applyFont="1" applyBorder="1" applyAlignment="1" applyProtection="1">
      <alignment horizontal="center" vertical="center"/>
      <protection locked="0"/>
    </xf>
    <xf numFmtId="0" fontId="2" fillId="0" borderId="20" xfId="0" applyFont="1" applyBorder="1" applyAlignment="1" applyProtection="1">
      <alignment horizontal="center" vertical="center" wrapText="1"/>
      <protection locked="0"/>
    </xf>
    <xf numFmtId="0" fontId="2" fillId="0" borderId="24" xfId="0" applyFont="1" applyBorder="1" applyAlignment="1" applyProtection="1">
      <alignment horizontal="center" vertical="center" wrapText="1"/>
      <protection locked="0"/>
    </xf>
    <xf numFmtId="49" fontId="3" fillId="0" borderId="24" xfId="0" applyNumberFormat="1" applyFont="1" applyBorder="1" applyAlignment="1" applyProtection="1">
      <alignment horizontal="center" vertical="center"/>
      <protection locked="0"/>
    </xf>
    <xf numFmtId="0" fontId="2" fillId="0" borderId="24" xfId="0" applyFont="1" applyBorder="1" applyAlignment="1" applyProtection="1">
      <alignment horizontal="center" vertical="center"/>
      <protection locked="0"/>
    </xf>
    <xf numFmtId="49" fontId="2" fillId="0" borderId="24" xfId="0" applyNumberFormat="1" applyFont="1" applyBorder="1" applyAlignment="1" applyProtection="1">
      <alignment horizontal="center" vertical="center"/>
      <protection locked="0"/>
    </xf>
    <xf numFmtId="0" fontId="2" fillId="0" borderId="25" xfId="0" applyFont="1" applyBorder="1" applyAlignment="1" applyProtection="1">
      <alignment horizontal="center" vertical="center"/>
      <protection locked="0"/>
    </xf>
    <xf numFmtId="0" fontId="2" fillId="0" borderId="20" xfId="0" applyFont="1" applyBorder="1" applyAlignment="1" applyProtection="1">
      <alignment horizontal="center" vertical="center"/>
      <protection locked="0"/>
    </xf>
    <xf numFmtId="0" fontId="2" fillId="0" borderId="24" xfId="0" applyFont="1" applyBorder="1" applyAlignment="1" applyProtection="1">
      <alignment vertical="center" wrapText="1"/>
      <protection locked="0"/>
    </xf>
    <xf numFmtId="0" fontId="2" fillId="0" borderId="25" xfId="0" applyFont="1" applyBorder="1" applyAlignment="1" applyProtection="1">
      <alignment vertical="center" wrapText="1"/>
      <protection locked="0"/>
    </xf>
    <xf numFmtId="0" fontId="12" fillId="3" borderId="8" xfId="0" applyFont="1" applyFill="1" applyBorder="1" applyAlignment="1" applyProtection="1">
      <alignment horizontal="center" vertical="center" wrapText="1"/>
      <protection locked="0"/>
    </xf>
    <xf numFmtId="0" fontId="13" fillId="4" borderId="8" xfId="0" applyFont="1" applyFill="1" applyBorder="1" applyAlignment="1" applyProtection="1">
      <alignment horizontal="center" vertical="center" textRotation="90" wrapText="1"/>
      <protection locked="0"/>
    </xf>
    <xf numFmtId="0" fontId="14" fillId="4" borderId="8" xfId="0" applyFont="1" applyFill="1" applyBorder="1" applyAlignment="1" applyProtection="1">
      <alignment vertical="center" wrapText="1"/>
      <protection locked="0"/>
    </xf>
    <xf numFmtId="0" fontId="14" fillId="4" borderId="9" xfId="0" applyFont="1" applyFill="1" applyBorder="1" applyAlignment="1" applyProtection="1">
      <alignment vertical="center" wrapText="1"/>
      <protection locked="0"/>
    </xf>
    <xf numFmtId="0" fontId="14" fillId="4" borderId="28" xfId="0" applyFont="1" applyFill="1" applyBorder="1" applyAlignment="1" applyProtection="1">
      <alignment vertical="center" wrapText="1"/>
      <protection locked="0"/>
    </xf>
    <xf numFmtId="0" fontId="14" fillId="4" borderId="5" xfId="0" applyFont="1" applyFill="1" applyBorder="1" applyAlignment="1" applyProtection="1">
      <alignment vertical="center" wrapText="1"/>
      <protection locked="0"/>
    </xf>
    <xf numFmtId="0" fontId="14" fillId="4" borderId="8" xfId="0" applyFont="1" applyFill="1" applyBorder="1" applyAlignment="1" applyProtection="1">
      <alignment horizontal="center" vertical="center" wrapText="1"/>
      <protection locked="0"/>
    </xf>
    <xf numFmtId="0" fontId="2" fillId="4" borderId="23" xfId="0" applyFont="1" applyFill="1" applyBorder="1" applyAlignment="1" applyProtection="1">
      <alignment horizontal="center" vertical="center" wrapText="1"/>
      <protection locked="0"/>
    </xf>
    <xf numFmtId="0" fontId="3" fillId="4" borderId="20" xfId="0" applyFont="1" applyFill="1" applyBorder="1" applyAlignment="1" applyProtection="1">
      <alignment vertical="center" wrapText="1"/>
      <protection locked="0"/>
    </xf>
    <xf numFmtId="0" fontId="3" fillId="4" borderId="24" xfId="0" applyFont="1" applyFill="1" applyBorder="1" applyAlignment="1" applyProtection="1">
      <alignment vertical="center" wrapText="1"/>
      <protection locked="0"/>
    </xf>
    <xf numFmtId="0" fontId="3" fillId="4" borderId="25" xfId="0" applyFont="1" applyFill="1" applyBorder="1" applyAlignment="1" applyProtection="1">
      <alignment vertical="center" wrapText="1"/>
      <protection locked="0"/>
    </xf>
    <xf numFmtId="0" fontId="16" fillId="3" borderId="12" xfId="0" applyFont="1" applyFill="1" applyBorder="1" applyAlignment="1" applyProtection="1">
      <alignment horizontal="center" vertical="center" textRotation="90" wrapText="1"/>
      <protection locked="0"/>
    </xf>
    <xf numFmtId="0" fontId="16" fillId="3" borderId="1" xfId="0" applyFont="1" applyFill="1" applyBorder="1" applyAlignment="1" applyProtection="1">
      <alignment horizontal="center" vertical="center" textRotation="90" wrapText="1"/>
      <protection locked="0"/>
    </xf>
    <xf numFmtId="49" fontId="16" fillId="3" borderId="1" xfId="0" applyNumberFormat="1" applyFont="1" applyFill="1" applyBorder="1" applyAlignment="1" applyProtection="1">
      <alignment horizontal="center" vertical="center" textRotation="90" wrapText="1"/>
      <protection locked="0"/>
    </xf>
    <xf numFmtId="0" fontId="6" fillId="2" borderId="1" xfId="0" applyFont="1" applyFill="1" applyBorder="1" applyAlignment="1" applyProtection="1">
      <alignment horizontal="center" vertical="center" textRotation="90" wrapText="1"/>
      <protection locked="0"/>
    </xf>
    <xf numFmtId="0" fontId="6" fillId="2" borderId="12" xfId="0" applyFont="1" applyFill="1" applyBorder="1" applyAlignment="1" applyProtection="1">
      <alignment horizontal="center" vertical="center" textRotation="90" wrapText="1"/>
      <protection locked="0"/>
    </xf>
    <xf numFmtId="0" fontId="7" fillId="3" borderId="2"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textRotation="90" wrapText="1"/>
      <protection locked="0"/>
    </xf>
    <xf numFmtId="0" fontId="7" fillId="2" borderId="29" xfId="0" applyFont="1" applyFill="1" applyBorder="1" applyAlignment="1" applyProtection="1">
      <alignment horizontal="center" vertical="center" textRotation="90" wrapText="1"/>
      <protection locked="0"/>
    </xf>
    <xf numFmtId="0" fontId="7" fillId="3" borderId="1" xfId="0" applyFont="1" applyFill="1" applyBorder="1" applyAlignment="1">
      <alignment horizontal="center" vertical="center" wrapText="1"/>
    </xf>
    <xf numFmtId="0" fontId="17" fillId="5" borderId="1" xfId="0" applyFont="1" applyFill="1" applyBorder="1" applyAlignment="1" applyProtection="1">
      <alignment horizontal="center" vertical="center" wrapText="1"/>
      <protection locked="0"/>
    </xf>
    <xf numFmtId="0" fontId="17" fillId="5" borderId="29" xfId="0" applyFont="1" applyFill="1" applyBorder="1" applyAlignment="1" applyProtection="1">
      <alignment horizontal="center" vertical="center" wrapText="1"/>
      <protection locked="0"/>
    </xf>
    <xf numFmtId="0" fontId="17" fillId="5" borderId="7" xfId="0" applyFont="1" applyFill="1" applyBorder="1" applyAlignment="1" applyProtection="1">
      <alignment horizontal="center" vertical="center" wrapText="1"/>
      <protection locked="0"/>
    </xf>
    <xf numFmtId="0" fontId="6" fillId="5" borderId="9" xfId="0" applyFont="1" applyFill="1" applyBorder="1" applyAlignment="1" applyProtection="1">
      <alignment horizontal="center" vertical="center" wrapText="1"/>
      <protection locked="0"/>
    </xf>
    <xf numFmtId="0" fontId="6" fillId="5" borderId="30" xfId="0" applyFont="1" applyFill="1" applyBorder="1" applyAlignment="1" applyProtection="1">
      <alignment horizontal="center" vertical="center" wrapText="1"/>
      <protection locked="0"/>
    </xf>
    <xf numFmtId="0" fontId="6" fillId="5" borderId="0" xfId="0" applyFont="1" applyFill="1" applyAlignment="1" applyProtection="1">
      <alignment horizontal="center" vertical="center" wrapText="1"/>
      <protection locked="0"/>
    </xf>
    <xf numFmtId="0" fontId="6" fillId="5" borderId="31" xfId="0" applyFont="1" applyFill="1" applyBorder="1" applyAlignment="1" applyProtection="1">
      <alignment horizontal="center" vertical="center" wrapText="1"/>
      <protection locked="0"/>
    </xf>
    <xf numFmtId="0" fontId="18" fillId="5" borderId="13" xfId="0" applyFont="1" applyFill="1" applyBorder="1" applyAlignment="1" applyProtection="1">
      <alignment horizontal="center" vertical="center" wrapText="1"/>
      <protection locked="0"/>
    </xf>
    <xf numFmtId="0" fontId="14" fillId="0" borderId="8" xfId="0" applyFont="1" applyBorder="1" applyAlignment="1" applyProtection="1">
      <alignment horizontal="center" vertical="center" textRotation="90" wrapText="1"/>
      <protection locked="0"/>
    </xf>
    <xf numFmtId="0" fontId="19" fillId="0" borderId="4" xfId="0" applyFont="1" applyBorder="1" applyAlignment="1" applyProtection="1">
      <alignment horizontal="center" vertical="center" wrapText="1"/>
      <protection locked="0"/>
    </xf>
    <xf numFmtId="0" fontId="19" fillId="0" borderId="32" xfId="0" applyFont="1" applyBorder="1" applyAlignment="1" applyProtection="1">
      <alignment horizontal="center" vertical="center" wrapText="1"/>
      <protection locked="0"/>
    </xf>
    <xf numFmtId="0" fontId="19" fillId="0" borderId="28" xfId="0" applyFont="1" applyBorder="1" applyAlignment="1" applyProtection="1">
      <alignment horizontal="center" vertical="center" wrapText="1"/>
      <protection locked="0"/>
    </xf>
    <xf numFmtId="0" fontId="19" fillId="0" borderId="33" xfId="0" applyFont="1" applyBorder="1" applyAlignment="1" applyProtection="1">
      <alignment horizontal="center" vertical="center" wrapText="1"/>
      <protection locked="0"/>
    </xf>
    <xf numFmtId="0" fontId="19" fillId="0" borderId="34" xfId="0" applyFont="1" applyBorder="1" applyAlignment="1" applyProtection="1">
      <alignment horizontal="center" vertical="center" wrapText="1"/>
      <protection locked="0"/>
    </xf>
    <xf numFmtId="0" fontId="18" fillId="2" borderId="33" xfId="0" applyFont="1" applyFill="1" applyBorder="1" applyAlignment="1" applyProtection="1">
      <alignment horizontal="center" vertical="center" wrapText="1"/>
      <protection locked="0"/>
    </xf>
    <xf numFmtId="0" fontId="10" fillId="0" borderId="4" xfId="0" applyFont="1" applyBorder="1" applyAlignment="1" applyProtection="1">
      <alignment horizontal="center" vertical="center" wrapText="1"/>
      <protection locked="0"/>
    </xf>
    <xf numFmtId="49" fontId="20" fillId="0" borderId="34" xfId="0" quotePrefix="1" applyNumberFormat="1" applyFont="1" applyBorder="1" applyAlignment="1" applyProtection="1">
      <alignment horizontal="left" vertical="center"/>
      <protection locked="0"/>
    </xf>
    <xf numFmtId="2" fontId="10" fillId="0" borderId="34" xfId="0" applyNumberFormat="1" applyFont="1" applyBorder="1" applyAlignment="1" applyProtection="1">
      <alignment horizontal="left" vertical="center" wrapText="1"/>
      <protection locked="0"/>
    </xf>
    <xf numFmtId="0" fontId="10" fillId="0" borderId="34" xfId="0" applyFont="1" applyBorder="1" applyAlignment="1" applyProtection="1">
      <alignment horizontal="center" vertical="center" wrapText="1"/>
      <protection locked="0"/>
    </xf>
    <xf numFmtId="0" fontId="10" fillId="0" borderId="34" xfId="0" applyFont="1" applyBorder="1" applyAlignment="1" applyProtection="1">
      <alignment horizontal="center" vertical="center"/>
      <protection locked="0"/>
    </xf>
    <xf numFmtId="2" fontId="10" fillId="0" borderId="35" xfId="0" applyNumberFormat="1" applyFont="1" applyBorder="1" applyAlignment="1" applyProtection="1">
      <alignment horizontal="center" vertical="center" wrapText="1"/>
      <protection locked="0"/>
    </xf>
    <xf numFmtId="2" fontId="10" fillId="0" borderId="33" xfId="0" applyNumberFormat="1" applyFont="1" applyBorder="1" applyAlignment="1" applyProtection="1">
      <alignment horizontal="center" vertical="center" wrapText="1"/>
      <protection locked="0"/>
    </xf>
    <xf numFmtId="165" fontId="10" fillId="0" borderId="9" xfId="0" applyNumberFormat="1" applyFont="1" applyBorder="1" applyAlignment="1">
      <alignment horizontal="center" vertical="center"/>
    </xf>
    <xf numFmtId="0" fontId="21" fillId="0" borderId="4" xfId="0" applyFont="1" applyBorder="1" applyAlignment="1" applyProtection="1">
      <alignment horizontal="center" vertical="center"/>
      <protection locked="0"/>
    </xf>
    <xf numFmtId="165" fontId="21" fillId="0" borderId="34" xfId="0" applyNumberFormat="1" applyFont="1" applyBorder="1" applyAlignment="1">
      <alignment horizontal="center" vertical="center" wrapText="1"/>
    </xf>
    <xf numFmtId="0" fontId="21" fillId="0" borderId="34" xfId="0" applyFont="1" applyBorder="1" applyAlignment="1">
      <alignment horizontal="center" vertical="center"/>
    </xf>
    <xf numFmtId="0" fontId="21" fillId="0" borderId="30" xfId="0" applyFont="1" applyBorder="1" applyAlignment="1">
      <alignment horizontal="center" vertical="center"/>
    </xf>
    <xf numFmtId="0" fontId="21" fillId="0" borderId="4" xfId="0" applyFont="1" applyBorder="1" applyAlignment="1">
      <alignment horizontal="center" vertical="center"/>
    </xf>
    <xf numFmtId="165" fontId="21" fillId="0" borderId="30" xfId="0" applyNumberFormat="1" applyFont="1" applyBorder="1" applyAlignment="1" applyProtection="1">
      <alignment horizontal="center" vertical="center" wrapText="1"/>
      <protection locked="0"/>
    </xf>
    <xf numFmtId="165" fontId="21" fillId="0" borderId="4" xfId="0" applyNumberFormat="1" applyFont="1" applyBorder="1" applyAlignment="1" applyProtection="1">
      <alignment horizontal="center" vertical="center" wrapText="1"/>
      <protection locked="0"/>
    </xf>
    <xf numFmtId="165" fontId="21" fillId="0" borderId="32" xfId="0" applyNumberFormat="1" applyFont="1" applyBorder="1" applyAlignment="1" applyProtection="1">
      <alignment horizontal="center" vertical="center" wrapText="1"/>
      <protection locked="0"/>
    </xf>
    <xf numFmtId="165" fontId="21" fillId="0" borderId="34" xfId="0" applyNumberFormat="1" applyFont="1" applyBorder="1" applyAlignment="1" applyProtection="1">
      <alignment horizontal="center" vertical="center" wrapText="1"/>
      <protection locked="0"/>
    </xf>
    <xf numFmtId="2" fontId="21" fillId="0" borderId="34" xfId="0" applyNumberFormat="1" applyFont="1" applyBorder="1" applyAlignment="1" applyProtection="1">
      <alignment horizontal="center" vertical="center" wrapText="1"/>
      <protection locked="0"/>
    </xf>
    <xf numFmtId="1" fontId="21" fillId="0" borderId="34" xfId="0" applyNumberFormat="1" applyFont="1" applyBorder="1" applyAlignment="1" applyProtection="1">
      <alignment horizontal="center" vertical="center" wrapText="1"/>
      <protection locked="0"/>
    </xf>
    <xf numFmtId="166" fontId="21" fillId="0" borderId="34" xfId="0" applyNumberFormat="1" applyFont="1" applyBorder="1" applyAlignment="1" applyProtection="1">
      <alignment horizontal="center" vertical="center" wrapText="1"/>
      <protection locked="0"/>
    </xf>
    <xf numFmtId="2" fontId="21" fillId="0" borderId="30" xfId="0" applyNumberFormat="1" applyFont="1" applyBorder="1" applyAlignment="1" applyProtection="1">
      <alignment horizontal="center" vertical="center" wrapText="1"/>
      <protection locked="0"/>
    </xf>
    <xf numFmtId="165" fontId="19" fillId="0" borderId="4" xfId="0" applyNumberFormat="1" applyFont="1" applyBorder="1" applyAlignment="1" applyProtection="1">
      <alignment horizontal="center" vertical="center" wrapText="1"/>
      <protection locked="0"/>
    </xf>
    <xf numFmtId="2" fontId="19" fillId="0" borderId="30" xfId="0" applyNumberFormat="1" applyFont="1" applyBorder="1" applyAlignment="1" applyProtection="1">
      <alignment horizontal="center" vertical="center"/>
      <protection locked="0"/>
    </xf>
    <xf numFmtId="0" fontId="18" fillId="0" borderId="36" xfId="0" applyFont="1" applyBorder="1" applyAlignment="1" applyProtection="1">
      <alignment horizontal="center" vertical="center" wrapText="1"/>
      <protection locked="0"/>
    </xf>
    <xf numFmtId="0" fontId="18" fillId="0" borderId="35" xfId="0" applyFont="1" applyBorder="1" applyAlignment="1" applyProtection="1">
      <alignment horizontal="center" vertical="center" wrapText="1"/>
      <protection locked="0"/>
    </xf>
    <xf numFmtId="0" fontId="18" fillId="2" borderId="35" xfId="0" applyFont="1" applyFill="1" applyBorder="1" applyAlignment="1" applyProtection="1">
      <alignment horizontal="center" vertical="center" wrapText="1"/>
      <protection locked="0"/>
    </xf>
    <xf numFmtId="0" fontId="18" fillId="2" borderId="37" xfId="0" applyFont="1" applyFill="1" applyBorder="1" applyAlignment="1" applyProtection="1">
      <alignment horizontal="center" vertical="center" wrapText="1"/>
      <protection locked="0"/>
    </xf>
    <xf numFmtId="0" fontId="10" fillId="0" borderId="36" xfId="0" applyFont="1" applyBorder="1" applyAlignment="1" applyProtection="1">
      <alignment horizontal="center" vertical="center" wrapText="1"/>
      <protection locked="0"/>
    </xf>
    <xf numFmtId="49" fontId="10" fillId="0" borderId="38" xfId="0" applyNumberFormat="1" applyFont="1" applyBorder="1" applyAlignment="1" applyProtection="1">
      <alignment horizontal="left" vertical="center"/>
      <protection locked="0"/>
    </xf>
    <xf numFmtId="2" fontId="10" fillId="0" borderId="35" xfId="0" applyNumberFormat="1" applyFont="1" applyBorder="1" applyAlignment="1" applyProtection="1">
      <alignment horizontal="left" vertical="center" wrapText="1"/>
      <protection locked="0"/>
    </xf>
    <xf numFmtId="0" fontId="10" fillId="0" borderId="35" xfId="0" applyFont="1" applyBorder="1" applyAlignment="1" applyProtection="1">
      <alignment horizontal="center" vertical="center" wrapText="1"/>
      <protection locked="0"/>
    </xf>
    <xf numFmtId="0" fontId="10" fillId="0" borderId="35" xfId="0" applyFont="1" applyBorder="1" applyAlignment="1" applyProtection="1">
      <alignment horizontal="center" vertical="center"/>
      <protection locked="0"/>
    </xf>
    <xf numFmtId="0" fontId="10" fillId="0" borderId="39" xfId="0" applyFont="1" applyBorder="1" applyAlignment="1" applyProtection="1">
      <alignment horizontal="center" vertical="center"/>
      <protection locked="0"/>
    </xf>
    <xf numFmtId="165" fontId="10" fillId="0" borderId="39" xfId="0" applyNumberFormat="1" applyFont="1" applyBorder="1" applyAlignment="1" applyProtection="1">
      <alignment horizontal="center" vertical="center" wrapText="1"/>
      <protection locked="0"/>
    </xf>
    <xf numFmtId="0" fontId="21" fillId="0" borderId="36" xfId="0" applyFont="1" applyBorder="1" applyAlignment="1" applyProtection="1">
      <alignment horizontal="center" vertical="center"/>
      <protection locked="0"/>
    </xf>
    <xf numFmtId="165" fontId="21" fillId="0" borderId="35" xfId="0" applyNumberFormat="1" applyFont="1" applyBorder="1" applyAlignment="1">
      <alignment horizontal="center" vertical="center" wrapText="1"/>
    </xf>
    <xf numFmtId="0" fontId="21" fillId="0" borderId="35" xfId="0" applyFont="1" applyBorder="1" applyAlignment="1">
      <alignment horizontal="center" vertical="center"/>
    </xf>
    <xf numFmtId="0" fontId="21" fillId="0" borderId="37" xfId="0" applyFont="1" applyBorder="1" applyAlignment="1">
      <alignment horizontal="center" vertical="center"/>
    </xf>
    <xf numFmtId="0" fontId="21" fillId="0" borderId="36" xfId="0" applyFont="1" applyBorder="1" applyAlignment="1">
      <alignment horizontal="center" vertical="center"/>
    </xf>
    <xf numFmtId="165" fontId="21" fillId="0" borderId="37" xfId="0" applyNumberFormat="1" applyFont="1" applyBorder="1" applyAlignment="1" applyProtection="1">
      <alignment horizontal="center" vertical="center" wrapText="1"/>
      <protection locked="0"/>
    </xf>
    <xf numFmtId="165" fontId="21" fillId="0" borderId="36" xfId="0" applyNumberFormat="1" applyFont="1" applyBorder="1" applyAlignment="1" applyProtection="1">
      <alignment horizontal="center" vertical="center" wrapText="1"/>
      <protection locked="0"/>
    </xf>
    <xf numFmtId="165" fontId="21" fillId="0" borderId="40" xfId="0" applyNumberFormat="1" applyFont="1" applyBorder="1" applyAlignment="1" applyProtection="1">
      <alignment horizontal="center" vertical="center" wrapText="1"/>
      <protection locked="0"/>
    </xf>
    <xf numFmtId="165" fontId="21" fillId="0" borderId="35" xfId="0" applyNumberFormat="1" applyFont="1" applyBorder="1" applyAlignment="1" applyProtection="1">
      <alignment horizontal="center" vertical="center" wrapText="1"/>
      <protection locked="0"/>
    </xf>
    <xf numFmtId="2" fontId="21" fillId="0" borderId="35" xfId="0" applyNumberFormat="1" applyFont="1" applyBorder="1" applyAlignment="1" applyProtection="1">
      <alignment horizontal="center" vertical="center" wrapText="1"/>
      <protection locked="0"/>
    </xf>
    <xf numFmtId="1" fontId="21" fillId="0" borderId="35" xfId="0" applyNumberFormat="1" applyFont="1" applyBorder="1" applyAlignment="1" applyProtection="1">
      <alignment horizontal="center" vertical="center" wrapText="1"/>
      <protection locked="0"/>
    </xf>
    <xf numFmtId="166" fontId="21" fillId="0" borderId="35" xfId="0" applyNumberFormat="1" applyFont="1" applyBorder="1" applyAlignment="1" applyProtection="1">
      <alignment horizontal="center" vertical="center" wrapText="1"/>
      <protection locked="0"/>
    </xf>
    <xf numFmtId="2" fontId="21" fillId="0" borderId="39" xfId="0" applyNumberFormat="1" applyFont="1" applyBorder="1" applyAlignment="1" applyProtection="1">
      <alignment horizontal="center" vertical="center" wrapText="1"/>
      <protection locked="0"/>
    </xf>
    <xf numFmtId="165" fontId="19" fillId="0" borderId="41" xfId="0" applyNumberFormat="1" applyFont="1" applyBorder="1" applyAlignment="1" applyProtection="1">
      <alignment horizontal="center" vertical="center" wrapText="1"/>
      <protection locked="0"/>
    </xf>
    <xf numFmtId="2" fontId="19" fillId="0" borderId="42" xfId="0" applyNumberFormat="1" applyFont="1" applyBorder="1" applyAlignment="1" applyProtection="1">
      <alignment horizontal="center" vertical="center"/>
      <protection locked="0"/>
    </xf>
    <xf numFmtId="0" fontId="19" fillId="0" borderId="15" xfId="0" applyFont="1" applyBorder="1" applyAlignment="1" applyProtection="1">
      <alignment horizontal="center" vertical="center" wrapText="1"/>
      <protection locked="0"/>
    </xf>
    <xf numFmtId="0" fontId="19" fillId="0" borderId="43" xfId="0" applyFont="1" applyBorder="1" applyAlignment="1" applyProtection="1">
      <alignment horizontal="center" vertical="center" wrapText="1"/>
      <protection locked="0"/>
    </xf>
    <xf numFmtId="0" fontId="18" fillId="2" borderId="43" xfId="0" applyFont="1" applyFill="1" applyBorder="1" applyAlignment="1" applyProtection="1">
      <alignment horizontal="center" vertical="center" wrapText="1"/>
      <protection locked="0"/>
    </xf>
    <xf numFmtId="0" fontId="18" fillId="2" borderId="16" xfId="0" applyFont="1" applyFill="1" applyBorder="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49" fontId="10" fillId="0" borderId="43" xfId="0" applyNumberFormat="1" applyFont="1" applyBorder="1" applyAlignment="1" applyProtection="1">
      <alignment horizontal="left" vertical="center" wrapText="1"/>
      <protection locked="0"/>
    </xf>
    <xf numFmtId="0" fontId="10" fillId="0" borderId="43" xfId="0" applyFont="1" applyBorder="1" applyAlignment="1" applyProtection="1">
      <alignment horizontal="center" vertical="center" wrapText="1"/>
      <protection locked="0"/>
    </xf>
    <xf numFmtId="0" fontId="10" fillId="0" borderId="43" xfId="0" applyFont="1" applyBorder="1" applyAlignment="1" applyProtection="1">
      <alignment horizontal="center" vertical="center"/>
      <protection locked="0"/>
    </xf>
    <xf numFmtId="0" fontId="10" fillId="0" borderId="44" xfId="0" applyFont="1" applyBorder="1" applyAlignment="1" applyProtection="1">
      <alignment horizontal="center" vertical="center"/>
      <protection locked="0"/>
    </xf>
    <xf numFmtId="0" fontId="21" fillId="0" borderId="15" xfId="0" applyFont="1" applyBorder="1" applyAlignment="1" applyProtection="1">
      <alignment horizontal="center" vertical="center"/>
      <protection locked="0"/>
    </xf>
    <xf numFmtId="165" fontId="21" fillId="0" borderId="43" xfId="0" applyNumberFormat="1" applyFont="1" applyBorder="1" applyAlignment="1">
      <alignment horizontal="center" vertical="center"/>
    </xf>
    <xf numFmtId="0" fontId="21" fillId="0" borderId="43" xfId="0" applyFont="1" applyBorder="1" applyAlignment="1">
      <alignment horizontal="center" vertical="center"/>
    </xf>
    <xf numFmtId="0" fontId="21" fillId="0" borderId="16" xfId="0" applyFont="1" applyBorder="1" applyAlignment="1">
      <alignment horizontal="center" vertical="center"/>
    </xf>
    <xf numFmtId="0" fontId="21" fillId="0" borderId="15" xfId="0" applyFont="1" applyBorder="1" applyAlignment="1">
      <alignment horizontal="center" vertical="center"/>
    </xf>
    <xf numFmtId="165" fontId="21" fillId="0" borderId="16" xfId="0" applyNumberFormat="1" applyFont="1" applyBorder="1" applyAlignment="1" applyProtection="1">
      <alignment horizontal="center" vertical="center" wrapText="1"/>
      <protection locked="0"/>
    </xf>
    <xf numFmtId="165" fontId="21" fillId="0" borderId="15" xfId="0" applyNumberFormat="1" applyFont="1" applyBorder="1" applyAlignment="1" applyProtection="1">
      <alignment horizontal="center" vertical="center" wrapText="1"/>
      <protection locked="0"/>
    </xf>
    <xf numFmtId="165" fontId="21" fillId="0" borderId="45" xfId="0" applyNumberFormat="1" applyFont="1" applyBorder="1" applyAlignment="1" applyProtection="1">
      <alignment horizontal="center" vertical="center" wrapText="1"/>
      <protection locked="0"/>
    </xf>
    <xf numFmtId="165" fontId="21" fillId="0" borderId="43" xfId="0" applyNumberFormat="1" applyFont="1" applyBorder="1" applyAlignment="1" applyProtection="1">
      <alignment horizontal="center" vertical="center" wrapText="1"/>
      <protection locked="0"/>
    </xf>
    <xf numFmtId="2" fontId="21" fillId="0" borderId="43" xfId="0" applyNumberFormat="1" applyFont="1" applyBorder="1" applyAlignment="1" applyProtection="1">
      <alignment horizontal="center" vertical="center" wrapText="1"/>
      <protection locked="0"/>
    </xf>
    <xf numFmtId="1" fontId="21" fillId="0" borderId="43" xfId="0" applyNumberFormat="1" applyFont="1" applyBorder="1" applyAlignment="1" applyProtection="1">
      <alignment horizontal="center" vertical="center" wrapText="1"/>
      <protection locked="0"/>
    </xf>
    <xf numFmtId="166" fontId="21" fillId="0" borderId="43" xfId="0" applyNumberFormat="1" applyFont="1" applyBorder="1" applyAlignment="1" applyProtection="1">
      <alignment horizontal="center" vertical="center" wrapText="1"/>
      <protection locked="0"/>
    </xf>
    <xf numFmtId="2" fontId="21" fillId="0" borderId="44" xfId="0" applyNumberFormat="1" applyFont="1" applyBorder="1" applyAlignment="1" applyProtection="1">
      <alignment horizontal="center" vertical="center" wrapText="1"/>
      <protection locked="0"/>
    </xf>
    <xf numFmtId="165" fontId="19" fillId="0" borderId="15" xfId="0" applyNumberFormat="1" applyFont="1" applyBorder="1" applyAlignment="1" applyProtection="1">
      <alignment horizontal="center" vertical="center" wrapText="1"/>
      <protection locked="0"/>
    </xf>
    <xf numFmtId="165" fontId="19" fillId="0" borderId="16" xfId="0" applyNumberFormat="1" applyFont="1" applyBorder="1" applyAlignment="1" applyProtection="1">
      <alignment horizontal="center" vertical="center"/>
      <protection locked="0"/>
    </xf>
    <xf numFmtId="165" fontId="21" fillId="0" borderId="43" xfId="0" applyNumberFormat="1" applyFont="1" applyBorder="1" applyAlignment="1">
      <alignment horizontal="center" vertical="center" wrapText="1"/>
    </xf>
    <xf numFmtId="165" fontId="21" fillId="0" borderId="15" xfId="0" applyNumberFormat="1" applyFont="1" applyBorder="1" applyAlignment="1">
      <alignment horizontal="center" vertical="center"/>
    </xf>
    <xf numFmtId="2" fontId="19" fillId="0" borderId="16" xfId="0" applyNumberFormat="1" applyFont="1" applyBorder="1" applyAlignment="1" applyProtection="1">
      <alignment horizontal="center" vertical="center"/>
      <protection locked="0"/>
    </xf>
    <xf numFmtId="0" fontId="18" fillId="0" borderId="15" xfId="0" applyFont="1" applyBorder="1" applyAlignment="1" applyProtection="1">
      <alignment horizontal="center" vertical="center" wrapText="1"/>
      <protection locked="0"/>
    </xf>
    <xf numFmtId="0" fontId="18" fillId="0" borderId="43" xfId="0" applyFont="1" applyBorder="1" applyAlignment="1" applyProtection="1">
      <alignment horizontal="center" vertical="center" wrapText="1"/>
      <protection locked="0"/>
    </xf>
    <xf numFmtId="0" fontId="2" fillId="0" borderId="16" xfId="0" applyFont="1" applyBorder="1" applyAlignment="1" applyProtection="1">
      <alignment horizontal="center" vertical="center"/>
      <protection locked="0"/>
    </xf>
    <xf numFmtId="0" fontId="19" fillId="0" borderId="13" xfId="0" applyFont="1" applyBorder="1" applyAlignment="1" applyProtection="1">
      <alignment horizontal="center" vertical="center" wrapText="1"/>
      <protection locked="0"/>
    </xf>
    <xf numFmtId="0" fontId="10" fillId="0" borderId="46" xfId="0" applyFont="1" applyBorder="1" applyAlignment="1" applyProtection="1">
      <alignment horizontal="center" vertical="center" wrapText="1"/>
      <protection locked="0"/>
    </xf>
    <xf numFmtId="0" fontId="23" fillId="0" borderId="13" xfId="0" applyFont="1" applyBorder="1" applyAlignment="1">
      <alignment horizontal="center"/>
    </xf>
    <xf numFmtId="0" fontId="19" fillId="0" borderId="46" xfId="0" applyFont="1" applyBorder="1" applyAlignment="1" applyProtection="1">
      <alignment horizontal="center" vertical="center" wrapText="1"/>
      <protection locked="0"/>
    </xf>
    <xf numFmtId="0" fontId="19" fillId="0" borderId="47" xfId="0" applyFont="1" applyBorder="1" applyAlignment="1" applyProtection="1">
      <alignment horizontal="center" vertical="center" wrapText="1"/>
      <protection locked="0"/>
    </xf>
    <xf numFmtId="0" fontId="18" fillId="2" borderId="47" xfId="0" applyFont="1" applyFill="1" applyBorder="1" applyAlignment="1" applyProtection="1">
      <alignment horizontal="center" vertical="center" wrapText="1"/>
      <protection locked="0"/>
    </xf>
    <xf numFmtId="0" fontId="18" fillId="2" borderId="48" xfId="0" applyFont="1" applyFill="1" applyBorder="1" applyAlignment="1" applyProtection="1">
      <alignment horizontal="center" vertical="center" wrapText="1"/>
      <protection locked="0"/>
    </xf>
    <xf numFmtId="49" fontId="10" fillId="0" borderId="47" xfId="0" applyNumberFormat="1" applyFont="1" applyBorder="1" applyAlignment="1" applyProtection="1">
      <alignment horizontal="left" vertical="center" wrapText="1"/>
      <protection locked="0"/>
    </xf>
    <xf numFmtId="49" fontId="24" fillId="0" borderId="47" xfId="0" applyNumberFormat="1" applyFont="1" applyBorder="1" applyAlignment="1" applyProtection="1">
      <alignment horizontal="center" vertical="center"/>
      <protection locked="0"/>
    </xf>
    <xf numFmtId="0" fontId="10" fillId="0" borderId="47" xfId="0" applyFont="1" applyBorder="1" applyAlignment="1" applyProtection="1">
      <alignment horizontal="center" vertical="center"/>
      <protection locked="0"/>
    </xf>
    <xf numFmtId="0" fontId="10" fillId="0" borderId="49" xfId="0" applyFont="1" applyBorder="1" applyAlignment="1" applyProtection="1">
      <alignment horizontal="center" vertical="center"/>
      <protection locked="0"/>
    </xf>
    <xf numFmtId="0" fontId="10" fillId="0" borderId="50" xfId="0" applyFont="1" applyBorder="1" applyAlignment="1" applyProtection="1">
      <alignment horizontal="center" vertical="center"/>
      <protection locked="0"/>
    </xf>
    <xf numFmtId="2" fontId="10" fillId="0" borderId="49" xfId="0" applyNumberFormat="1" applyFont="1" applyBorder="1" applyAlignment="1" applyProtection="1">
      <alignment horizontal="center" vertical="center" wrapText="1"/>
      <protection locked="0"/>
    </xf>
    <xf numFmtId="165" fontId="10" fillId="0" borderId="31" xfId="0" applyNumberFormat="1" applyFont="1" applyBorder="1" applyAlignment="1" applyProtection="1">
      <alignment horizontal="center" vertical="center" wrapText="1"/>
      <protection locked="0"/>
    </xf>
    <xf numFmtId="0" fontId="21" fillId="0" borderId="46" xfId="0" applyFont="1" applyBorder="1" applyAlignment="1" applyProtection="1">
      <alignment horizontal="center" vertical="center"/>
      <protection locked="0"/>
    </xf>
    <xf numFmtId="165" fontId="21" fillId="0" borderId="47" xfId="0" applyNumberFormat="1" applyFont="1" applyBorder="1" applyAlignment="1">
      <alignment horizontal="center" vertical="center" wrapText="1"/>
    </xf>
    <xf numFmtId="0" fontId="21" fillId="0" borderId="47" xfId="0" applyFont="1" applyBorder="1" applyAlignment="1">
      <alignment horizontal="center" vertical="center"/>
    </xf>
    <xf numFmtId="0" fontId="21" fillId="0" borderId="48" xfId="0" applyFont="1" applyBorder="1" applyAlignment="1">
      <alignment horizontal="center" vertical="center"/>
    </xf>
    <xf numFmtId="0" fontId="21" fillId="0" borderId="46" xfId="0" applyFont="1" applyBorder="1" applyAlignment="1">
      <alignment horizontal="center" vertical="center"/>
    </xf>
    <xf numFmtId="165" fontId="21" fillId="0" borderId="46" xfId="0" applyNumberFormat="1" applyFont="1" applyBorder="1" applyAlignment="1" applyProtection="1">
      <alignment horizontal="center" vertical="center" wrapText="1"/>
      <protection locked="0"/>
    </xf>
    <xf numFmtId="165" fontId="21" fillId="0" borderId="51" xfId="0" applyNumberFormat="1" applyFont="1" applyBorder="1" applyAlignment="1" applyProtection="1">
      <alignment horizontal="center" vertical="center" wrapText="1"/>
      <protection locked="0"/>
    </xf>
    <xf numFmtId="165" fontId="21" fillId="0" borderId="47" xfId="0" applyNumberFormat="1" applyFont="1" applyBorder="1" applyAlignment="1" applyProtection="1">
      <alignment horizontal="center" vertical="center" wrapText="1"/>
      <protection locked="0"/>
    </xf>
    <xf numFmtId="2" fontId="21" fillId="0" borderId="47" xfId="0" applyNumberFormat="1" applyFont="1" applyBorder="1" applyAlignment="1" applyProtection="1">
      <alignment horizontal="center" vertical="center" wrapText="1"/>
      <protection locked="0"/>
    </xf>
    <xf numFmtId="1" fontId="21" fillId="0" borderId="47" xfId="0" applyNumberFormat="1" applyFont="1" applyBorder="1" applyAlignment="1" applyProtection="1">
      <alignment horizontal="center" vertical="center" wrapText="1"/>
      <protection locked="0"/>
    </xf>
    <xf numFmtId="166" fontId="21" fillId="0" borderId="47" xfId="0" applyNumberFormat="1" applyFont="1" applyBorder="1" applyAlignment="1" applyProtection="1">
      <alignment horizontal="center" vertical="center" wrapText="1"/>
      <protection locked="0"/>
    </xf>
    <xf numFmtId="2" fontId="21" fillId="0" borderId="50" xfId="0" applyNumberFormat="1" applyFont="1" applyBorder="1" applyAlignment="1" applyProtection="1">
      <alignment horizontal="center" vertical="center" wrapText="1"/>
      <protection locked="0"/>
    </xf>
    <xf numFmtId="165" fontId="19" fillId="0" borderId="46" xfId="0" applyNumberFormat="1" applyFont="1" applyBorder="1" applyAlignment="1" applyProtection="1">
      <alignment horizontal="center" vertical="center" wrapText="1"/>
      <protection locked="0"/>
    </xf>
    <xf numFmtId="2" fontId="19" fillId="0" borderId="48" xfId="0" applyNumberFormat="1" applyFont="1" applyBorder="1" applyAlignment="1" applyProtection="1">
      <alignment horizontal="center" vertical="center"/>
      <protection locked="0"/>
    </xf>
    <xf numFmtId="0" fontId="19" fillId="0" borderId="45" xfId="0" applyFont="1" applyBorder="1" applyAlignment="1" applyProtection="1">
      <alignment horizontal="center" vertical="center" wrapText="1"/>
      <protection locked="0"/>
    </xf>
    <xf numFmtId="2" fontId="10" fillId="0" borderId="43" xfId="0" applyNumberFormat="1" applyFont="1" applyBorder="1" applyAlignment="1" applyProtection="1">
      <alignment horizontal="center" vertical="center" wrapText="1"/>
      <protection locked="0"/>
    </xf>
    <xf numFmtId="165" fontId="10" fillId="0" borderId="44" xfId="0" applyNumberFormat="1" applyFont="1" applyBorder="1" applyAlignment="1" applyProtection="1">
      <alignment horizontal="center" vertical="center" wrapText="1"/>
      <protection locked="0"/>
    </xf>
    <xf numFmtId="2" fontId="19" fillId="0" borderId="43" xfId="0" applyNumberFormat="1" applyFont="1" applyBorder="1" applyAlignment="1" applyProtection="1">
      <alignment horizontal="center" vertical="center"/>
      <protection locked="0"/>
    </xf>
    <xf numFmtId="2" fontId="10" fillId="0" borderId="43" xfId="0" applyNumberFormat="1" applyFont="1" applyBorder="1" applyAlignment="1" applyProtection="1">
      <alignment horizontal="left" vertical="center" wrapText="1"/>
      <protection locked="0"/>
    </xf>
    <xf numFmtId="165" fontId="10" fillId="0" borderId="44" xfId="0" applyNumberFormat="1" applyFont="1" applyBorder="1" applyAlignment="1">
      <alignment horizontal="center" vertical="center"/>
    </xf>
    <xf numFmtId="0" fontId="21" fillId="0" borderId="26" xfId="0" applyFont="1" applyBorder="1" applyAlignment="1" applyProtection="1">
      <alignment horizontal="center" vertical="center"/>
      <protection locked="0"/>
    </xf>
    <xf numFmtId="165" fontId="21" fillId="0" borderId="52" xfId="0" applyNumberFormat="1" applyFont="1" applyBorder="1" applyAlignment="1">
      <alignment horizontal="center" vertical="center" wrapText="1"/>
    </xf>
    <xf numFmtId="0" fontId="21" fillId="0" borderId="52" xfId="0" applyFont="1" applyBorder="1" applyAlignment="1">
      <alignment horizontal="center" vertical="center"/>
    </xf>
    <xf numFmtId="165" fontId="21" fillId="0" borderId="27" xfId="0" applyNumberFormat="1" applyFont="1" applyBorder="1" applyAlignment="1" applyProtection="1">
      <alignment horizontal="center" vertical="center" wrapText="1"/>
      <protection locked="0"/>
    </xf>
    <xf numFmtId="165" fontId="21" fillId="0" borderId="26" xfId="0" applyNumberFormat="1" applyFont="1" applyBorder="1" applyAlignment="1" applyProtection="1">
      <alignment horizontal="center" vertical="center" wrapText="1"/>
      <protection locked="0"/>
    </xf>
    <xf numFmtId="165" fontId="19" fillId="0" borderId="26" xfId="0" applyNumberFormat="1" applyFont="1" applyBorder="1" applyAlignment="1" applyProtection="1">
      <alignment horizontal="center" vertical="center" wrapText="1"/>
      <protection locked="0"/>
    </xf>
    <xf numFmtId="2" fontId="19" fillId="0" borderId="52" xfId="0" applyNumberFormat="1" applyFont="1" applyBorder="1" applyAlignment="1" applyProtection="1">
      <alignment horizontal="center" vertical="center"/>
      <protection locked="0"/>
    </xf>
    <xf numFmtId="2" fontId="19" fillId="0" borderId="27" xfId="0" applyNumberFormat="1" applyFont="1" applyBorder="1" applyAlignment="1" applyProtection="1">
      <alignment horizontal="center" vertical="center"/>
      <protection locked="0"/>
    </xf>
    <xf numFmtId="0" fontId="31" fillId="0" borderId="0" xfId="0" applyFont="1" applyAlignment="1" applyProtection="1">
      <alignment horizontal="center" vertical="center" textRotation="90" wrapText="1"/>
      <protection locked="0"/>
    </xf>
    <xf numFmtId="49" fontId="2" fillId="0" borderId="0" xfId="0" applyNumberFormat="1" applyFont="1" applyAlignment="1" applyProtection="1">
      <alignment horizontal="center" vertical="center" wrapText="1"/>
      <protection locked="0"/>
    </xf>
    <xf numFmtId="0" fontId="32" fillId="0" borderId="0" xfId="0" applyFont="1" applyAlignment="1" applyProtection="1">
      <alignment horizontal="left" vertical="center" wrapText="1"/>
      <protection locked="0"/>
    </xf>
    <xf numFmtId="0" fontId="2" fillId="0" borderId="0" xfId="0" applyFont="1" applyAlignment="1" applyProtection="1">
      <alignment horizontal="left" vertical="center" wrapText="1"/>
      <protection locked="0"/>
    </xf>
    <xf numFmtId="2" fontId="2" fillId="0" borderId="0" xfId="0" applyNumberFormat="1" applyFont="1" applyAlignment="1" applyProtection="1">
      <alignment horizontal="left" vertical="center" wrapText="1"/>
      <protection locked="0"/>
    </xf>
    <xf numFmtId="0" fontId="3" fillId="0" borderId="0" xfId="0" quotePrefix="1" applyFont="1" applyAlignment="1" applyProtection="1">
      <alignment horizontal="center" vertical="center"/>
      <protection locked="0"/>
    </xf>
    <xf numFmtId="2" fontId="2" fillId="0" borderId="0" xfId="0" applyNumberFormat="1" applyFont="1" applyAlignment="1" applyProtection="1">
      <alignment horizontal="center" vertical="center"/>
      <protection locked="0"/>
    </xf>
    <xf numFmtId="2" fontId="3" fillId="0" borderId="0" xfId="0" applyNumberFormat="1" applyFont="1" applyAlignment="1" applyProtection="1">
      <alignment horizontal="center" vertical="center" wrapText="1"/>
      <protection locked="0"/>
    </xf>
    <xf numFmtId="166" fontId="3" fillId="0" borderId="0" xfId="0" applyNumberFormat="1" applyFont="1" applyAlignment="1" applyProtection="1">
      <alignment horizontal="center" vertical="center" wrapText="1"/>
      <protection locked="0"/>
    </xf>
    <xf numFmtId="0" fontId="2" fillId="0" borderId="0" xfId="0" applyFont="1" applyAlignment="1" applyProtection="1">
      <alignment horizontal="right" vertical="center" wrapText="1"/>
      <protection locked="0"/>
    </xf>
    <xf numFmtId="0" fontId="3" fillId="0" borderId="28" xfId="0" applyFont="1" applyBorder="1" applyAlignment="1" applyProtection="1">
      <alignment horizontal="center" vertical="center" wrapText="1"/>
      <protection locked="0"/>
    </xf>
    <xf numFmtId="2" fontId="3" fillId="0" borderId="28" xfId="0" applyNumberFormat="1" applyFont="1" applyBorder="1" applyAlignment="1" applyProtection="1">
      <alignment horizontal="center" vertical="center" wrapText="1"/>
      <protection locked="0"/>
    </xf>
    <xf numFmtId="166" fontId="3" fillId="0" borderId="28" xfId="0" applyNumberFormat="1" applyFont="1" applyBorder="1" applyAlignment="1" applyProtection="1">
      <alignment horizontal="center" vertical="center" wrapText="1"/>
      <protection locked="0"/>
    </xf>
    <xf numFmtId="0" fontId="2" fillId="0" borderId="28" xfId="0" applyFont="1" applyBorder="1" applyAlignment="1" applyProtection="1">
      <alignment vertical="center" wrapText="1"/>
      <protection locked="0"/>
    </xf>
    <xf numFmtId="167" fontId="33" fillId="0" borderId="4" xfId="0" applyNumberFormat="1" applyFont="1" applyBorder="1" applyAlignment="1" applyProtection="1">
      <alignment horizontal="center" vertical="center"/>
      <protection locked="0"/>
    </xf>
    <xf numFmtId="167" fontId="33" fillId="0" borderId="8" xfId="0" applyNumberFormat="1" applyFont="1" applyBorder="1" applyAlignment="1" applyProtection="1">
      <alignment horizontal="center" vertical="center"/>
      <protection locked="0"/>
    </xf>
    <xf numFmtId="165" fontId="2" fillId="0" borderId="0" xfId="0" applyNumberFormat="1" applyFont="1" applyAlignment="1" applyProtection="1">
      <alignment horizontal="center" vertical="center"/>
      <protection locked="0"/>
    </xf>
    <xf numFmtId="0" fontId="2" fillId="0" borderId="0" xfId="0" applyFont="1" applyAlignment="1" applyProtection="1">
      <alignment horizontal="center"/>
      <protection locked="0"/>
    </xf>
    <xf numFmtId="2" fontId="2" fillId="0" borderId="0" xfId="0" applyNumberFormat="1" applyFont="1" applyAlignment="1" applyProtection="1">
      <alignment horizontal="center" vertical="center" wrapText="1"/>
      <protection locked="0"/>
    </xf>
    <xf numFmtId="0" fontId="32" fillId="0" borderId="0" xfId="0" applyFont="1" applyAlignment="1" applyProtection="1">
      <alignment horizontal="left"/>
      <protection locked="0"/>
    </xf>
    <xf numFmtId="0" fontId="2" fillId="0" borderId="0" xfId="0" applyFont="1" applyAlignment="1" applyProtection="1">
      <alignment horizontal="left" vertical="center"/>
      <protection locked="0"/>
    </xf>
    <xf numFmtId="0" fontId="12" fillId="3" borderId="12" xfId="0" applyFont="1" applyFill="1" applyBorder="1" applyAlignment="1" applyProtection="1">
      <alignment horizontal="center" vertical="center" wrapText="1"/>
      <protection locked="0"/>
    </xf>
    <xf numFmtId="0" fontId="12" fillId="3" borderId="19" xfId="0" applyFont="1" applyFill="1" applyBorder="1" applyAlignment="1" applyProtection="1">
      <alignment horizontal="center" vertical="center" wrapText="1"/>
      <protection locked="0"/>
    </xf>
    <xf numFmtId="0" fontId="12" fillId="3" borderId="23" xfId="0" applyFont="1" applyFill="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2" fillId="0" borderId="9" xfId="0" quotePrefix="1" applyFont="1" applyBorder="1" applyAlignment="1" applyProtection="1">
      <alignment horizontal="center" vertical="center"/>
      <protection locked="0"/>
    </xf>
    <xf numFmtId="0" fontId="2" fillId="0" borderId="28" xfId="0" quotePrefix="1" applyFont="1" applyBorder="1" applyAlignment="1" applyProtection="1">
      <alignment horizontal="center" vertical="center"/>
      <protection locked="0"/>
    </xf>
    <xf numFmtId="0" fontId="2" fillId="0" borderId="5" xfId="0" quotePrefix="1" applyFont="1" applyBorder="1" applyAlignment="1" applyProtection="1">
      <alignment horizontal="center" vertical="center"/>
      <protection locked="0"/>
    </xf>
    <xf numFmtId="0" fontId="10" fillId="0" borderId="1" xfId="0" applyFont="1" applyBorder="1" applyAlignment="1" applyProtection="1">
      <alignment horizontal="center" vertical="center" wrapText="1"/>
      <protection locked="0"/>
    </xf>
    <xf numFmtId="0" fontId="10" fillId="0" borderId="13" xfId="0" applyFont="1" applyBorder="1" applyAlignment="1" applyProtection="1">
      <alignment horizontal="center" vertical="center" wrapText="1"/>
      <protection locked="0"/>
    </xf>
    <xf numFmtId="0" fontId="10" fillId="0" borderId="20" xfId="0" applyFont="1" applyBorder="1" applyAlignment="1" applyProtection="1">
      <alignment horizontal="center" vertical="center" wrapText="1"/>
      <protection locked="0"/>
    </xf>
    <xf numFmtId="0" fontId="14" fillId="4" borderId="9" xfId="0" applyFont="1" applyFill="1" applyBorder="1" applyAlignment="1" applyProtection="1">
      <alignment horizontal="center" vertical="center" wrapText="1"/>
      <protection locked="0"/>
    </xf>
    <xf numFmtId="0" fontId="14" fillId="4" borderId="28" xfId="0" applyFont="1" applyFill="1" applyBorder="1" applyAlignment="1" applyProtection="1">
      <alignment horizontal="center" vertical="center" wrapText="1"/>
      <protection locked="0"/>
    </xf>
    <xf numFmtId="0" fontId="14" fillId="4" borderId="5" xfId="0" applyFont="1" applyFill="1" applyBorder="1" applyAlignment="1" applyProtection="1">
      <alignment horizontal="center" vertical="center" wrapText="1"/>
      <protection locked="0"/>
    </xf>
    <xf numFmtId="0" fontId="15" fillId="4" borderId="9" xfId="0" applyFont="1" applyFill="1" applyBorder="1" applyAlignment="1" applyProtection="1">
      <alignment horizontal="center" vertical="center" wrapText="1"/>
      <protection locked="0"/>
    </xf>
    <xf numFmtId="0" fontId="15" fillId="4" borderId="5" xfId="0" applyFont="1" applyFill="1" applyBorder="1" applyAlignment="1" applyProtection="1">
      <alignment horizontal="center" vertical="center" wrapText="1"/>
      <protection locked="0"/>
    </xf>
    <xf numFmtId="0" fontId="22" fillId="0" borderId="19" xfId="0" applyFont="1" applyBorder="1" applyAlignment="1" applyProtection="1">
      <alignment horizontal="center" vertical="center" textRotation="90" wrapText="1"/>
      <protection locked="0"/>
    </xf>
    <xf numFmtId="0" fontId="22" fillId="0" borderId="23" xfId="0" applyFont="1" applyBorder="1" applyAlignment="1" applyProtection="1">
      <alignment horizontal="center" vertical="center" textRotation="90" wrapText="1"/>
      <protection locked="0"/>
    </xf>
    <xf numFmtId="0" fontId="25" fillId="0" borderId="12" xfId="0" applyFont="1" applyBorder="1" applyAlignment="1" applyProtection="1">
      <alignment horizontal="center" vertical="center" textRotation="90" wrapText="1"/>
      <protection locked="0"/>
    </xf>
    <xf numFmtId="0" fontId="25" fillId="0" borderId="19" xfId="0" applyFont="1" applyBorder="1" applyAlignment="1" applyProtection="1">
      <alignment horizontal="center" vertical="center" textRotation="90" wrapText="1"/>
      <protection locked="0"/>
    </xf>
    <xf numFmtId="0" fontId="25" fillId="0" borderId="23" xfId="0" applyFont="1" applyBorder="1" applyAlignment="1" applyProtection="1">
      <alignment horizontal="center" vertical="center" textRotation="90" wrapText="1"/>
      <protection locked="0"/>
    </xf>
  </cellXfs>
  <cellStyles count="1">
    <cellStyle name="Normal" xfId="0" builtinId="0"/>
  </cellStyles>
  <dxfs count="3">
    <dxf>
      <fill>
        <patternFill>
          <bgColor rgb="FF92D050"/>
        </patternFill>
      </fill>
    </dxf>
    <dxf>
      <fill>
        <patternFill>
          <bgColor rgb="FFFFC000"/>
        </patternFill>
      </fill>
    </dxf>
    <dxf>
      <font>
        <b/>
        <i val="0"/>
        <strike val="0"/>
      </font>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257175</xdr:colOff>
          <xdr:row>1</xdr:row>
          <xdr:rowOff>0</xdr:rowOff>
        </xdr:from>
        <xdr:to>
          <xdr:col>22</xdr:col>
          <xdr:colOff>247650</xdr:colOff>
          <xdr:row>4</xdr:row>
          <xdr:rowOff>171450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400" b="1" i="0" u="none" strike="noStrike" baseline="0">
                  <a:solidFill>
                    <a:srgbClr val="000000"/>
                  </a:solidFill>
                  <a:latin typeface="Calibri"/>
                  <a:ea typeface="Calibri"/>
                  <a:cs typeface="Calibri"/>
                </a:rPr>
                <a:t> TRANSFERT VERS COMMON</a:t>
              </a:r>
            </a:p>
            <a:p>
              <a:pPr algn="ctr" rtl="0">
                <a:defRPr sz="1000"/>
              </a:pPr>
              <a:r>
                <a:rPr lang="fr-FR" sz="1400" b="1" i="0" u="none" strike="noStrike" baseline="0">
                  <a:solidFill>
                    <a:srgbClr val="000000"/>
                  </a:solidFill>
                  <a:latin typeface="Calibri"/>
                  <a:ea typeface="Calibri"/>
                  <a:cs typeface="Calibri"/>
                </a:rPr>
                <a:t>\PARTAGE\BOM MOVEX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95250</xdr:colOff>
          <xdr:row>1</xdr:row>
          <xdr:rowOff>28575</xdr:rowOff>
        </xdr:from>
        <xdr:to>
          <xdr:col>34</xdr:col>
          <xdr:colOff>495300</xdr:colOff>
          <xdr:row>4</xdr:row>
          <xdr:rowOff>19050</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400" b="1" i="0" u="none" strike="noStrike" baseline="0">
                  <a:solidFill>
                    <a:srgbClr val="000000"/>
                  </a:solidFill>
                  <a:latin typeface="Calibri"/>
                  <a:ea typeface="Calibri"/>
                  <a:cs typeface="Calibri"/>
                </a:rPr>
                <a:t>INSERTION</a:t>
              </a:r>
            </a:p>
            <a:p>
              <a:pPr algn="ctr" rtl="0">
                <a:defRPr sz="1000"/>
              </a:pPr>
              <a:r>
                <a:rPr lang="fr-FR" sz="1400" b="1" i="0" u="none" strike="noStrike" baseline="0">
                  <a:solidFill>
                    <a:srgbClr val="000000"/>
                  </a:solidFill>
                  <a:latin typeface="Calibri"/>
                  <a:ea typeface="Calibri"/>
                  <a:cs typeface="Calibri"/>
                </a:rPr>
                <a:t> COLONNES</a:t>
              </a:r>
            </a:p>
          </xdr:txBody>
        </xdr:sp>
        <xdr:clientData fPrintsWithSheet="0"/>
      </xdr:twoCellAnchor>
    </mc:Choice>
    <mc:Fallback/>
  </mc:AlternateContent>
  <xdr:twoCellAnchor editAs="oneCell">
    <xdr:from>
      <xdr:col>0</xdr:col>
      <xdr:colOff>145676</xdr:colOff>
      <xdr:row>1</xdr:row>
      <xdr:rowOff>237641</xdr:rowOff>
    </xdr:from>
    <xdr:to>
      <xdr:col>11</xdr:col>
      <xdr:colOff>937227</xdr:colOff>
      <xdr:row>5</xdr:row>
      <xdr:rowOff>245595</xdr:rowOff>
    </xdr:to>
    <xdr:pic>
      <xdr:nvPicPr>
        <xdr:cNvPr id="2" name="Picture 1">
          <a:extLst>
            <a:ext uri="{FF2B5EF4-FFF2-40B4-BE49-F238E27FC236}">
              <a16:creationId xmlns:a16="http://schemas.microsoft.com/office/drawing/2014/main" id="{B122A301-CD8C-4104-B341-0A713EF13410}"/>
            </a:ext>
          </a:extLst>
        </xdr:cNvPr>
        <xdr:cNvPicPr>
          <a:picLocks noChangeAspect="1" noChangeArrowheads="1"/>
        </xdr:cNvPicPr>
      </xdr:nvPicPr>
      <xdr:blipFill>
        <a:blip xmlns:r="http://schemas.openxmlformats.org/officeDocument/2006/relationships" r:embed="rId1" cstate="print"/>
        <a:srcRect l="62021" t="32155" r="12011" b="32744"/>
        <a:stretch>
          <a:fillRect/>
        </a:stretch>
      </xdr:blipFill>
      <xdr:spPr bwMode="auto">
        <a:xfrm>
          <a:off x="145676" y="437666"/>
          <a:ext cx="1657460" cy="627079"/>
        </a:xfrm>
        <a:prstGeom prst="rect">
          <a:avLst/>
        </a:prstGeom>
        <a:noFill/>
        <a:ln w="1">
          <a:noFill/>
          <a:miter lim="800000"/>
          <a:headEnd/>
          <a:tailEnd type="none" w="med" len="med"/>
        </a:ln>
        <a:effectLst/>
      </xdr:spPr>
    </xdr:pic>
    <xdr:clientData/>
  </xdr:twoCellAnchor>
  <mc:AlternateContent xmlns:mc="http://schemas.openxmlformats.org/markup-compatibility/2006">
    <mc:Choice xmlns:a14="http://schemas.microsoft.com/office/drawing/2010/main" Requires="a14">
      <xdr:twoCellAnchor>
        <xdr:from>
          <xdr:col>34</xdr:col>
          <xdr:colOff>581025</xdr:colOff>
          <xdr:row>1</xdr:row>
          <xdr:rowOff>9525</xdr:rowOff>
        </xdr:from>
        <xdr:to>
          <xdr:col>38</xdr:col>
          <xdr:colOff>76200</xdr:colOff>
          <xdr:row>4</xdr:row>
          <xdr:rowOff>19050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400" b="1" i="0" u="none" strike="noStrike" baseline="0">
                  <a:solidFill>
                    <a:srgbClr val="000000"/>
                  </a:solidFill>
                  <a:latin typeface="Calibri"/>
                  <a:ea typeface="Calibri"/>
                  <a:cs typeface="Calibri"/>
                </a:rPr>
                <a:t>INSERTION</a:t>
              </a:r>
            </a:p>
            <a:p>
              <a:pPr algn="ctr" rtl="0">
                <a:defRPr sz="1000"/>
              </a:pPr>
              <a:r>
                <a:rPr lang="fr-FR" sz="1400" b="1" i="0" u="none" strike="noStrike" baseline="0">
                  <a:solidFill>
                    <a:srgbClr val="000000"/>
                  </a:solidFill>
                  <a:latin typeface="Calibri"/>
                  <a:ea typeface="Calibri"/>
                  <a:cs typeface="Calibri"/>
                </a:rPr>
                <a:t>LIGNES</a:t>
              </a:r>
            </a:p>
            <a:p>
              <a:pPr algn="ctr" rtl="0">
                <a:defRPr sz="1000"/>
              </a:pPr>
              <a:endParaRPr lang="fr-FR" sz="1400" b="1" i="0" u="none" strike="noStrike" baseline="0">
                <a:solidFill>
                  <a:srgbClr val="000000"/>
                </a:solidFill>
                <a:latin typeface="Calibri"/>
                <a:ea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257175</xdr:colOff>
          <xdr:row>1</xdr:row>
          <xdr:rowOff>0</xdr:rowOff>
        </xdr:from>
        <xdr:to>
          <xdr:col>22</xdr:col>
          <xdr:colOff>247650</xdr:colOff>
          <xdr:row>4</xdr:row>
          <xdr:rowOff>171450</xdr:rowOff>
        </xdr:to>
        <xdr:sp macro="" textlink="">
          <xdr:nvSpPr>
            <xdr:cNvPr id="1048" name="Button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400" b="1" i="0" u="none" strike="noStrike" baseline="0">
                  <a:solidFill>
                    <a:srgbClr val="000000"/>
                  </a:solidFill>
                  <a:latin typeface="Calibri"/>
                  <a:ea typeface="Calibri"/>
                  <a:cs typeface="Calibri"/>
                </a:rPr>
                <a:t> TRANSFERT VERS COMMON</a:t>
              </a:r>
            </a:p>
            <a:p>
              <a:pPr algn="ctr" rtl="0">
                <a:defRPr sz="1000"/>
              </a:pPr>
              <a:r>
                <a:rPr lang="fr-FR" sz="1400" b="1" i="0" u="none" strike="noStrike" baseline="0">
                  <a:solidFill>
                    <a:srgbClr val="000000"/>
                  </a:solidFill>
                  <a:latin typeface="Calibri"/>
                  <a:ea typeface="Calibri"/>
                  <a:cs typeface="Calibri"/>
                </a:rPr>
                <a:t>\PARTAGE\BOM MOVEX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95250</xdr:colOff>
          <xdr:row>1</xdr:row>
          <xdr:rowOff>28575</xdr:rowOff>
        </xdr:from>
        <xdr:to>
          <xdr:col>34</xdr:col>
          <xdr:colOff>495300</xdr:colOff>
          <xdr:row>4</xdr:row>
          <xdr:rowOff>19050</xdr:rowOff>
        </xdr:to>
        <xdr:sp macro="" textlink="">
          <xdr:nvSpPr>
            <xdr:cNvPr id="1049" name="Button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400" b="1" i="0" u="none" strike="noStrike" baseline="0">
                  <a:solidFill>
                    <a:srgbClr val="000000"/>
                  </a:solidFill>
                  <a:latin typeface="Calibri"/>
                  <a:ea typeface="Calibri"/>
                  <a:cs typeface="Calibri"/>
                </a:rPr>
                <a:t>INSERTION</a:t>
              </a:r>
            </a:p>
            <a:p>
              <a:pPr algn="ctr" rtl="0">
                <a:defRPr sz="1000"/>
              </a:pPr>
              <a:r>
                <a:rPr lang="fr-FR" sz="1400" b="1" i="0" u="none" strike="noStrike" baseline="0">
                  <a:solidFill>
                    <a:srgbClr val="000000"/>
                  </a:solidFill>
                  <a:latin typeface="Calibri"/>
                  <a:ea typeface="Calibri"/>
                  <a:cs typeface="Calibri"/>
                </a:rPr>
                <a:t> COLONNES</a:t>
              </a:r>
            </a:p>
          </xdr:txBody>
        </xdr:sp>
        <xdr:clientData fPrintsWithSheet="0"/>
      </xdr:twoCellAnchor>
    </mc:Choice>
    <mc:Fallback/>
  </mc:AlternateContent>
  <xdr:twoCellAnchor editAs="oneCell">
    <xdr:from>
      <xdr:col>0</xdr:col>
      <xdr:colOff>145676</xdr:colOff>
      <xdr:row>1</xdr:row>
      <xdr:rowOff>237641</xdr:rowOff>
    </xdr:from>
    <xdr:to>
      <xdr:col>0</xdr:col>
      <xdr:colOff>860161</xdr:colOff>
      <xdr:row>4</xdr:row>
      <xdr:rowOff>26520</xdr:rowOff>
    </xdr:to>
    <xdr:pic>
      <xdr:nvPicPr>
        <xdr:cNvPr id="3" name="Picture 1">
          <a:extLst>
            <a:ext uri="{FF2B5EF4-FFF2-40B4-BE49-F238E27FC236}">
              <a16:creationId xmlns:a16="http://schemas.microsoft.com/office/drawing/2014/main" id="{FBB78183-50E7-428B-B026-9171AE7A1E9C}"/>
            </a:ext>
          </a:extLst>
        </xdr:cNvPr>
        <xdr:cNvPicPr>
          <a:picLocks noChangeAspect="1" noChangeArrowheads="1"/>
        </xdr:cNvPicPr>
      </xdr:nvPicPr>
      <xdr:blipFill>
        <a:blip xmlns:r="http://schemas.openxmlformats.org/officeDocument/2006/relationships" r:embed="rId1" cstate="print"/>
        <a:srcRect l="62021" t="32155" r="12011" b="32744"/>
        <a:stretch>
          <a:fillRect/>
        </a:stretch>
      </xdr:blipFill>
      <xdr:spPr bwMode="auto">
        <a:xfrm>
          <a:off x="145676" y="437666"/>
          <a:ext cx="1657460" cy="627079"/>
        </a:xfrm>
        <a:prstGeom prst="rect">
          <a:avLst/>
        </a:prstGeom>
        <a:noFill/>
        <a:ln w="1">
          <a:noFill/>
          <a:miter lim="800000"/>
          <a:headEnd/>
          <a:tailEnd type="none" w="med" len="med"/>
        </a:ln>
        <a:effectLst/>
      </xdr:spPr>
    </xdr:pic>
    <xdr:clientData/>
  </xdr:twoCellAnchor>
  <mc:AlternateContent xmlns:mc="http://schemas.openxmlformats.org/markup-compatibility/2006">
    <mc:Choice xmlns:a14="http://schemas.microsoft.com/office/drawing/2010/main" Requires="a14">
      <xdr:twoCellAnchor>
        <xdr:from>
          <xdr:col>34</xdr:col>
          <xdr:colOff>581025</xdr:colOff>
          <xdr:row>1</xdr:row>
          <xdr:rowOff>9525</xdr:rowOff>
        </xdr:from>
        <xdr:to>
          <xdr:col>38</xdr:col>
          <xdr:colOff>76200</xdr:colOff>
          <xdr:row>4</xdr:row>
          <xdr:rowOff>19050</xdr:rowOff>
        </xdr:to>
        <xdr:sp macro="" textlink="">
          <xdr:nvSpPr>
            <xdr:cNvPr id="1050" name="Button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400" b="1" i="0" u="none" strike="noStrike" baseline="0">
                  <a:solidFill>
                    <a:srgbClr val="000000"/>
                  </a:solidFill>
                  <a:latin typeface="Calibri"/>
                  <a:ea typeface="Calibri"/>
                  <a:cs typeface="Calibri"/>
                </a:rPr>
                <a:t>INSERTION</a:t>
              </a:r>
            </a:p>
            <a:p>
              <a:pPr algn="ctr" rtl="0">
                <a:defRPr sz="1000"/>
              </a:pPr>
              <a:r>
                <a:rPr lang="fr-FR" sz="1400" b="1" i="0" u="none" strike="noStrike" baseline="0">
                  <a:solidFill>
                    <a:srgbClr val="000000"/>
                  </a:solidFill>
                  <a:latin typeface="Calibri"/>
                  <a:ea typeface="Calibri"/>
                  <a:cs typeface="Calibri"/>
                </a:rPr>
                <a:t>LIGNES</a:t>
              </a:r>
            </a:p>
            <a:p>
              <a:pPr algn="ctr" rtl="0">
                <a:defRPr sz="1000"/>
              </a:pPr>
              <a:endParaRPr lang="fr-FR" sz="1400" b="1" i="0" u="none" strike="noStrike" baseline="0">
                <a:solidFill>
                  <a:srgbClr val="000000"/>
                </a:solidFill>
                <a:latin typeface="Calibri"/>
                <a:ea typeface="Calibri"/>
                <a:cs typeface="Calibri"/>
              </a:endParaRP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salpetier\Desktop\PRE%20FEC%20PROPOSITION%20SS%20vierge%202026.xlsm" TargetMode="External"/><Relationship Id="rId1" Type="http://schemas.openxmlformats.org/officeDocument/2006/relationships/externalLinkPath" Target="PRE%20FEC%20PROPOSITION%20SS%20vierge%202026.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ableau_Recap_Processus"/>
      <sheetName val="BOM"/>
      <sheetName val="MMS"/>
      <sheetName val="CRS230"/>
      <sheetName val="ECS411"/>
      <sheetName val="PDS021 Article"/>
      <sheetName val="PDS021 Opérations"/>
      <sheetName val="PDS021 Composants"/>
      <sheetName val="Achat"/>
      <sheetName val="Modèles+listes"/>
      <sheetName val="PDC+emplacement"/>
      <sheetName val="PDC"/>
      <sheetName val="description des champs"/>
      <sheetName val="Tôles"/>
      <sheetName val="Base"/>
      <sheetName val="Frais divers % "/>
      <sheetName val="Frais d' appro"/>
      <sheetName val="Frais divers Fixe"/>
      <sheetName val="Prix revient de base FWSPR-AMEN"/>
      <sheetName val="Groupe poste de charge"/>
      <sheetName val="ROUTEOPR"/>
      <sheetName val="TH"/>
      <sheetName val="Feuil1"/>
      <sheetName val="MA-MO indirecte"/>
      <sheetName val="Feuil9"/>
      <sheetName val="PRE FEC PROPOSITION SS vierge 2"/>
    </sheetNames>
    <definedNames>
      <definedName name="BOUTON_TRANSFERT"/>
      <definedName name="INSERT_COLONNES"/>
      <definedName name="INSERT_LIGNES"/>
    </definedNames>
    <sheetDataSet>
      <sheetData sheetId="0"/>
      <sheetData sheetId="1">
        <row r="11">
          <cell r="AZ11">
            <v>2</v>
          </cell>
          <cell r="BA11">
            <v>1</v>
          </cell>
          <cell r="BB11">
            <v>1</v>
          </cell>
          <cell r="BC11">
            <v>1</v>
          </cell>
          <cell r="BD11">
            <v>0</v>
          </cell>
          <cell r="BE11">
            <v>1</v>
          </cell>
          <cell r="BF11">
            <v>0</v>
          </cell>
          <cell r="BG11">
            <v>1</v>
          </cell>
          <cell r="BH11">
            <v>0</v>
          </cell>
          <cell r="BI11">
            <v>1</v>
          </cell>
        </row>
        <row r="17">
          <cell r="AZ17">
            <v>1</v>
          </cell>
          <cell r="BA17">
            <v>1</v>
          </cell>
          <cell r="BB17">
            <v>1</v>
          </cell>
          <cell r="BC17">
            <v>1</v>
          </cell>
          <cell r="BD17">
            <v>0</v>
          </cell>
          <cell r="BE17">
            <v>1</v>
          </cell>
          <cell r="BF17">
            <v>0</v>
          </cell>
          <cell r="BG17">
            <v>1</v>
          </cell>
          <cell r="BH17">
            <v>0</v>
          </cell>
          <cell r="BI17">
            <v>1</v>
          </cell>
        </row>
        <row r="22">
          <cell r="AZ22">
            <v>1</v>
          </cell>
          <cell r="BA22">
            <v>1</v>
          </cell>
          <cell r="BB22">
            <v>1</v>
          </cell>
          <cell r="BC22">
            <v>1</v>
          </cell>
          <cell r="BD22" t="e">
            <v>#DIV/0!</v>
          </cell>
          <cell r="BE22">
            <v>1</v>
          </cell>
          <cell r="BF22" t="e">
            <v>#DIV/0!</v>
          </cell>
          <cell r="BG22">
            <v>1</v>
          </cell>
          <cell r="BH22" t="e">
            <v>#DIV/0!</v>
          </cell>
          <cell r="BI22">
            <v>1</v>
          </cell>
        </row>
      </sheetData>
      <sheetData sheetId="2"/>
      <sheetData sheetId="3"/>
      <sheetData sheetId="4"/>
      <sheetData sheetId="5"/>
      <sheetData sheetId="6"/>
      <sheetData sheetId="7"/>
      <sheetData sheetId="8"/>
      <sheetData sheetId="9">
        <row r="5">
          <cell r="B5" t="str">
            <v>P</v>
          </cell>
        </row>
        <row r="6">
          <cell r="B6" t="str">
            <v>P+</v>
          </cell>
        </row>
        <row r="7">
          <cell r="B7" t="str">
            <v>R</v>
          </cell>
        </row>
        <row r="8">
          <cell r="B8" t="str">
            <v>O</v>
          </cell>
        </row>
        <row r="9">
          <cell r="B9" t="str">
            <v>V</v>
          </cell>
        </row>
        <row r="10">
          <cell r="B10" t="str">
            <v>I</v>
          </cell>
        </row>
        <row r="11">
          <cell r="B11" t="str">
            <v>N</v>
          </cell>
        </row>
        <row r="12">
          <cell r="B12" t="str">
            <v>E</v>
          </cell>
        </row>
        <row r="13">
          <cell r="B13" t="str">
            <v>S</v>
          </cell>
        </row>
        <row r="14">
          <cell r="B14" t="str">
            <v>C</v>
          </cell>
        </row>
        <row r="15">
          <cell r="B15" t="str">
            <v>M</v>
          </cell>
        </row>
        <row r="16">
          <cell r="B16" t="str">
            <v>F</v>
          </cell>
        </row>
        <row r="17">
          <cell r="B17" t="str">
            <v>A</v>
          </cell>
        </row>
        <row r="18">
          <cell r="B18" t="str">
            <v>SST POUR E</v>
          </cell>
        </row>
        <row r="19">
          <cell r="B19" t="str">
            <v>SST POUR S</v>
          </cell>
        </row>
        <row r="20">
          <cell r="B20" t="str">
            <v>W</v>
          </cell>
        </row>
        <row r="21">
          <cell r="B21" t="str">
            <v>B</v>
          </cell>
        </row>
        <row r="51">
          <cell r="B51" t="str">
            <v xml:space="preserve"> Nouveau</v>
          </cell>
        </row>
        <row r="52">
          <cell r="B52" t="str">
            <v xml:space="preserve"> Existant</v>
          </cell>
        </row>
        <row r="53">
          <cell r="B53" t="str">
            <v xml:space="preserve"> Opérations</v>
          </cell>
        </row>
        <row r="54">
          <cell r="B54" t="str">
            <v>//</v>
          </cell>
        </row>
        <row r="57">
          <cell r="B57" t="str">
            <v>P</v>
          </cell>
        </row>
        <row r="58">
          <cell r="B58" t="str">
            <v>A</v>
          </cell>
        </row>
        <row r="59">
          <cell r="B59" t="str">
            <v>M</v>
          </cell>
        </row>
        <row r="60">
          <cell r="B60" t="str">
            <v>F</v>
          </cell>
        </row>
        <row r="61">
          <cell r="B61" t="str">
            <v>W</v>
          </cell>
        </row>
        <row r="62">
          <cell r="B62" t="str">
            <v>E</v>
          </cell>
        </row>
        <row r="63">
          <cell r="B63" t="str">
            <v xml:space="preserve"> Temps</v>
          </cell>
        </row>
      </sheetData>
      <sheetData sheetId="10"/>
      <sheetData sheetId="11">
        <row r="1">
          <cell r="B1" t="str">
            <v>Moyens de Fabrication</v>
          </cell>
        </row>
        <row r="34">
          <cell r="C34">
            <v>1.2805</v>
          </cell>
        </row>
      </sheetData>
      <sheetData sheetId="12"/>
      <sheetData sheetId="13"/>
      <sheetData sheetId="14">
        <row r="1">
          <cell r="A1" t="str">
            <v>REFERENCE</v>
          </cell>
        </row>
      </sheetData>
      <sheetData sheetId="15">
        <row r="1">
          <cell r="A1" t="str">
            <v>CODE</v>
          </cell>
        </row>
      </sheetData>
      <sheetData sheetId="16">
        <row r="1">
          <cell r="A1" t="str">
            <v>ACCOUNTNUM</v>
          </cell>
        </row>
      </sheetData>
      <sheetData sheetId="17">
        <row r="1">
          <cell r="A1" t="str">
            <v>CODE</v>
          </cell>
        </row>
      </sheetData>
      <sheetData sheetId="18"/>
      <sheetData sheetId="19"/>
      <sheetData sheetId="20"/>
      <sheetData sheetId="21"/>
      <sheetData sheetId="22"/>
      <sheetData sheetId="23"/>
      <sheetData sheetId="24"/>
      <sheetData sheetId="25"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495C30-7A2D-457D-8D66-EC7DEF40A3C1}">
  <sheetPr codeName="Feuil1"/>
  <dimension ref="A1:BC54"/>
  <sheetViews>
    <sheetView tabSelected="1" zoomScale="55" zoomScaleNormal="55" workbookViewId="0">
      <selection activeCell="N39" sqref="N39"/>
    </sheetView>
  </sheetViews>
  <sheetFormatPr baseColWidth="10" defaultRowHeight="15" outlineLevelCol="1" x14ac:dyDescent="0.25"/>
  <cols>
    <col min="1" max="1" width="12.85546875" style="1" customWidth="1" collapsed="1"/>
    <col min="2" max="7" width="5.7109375" style="1" hidden="1" customWidth="1" outlineLevel="1"/>
    <col min="8" max="8" width="12" style="1" hidden="1" customWidth="1" outlineLevel="1"/>
    <col min="9" max="9" width="15" style="223" hidden="1" customWidth="1" outlineLevel="1"/>
    <col min="10" max="10" width="9.85546875" style="239" hidden="1" customWidth="1" outlineLevel="1"/>
    <col min="11" max="11" width="9.85546875" style="1" hidden="1" customWidth="1" outlineLevel="1"/>
    <col min="12" max="12" width="14.5703125" style="240" bestFit="1" customWidth="1" collapsed="1"/>
    <col min="13" max="13" width="37.42578125" style="241" bestFit="1" customWidth="1"/>
    <col min="14" max="14" width="71.5703125" style="242" bestFit="1" customWidth="1" collapsed="1"/>
    <col min="15" max="15" width="21.5703125" style="1" hidden="1" customWidth="1" outlineLevel="1"/>
    <col min="16" max="16" width="13.42578125" style="1" hidden="1" customWidth="1" outlineLevel="1"/>
    <col min="17" max="17" width="10.7109375" style="1" hidden="1" customWidth="1" outlineLevel="1"/>
    <col min="18" max="19" width="12.85546875" style="1" hidden="1" customWidth="1" outlineLevel="1"/>
    <col min="20" max="20" width="18.7109375" style="1" hidden="1" customWidth="1" outlineLevel="1"/>
    <col min="21" max="21" width="7.7109375" style="223" hidden="1" customWidth="1" outlineLevel="1"/>
    <col min="22" max="22" width="7.7109375" style="1" hidden="1" customWidth="1" outlineLevel="1"/>
    <col min="23" max="23" width="9.5703125" style="36" hidden="1" customWidth="1" outlineLevel="1"/>
    <col min="24" max="24" width="21.5703125" style="35" bestFit="1" customWidth="1" collapsed="1"/>
    <col min="25" max="25" width="14.28515625" style="36" customWidth="1"/>
    <col min="26" max="26" width="21.5703125" style="36" bestFit="1" customWidth="1"/>
    <col min="27" max="29" width="10.7109375" style="36" customWidth="1"/>
    <col min="30" max="30" width="11.7109375" style="1" customWidth="1" collapsed="1"/>
    <col min="31" max="31" width="10.140625" style="1" hidden="1" customWidth="1" outlineLevel="1"/>
    <col min="32" max="49" width="12.7109375" style="1" hidden="1" customWidth="1" outlineLevel="1"/>
    <col min="50" max="50" width="9.7109375" style="1" hidden="1" customWidth="1" outlineLevel="1"/>
    <col min="51" max="51" width="12.7109375" style="1" customWidth="1" collapsed="1"/>
    <col min="52" max="52" width="15.85546875" style="1" bestFit="1" customWidth="1"/>
    <col min="53" max="53" width="12.42578125" style="1" customWidth="1"/>
    <col min="54" max="55" width="12.7109375" style="1" customWidth="1"/>
  </cols>
  <sheetData>
    <row r="1" spans="1:55" ht="15.75" thickBot="1" x14ac:dyDescent="0.3">
      <c r="I1" s="1"/>
      <c r="J1" s="1"/>
      <c r="L1" s="1"/>
      <c r="M1" s="2"/>
      <c r="N1" s="1"/>
      <c r="U1" s="1"/>
      <c r="W1" s="1"/>
      <c r="X1" s="3"/>
      <c r="Y1" s="1"/>
      <c r="Z1" s="1"/>
      <c r="AA1" s="1"/>
      <c r="AB1" s="1"/>
      <c r="AC1" s="1"/>
    </row>
    <row r="2" spans="1:55" ht="16.5" customHeight="1" thickBot="1" x14ac:dyDescent="0.3">
      <c r="A2" s="4"/>
      <c r="B2" s="5"/>
      <c r="C2" s="5"/>
      <c r="D2" s="5"/>
      <c r="E2" s="5"/>
      <c r="F2" s="6"/>
      <c r="G2" s="5"/>
      <c r="H2" s="7"/>
      <c r="I2" s="7"/>
      <c r="J2" s="7"/>
      <c r="K2" s="7"/>
      <c r="L2" s="8"/>
      <c r="M2" s="9" t="s">
        <v>0</v>
      </c>
      <c r="N2" s="10" t="s">
        <v>1</v>
      </c>
      <c r="O2" s="11" t="s">
        <v>2</v>
      </c>
      <c r="P2" s="12">
        <v>44953</v>
      </c>
      <c r="Q2" s="13"/>
      <c r="R2" s="14"/>
      <c r="S2" s="15"/>
      <c r="T2" s="16"/>
      <c r="U2" s="17"/>
      <c r="V2" s="16"/>
      <c r="W2" s="18"/>
      <c r="X2" s="19" t="s">
        <v>3</v>
      </c>
      <c r="Y2" s="248" t="s">
        <v>3</v>
      </c>
      <c r="Z2" s="249"/>
      <c r="AA2" s="20"/>
      <c r="AB2" s="253" t="s">
        <v>4</v>
      </c>
      <c r="AC2" s="21" t="s">
        <v>5</v>
      </c>
      <c r="AD2" s="22">
        <v>0.94730000000000003</v>
      </c>
      <c r="AE2" s="23" t="s">
        <v>6</v>
      </c>
      <c r="AF2" s="24"/>
      <c r="AG2" s="24"/>
      <c r="AH2" s="24"/>
      <c r="AI2" s="24"/>
      <c r="AJ2" s="24"/>
      <c r="AK2" s="24"/>
      <c r="AL2" s="24"/>
      <c r="AM2" s="24"/>
      <c r="AN2" s="24"/>
      <c r="AO2" s="24"/>
      <c r="AP2" s="24"/>
      <c r="AQ2" s="24"/>
      <c r="AR2" s="24"/>
      <c r="AS2" s="24"/>
      <c r="AT2" s="24"/>
      <c r="AU2" s="24"/>
      <c r="AV2" s="24"/>
      <c r="AW2" s="24"/>
      <c r="AX2" s="24"/>
      <c r="AY2" s="25"/>
      <c r="AZ2" s="243" t="s">
        <v>7</v>
      </c>
      <c r="BA2" s="243" t="s">
        <v>8</v>
      </c>
      <c r="BB2" s="243" t="s">
        <v>8</v>
      </c>
      <c r="BC2" s="243" t="s">
        <v>8</v>
      </c>
    </row>
    <row r="3" spans="1:55" ht="16.5" thickBot="1" x14ac:dyDescent="0.3">
      <c r="A3" s="26"/>
      <c r="B3" s="27"/>
      <c r="C3" s="27"/>
      <c r="D3" s="27"/>
      <c r="E3" s="27"/>
      <c r="F3" s="28"/>
      <c r="G3" s="27"/>
      <c r="H3" s="29"/>
      <c r="I3" s="29"/>
      <c r="J3" s="29"/>
      <c r="K3" s="29"/>
      <c r="L3" s="30"/>
      <c r="M3" s="31" t="s">
        <v>9</v>
      </c>
      <c r="N3" s="10" t="s">
        <v>10</v>
      </c>
      <c r="O3" s="32" t="s">
        <v>11</v>
      </c>
      <c r="P3" s="33">
        <v>1.2805</v>
      </c>
      <c r="Q3" s="34"/>
      <c r="S3" s="35"/>
      <c r="T3" s="36"/>
      <c r="U3" s="37"/>
      <c r="V3" s="36"/>
      <c r="W3" s="38"/>
      <c r="X3" s="19"/>
      <c r="Y3" s="246"/>
      <c r="Z3" s="247"/>
      <c r="AA3" s="39"/>
      <c r="AB3" s="254"/>
      <c r="AC3" s="40" t="s">
        <v>12</v>
      </c>
      <c r="AD3" s="41">
        <v>1.2063999999999999</v>
      </c>
      <c r="AE3" s="42" t="s">
        <v>6</v>
      </c>
      <c r="AF3" s="43"/>
      <c r="AG3" s="43"/>
      <c r="AH3" s="43"/>
      <c r="AI3" s="43"/>
      <c r="AJ3" s="43"/>
      <c r="AK3" s="43"/>
      <c r="AL3" s="43"/>
      <c r="AM3" s="43"/>
      <c r="AN3" s="43"/>
      <c r="AO3" s="43"/>
      <c r="AP3" s="43"/>
      <c r="AQ3" s="43"/>
      <c r="AR3" s="43"/>
      <c r="AS3" s="43"/>
      <c r="AT3" s="43"/>
      <c r="AU3" s="43"/>
      <c r="AV3" s="43"/>
      <c r="AW3" s="43"/>
      <c r="AX3" s="43"/>
      <c r="AY3" s="44"/>
      <c r="AZ3" s="244"/>
      <c r="BA3" s="244"/>
      <c r="BB3" s="244"/>
      <c r="BC3" s="244"/>
    </row>
    <row r="4" spans="1:55" ht="16.5" thickBot="1" x14ac:dyDescent="0.3">
      <c r="A4" s="26"/>
      <c r="B4" s="27"/>
      <c r="C4" s="27"/>
      <c r="D4" s="27"/>
      <c r="E4" s="27"/>
      <c r="F4" s="28"/>
      <c r="G4" s="27"/>
      <c r="H4" s="29"/>
      <c r="I4" s="29"/>
      <c r="J4" s="29"/>
      <c r="K4" s="29"/>
      <c r="L4" s="30"/>
      <c r="M4" s="31" t="s">
        <v>13</v>
      </c>
      <c r="N4" s="10" t="s">
        <v>14</v>
      </c>
      <c r="O4" s="32" t="s">
        <v>3</v>
      </c>
      <c r="P4" s="45">
        <v>1101</v>
      </c>
      <c r="Q4" s="34"/>
      <c r="S4" s="35"/>
      <c r="T4" s="36"/>
      <c r="U4" s="37"/>
      <c r="V4" s="36"/>
      <c r="W4" s="38"/>
      <c r="X4" s="19" t="s">
        <v>15</v>
      </c>
      <c r="Y4" s="248" t="s">
        <v>15</v>
      </c>
      <c r="Z4" s="249"/>
      <c r="AA4" s="39"/>
      <c r="AB4" s="255"/>
      <c r="AC4" s="46" t="s">
        <v>16</v>
      </c>
      <c r="AD4" s="47">
        <v>1.0752999999999999</v>
      </c>
      <c r="AE4" s="48" t="s">
        <v>6</v>
      </c>
      <c r="AF4" s="43"/>
      <c r="AG4" s="43"/>
      <c r="AH4" s="43"/>
      <c r="AI4" s="43"/>
      <c r="AJ4" s="43"/>
      <c r="AK4" s="43"/>
      <c r="AL4" s="43"/>
      <c r="AM4" s="43"/>
      <c r="AN4" s="43"/>
      <c r="AO4" s="43"/>
      <c r="AP4" s="43"/>
      <c r="AQ4" s="43"/>
      <c r="AR4" s="43"/>
      <c r="AS4" s="43"/>
      <c r="AT4" s="43"/>
      <c r="AU4" s="43"/>
      <c r="AV4" s="43"/>
      <c r="AW4" s="43"/>
      <c r="AX4" s="43"/>
      <c r="AY4" s="44"/>
      <c r="AZ4" s="245"/>
      <c r="BA4" s="245"/>
      <c r="BB4" s="245"/>
      <c r="BC4" s="245"/>
    </row>
    <row r="5" spans="1:55" ht="16.5" thickBot="1" x14ac:dyDescent="0.3">
      <c r="A5" s="49"/>
      <c r="B5" s="50"/>
      <c r="C5" s="50"/>
      <c r="D5" s="50"/>
      <c r="E5" s="50"/>
      <c r="F5" s="51"/>
      <c r="G5" s="50"/>
      <c r="H5" s="52"/>
      <c r="I5" s="52"/>
      <c r="J5" s="52"/>
      <c r="K5" s="52"/>
      <c r="L5" s="53"/>
      <c r="M5" s="31" t="s">
        <v>17</v>
      </c>
      <c r="N5" s="10" t="s">
        <v>18</v>
      </c>
      <c r="O5" s="54" t="s">
        <v>15</v>
      </c>
      <c r="P5" s="55" t="s">
        <v>19</v>
      </c>
      <c r="Q5" s="56"/>
      <c r="R5" s="57"/>
      <c r="S5" s="58"/>
      <c r="T5" s="59"/>
      <c r="U5" s="60"/>
      <c r="V5" s="59"/>
      <c r="W5" s="61"/>
      <c r="X5" s="19"/>
      <c r="Y5" s="246"/>
      <c r="Z5" s="247"/>
      <c r="AA5" s="62"/>
      <c r="AB5" s="59"/>
      <c r="AC5" s="59"/>
      <c r="AD5" s="57"/>
      <c r="AE5" s="57"/>
      <c r="AF5" s="63"/>
      <c r="AG5" s="63"/>
      <c r="AH5" s="63"/>
      <c r="AI5" s="63"/>
      <c r="AJ5" s="63"/>
      <c r="AK5" s="63"/>
      <c r="AL5" s="63"/>
      <c r="AM5" s="63"/>
      <c r="AN5" s="63"/>
      <c r="AO5" s="63"/>
      <c r="AP5" s="63"/>
      <c r="AQ5" s="63"/>
      <c r="AR5" s="63"/>
      <c r="AS5" s="63"/>
      <c r="AT5" s="63"/>
      <c r="AU5" s="63"/>
      <c r="AV5" s="63"/>
      <c r="AW5" s="63"/>
      <c r="AX5" s="63"/>
      <c r="AY5" s="64"/>
      <c r="AZ5" s="65">
        <v>1000</v>
      </c>
      <c r="BA5" s="65">
        <v>2000</v>
      </c>
      <c r="BB5" s="65">
        <v>5000</v>
      </c>
      <c r="BC5" s="65">
        <v>10000</v>
      </c>
    </row>
    <row r="6" spans="1:55" ht="90.75" customHeight="1" thickBot="1" x14ac:dyDescent="0.3">
      <c r="A6" s="66"/>
      <c r="B6" s="256" t="s">
        <v>20</v>
      </c>
      <c r="C6" s="257"/>
      <c r="D6" s="257"/>
      <c r="E6" s="257"/>
      <c r="F6" s="257"/>
      <c r="G6" s="257"/>
      <c r="H6" s="257"/>
      <c r="I6" s="258"/>
      <c r="J6" s="259" t="s">
        <v>21</v>
      </c>
      <c r="K6" s="260"/>
      <c r="L6" s="67"/>
      <c r="M6" s="67"/>
      <c r="N6" s="67"/>
      <c r="O6" s="68" t="s">
        <v>22</v>
      </c>
      <c r="P6" s="69"/>
      <c r="Q6" s="69"/>
      <c r="R6" s="69"/>
      <c r="S6" s="69"/>
      <c r="T6" s="69"/>
      <c r="U6" s="69"/>
      <c r="V6" s="69"/>
      <c r="W6" s="70"/>
      <c r="X6" s="71"/>
      <c r="Y6" s="67"/>
      <c r="Z6" s="72"/>
      <c r="AA6" s="73"/>
      <c r="AB6" s="74"/>
      <c r="AC6" s="74"/>
      <c r="AD6" s="74"/>
      <c r="AE6" s="74"/>
      <c r="AF6" s="74"/>
      <c r="AG6" s="74"/>
      <c r="AH6" s="74"/>
      <c r="AI6" s="74"/>
      <c r="AJ6" s="74"/>
      <c r="AK6" s="74"/>
      <c r="AL6" s="74"/>
      <c r="AM6" s="74"/>
      <c r="AN6" s="74"/>
      <c r="AO6" s="74"/>
      <c r="AP6" s="74"/>
      <c r="AQ6" s="74"/>
      <c r="AR6" s="74"/>
      <c r="AS6" s="74"/>
      <c r="AT6" s="74"/>
      <c r="AU6" s="74"/>
      <c r="AV6" s="74"/>
      <c r="AW6" s="74"/>
      <c r="AX6" s="75"/>
      <c r="AY6" s="67"/>
      <c r="AZ6" s="67"/>
      <c r="BA6" s="67"/>
      <c r="BB6" s="67"/>
      <c r="BC6" s="67"/>
    </row>
    <row r="7" spans="1:55" ht="66" thickBot="1" x14ac:dyDescent="0.3">
      <c r="A7" s="76"/>
      <c r="B7" s="76" t="s">
        <v>23</v>
      </c>
      <c r="C7" s="76" t="s">
        <v>24</v>
      </c>
      <c r="D7" s="76" t="s">
        <v>25</v>
      </c>
      <c r="E7" s="76" t="s">
        <v>26</v>
      </c>
      <c r="F7" s="76" t="s">
        <v>27</v>
      </c>
      <c r="G7" s="76" t="s">
        <v>28</v>
      </c>
      <c r="H7" s="77" t="s">
        <v>29</v>
      </c>
      <c r="I7" s="78" t="s">
        <v>30</v>
      </c>
      <c r="J7" s="79" t="s">
        <v>31</v>
      </c>
      <c r="K7" s="80" t="s">
        <v>32</v>
      </c>
      <c r="L7" s="81" t="s">
        <v>33</v>
      </c>
      <c r="M7" s="82" t="s">
        <v>34</v>
      </c>
      <c r="N7" s="82" t="s">
        <v>35</v>
      </c>
      <c r="O7" s="83" t="s">
        <v>36</v>
      </c>
      <c r="P7" s="84" t="s">
        <v>37</v>
      </c>
      <c r="Q7" s="84" t="s">
        <v>38</v>
      </c>
      <c r="R7" s="84" t="s">
        <v>39</v>
      </c>
      <c r="S7" s="84" t="s">
        <v>40</v>
      </c>
      <c r="T7" s="84" t="s">
        <v>41</v>
      </c>
      <c r="U7" s="84" t="s">
        <v>42</v>
      </c>
      <c r="V7" s="84" t="s">
        <v>43</v>
      </c>
      <c r="W7" s="84" t="s">
        <v>44</v>
      </c>
      <c r="X7" s="82" t="s">
        <v>45</v>
      </c>
      <c r="Y7" s="82" t="s">
        <v>46</v>
      </c>
      <c r="Z7" s="85" t="s">
        <v>47</v>
      </c>
      <c r="AA7" s="86" t="s">
        <v>48</v>
      </c>
      <c r="AB7" s="87" t="s">
        <v>49</v>
      </c>
      <c r="AC7" s="87" t="s">
        <v>50</v>
      </c>
      <c r="AD7" s="87" t="s">
        <v>51</v>
      </c>
      <c r="AE7" s="88" t="s">
        <v>52</v>
      </c>
      <c r="AF7" s="89" t="s">
        <v>53</v>
      </c>
      <c r="AG7" s="90" t="s">
        <v>54</v>
      </c>
      <c r="AH7" s="89" t="s">
        <v>55</v>
      </c>
      <c r="AI7" s="90" t="s">
        <v>56</v>
      </c>
      <c r="AJ7" s="91" t="s">
        <v>57</v>
      </c>
      <c r="AK7" s="92" t="s">
        <v>58</v>
      </c>
      <c r="AL7" s="92" t="s">
        <v>59</v>
      </c>
      <c r="AM7" s="92" t="s">
        <v>60</v>
      </c>
      <c r="AN7" s="91" t="s">
        <v>61</v>
      </c>
      <c r="AO7" s="92" t="s">
        <v>62</v>
      </c>
      <c r="AP7" s="92" t="s">
        <v>63</v>
      </c>
      <c r="AQ7" s="92" t="s">
        <v>64</v>
      </c>
      <c r="AR7" s="91" t="s">
        <v>65</v>
      </c>
      <c r="AS7" s="92" t="s">
        <v>66</v>
      </c>
      <c r="AT7" s="92" t="s">
        <v>67</v>
      </c>
      <c r="AU7" s="92" t="s">
        <v>68</v>
      </c>
      <c r="AV7" s="92" t="s">
        <v>69</v>
      </c>
      <c r="AW7" s="92" t="s">
        <v>70</v>
      </c>
      <c r="AX7" s="92" t="s">
        <v>71</v>
      </c>
      <c r="AY7" s="93" t="s">
        <v>72</v>
      </c>
      <c r="AZ7" s="65" t="s">
        <v>113</v>
      </c>
      <c r="BA7" s="65" t="s">
        <v>114</v>
      </c>
      <c r="BB7" s="65" t="s">
        <v>115</v>
      </c>
      <c r="BC7" s="65" t="s">
        <v>116</v>
      </c>
    </row>
    <row r="8" spans="1:55" ht="111" customHeight="1" thickBot="1" x14ac:dyDescent="0.3">
      <c r="A8" s="94" t="s">
        <v>73</v>
      </c>
      <c r="B8" s="95">
        <v>1</v>
      </c>
      <c r="C8" s="96"/>
      <c r="D8" s="97"/>
      <c r="E8" s="98"/>
      <c r="F8" s="98"/>
      <c r="G8" s="98"/>
      <c r="H8" s="98" t="str">
        <f>SUBSTITUTE(TRIM(CONCATENATE([1]!Tableau1[[#This Row],[Niveau 0]]," ",[1]!Tableau1[[#This Row],[Niveau 1]]," ",[1]!Tableau1[[#This Row],[Niveau 2]]," ",[1]!Tableau1[[#This Row],[Niveau 3]]," ",[1]!Tableau1[[#This Row],[Niveau 4]]," ",[1]!Tableau1[[#This Row],[Niveau 5]]))," ",".")</f>
        <v>1</v>
      </c>
      <c r="I8" s="99"/>
      <c r="J8" s="100"/>
      <c r="K8" s="100"/>
      <c r="L8" s="101"/>
      <c r="M8" s="102" t="s">
        <v>74</v>
      </c>
      <c r="N8" s="103" t="s">
        <v>75</v>
      </c>
      <c r="O8" s="104" t="s">
        <v>76</v>
      </c>
      <c r="P8" s="105" t="s">
        <v>77</v>
      </c>
      <c r="Q8" s="105"/>
      <c r="R8" s="105"/>
      <c r="S8" s="105"/>
      <c r="T8" s="105"/>
      <c r="U8" s="105"/>
      <c r="V8" s="105"/>
      <c r="W8" s="105"/>
      <c r="X8" s="106" t="s">
        <v>78</v>
      </c>
      <c r="Y8" s="107" t="s">
        <v>76</v>
      </c>
      <c r="Z8" s="108" t="s">
        <v>125</v>
      </c>
      <c r="AA8" s="109"/>
      <c r="AB8" s="110" t="s">
        <v>126</v>
      </c>
      <c r="AC8" s="111" t="s">
        <v>127</v>
      </c>
      <c r="AD8" s="111">
        <v>0</v>
      </c>
      <c r="AE8" s="112"/>
      <c r="AF8" s="113"/>
      <c r="AG8" s="114" t="s">
        <v>126</v>
      </c>
      <c r="AH8" s="115"/>
      <c r="AI8" s="114" t="s">
        <v>126</v>
      </c>
      <c r="AJ8" s="116"/>
      <c r="AK8" s="117"/>
      <c r="AL8" s="117"/>
      <c r="AM8" s="117"/>
      <c r="AN8" s="117"/>
      <c r="AO8" s="117"/>
      <c r="AP8" s="118"/>
      <c r="AQ8" s="118"/>
      <c r="AR8" s="119"/>
      <c r="AS8" s="118"/>
      <c r="AT8" s="118"/>
      <c r="AU8" s="119"/>
      <c r="AV8" s="120"/>
      <c r="AW8" s="118"/>
      <c r="AX8" s="121"/>
      <c r="AY8" s="122"/>
      <c r="AZ8" s="123">
        <v>1</v>
      </c>
      <c r="BA8" s="123">
        <v>1</v>
      </c>
      <c r="BB8" s="123">
        <v>1</v>
      </c>
      <c r="BC8" s="123">
        <v>1</v>
      </c>
    </row>
    <row r="9" spans="1:55" ht="15.75" customHeight="1" x14ac:dyDescent="0.25">
      <c r="A9" s="261" t="s">
        <v>79</v>
      </c>
      <c r="B9" s="124">
        <v>1</v>
      </c>
      <c r="C9" s="125">
        <v>1</v>
      </c>
      <c r="D9" s="125"/>
      <c r="E9" s="125"/>
      <c r="F9" s="125"/>
      <c r="G9" s="125"/>
      <c r="H9" s="125" t="str">
        <f>SUBSTITUTE(TRIM(CONCATENATE([1]!Tableau1[[#This Row],[Niveau 0]]," ",[1]!Tableau1[[#This Row],[Niveau 1]]," ",[1]!Tableau1[[#This Row],[Niveau 2]]," ",[1]!Tableau1[[#This Row],[Niveau 3]]," ",[1]!Tableau1[[#This Row],[Niveau 4]]," ",[1]!Tableau1[[#This Row],[Niveau 5]]))," ",".")</f>
        <v>1.1</v>
      </c>
      <c r="I9" s="125" t="str">
        <f ca="1">IFERROR(IF(COUNTBLANK([1]!Tableau1[[#This Row],[Niveau 0]:[Niveau 5]])=5,"0",LEFT([1]!Tableau1[[#This Row],[Niveau]],(LEN([1]!Tableau1[[#This Row],[Niveau]])-LEN(OFFSET([1]!Tableau1[[#This Row],[Niveau 5]],0,(-COUNTBLANK([1]!Tableau1[[#This Row],[Niveau 0]:[Niveau 5]]))))-1))),"")</f>
        <v/>
      </c>
      <c r="J9" s="126"/>
      <c r="K9" s="127"/>
      <c r="L9" s="128"/>
      <c r="M9" s="129" t="s">
        <v>80</v>
      </c>
      <c r="N9" s="130" t="s">
        <v>81</v>
      </c>
      <c r="O9" s="131" t="s">
        <v>82</v>
      </c>
      <c r="P9" s="132"/>
      <c r="Q9" s="132"/>
      <c r="R9" s="132" t="s">
        <v>128</v>
      </c>
      <c r="S9" s="132" t="s">
        <v>128</v>
      </c>
      <c r="T9" s="132" t="s">
        <v>128</v>
      </c>
      <c r="U9" s="132"/>
      <c r="V9" s="132"/>
      <c r="W9" s="133"/>
      <c r="X9" s="106" t="s">
        <v>78</v>
      </c>
      <c r="Y9" s="106" t="s">
        <v>83</v>
      </c>
      <c r="Z9" s="134" t="s">
        <v>125</v>
      </c>
      <c r="AA9" s="135"/>
      <c r="AB9" s="136" t="s">
        <v>126</v>
      </c>
      <c r="AC9" s="137" t="s">
        <v>127</v>
      </c>
      <c r="AD9" s="137">
        <v>0</v>
      </c>
      <c r="AE9" s="138"/>
      <c r="AF9" s="139"/>
      <c r="AG9" s="140" t="s">
        <v>126</v>
      </c>
      <c r="AH9" s="141"/>
      <c r="AI9" s="140" t="s">
        <v>126</v>
      </c>
      <c r="AJ9" s="142"/>
      <c r="AK9" s="143"/>
      <c r="AL9" s="143"/>
      <c r="AM9" s="143"/>
      <c r="AN9" s="143"/>
      <c r="AO9" s="143"/>
      <c r="AP9" s="144"/>
      <c r="AQ9" s="144"/>
      <c r="AR9" s="144"/>
      <c r="AS9" s="144"/>
      <c r="AT9" s="144"/>
      <c r="AU9" s="145"/>
      <c r="AV9" s="146"/>
      <c r="AW9" s="144"/>
      <c r="AX9" s="147"/>
      <c r="AY9" s="148"/>
      <c r="AZ9" s="149">
        <v>1</v>
      </c>
      <c r="BA9" s="149">
        <v>1</v>
      </c>
      <c r="BB9" s="149">
        <v>1</v>
      </c>
      <c r="BC9" s="149">
        <v>1</v>
      </c>
    </row>
    <row r="10" spans="1:55" x14ac:dyDescent="0.25">
      <c r="A10" s="261"/>
      <c r="B10" s="150">
        <v>1</v>
      </c>
      <c r="C10" s="151">
        <v>1</v>
      </c>
      <c r="D10" s="151">
        <v>1</v>
      </c>
      <c r="E10" s="151"/>
      <c r="F10" s="151"/>
      <c r="G10" s="151"/>
      <c r="H10" s="151" t="str">
        <f>SUBSTITUTE(TRIM(CONCATENATE([1]!Tableau1[[#This Row],[Niveau 0]]," ",[1]!Tableau1[[#This Row],[Niveau 1]]," ",[1]!Tableau1[[#This Row],[Niveau 2]]," ",[1]!Tableau1[[#This Row],[Niveau 3]]," ",[1]!Tableau1[[#This Row],[Niveau 4]]," ",[1]!Tableau1[[#This Row],[Niveau 5]]))," ",".")</f>
        <v>1.1.1</v>
      </c>
      <c r="I10" s="151" t="str">
        <f ca="1">IFERROR(IF(COUNTBLANK([1]!Tableau1[[#This Row],[Niveau 0]:[Niveau 5]])=5,"0",LEFT([1]!Tableau1[[#This Row],[Niveau]],(LEN([1]!Tableau1[[#This Row],[Niveau]])-LEN(OFFSET([1]!Tableau1[[#This Row],[Niveau 5]],0,(-COUNTBLANK([1]!Tableau1[[#This Row],[Niveau 0]:[Niveau 5]]))))-1))),"")</f>
        <v/>
      </c>
      <c r="J10" s="152"/>
      <c r="K10" s="153"/>
      <c r="L10" s="154"/>
      <c r="M10" s="155" t="s">
        <v>84</v>
      </c>
      <c r="N10" s="130" t="s">
        <v>129</v>
      </c>
      <c r="O10" s="156"/>
      <c r="P10" s="157"/>
      <c r="Q10" s="132"/>
      <c r="R10" s="132"/>
      <c r="S10" s="132"/>
      <c r="T10" s="132" t="s">
        <v>128</v>
      </c>
      <c r="U10" s="157"/>
      <c r="V10" s="157"/>
      <c r="W10" s="158"/>
      <c r="X10" s="106" t="s">
        <v>85</v>
      </c>
      <c r="Y10" s="106" t="s">
        <v>130</v>
      </c>
      <c r="Z10" s="134">
        <v>29.012100852966</v>
      </c>
      <c r="AA10" s="159"/>
      <c r="AB10" s="160" t="s">
        <v>126</v>
      </c>
      <c r="AC10" s="161" t="s">
        <v>127</v>
      </c>
      <c r="AD10" s="161">
        <v>0</v>
      </c>
      <c r="AE10" s="162"/>
      <c r="AF10" s="163"/>
      <c r="AG10" s="164" t="s">
        <v>126</v>
      </c>
      <c r="AH10" s="165"/>
      <c r="AI10" s="164" t="s">
        <v>126</v>
      </c>
      <c r="AJ10" s="166"/>
      <c r="AK10" s="167"/>
      <c r="AL10" s="167"/>
      <c r="AM10" s="167"/>
      <c r="AN10" s="167"/>
      <c r="AO10" s="167"/>
      <c r="AP10" s="168"/>
      <c r="AQ10" s="168"/>
      <c r="AR10" s="168"/>
      <c r="AS10" s="168"/>
      <c r="AT10" s="168"/>
      <c r="AU10" s="169"/>
      <c r="AV10" s="170"/>
      <c r="AW10" s="168"/>
      <c r="AX10" s="171"/>
      <c r="AY10" s="172"/>
      <c r="AZ10" s="173">
        <v>1</v>
      </c>
      <c r="BA10" s="173">
        <v>1</v>
      </c>
      <c r="BB10" s="173">
        <v>1</v>
      </c>
      <c r="BC10" s="173">
        <v>1</v>
      </c>
    </row>
    <row r="11" spans="1:55" x14ac:dyDescent="0.25">
      <c r="A11" s="261"/>
      <c r="B11" s="150">
        <v>1</v>
      </c>
      <c r="C11" s="151">
        <v>1</v>
      </c>
      <c r="D11" s="151">
        <v>2</v>
      </c>
      <c r="E11" s="151"/>
      <c r="F11" s="151"/>
      <c r="G11" s="151"/>
      <c r="H11" s="151" t="str">
        <f>SUBSTITUTE(TRIM(CONCATENATE([1]!Tableau1[[#This Row],[Niveau 0]]," ",[1]!Tableau1[[#This Row],[Niveau 1]]," ",[1]!Tableau1[[#This Row],[Niveau 2]]," ",[1]!Tableau1[[#This Row],[Niveau 3]]," ",[1]!Tableau1[[#This Row],[Niveau 4]]," ",[1]!Tableau1[[#This Row],[Niveau 5]]))," ",".")</f>
        <v>1.1.2</v>
      </c>
      <c r="I11" s="151" t="str">
        <f ca="1">IFERROR(IF(COUNTBLANK([1]!Tableau1[[#This Row],[Niveau 0]:[Niveau 5]])=5,"0",LEFT([1]!Tableau1[[#This Row],[Niveau]],(LEN([1]!Tableau1[[#This Row],[Niveau]])-LEN(OFFSET([1]!Tableau1[[#This Row],[Niveau 5]],0,(-COUNTBLANK([1]!Tableau1[[#This Row],[Niveau 0]:[Niveau 5]]))))-1))),"")</f>
        <v/>
      </c>
      <c r="J11" s="152"/>
      <c r="K11" s="153"/>
      <c r="L11" s="154"/>
      <c r="M11" s="155" t="s">
        <v>86</v>
      </c>
      <c r="N11" s="130" t="s">
        <v>87</v>
      </c>
      <c r="O11" s="156"/>
      <c r="P11" s="157"/>
      <c r="Q11" s="132"/>
      <c r="R11" s="132"/>
      <c r="S11" s="132"/>
      <c r="T11" s="132" t="s">
        <v>128</v>
      </c>
      <c r="U11" s="157" t="s">
        <v>128</v>
      </c>
      <c r="V11" s="157"/>
      <c r="W11" s="158"/>
      <c r="X11" s="106" t="s">
        <v>78</v>
      </c>
      <c r="Y11" s="106" t="s">
        <v>88</v>
      </c>
      <c r="Z11" s="134" t="s">
        <v>125</v>
      </c>
      <c r="AA11" s="159" t="s">
        <v>89</v>
      </c>
      <c r="AB11" s="174">
        <v>1.1298999999999999</v>
      </c>
      <c r="AC11" s="161" t="s">
        <v>127</v>
      </c>
      <c r="AD11" s="161">
        <v>0</v>
      </c>
      <c r="AE11" s="162" t="s">
        <v>90</v>
      </c>
      <c r="AF11" s="175">
        <v>1.6</v>
      </c>
      <c r="AG11" s="164">
        <v>2.1809781759999995</v>
      </c>
      <c r="AH11" s="165">
        <v>0.8</v>
      </c>
      <c r="AI11" s="164">
        <v>1.0904890879999998</v>
      </c>
      <c r="AJ11" s="166"/>
      <c r="AK11" s="167"/>
      <c r="AL11" s="167"/>
      <c r="AM11" s="167"/>
      <c r="AN11" s="167"/>
      <c r="AO11" s="167"/>
      <c r="AP11" s="168"/>
      <c r="AQ11" s="168"/>
      <c r="AR11" s="168"/>
      <c r="AS11" s="168"/>
      <c r="AT11" s="168"/>
      <c r="AU11" s="169"/>
      <c r="AV11" s="170"/>
      <c r="AW11" s="168"/>
      <c r="AX11" s="171"/>
      <c r="AY11" s="172"/>
      <c r="AZ11" s="176">
        <v>2</v>
      </c>
      <c r="BA11" s="176">
        <v>1</v>
      </c>
      <c r="BB11" s="176">
        <v>1</v>
      </c>
      <c r="BC11" s="176">
        <v>1</v>
      </c>
    </row>
    <row r="12" spans="1:55" x14ac:dyDescent="0.25">
      <c r="A12" s="261"/>
      <c r="B12" s="150">
        <v>1</v>
      </c>
      <c r="C12" s="151">
        <v>1</v>
      </c>
      <c r="D12" s="151">
        <v>3</v>
      </c>
      <c r="E12" s="151"/>
      <c r="F12" s="151"/>
      <c r="G12" s="151"/>
      <c r="H12" s="151" t="str">
        <f>SUBSTITUTE(TRIM(CONCATENATE([1]!Tableau1[[#This Row],[Niveau 0]]," ",[1]!Tableau1[[#This Row],[Niveau 1]]," ",[1]!Tableau1[[#This Row],[Niveau 2]]," ",[1]!Tableau1[[#This Row],[Niveau 3]]," ",[1]!Tableau1[[#This Row],[Niveau 4]]," ",[1]!Tableau1[[#This Row],[Niveau 5]]))," ",".")</f>
        <v>1.1.3</v>
      </c>
      <c r="I12" s="151" t="str">
        <f ca="1">IFERROR(IF(COUNTBLANK([1]!Tableau1[[#This Row],[Niveau 0]:[Niveau 5]])=5,"0",LEFT([1]!Tableau1[[#This Row],[Niveau]],(LEN([1]!Tableau1[[#This Row],[Niveau]])-LEN(OFFSET([1]!Tableau1[[#This Row],[Niveau 5]],0,(-COUNTBLANK([1]!Tableau1[[#This Row],[Niveau 0]:[Niveau 5]]))))-1))),"")</f>
        <v/>
      </c>
      <c r="J12" s="152">
        <v>10</v>
      </c>
      <c r="K12" s="153">
        <v>50</v>
      </c>
      <c r="L12" s="154" t="s">
        <v>91</v>
      </c>
      <c r="M12" s="155"/>
      <c r="N12" s="130" t="s">
        <v>131</v>
      </c>
      <c r="O12" s="156"/>
      <c r="P12" s="157"/>
      <c r="Q12" s="132"/>
      <c r="R12" s="132"/>
      <c r="S12" s="132"/>
      <c r="T12" s="132" t="s">
        <v>128</v>
      </c>
      <c r="U12" s="157"/>
      <c r="V12" s="157"/>
      <c r="W12" s="158">
        <v>0</v>
      </c>
      <c r="X12" s="106" t="s">
        <v>92</v>
      </c>
      <c r="Y12" s="106" t="s">
        <v>132</v>
      </c>
      <c r="Z12" s="134">
        <v>1.752222222222222E-2</v>
      </c>
      <c r="AA12" s="159"/>
      <c r="AB12" s="174" t="s">
        <v>126</v>
      </c>
      <c r="AC12" s="161" t="s">
        <v>127</v>
      </c>
      <c r="AD12" s="161">
        <v>0</v>
      </c>
      <c r="AE12" s="162"/>
      <c r="AF12" s="163"/>
      <c r="AG12" s="164" t="s">
        <v>126</v>
      </c>
      <c r="AH12" s="165"/>
      <c r="AI12" s="164" t="s">
        <v>126</v>
      </c>
      <c r="AJ12" s="166"/>
      <c r="AK12" s="167"/>
      <c r="AL12" s="167"/>
      <c r="AM12" s="167"/>
      <c r="AN12" s="167"/>
      <c r="AO12" s="167"/>
      <c r="AP12" s="168"/>
      <c r="AQ12" s="168"/>
      <c r="AR12" s="168"/>
      <c r="AS12" s="168"/>
      <c r="AT12" s="168"/>
      <c r="AU12" s="169"/>
      <c r="AV12" s="170"/>
      <c r="AW12" s="168"/>
      <c r="AX12" s="171"/>
      <c r="AY12" s="172"/>
      <c r="AZ12" s="176">
        <v>1</v>
      </c>
      <c r="BA12" s="176">
        <v>1</v>
      </c>
      <c r="BB12" s="176">
        <v>1</v>
      </c>
      <c r="BC12" s="176">
        <v>1</v>
      </c>
    </row>
    <row r="13" spans="1:55" x14ac:dyDescent="0.25">
      <c r="A13" s="261"/>
      <c r="B13" s="150"/>
      <c r="C13" s="151"/>
      <c r="D13" s="151"/>
      <c r="E13" s="151"/>
      <c r="F13" s="151"/>
      <c r="G13" s="151"/>
      <c r="H13" s="151" t="str">
        <f>SUBSTITUTE(TRIM(CONCATENATE([1]!Tableau1[[#This Row],[Niveau 0]]," ",[1]!Tableau1[[#This Row],[Niveau 1]]," ",[1]!Tableau1[[#This Row],[Niveau 2]]," ",[1]!Tableau1[[#This Row],[Niveau 3]]," ",[1]!Tableau1[[#This Row],[Niveau 4]]," ",[1]!Tableau1[[#This Row],[Niveau 5]]))," ",".")</f>
        <v/>
      </c>
      <c r="I13" s="151" t="str">
        <f ca="1">IFERROR(IF(COUNTBLANK([1]!Tableau1[[#This Row],[Niveau 0]:[Niveau 5]])=5,"0",LEFT([1]!Tableau1[[#This Row],[Niveau]],(LEN([1]!Tableau1[[#This Row],[Niveau]])-LEN(OFFSET([1]!Tableau1[[#This Row],[Niveau 5]],0,(-COUNTBLANK([1]!Tableau1[[#This Row],[Niveau 0]:[Niveau 5]]))))-1))),"")</f>
        <v/>
      </c>
      <c r="J13" s="152"/>
      <c r="K13" s="153"/>
      <c r="L13" s="154"/>
      <c r="M13" s="155"/>
      <c r="N13" s="130" t="s">
        <v>126</v>
      </c>
      <c r="O13" s="156"/>
      <c r="P13" s="157"/>
      <c r="Q13" s="132"/>
      <c r="R13" s="132"/>
      <c r="S13" s="132"/>
      <c r="T13" s="132"/>
      <c r="U13" s="157"/>
      <c r="V13" s="157"/>
      <c r="W13" s="158"/>
      <c r="X13" s="106" t="s">
        <v>126</v>
      </c>
      <c r="Y13" s="106" t="s">
        <v>125</v>
      </c>
      <c r="Z13" s="134" t="s">
        <v>125</v>
      </c>
      <c r="AA13" s="159"/>
      <c r="AB13" s="174" t="s">
        <v>126</v>
      </c>
      <c r="AC13" s="161" t="s">
        <v>127</v>
      </c>
      <c r="AD13" s="161">
        <v>0</v>
      </c>
      <c r="AE13" s="162"/>
      <c r="AF13" s="163"/>
      <c r="AG13" s="164" t="s">
        <v>126</v>
      </c>
      <c r="AH13" s="165"/>
      <c r="AI13" s="164" t="s">
        <v>126</v>
      </c>
      <c r="AJ13" s="166"/>
      <c r="AK13" s="167"/>
      <c r="AL13" s="167"/>
      <c r="AM13" s="167"/>
      <c r="AN13" s="167"/>
      <c r="AO13" s="167"/>
      <c r="AP13" s="168"/>
      <c r="AQ13" s="168"/>
      <c r="AR13" s="168"/>
      <c r="AS13" s="168"/>
      <c r="AT13" s="168"/>
      <c r="AU13" s="169"/>
      <c r="AV13" s="170"/>
      <c r="AW13" s="168"/>
      <c r="AX13" s="171"/>
      <c r="AY13" s="172"/>
      <c r="AZ13" s="176"/>
      <c r="BA13" s="176"/>
      <c r="BB13" s="176"/>
      <c r="BC13" s="176"/>
    </row>
    <row r="14" spans="1:55" x14ac:dyDescent="0.25">
      <c r="A14" s="261"/>
      <c r="B14" s="150"/>
      <c r="C14" s="151"/>
      <c r="D14" s="151"/>
      <c r="E14" s="151"/>
      <c r="F14" s="151"/>
      <c r="G14" s="151"/>
      <c r="H14" s="151" t="str">
        <f>SUBSTITUTE(TRIM(CONCATENATE([1]!Tableau1[[#This Row],[Niveau 0]]," ",[1]!Tableau1[[#This Row],[Niveau 1]]," ",[1]!Tableau1[[#This Row],[Niveau 2]]," ",[1]!Tableau1[[#This Row],[Niveau 3]]," ",[1]!Tableau1[[#This Row],[Niveau 4]]," ",[1]!Tableau1[[#This Row],[Niveau 5]]))," ",".")</f>
        <v/>
      </c>
      <c r="I14" s="151" t="str">
        <f ca="1">IFERROR(IF(COUNTBLANK([1]!Tableau1[[#This Row],[Niveau 0]:[Niveau 5]])=5,"0",LEFT([1]!Tableau1[[#This Row],[Niveau]],(LEN([1]!Tableau1[[#This Row],[Niveau]])-LEN(OFFSET([1]!Tableau1[[#This Row],[Niveau 5]],0,(-COUNTBLANK([1]!Tableau1[[#This Row],[Niveau 0]:[Niveau 5]]))))-1))),"")</f>
        <v/>
      </c>
      <c r="J14" s="152"/>
      <c r="K14" s="153"/>
      <c r="L14" s="154"/>
      <c r="M14" s="155"/>
      <c r="N14" s="130" t="s">
        <v>126</v>
      </c>
      <c r="O14" s="156"/>
      <c r="P14" s="157"/>
      <c r="Q14" s="132"/>
      <c r="R14" s="132"/>
      <c r="S14" s="132"/>
      <c r="T14" s="132" t="s">
        <v>128</v>
      </c>
      <c r="U14" s="157"/>
      <c r="V14" s="157"/>
      <c r="W14" s="158">
        <v>0</v>
      </c>
      <c r="X14" s="106" t="s">
        <v>126</v>
      </c>
      <c r="Y14" s="106" t="s">
        <v>125</v>
      </c>
      <c r="Z14" s="134" t="s">
        <v>125</v>
      </c>
      <c r="AA14" s="159"/>
      <c r="AB14" s="174" t="s">
        <v>126</v>
      </c>
      <c r="AC14" s="161" t="s">
        <v>127</v>
      </c>
      <c r="AD14" s="161">
        <v>0</v>
      </c>
      <c r="AE14" s="162"/>
      <c r="AF14" s="163"/>
      <c r="AG14" s="164" t="s">
        <v>126</v>
      </c>
      <c r="AH14" s="165"/>
      <c r="AI14" s="164" t="s">
        <v>126</v>
      </c>
      <c r="AJ14" s="166"/>
      <c r="AK14" s="167"/>
      <c r="AL14" s="167"/>
      <c r="AM14" s="167"/>
      <c r="AN14" s="167"/>
      <c r="AO14" s="167"/>
      <c r="AP14" s="168"/>
      <c r="AQ14" s="168"/>
      <c r="AR14" s="168"/>
      <c r="AS14" s="168"/>
      <c r="AT14" s="168"/>
      <c r="AU14" s="169"/>
      <c r="AV14" s="170"/>
      <c r="AW14" s="168"/>
      <c r="AX14" s="171"/>
      <c r="AY14" s="172"/>
      <c r="AZ14" s="176"/>
      <c r="BA14" s="176"/>
      <c r="BB14" s="176"/>
      <c r="BC14" s="176"/>
    </row>
    <row r="15" spans="1:55" ht="15.75" x14ac:dyDescent="0.25">
      <c r="A15" s="261"/>
      <c r="B15" s="150">
        <v>1</v>
      </c>
      <c r="C15" s="151">
        <v>2</v>
      </c>
      <c r="D15" s="151"/>
      <c r="E15" s="151"/>
      <c r="F15" s="151"/>
      <c r="G15" s="151"/>
      <c r="H15" s="151" t="str">
        <f>SUBSTITUTE(TRIM(CONCATENATE([1]!Tableau1[[#This Row],[Niveau 0]]," ",[1]!Tableau1[[#This Row],[Niveau 1]]," ",[1]!Tableau1[[#This Row],[Niveau 2]]," ",[1]!Tableau1[[#This Row],[Niveau 3]]," ",[1]!Tableau1[[#This Row],[Niveau 4]]," ",[1]!Tableau1[[#This Row],[Niveau 5]]))," ",".")</f>
        <v>1.2</v>
      </c>
      <c r="I15" s="151" t="str">
        <f ca="1">IFERROR(IF(COUNTBLANK([1]!Tableau1[[#This Row],[Niveau 0]:[Niveau 5]])=5,"0",LEFT([1]!Tableau1[[#This Row],[Niveau]],(LEN([1]!Tableau1[[#This Row],[Niveau]])-LEN(OFFSET([1]!Tableau1[[#This Row],[Niveau 5]],0,(-COUNTBLANK([1]!Tableau1[[#This Row],[Niveau 0]:[Niveau 5]]))))-1))),"")</f>
        <v/>
      </c>
      <c r="J15" s="152"/>
      <c r="K15" s="153"/>
      <c r="L15" s="154"/>
      <c r="M15" s="155" t="s">
        <v>93</v>
      </c>
      <c r="N15" s="130" t="s">
        <v>94</v>
      </c>
      <c r="O15" s="156"/>
      <c r="P15" s="157"/>
      <c r="Q15" s="132"/>
      <c r="R15" s="132"/>
      <c r="S15" s="132"/>
      <c r="T15" s="132" t="s">
        <v>128</v>
      </c>
      <c r="U15" s="157" t="s">
        <v>128</v>
      </c>
      <c r="V15" s="157"/>
      <c r="W15" s="158"/>
      <c r="X15" s="106" t="s">
        <v>78</v>
      </c>
      <c r="Y15" s="106" t="s">
        <v>95</v>
      </c>
      <c r="Z15" s="134" t="s">
        <v>125</v>
      </c>
      <c r="AA15" s="159"/>
      <c r="AB15" s="174" t="s">
        <v>126</v>
      </c>
      <c r="AC15" s="161" t="s">
        <v>127</v>
      </c>
      <c r="AD15" s="161">
        <v>0</v>
      </c>
      <c r="AE15" s="162"/>
      <c r="AF15" s="163"/>
      <c r="AG15" s="164" t="s">
        <v>126</v>
      </c>
      <c r="AH15" s="165"/>
      <c r="AI15" s="164" t="s">
        <v>126</v>
      </c>
      <c r="AJ15" s="166"/>
      <c r="AK15" s="167"/>
      <c r="AL15" s="167"/>
      <c r="AM15" s="167"/>
      <c r="AN15" s="167"/>
      <c r="AO15" s="167"/>
      <c r="AP15" s="168"/>
      <c r="AQ15" s="168"/>
      <c r="AR15" s="168"/>
      <c r="AS15" s="168"/>
      <c r="AT15" s="168"/>
      <c r="AU15" s="169"/>
      <c r="AV15" s="170"/>
      <c r="AW15" s="168"/>
      <c r="AX15" s="171"/>
      <c r="AY15" s="172"/>
      <c r="AZ15" s="176">
        <v>1</v>
      </c>
      <c r="BA15" s="176">
        <v>1</v>
      </c>
      <c r="BB15" s="176">
        <v>1</v>
      </c>
      <c r="BC15" s="176">
        <v>1</v>
      </c>
    </row>
    <row r="16" spans="1:55" x14ac:dyDescent="0.25">
      <c r="A16" s="261"/>
      <c r="B16" s="177">
        <v>1</v>
      </c>
      <c r="C16" s="178">
        <v>2</v>
      </c>
      <c r="D16" s="178">
        <v>1</v>
      </c>
      <c r="E16" s="178"/>
      <c r="F16" s="178"/>
      <c r="G16" s="178"/>
      <c r="H16" s="178" t="str">
        <f>SUBSTITUTE(TRIM(CONCATENATE([1]!Tableau1[[#This Row],[Niveau 0]]," ",[1]!Tableau1[[#This Row],[Niveau 1]]," ",[1]!Tableau1[[#This Row],[Niveau 2]]," ",[1]!Tableau1[[#This Row],[Niveau 3]]," ",[1]!Tableau1[[#This Row],[Niveau 4]]," ",[1]!Tableau1[[#This Row],[Niveau 5]]))," ",".")</f>
        <v>1.2.1</v>
      </c>
      <c r="I16" s="178" t="str">
        <f ca="1">IFERROR(IF(COUNTBLANK([1]!Tableau1[[#This Row],[Niveau 0]:[Niveau 5]])=5,"0",LEFT([1]!Tableau1[[#This Row],[Niveau]],(LEN([1]!Tableau1[[#This Row],[Niveau]])-LEN(OFFSET([1]!Tableau1[[#This Row],[Niveau 5]],0,(-COUNTBLANK([1]!Tableau1[[#This Row],[Niveau 0]:[Niveau 5]]))))-1))),"")</f>
        <v/>
      </c>
      <c r="J16" s="152"/>
      <c r="K16" s="153">
        <v>999</v>
      </c>
      <c r="L16" s="154"/>
      <c r="M16" s="129" t="s">
        <v>96</v>
      </c>
      <c r="N16" s="130" t="s">
        <v>133</v>
      </c>
      <c r="O16" s="156" t="s">
        <v>82</v>
      </c>
      <c r="P16" s="157"/>
      <c r="Q16" s="132"/>
      <c r="R16" s="132"/>
      <c r="S16" s="132"/>
      <c r="T16" s="132" t="s">
        <v>128</v>
      </c>
      <c r="U16" s="157" t="s">
        <v>128</v>
      </c>
      <c r="V16" s="157"/>
      <c r="W16" s="158"/>
      <c r="X16" s="106" t="s">
        <v>85</v>
      </c>
      <c r="Y16" s="106" t="s">
        <v>130</v>
      </c>
      <c r="Z16" s="134">
        <v>25.054379999999998</v>
      </c>
      <c r="AA16" s="159"/>
      <c r="AB16" s="174" t="s">
        <v>126</v>
      </c>
      <c r="AC16" s="161" t="s">
        <v>127</v>
      </c>
      <c r="AD16" s="161">
        <v>0</v>
      </c>
      <c r="AE16" s="162"/>
      <c r="AF16" s="163"/>
      <c r="AG16" s="164" t="s">
        <v>126</v>
      </c>
      <c r="AH16" s="165"/>
      <c r="AI16" s="164" t="s">
        <v>126</v>
      </c>
      <c r="AJ16" s="166"/>
      <c r="AK16" s="167"/>
      <c r="AL16" s="167"/>
      <c r="AM16" s="167"/>
      <c r="AN16" s="167"/>
      <c r="AO16" s="167"/>
      <c r="AP16" s="168"/>
      <c r="AQ16" s="168"/>
      <c r="AR16" s="168"/>
      <c r="AS16" s="168"/>
      <c r="AT16" s="168"/>
      <c r="AU16" s="169"/>
      <c r="AV16" s="170"/>
      <c r="AW16" s="168"/>
      <c r="AX16" s="171"/>
      <c r="AY16" s="172"/>
      <c r="AZ16" s="173">
        <v>1.74E-3</v>
      </c>
      <c r="BA16" s="173">
        <v>1.24E-3</v>
      </c>
      <c r="BB16" s="173">
        <v>9.3999999999999997E-4</v>
      </c>
      <c r="BC16" s="173">
        <v>8.3999999999999993E-4</v>
      </c>
    </row>
    <row r="17" spans="1:55" x14ac:dyDescent="0.25">
      <c r="A17" s="261"/>
      <c r="B17" s="177">
        <v>1</v>
      </c>
      <c r="C17" s="178">
        <v>2</v>
      </c>
      <c r="D17" s="151">
        <v>2</v>
      </c>
      <c r="E17" s="151"/>
      <c r="F17" s="151"/>
      <c r="G17" s="151"/>
      <c r="H17" s="151" t="str">
        <f>SUBSTITUTE(TRIM(CONCATENATE([1]!Tableau1[[#This Row],[Niveau 0]]," ",[1]!Tableau1[[#This Row],[Niveau 1]]," ",[1]!Tableau1[[#This Row],[Niveau 2]]," ",[1]!Tableau1[[#This Row],[Niveau 3]]," ",[1]!Tableau1[[#This Row],[Niveau 4]]," ",[1]!Tableau1[[#This Row],[Niveau 5]]))," ",".")</f>
        <v>1.2.2</v>
      </c>
      <c r="I17" s="151" t="str">
        <f ca="1">IFERROR(IF(COUNTBLANK([1]!Tableau1[[#This Row],[Niveau 0]:[Niveau 5]])=5,"0",LEFT([1]!Tableau1[[#This Row],[Niveau]],(LEN([1]!Tableau1[[#This Row],[Niveau]])-LEN(OFFSET([1]!Tableau1[[#This Row],[Niveau 5]],0,(-COUNTBLANK([1]!Tableau1[[#This Row],[Niveau 0]:[Niveau 5]]))))-1))),"")</f>
        <v/>
      </c>
      <c r="J17" s="152"/>
      <c r="K17" s="153">
        <v>999</v>
      </c>
      <c r="L17" s="154"/>
      <c r="M17" s="155" t="s">
        <v>97</v>
      </c>
      <c r="N17" s="130" t="s">
        <v>98</v>
      </c>
      <c r="O17" s="156"/>
      <c r="P17" s="157"/>
      <c r="Q17" s="132"/>
      <c r="R17" s="132"/>
      <c r="S17" s="132"/>
      <c r="T17" s="132" t="s">
        <v>128</v>
      </c>
      <c r="U17" s="157"/>
      <c r="V17" s="157"/>
      <c r="W17" s="158"/>
      <c r="X17" s="106" t="s">
        <v>78</v>
      </c>
      <c r="Y17" s="106" t="s">
        <v>88</v>
      </c>
      <c r="Z17" s="134" t="s">
        <v>125</v>
      </c>
      <c r="AA17" s="159" t="s">
        <v>99</v>
      </c>
      <c r="AB17" s="174">
        <v>1.1180000000000001</v>
      </c>
      <c r="AC17" s="161" t="s">
        <v>127</v>
      </c>
      <c r="AD17" s="161">
        <v>0</v>
      </c>
      <c r="AE17" s="162" t="s">
        <v>100</v>
      </c>
      <c r="AF17" s="163">
        <v>1.0295000000000001</v>
      </c>
      <c r="AG17" s="164">
        <v>1.1509810000000003</v>
      </c>
      <c r="AH17" s="165">
        <v>0.2059</v>
      </c>
      <c r="AI17" s="164">
        <v>0.23019620000000002</v>
      </c>
      <c r="AJ17" s="166"/>
      <c r="AK17" s="167"/>
      <c r="AL17" s="167"/>
      <c r="AM17" s="167"/>
      <c r="AN17" s="167"/>
      <c r="AO17" s="167"/>
      <c r="AP17" s="168"/>
      <c r="AQ17" s="168"/>
      <c r="AR17" s="168"/>
      <c r="AS17" s="168"/>
      <c r="AT17" s="168"/>
      <c r="AU17" s="169"/>
      <c r="AV17" s="170"/>
      <c r="AW17" s="168"/>
      <c r="AX17" s="171"/>
      <c r="AY17" s="172"/>
      <c r="AZ17" s="179">
        <v>1</v>
      </c>
      <c r="BA17" s="179">
        <v>1</v>
      </c>
      <c r="BB17" s="179">
        <v>1</v>
      </c>
      <c r="BC17" s="179">
        <v>1</v>
      </c>
    </row>
    <row r="18" spans="1:55" x14ac:dyDescent="0.25">
      <c r="A18" s="261"/>
      <c r="B18" s="150"/>
      <c r="C18" s="151"/>
      <c r="D18" s="151"/>
      <c r="E18" s="151"/>
      <c r="F18" s="151"/>
      <c r="G18" s="151"/>
      <c r="H18" s="151" t="str">
        <f>SUBSTITUTE(TRIM(CONCATENATE([1]!Tableau1[[#This Row],[Niveau 0]]," ",[1]!Tableau1[[#This Row],[Niveau 1]]," ",[1]!Tableau1[[#This Row],[Niveau 2]]," ",[1]!Tableau1[[#This Row],[Niveau 3]]," ",[1]!Tableau1[[#This Row],[Niveau 4]]," ",[1]!Tableau1[[#This Row],[Niveau 5]]))," ",".")</f>
        <v/>
      </c>
      <c r="I18" s="151" t="str">
        <f ca="1">IFERROR(IF(COUNTBLANK([1]!Tableau1[[#This Row],[Niveau 0]:[Niveau 5]])=5,"0",LEFT([1]!Tableau1[[#This Row],[Niveau]],(LEN([1]!Tableau1[[#This Row],[Niveau]])-LEN(OFFSET([1]!Tableau1[[#This Row],[Niveau 5]],0,(-COUNTBLANK([1]!Tableau1[[#This Row],[Niveau 0]:[Niveau 5]]))))-1))),"")</f>
        <v/>
      </c>
      <c r="J18" s="152"/>
      <c r="K18" s="153"/>
      <c r="L18" s="154"/>
      <c r="M18" s="155"/>
      <c r="N18" s="130" t="s">
        <v>126</v>
      </c>
      <c r="O18" s="156"/>
      <c r="P18" s="157"/>
      <c r="Q18" s="132"/>
      <c r="R18" s="132"/>
      <c r="S18" s="132"/>
      <c r="T18" s="132" t="s">
        <v>128</v>
      </c>
      <c r="U18" s="157"/>
      <c r="V18" s="157"/>
      <c r="W18" s="158">
        <v>0</v>
      </c>
      <c r="X18" s="106"/>
      <c r="Y18" s="106" t="s">
        <v>125</v>
      </c>
      <c r="Z18" s="134" t="s">
        <v>125</v>
      </c>
      <c r="AA18" s="159"/>
      <c r="AB18" s="174" t="s">
        <v>126</v>
      </c>
      <c r="AC18" s="161" t="s">
        <v>127</v>
      </c>
      <c r="AD18" s="161">
        <v>0</v>
      </c>
      <c r="AE18" s="162"/>
      <c r="AF18" s="163"/>
      <c r="AG18" s="164" t="s">
        <v>126</v>
      </c>
      <c r="AH18" s="165"/>
      <c r="AI18" s="164" t="s">
        <v>126</v>
      </c>
      <c r="AJ18" s="166"/>
      <c r="AK18" s="167"/>
      <c r="AL18" s="167"/>
      <c r="AM18" s="167"/>
      <c r="AN18" s="167"/>
      <c r="AO18" s="167"/>
      <c r="AP18" s="168"/>
      <c r="AQ18" s="168"/>
      <c r="AR18" s="168"/>
      <c r="AS18" s="168"/>
      <c r="AT18" s="168"/>
      <c r="AU18" s="169"/>
      <c r="AV18" s="170"/>
      <c r="AW18" s="168"/>
      <c r="AX18" s="171"/>
      <c r="AY18" s="172"/>
      <c r="AZ18" s="173"/>
      <c r="BA18" s="173"/>
      <c r="BB18" s="173"/>
      <c r="BC18" s="173"/>
    </row>
    <row r="19" spans="1:55" x14ac:dyDescent="0.25">
      <c r="A19" s="261"/>
      <c r="B19" s="150"/>
      <c r="C19" s="151"/>
      <c r="D19" s="151"/>
      <c r="E19" s="151"/>
      <c r="F19" s="151"/>
      <c r="G19" s="151"/>
      <c r="H19" s="151" t="str">
        <f>SUBSTITUTE(TRIM(CONCATENATE([1]!Tableau1[[#This Row],[Niveau 0]]," ",[1]!Tableau1[[#This Row],[Niveau 1]]," ",[1]!Tableau1[[#This Row],[Niveau 2]]," ",[1]!Tableau1[[#This Row],[Niveau 3]]," ",[1]!Tableau1[[#This Row],[Niveau 4]]," ",[1]!Tableau1[[#This Row],[Niveau 5]]))," ",".")</f>
        <v/>
      </c>
      <c r="I19" s="151" t="str">
        <f ca="1">IFERROR(IF(COUNTBLANK([1]!Tableau1[[#This Row],[Niveau 0]:[Niveau 5]])=5,"0",LEFT([1]!Tableau1[[#This Row],[Niveau]],(LEN([1]!Tableau1[[#This Row],[Niveau]])-LEN(OFFSET([1]!Tableau1[[#This Row],[Niveau 5]],0,(-COUNTBLANK([1]!Tableau1[[#This Row],[Niveau 0]:[Niveau 5]]))))-1))),"")</f>
        <v/>
      </c>
      <c r="J19" s="152"/>
      <c r="K19" s="153"/>
      <c r="L19" s="154"/>
      <c r="M19" s="155"/>
      <c r="N19" s="130" t="s">
        <v>126</v>
      </c>
      <c r="O19" s="156"/>
      <c r="P19" s="157"/>
      <c r="Q19" s="132"/>
      <c r="R19" s="132"/>
      <c r="S19" s="132"/>
      <c r="T19" s="132" t="s">
        <v>128</v>
      </c>
      <c r="U19" s="157"/>
      <c r="V19" s="157"/>
      <c r="W19" s="158"/>
      <c r="X19" s="106"/>
      <c r="Y19" s="106" t="s">
        <v>125</v>
      </c>
      <c r="Z19" s="134" t="s">
        <v>125</v>
      </c>
      <c r="AA19" s="159"/>
      <c r="AB19" s="174" t="s">
        <v>126</v>
      </c>
      <c r="AC19" s="161" t="s">
        <v>127</v>
      </c>
      <c r="AD19" s="161">
        <v>0</v>
      </c>
      <c r="AE19" s="162"/>
      <c r="AF19" s="163"/>
      <c r="AG19" s="164" t="s">
        <v>126</v>
      </c>
      <c r="AH19" s="165"/>
      <c r="AI19" s="164" t="s">
        <v>126</v>
      </c>
      <c r="AJ19" s="166"/>
      <c r="AK19" s="167"/>
      <c r="AL19" s="167"/>
      <c r="AM19" s="167"/>
      <c r="AN19" s="167"/>
      <c r="AO19" s="167"/>
      <c r="AP19" s="168"/>
      <c r="AQ19" s="168"/>
      <c r="AR19" s="168"/>
      <c r="AS19" s="168"/>
      <c r="AT19" s="168"/>
      <c r="AU19" s="169"/>
      <c r="AV19" s="170"/>
      <c r="AW19" s="168"/>
      <c r="AX19" s="171"/>
      <c r="AY19" s="172"/>
      <c r="AZ19" s="176"/>
      <c r="BA19" s="176"/>
      <c r="BB19" s="176"/>
      <c r="BC19" s="176"/>
    </row>
    <row r="20" spans="1:55" ht="15.75" x14ac:dyDescent="0.25">
      <c r="A20" s="261"/>
      <c r="B20" s="150">
        <v>1</v>
      </c>
      <c r="C20" s="151">
        <v>3</v>
      </c>
      <c r="D20" s="151"/>
      <c r="E20" s="151"/>
      <c r="F20" s="151"/>
      <c r="G20" s="151"/>
      <c r="H20" s="151" t="str">
        <f>SUBSTITUTE(TRIM(CONCATENATE([1]!Tableau1[[#This Row],[Niveau 0]]," ",[1]!Tableau1[[#This Row],[Niveau 1]]," ",[1]!Tableau1[[#This Row],[Niveau 2]]," ",[1]!Tableau1[[#This Row],[Niveau 3]]," ",[1]!Tableau1[[#This Row],[Niveau 4]]," ",[1]!Tableau1[[#This Row],[Niveau 5]]))," ",".")</f>
        <v>1.3</v>
      </c>
      <c r="I20" s="151" t="str">
        <f ca="1">IFERROR(IF(COUNTBLANK([1]!Tableau1[[#This Row],[Niveau 0]:[Niveau 5]])=5,"0",LEFT([1]!Tableau1[[#This Row],[Niveau]],(LEN([1]!Tableau1[[#This Row],[Niveau]])-LEN(OFFSET([1]!Tableau1[[#This Row],[Niveau 5]],0,(-COUNTBLANK([1]!Tableau1[[#This Row],[Niveau 0]:[Niveau 5]]))))-1))),"")</f>
        <v/>
      </c>
      <c r="J20" s="152"/>
      <c r="K20" s="153"/>
      <c r="L20" s="154"/>
      <c r="M20" s="129" t="s">
        <v>101</v>
      </c>
      <c r="N20" s="130" t="s">
        <v>102</v>
      </c>
      <c r="O20" s="156"/>
      <c r="P20" s="157"/>
      <c r="Q20" s="132"/>
      <c r="R20" s="132"/>
      <c r="S20" s="132"/>
      <c r="T20" s="132" t="s">
        <v>134</v>
      </c>
      <c r="U20" s="157"/>
      <c r="V20" s="157"/>
      <c r="W20" s="158"/>
      <c r="X20" s="106" t="s">
        <v>78</v>
      </c>
      <c r="Y20" s="106" t="s">
        <v>95</v>
      </c>
      <c r="Z20" s="134" t="s">
        <v>125</v>
      </c>
      <c r="AA20" s="159"/>
      <c r="AB20" s="174" t="s">
        <v>126</v>
      </c>
      <c r="AC20" s="161" t="s">
        <v>127</v>
      </c>
      <c r="AD20" s="161">
        <v>0</v>
      </c>
      <c r="AE20" s="162"/>
      <c r="AF20" s="163"/>
      <c r="AG20" s="164" t="s">
        <v>126</v>
      </c>
      <c r="AH20" s="165"/>
      <c r="AI20" s="164" t="s">
        <v>126</v>
      </c>
      <c r="AJ20" s="166"/>
      <c r="AK20" s="167"/>
      <c r="AL20" s="167"/>
      <c r="AM20" s="167"/>
      <c r="AN20" s="167"/>
      <c r="AO20" s="167"/>
      <c r="AP20" s="168"/>
      <c r="AQ20" s="168"/>
      <c r="AR20" s="168"/>
      <c r="AS20" s="168"/>
      <c r="AT20" s="168"/>
      <c r="AU20" s="169"/>
      <c r="AV20" s="170"/>
      <c r="AW20" s="168"/>
      <c r="AX20" s="171"/>
      <c r="AY20" s="172"/>
      <c r="AZ20" s="176">
        <v>1</v>
      </c>
      <c r="BA20" s="176">
        <v>1</v>
      </c>
      <c r="BB20" s="176">
        <v>1</v>
      </c>
      <c r="BC20" s="176">
        <v>1</v>
      </c>
    </row>
    <row r="21" spans="1:55" x14ac:dyDescent="0.25">
      <c r="A21" s="261"/>
      <c r="B21" s="150">
        <v>1</v>
      </c>
      <c r="C21" s="151">
        <v>3</v>
      </c>
      <c r="D21" s="151">
        <v>1</v>
      </c>
      <c r="E21" s="151"/>
      <c r="F21" s="151"/>
      <c r="G21" s="151"/>
      <c r="H21" s="151" t="str">
        <f>SUBSTITUTE(TRIM(CONCATENATE([1]!Tableau1[[#This Row],[Niveau 0]]," ",[1]!Tableau1[[#This Row],[Niveau 1]]," ",[1]!Tableau1[[#This Row],[Niveau 2]]," ",[1]!Tableau1[[#This Row],[Niveau 3]]," ",[1]!Tableau1[[#This Row],[Niveau 4]]," ",[1]!Tableau1[[#This Row],[Niveau 5]]))," ",".")</f>
        <v>1.3.1</v>
      </c>
      <c r="I21" s="151" t="str">
        <f ca="1">IFERROR(IF(COUNTBLANK([1]!Tableau1[[#This Row],[Niveau 0]:[Niveau 5]])=5,"0",LEFT([1]!Tableau1[[#This Row],[Niveau]],(LEN([1]!Tableau1[[#This Row],[Niveau]])-LEN(OFFSET([1]!Tableau1[[#This Row],[Niveau 5]],0,(-COUNTBLANK([1]!Tableau1[[#This Row],[Niveau 0]:[Niveau 5]]))))-1))),"")</f>
        <v/>
      </c>
      <c r="J21" s="152"/>
      <c r="K21" s="153">
        <v>999</v>
      </c>
      <c r="L21" s="154"/>
      <c r="M21" s="155" t="s">
        <v>103</v>
      </c>
      <c r="N21" s="130" t="s">
        <v>135</v>
      </c>
      <c r="O21" s="156"/>
      <c r="P21" s="157"/>
      <c r="Q21" s="132"/>
      <c r="R21" s="132"/>
      <c r="S21" s="132"/>
      <c r="T21" s="132" t="s">
        <v>128</v>
      </c>
      <c r="U21" s="157"/>
      <c r="V21" s="157"/>
      <c r="W21" s="158"/>
      <c r="X21" s="106" t="s">
        <v>85</v>
      </c>
      <c r="Y21" s="106" t="s">
        <v>130</v>
      </c>
      <c r="Z21" s="134">
        <v>6.4732200000000004</v>
      </c>
      <c r="AA21" s="159"/>
      <c r="AB21" s="174" t="s">
        <v>126</v>
      </c>
      <c r="AC21" s="161" t="s">
        <v>127</v>
      </c>
      <c r="AD21" s="161">
        <v>0</v>
      </c>
      <c r="AE21" s="162"/>
      <c r="AF21" s="163"/>
      <c r="AG21" s="164" t="s">
        <v>126</v>
      </c>
      <c r="AH21" s="165"/>
      <c r="AI21" s="164" t="s">
        <v>126</v>
      </c>
      <c r="AJ21" s="166"/>
      <c r="AK21" s="167"/>
      <c r="AL21" s="167"/>
      <c r="AM21" s="167"/>
      <c r="AN21" s="167"/>
      <c r="AO21" s="167"/>
      <c r="AP21" s="168"/>
      <c r="AQ21" s="168"/>
      <c r="AR21" s="168"/>
      <c r="AS21" s="168"/>
      <c r="AT21" s="168"/>
      <c r="AU21" s="169"/>
      <c r="AV21" s="170"/>
      <c r="AW21" s="168"/>
      <c r="AX21" s="171"/>
      <c r="AY21" s="172"/>
      <c r="AZ21" s="173">
        <v>3.8869999999999994E-3</v>
      </c>
      <c r="BA21" s="173">
        <v>3.8869999999999994E-3</v>
      </c>
      <c r="BB21" s="173">
        <v>3.8869999999999994E-3</v>
      </c>
      <c r="BC21" s="173">
        <v>3.8869999999999994E-3</v>
      </c>
    </row>
    <row r="22" spans="1:55" x14ac:dyDescent="0.25">
      <c r="A22" s="261"/>
      <c r="B22" s="150">
        <v>1</v>
      </c>
      <c r="C22" s="151">
        <v>3</v>
      </c>
      <c r="D22" s="151">
        <v>2</v>
      </c>
      <c r="E22" s="151"/>
      <c r="F22" s="151"/>
      <c r="G22" s="151"/>
      <c r="H22" s="151" t="str">
        <f>SUBSTITUTE(TRIM(CONCATENATE([1]!Tableau1[[#This Row],[Niveau 0]]," ",[1]!Tableau1[[#This Row],[Niveau 1]]," ",[1]!Tableau1[[#This Row],[Niveau 2]]," ",[1]!Tableau1[[#This Row],[Niveau 3]]," ",[1]!Tableau1[[#This Row],[Niveau 4]]," ",[1]!Tableau1[[#This Row],[Niveau 5]]))," ",".")</f>
        <v>1.3.2</v>
      </c>
      <c r="I22" s="151" t="str">
        <f ca="1">IFERROR(IF(COUNTBLANK([1]!Tableau1[[#This Row],[Niveau 0]:[Niveau 5]])=5,"0",LEFT([1]!Tableau1[[#This Row],[Niveau]],(LEN([1]!Tableau1[[#This Row],[Niveau]])-LEN(OFFSET([1]!Tableau1[[#This Row],[Niveau 5]],0,(-COUNTBLANK([1]!Tableau1[[#This Row],[Niveau 0]:[Niveau 5]]))))-1))),"")</f>
        <v/>
      </c>
      <c r="J22" s="152"/>
      <c r="K22" s="153">
        <v>999</v>
      </c>
      <c r="L22" s="154"/>
      <c r="M22" s="155" t="s">
        <v>104</v>
      </c>
      <c r="N22" s="130" t="s">
        <v>105</v>
      </c>
      <c r="O22" s="156"/>
      <c r="P22" s="157"/>
      <c r="Q22" s="132"/>
      <c r="R22" s="132"/>
      <c r="S22" s="132"/>
      <c r="T22" s="132" t="s">
        <v>128</v>
      </c>
      <c r="U22" s="157"/>
      <c r="V22" s="157"/>
      <c r="W22" s="158"/>
      <c r="X22" s="106" t="s">
        <v>78</v>
      </c>
      <c r="Y22" s="106" t="s">
        <v>88</v>
      </c>
      <c r="Z22" s="134" t="s">
        <v>125</v>
      </c>
      <c r="AA22" s="159" t="s">
        <v>106</v>
      </c>
      <c r="AB22" s="174">
        <v>1.1447000000000001</v>
      </c>
      <c r="AC22" s="161" t="s">
        <v>127</v>
      </c>
      <c r="AD22" s="161">
        <v>0</v>
      </c>
      <c r="AE22" s="162" t="s">
        <v>107</v>
      </c>
      <c r="AF22" s="163">
        <v>0.3548</v>
      </c>
      <c r="AG22" s="164">
        <v>0.384736005188</v>
      </c>
      <c r="AH22" s="165">
        <v>0.1148</v>
      </c>
      <c r="AI22" s="164">
        <v>0.12448617078800001</v>
      </c>
      <c r="AJ22" s="166"/>
      <c r="AK22" s="167"/>
      <c r="AL22" s="167"/>
      <c r="AM22" s="167"/>
      <c r="AN22" s="167"/>
      <c r="AO22" s="167"/>
      <c r="AP22" s="168"/>
      <c r="AQ22" s="168"/>
      <c r="AR22" s="168"/>
      <c r="AS22" s="168"/>
      <c r="AT22" s="168"/>
      <c r="AU22" s="169"/>
      <c r="AV22" s="170"/>
      <c r="AW22" s="168"/>
      <c r="AX22" s="171"/>
      <c r="AY22" s="172"/>
      <c r="AZ22" s="176">
        <v>1</v>
      </c>
      <c r="BA22" s="176">
        <v>1</v>
      </c>
      <c r="BB22" s="176">
        <v>1</v>
      </c>
      <c r="BC22" s="176">
        <v>1</v>
      </c>
    </row>
    <row r="23" spans="1:55" x14ac:dyDescent="0.25">
      <c r="A23" s="261"/>
      <c r="B23" s="180"/>
      <c r="C23" s="151"/>
      <c r="D23" s="151"/>
      <c r="E23" s="151"/>
      <c r="F23" s="151"/>
      <c r="G23" s="151"/>
      <c r="H23" s="151" t="str">
        <f>SUBSTITUTE(TRIM(CONCATENATE([1]!Tableau1[[#This Row],[Niveau 0]]," ",[1]!Tableau1[[#This Row],[Niveau 1]]," ",[1]!Tableau1[[#This Row],[Niveau 2]]," ",[1]!Tableau1[[#This Row],[Niveau 3]]," ",[1]!Tableau1[[#This Row],[Niveau 4]]," ",[1]!Tableau1[[#This Row],[Niveau 5]]))," ",".")</f>
        <v/>
      </c>
      <c r="I23" s="151" t="str">
        <f ca="1">IFERROR(IF(COUNTBLANK([1]!Tableau1[[#This Row],[Niveau 0]:[Niveau 5]])=5,"0",LEFT([1]!Tableau1[[#This Row],[Niveau]],(LEN([1]!Tableau1[[#This Row],[Niveau]])-LEN(OFFSET([1]!Tableau1[[#This Row],[Niveau 5]],0,(-COUNTBLANK([1]!Tableau1[[#This Row],[Niveau 0]:[Niveau 5]]))))-1))),"")</f>
        <v/>
      </c>
      <c r="J23" s="152"/>
      <c r="K23" s="153"/>
      <c r="L23" s="181"/>
      <c r="M23" s="155"/>
      <c r="N23" s="130" t="s">
        <v>126</v>
      </c>
      <c r="O23" s="156"/>
      <c r="P23" s="157"/>
      <c r="Q23" s="157"/>
      <c r="R23" s="157"/>
      <c r="S23" s="157"/>
      <c r="T23" s="157" t="s">
        <v>128</v>
      </c>
      <c r="U23" s="157"/>
      <c r="V23" s="157"/>
      <c r="W23" s="158">
        <v>0</v>
      </c>
      <c r="X23" s="106"/>
      <c r="Y23" s="106" t="s">
        <v>125</v>
      </c>
      <c r="Z23" s="134" t="s">
        <v>125</v>
      </c>
      <c r="AA23" s="159"/>
      <c r="AB23" s="174" t="s">
        <v>126</v>
      </c>
      <c r="AC23" s="161" t="s">
        <v>127</v>
      </c>
      <c r="AD23" s="161">
        <v>0</v>
      </c>
      <c r="AE23" s="162"/>
      <c r="AF23" s="163"/>
      <c r="AG23" s="164" t="s">
        <v>126</v>
      </c>
      <c r="AH23" s="165"/>
      <c r="AI23" s="164" t="s">
        <v>126</v>
      </c>
      <c r="AJ23" s="166"/>
      <c r="AK23" s="167"/>
      <c r="AL23" s="167"/>
      <c r="AM23" s="167"/>
      <c r="AN23" s="167"/>
      <c r="AO23" s="167"/>
      <c r="AP23" s="168"/>
      <c r="AQ23" s="168"/>
      <c r="AR23" s="168"/>
      <c r="AS23" s="168"/>
      <c r="AT23" s="168"/>
      <c r="AU23" s="169"/>
      <c r="AV23" s="170"/>
      <c r="AW23" s="168"/>
      <c r="AX23" s="171"/>
      <c r="AY23" s="172"/>
      <c r="AZ23" s="176"/>
      <c r="BA23" s="176"/>
      <c r="BB23" s="176"/>
      <c r="BC23" s="176"/>
    </row>
    <row r="24" spans="1:55" x14ac:dyDescent="0.25">
      <c r="A24" s="261"/>
      <c r="B24" s="150"/>
      <c r="C24" s="151"/>
      <c r="D24" s="151"/>
      <c r="E24" s="151"/>
      <c r="F24" s="151"/>
      <c r="G24" s="151"/>
      <c r="H24" s="151" t="str">
        <f>SUBSTITUTE(TRIM(CONCATENATE([1]!Tableau1[[#This Row],[Niveau 0]]," ",[1]!Tableau1[[#This Row],[Niveau 1]]," ",[1]!Tableau1[[#This Row],[Niveau 2]]," ",[1]!Tableau1[[#This Row],[Niveau 3]]," ",[1]!Tableau1[[#This Row],[Niveau 4]]," ",[1]!Tableau1[[#This Row],[Niveau 5]]))," ",".")</f>
        <v/>
      </c>
      <c r="I24" s="151" t="str">
        <f ca="1">IFERROR(IF(COUNTBLANK([1]!Tableau1[[#This Row],[Niveau 0]:[Niveau 5]])=5,"0",LEFT([1]!Tableau1[[#This Row],[Niveau]],(LEN([1]!Tableau1[[#This Row],[Niveau]])-LEN(OFFSET([1]!Tableau1[[#This Row],[Niveau 5]],0,(-COUNTBLANK([1]!Tableau1[[#This Row],[Niveau 0]:[Niveau 5]]))))-1))),"")</f>
        <v/>
      </c>
      <c r="J24" s="152"/>
      <c r="K24" s="153"/>
      <c r="L24" s="154"/>
      <c r="M24" s="155"/>
      <c r="N24" s="130" t="s">
        <v>126</v>
      </c>
      <c r="O24" s="156"/>
      <c r="P24" s="157"/>
      <c r="Q24" s="132"/>
      <c r="R24" s="157"/>
      <c r="S24" s="132"/>
      <c r="T24" s="132" t="s">
        <v>128</v>
      </c>
      <c r="U24" s="157"/>
      <c r="V24" s="157"/>
      <c r="W24" s="158"/>
      <c r="X24" s="106"/>
      <c r="Y24" s="106" t="s">
        <v>125</v>
      </c>
      <c r="Z24" s="134" t="s">
        <v>125</v>
      </c>
      <c r="AA24" s="159"/>
      <c r="AB24" s="174" t="s">
        <v>126</v>
      </c>
      <c r="AC24" s="161" t="s">
        <v>127</v>
      </c>
      <c r="AD24" s="161">
        <v>0</v>
      </c>
      <c r="AE24" s="162"/>
      <c r="AF24" s="163"/>
      <c r="AG24" s="164" t="s">
        <v>126</v>
      </c>
      <c r="AH24" s="165"/>
      <c r="AI24" s="164" t="s">
        <v>126</v>
      </c>
      <c r="AJ24" s="166"/>
      <c r="AK24" s="167"/>
      <c r="AL24" s="167"/>
      <c r="AM24" s="167"/>
      <c r="AN24" s="167"/>
      <c r="AO24" s="167"/>
      <c r="AP24" s="168"/>
      <c r="AQ24" s="168"/>
      <c r="AR24" s="168"/>
      <c r="AS24" s="168"/>
      <c r="AT24" s="168"/>
      <c r="AU24" s="169"/>
      <c r="AV24" s="170"/>
      <c r="AW24" s="168"/>
      <c r="AX24" s="171"/>
      <c r="AY24" s="172"/>
      <c r="AZ24" s="176"/>
      <c r="BA24" s="176"/>
      <c r="BB24" s="176"/>
      <c r="BC24" s="176"/>
    </row>
    <row r="25" spans="1:55" x14ac:dyDescent="0.25">
      <c r="A25" s="261"/>
      <c r="B25" s="150">
        <v>1</v>
      </c>
      <c r="C25" s="151">
        <v>4</v>
      </c>
      <c r="D25" s="151"/>
      <c r="E25" s="151"/>
      <c r="F25" s="151"/>
      <c r="G25" s="151"/>
      <c r="H25" s="151" t="str">
        <f>SUBSTITUTE(TRIM(CONCATENATE([1]!Tableau1[[#This Row],[Niveau 0]]," ",[1]!Tableau1[[#This Row],[Niveau 1]]," ",[1]!Tableau1[[#This Row],[Niveau 2]]," ",[1]!Tableau1[[#This Row],[Niveau 3]]," ",[1]!Tableau1[[#This Row],[Niveau 4]]," ",[1]!Tableau1[[#This Row],[Niveau 5]]))," ",".")</f>
        <v>1.4</v>
      </c>
      <c r="I25" s="151" t="str">
        <f ca="1">IFERROR(IF(COUNTBLANK([1]!Tableau1[[#This Row],[Niveau 0]:[Niveau 5]])=5,"0",LEFT([1]!Tableau1[[#This Row],[Niveau]],(LEN([1]!Tableau1[[#This Row],[Niveau]])-LEN(OFFSET([1]!Tableau1[[#This Row],[Niveau 5]],0,(-COUNTBLANK([1]!Tableau1[[#This Row],[Niveau 0]:[Niveau 5]]))))-1))),"")</f>
        <v/>
      </c>
      <c r="J25" s="152">
        <v>20</v>
      </c>
      <c r="K25" s="153">
        <v>30</v>
      </c>
      <c r="L25" s="182" t="s">
        <v>108</v>
      </c>
      <c r="M25" s="155"/>
      <c r="N25" s="130" t="s">
        <v>136</v>
      </c>
      <c r="O25" s="156"/>
      <c r="P25" s="157"/>
      <c r="Q25" s="132"/>
      <c r="R25" s="157"/>
      <c r="S25" s="132"/>
      <c r="T25" s="132" t="s">
        <v>128</v>
      </c>
      <c r="U25" s="157"/>
      <c r="V25" s="157"/>
      <c r="W25" s="158"/>
      <c r="X25" s="106" t="s">
        <v>92</v>
      </c>
      <c r="Y25" s="106" t="s">
        <v>132</v>
      </c>
      <c r="Z25" s="134">
        <v>3.8055555555555555E-3</v>
      </c>
      <c r="AA25" s="159"/>
      <c r="AB25" s="174" t="s">
        <v>126</v>
      </c>
      <c r="AC25" s="161" t="s">
        <v>127</v>
      </c>
      <c r="AD25" s="161">
        <v>0</v>
      </c>
      <c r="AE25" s="162"/>
      <c r="AF25" s="163"/>
      <c r="AG25" s="164" t="s">
        <v>126</v>
      </c>
      <c r="AH25" s="165"/>
      <c r="AI25" s="164" t="s">
        <v>126</v>
      </c>
      <c r="AJ25" s="166"/>
      <c r="AK25" s="167"/>
      <c r="AL25" s="167"/>
      <c r="AM25" s="167"/>
      <c r="AN25" s="167"/>
      <c r="AO25" s="167"/>
      <c r="AP25" s="168"/>
      <c r="AQ25" s="168"/>
      <c r="AR25" s="168"/>
      <c r="AS25" s="168"/>
      <c r="AT25" s="168"/>
      <c r="AU25" s="169"/>
      <c r="AV25" s="170"/>
      <c r="AW25" s="168"/>
      <c r="AX25" s="171"/>
      <c r="AY25" s="172"/>
      <c r="AZ25" s="176">
        <v>15.652173913043478</v>
      </c>
      <c r="BA25" s="176">
        <v>15.652173913043478</v>
      </c>
      <c r="BB25" s="176">
        <v>15.652173913043478</v>
      </c>
      <c r="BC25" s="176">
        <v>15.652173913043478</v>
      </c>
    </row>
    <row r="26" spans="1:55" x14ac:dyDescent="0.25">
      <c r="A26" s="261"/>
      <c r="B26" s="150"/>
      <c r="C26" s="151"/>
      <c r="D26" s="151"/>
      <c r="E26" s="151"/>
      <c r="F26" s="151"/>
      <c r="G26" s="151"/>
      <c r="H26" s="151" t="str">
        <f>SUBSTITUTE(TRIM(CONCATENATE([1]!Tableau1[[#This Row],[Niveau 0]]," ",[1]!Tableau1[[#This Row],[Niveau 1]]," ",[1]!Tableau1[[#This Row],[Niveau 2]]," ",[1]!Tableau1[[#This Row],[Niveau 3]]," ",[1]!Tableau1[[#This Row],[Niveau 4]]," ",[1]!Tableau1[[#This Row],[Niveau 5]]))," ",".")</f>
        <v/>
      </c>
      <c r="I26" s="151" t="str">
        <f ca="1">IFERROR(IF(COUNTBLANK([1]!Tableau1[[#This Row],[Niveau 0]:[Niveau 5]])=5,"0",LEFT([1]!Tableau1[[#This Row],[Niveau]],(LEN([1]!Tableau1[[#This Row],[Niveau]])-LEN(OFFSET([1]!Tableau1[[#This Row],[Niveau 5]],0,(-COUNTBLANK([1]!Tableau1[[#This Row],[Niveau 0]:[Niveau 5]]))))-1))),"")</f>
        <v/>
      </c>
      <c r="J26" s="152"/>
      <c r="K26" s="153"/>
      <c r="L26" s="154"/>
      <c r="M26" s="155"/>
      <c r="N26" s="130" t="s">
        <v>126</v>
      </c>
      <c r="O26" s="156"/>
      <c r="P26" s="157"/>
      <c r="Q26" s="132"/>
      <c r="R26" s="132"/>
      <c r="S26" s="132"/>
      <c r="T26" s="132" t="s">
        <v>128</v>
      </c>
      <c r="U26" s="157"/>
      <c r="V26" s="157"/>
      <c r="W26" s="158"/>
      <c r="X26" s="106"/>
      <c r="Y26" s="106" t="s">
        <v>125</v>
      </c>
      <c r="Z26" s="134" t="s">
        <v>125</v>
      </c>
      <c r="AA26" s="159"/>
      <c r="AB26" s="174" t="s">
        <v>126</v>
      </c>
      <c r="AC26" s="161" t="s">
        <v>127</v>
      </c>
      <c r="AD26" s="161">
        <v>0</v>
      </c>
      <c r="AE26" s="162"/>
      <c r="AF26" s="163"/>
      <c r="AG26" s="164" t="s">
        <v>126</v>
      </c>
      <c r="AH26" s="165"/>
      <c r="AI26" s="164" t="s">
        <v>126</v>
      </c>
      <c r="AJ26" s="166"/>
      <c r="AK26" s="167"/>
      <c r="AL26" s="167"/>
      <c r="AM26" s="167"/>
      <c r="AN26" s="167"/>
      <c r="AO26" s="167"/>
      <c r="AP26" s="168"/>
      <c r="AQ26" s="168"/>
      <c r="AR26" s="168"/>
      <c r="AS26" s="168"/>
      <c r="AT26" s="168"/>
      <c r="AU26" s="169"/>
      <c r="AV26" s="170"/>
      <c r="AW26" s="168"/>
      <c r="AX26" s="171"/>
      <c r="AY26" s="172"/>
      <c r="AZ26" s="176"/>
      <c r="BA26" s="176"/>
      <c r="BB26" s="176"/>
      <c r="BC26" s="176"/>
    </row>
    <row r="27" spans="1:55" ht="15.75" thickBot="1" x14ac:dyDescent="0.3">
      <c r="A27" s="262"/>
      <c r="B27" s="183"/>
      <c r="C27" s="184"/>
      <c r="D27" s="184"/>
      <c r="E27" s="184"/>
      <c r="F27" s="184"/>
      <c r="G27" s="184"/>
      <c r="H27" s="184" t="str">
        <f>SUBSTITUTE(TRIM(CONCATENATE([1]!Tableau1[[#This Row],[Niveau 0]]," ",[1]!Tableau1[[#This Row],[Niveau 1]]," ",[1]!Tableau1[[#This Row],[Niveau 2]]," ",[1]!Tableau1[[#This Row],[Niveau 3]]," ",[1]!Tableau1[[#This Row],[Niveau 4]]," ",[1]!Tableau1[[#This Row],[Niveau 5]]))," ",".")</f>
        <v/>
      </c>
      <c r="I27" s="184" t="str">
        <f ca="1">IFERROR(IF(COUNTBLANK([1]!Tableau1[[#This Row],[Niveau 0]:[Niveau 5]])=5,"0",LEFT([1]!Tableau1[[#This Row],[Niveau]],(LEN([1]!Tableau1[[#This Row],[Niveau]])-LEN(OFFSET([1]!Tableau1[[#This Row],[Niveau 5]],0,(-COUNTBLANK([1]!Tableau1[[#This Row],[Niveau 0]:[Niveau 5]]))))-1))),"")</f>
        <v/>
      </c>
      <c r="J27" s="185"/>
      <c r="K27" s="186"/>
      <c r="L27" s="181"/>
      <c r="M27" s="187"/>
      <c r="N27" s="130" t="s">
        <v>126</v>
      </c>
      <c r="O27" s="188"/>
      <c r="P27" s="188"/>
      <c r="Q27" s="188"/>
      <c r="R27" s="189"/>
      <c r="S27" s="190"/>
      <c r="T27" s="190" t="s">
        <v>128</v>
      </c>
      <c r="U27" s="189"/>
      <c r="V27" s="189"/>
      <c r="W27" s="191">
        <v>0</v>
      </c>
      <c r="X27" s="192"/>
      <c r="Y27" s="192" t="s">
        <v>125</v>
      </c>
      <c r="Z27" s="193" t="s">
        <v>125</v>
      </c>
      <c r="AA27" s="194"/>
      <c r="AB27" s="195" t="s">
        <v>126</v>
      </c>
      <c r="AC27" s="196" t="s">
        <v>127</v>
      </c>
      <c r="AD27" s="161">
        <v>0</v>
      </c>
      <c r="AE27" s="197"/>
      <c r="AF27" s="198"/>
      <c r="AG27" s="164" t="s">
        <v>126</v>
      </c>
      <c r="AH27" s="199"/>
      <c r="AI27" s="164" t="s">
        <v>126</v>
      </c>
      <c r="AJ27" s="200"/>
      <c r="AK27" s="201"/>
      <c r="AL27" s="201"/>
      <c r="AM27" s="201"/>
      <c r="AN27" s="201"/>
      <c r="AO27" s="201"/>
      <c r="AP27" s="202"/>
      <c r="AQ27" s="202"/>
      <c r="AR27" s="202"/>
      <c r="AS27" s="202"/>
      <c r="AT27" s="202"/>
      <c r="AU27" s="203"/>
      <c r="AV27" s="204"/>
      <c r="AW27" s="202"/>
      <c r="AX27" s="205"/>
      <c r="AY27" s="206"/>
      <c r="AZ27" s="207"/>
      <c r="BA27" s="207"/>
      <c r="BB27" s="207"/>
      <c r="BC27" s="207"/>
    </row>
    <row r="28" spans="1:55" x14ac:dyDescent="0.25">
      <c r="A28" s="263" t="s">
        <v>109</v>
      </c>
      <c r="B28" s="208">
        <v>1</v>
      </c>
      <c r="C28" s="151">
        <v>5</v>
      </c>
      <c r="D28" s="151"/>
      <c r="E28" s="151"/>
      <c r="F28" s="151"/>
      <c r="G28" s="151"/>
      <c r="H28" s="151" t="str">
        <f>SUBSTITUTE(TRIM(CONCATENATE([1]!Tableau1[[#This Row],[Niveau 0]]," ",[1]!Tableau1[[#This Row],[Niveau 1]]," ",[1]!Tableau1[[#This Row],[Niveau 2]]," ",[1]!Tableau1[[#This Row],[Niveau 3]]," ",[1]!Tableau1[[#This Row],[Niveau 4]]," ",[1]!Tableau1[[#This Row],[Niveau 5]]))," ",".")</f>
        <v>1.5</v>
      </c>
      <c r="I28" s="151" t="str">
        <f ca="1">IFERROR(IF(COUNTBLANK([1]!Tableau1[[#This Row],[Niveau 0]:[Niveau 5]])=5,"0",LEFT([1]!Tableau1[[#This Row],[Niveau]],(LEN([1]!Tableau1[[#This Row],[Niveau]])-LEN(OFFSET([1]!Tableau1[[#This Row],[Niveau 5]],0,(-COUNTBLANK([1]!Tableau1[[#This Row],[Niveau 0]:[Niveau 5]]))))-1))),"")</f>
        <v/>
      </c>
      <c r="J28" s="152">
        <v>30</v>
      </c>
      <c r="K28" s="152">
        <v>999</v>
      </c>
      <c r="L28" s="156" t="s">
        <v>110</v>
      </c>
      <c r="M28" s="155"/>
      <c r="N28" s="130" t="s">
        <v>137</v>
      </c>
      <c r="O28" s="156"/>
      <c r="P28" s="157"/>
      <c r="Q28" s="157"/>
      <c r="R28" s="157"/>
      <c r="S28" s="157"/>
      <c r="T28" s="157" t="s">
        <v>128</v>
      </c>
      <c r="U28" s="157"/>
      <c r="V28" s="157"/>
      <c r="W28" s="157"/>
      <c r="X28" s="156" t="s">
        <v>92</v>
      </c>
      <c r="Y28" s="209" t="s">
        <v>132</v>
      </c>
      <c r="Z28" s="210">
        <v>5.8305555555555558E-3</v>
      </c>
      <c r="AA28" s="159"/>
      <c r="AB28" s="174" t="s">
        <v>126</v>
      </c>
      <c r="AC28" s="161" t="s">
        <v>127</v>
      </c>
      <c r="AD28" s="161">
        <v>0</v>
      </c>
      <c r="AE28" s="162"/>
      <c r="AF28" s="163"/>
      <c r="AG28" s="164" t="s">
        <v>126</v>
      </c>
      <c r="AH28" s="165"/>
      <c r="AI28" s="164" t="s">
        <v>126</v>
      </c>
      <c r="AJ28" s="166"/>
      <c r="AK28" s="167"/>
      <c r="AL28" s="167"/>
      <c r="AM28" s="167"/>
      <c r="AN28" s="167"/>
      <c r="AO28" s="167"/>
      <c r="AP28" s="168"/>
      <c r="AQ28" s="168"/>
      <c r="AR28" s="168"/>
      <c r="AS28" s="168"/>
      <c r="AT28" s="168"/>
      <c r="AU28" s="169"/>
      <c r="AV28" s="170"/>
      <c r="AW28" s="168"/>
      <c r="AX28" s="171"/>
      <c r="AY28" s="172"/>
      <c r="AZ28" s="211">
        <v>7.2</v>
      </c>
      <c r="BA28" s="211">
        <v>7.2</v>
      </c>
      <c r="BB28" s="211">
        <v>7.2</v>
      </c>
      <c r="BC28" s="211">
        <v>7.2</v>
      </c>
    </row>
    <row r="29" spans="1:55" x14ac:dyDescent="0.25">
      <c r="A29" s="264"/>
      <c r="B29" s="208">
        <v>1</v>
      </c>
      <c r="C29" s="151">
        <v>6</v>
      </c>
      <c r="D29" s="151"/>
      <c r="E29" s="151"/>
      <c r="F29" s="151"/>
      <c r="G29" s="151"/>
      <c r="H29" s="151" t="str">
        <f>SUBSTITUTE(TRIM(CONCATENATE([1]!Tableau1[[#This Row],[Niveau 0]]," ",[1]!Tableau1[[#This Row],[Niveau 1]]," ",[1]!Tableau1[[#This Row],[Niveau 2]]," ",[1]!Tableau1[[#This Row],[Niveau 3]]," ",[1]!Tableau1[[#This Row],[Niveau 4]]," ",[1]!Tableau1[[#This Row],[Niveau 5]]))," ",".")</f>
        <v>1.6</v>
      </c>
      <c r="I29" s="151" t="str">
        <f ca="1">IFERROR(IF(COUNTBLANK([1]!Tableau1[[#This Row],[Niveau 0]:[Niveau 5]])=5,"0",LEFT([1]!Tableau1[[#This Row],[Niveau]],(LEN([1]!Tableau1[[#This Row],[Niveau]])-LEN(OFFSET([1]!Tableau1[[#This Row],[Niveau 5]],0,(-COUNTBLANK([1]!Tableau1[[#This Row],[Niveau 0]:[Niveau 5]]))))-1))),"")</f>
        <v/>
      </c>
      <c r="J29" s="152">
        <v>30</v>
      </c>
      <c r="K29" s="152">
        <v>999</v>
      </c>
      <c r="L29" s="156" t="s">
        <v>111</v>
      </c>
      <c r="M29" s="155"/>
      <c r="N29" s="130" t="s">
        <v>137</v>
      </c>
      <c r="O29" s="156"/>
      <c r="P29" s="157"/>
      <c r="Q29" s="157"/>
      <c r="R29" s="157"/>
      <c r="S29" s="157"/>
      <c r="T29" s="157" t="s">
        <v>128</v>
      </c>
      <c r="U29" s="157"/>
      <c r="V29" s="157"/>
      <c r="W29" s="157">
        <v>0</v>
      </c>
      <c r="X29" s="156" t="s">
        <v>92</v>
      </c>
      <c r="Y29" s="209" t="s">
        <v>132</v>
      </c>
      <c r="Z29" s="210">
        <v>1.6227777777777778E-2</v>
      </c>
      <c r="AA29" s="159"/>
      <c r="AB29" s="174" t="s">
        <v>126</v>
      </c>
      <c r="AC29" s="161" t="s">
        <v>127</v>
      </c>
      <c r="AD29" s="161">
        <v>0</v>
      </c>
      <c r="AE29" s="162"/>
      <c r="AF29" s="163"/>
      <c r="AG29" s="164" t="s">
        <v>126</v>
      </c>
      <c r="AH29" s="165"/>
      <c r="AI29" s="164" t="s">
        <v>126</v>
      </c>
      <c r="AJ29" s="166"/>
      <c r="AK29" s="167"/>
      <c r="AL29" s="167"/>
      <c r="AM29" s="167"/>
      <c r="AN29" s="167"/>
      <c r="AO29" s="167"/>
      <c r="AP29" s="168"/>
      <c r="AQ29" s="168"/>
      <c r="AR29" s="168"/>
      <c r="AS29" s="168"/>
      <c r="AT29" s="168"/>
      <c r="AU29" s="169"/>
      <c r="AV29" s="170"/>
      <c r="AW29" s="168"/>
      <c r="AX29" s="171"/>
      <c r="AY29" s="172"/>
      <c r="AZ29" s="211">
        <v>7.2</v>
      </c>
      <c r="BA29" s="211">
        <v>7.2</v>
      </c>
      <c r="BB29" s="211">
        <v>7.2</v>
      </c>
      <c r="BC29" s="211">
        <v>7.2</v>
      </c>
    </row>
    <row r="30" spans="1:55" x14ac:dyDescent="0.25">
      <c r="A30" s="264"/>
      <c r="B30" s="208">
        <v>1</v>
      </c>
      <c r="C30" s="151">
        <v>7</v>
      </c>
      <c r="D30" s="151"/>
      <c r="E30" s="151"/>
      <c r="F30" s="151"/>
      <c r="G30" s="151"/>
      <c r="H30" s="151" t="str">
        <f>SUBSTITUTE(TRIM(CONCATENATE([1]!Tableau1[[#This Row],[Niveau 0]]," ",[1]!Tableau1[[#This Row],[Niveau 1]]," ",[1]!Tableau1[[#This Row],[Niveau 2]]," ",[1]!Tableau1[[#This Row],[Niveau 3]]," ",[1]!Tableau1[[#This Row],[Niveau 4]]," ",[1]!Tableau1[[#This Row],[Niveau 5]]))," ",".")</f>
        <v>1.7</v>
      </c>
      <c r="I30" s="151" t="str">
        <f ca="1">IFERROR(IF(COUNTBLANK([1]!Tableau1[[#This Row],[Niveau 0]:[Niveau 5]])=5,"0",LEFT([1]!Tableau1[[#This Row],[Niveau]],(LEN([1]!Tableau1[[#This Row],[Niveau]])-LEN(OFFSET([1]!Tableau1[[#This Row],[Niveau 5]],0,(-COUNTBLANK([1]!Tableau1[[#This Row],[Niveau 0]:[Niveau 5]]))))-1))),"")</f>
        <v/>
      </c>
      <c r="J30" s="152"/>
      <c r="K30" s="152"/>
      <c r="L30" s="156"/>
      <c r="M30" s="155" t="s">
        <v>112</v>
      </c>
      <c r="N30" s="130" t="s">
        <v>138</v>
      </c>
      <c r="O30" s="156" t="s">
        <v>82</v>
      </c>
      <c r="P30" s="157"/>
      <c r="Q30" s="157"/>
      <c r="R30" s="157"/>
      <c r="S30" s="157"/>
      <c r="T30" s="157" t="s">
        <v>128</v>
      </c>
      <c r="U30" s="157"/>
      <c r="V30" s="157"/>
      <c r="W30" s="157"/>
      <c r="X30" s="156" t="s">
        <v>85</v>
      </c>
      <c r="Y30" s="209" t="s">
        <v>88</v>
      </c>
      <c r="Z30" s="210">
        <v>0.15651999999999999</v>
      </c>
      <c r="AA30" s="159"/>
      <c r="AB30" s="174" t="s">
        <v>126</v>
      </c>
      <c r="AC30" s="161" t="s">
        <v>127</v>
      </c>
      <c r="AD30" s="161">
        <v>0</v>
      </c>
      <c r="AE30" s="162"/>
      <c r="AF30" s="163"/>
      <c r="AG30" s="164" t="s">
        <v>126</v>
      </c>
      <c r="AH30" s="165"/>
      <c r="AI30" s="164" t="s">
        <v>126</v>
      </c>
      <c r="AJ30" s="166"/>
      <c r="AK30" s="167"/>
      <c r="AL30" s="167"/>
      <c r="AM30" s="167"/>
      <c r="AN30" s="167"/>
      <c r="AO30" s="167"/>
      <c r="AP30" s="168"/>
      <c r="AQ30" s="168"/>
      <c r="AR30" s="168"/>
      <c r="AS30" s="168"/>
      <c r="AT30" s="168"/>
      <c r="AU30" s="169"/>
      <c r="AV30" s="170"/>
      <c r="AW30" s="168"/>
      <c r="AX30" s="171"/>
      <c r="AY30" s="172"/>
      <c r="AZ30" s="211">
        <v>0.12</v>
      </c>
      <c r="BA30" s="211">
        <v>0.12</v>
      </c>
      <c r="BB30" s="211">
        <v>0.12</v>
      </c>
      <c r="BC30" s="176">
        <v>0.12</v>
      </c>
    </row>
    <row r="31" spans="1:55" ht="15.75" thickBot="1" x14ac:dyDescent="0.3">
      <c r="A31" s="265"/>
      <c r="B31" s="208"/>
      <c r="C31" s="151"/>
      <c r="D31" s="151"/>
      <c r="E31" s="151"/>
      <c r="F31" s="151"/>
      <c r="G31" s="151"/>
      <c r="H31" s="151"/>
      <c r="I31" s="151"/>
      <c r="J31" s="152"/>
      <c r="K31" s="152"/>
      <c r="L31" s="156"/>
      <c r="M31" s="155"/>
      <c r="N31" s="212" t="s">
        <v>126</v>
      </c>
      <c r="O31" s="156"/>
      <c r="P31" s="157"/>
      <c r="Q31" s="157"/>
      <c r="R31" s="157"/>
      <c r="S31" s="157"/>
      <c r="T31" s="157"/>
      <c r="U31" s="157"/>
      <c r="V31" s="157"/>
      <c r="W31" s="157"/>
      <c r="X31" s="156"/>
      <c r="Y31" s="209" t="s">
        <v>125</v>
      </c>
      <c r="Z31" s="213" t="s">
        <v>125</v>
      </c>
      <c r="AA31" s="214"/>
      <c r="AB31" s="215" t="s">
        <v>126</v>
      </c>
      <c r="AC31" s="216" t="s">
        <v>127</v>
      </c>
      <c r="AD31" s="161">
        <v>0</v>
      </c>
      <c r="AE31" s="217"/>
      <c r="AF31" s="218"/>
      <c r="AG31" s="217" t="s">
        <v>126</v>
      </c>
      <c r="AH31" s="218"/>
      <c r="AI31" s="217" t="s">
        <v>126</v>
      </c>
      <c r="AJ31" s="166"/>
      <c r="AK31" s="167"/>
      <c r="AL31" s="167"/>
      <c r="AM31" s="167"/>
      <c r="AN31" s="167"/>
      <c r="AO31" s="167"/>
      <c r="AP31" s="168"/>
      <c r="AQ31" s="168"/>
      <c r="AR31" s="168"/>
      <c r="AS31" s="168"/>
      <c r="AT31" s="168"/>
      <c r="AU31" s="169"/>
      <c r="AV31" s="170"/>
      <c r="AW31" s="168"/>
      <c r="AX31" s="171"/>
      <c r="AY31" s="219"/>
      <c r="AZ31" s="220"/>
      <c r="BA31" s="220"/>
      <c r="BB31" s="220"/>
      <c r="BC31" s="221"/>
    </row>
    <row r="32" spans="1:55" x14ac:dyDescent="0.25">
      <c r="A32" s="222"/>
      <c r="J32" s="1"/>
      <c r="L32" s="1"/>
      <c r="M32" s="224"/>
      <c r="N32" s="225"/>
      <c r="O32" s="226"/>
      <c r="Q32" s="36"/>
      <c r="R32" s="36"/>
      <c r="S32" s="36"/>
      <c r="T32" s="36"/>
      <c r="U32" s="36"/>
      <c r="V32" s="36"/>
      <c r="X32" s="227"/>
      <c r="Y32" s="1"/>
      <c r="Z32" s="228"/>
      <c r="AB32" s="3"/>
      <c r="AC32" s="3"/>
      <c r="AD32" s="3"/>
      <c r="AE32" s="3"/>
      <c r="AF32" s="3"/>
      <c r="AG32" s="3"/>
      <c r="AH32" s="3"/>
      <c r="AI32" s="3"/>
      <c r="AJ32" s="3"/>
      <c r="AK32" s="3"/>
      <c r="AL32" s="3"/>
      <c r="AM32" s="3"/>
      <c r="AN32" s="3"/>
      <c r="AO32" s="229"/>
      <c r="AP32" s="229"/>
      <c r="AQ32" s="229"/>
      <c r="AR32" s="229"/>
      <c r="AS32" s="229"/>
      <c r="AT32" s="229"/>
      <c r="AU32" s="230"/>
      <c r="AV32" s="3"/>
      <c r="AW32" s="3"/>
      <c r="AX32" s="3"/>
      <c r="AY32" s="36"/>
      <c r="AZ32" s="36"/>
      <c r="BA32" s="36"/>
      <c r="BB32" s="36"/>
      <c r="BC32" s="36"/>
    </row>
    <row r="33" spans="1:55" ht="15.75" thickBot="1" x14ac:dyDescent="0.3">
      <c r="A33" s="222"/>
      <c r="J33" s="1"/>
      <c r="L33" s="1"/>
      <c r="M33" s="224"/>
      <c r="N33" s="225"/>
      <c r="O33" s="226"/>
      <c r="Q33" s="36"/>
      <c r="R33" s="36"/>
      <c r="S33" s="36"/>
      <c r="T33" s="36"/>
      <c r="U33" s="36"/>
      <c r="V33" s="36"/>
      <c r="X33" s="227"/>
      <c r="Y33" s="43"/>
      <c r="Z33" s="43"/>
      <c r="AA33" s="231"/>
      <c r="AB33" s="3"/>
      <c r="AC33" s="43"/>
      <c r="AD33" s="43"/>
      <c r="AE33" s="43"/>
      <c r="AF33" s="43"/>
      <c r="AG33" s="43"/>
      <c r="AH33" s="43"/>
      <c r="AI33" s="43"/>
      <c r="AJ33" s="43"/>
      <c r="AK33" s="43"/>
      <c r="AL33" s="43"/>
      <c r="AM33" s="43"/>
      <c r="AN33" s="43"/>
      <c r="AO33" s="43"/>
      <c r="AP33" s="43"/>
      <c r="AQ33" s="43"/>
      <c r="AR33" s="43"/>
      <c r="AS33" s="43"/>
      <c r="AT33" s="43"/>
      <c r="AU33" s="43"/>
      <c r="AV33" s="43"/>
      <c r="AW33" s="43"/>
      <c r="AX33" s="43"/>
      <c r="AY33" s="43"/>
      <c r="AZ33" s="43"/>
      <c r="BA33" s="43"/>
      <c r="BB33" s="43"/>
      <c r="BC33" s="43"/>
    </row>
    <row r="34" spans="1:55" ht="15.75" thickBot="1" x14ac:dyDescent="0.3">
      <c r="A34" s="222"/>
      <c r="J34" s="1"/>
      <c r="L34" s="1"/>
      <c r="M34" s="224"/>
      <c r="N34" s="225"/>
      <c r="O34" s="226"/>
      <c r="Q34" s="36"/>
      <c r="R34" s="36"/>
      <c r="S34" s="36"/>
      <c r="T34" s="36"/>
      <c r="U34" s="36"/>
      <c r="V34" s="36"/>
      <c r="X34" s="250" t="s">
        <v>117</v>
      </c>
      <c r="Y34" s="251"/>
      <c r="Z34" s="251"/>
      <c r="AA34" s="252"/>
      <c r="AB34" s="232"/>
      <c r="AC34" s="232"/>
      <c r="AD34" s="232"/>
      <c r="AE34" s="232"/>
      <c r="AF34" s="232"/>
      <c r="AG34" s="232"/>
      <c r="AH34" s="232"/>
      <c r="AI34" s="232"/>
      <c r="AJ34" s="232"/>
      <c r="AK34" s="232"/>
      <c r="AL34" s="232"/>
      <c r="AM34" s="232"/>
      <c r="AN34" s="232"/>
      <c r="AO34" s="233"/>
      <c r="AP34" s="233"/>
      <c r="AQ34" s="233"/>
      <c r="AR34" s="233"/>
      <c r="AS34" s="233"/>
      <c r="AT34" s="233"/>
      <c r="AU34" s="234"/>
      <c r="AV34" s="232"/>
      <c r="AW34" s="232"/>
      <c r="AX34" s="232"/>
      <c r="AY34" s="235"/>
      <c r="AZ34" s="236">
        <f>(SUMPRODUCT([1]!Tableau1[PRE BASE
AX / CH MA/MO],[1]!Tableau1[1000])+SUMPRODUCT([1]!Tableau1[1000],[1]!Tableau1[Qté 1
Frais Inclus]))*[1]PDC!$C$34</f>
        <v>8.1727367638210531</v>
      </c>
      <c r="BA34" s="236">
        <f>(SUMPRODUCT($Z9:$Z31,BA9:BA31)+SUMPRODUCT(BA9:BA31,AI9:AI31))*[1]PDC!$C$34</f>
        <v>39.39866856103999</v>
      </c>
      <c r="BB34" s="236" t="e">
        <f>(SUMPRODUCT($Z9:$Z31,BB9:BB31)+SUMPRODUCT(BB9:BB31,#REF!))*[1]PDC!$C$34</f>
        <v>#REF!</v>
      </c>
      <c r="BC34" s="237" t="e">
        <f>(SUMPRODUCT($Z9:$Z31,BC9:BC31)+SUMPRODUCT(BC9:BC31,#REF!))*[1]PDC!$C$34</f>
        <v>#REF!</v>
      </c>
    </row>
    <row r="35" spans="1:55" x14ac:dyDescent="0.25">
      <c r="A35" s="222"/>
      <c r="J35" s="1"/>
      <c r="L35" s="1"/>
      <c r="M35" s="224"/>
      <c r="N35" s="225"/>
      <c r="O35" s="226"/>
      <c r="Q35" s="36"/>
      <c r="R35" s="36"/>
      <c r="S35" s="36"/>
      <c r="T35" s="36"/>
      <c r="U35" s="36"/>
      <c r="V35" s="36"/>
      <c r="X35" s="227"/>
      <c r="AD35" s="36"/>
      <c r="AE35" s="36"/>
      <c r="AF35" s="36"/>
      <c r="AG35" s="36"/>
      <c r="AH35" s="36"/>
      <c r="AI35" s="36"/>
      <c r="AJ35" s="36"/>
      <c r="AK35" s="36"/>
      <c r="AL35" s="36"/>
      <c r="AM35" s="36"/>
      <c r="AN35" s="36"/>
      <c r="AO35" s="36"/>
      <c r="AP35" s="36"/>
      <c r="AQ35" s="36"/>
      <c r="AR35" s="36"/>
      <c r="AS35" s="36"/>
      <c r="AT35" s="36"/>
      <c r="AU35" s="36"/>
      <c r="AV35" s="36"/>
      <c r="AW35" s="36"/>
      <c r="AX35" s="36"/>
      <c r="AY35" s="36"/>
      <c r="AZ35" s="36"/>
      <c r="BA35" s="36"/>
      <c r="BB35" s="36"/>
      <c r="BC35" s="36"/>
    </row>
    <row r="36" spans="1:55" x14ac:dyDescent="0.25">
      <c r="A36" s="222"/>
      <c r="J36" s="1"/>
      <c r="L36" s="1"/>
      <c r="M36" s="224"/>
      <c r="N36" s="225"/>
      <c r="O36" s="36"/>
      <c r="Q36" s="36"/>
      <c r="R36" s="36"/>
      <c r="S36" s="36"/>
      <c r="T36" s="36"/>
      <c r="U36" s="36"/>
      <c r="V36" s="36"/>
      <c r="X36" s="3"/>
      <c r="Y36" s="225"/>
      <c r="Z36" s="225"/>
      <c r="AA36" s="225"/>
      <c r="AB36" s="225"/>
      <c r="AC36" s="225"/>
      <c r="AD36" s="225"/>
      <c r="AE36" s="225"/>
      <c r="AF36" s="225"/>
      <c r="AG36" s="225"/>
      <c r="AH36" s="225"/>
      <c r="AI36" s="225"/>
      <c r="AJ36" s="225"/>
      <c r="AK36" s="225"/>
      <c r="AL36" s="225"/>
      <c r="AM36" s="225"/>
      <c r="AN36" s="225"/>
      <c r="AO36" s="225"/>
      <c r="AP36" s="225"/>
      <c r="AQ36" s="225"/>
      <c r="AR36" s="225"/>
      <c r="AS36" s="225"/>
      <c r="AT36" s="225"/>
      <c r="AU36" s="225"/>
      <c r="AV36" s="225"/>
      <c r="AW36" s="225"/>
      <c r="AX36" s="225"/>
      <c r="AY36" s="225"/>
      <c r="AZ36" s="225"/>
      <c r="BA36" s="225"/>
      <c r="BB36" s="225"/>
      <c r="BC36" s="225"/>
    </row>
    <row r="37" spans="1:55" x14ac:dyDescent="0.25">
      <c r="A37" s="222"/>
      <c r="J37" s="1"/>
      <c r="L37" s="1"/>
      <c r="M37" s="224"/>
      <c r="N37" s="225"/>
      <c r="O37" s="36"/>
      <c r="Q37" s="36"/>
      <c r="R37" s="36"/>
      <c r="S37" s="36"/>
      <c r="T37" s="36"/>
      <c r="U37" s="36"/>
      <c r="V37" s="36"/>
      <c r="X37" s="227"/>
      <c r="Z37" s="228"/>
      <c r="AB37" s="3"/>
      <c r="AC37" s="3"/>
      <c r="AD37" s="3"/>
      <c r="AE37" s="3"/>
      <c r="AF37" s="3"/>
      <c r="AG37" s="3"/>
      <c r="AH37" s="3"/>
      <c r="AI37" s="3"/>
      <c r="AJ37" s="3"/>
      <c r="AK37" s="3"/>
      <c r="AL37" s="3"/>
      <c r="AM37" s="3"/>
      <c r="AN37" s="3"/>
      <c r="AO37" s="229"/>
      <c r="AP37" s="229"/>
      <c r="AQ37" s="229"/>
      <c r="AR37" s="229"/>
      <c r="AS37" s="229"/>
      <c r="AT37" s="229"/>
      <c r="AU37" s="230"/>
      <c r="AV37" s="3"/>
      <c r="AW37" s="3"/>
      <c r="AX37" s="3"/>
      <c r="AY37" s="238"/>
      <c r="AZ37" s="238"/>
      <c r="BA37" s="238"/>
      <c r="BB37" s="238"/>
      <c r="BC37" s="238"/>
    </row>
    <row r="38" spans="1:55" x14ac:dyDescent="0.25">
      <c r="A38" s="222"/>
      <c r="J38" s="1"/>
      <c r="L38" s="1"/>
      <c r="M38" s="224"/>
      <c r="N38" s="225"/>
      <c r="O38" s="36"/>
      <c r="Q38" s="36"/>
      <c r="R38" s="36"/>
      <c r="S38" s="36"/>
      <c r="T38" s="36"/>
      <c r="U38" s="36"/>
      <c r="V38" s="36"/>
      <c r="X38" s="227"/>
      <c r="Y38" s="1"/>
      <c r="Z38" s="228"/>
      <c r="AB38" s="3"/>
      <c r="AC38" s="3"/>
      <c r="AD38" s="3"/>
      <c r="AE38" s="3"/>
      <c r="AF38" s="3"/>
      <c r="AG38" s="3"/>
      <c r="AH38" s="3"/>
      <c r="AI38" s="3"/>
      <c r="AJ38" s="3"/>
      <c r="AK38" s="3"/>
      <c r="AL38" s="3"/>
      <c r="AM38" s="3"/>
      <c r="AN38" s="3"/>
      <c r="AO38" s="229"/>
      <c r="AP38" s="229"/>
      <c r="AQ38" s="229"/>
      <c r="AR38" s="229"/>
      <c r="AS38" s="229"/>
      <c r="AT38" s="229"/>
      <c r="AU38" s="230"/>
      <c r="AV38" s="3"/>
      <c r="AW38" s="3"/>
      <c r="AX38" s="3"/>
      <c r="AY38" s="36"/>
      <c r="AZ38" s="36"/>
      <c r="BA38" s="36"/>
      <c r="BB38" s="36"/>
      <c r="BC38" s="36"/>
    </row>
    <row r="39" spans="1:55" x14ac:dyDescent="0.25">
      <c r="A39" s="222"/>
      <c r="J39" s="1"/>
      <c r="L39" s="1"/>
      <c r="M39" s="224"/>
      <c r="N39" s="225"/>
      <c r="O39" s="36"/>
      <c r="Q39" s="36"/>
      <c r="R39" s="36"/>
      <c r="S39" s="36"/>
      <c r="T39" s="36"/>
      <c r="U39" s="36"/>
      <c r="V39" s="36"/>
      <c r="X39" s="227"/>
      <c r="Y39" s="1"/>
      <c r="Z39" s="228"/>
      <c r="AB39" s="3"/>
      <c r="AC39" s="3"/>
      <c r="AD39" s="3"/>
      <c r="AE39" s="3"/>
      <c r="AF39" s="3"/>
      <c r="AG39" s="3"/>
      <c r="AH39" s="3"/>
      <c r="AI39" s="3"/>
      <c r="AJ39" s="3"/>
      <c r="AK39" s="3"/>
      <c r="AL39" s="3"/>
      <c r="AM39" s="3"/>
      <c r="AN39" s="3"/>
      <c r="AO39" s="229"/>
      <c r="AP39" s="229"/>
      <c r="AQ39" s="229"/>
      <c r="AR39" s="229"/>
      <c r="AS39" s="229"/>
      <c r="AT39" s="229"/>
      <c r="AU39" s="230"/>
      <c r="AV39" s="3"/>
      <c r="AW39" s="3"/>
      <c r="AX39" s="3"/>
      <c r="AY39" s="36"/>
      <c r="AZ39" s="36"/>
      <c r="BA39" s="36"/>
      <c r="BB39" s="36"/>
      <c r="BC39" s="36"/>
    </row>
    <row r="40" spans="1:55" x14ac:dyDescent="0.25">
      <c r="A40" s="222"/>
      <c r="J40" s="1"/>
      <c r="L40" s="1"/>
      <c r="M40" s="224"/>
      <c r="N40" s="225"/>
      <c r="O40" s="36"/>
      <c r="Q40" s="36"/>
      <c r="R40" s="36"/>
      <c r="S40" s="36"/>
      <c r="T40" s="36"/>
      <c r="U40" s="36"/>
      <c r="V40" s="36"/>
      <c r="X40" s="227"/>
      <c r="Y40" s="1"/>
      <c r="Z40" s="228"/>
      <c r="AB40" s="3"/>
      <c r="AC40" s="3"/>
      <c r="AD40" s="3"/>
      <c r="AE40" s="3"/>
      <c r="AF40" s="3"/>
      <c r="AG40" s="3"/>
      <c r="AH40" s="3"/>
      <c r="AI40" s="3"/>
      <c r="AJ40" s="3"/>
      <c r="AK40" s="3"/>
      <c r="AL40" s="3"/>
      <c r="AM40" s="3"/>
      <c r="AN40" s="3"/>
      <c r="AO40" s="229"/>
      <c r="AP40" s="229"/>
      <c r="AQ40" s="229"/>
      <c r="AR40" s="229"/>
      <c r="AS40" s="229"/>
      <c r="AT40" s="229"/>
      <c r="AU40" s="230"/>
      <c r="AV40" s="3"/>
      <c r="AW40" s="3"/>
      <c r="AX40" s="3"/>
      <c r="AY40" s="36"/>
      <c r="AZ40" s="36"/>
      <c r="BA40" s="36"/>
      <c r="BB40" s="36"/>
      <c r="BC40" s="36"/>
    </row>
    <row r="41" spans="1:55" x14ac:dyDescent="0.25">
      <c r="A41" s="222"/>
      <c r="J41" s="1"/>
      <c r="L41" s="1"/>
      <c r="M41" s="224"/>
      <c r="N41" s="225"/>
      <c r="O41" s="36"/>
      <c r="Q41" s="36"/>
      <c r="R41" s="36"/>
      <c r="S41" s="36"/>
      <c r="T41" s="36"/>
      <c r="U41" s="36"/>
      <c r="V41" s="36"/>
      <c r="X41" s="227"/>
      <c r="Y41" s="1"/>
      <c r="Z41" s="228"/>
      <c r="AA41" s="228"/>
      <c r="AB41" s="228"/>
      <c r="AC41" s="228"/>
      <c r="AD41" s="228"/>
      <c r="AE41" s="228"/>
      <c r="AF41" s="228"/>
      <c r="AG41" s="228"/>
      <c r="AH41" s="228"/>
      <c r="AI41" s="228"/>
      <c r="AJ41" s="228"/>
      <c r="AK41" s="228"/>
      <c r="AL41" s="228"/>
      <c r="AM41" s="228"/>
      <c r="AN41" s="228"/>
      <c r="AO41" s="228"/>
      <c r="AP41" s="228"/>
      <c r="AQ41" s="228"/>
      <c r="AR41" s="228"/>
      <c r="AS41" s="228"/>
      <c r="AT41" s="228"/>
      <c r="AU41" s="228"/>
      <c r="AV41" s="228"/>
      <c r="AW41" s="228"/>
      <c r="AX41" s="228"/>
      <c r="AY41" s="228"/>
      <c r="AZ41" s="228"/>
      <c r="BA41" s="228"/>
      <c r="BB41" s="228"/>
      <c r="BC41" s="228"/>
    </row>
    <row r="42" spans="1:55" x14ac:dyDescent="0.25">
      <c r="A42" s="222"/>
      <c r="J42" s="1"/>
      <c r="L42" s="1"/>
      <c r="M42" s="224"/>
      <c r="N42" s="225"/>
      <c r="O42" s="225"/>
      <c r="P42" s="225"/>
      <c r="Q42" s="225"/>
      <c r="R42" s="225"/>
      <c r="S42" s="225"/>
      <c r="T42" s="225"/>
      <c r="U42" s="225"/>
      <c r="V42" s="225"/>
      <c r="W42" s="225"/>
      <c r="X42" s="227"/>
      <c r="Y42" s="1"/>
      <c r="Z42" s="228"/>
      <c r="AB42" s="3"/>
      <c r="AC42" s="3"/>
      <c r="AD42" s="3"/>
      <c r="AE42" s="3"/>
      <c r="AF42" s="3"/>
      <c r="AG42" s="3"/>
      <c r="AH42" s="3"/>
      <c r="AI42" s="3"/>
      <c r="AJ42" s="3"/>
      <c r="AK42" s="3"/>
      <c r="AL42" s="3"/>
      <c r="AM42" s="3"/>
      <c r="AN42" s="3"/>
      <c r="AO42" s="229"/>
      <c r="AP42" s="229"/>
      <c r="AQ42" s="229"/>
      <c r="AR42" s="229"/>
      <c r="AS42" s="229"/>
      <c r="AT42" s="229"/>
      <c r="AU42" s="230"/>
      <c r="AV42" s="3"/>
      <c r="AW42" s="3"/>
      <c r="AX42" s="3"/>
      <c r="AY42" s="36"/>
      <c r="AZ42" s="36"/>
      <c r="BA42" s="36"/>
      <c r="BB42" s="36"/>
      <c r="BC42" s="36"/>
    </row>
    <row r="43" spans="1:55" x14ac:dyDescent="0.25">
      <c r="A43" s="222"/>
      <c r="J43" s="1"/>
      <c r="L43" s="1"/>
      <c r="M43" s="224"/>
      <c r="N43" s="225"/>
      <c r="O43" s="36"/>
      <c r="Q43" s="36"/>
      <c r="R43" s="36"/>
      <c r="S43" s="36"/>
      <c r="T43" s="36"/>
      <c r="U43" s="36"/>
      <c r="V43" s="36"/>
      <c r="X43" s="227"/>
      <c r="Y43" s="1"/>
      <c r="Z43" s="228"/>
      <c r="AB43" s="3"/>
      <c r="AC43" s="3"/>
      <c r="AD43" s="3"/>
      <c r="AE43" s="3"/>
      <c r="AF43" s="3"/>
      <c r="AG43" s="3"/>
      <c r="AH43" s="3"/>
      <c r="AI43" s="3"/>
      <c r="AJ43" s="3"/>
      <c r="AK43" s="3"/>
      <c r="AL43" s="3"/>
      <c r="AM43" s="3"/>
      <c r="AN43" s="3"/>
      <c r="AO43" s="229"/>
      <c r="AP43" s="229"/>
      <c r="AQ43" s="229"/>
      <c r="AR43" s="229"/>
      <c r="AS43" s="229"/>
      <c r="AT43" s="229"/>
      <c r="AU43" s="230"/>
      <c r="AV43" s="3"/>
      <c r="AW43" s="3"/>
      <c r="AX43" s="3"/>
      <c r="AY43" s="36"/>
      <c r="AZ43" s="36"/>
      <c r="BA43" s="36"/>
      <c r="BB43" s="36"/>
      <c r="BC43" s="36"/>
    </row>
    <row r="44" spans="1:55" x14ac:dyDescent="0.25">
      <c r="A44" s="222"/>
      <c r="J44" s="1"/>
      <c r="L44" s="1"/>
      <c r="M44" s="224"/>
      <c r="N44" s="225"/>
      <c r="O44" s="36"/>
      <c r="Q44" s="36"/>
      <c r="R44" s="36"/>
      <c r="S44" s="36"/>
      <c r="T44" s="36"/>
      <c r="U44" s="36"/>
      <c r="V44" s="36"/>
      <c r="X44" s="227"/>
      <c r="Y44" s="1"/>
      <c r="Z44" s="228"/>
      <c r="AB44" s="3"/>
      <c r="AC44" s="3"/>
      <c r="AD44" s="3"/>
      <c r="AE44" s="3"/>
      <c r="AF44" s="3"/>
      <c r="AG44" s="3"/>
      <c r="AH44" s="3"/>
      <c r="AI44" s="3"/>
      <c r="AJ44" s="3"/>
      <c r="AK44" s="3"/>
      <c r="AL44" s="3"/>
      <c r="AM44" s="3"/>
      <c r="AN44" s="3"/>
      <c r="AO44" s="229"/>
      <c r="AP44" s="229"/>
      <c r="AQ44" s="229"/>
      <c r="AR44" s="229"/>
      <c r="AS44" s="229"/>
      <c r="AT44" s="229"/>
      <c r="AU44" s="230"/>
      <c r="AV44" s="3"/>
      <c r="AW44" s="3"/>
      <c r="AX44" s="3"/>
      <c r="AY44" s="36"/>
      <c r="AZ44" s="36"/>
      <c r="BA44" s="36"/>
      <c r="BB44" s="36"/>
      <c r="BC44" s="36"/>
    </row>
    <row r="45" spans="1:55" x14ac:dyDescent="0.25">
      <c r="A45" s="222"/>
      <c r="J45" s="1"/>
      <c r="L45" s="1"/>
      <c r="M45" s="224"/>
      <c r="N45" s="225"/>
      <c r="O45" s="36"/>
      <c r="Q45" s="36"/>
      <c r="R45" s="36"/>
      <c r="S45" s="36"/>
      <c r="T45" s="36"/>
      <c r="U45" s="36"/>
      <c r="V45" s="36"/>
      <c r="X45" s="227"/>
      <c r="Y45" s="1"/>
      <c r="Z45" s="228"/>
      <c r="AB45" s="3"/>
      <c r="AC45" s="3"/>
      <c r="AD45" s="3"/>
      <c r="AE45" s="3"/>
      <c r="AF45" s="3"/>
      <c r="AG45" s="3"/>
      <c r="AH45" s="3"/>
      <c r="AI45" s="3"/>
      <c r="AJ45" s="3"/>
      <c r="AK45" s="3"/>
      <c r="AL45" s="3"/>
      <c r="AM45" s="3"/>
      <c r="AN45" s="3"/>
      <c r="AO45" s="229"/>
      <c r="AP45" s="229"/>
      <c r="AQ45" s="229"/>
      <c r="AR45" s="229"/>
      <c r="AS45" s="229"/>
      <c r="AT45" s="229"/>
      <c r="AU45" s="230"/>
      <c r="AV45" s="3"/>
      <c r="AW45" s="3"/>
      <c r="AX45" s="3"/>
      <c r="AY45" s="36"/>
      <c r="AZ45" s="36"/>
      <c r="BA45" s="36"/>
      <c r="BB45" s="36"/>
      <c r="BC45" s="36"/>
    </row>
    <row r="46" spans="1:55" x14ac:dyDescent="0.25">
      <c r="A46" s="222"/>
      <c r="J46" s="1"/>
      <c r="L46" s="1"/>
      <c r="M46" s="224"/>
      <c r="N46" s="225"/>
      <c r="O46" s="36"/>
      <c r="Q46" s="36"/>
      <c r="R46" s="36"/>
      <c r="S46" s="36"/>
      <c r="T46" s="36"/>
      <c r="U46" s="36"/>
      <c r="V46" s="36"/>
      <c r="X46" s="227"/>
      <c r="Y46" s="1"/>
      <c r="BC46" s="36"/>
    </row>
    <row r="47" spans="1:55" x14ac:dyDescent="0.25">
      <c r="A47" s="222"/>
      <c r="J47" s="1"/>
      <c r="L47" s="1"/>
      <c r="M47" s="224"/>
      <c r="N47" s="225"/>
      <c r="O47" s="226"/>
      <c r="Q47" s="36"/>
      <c r="R47" s="36"/>
      <c r="S47" s="36"/>
      <c r="T47" s="36"/>
      <c r="U47" s="36"/>
      <c r="V47" s="36"/>
      <c r="X47" s="227"/>
      <c r="Y47" s="1"/>
    </row>
    <row r="48" spans="1:55" x14ac:dyDescent="0.25">
      <c r="A48" s="222"/>
      <c r="J48" s="1"/>
      <c r="L48" s="1"/>
      <c r="M48" s="224"/>
      <c r="N48" s="225"/>
      <c r="O48" s="226"/>
      <c r="Q48" s="36"/>
      <c r="R48" s="36"/>
      <c r="S48" s="36"/>
      <c r="T48" s="36"/>
      <c r="U48" s="36"/>
      <c r="V48" s="36"/>
      <c r="X48" s="227"/>
      <c r="Y48" s="1"/>
    </row>
    <row r="49" spans="1:22" x14ac:dyDescent="0.25">
      <c r="A49" s="222"/>
      <c r="J49" s="1"/>
      <c r="L49" s="1"/>
      <c r="M49" s="224"/>
      <c r="N49" s="225"/>
      <c r="O49" s="226"/>
      <c r="Q49" s="36"/>
      <c r="R49" s="36"/>
      <c r="S49" s="36"/>
      <c r="T49" s="36"/>
      <c r="U49" s="36"/>
      <c r="V49" s="36"/>
    </row>
    <row r="50" spans="1:22" x14ac:dyDescent="0.25">
      <c r="A50" s="222"/>
      <c r="J50" s="1"/>
      <c r="L50" s="1"/>
      <c r="M50" s="224"/>
      <c r="N50" s="225"/>
      <c r="O50" s="226"/>
      <c r="Q50" s="36"/>
      <c r="R50" s="36"/>
      <c r="S50" s="36"/>
      <c r="T50" s="36"/>
      <c r="U50" s="36"/>
      <c r="V50" s="36"/>
    </row>
    <row r="51" spans="1:22" x14ac:dyDescent="0.25">
      <c r="A51" s="222"/>
      <c r="J51" s="1"/>
      <c r="L51" s="1"/>
      <c r="M51" s="224"/>
      <c r="N51" s="225"/>
      <c r="O51" s="226"/>
      <c r="Q51" s="36"/>
      <c r="R51" s="36"/>
      <c r="S51" s="36"/>
      <c r="T51" s="36"/>
      <c r="U51" s="36"/>
      <c r="V51" s="36"/>
    </row>
    <row r="52" spans="1:22" x14ac:dyDescent="0.25">
      <c r="A52" s="222"/>
      <c r="J52" s="1"/>
      <c r="L52" s="1"/>
      <c r="M52" s="224"/>
      <c r="N52" s="225"/>
      <c r="O52" s="226"/>
      <c r="Q52" s="36"/>
      <c r="R52" s="36"/>
      <c r="S52" s="36"/>
      <c r="T52" s="36"/>
      <c r="U52" s="36"/>
      <c r="V52" s="36"/>
    </row>
    <row r="53" spans="1:22" x14ac:dyDescent="0.25">
      <c r="J53" s="1"/>
      <c r="L53" s="1"/>
      <c r="M53" s="224"/>
      <c r="N53" s="225"/>
      <c r="O53" s="226"/>
      <c r="Q53" s="36"/>
      <c r="R53" s="36"/>
      <c r="S53" s="36"/>
      <c r="T53" s="36"/>
      <c r="U53" s="36"/>
      <c r="V53" s="36"/>
    </row>
    <row r="54" spans="1:22" x14ac:dyDescent="0.25">
      <c r="J54" s="1"/>
      <c r="L54" s="1"/>
      <c r="M54" s="224"/>
      <c r="N54" s="225"/>
      <c r="O54" s="226"/>
      <c r="Q54" s="36"/>
      <c r="R54" s="36"/>
      <c r="S54" s="36"/>
      <c r="T54" s="36"/>
      <c r="U54" s="36"/>
      <c r="V54" s="36"/>
    </row>
  </sheetData>
  <mergeCells count="14">
    <mergeCell ref="B6:I6"/>
    <mergeCell ref="J6:K6"/>
    <mergeCell ref="A9:A27"/>
    <mergeCell ref="A28:A31"/>
    <mergeCell ref="BC2:BC4"/>
    <mergeCell ref="Y3:Z3"/>
    <mergeCell ref="Y4:Z4"/>
    <mergeCell ref="X34:AA34"/>
    <mergeCell ref="Y2:Z2"/>
    <mergeCell ref="AB2:AB4"/>
    <mergeCell ref="AZ2:AZ4"/>
    <mergeCell ref="BA2:BA4"/>
    <mergeCell ref="BB2:BB4"/>
    <mergeCell ref="Y5:Z5"/>
  </mergeCells>
  <conditionalFormatting sqref="M7:Z31 AZ8:BC31">
    <cfRule type="expression" dxfId="2" priority="3">
      <formula>AND($X7=" Nouveau",OR($Y7="P",$Y7="W",$Y7="F",$Y7="R",$Y7="E"))</formula>
    </cfRule>
  </conditionalFormatting>
  <conditionalFormatting sqref="B19:M20 D22:L22 D21:M21 B21:C22 N19:W22 X8:Y8 Z11:Z30 B23:X31 B8:W18 Y11:Y31 X9:Z10 X11:X22">
    <cfRule type="expression" dxfId="1" priority="2">
      <formula>$X8=" Opérations"</formula>
    </cfRule>
  </conditionalFormatting>
  <conditionalFormatting sqref="AE8:AF31 AH8:AH31 AJ8:AJ31 AL8:AL31 AN8:AN31 AP8:AP31 AR8:AR31 AT8:AT31 AV8:AV31 AX8:AX31 M8:AA31">
    <cfRule type="expression" dxfId="0" priority="1">
      <formula>AND($X8=" Nouveau", $Y8="A")</formula>
    </cfRule>
  </conditionalFormatting>
  <dataValidations count="7">
    <dataValidation type="list" allowBlank="1" showInputMessage="1" showErrorMessage="1" sqref="O8:O31" xr:uid="{3D40267B-15C2-405F-848F-FC63883C6982}">
      <formula1>Modèle</formula1>
    </dataValidation>
    <dataValidation type="list" allowBlank="1" showInputMessage="1" showErrorMessage="1" error="Sélectionner un type de pièce dans la liste" sqref="Y8:Y31" xr:uid="{F49E654A-D7CE-45BF-82EE-980BE5C94EFE}">
      <formula1>Type_de_pièce</formula1>
    </dataValidation>
    <dataValidation type="list" allowBlank="1" showInputMessage="1" showErrorMessage="1" error="Sélectionne une catégorie de pièce dans la liste" sqref="X18:X31" xr:uid="{94BBC6AE-10B3-420D-81A6-D0CE36366414}">
      <formula1>Catégorie_pièce</formula1>
    </dataValidation>
    <dataValidation type="list" allowBlank="1" showInputMessage="1" showErrorMessage="1" sqref="AG32 AJ32:AN32 AJ34:AN34 AJ37:AN40 AJ42:AN45" xr:uid="{60230B17-38AE-4669-8AE5-FF97E4B90D1C}">
      <formula1>#REF!</formula1>
    </dataValidation>
    <dataValidation type="decimal" allowBlank="1" showInputMessage="1" showErrorMessage="1" error="Dimension supérieur au format de tôle disponible" sqref="AE32:AF32 AE34:AF34 AE37:AF40 AE42:AF45" xr:uid="{758C14F4-60C4-4CDA-A93B-FCE1D2F9695A}">
      <formula1>0</formula1>
      <formula2>3000</formula2>
    </dataValidation>
    <dataValidation type="whole" allowBlank="1" showInputMessage="1" showErrorMessage="1" error="Valeur trop importante_x000a_Maximum 20 plis" sqref="AI32 AI34 AI37:AI40 AI42:AI45" xr:uid="{3D02E0C8-762F-4477-B826-6337E4D20B03}">
      <formula1>0</formula1>
      <formula2>20</formula2>
    </dataValidation>
    <dataValidation type="whole" allowBlank="1" showInputMessage="1" showErrorMessage="1" sqref="AH32 AH34 AH37:AH40 AH42:AH45" xr:uid="{103006BD-A545-40B9-BFDF-3B026A2744DC}">
      <formula1>0</formula1>
      <formula2>500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1]!BOUTON_TRANSFERT">
                <anchor moveWithCells="1" sizeWithCells="1">
                  <from>
                    <xdr:col>19</xdr:col>
                    <xdr:colOff>257175</xdr:colOff>
                    <xdr:row>1</xdr:row>
                    <xdr:rowOff>0</xdr:rowOff>
                  </from>
                  <to>
                    <xdr:col>22</xdr:col>
                    <xdr:colOff>247650</xdr:colOff>
                    <xdr:row>4</xdr:row>
                    <xdr:rowOff>171450</xdr:rowOff>
                  </to>
                </anchor>
              </controlPr>
            </control>
          </mc:Choice>
        </mc:AlternateContent>
        <mc:AlternateContent xmlns:mc="http://schemas.openxmlformats.org/markup-compatibility/2006">
          <mc:Choice Requires="x14">
            <control shapeId="1026" r:id="rId4" name="Button 2">
              <controlPr defaultSize="0" print="0" autoFill="0" autoPict="0" macro="[1]!INSERT_COLONNES">
                <anchor moveWithCells="1" sizeWithCells="1">
                  <from>
                    <xdr:col>31</xdr:col>
                    <xdr:colOff>95250</xdr:colOff>
                    <xdr:row>1</xdr:row>
                    <xdr:rowOff>28575</xdr:rowOff>
                  </from>
                  <to>
                    <xdr:col>34</xdr:col>
                    <xdr:colOff>495300</xdr:colOff>
                    <xdr:row>4</xdr:row>
                    <xdr:rowOff>19050</xdr:rowOff>
                  </to>
                </anchor>
              </controlPr>
            </control>
          </mc:Choice>
        </mc:AlternateContent>
        <mc:AlternateContent xmlns:mc="http://schemas.openxmlformats.org/markup-compatibility/2006">
          <mc:Choice Requires="x14">
            <control shapeId="1027" r:id="rId5" name="Button 3">
              <controlPr defaultSize="0" print="0" autoFill="0" autoPict="0" macro="[1]!INSERT_LIGNES">
                <anchor moveWithCells="1" sizeWithCells="1">
                  <from>
                    <xdr:col>34</xdr:col>
                    <xdr:colOff>581025</xdr:colOff>
                    <xdr:row>1</xdr:row>
                    <xdr:rowOff>9525</xdr:rowOff>
                  </from>
                  <to>
                    <xdr:col>38</xdr:col>
                    <xdr:colOff>76200</xdr:colOff>
                    <xdr:row>4</xdr:row>
                    <xdr:rowOff>19050</xdr:rowOff>
                  </to>
                </anchor>
              </controlPr>
            </control>
          </mc:Choice>
        </mc:AlternateContent>
        <mc:AlternateContent xmlns:mc="http://schemas.openxmlformats.org/markup-compatibility/2006">
          <mc:Choice Requires="x14">
            <control shapeId="1048" r:id="rId6" name="Button 24">
              <controlPr defaultSize="0" print="0" autoFill="0" autoPict="0" macro="[1]!BOUTON_TRANSFERT">
                <anchor moveWithCells="1" sizeWithCells="1">
                  <from>
                    <xdr:col>19</xdr:col>
                    <xdr:colOff>257175</xdr:colOff>
                    <xdr:row>1</xdr:row>
                    <xdr:rowOff>0</xdr:rowOff>
                  </from>
                  <to>
                    <xdr:col>22</xdr:col>
                    <xdr:colOff>247650</xdr:colOff>
                    <xdr:row>4</xdr:row>
                    <xdr:rowOff>171450</xdr:rowOff>
                  </to>
                </anchor>
              </controlPr>
            </control>
          </mc:Choice>
        </mc:AlternateContent>
        <mc:AlternateContent xmlns:mc="http://schemas.openxmlformats.org/markup-compatibility/2006">
          <mc:Choice Requires="x14">
            <control shapeId="1049" r:id="rId7" name="Button 25">
              <controlPr defaultSize="0" print="0" autoFill="0" autoPict="0" macro="[1]!INSERT_COLONNES">
                <anchor moveWithCells="1" sizeWithCells="1">
                  <from>
                    <xdr:col>31</xdr:col>
                    <xdr:colOff>95250</xdr:colOff>
                    <xdr:row>1</xdr:row>
                    <xdr:rowOff>28575</xdr:rowOff>
                  </from>
                  <to>
                    <xdr:col>34</xdr:col>
                    <xdr:colOff>495300</xdr:colOff>
                    <xdr:row>4</xdr:row>
                    <xdr:rowOff>19050</xdr:rowOff>
                  </to>
                </anchor>
              </controlPr>
            </control>
          </mc:Choice>
        </mc:AlternateContent>
        <mc:AlternateContent xmlns:mc="http://schemas.openxmlformats.org/markup-compatibility/2006">
          <mc:Choice Requires="x14">
            <control shapeId="1050" r:id="rId8" name="Button 26">
              <controlPr defaultSize="0" print="0" autoFill="0" autoPict="0" macro="[1]!INSERT_LIGNES">
                <anchor moveWithCells="1" sizeWithCells="1">
                  <from>
                    <xdr:col>34</xdr:col>
                    <xdr:colOff>581025</xdr:colOff>
                    <xdr:row>1</xdr:row>
                    <xdr:rowOff>9525</xdr:rowOff>
                  </from>
                  <to>
                    <xdr:col>38</xdr:col>
                    <xdr:colOff>76200</xdr:colOff>
                    <xdr:row>4</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2A9D1B-37FD-4BD3-82E5-28BCF4F4688D}">
  <dimension ref="A1:K4"/>
  <sheetViews>
    <sheetView workbookViewId="0">
      <selection activeCell="F16" sqref="F16"/>
    </sheetView>
  </sheetViews>
  <sheetFormatPr baseColWidth="10" defaultRowHeight="15" x14ac:dyDescent="0.25"/>
  <cols>
    <col min="1" max="1" width="17.140625" bestFit="1" customWidth="1"/>
  </cols>
  <sheetData>
    <row r="1" spans="1:11" x14ac:dyDescent="0.25">
      <c r="A1" t="s">
        <v>118</v>
      </c>
      <c r="B1" t="s">
        <v>113</v>
      </c>
      <c r="C1" t="s">
        <v>114</v>
      </c>
      <c r="D1" t="s">
        <v>115</v>
      </c>
      <c r="E1" t="s">
        <v>116</v>
      </c>
      <c r="F1" t="s">
        <v>119</v>
      </c>
      <c r="G1" t="s">
        <v>120</v>
      </c>
      <c r="H1" t="s">
        <v>121</v>
      </c>
      <c r="I1" t="s">
        <v>122</v>
      </c>
      <c r="J1" t="s">
        <v>123</v>
      </c>
      <c r="K1" t="s">
        <v>124</v>
      </c>
    </row>
    <row r="2" spans="1:11" x14ac:dyDescent="0.25">
      <c r="A2" t="s">
        <v>86</v>
      </c>
      <c r="B2">
        <f>[1]BOM!AZ11*[1]!Tableau1[[#Headers],[1000]]</f>
        <v>2000</v>
      </c>
      <c r="C2">
        <f>[1]BOM!BA11*[1]!Tableau1[[#Headers],[2000]]</f>
        <v>2000</v>
      </c>
      <c r="D2">
        <f>[1]BOM!BB11*[1]!Tableau1[[#Headers],[5000]]</f>
        <v>5000</v>
      </c>
      <c r="E2">
        <f>[1]BOM!BC11*[1]!Tableau1[[#Headers],[10000]]</f>
        <v>10000</v>
      </c>
      <c r="F2" t="e">
        <f>[1]BOM!BD11*[1]!Tableau1[[#Headers],[Prix 
d''achat 
cas 42]]</f>
        <v>#VALUE!</v>
      </c>
      <c r="G2" t="e">
        <f>[1]BOM!BE11*[1]!Tableau1[[#Headers],[Qté / Temps 43]]</f>
        <v>#VALUE!</v>
      </c>
      <c r="H2" t="e">
        <f>[1]BOM!BF11*[1]!Tableau1[[#Headers],[Prix 
d''achat 
cas 43]]</f>
        <v>#VALUE!</v>
      </c>
      <c r="I2" t="e">
        <f>[1]BOM!BG11*[1]!Tableau1[[#Headers],[Qté / Temps 44]]</f>
        <v>#VALUE!</v>
      </c>
      <c r="J2" t="e">
        <f>[1]BOM!BH11*[1]!Tableau1[[#Headers],[Prix 
d''achat 
cas 44]]</f>
        <v>#VALUE!</v>
      </c>
      <c r="K2" t="e">
        <f>[1]BOM!BI11*[1]!Tableau1[[#Headers],[Qté / Temps 45]]</f>
        <v>#VALUE!</v>
      </c>
    </row>
    <row r="3" spans="1:11" x14ac:dyDescent="0.25">
      <c r="A3" t="s">
        <v>97</v>
      </c>
      <c r="B3">
        <f>[1]BOM!AZ17*[1]!Tableau1[[#Headers],[1000]]</f>
        <v>1000</v>
      </c>
      <c r="C3">
        <f>[1]BOM!BA17*[1]!Tableau1[[#Headers],[2000]]</f>
        <v>2000</v>
      </c>
      <c r="D3">
        <f>[1]BOM!BB17*[1]!Tableau1[[#Headers],[5000]]</f>
        <v>5000</v>
      </c>
      <c r="E3">
        <f>[1]BOM!BC17*[1]!Tableau1[[#Headers],[10000]]</f>
        <v>10000</v>
      </c>
      <c r="F3" t="e">
        <f>[1]BOM!BD17*[1]!Tableau1[[#Headers],[Prix 
d''achat 
cas 42]]</f>
        <v>#VALUE!</v>
      </c>
      <c r="G3" t="e">
        <f>[1]BOM!BE17*[1]!Tableau1[[#Headers],[Qté / Temps 43]]</f>
        <v>#VALUE!</v>
      </c>
      <c r="H3" t="e">
        <f>[1]BOM!BF17*[1]!Tableau1[[#Headers],[Prix 
d''achat 
cas 43]]</f>
        <v>#VALUE!</v>
      </c>
      <c r="I3" t="e">
        <f>[1]BOM!BG17*[1]!Tableau1[[#Headers],[Qté / Temps 44]]</f>
        <v>#VALUE!</v>
      </c>
      <c r="J3" t="e">
        <f>[1]BOM!BH17*[1]!Tableau1[[#Headers],[Prix 
d''achat 
cas 44]]</f>
        <v>#VALUE!</v>
      </c>
      <c r="K3" t="e">
        <f>[1]BOM!BI17*[1]!Tableau1[[#Headers],[Qté / Temps 45]]</f>
        <v>#VALUE!</v>
      </c>
    </row>
    <row r="4" spans="1:11" x14ac:dyDescent="0.25">
      <c r="A4" t="s">
        <v>104</v>
      </c>
      <c r="B4">
        <f>[1]BOM!AZ22*[1]!Tableau1[[#Headers],[1000]]</f>
        <v>1000</v>
      </c>
      <c r="C4">
        <f>[1]BOM!BA22*[1]!Tableau1[[#Headers],[2000]]</f>
        <v>2000</v>
      </c>
      <c r="D4">
        <f>[1]BOM!BB22*[1]!Tableau1[[#Headers],[5000]]</f>
        <v>5000</v>
      </c>
      <c r="E4">
        <f>[1]BOM!BC22*[1]!Tableau1[[#Headers],[10000]]</f>
        <v>10000</v>
      </c>
      <c r="F4" t="e">
        <f>[1]BOM!BD22*[1]!Tableau1[[#Headers],[Prix 
d''achat 
cas 42]]</f>
        <v>#DIV/0!</v>
      </c>
      <c r="G4" t="e">
        <f>[1]BOM!BE22*[1]!Tableau1[[#Headers],[Qté / Temps 43]]</f>
        <v>#VALUE!</v>
      </c>
      <c r="H4" t="e">
        <f>[1]BOM!BF22*[1]!Tableau1[[#Headers],[Prix 
d''achat 
cas 43]]</f>
        <v>#DIV/0!</v>
      </c>
      <c r="I4" t="e">
        <f>[1]BOM!BG22*[1]!Tableau1[[#Headers],[Qté / Temps 44]]</f>
        <v>#VALUE!</v>
      </c>
      <c r="J4" t="e">
        <f>[1]BOM!BH22*[1]!Tableau1[[#Headers],[Prix 
d''achat 
cas 44]]</f>
        <v>#DIV/0!</v>
      </c>
      <c r="K4" t="e">
        <f>[1]BOM!BI22*[1]!Tableau1[[#Headers],[Qté / Temps 45]]</f>
        <v>#VALUE!</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Amphenol Air LB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Sébastien SALPETIER</dc:creator>
  <cp:lastModifiedBy>Sébastien SALPETIER</cp:lastModifiedBy>
  <dcterms:created xsi:type="dcterms:W3CDTF">2026-03-31T08:43:07Z</dcterms:created>
  <dcterms:modified xsi:type="dcterms:W3CDTF">2026-03-31T10:23:46Z</dcterms:modified>
</cp:coreProperties>
</file>