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hidePivotFieldList="1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K:\Administration\Projet_Marc\Saisie des comptants\"/>
    </mc:Choice>
  </mc:AlternateContent>
  <bookViews>
    <workbookView xWindow="-120" yWindow="-120" windowWidth="19425" windowHeight="11025" activeTab="1"/>
  </bookViews>
  <sheets>
    <sheet name="Accueil" sheetId="4" r:id="rId1"/>
    <sheet name="Formulaire" sheetId="6" r:id="rId2"/>
    <sheet name="Feuil1" sheetId="1" r:id="rId3"/>
    <sheet name="Saisie des Donnees" sheetId="2" r:id="rId4"/>
    <sheet name="Listes" sheetId="3" r:id="rId5"/>
    <sheet name="TCD" sheetId="5" r:id="rId6"/>
  </sheets>
  <definedNames>
    <definedName name="Date_SD">OFFSET(Listes!$D$2,,,COUNTA(Listes!$D:$D)-1)</definedName>
    <definedName name="_xlnm.Print_Titles" localSheetId="5">TCD!$2:$6</definedName>
    <definedName name="Listes_Chauffeurs">OFFSET(Listes!$A$2,,,COUNTA(Listes!$A:$A)-1)</definedName>
    <definedName name="MémoCouleurA1">0</definedName>
    <definedName name="MémoCouleurA10">11854022</definedName>
    <definedName name="MémoCouleurA11">11854022</definedName>
    <definedName name="MémoCouleurA12">11854022</definedName>
    <definedName name="MémoCouleurA13">11854022</definedName>
    <definedName name="MémoCouleurA14">11854022</definedName>
    <definedName name="MémoCouleurA15">16777215</definedName>
    <definedName name="MémoCouleurA2">11854022</definedName>
    <definedName name="MémoCouleurA3">11854022</definedName>
    <definedName name="MémoCouleurA4">11854022</definedName>
    <definedName name="MémoCouleurA5">11854022</definedName>
    <definedName name="MémoCouleurA6">11854022</definedName>
    <definedName name="MémoCouleurA7">11854022</definedName>
    <definedName name="MémoCouleurA8">11854022</definedName>
    <definedName name="MémoCouleurA9">11854022</definedName>
    <definedName name="MémoCouleurB1">0</definedName>
    <definedName name="MémoCouleurB10">0</definedName>
    <definedName name="MémoCouleurB11">0</definedName>
    <definedName name="MémoCouleurB12">0</definedName>
    <definedName name="MémoCouleurB13">0</definedName>
    <definedName name="MémoCouleurB14">0</definedName>
    <definedName name="MémoCouleurB15">0</definedName>
    <definedName name="MémoCouleurB2">16777215</definedName>
    <definedName name="MémoCouleurB3">0</definedName>
    <definedName name="MémoCouleurB4">0</definedName>
    <definedName name="MémoCouleurB5">0</definedName>
    <definedName name="MémoCouleurB6">0</definedName>
    <definedName name="MémoCouleurB7">0</definedName>
    <definedName name="MémoCouleurB8">0</definedName>
    <definedName name="MémoCouleurB9">0</definedName>
    <definedName name="MémoCouleurC6">16777215</definedName>
    <definedName name="MémoCouleurC7">16777215</definedName>
    <definedName name="MémoCouleurC8">16777215</definedName>
    <definedName name="MémoCouleurD10">16777215</definedName>
    <definedName name="MémoCouleurD11">16777215</definedName>
    <definedName name="MémoCouleurD12">16777215</definedName>
    <definedName name="MémoCouleurD13">16777215</definedName>
    <definedName name="MémoCouleurD14">16777215</definedName>
    <definedName name="MémoCouleurD15">16777215</definedName>
    <definedName name="MémoCouleurD6">0</definedName>
    <definedName name="MémoCouleurD7">16777215</definedName>
    <definedName name="MémoCouleurD8">16777215</definedName>
    <definedName name="MémoCouleurD9">16777215</definedName>
    <definedName name="MémoCouleurE10">16777215</definedName>
    <definedName name="MémoCouleurE11">16777215</definedName>
    <definedName name="MémoCouleurE12">16777215</definedName>
    <definedName name="MémoCouleurE13">16777215</definedName>
    <definedName name="MémoCouleurE14">16777215</definedName>
    <definedName name="MémoCouleurE15">16777215</definedName>
    <definedName name="MémoCouleurE7">16777215</definedName>
    <definedName name="MémoCouleurE8">16777215</definedName>
    <definedName name="MémoCouleurE9">16777215</definedName>
    <definedName name="MŽmoCouleurB10">16777215</definedName>
    <definedName name="MŽmoCouleurB11">16777215</definedName>
    <definedName name="MŽmoCouleurB12">16777215</definedName>
    <definedName name="MŽmoCouleurB13">16777215</definedName>
    <definedName name="MŽmoCouleurB14">16777215</definedName>
    <definedName name="MŽmoCouleurB2">16777215</definedName>
    <definedName name="MŽmoCouleurB3">16777215</definedName>
    <definedName name="MŽmoCouleurB4">16777215</definedName>
    <definedName name="MŽmoCouleurB5">16777215</definedName>
    <definedName name="MŽmoCouleurB6">16777215</definedName>
    <definedName name="MŽmoCouleurB7">16777215</definedName>
    <definedName name="MŽmoCouleurB8">16777215</definedName>
    <definedName name="MŽmoCouleurB9">16777215</definedName>
    <definedName name="MŽmoCouleurD7">16777215</definedName>
    <definedName name="MŽmoCouleurD8">16777215</definedName>
    <definedName name="N_Client">OFFSET(Listes!$B$2,,,COUNTA(Listes!$B:$B))</definedName>
    <definedName name="N_Justif">Listes!$C$2:$C$7</definedName>
    <definedName name="No_Couleur">Accueil!$A$1</definedName>
    <definedName name="_xlnm.Print_Area" localSheetId="5">TCD!$A$2:$N$139</definedName>
  </definedNames>
  <calcPr calcId="162913"/>
  <pivotCaches>
    <pivotCache cacheId="6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5" l="1"/>
  <c r="D2" i="2"/>
  <c r="P2" i="2"/>
  <c r="D3" i="2"/>
  <c r="P3" i="2"/>
  <c r="D4" i="2"/>
  <c r="P4" i="2"/>
  <c r="D5" i="2"/>
  <c r="P5" i="2"/>
  <c r="D6" i="2"/>
  <c r="P6" i="2"/>
  <c r="D7" i="2"/>
  <c r="P7" i="2"/>
  <c r="D8" i="2"/>
  <c r="P8" i="2"/>
  <c r="B23" i="1" l="1"/>
  <c r="D23" i="1" s="1"/>
  <c r="B24" i="1"/>
  <c r="E23" i="1" l="1"/>
  <c r="E24" i="1"/>
  <c r="D24" i="1"/>
  <c r="D25" i="1"/>
  <c r="E25" i="1"/>
  <c r="B6" i="1" l="1"/>
  <c r="B5" i="1"/>
  <c r="G140" i="5"/>
  <c r="H140" i="5"/>
  <c r="E140" i="5"/>
  <c r="D9" i="2"/>
  <c r="P9" i="2"/>
  <c r="D10" i="2"/>
  <c r="P10" i="2"/>
  <c r="D11" i="2"/>
  <c r="P11" i="2"/>
  <c r="D12" i="2"/>
  <c r="P12" i="2"/>
  <c r="D13" i="2"/>
  <c r="P13" i="2"/>
  <c r="D14" i="2"/>
  <c r="P14" i="2"/>
  <c r="D15" i="2"/>
  <c r="P15" i="2"/>
  <c r="D16" i="2"/>
  <c r="P16" i="2"/>
  <c r="D17" i="2"/>
  <c r="P17" i="2"/>
  <c r="D18" i="2"/>
  <c r="P18" i="2"/>
  <c r="D19" i="2"/>
  <c r="P19" i="2"/>
  <c r="D20" i="2"/>
  <c r="P20" i="2"/>
  <c r="D21" i="2"/>
  <c r="P21" i="2"/>
  <c r="D22" i="2"/>
  <c r="P22" i="2"/>
  <c r="D23" i="2"/>
  <c r="P23" i="2"/>
  <c r="D24" i="2"/>
  <c r="P24" i="2"/>
  <c r="D25" i="2"/>
  <c r="P25" i="2"/>
  <c r="D26" i="2"/>
  <c r="P26" i="2"/>
  <c r="D27" i="2"/>
  <c r="P27" i="2"/>
  <c r="D28" i="2"/>
  <c r="P28" i="2"/>
  <c r="D29" i="2"/>
  <c r="P29" i="2"/>
  <c r="D30" i="2"/>
  <c r="P30" i="2"/>
  <c r="D31" i="2"/>
  <c r="P31" i="2"/>
  <c r="D32" i="2"/>
  <c r="P32" i="2"/>
  <c r="D33" i="2"/>
  <c r="P33" i="2"/>
  <c r="D34" i="2"/>
  <c r="P34" i="2"/>
  <c r="D35" i="2"/>
  <c r="P35" i="2"/>
  <c r="D36" i="2"/>
  <c r="P36" i="2"/>
  <c r="D37" i="2"/>
  <c r="P37" i="2"/>
  <c r="D38" i="2"/>
  <c r="P38" i="2"/>
  <c r="D39" i="2"/>
  <c r="P39" i="2"/>
  <c r="D40" i="2"/>
  <c r="P40" i="2"/>
  <c r="D41" i="2"/>
  <c r="P41" i="2"/>
  <c r="D42" i="2"/>
  <c r="P42" i="2"/>
  <c r="D43" i="2"/>
  <c r="P43" i="2"/>
  <c r="D44" i="2"/>
  <c r="P44" i="2"/>
  <c r="D45" i="2"/>
  <c r="P45" i="2"/>
  <c r="D46" i="2"/>
  <c r="P46" i="2"/>
  <c r="D47" i="2"/>
  <c r="P47" i="2"/>
  <c r="D48" i="2"/>
  <c r="P48" i="2"/>
  <c r="D49" i="2"/>
  <c r="P49" i="2"/>
  <c r="D50" i="2"/>
  <c r="P50" i="2"/>
  <c r="D51" i="2"/>
  <c r="P51" i="2"/>
  <c r="D52" i="2"/>
  <c r="P52" i="2"/>
  <c r="D53" i="2"/>
  <c r="P53" i="2"/>
  <c r="D54" i="2"/>
  <c r="P54" i="2"/>
  <c r="D55" i="2"/>
  <c r="P55" i="2"/>
  <c r="D56" i="2"/>
  <c r="P56" i="2"/>
  <c r="D57" i="2"/>
  <c r="P57" i="2"/>
  <c r="D58" i="2"/>
  <c r="P58" i="2"/>
  <c r="D59" i="2"/>
  <c r="P59" i="2"/>
  <c r="D60" i="2"/>
  <c r="P60" i="2"/>
  <c r="D61" i="2"/>
  <c r="P61" i="2"/>
  <c r="D62" i="2"/>
  <c r="P62" i="2"/>
  <c r="D63" i="2"/>
  <c r="P63" i="2"/>
  <c r="D64" i="2"/>
  <c r="P64" i="2"/>
  <c r="D65" i="2"/>
  <c r="P65" i="2"/>
  <c r="D66" i="2"/>
  <c r="P66" i="2"/>
  <c r="D67" i="2"/>
  <c r="P67" i="2"/>
  <c r="D68" i="2"/>
  <c r="P68" i="2"/>
  <c r="D69" i="2"/>
  <c r="P69" i="2"/>
  <c r="D70" i="2"/>
  <c r="P70" i="2"/>
  <c r="D71" i="2"/>
  <c r="P71" i="2"/>
  <c r="D72" i="2"/>
  <c r="P72" i="2"/>
  <c r="D73" i="2"/>
  <c r="P73" i="2"/>
  <c r="D74" i="2"/>
  <c r="P74" i="2"/>
  <c r="D75" i="2"/>
  <c r="P75" i="2"/>
  <c r="D76" i="2"/>
  <c r="P76" i="2"/>
  <c r="D77" i="2"/>
  <c r="P77" i="2"/>
  <c r="D78" i="2"/>
  <c r="P78" i="2"/>
  <c r="D79" i="2"/>
  <c r="P79" i="2"/>
  <c r="D80" i="2"/>
  <c r="P80" i="2"/>
  <c r="D81" i="2"/>
  <c r="P81" i="2"/>
  <c r="D82" i="2"/>
  <c r="P82" i="2"/>
  <c r="D83" i="2"/>
  <c r="P83" i="2"/>
  <c r="D84" i="2"/>
  <c r="P84" i="2"/>
  <c r="D85" i="2"/>
  <c r="P85" i="2"/>
  <c r="D86" i="2"/>
  <c r="P86" i="2"/>
  <c r="D87" i="2"/>
  <c r="P87" i="2"/>
  <c r="D88" i="2"/>
  <c r="P88" i="2"/>
  <c r="D89" i="2"/>
  <c r="P89" i="2"/>
  <c r="D90" i="2"/>
  <c r="P90" i="2"/>
  <c r="D91" i="2"/>
  <c r="P91" i="2"/>
  <c r="D92" i="2"/>
  <c r="P92" i="2"/>
  <c r="D93" i="2"/>
  <c r="P93" i="2"/>
  <c r="D94" i="2"/>
  <c r="P94" i="2"/>
  <c r="D95" i="2"/>
  <c r="P95" i="2"/>
  <c r="D96" i="2"/>
  <c r="P96" i="2"/>
  <c r="D97" i="2"/>
  <c r="P97" i="2"/>
  <c r="D98" i="2"/>
  <c r="P98" i="2"/>
  <c r="D99" i="2"/>
  <c r="P99" i="2"/>
  <c r="D100" i="2"/>
  <c r="P100" i="2"/>
  <c r="D101" i="2"/>
  <c r="P101" i="2"/>
  <c r="D102" i="2"/>
  <c r="P102" i="2"/>
  <c r="D103" i="2"/>
  <c r="P103" i="2"/>
  <c r="D104" i="2"/>
  <c r="P104" i="2"/>
  <c r="D105" i="2"/>
  <c r="P105" i="2"/>
  <c r="D106" i="2"/>
  <c r="P106" i="2"/>
  <c r="D107" i="2"/>
  <c r="P107" i="2"/>
  <c r="D108" i="2"/>
  <c r="P108" i="2"/>
  <c r="D109" i="2"/>
  <c r="P109" i="2"/>
  <c r="D110" i="2"/>
  <c r="P110" i="2"/>
  <c r="D111" i="2"/>
  <c r="P111" i="2"/>
  <c r="D112" i="2"/>
  <c r="P112" i="2"/>
  <c r="D113" i="2"/>
  <c r="P113" i="2"/>
  <c r="D114" i="2"/>
  <c r="P114" i="2"/>
  <c r="D115" i="2"/>
  <c r="P115" i="2"/>
  <c r="D116" i="2"/>
  <c r="P116" i="2"/>
  <c r="D117" i="2"/>
  <c r="P117" i="2"/>
  <c r="D118" i="2"/>
  <c r="P118" i="2"/>
  <c r="D119" i="2"/>
  <c r="P119" i="2"/>
  <c r="D120" i="2"/>
  <c r="P120" i="2"/>
  <c r="D121" i="2"/>
  <c r="P121" i="2"/>
  <c r="D122" i="2"/>
  <c r="P122" i="2"/>
  <c r="D123" i="2"/>
  <c r="P123" i="2"/>
  <c r="D124" i="2"/>
  <c r="P124" i="2"/>
  <c r="D125" i="2"/>
  <c r="P125" i="2"/>
  <c r="D126" i="2"/>
  <c r="P126" i="2"/>
  <c r="D127" i="2"/>
  <c r="P127" i="2"/>
  <c r="D128" i="2"/>
  <c r="P128" i="2"/>
  <c r="D129" i="2"/>
  <c r="P129" i="2"/>
  <c r="D130" i="2"/>
  <c r="P130" i="2"/>
  <c r="D131" i="2"/>
  <c r="P131" i="2"/>
  <c r="D132" i="2"/>
  <c r="P132" i="2"/>
  <c r="D133" i="2"/>
  <c r="P133" i="2"/>
  <c r="D134" i="2"/>
  <c r="P134" i="2"/>
  <c r="D135" i="2"/>
  <c r="P135" i="2"/>
  <c r="D136" i="2"/>
  <c r="P136" i="2"/>
  <c r="D137" i="2"/>
  <c r="P137" i="2"/>
  <c r="D138" i="2"/>
  <c r="P138" i="2"/>
  <c r="D139" i="2"/>
  <c r="P139" i="2"/>
  <c r="D140" i="2"/>
  <c r="P140" i="2"/>
  <c r="D141" i="2"/>
  <c r="P141" i="2"/>
  <c r="D142" i="2"/>
  <c r="P142" i="2"/>
  <c r="D143" i="2"/>
  <c r="P143" i="2"/>
  <c r="D144" i="2"/>
  <c r="P144" i="2"/>
  <c r="D145" i="2"/>
  <c r="P145" i="2"/>
  <c r="D146" i="2"/>
  <c r="P146" i="2"/>
  <c r="D147" i="2"/>
  <c r="P147" i="2"/>
  <c r="D148" i="2"/>
  <c r="P148" i="2"/>
  <c r="D149" i="2"/>
  <c r="P149" i="2"/>
  <c r="D150" i="2"/>
  <c r="P150" i="2"/>
  <c r="D151" i="2"/>
  <c r="P151" i="2"/>
  <c r="D152" i="2"/>
  <c r="P152" i="2"/>
  <c r="D153" i="2"/>
  <c r="P153" i="2"/>
  <c r="D154" i="2"/>
  <c r="P154" i="2"/>
  <c r="D155" i="2"/>
  <c r="P155" i="2"/>
  <c r="D156" i="2"/>
  <c r="P156" i="2"/>
  <c r="D157" i="2"/>
  <c r="P157" i="2"/>
  <c r="D158" i="2"/>
  <c r="P158" i="2"/>
  <c r="D159" i="2"/>
  <c r="P159" i="2"/>
  <c r="D160" i="2"/>
  <c r="P160" i="2"/>
  <c r="D161" i="2"/>
  <c r="P161" i="2"/>
  <c r="D162" i="2"/>
  <c r="P162" i="2"/>
  <c r="D163" i="2"/>
  <c r="P163" i="2"/>
  <c r="D164" i="2"/>
  <c r="P164" i="2"/>
  <c r="D165" i="2"/>
  <c r="P165" i="2"/>
  <c r="D166" i="2"/>
  <c r="P166" i="2"/>
  <c r="D167" i="2"/>
  <c r="P167" i="2"/>
  <c r="D168" i="2"/>
  <c r="P168" i="2"/>
  <c r="D169" i="2"/>
  <c r="P169" i="2"/>
  <c r="D170" i="2"/>
  <c r="P170" i="2"/>
  <c r="D171" i="2"/>
  <c r="P171" i="2"/>
  <c r="D172" i="2"/>
  <c r="P172" i="2"/>
  <c r="D173" i="2"/>
  <c r="P173" i="2"/>
  <c r="D174" i="2"/>
  <c r="P174" i="2"/>
  <c r="D175" i="2"/>
  <c r="P175" i="2"/>
  <c r="D176" i="2"/>
  <c r="P176" i="2"/>
  <c r="D177" i="2"/>
  <c r="P177" i="2"/>
  <c r="D178" i="2"/>
  <c r="P178" i="2"/>
  <c r="D179" i="2"/>
  <c r="P179" i="2"/>
  <c r="D180" i="2"/>
  <c r="P180" i="2"/>
  <c r="D181" i="2"/>
  <c r="P181" i="2"/>
  <c r="D182" i="2"/>
  <c r="P182" i="2"/>
  <c r="D183" i="2"/>
  <c r="P183" i="2"/>
  <c r="D184" i="2"/>
  <c r="P184" i="2"/>
  <c r="D185" i="2"/>
  <c r="P185" i="2"/>
  <c r="D186" i="2"/>
  <c r="P186" i="2"/>
  <c r="D187" i="2"/>
  <c r="P187" i="2"/>
  <c r="D188" i="2"/>
  <c r="P188" i="2"/>
  <c r="D189" i="2"/>
  <c r="P189" i="2"/>
  <c r="D190" i="2"/>
  <c r="P190" i="2"/>
  <c r="D191" i="2"/>
  <c r="P191" i="2"/>
  <c r="D192" i="2"/>
  <c r="P192" i="2"/>
  <c r="D193" i="2"/>
  <c r="P193" i="2"/>
  <c r="D194" i="2"/>
  <c r="P194" i="2"/>
  <c r="D195" i="2"/>
  <c r="P195" i="2"/>
  <c r="D196" i="2"/>
  <c r="P196" i="2"/>
  <c r="D197" i="2"/>
  <c r="P197" i="2"/>
  <c r="D198" i="2"/>
  <c r="P198" i="2"/>
  <c r="D199" i="2"/>
  <c r="P199" i="2"/>
  <c r="D200" i="2"/>
  <c r="P200" i="2"/>
  <c r="D201" i="2"/>
  <c r="P201" i="2"/>
  <c r="D202" i="2"/>
  <c r="P202" i="2"/>
  <c r="D203" i="2"/>
  <c r="P203" i="2"/>
  <c r="D204" i="2"/>
  <c r="P204" i="2"/>
  <c r="D205" i="2"/>
  <c r="P205" i="2"/>
  <c r="D206" i="2"/>
  <c r="P206" i="2"/>
  <c r="D207" i="2"/>
  <c r="P207" i="2"/>
  <c r="D208" i="2"/>
  <c r="P208" i="2"/>
  <c r="D209" i="2"/>
  <c r="P209" i="2"/>
  <c r="D210" i="2"/>
  <c r="P210" i="2"/>
  <c r="D211" i="2"/>
  <c r="P211" i="2"/>
  <c r="D212" i="2"/>
  <c r="P212" i="2"/>
  <c r="D213" i="2"/>
  <c r="P213" i="2"/>
  <c r="D214" i="2"/>
  <c r="P214" i="2"/>
  <c r="D215" i="2"/>
  <c r="P215" i="2"/>
  <c r="D216" i="2"/>
  <c r="P216" i="2"/>
  <c r="D217" i="2"/>
  <c r="P217" i="2"/>
  <c r="D218" i="2"/>
  <c r="P218" i="2"/>
  <c r="D219" i="2"/>
  <c r="P219" i="2"/>
  <c r="D220" i="2"/>
  <c r="P220" i="2"/>
  <c r="D221" i="2"/>
  <c r="P221" i="2"/>
  <c r="D222" i="2"/>
  <c r="P222" i="2"/>
  <c r="D223" i="2"/>
  <c r="P223" i="2"/>
  <c r="D224" i="2"/>
  <c r="P224" i="2"/>
  <c r="D225" i="2"/>
  <c r="P225" i="2"/>
  <c r="D226" i="2"/>
  <c r="P226" i="2"/>
  <c r="D227" i="2"/>
  <c r="P227" i="2"/>
  <c r="D228" i="2"/>
  <c r="P228" i="2"/>
  <c r="D229" i="2"/>
  <c r="P229" i="2"/>
  <c r="D230" i="2"/>
  <c r="P230" i="2"/>
  <c r="D231" i="2"/>
  <c r="P231" i="2"/>
  <c r="D232" i="2"/>
  <c r="P232" i="2"/>
  <c r="D233" i="2"/>
  <c r="P233" i="2"/>
  <c r="D234" i="2"/>
  <c r="P234" i="2"/>
  <c r="D235" i="2"/>
  <c r="P235" i="2"/>
  <c r="D236" i="2"/>
  <c r="P236" i="2"/>
  <c r="D237" i="2"/>
  <c r="P237" i="2"/>
  <c r="D238" i="2"/>
  <c r="P238" i="2"/>
  <c r="D239" i="2"/>
  <c r="P239" i="2"/>
  <c r="D240" i="2"/>
  <c r="P240" i="2"/>
  <c r="D241" i="2"/>
  <c r="P241" i="2"/>
  <c r="D242" i="2"/>
  <c r="P242" i="2"/>
  <c r="D243" i="2"/>
  <c r="P243" i="2"/>
  <c r="D244" i="2"/>
  <c r="P244" i="2"/>
  <c r="D245" i="2"/>
  <c r="P245" i="2"/>
  <c r="D246" i="2"/>
  <c r="P246" i="2"/>
  <c r="D247" i="2"/>
  <c r="P247" i="2"/>
  <c r="D248" i="2"/>
  <c r="P248" i="2"/>
  <c r="D249" i="2"/>
  <c r="P249" i="2"/>
  <c r="D250" i="2"/>
  <c r="P250" i="2"/>
  <c r="D251" i="2"/>
  <c r="P251" i="2"/>
  <c r="D252" i="2"/>
  <c r="P252" i="2"/>
  <c r="D253" i="2"/>
  <c r="P253" i="2"/>
  <c r="D254" i="2"/>
  <c r="P254" i="2"/>
  <c r="D255" i="2"/>
  <c r="P255" i="2"/>
  <c r="D256" i="2"/>
  <c r="P256" i="2"/>
  <c r="D257" i="2"/>
  <c r="P257" i="2"/>
  <c r="D258" i="2"/>
  <c r="P258" i="2"/>
  <c r="D259" i="2"/>
  <c r="P259" i="2"/>
  <c r="D260" i="2"/>
  <c r="P260" i="2"/>
  <c r="D261" i="2"/>
  <c r="P261" i="2"/>
  <c r="D262" i="2"/>
  <c r="P262" i="2"/>
  <c r="D263" i="2"/>
  <c r="P263" i="2"/>
  <c r="D264" i="2"/>
  <c r="P264" i="2"/>
  <c r="D265" i="2"/>
  <c r="P265" i="2"/>
  <c r="D266" i="2"/>
  <c r="P266" i="2"/>
  <c r="D2" i="6"/>
  <c r="D267" i="2"/>
  <c r="P267" i="2"/>
  <c r="D268" i="2"/>
  <c r="P268" i="2"/>
  <c r="D269" i="2"/>
  <c r="P269" i="2"/>
  <c r="D270" i="2"/>
  <c r="P270" i="2"/>
  <c r="D271" i="2"/>
  <c r="P271" i="2"/>
  <c r="D272" i="2"/>
  <c r="P272" i="2"/>
  <c r="D273" i="2"/>
  <c r="P273" i="2"/>
  <c r="D274" i="2"/>
  <c r="P274" i="2"/>
  <c r="D275" i="2"/>
  <c r="P275" i="2"/>
  <c r="D276" i="2"/>
  <c r="P276" i="2"/>
  <c r="D277" i="2"/>
  <c r="P277" i="2"/>
  <c r="D278" i="2"/>
  <c r="P278" i="2"/>
  <c r="D279" i="2"/>
  <c r="P279" i="2"/>
  <c r="D280" i="2"/>
  <c r="P280" i="2"/>
  <c r="D281" i="2"/>
  <c r="P281" i="2"/>
  <c r="D282" i="2"/>
  <c r="P282" i="2"/>
  <c r="D283" i="2"/>
  <c r="P283" i="2"/>
  <c r="D284" i="2"/>
  <c r="P284" i="2"/>
  <c r="D285" i="2"/>
  <c r="P285" i="2"/>
  <c r="D286" i="2"/>
  <c r="P286" i="2"/>
  <c r="D287" i="2"/>
  <c r="P287" i="2"/>
  <c r="D288" i="2"/>
  <c r="P288" i="2"/>
  <c r="D289" i="2"/>
  <c r="P289" i="2"/>
  <c r="D290" i="2"/>
  <c r="P290" i="2"/>
  <c r="D291" i="2"/>
  <c r="P291" i="2"/>
  <c r="D292" i="2"/>
  <c r="P292" i="2"/>
  <c r="D293" i="2"/>
  <c r="P293" i="2"/>
  <c r="D294" i="2"/>
  <c r="P294" i="2"/>
  <c r="D295" i="2"/>
  <c r="P295" i="2"/>
  <c r="D296" i="2"/>
  <c r="P296" i="2"/>
  <c r="D297" i="2"/>
  <c r="P297" i="2"/>
  <c r="D298" i="2"/>
  <c r="P298" i="2"/>
  <c r="D299" i="2"/>
  <c r="P299" i="2"/>
  <c r="D300" i="2"/>
  <c r="P300" i="2"/>
  <c r="D301" i="2"/>
  <c r="P301" i="2"/>
  <c r="A14" i="6"/>
  <c r="A13" i="6"/>
  <c r="B3" i="1"/>
  <c r="B4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C23" i="1" l="1"/>
  <c r="F23" i="1" s="1"/>
  <c r="C24" i="1"/>
  <c r="F24" i="1" s="1"/>
  <c r="C25" i="1"/>
  <c r="F25" i="1" s="1"/>
  <c r="E9" i="1"/>
  <c r="C9" i="1"/>
  <c r="D9" i="1"/>
  <c r="E21" i="1"/>
  <c r="C21" i="1"/>
  <c r="D21" i="1"/>
  <c r="E17" i="1"/>
  <c r="C17" i="1"/>
  <c r="D17" i="1"/>
  <c r="C3" i="1"/>
  <c r="D3" i="1"/>
  <c r="E3" i="1"/>
  <c r="D20" i="1"/>
  <c r="E20" i="1"/>
  <c r="C20" i="1"/>
  <c r="C16" i="1"/>
  <c r="D16" i="1"/>
  <c r="E16" i="1"/>
  <c r="D12" i="1"/>
  <c r="C12" i="1"/>
  <c r="E12" i="1"/>
  <c r="E8" i="1"/>
  <c r="C8" i="1"/>
  <c r="D8" i="1"/>
  <c r="C19" i="1"/>
  <c r="D19" i="1"/>
  <c r="E19" i="1"/>
  <c r="C15" i="1"/>
  <c r="E15" i="1"/>
  <c r="D15" i="1"/>
  <c r="C11" i="1"/>
  <c r="D11" i="1"/>
  <c r="E11" i="1"/>
  <c r="C7" i="1"/>
  <c r="E7" i="1"/>
  <c r="D7" i="1"/>
  <c r="D22" i="1"/>
  <c r="E22" i="1"/>
  <c r="C22" i="1"/>
  <c r="D18" i="1"/>
  <c r="E18" i="1"/>
  <c r="C18" i="1"/>
  <c r="D14" i="1"/>
  <c r="E14" i="1"/>
  <c r="C14" i="1"/>
  <c r="D10" i="1"/>
  <c r="E10" i="1"/>
  <c r="C10" i="1"/>
  <c r="D4" i="1"/>
  <c r="C4" i="1"/>
  <c r="E4" i="1"/>
  <c r="E5" i="1"/>
  <c r="C5" i="1"/>
  <c r="D5" i="1"/>
  <c r="E13" i="1"/>
  <c r="C13" i="1"/>
  <c r="D13" i="1"/>
  <c r="D6" i="1"/>
  <c r="E6" i="1"/>
  <c r="C6" i="1"/>
  <c r="F140" i="5"/>
  <c r="F141" i="5" s="1"/>
  <c r="F6" i="1" l="1"/>
  <c r="F7" i="1"/>
  <c r="F3" i="1"/>
  <c r="F14" i="1"/>
  <c r="F18" i="1"/>
  <c r="F19" i="1"/>
  <c r="F9" i="1"/>
  <c r="D26" i="1"/>
  <c r="F8" i="1"/>
  <c r="C26" i="1"/>
  <c r="F12" i="1"/>
  <c r="F21" i="1"/>
  <c r="F10" i="1"/>
  <c r="F5" i="1"/>
  <c r="F13" i="1"/>
  <c r="F4" i="1"/>
  <c r="F22" i="1"/>
  <c r="F11" i="1"/>
  <c r="F15" i="1"/>
  <c r="F16" i="1"/>
  <c r="F20" i="1"/>
  <c r="F17" i="1"/>
  <c r="E26" i="1"/>
  <c r="C27" i="1" l="1"/>
</calcChain>
</file>

<file path=xl/sharedStrings.xml><?xml version="1.0" encoding="utf-8"?>
<sst xmlns="http://schemas.openxmlformats.org/spreadsheetml/2006/main" count="506" uniqueCount="375">
  <si>
    <t>Différence</t>
  </si>
  <si>
    <t>TOTAL</t>
  </si>
  <si>
    <t>N° chauffeur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</si>
  <si>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</si>
  <si>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</si>
  <si>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</si>
  <si>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</si>
  <si>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</si>
  <si>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</si>
  <si>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</si>
  <si>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Difference</t>
  </si>
  <si>
    <t>Encaissements</t>
  </si>
  <si>
    <t>Date sans doublons</t>
  </si>
  <si>
    <t>Justif6</t>
  </si>
  <si>
    <t>Nbre_J</t>
  </si>
  <si>
    <t>Loomis</t>
  </si>
  <si>
    <t>CS</t>
  </si>
  <si>
    <t>ID</t>
  </si>
  <si>
    <t>N° Client</t>
  </si>
  <si>
    <t>Montant_total</t>
  </si>
  <si>
    <t>Années</t>
  </si>
  <si>
    <t>Mois</t>
  </si>
  <si>
    <t>CREATION</t>
  </si>
  <si>
    <t>Date</t>
  </si>
  <si>
    <t>Justificatif 1</t>
  </si>
  <si>
    <t>Justificatif 2</t>
  </si>
  <si>
    <t>Justificatif 3</t>
  </si>
  <si>
    <t>Justificatif 4</t>
  </si>
  <si>
    <t>Justificatif 5</t>
  </si>
  <si>
    <t>Justificatif 6</t>
  </si>
  <si>
    <t>Montant Total</t>
  </si>
  <si>
    <t>Nbre_Justif</t>
  </si>
  <si>
    <t>Versement Loomis</t>
  </si>
  <si>
    <t>Versement CS</t>
  </si>
  <si>
    <t>N° du chauffeur</t>
  </si>
  <si>
    <t>Nbre de justificatifs</t>
  </si>
  <si>
    <t>N° du client</t>
  </si>
  <si>
    <t>Bulletin - valeur</t>
  </si>
  <si>
    <t>Crédit Suisse</t>
  </si>
  <si>
    <t>Val_Bulletin</t>
  </si>
  <si>
    <t>Val_Encaissement</t>
  </si>
  <si>
    <t>Val_Différence</t>
  </si>
  <si>
    <t>cs</t>
  </si>
  <si>
    <t>R0000004</t>
  </si>
  <si>
    <t>R0000007</t>
  </si>
  <si>
    <t>R0000008</t>
  </si>
  <si>
    <t>R0000009</t>
  </si>
  <si>
    <t>R0000010</t>
  </si>
  <si>
    <t>R0000011</t>
  </si>
  <si>
    <t>R0000012</t>
  </si>
  <si>
    <t>R0000013</t>
  </si>
  <si>
    <t>R0000014</t>
  </si>
  <si>
    <t>R0000015</t>
  </si>
  <si>
    <t>R0000016</t>
  </si>
  <si>
    <t>R0000017</t>
  </si>
  <si>
    <t>R0000018</t>
  </si>
  <si>
    <t>R0000019</t>
  </si>
  <si>
    <t>R0000020</t>
  </si>
  <si>
    <t>R0000021</t>
  </si>
  <si>
    <t>R0000022</t>
  </si>
  <si>
    <t>R0000023</t>
  </si>
  <si>
    <t>R0000024</t>
  </si>
  <si>
    <t>R0000025</t>
  </si>
  <si>
    <t>R0000026</t>
  </si>
  <si>
    <t>Valeurs</t>
  </si>
  <si>
    <t>Val_bulletin livraison</t>
  </si>
  <si>
    <t>Val_Loomis</t>
  </si>
  <si>
    <t>Val_Crédit Suisse</t>
  </si>
  <si>
    <t>xx</t>
  </si>
  <si>
    <t>R0000027</t>
  </si>
  <si>
    <t>XX</t>
  </si>
  <si>
    <t>R0000028</t>
  </si>
  <si>
    <t>R0000029</t>
  </si>
  <si>
    <t>R0000030</t>
  </si>
  <si>
    <t>R0000031</t>
  </si>
  <si>
    <t>R0000032</t>
  </si>
  <si>
    <t>R0000033</t>
  </si>
  <si>
    <t>R0000034</t>
  </si>
  <si>
    <t>R0000035</t>
  </si>
  <si>
    <t>R0000036</t>
  </si>
  <si>
    <t>R0000037</t>
  </si>
  <si>
    <t>R0000038</t>
  </si>
  <si>
    <t>R0000039</t>
  </si>
  <si>
    <t>R0000040</t>
  </si>
  <si>
    <t>N° justif#1</t>
  </si>
  <si>
    <t>N° justif#2</t>
  </si>
  <si>
    <t>N° justif#3</t>
  </si>
  <si>
    <t>N° justif#4</t>
  </si>
  <si>
    <t>N° justif#5</t>
  </si>
  <si>
    <t>N° justif#6</t>
  </si>
  <si>
    <t>R0000041</t>
  </si>
  <si>
    <t>R0000042</t>
  </si>
  <si>
    <t>R0000043</t>
  </si>
  <si>
    <t>R0000044</t>
  </si>
  <si>
    <t>R0000045</t>
  </si>
  <si>
    <t>R0000046</t>
  </si>
  <si>
    <t>R0000047</t>
  </si>
  <si>
    <t>R0000048</t>
  </si>
  <si>
    <t>R0000049</t>
  </si>
  <si>
    <t>R0000050</t>
  </si>
  <si>
    <t>R0000051</t>
  </si>
  <si>
    <t>R0000052</t>
  </si>
  <si>
    <t>R0000053</t>
  </si>
  <si>
    <t>R0000054</t>
  </si>
  <si>
    <t>R0000055</t>
  </si>
  <si>
    <t>Jours</t>
  </si>
  <si>
    <t>Client N°</t>
  </si>
  <si>
    <t>R0000056</t>
  </si>
  <si>
    <t>R0000057</t>
  </si>
  <si>
    <t>R0000058</t>
  </si>
  <si>
    <t>R0000059</t>
  </si>
  <si>
    <t>R0000060</t>
  </si>
  <si>
    <t>70004396 - ND</t>
  </si>
  <si>
    <t>R0000061</t>
  </si>
  <si>
    <t>R0000062</t>
  </si>
  <si>
    <t>R0000063</t>
  </si>
  <si>
    <t>R0000064</t>
  </si>
  <si>
    <t>R0000065</t>
  </si>
  <si>
    <t>R0000066</t>
  </si>
  <si>
    <t>R0000067</t>
  </si>
  <si>
    <t>R0000068</t>
  </si>
  <si>
    <t>R0000069</t>
  </si>
  <si>
    <t>R0000070</t>
  </si>
  <si>
    <t>R0000071</t>
  </si>
  <si>
    <t>R0000072</t>
  </si>
  <si>
    <t>R0000073</t>
  </si>
  <si>
    <t>R0000074</t>
  </si>
  <si>
    <t>R0000075</t>
  </si>
  <si>
    <t>R0000076</t>
  </si>
  <si>
    <t>R0000077</t>
  </si>
  <si>
    <t>R0000078</t>
  </si>
  <si>
    <t>R0000079</t>
  </si>
  <si>
    <t>R0000080</t>
  </si>
  <si>
    <t>R0000081</t>
  </si>
  <si>
    <t>R0000082</t>
  </si>
  <si>
    <t>R0000083</t>
  </si>
  <si>
    <t>R0000084</t>
  </si>
  <si>
    <t>R0000085</t>
  </si>
  <si>
    <t>R0000086</t>
  </si>
  <si>
    <t>R0000087</t>
  </si>
  <si>
    <t>NB70004749</t>
  </si>
  <si>
    <t>R0000088</t>
  </si>
  <si>
    <t>R0000089</t>
  </si>
  <si>
    <t>NC60019291</t>
  </si>
  <si>
    <t>R0000090</t>
  </si>
  <si>
    <t>R0000091</t>
  </si>
  <si>
    <t>R0000092</t>
  </si>
  <si>
    <t>R0000093</t>
  </si>
  <si>
    <t>R0000094</t>
  </si>
  <si>
    <t>R0000095</t>
  </si>
  <si>
    <t>R0000096</t>
  </si>
  <si>
    <t>R0000097</t>
  </si>
  <si>
    <t>R0000098</t>
  </si>
  <si>
    <t>R0000099</t>
  </si>
  <si>
    <t>R0000100</t>
  </si>
  <si>
    <t>R0000101</t>
  </si>
  <si>
    <t>R0000102</t>
  </si>
  <si>
    <t>R0000103</t>
  </si>
  <si>
    <t>R0000104</t>
  </si>
  <si>
    <t>R0000105</t>
  </si>
  <si>
    <t>R0000106</t>
  </si>
  <si>
    <t>R0000107</t>
  </si>
  <si>
    <t>R0000108</t>
  </si>
  <si>
    <t>R0000109</t>
  </si>
  <si>
    <t>R0000110</t>
  </si>
  <si>
    <t>R0000111</t>
  </si>
  <si>
    <t>R0000112</t>
  </si>
  <si>
    <t>R0000113</t>
  </si>
  <si>
    <t>R0000114</t>
  </si>
  <si>
    <t>R0000115</t>
  </si>
  <si>
    <t>R0000116</t>
  </si>
  <si>
    <t>R0000117</t>
  </si>
  <si>
    <t>R0000118</t>
  </si>
  <si>
    <t>R0000119</t>
  </si>
  <si>
    <t>R0000120</t>
  </si>
  <si>
    <t>R0000121</t>
  </si>
  <si>
    <t>R0000122</t>
  </si>
  <si>
    <t>R0000123</t>
  </si>
  <si>
    <t>R0000124</t>
  </si>
  <si>
    <t>R0000125</t>
  </si>
  <si>
    <t>R0000126</t>
  </si>
  <si>
    <t>R0000127</t>
  </si>
  <si>
    <t>R0000128</t>
  </si>
  <si>
    <t>R0000129</t>
  </si>
  <si>
    <t>R0000130</t>
  </si>
  <si>
    <t>R0000131</t>
  </si>
  <si>
    <t>R0000132</t>
  </si>
  <si>
    <t>R0000133</t>
  </si>
  <si>
    <t>R0000134</t>
  </si>
  <si>
    <t>R0000135</t>
  </si>
  <si>
    <t>R0000136</t>
  </si>
  <si>
    <t>R0000137</t>
  </si>
  <si>
    <t>R0000138</t>
  </si>
  <si>
    <t>R0000139</t>
  </si>
  <si>
    <t>R0000140</t>
  </si>
  <si>
    <t>R0000141</t>
  </si>
  <si>
    <t>R0000142</t>
  </si>
  <si>
    <t>R0000143</t>
  </si>
  <si>
    <t>R0000144</t>
  </si>
  <si>
    <t>R0000145</t>
  </si>
  <si>
    <t>R0000146</t>
  </si>
  <si>
    <t>R0000147</t>
  </si>
  <si>
    <t>R0000148</t>
  </si>
  <si>
    <t>R0000149</t>
  </si>
  <si>
    <t>R0000150</t>
  </si>
  <si>
    <t>R0000151</t>
  </si>
  <si>
    <t>R0000152</t>
  </si>
  <si>
    <t>R0000153</t>
  </si>
  <si>
    <t>R0000154</t>
  </si>
  <si>
    <t>R0000155</t>
  </si>
  <si>
    <t>R0000156</t>
  </si>
  <si>
    <t>R0000157</t>
  </si>
  <si>
    <t>R0000158</t>
  </si>
  <si>
    <t>R0000159</t>
  </si>
  <si>
    <t>R0000160</t>
  </si>
  <si>
    <t>R0000161</t>
  </si>
  <si>
    <t>R0000162</t>
  </si>
  <si>
    <t>R0000163</t>
  </si>
  <si>
    <t>R0000164</t>
  </si>
  <si>
    <t>R0000165</t>
  </si>
  <si>
    <t>R0000166</t>
  </si>
  <si>
    <t>R0000167</t>
  </si>
  <si>
    <t>R0000168</t>
  </si>
  <si>
    <t>R0000169</t>
  </si>
  <si>
    <t>R0000170</t>
  </si>
  <si>
    <t>R0000171</t>
  </si>
  <si>
    <t>R0000172</t>
  </si>
  <si>
    <t>R0000173</t>
  </si>
  <si>
    <t>R0000174</t>
  </si>
  <si>
    <t>R0000175</t>
  </si>
  <si>
    <t>R0000176</t>
  </si>
  <si>
    <t>R0000177</t>
  </si>
  <si>
    <t>R0000178</t>
  </si>
  <si>
    <t>R0000179</t>
  </si>
  <si>
    <t>R0000180</t>
  </si>
  <si>
    <t>R0000181</t>
  </si>
  <si>
    <t>R0000182</t>
  </si>
  <si>
    <t>R0000183</t>
  </si>
  <si>
    <t>R0000184</t>
  </si>
  <si>
    <t>R0000185</t>
  </si>
  <si>
    <t>R0000186</t>
  </si>
  <si>
    <t>R0000187</t>
  </si>
  <si>
    <t>R0000188</t>
  </si>
  <si>
    <t>R0000189</t>
  </si>
  <si>
    <t>R0000190</t>
  </si>
  <si>
    <t>R0000191</t>
  </si>
  <si>
    <t>R0000192</t>
  </si>
  <si>
    <t>R0000193</t>
  </si>
  <si>
    <t>R0000194</t>
  </si>
  <si>
    <t>R0000195</t>
  </si>
  <si>
    <t>R0000196</t>
  </si>
  <si>
    <t>R0000197</t>
  </si>
  <si>
    <t>R0000198</t>
  </si>
  <si>
    <t>R0000199</t>
  </si>
  <si>
    <t>R0000200</t>
  </si>
  <si>
    <t>R0000201</t>
  </si>
  <si>
    <t>R0000202</t>
  </si>
  <si>
    <t>R0000203</t>
  </si>
  <si>
    <t>R0000204</t>
  </si>
  <si>
    <t>R0000205</t>
  </si>
  <si>
    <t>R0000206</t>
  </si>
  <si>
    <t>R0000207</t>
  </si>
  <si>
    <t>R0000208</t>
  </si>
  <si>
    <t>R0000209</t>
  </si>
  <si>
    <t>R0000210</t>
  </si>
  <si>
    <t>R0000211</t>
  </si>
  <si>
    <t>R0000212</t>
  </si>
  <si>
    <t>R0000213</t>
  </si>
  <si>
    <t>R0000214</t>
  </si>
  <si>
    <t>R0000215</t>
  </si>
  <si>
    <t>R0000216</t>
  </si>
  <si>
    <t>R0000217</t>
  </si>
  <si>
    <t>R0000218</t>
  </si>
  <si>
    <t>R0000219</t>
  </si>
  <si>
    <t>R0000220</t>
  </si>
  <si>
    <t>R0000221</t>
  </si>
  <si>
    <t>R0000222</t>
  </si>
  <si>
    <t>R0000223</t>
  </si>
  <si>
    <t>R0000224</t>
  </si>
  <si>
    <t>R0000225</t>
  </si>
  <si>
    <t>R0000226</t>
  </si>
  <si>
    <t>R0000227</t>
  </si>
  <si>
    <t>R0000228</t>
  </si>
  <si>
    <t>R0000229</t>
  </si>
  <si>
    <t>R0000230</t>
  </si>
  <si>
    <t>R0000231</t>
  </si>
  <si>
    <t>R0000232</t>
  </si>
  <si>
    <t>R0000233</t>
  </si>
  <si>
    <t>R0000234</t>
  </si>
  <si>
    <t>R0000235</t>
  </si>
  <si>
    <t>R0000236</t>
  </si>
  <si>
    <t>R0000237</t>
  </si>
  <si>
    <t>R0000238</t>
  </si>
  <si>
    <t>R0000239</t>
  </si>
  <si>
    <t>R0000240</t>
  </si>
  <si>
    <t>R0000241</t>
  </si>
  <si>
    <t>R0000242</t>
  </si>
  <si>
    <t>R0000243</t>
  </si>
  <si>
    <t>R0000244</t>
  </si>
  <si>
    <t>R0000245</t>
  </si>
  <si>
    <t>R0000246</t>
  </si>
  <si>
    <t>R0000247</t>
  </si>
  <si>
    <t>R0000248</t>
  </si>
  <si>
    <t>R0000249</t>
  </si>
  <si>
    <t>R0000250</t>
  </si>
  <si>
    <t>R0000251</t>
  </si>
  <si>
    <t>R0000252</t>
  </si>
  <si>
    <t>R0000253</t>
  </si>
  <si>
    <t>R0000254</t>
  </si>
  <si>
    <t>R0000255</t>
  </si>
  <si>
    <t>R0000256</t>
  </si>
  <si>
    <t>R0000257</t>
  </si>
  <si>
    <t>R0000258</t>
  </si>
  <si>
    <t>R0000259</t>
  </si>
  <si>
    <t>R0000260</t>
  </si>
  <si>
    <t>R0000266</t>
  </si>
  <si>
    <t>R0000267</t>
  </si>
  <si>
    <t>R0000268</t>
  </si>
  <si>
    <t>R0000269</t>
  </si>
  <si>
    <t>R0000270</t>
  </si>
  <si>
    <t>R0000271</t>
  </si>
  <si>
    <t>R0000272</t>
  </si>
  <si>
    <t>R0000278</t>
  </si>
  <si>
    <t>R0000279</t>
  </si>
  <si>
    <t>R0000280</t>
  </si>
  <si>
    <t>R0000281</t>
  </si>
  <si>
    <t>R0000282</t>
  </si>
  <si>
    <t>R0000283</t>
  </si>
  <si>
    <t>R0000284</t>
  </si>
  <si>
    <t>R0000285</t>
  </si>
  <si>
    <t>R0000286</t>
  </si>
  <si>
    <t>R0000287</t>
  </si>
  <si>
    <t>70005652/60020529</t>
  </si>
  <si>
    <t>R0000288</t>
  </si>
  <si>
    <t>R0000289</t>
  </si>
  <si>
    <t>R0000290</t>
  </si>
  <si>
    <t>R0000291</t>
  </si>
  <si>
    <t>R0000292</t>
  </si>
  <si>
    <t>R0000293</t>
  </si>
  <si>
    <t>R0000294</t>
  </si>
  <si>
    <t>R0000295</t>
  </si>
  <si>
    <t>R0000296</t>
  </si>
  <si>
    <t>R0000297</t>
  </si>
  <si>
    <t>R0000298</t>
  </si>
  <si>
    <t>R0000299</t>
  </si>
  <si>
    <t>R0000300</t>
  </si>
  <si>
    <t>R0000301</t>
  </si>
  <si>
    <t>R0000302</t>
  </si>
  <si>
    <t>R0000303</t>
  </si>
  <si>
    <t>R0000304</t>
  </si>
  <si>
    <t>R0000305</t>
  </si>
  <si>
    <t>R0000306</t>
  </si>
  <si>
    <t>R0000307</t>
  </si>
  <si>
    <t>R0000308</t>
  </si>
  <si>
    <t>R0000309</t>
  </si>
  <si>
    <t>R0000310</t>
  </si>
  <si>
    <t>R0000311</t>
  </si>
  <si>
    <t>R0000312</t>
  </si>
  <si>
    <t>R0000313</t>
  </si>
  <si>
    <t>R0000314</t>
  </si>
  <si>
    <t>R0000315</t>
  </si>
  <si>
    <t>2021</t>
  </si>
  <si>
    <t>20.janv</t>
  </si>
  <si>
    <t>19.janv</t>
  </si>
  <si>
    <t>15.janv</t>
  </si>
  <si>
    <t>14.janv</t>
  </si>
  <si>
    <t>13.janv</t>
  </si>
  <si>
    <t>12.janv</t>
  </si>
  <si>
    <t>08.janv</t>
  </si>
  <si>
    <t>07.janv</t>
  </si>
  <si>
    <t>06.janv</t>
  </si>
  <si>
    <t>05.janv</t>
  </si>
  <si>
    <t>janv</t>
  </si>
  <si>
    <t>BULLETINS</t>
  </si>
  <si>
    <t>Chauffeurs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</si>
</sst>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#,##0.00\ &quot;€&quot;"/>
    <numFmt numFmtId="165" formatCode="#,##0.00\ [$CHF]"/>
    <numFmt numFmtId="166" formatCode="_-* #,##0.00\ [$CHF-100C]_-;\-* #,##0.00\ [$CHF-100C]_-;_-* &quot;-&quot;??\ [$CHF-100C]_-;_-@_-"/>
    <numFmt numFmtId="167" formatCode="#,##0.00\ [$CHF-100C]"/>
    <numFmt numFmtId="168" formatCode="_ [$CHF]\ * #,##0.00_ ;_ [$CHF]\ * \-#,##0.00_ ;_ [$CHF]\ * &quot;-&quot;??_ ;_ @_ "/>
  </numFmts>
  <fonts count="46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8BFDA6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rgb="FFFAFDD3"/>
      <name val="Calibri"/>
      <family val="2"/>
      <scheme val="minor"/>
    </font>
    <font>
      <sz val="11"/>
      <color rgb="FFFFBDE7"/>
      <name val="Calibri"/>
      <family val="2"/>
      <scheme val="minor"/>
    </font>
    <font>
      <sz val="11"/>
      <color rgb="FFE3CEFE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rgb="FF000000"/>
      <name val="Geneva"/>
    </font>
    <font>
      <b/>
      <sz val="9"/>
      <color theme="0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</font>
    <font>
      <sz val="10"/>
      <color theme="1"/>
      <name val="Arial"/>
      <family val="2"/>
    </font>
    <font>
      <sz val="14"/>
      <color theme="1"/>
      <name val="Arial"/>
      <family val="2"/>
    </font>
    <font>
      <b/>
      <sz val="11"/>
      <color theme="0"/>
      <name val="Arial"/>
      <family val="2"/>
    </font>
    <font>
      <sz val="20"/>
      <color rgb="FF3366FF"/>
      <name val="Arial"/>
      <family val="2"/>
    </font>
    <font>
      <sz val="20"/>
      <color rgb="FFFF0000"/>
      <name val="Arial"/>
      <family val="2"/>
    </font>
    <font>
      <sz val="2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sz val="16"/>
      <color theme="0"/>
      <name val="Arial"/>
      <family val="2"/>
    </font>
    <font>
      <b/>
      <sz val="20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Arial"/>
      <family val="2"/>
    </font>
    <font>
      <b/>
      <sz val="16"/>
      <color rgb="FFFF0000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2"/>
      <color rgb="FFFF0000"/>
      <name val="Calibri"/>
      <family val="2"/>
      <scheme val="minor"/>
    </font>
    <font>
      <sz val="8"/>
      <color rgb="FF3366FF"/>
      <name val="Arial"/>
      <family val="2"/>
    </font>
    <font>
      <sz val="10"/>
      <color theme="1"/>
      <name val="Arial"/>
      <family val="2"/>
    </font>
    <font>
      <sz val="8"/>
      <color theme="0"/>
      <name val="Arial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b/>
      <sz val="8"/>
      <color rgb="FFFF000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000000"/>
        <bgColor theme="1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rgb="FFC6E0B4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3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0" fontId="2" fillId="0" borderId="1" xfId="0" applyFont="1" applyFill="1" applyBorder="1"/>
    <xf numFmtId="0" fontId="0" fillId="0" borderId="0" xfId="0" applyFill="1"/>
    <xf numFmtId="0" fontId="4" fillId="0" borderId="1" xfId="0" applyFont="1" applyFill="1" applyBorder="1"/>
    <xf numFmtId="0" fontId="7" fillId="0" borderId="0" xfId="0" applyFont="1" applyAlignment="1">
      <alignment horizontal="center"/>
    </xf>
    <xf numFmtId="14" fontId="0" fillId="0" borderId="0" xfId="0" applyNumberForma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0" fillId="2" borderId="0" xfId="0" applyFill="1"/>
    <xf numFmtId="166" fontId="3" fillId="0" borderId="1" xfId="0" applyNumberFormat="1" applyFont="1" applyFill="1" applyBorder="1"/>
    <xf numFmtId="166" fontId="3" fillId="0" borderId="3" xfId="0" applyNumberFormat="1" applyFont="1" applyFill="1" applyBorder="1"/>
    <xf numFmtId="166" fontId="5" fillId="0" borderId="1" xfId="0" applyNumberFormat="1" applyFont="1" applyFill="1" applyBorder="1"/>
    <xf numFmtId="166" fontId="5" fillId="0" borderId="3" xfId="0" applyNumberFormat="1" applyFont="1" applyFill="1" applyBorder="1"/>
    <xf numFmtId="166" fontId="2" fillId="0" borderId="1" xfId="0" applyNumberFormat="1" applyFont="1" applyFill="1" applyBorder="1"/>
    <xf numFmtId="166" fontId="0" fillId="0" borderId="0" xfId="0" applyNumberFormat="1" applyFill="1"/>
    <xf numFmtId="166" fontId="3" fillId="0" borderId="0" xfId="0" applyNumberFormat="1" applyFont="1" applyFill="1" applyBorder="1"/>
    <xf numFmtId="14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2" fontId="15" fillId="0" borderId="0" xfId="0" applyNumberFormat="1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vertical="top"/>
    </xf>
    <xf numFmtId="167" fontId="3" fillId="0" borderId="2" xfId="0" applyNumberFormat="1" applyFont="1" applyFill="1" applyBorder="1"/>
    <xf numFmtId="166" fontId="17" fillId="0" borderId="1" xfId="0" applyNumberFormat="1" applyFont="1" applyFill="1" applyBorder="1"/>
    <xf numFmtId="0" fontId="18" fillId="0" borderId="0" xfId="0" applyFont="1"/>
    <xf numFmtId="0" fontId="19" fillId="0" borderId="0" xfId="0" applyFont="1" applyFill="1"/>
    <xf numFmtId="14" fontId="19" fillId="0" borderId="0" xfId="0" applyNumberFormat="1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165" fontId="19" fillId="0" borderId="0" xfId="0" applyNumberFormat="1" applyFont="1" applyFill="1"/>
    <xf numFmtId="0" fontId="19" fillId="0" borderId="0" xfId="0" applyFont="1"/>
    <xf numFmtId="0" fontId="18" fillId="0" borderId="0" xfId="0" applyFont="1" applyAlignment="1">
      <alignment horizontal="center"/>
    </xf>
    <xf numFmtId="164" fontId="18" fillId="0" borderId="0" xfId="0" applyNumberFormat="1" applyFont="1"/>
    <xf numFmtId="49" fontId="19" fillId="0" borderId="0" xfId="0" applyNumberFormat="1" applyFont="1" applyFill="1" applyAlignment="1">
      <alignment horizontal="center"/>
    </xf>
    <xf numFmtId="1" fontId="19" fillId="0" borderId="0" xfId="0" applyNumberFormat="1" applyFont="1" applyFill="1" applyAlignment="1"/>
    <xf numFmtId="49" fontId="19" fillId="5" borderId="0" xfId="0" applyNumberFormat="1" applyFont="1" applyFill="1" applyAlignment="1">
      <alignment horizontal="center"/>
    </xf>
    <xf numFmtId="49" fontId="19" fillId="6" borderId="0" xfId="0" applyNumberFormat="1" applyFont="1" applyFill="1" applyAlignment="1">
      <alignment horizontal="center"/>
    </xf>
    <xf numFmtId="165" fontId="19" fillId="6" borderId="0" xfId="0" applyNumberFormat="1" applyFont="1" applyFill="1"/>
    <xf numFmtId="49" fontId="19" fillId="7" borderId="0" xfId="0" applyNumberFormat="1" applyFont="1" applyFill="1" applyAlignment="1">
      <alignment horizontal="center"/>
    </xf>
    <xf numFmtId="49" fontId="19" fillId="8" borderId="0" xfId="0" applyNumberFormat="1" applyFont="1" applyFill="1" applyAlignment="1">
      <alignment horizontal="center"/>
    </xf>
    <xf numFmtId="49" fontId="19" fillId="9" borderId="0" xfId="0" applyNumberFormat="1" applyFont="1" applyFill="1" applyAlignment="1">
      <alignment horizontal="center"/>
    </xf>
    <xf numFmtId="14" fontId="20" fillId="0" borderId="4" xfId="0" applyNumberFormat="1" applyFont="1" applyFill="1" applyBorder="1" applyAlignment="1">
      <alignment horizontal="center"/>
    </xf>
    <xf numFmtId="14" fontId="20" fillId="0" borderId="3" xfId="0" applyNumberFormat="1" applyFont="1" applyFill="1" applyBorder="1" applyAlignment="1">
      <alignment horizontal="right"/>
    </xf>
    <xf numFmtId="49" fontId="19" fillId="10" borderId="0" xfId="0" applyNumberFormat="1" applyFont="1" applyFill="1" applyAlignment="1">
      <alignment horizontal="center"/>
    </xf>
    <xf numFmtId="165" fontId="19" fillId="10" borderId="0" xfId="0" applyNumberFormat="1" applyFont="1" applyFill="1"/>
    <xf numFmtId="49" fontId="19" fillId="11" borderId="0" xfId="0" applyNumberFormat="1" applyFont="1" applyFill="1" applyAlignment="1">
      <alignment horizontal="center"/>
    </xf>
    <xf numFmtId="165" fontId="19" fillId="12" borderId="0" xfId="0" applyNumberFormat="1" applyFont="1" applyFill="1"/>
    <xf numFmtId="49" fontId="19" fillId="13" borderId="0" xfId="0" applyNumberFormat="1" applyFont="1" applyFill="1" applyAlignment="1">
      <alignment horizontal="center"/>
    </xf>
    <xf numFmtId="165" fontId="19" fillId="14" borderId="0" xfId="0" applyNumberFormat="1" applyFont="1" applyFill="1"/>
    <xf numFmtId="49" fontId="19" fillId="15" borderId="0" xfId="0" applyNumberFormat="1" applyFont="1" applyFill="1" applyAlignment="1">
      <alignment horizontal="center"/>
    </xf>
    <xf numFmtId="49" fontId="19" fillId="16" borderId="0" xfId="0" applyNumberFormat="1" applyFont="1" applyFill="1" applyAlignment="1">
      <alignment horizontal="center"/>
    </xf>
    <xf numFmtId="49" fontId="19" fillId="17" borderId="0" xfId="0" applyNumberFormat="1" applyFont="1" applyFill="1" applyAlignment="1">
      <alignment horizontal="center"/>
    </xf>
    <xf numFmtId="0" fontId="19" fillId="0" borderId="0" xfId="0" applyFont="1" applyAlignment="1">
      <alignment horizontal="right"/>
    </xf>
    <xf numFmtId="165" fontId="19" fillId="0" borderId="0" xfId="0" applyNumberFormat="1" applyFont="1" applyFill="1" applyAlignment="1">
      <alignment horizontal="center"/>
    </xf>
    <xf numFmtId="0" fontId="19" fillId="0" borderId="0" xfId="0" applyNumberFormat="1" applyFont="1" applyFill="1" applyAlignment="1">
      <alignment horizontal="center"/>
    </xf>
    <xf numFmtId="0" fontId="19" fillId="17" borderId="0" xfId="0" applyFont="1" applyFill="1" applyAlignment="1">
      <alignment horizontal="center"/>
    </xf>
    <xf numFmtId="0" fontId="19" fillId="16" borderId="0" xfId="0" applyFont="1" applyFill="1" applyAlignment="1">
      <alignment horizontal="center"/>
    </xf>
    <xf numFmtId="0" fontId="19" fillId="15" borderId="0" xfId="0" applyFont="1" applyFill="1" applyAlignment="1">
      <alignment horizontal="center"/>
    </xf>
    <xf numFmtId="0" fontId="19" fillId="13" borderId="0" xfId="0" applyFont="1" applyFill="1" applyAlignment="1">
      <alignment horizontal="center"/>
    </xf>
    <xf numFmtId="0" fontId="19" fillId="11" borderId="0" xfId="0" applyFont="1" applyFill="1" applyAlignment="1">
      <alignment horizontal="center"/>
    </xf>
    <xf numFmtId="0" fontId="19" fillId="10" borderId="0" xfId="0" applyFont="1" applyFill="1" applyAlignment="1">
      <alignment horizontal="center"/>
    </xf>
    <xf numFmtId="0" fontId="19" fillId="9" borderId="0" xfId="0" applyFont="1" applyFill="1" applyAlignment="1">
      <alignment horizontal="center"/>
    </xf>
    <xf numFmtId="0" fontId="19" fillId="8" borderId="0" xfId="0" applyFont="1" applyFill="1" applyAlignment="1">
      <alignment horizontal="center"/>
    </xf>
    <xf numFmtId="0" fontId="19" fillId="7" borderId="0" xfId="0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0" fontId="19" fillId="5" borderId="0" xfId="0" applyFont="1" applyFill="1" applyAlignment="1">
      <alignment horizontal="center"/>
    </xf>
    <xf numFmtId="0" fontId="19" fillId="18" borderId="0" xfId="0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165" fontId="22" fillId="0" borderId="0" xfId="0" applyNumberFormat="1" applyFont="1" applyFill="1"/>
    <xf numFmtId="49" fontId="22" fillId="0" borderId="0" xfId="0" applyNumberFormat="1" applyFont="1" applyFill="1" applyAlignment="1">
      <alignment horizontal="center"/>
    </xf>
    <xf numFmtId="165" fontId="22" fillId="0" borderId="0" xfId="0" applyNumberFormat="1" applyFont="1" applyFill="1" applyAlignment="1">
      <alignment horizontal="center"/>
    </xf>
    <xf numFmtId="0" fontId="22" fillId="0" borderId="0" xfId="0" applyNumberFormat="1" applyFont="1" applyFill="1" applyAlignment="1">
      <alignment horizontal="center"/>
    </xf>
    <xf numFmtId="1" fontId="22" fillId="0" borderId="0" xfId="0" applyNumberFormat="1" applyFont="1" applyFill="1" applyAlignment="1"/>
    <xf numFmtId="14" fontId="22" fillId="0" borderId="0" xfId="0" applyNumberFormat="1" applyFont="1" applyFill="1" applyAlignment="1">
      <alignment horizontal="center"/>
    </xf>
    <xf numFmtId="0" fontId="22" fillId="19" borderId="0" xfId="0" applyFont="1" applyFill="1" applyAlignment="1">
      <alignment horizontal="center"/>
    </xf>
    <xf numFmtId="49" fontId="22" fillId="19" borderId="0" xfId="0" applyNumberFormat="1" applyFont="1" applyFill="1" applyAlignment="1">
      <alignment horizontal="center"/>
    </xf>
    <xf numFmtId="165" fontId="22" fillId="19" borderId="0" xfId="0" applyNumberFormat="1" applyFont="1" applyFill="1"/>
    <xf numFmtId="165" fontId="22" fillId="20" borderId="0" xfId="0" applyNumberFormat="1" applyFont="1" applyFill="1"/>
    <xf numFmtId="165" fontId="22" fillId="21" borderId="0" xfId="0" applyNumberFormat="1" applyFont="1" applyFill="1"/>
    <xf numFmtId="0" fontId="22" fillId="12" borderId="0" xfId="0" applyFont="1" applyFill="1" applyAlignment="1">
      <alignment horizontal="center"/>
    </xf>
    <xf numFmtId="49" fontId="22" fillId="12" borderId="0" xfId="0" applyNumberFormat="1" applyFont="1" applyFill="1" applyAlignment="1">
      <alignment horizontal="center"/>
    </xf>
    <xf numFmtId="165" fontId="22" fillId="13" borderId="0" xfId="0" applyNumberFormat="1" applyFont="1" applyFill="1"/>
    <xf numFmtId="0" fontId="22" fillId="22" borderId="0" xfId="0" applyFont="1" applyFill="1" applyAlignment="1">
      <alignment horizontal="center"/>
    </xf>
    <xf numFmtId="49" fontId="22" fillId="22" borderId="0" xfId="0" applyNumberFormat="1" applyFont="1" applyFill="1" applyAlignment="1">
      <alignment horizontal="center"/>
    </xf>
    <xf numFmtId="0" fontId="23" fillId="3" borderId="11" xfId="0" applyFont="1" applyFill="1" applyBorder="1" applyAlignment="1">
      <alignment vertical="center"/>
    </xf>
    <xf numFmtId="0" fontId="23" fillId="3" borderId="12" xfId="0" applyFont="1" applyFill="1" applyBorder="1" applyAlignment="1">
      <alignment vertical="center"/>
    </xf>
    <xf numFmtId="0" fontId="24" fillId="4" borderId="15" xfId="0" applyFont="1" applyFill="1" applyBorder="1"/>
    <xf numFmtId="0" fontId="19" fillId="0" borderId="16" xfId="0" applyFont="1" applyFill="1" applyBorder="1" applyAlignment="1">
      <alignment vertical="center"/>
    </xf>
    <xf numFmtId="167" fontId="25" fillId="0" borderId="20" xfId="0" applyNumberFormat="1" applyFont="1" applyFill="1" applyBorder="1" applyAlignment="1">
      <alignment horizontal="right" vertical="center"/>
    </xf>
    <xf numFmtId="167" fontId="26" fillId="0" borderId="17" xfId="0" applyNumberFormat="1" applyFont="1" applyFill="1" applyBorder="1" applyAlignment="1">
      <alignment horizontal="right" vertical="center"/>
    </xf>
    <xf numFmtId="0" fontId="19" fillId="0" borderId="18" xfId="0" applyFont="1" applyFill="1" applyBorder="1" applyAlignment="1">
      <alignment vertical="center"/>
    </xf>
    <xf numFmtId="167" fontId="27" fillId="0" borderId="19" xfId="0" applyNumberFormat="1" applyFont="1" applyFill="1" applyBorder="1" applyAlignment="1">
      <alignment horizontal="right" vertical="center"/>
    </xf>
    <xf numFmtId="0" fontId="24" fillId="4" borderId="14" xfId="0" applyFont="1" applyFill="1" applyBorder="1" applyAlignment="1">
      <alignment vertical="center"/>
    </xf>
    <xf numFmtId="0" fontId="8" fillId="2" borderId="0" xfId="0" applyFont="1" applyFill="1"/>
    <xf numFmtId="165" fontId="19" fillId="23" borderId="0" xfId="0" applyNumberFormat="1" applyFont="1" applyFill="1"/>
    <xf numFmtId="165" fontId="19" fillId="16" borderId="0" xfId="0" applyNumberFormat="1" applyFont="1" applyFill="1"/>
    <xf numFmtId="165" fontId="19" fillId="7" borderId="0" xfId="0" applyNumberFormat="1" applyFont="1" applyFill="1"/>
    <xf numFmtId="0" fontId="19" fillId="19" borderId="0" xfId="0" applyFont="1" applyFill="1" applyAlignment="1">
      <alignment horizontal="center"/>
    </xf>
    <xf numFmtId="49" fontId="19" fillId="19" borderId="0" xfId="0" applyNumberFormat="1" applyFont="1" applyFill="1" applyAlignment="1">
      <alignment horizontal="center"/>
    </xf>
    <xf numFmtId="0" fontId="19" fillId="24" borderId="0" xfId="0" applyFont="1" applyFill="1" applyAlignment="1">
      <alignment horizontal="center"/>
    </xf>
    <xf numFmtId="49" fontId="19" fillId="24" borderId="0" xfId="0" applyNumberFormat="1" applyFont="1" applyFill="1" applyAlignment="1">
      <alignment horizontal="center"/>
    </xf>
    <xf numFmtId="165" fontId="19" fillId="24" borderId="0" xfId="0" applyNumberFormat="1" applyFont="1" applyFill="1"/>
    <xf numFmtId="0" fontId="19" fillId="21" borderId="0" xfId="0" applyFont="1" applyFill="1" applyAlignment="1">
      <alignment horizontal="center"/>
    </xf>
    <xf numFmtId="49" fontId="19" fillId="21" borderId="0" xfId="0" applyNumberFormat="1" applyFont="1" applyFill="1" applyAlignment="1">
      <alignment horizontal="center"/>
    </xf>
    <xf numFmtId="0" fontId="19" fillId="12" borderId="0" xfId="0" applyFont="1" applyFill="1" applyAlignment="1">
      <alignment horizontal="center"/>
    </xf>
    <xf numFmtId="49" fontId="19" fillId="12" borderId="0" xfId="0" applyNumberFormat="1" applyFont="1" applyFill="1" applyAlignment="1">
      <alignment horizontal="center"/>
    </xf>
    <xf numFmtId="0" fontId="19" fillId="22" borderId="0" xfId="0" applyFont="1" applyFill="1" applyAlignment="1">
      <alignment horizontal="center"/>
    </xf>
    <xf numFmtId="49" fontId="19" fillId="22" borderId="0" xfId="0" applyNumberFormat="1" applyFont="1" applyFill="1" applyAlignment="1">
      <alignment horizontal="center"/>
    </xf>
    <xf numFmtId="165" fontId="19" fillId="22" borderId="0" xfId="0" applyNumberFormat="1" applyFont="1" applyFill="1"/>
    <xf numFmtId="0" fontId="18" fillId="0" borderId="0" xfId="0" applyFont="1" applyAlignment="1">
      <alignment horizontal="right"/>
    </xf>
    <xf numFmtId="164" fontId="18" fillId="0" borderId="0" xfId="0" applyNumberFormat="1" applyFont="1" applyAlignment="1">
      <alignment horizontal="right"/>
    </xf>
    <xf numFmtId="0" fontId="0" fillId="0" borderId="0" xfId="0" applyFont="1" applyFill="1"/>
    <xf numFmtId="0" fontId="28" fillId="0" borderId="0" xfId="0" applyFont="1" applyFill="1" applyAlignment="1">
      <alignment vertical="center"/>
    </xf>
    <xf numFmtId="0" fontId="29" fillId="0" borderId="0" xfId="0" applyFont="1" applyFill="1"/>
    <xf numFmtId="0" fontId="29" fillId="0" borderId="0" xfId="0" applyFont="1" applyFill="1" applyAlignment="1">
      <alignment horizontal="center"/>
    </xf>
    <xf numFmtId="165" fontId="29" fillId="0" borderId="0" xfId="0" applyNumberFormat="1" applyFont="1" applyFill="1" applyAlignment="1">
      <alignment horizontal="right"/>
    </xf>
    <xf numFmtId="49" fontId="29" fillId="0" borderId="0" xfId="0" applyNumberFormat="1" applyFont="1" applyFill="1" applyAlignment="1">
      <alignment horizontal="center"/>
    </xf>
    <xf numFmtId="165" fontId="29" fillId="0" borderId="0" xfId="0" applyNumberFormat="1" applyFont="1" applyFill="1" applyAlignment="1">
      <alignment horizontal="center"/>
    </xf>
    <xf numFmtId="0" fontId="29" fillId="0" borderId="0" xfId="0" applyNumberFormat="1" applyFont="1" applyFill="1" applyAlignment="1">
      <alignment horizontal="center"/>
    </xf>
    <xf numFmtId="1" fontId="29" fillId="0" borderId="0" xfId="0" applyNumberFormat="1" applyFont="1" applyFill="1" applyAlignment="1"/>
    <xf numFmtId="14" fontId="29" fillId="0" borderId="0" xfId="0" applyNumberFormat="1" applyFont="1" applyFill="1" applyAlignment="1">
      <alignment horizontal="center"/>
    </xf>
    <xf numFmtId="0" fontId="29" fillId="16" borderId="0" xfId="0" applyFont="1" applyFill="1" applyAlignment="1">
      <alignment horizontal="center"/>
    </xf>
    <xf numFmtId="49" fontId="29" fillId="16" borderId="0" xfId="0" applyNumberFormat="1" applyFont="1" applyFill="1" applyAlignment="1">
      <alignment horizontal="center"/>
    </xf>
    <xf numFmtId="0" fontId="29" fillId="6" borderId="0" xfId="0" applyFont="1" applyFill="1" applyAlignment="1">
      <alignment horizontal="center"/>
    </xf>
    <xf numFmtId="49" fontId="29" fillId="6" borderId="0" xfId="0" applyNumberFormat="1" applyFont="1" applyFill="1" applyAlignment="1">
      <alignment horizontal="center"/>
    </xf>
    <xf numFmtId="165" fontId="29" fillId="6" borderId="0" xfId="0" applyNumberFormat="1" applyFont="1" applyFill="1" applyAlignment="1">
      <alignment horizontal="right"/>
    </xf>
    <xf numFmtId="0" fontId="29" fillId="25" borderId="0" xfId="0" applyFont="1" applyFill="1" applyAlignment="1">
      <alignment horizontal="center"/>
    </xf>
    <xf numFmtId="49" fontId="29" fillId="25" borderId="0" xfId="0" applyNumberFormat="1" applyFont="1" applyFill="1" applyAlignment="1">
      <alignment horizontal="center"/>
    </xf>
    <xf numFmtId="0" fontId="19" fillId="0" borderId="0" xfId="0" applyFont="1" applyAlignment="1">
      <alignment vertical="center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165" fontId="30" fillId="0" borderId="0" xfId="0" applyNumberFormat="1" applyFont="1" applyFill="1" applyAlignment="1">
      <alignment horizontal="right"/>
    </xf>
    <xf numFmtId="49" fontId="30" fillId="0" borderId="0" xfId="0" applyNumberFormat="1" applyFont="1" applyFill="1" applyAlignment="1">
      <alignment horizontal="center"/>
    </xf>
    <xf numFmtId="165" fontId="30" fillId="0" borderId="0" xfId="0" applyNumberFormat="1" applyFont="1" applyFill="1" applyAlignment="1">
      <alignment horizontal="center"/>
    </xf>
    <xf numFmtId="0" fontId="30" fillId="0" borderId="0" xfId="0" applyNumberFormat="1" applyFont="1" applyFill="1" applyAlignment="1">
      <alignment horizontal="center"/>
    </xf>
    <xf numFmtId="1" fontId="30" fillId="0" borderId="0" xfId="0" applyNumberFormat="1" applyFont="1" applyFill="1" applyAlignment="1"/>
    <xf numFmtId="14" fontId="30" fillId="0" borderId="0" xfId="0" applyNumberFormat="1" applyFont="1" applyFill="1" applyAlignment="1">
      <alignment horizontal="center"/>
    </xf>
    <xf numFmtId="165" fontId="30" fillId="26" borderId="0" xfId="0" applyNumberFormat="1" applyFont="1" applyFill="1" applyAlignment="1">
      <alignment horizontal="right"/>
    </xf>
    <xf numFmtId="0" fontId="18" fillId="0" borderId="0" xfId="0" applyFont="1" applyAlignment="1">
      <alignment vertical="center"/>
    </xf>
    <xf numFmtId="0" fontId="19" fillId="0" borderId="0" xfId="0" applyFont="1" applyAlignment="1"/>
    <xf numFmtId="0" fontId="19" fillId="0" borderId="0" xfId="0" pivotButton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18" borderId="0" xfId="0" applyFont="1" applyFill="1" applyAlignment="1">
      <alignment horizontal="left"/>
    </xf>
    <xf numFmtId="14" fontId="32" fillId="2" borderId="11" xfId="0" applyNumberFormat="1" applyFont="1" applyFill="1" applyBorder="1" applyAlignment="1" applyProtection="1">
      <alignment horizontal="right" vertical="center"/>
      <protection locked="0"/>
    </xf>
    <xf numFmtId="0" fontId="32" fillId="2" borderId="11" xfId="0" applyFont="1" applyFill="1" applyBorder="1" applyAlignment="1" applyProtection="1">
      <alignment horizontal="right" vertical="center"/>
      <protection locked="0"/>
    </xf>
    <xf numFmtId="0" fontId="32" fillId="2" borderId="11" xfId="0" applyNumberFormat="1" applyFont="1" applyFill="1" applyBorder="1" applyAlignment="1" applyProtection="1">
      <alignment horizontal="right" vertical="center"/>
      <protection locked="0"/>
    </xf>
    <xf numFmtId="167" fontId="32" fillId="2" borderId="11" xfId="0" applyNumberFormat="1" applyFont="1" applyFill="1" applyBorder="1" applyAlignment="1" applyProtection="1">
      <alignment horizontal="right" vertical="center"/>
      <protection locked="0"/>
    </xf>
    <xf numFmtId="167" fontId="32" fillId="2" borderId="12" xfId="0" applyNumberFormat="1" applyFont="1" applyFill="1" applyBorder="1" applyAlignment="1" applyProtection="1">
      <alignment horizontal="right" vertical="center"/>
      <protection locked="0"/>
    </xf>
    <xf numFmtId="0" fontId="31" fillId="2" borderId="0" xfId="0" applyFont="1" applyFill="1"/>
    <xf numFmtId="0" fontId="33" fillId="0" borderId="0" xfId="0" applyFont="1" applyFill="1" applyProtection="1">
      <protection locked="0"/>
    </xf>
    <xf numFmtId="0" fontId="31" fillId="0" borderId="0" xfId="0" applyFont="1"/>
    <xf numFmtId="0" fontId="34" fillId="2" borderId="13" xfId="0" applyFont="1" applyFill="1" applyBorder="1" applyAlignment="1">
      <alignment vertical="top"/>
    </xf>
    <xf numFmtId="0" fontId="35" fillId="27" borderId="11" xfId="0" applyFont="1" applyFill="1" applyBorder="1" applyAlignment="1" applyProtection="1">
      <alignment horizontal="right" vertical="center"/>
      <protection locked="0"/>
    </xf>
    <xf numFmtId="167" fontId="35" fillId="27" borderId="11" xfId="0" applyNumberFormat="1" applyFont="1" applyFill="1" applyBorder="1" applyAlignment="1" applyProtection="1">
      <alignment horizontal="right" vertical="center"/>
      <protection locked="0"/>
    </xf>
    <xf numFmtId="167" fontId="35" fillId="27" borderId="12" xfId="0" applyNumberFormat="1" applyFont="1" applyFill="1" applyBorder="1" applyAlignment="1" applyProtection="1">
      <alignment horizontal="right" vertical="center"/>
      <protection locked="0"/>
    </xf>
    <xf numFmtId="0" fontId="35" fillId="28" borderId="11" xfId="0" applyNumberFormat="1" applyFont="1" applyFill="1" applyBorder="1" applyAlignment="1" applyProtection="1">
      <alignment horizontal="right" vertical="center"/>
      <protection locked="0"/>
    </xf>
    <xf numFmtId="165" fontId="19" fillId="0" borderId="0" xfId="0" applyNumberFormat="1" applyFont="1" applyFill="1" applyAlignment="1">
      <alignment horizontal="right"/>
    </xf>
    <xf numFmtId="165" fontId="19" fillId="24" borderId="0" xfId="0" applyNumberFormat="1" applyFont="1" applyFill="1" applyAlignment="1">
      <alignment horizontal="right"/>
    </xf>
    <xf numFmtId="0" fontId="19" fillId="20" borderId="0" xfId="0" applyFont="1" applyFill="1" applyAlignment="1">
      <alignment horizontal="center"/>
    </xf>
    <xf numFmtId="49" fontId="19" fillId="20" borderId="0" xfId="0" applyNumberFormat="1" applyFont="1" applyFill="1" applyAlignment="1">
      <alignment horizontal="center"/>
    </xf>
    <xf numFmtId="0" fontId="19" fillId="26" borderId="0" xfId="0" applyFont="1" applyFill="1" applyAlignment="1">
      <alignment horizontal="center"/>
    </xf>
    <xf numFmtId="49" fontId="19" fillId="26" borderId="0" xfId="0" applyNumberFormat="1" applyFont="1" applyFill="1" applyAlignment="1">
      <alignment horizontal="center"/>
    </xf>
    <xf numFmtId="165" fontId="19" fillId="26" borderId="0" xfId="0" applyNumberFormat="1" applyFont="1" applyFill="1" applyAlignment="1">
      <alignment horizontal="right"/>
    </xf>
    <xf numFmtId="165" fontId="19" fillId="13" borderId="0" xfId="0" applyNumberFormat="1" applyFont="1" applyFill="1" applyAlignment="1">
      <alignment horizontal="right"/>
    </xf>
    <xf numFmtId="0" fontId="19" fillId="14" borderId="0" xfId="0" applyFont="1" applyFill="1" applyAlignment="1">
      <alignment horizontal="center"/>
    </xf>
    <xf numFmtId="49" fontId="19" fillId="14" borderId="0" xfId="0" applyNumberFormat="1" applyFont="1" applyFill="1" applyAlignment="1">
      <alignment horizontal="center"/>
    </xf>
    <xf numFmtId="165" fontId="19" fillId="14" borderId="0" xfId="0" applyNumberFormat="1" applyFont="1" applyFill="1" applyAlignment="1">
      <alignment horizontal="right"/>
    </xf>
    <xf numFmtId="165" fontId="19" fillId="16" borderId="0" xfId="0" applyNumberFormat="1" applyFont="1" applyFill="1" applyAlignment="1">
      <alignment horizontal="right"/>
    </xf>
    <xf numFmtId="165" fontId="19" fillId="7" borderId="0" xfId="0" applyNumberFormat="1" applyFont="1" applyFill="1" applyAlignment="1">
      <alignment horizontal="right"/>
    </xf>
    <xf numFmtId="0" fontId="19" fillId="29" borderId="0" xfId="0" applyFont="1" applyFill="1" applyAlignment="1">
      <alignment horizontal="center"/>
    </xf>
    <xf numFmtId="49" fontId="19" fillId="29" borderId="0" xfId="0" applyNumberFormat="1" applyFont="1" applyFill="1" applyAlignment="1">
      <alignment horizontal="center"/>
    </xf>
    <xf numFmtId="165" fontId="19" fillId="12" borderId="0" xfId="0" applyNumberFormat="1" applyFont="1" applyFill="1" applyAlignment="1">
      <alignment horizontal="right"/>
    </xf>
    <xf numFmtId="165" fontId="19" fillId="23" borderId="0" xfId="0" applyNumberFormat="1" applyFont="1" applyFill="1" applyAlignment="1">
      <alignment horizontal="right"/>
    </xf>
    <xf numFmtId="0" fontId="19" fillId="32" borderId="0" xfId="0" applyFont="1" applyFill="1" applyAlignment="1">
      <alignment horizontal="center"/>
    </xf>
    <xf numFmtId="49" fontId="19" fillId="32" borderId="0" xfId="0" applyNumberFormat="1" applyFont="1" applyFill="1" applyAlignment="1">
      <alignment horizontal="center"/>
    </xf>
    <xf numFmtId="0" fontId="19" fillId="33" borderId="0" xfId="0" applyFont="1" applyFill="1" applyAlignment="1">
      <alignment horizontal="center"/>
    </xf>
    <xf numFmtId="49" fontId="19" fillId="33" borderId="0" xfId="0" applyNumberFormat="1" applyFont="1" applyFill="1" applyAlignment="1">
      <alignment horizontal="center"/>
    </xf>
    <xf numFmtId="0" fontId="19" fillId="25" borderId="0" xfId="0" applyFont="1" applyFill="1" applyAlignment="1">
      <alignment horizontal="center"/>
    </xf>
    <xf numFmtId="49" fontId="19" fillId="25" borderId="0" xfId="0" applyNumberFormat="1" applyFont="1" applyFill="1" applyAlignment="1">
      <alignment horizontal="center"/>
    </xf>
    <xf numFmtId="165" fontId="19" fillId="19" borderId="0" xfId="0" applyNumberFormat="1" applyFont="1" applyFill="1" applyAlignment="1">
      <alignment horizontal="right"/>
    </xf>
    <xf numFmtId="165" fontId="19" fillId="20" borderId="0" xfId="0" applyNumberFormat="1" applyFont="1" applyFill="1" applyAlignment="1">
      <alignment horizontal="right"/>
    </xf>
    <xf numFmtId="165" fontId="19" fillId="21" borderId="0" xfId="0" applyNumberFormat="1" applyFont="1" applyFill="1" applyAlignment="1">
      <alignment horizontal="right"/>
    </xf>
    <xf numFmtId="0" fontId="19" fillId="30" borderId="0" xfId="0" applyFont="1" applyFill="1" applyAlignment="1">
      <alignment horizontal="center"/>
    </xf>
    <xf numFmtId="49" fontId="19" fillId="30" borderId="0" xfId="0" applyNumberFormat="1" applyFont="1" applyFill="1" applyAlignment="1">
      <alignment horizontal="center"/>
    </xf>
    <xf numFmtId="165" fontId="19" fillId="31" borderId="0" xfId="0" applyNumberFormat="1" applyFont="1" applyFill="1" applyAlignment="1">
      <alignment horizontal="right"/>
    </xf>
    <xf numFmtId="0" fontId="19" fillId="23" borderId="0" xfId="0" applyFont="1" applyFill="1" applyAlignment="1">
      <alignment horizontal="center"/>
    </xf>
    <xf numFmtId="49" fontId="19" fillId="23" borderId="0" xfId="0" applyNumberFormat="1" applyFont="1" applyFill="1" applyAlignment="1">
      <alignment horizontal="center"/>
    </xf>
    <xf numFmtId="165" fontId="19" fillId="10" borderId="0" xfId="0" applyNumberFormat="1" applyFont="1" applyFill="1" applyAlignment="1">
      <alignment horizontal="right"/>
    </xf>
    <xf numFmtId="0" fontId="19" fillId="26" borderId="0" xfId="0" applyNumberFormat="1" applyFont="1" applyFill="1" applyAlignment="1">
      <alignment horizontal="center"/>
    </xf>
    <xf numFmtId="0" fontId="19" fillId="31" borderId="0" xfId="0" applyFont="1" applyFill="1" applyAlignment="1">
      <alignment horizontal="center"/>
    </xf>
    <xf numFmtId="49" fontId="19" fillId="31" borderId="0" xfId="0" applyNumberFormat="1" applyFont="1" applyFill="1" applyAlignment="1">
      <alignment horizontal="center"/>
    </xf>
    <xf numFmtId="0" fontId="19" fillId="34" borderId="0" xfId="0" applyFont="1" applyFill="1" applyAlignment="1">
      <alignment horizontal="center"/>
    </xf>
    <xf numFmtId="49" fontId="19" fillId="34" borderId="0" xfId="0" applyNumberFormat="1" applyFont="1" applyFill="1" applyAlignment="1">
      <alignment horizontal="center"/>
    </xf>
    <xf numFmtId="14" fontId="38" fillId="0" borderId="0" xfId="0" applyNumberFormat="1" applyFont="1" applyFill="1" applyAlignment="1">
      <alignment horizontal="center"/>
    </xf>
    <xf numFmtId="0" fontId="38" fillId="0" borderId="0" xfId="0" applyFont="1" applyFill="1"/>
    <xf numFmtId="0" fontId="38" fillId="0" borderId="0" xfId="0" applyFont="1" applyFill="1" applyAlignment="1">
      <alignment horizontal="center"/>
    </xf>
    <xf numFmtId="165" fontId="38" fillId="0" borderId="0" xfId="0" applyNumberFormat="1" applyFont="1" applyFill="1" applyAlignment="1">
      <alignment horizontal="right"/>
    </xf>
    <xf numFmtId="49" fontId="38" fillId="0" borderId="0" xfId="0" applyNumberFormat="1" applyFont="1" applyFill="1" applyAlignment="1">
      <alignment horizontal="center"/>
    </xf>
    <xf numFmtId="165" fontId="38" fillId="0" borderId="0" xfId="0" applyNumberFormat="1" applyFont="1" applyFill="1" applyAlignment="1">
      <alignment horizontal="center"/>
    </xf>
    <xf numFmtId="0" fontId="38" fillId="0" borderId="0" xfId="0" applyNumberFormat="1" applyFont="1" applyFill="1" applyAlignment="1">
      <alignment horizontal="center"/>
    </xf>
    <xf numFmtId="1" fontId="38" fillId="0" borderId="0" xfId="0" applyNumberFormat="1" applyFont="1" applyFill="1" applyAlignment="1"/>
    <xf numFmtId="0" fontId="38" fillId="10" borderId="0" xfId="0" applyFont="1" applyFill="1" applyAlignment="1">
      <alignment horizontal="center"/>
    </xf>
    <xf numFmtId="49" fontId="38" fillId="10" borderId="0" xfId="0" applyNumberFormat="1" applyFont="1" applyFill="1" applyAlignment="1">
      <alignment horizontal="center"/>
    </xf>
    <xf numFmtId="0" fontId="38" fillId="29" borderId="0" xfId="0" applyFont="1" applyFill="1" applyAlignment="1">
      <alignment horizontal="center"/>
    </xf>
    <xf numFmtId="49" fontId="38" fillId="29" borderId="0" xfId="0" applyNumberFormat="1" applyFont="1" applyFill="1" applyAlignment="1">
      <alignment horizontal="center"/>
    </xf>
    <xf numFmtId="165" fontId="38" fillId="29" borderId="0" xfId="0" applyNumberFormat="1" applyFont="1" applyFill="1" applyAlignment="1">
      <alignment horizontal="right"/>
    </xf>
    <xf numFmtId="0" fontId="38" fillId="12" borderId="0" xfId="0" applyFont="1" applyFill="1" applyAlignment="1">
      <alignment horizontal="center"/>
    </xf>
    <xf numFmtId="49" fontId="38" fillId="12" borderId="0" xfId="0" applyNumberFormat="1" applyFont="1" applyFill="1" applyAlignment="1">
      <alignment horizontal="center"/>
    </xf>
    <xf numFmtId="165" fontId="38" fillId="12" borderId="0" xfId="0" applyNumberFormat="1" applyFont="1" applyFill="1" applyAlignment="1">
      <alignment horizontal="right"/>
    </xf>
    <xf numFmtId="0" fontId="38" fillId="13" borderId="0" xfId="0" applyFont="1" applyFill="1" applyAlignment="1">
      <alignment horizontal="center"/>
    </xf>
    <xf numFmtId="49" fontId="38" fillId="13" borderId="0" xfId="0" applyNumberFormat="1" applyFont="1" applyFill="1" applyAlignment="1">
      <alignment horizontal="center"/>
    </xf>
    <xf numFmtId="0" fontId="38" fillId="14" borderId="0" xfId="0" applyFont="1" applyFill="1" applyAlignment="1">
      <alignment horizontal="center"/>
    </xf>
    <xf numFmtId="49" fontId="38" fillId="14" borderId="0" xfId="0" applyNumberFormat="1" applyFont="1" applyFill="1" applyAlignment="1">
      <alignment horizontal="center"/>
    </xf>
    <xf numFmtId="165" fontId="38" fillId="32" borderId="0" xfId="0" applyNumberFormat="1" applyFont="1" applyFill="1" applyAlignment="1">
      <alignment horizontal="right"/>
    </xf>
    <xf numFmtId="0" fontId="38" fillId="16" borderId="0" xfId="0" applyFont="1" applyFill="1" applyAlignment="1">
      <alignment horizontal="center"/>
    </xf>
    <xf numFmtId="49" fontId="38" fillId="16" borderId="0" xfId="0" applyNumberFormat="1" applyFont="1" applyFill="1" applyAlignment="1">
      <alignment horizontal="center"/>
    </xf>
    <xf numFmtId="0" fontId="38" fillId="17" borderId="0" xfId="0" applyFont="1" applyFill="1" applyAlignment="1">
      <alignment horizontal="center"/>
    </xf>
    <xf numFmtId="49" fontId="38" fillId="17" borderId="0" xfId="0" applyNumberFormat="1" applyFont="1" applyFill="1" applyAlignment="1">
      <alignment horizontal="center"/>
    </xf>
    <xf numFmtId="165" fontId="38" fillId="17" borderId="0" xfId="0" applyNumberFormat="1" applyFont="1" applyFill="1" applyAlignment="1">
      <alignment horizontal="right"/>
    </xf>
    <xf numFmtId="0" fontId="38" fillId="33" borderId="0" xfId="0" applyFont="1" applyFill="1" applyAlignment="1">
      <alignment horizontal="center"/>
    </xf>
    <xf numFmtId="49" fontId="38" fillId="33" borderId="0" xfId="0" applyNumberFormat="1" applyFont="1" applyFill="1" applyAlignment="1">
      <alignment horizontal="center"/>
    </xf>
    <xf numFmtId="0" fontId="38" fillId="9" borderId="0" xfId="0" applyFont="1" applyFill="1" applyAlignment="1">
      <alignment horizontal="center"/>
    </xf>
    <xf numFmtId="49" fontId="38" fillId="9" borderId="0" xfId="0" applyNumberFormat="1" applyFont="1" applyFill="1" applyAlignment="1">
      <alignment horizontal="center"/>
    </xf>
    <xf numFmtId="0" fontId="38" fillId="11" borderId="0" xfId="0" applyFont="1" applyFill="1" applyAlignment="1">
      <alignment horizontal="center"/>
    </xf>
    <xf numFmtId="49" fontId="38" fillId="11" borderId="0" xfId="0" applyNumberFormat="1" applyFont="1" applyFill="1" applyAlignment="1">
      <alignment horizontal="center"/>
    </xf>
    <xf numFmtId="0" fontId="37" fillId="0" borderId="0" xfId="0" applyFont="1" applyAlignment="1">
      <alignment horizontal="center"/>
    </xf>
    <xf numFmtId="0" fontId="37" fillId="0" borderId="0" xfId="0" applyFont="1"/>
    <xf numFmtId="0" fontId="37" fillId="0" borderId="0" xfId="0" applyFont="1" applyAlignment="1">
      <alignment horizontal="right"/>
    </xf>
    <xf numFmtId="0" fontId="37" fillId="0" borderId="0" xfId="0" pivotButton="1" applyFont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horizontal="right" vertical="center"/>
    </xf>
    <xf numFmtId="0" fontId="23" fillId="35" borderId="11" xfId="0" applyFont="1" applyFill="1" applyBorder="1" applyAlignment="1">
      <alignment vertical="center"/>
    </xf>
    <xf numFmtId="0" fontId="23" fillId="35" borderId="12" xfId="0" applyFont="1" applyFill="1" applyBorder="1" applyAlignment="1">
      <alignment vertical="center"/>
    </xf>
    <xf numFmtId="0" fontId="39" fillId="0" borderId="0" xfId="0" applyFont="1" applyFill="1" applyAlignment="1">
      <alignment vertical="center"/>
    </xf>
    <xf numFmtId="0" fontId="31" fillId="0" borderId="0" xfId="0" applyFont="1" applyFill="1"/>
    <xf numFmtId="165" fontId="19" fillId="5" borderId="0" xfId="0" applyNumberFormat="1" applyFont="1" applyFill="1" applyAlignment="1">
      <alignment horizontal="right"/>
    </xf>
    <xf numFmtId="165" fontId="19" fillId="8" borderId="0" xfId="0" applyNumberFormat="1" applyFont="1" applyFill="1" applyAlignment="1">
      <alignment horizontal="right"/>
    </xf>
    <xf numFmtId="165" fontId="19" fillId="9" borderId="0" xfId="0" applyNumberFormat="1" applyFont="1" applyFill="1" applyAlignment="1">
      <alignment horizontal="right"/>
    </xf>
    <xf numFmtId="165" fontId="19" fillId="25" borderId="0" xfId="0" applyNumberFormat="1" applyFont="1" applyFill="1" applyAlignment="1">
      <alignment horizontal="right"/>
    </xf>
    <xf numFmtId="14" fontId="36" fillId="0" borderId="11" xfId="0" applyNumberFormat="1" applyFont="1" applyFill="1" applyBorder="1" applyAlignment="1" applyProtection="1">
      <alignment horizontal="right" vertical="center"/>
      <protection locked="0"/>
    </xf>
    <xf numFmtId="0" fontId="40" fillId="0" borderId="0" xfId="0" applyFont="1" applyAlignment="1">
      <alignment horizontal="left"/>
    </xf>
    <xf numFmtId="0" fontId="41" fillId="0" borderId="0" xfId="0" applyFont="1" applyFill="1"/>
    <xf numFmtId="0" fontId="41" fillId="0" borderId="0" xfId="0" applyFont="1" applyFill="1" applyAlignment="1">
      <alignment horizontal="center"/>
    </xf>
    <xf numFmtId="165" fontId="41" fillId="0" borderId="0" xfId="0" applyNumberFormat="1" applyFont="1" applyFill="1" applyAlignment="1">
      <alignment horizontal="right"/>
    </xf>
    <xf numFmtId="49" fontId="41" fillId="0" borderId="0" xfId="0" applyNumberFormat="1" applyFont="1" applyFill="1" applyAlignment="1">
      <alignment horizontal="center"/>
    </xf>
    <xf numFmtId="165" fontId="41" fillId="0" borderId="0" xfId="0" applyNumberFormat="1" applyFont="1" applyFill="1" applyAlignment="1">
      <alignment horizontal="center"/>
    </xf>
    <xf numFmtId="0" fontId="41" fillId="0" borderId="0" xfId="0" applyNumberFormat="1" applyFont="1" applyFill="1" applyAlignment="1">
      <alignment horizontal="center"/>
    </xf>
    <xf numFmtId="1" fontId="41" fillId="0" borderId="0" xfId="0" applyNumberFormat="1" applyFont="1" applyFill="1" applyAlignment="1"/>
    <xf numFmtId="14" fontId="41" fillId="0" borderId="0" xfId="0" applyNumberFormat="1" applyFont="1" applyFill="1" applyAlignment="1">
      <alignment horizontal="center"/>
    </xf>
    <xf numFmtId="0" fontId="41" fillId="6" borderId="0" xfId="0" applyFont="1" applyFill="1" applyAlignment="1">
      <alignment horizontal="center"/>
    </xf>
    <xf numFmtId="49" fontId="41" fillId="6" borderId="0" xfId="0" applyNumberFormat="1" applyFont="1" applyFill="1" applyAlignment="1">
      <alignment horizontal="center"/>
    </xf>
    <xf numFmtId="0" fontId="41" fillId="17" borderId="0" xfId="0" applyFont="1" applyFill="1" applyAlignment="1">
      <alignment horizontal="center"/>
    </xf>
    <xf numFmtId="49" fontId="41" fillId="17" borderId="0" xfId="0" applyNumberFormat="1" applyFont="1" applyFill="1" applyAlignment="1">
      <alignment horizontal="center"/>
    </xf>
    <xf numFmtId="165" fontId="41" fillId="17" borderId="0" xfId="0" applyNumberFormat="1" applyFont="1" applyFill="1" applyAlignment="1">
      <alignment horizontal="right"/>
    </xf>
    <xf numFmtId="0" fontId="41" fillId="33" borderId="0" xfId="0" applyFont="1" applyFill="1" applyAlignment="1">
      <alignment horizontal="center"/>
    </xf>
    <xf numFmtId="49" fontId="41" fillId="33" borderId="0" xfId="0" applyNumberFormat="1" applyFont="1" applyFill="1" applyAlignment="1">
      <alignment horizontal="center"/>
    </xf>
    <xf numFmtId="0" fontId="41" fillId="25" borderId="0" xfId="0" applyFont="1" applyFill="1" applyAlignment="1">
      <alignment horizontal="center"/>
    </xf>
    <xf numFmtId="49" fontId="41" fillId="25" borderId="0" xfId="0" applyNumberFormat="1" applyFont="1" applyFill="1" applyAlignment="1">
      <alignment horizontal="center"/>
    </xf>
    <xf numFmtId="0" fontId="41" fillId="19" borderId="0" xfId="0" applyFont="1" applyFill="1" applyAlignment="1">
      <alignment horizontal="center"/>
    </xf>
    <xf numFmtId="49" fontId="41" fillId="19" borderId="0" xfId="0" applyNumberFormat="1" applyFont="1" applyFill="1" applyAlignment="1">
      <alignment horizontal="center"/>
    </xf>
    <xf numFmtId="165" fontId="41" fillId="10" borderId="0" xfId="0" applyNumberFormat="1" applyFont="1" applyFill="1" applyAlignment="1">
      <alignment horizontal="right"/>
    </xf>
    <xf numFmtId="0" fontId="41" fillId="20" borderId="0" xfId="0" applyFont="1" applyFill="1" applyAlignment="1">
      <alignment horizontal="center"/>
    </xf>
    <xf numFmtId="49" fontId="41" fillId="20" borderId="0" xfId="0" applyNumberFormat="1" applyFont="1" applyFill="1" applyAlignment="1">
      <alignment horizontal="center"/>
    </xf>
    <xf numFmtId="0" fontId="41" fillId="26" borderId="0" xfId="0" applyFont="1" applyFill="1" applyAlignment="1">
      <alignment horizontal="center"/>
    </xf>
    <xf numFmtId="49" fontId="41" fillId="26" borderId="0" xfId="0" applyNumberFormat="1" applyFont="1" applyFill="1" applyAlignment="1">
      <alignment horizontal="center"/>
    </xf>
    <xf numFmtId="165" fontId="41" fillId="26" borderId="0" xfId="0" applyNumberFormat="1" applyFont="1" applyFill="1" applyAlignment="1">
      <alignment horizontal="right"/>
    </xf>
    <xf numFmtId="0" fontId="41" fillId="30" borderId="0" xfId="0" applyFont="1" applyFill="1" applyAlignment="1">
      <alignment horizontal="center"/>
    </xf>
    <xf numFmtId="49" fontId="41" fillId="30" borderId="0" xfId="0" applyNumberFormat="1" applyFont="1" applyFill="1" applyAlignment="1">
      <alignment horizontal="center"/>
    </xf>
    <xf numFmtId="165" fontId="41" fillId="30" borderId="0" xfId="0" applyNumberFormat="1" applyFont="1" applyFill="1" applyAlignment="1">
      <alignment horizontal="right"/>
    </xf>
    <xf numFmtId="0" fontId="41" fillId="31" borderId="0" xfId="0" applyFont="1" applyFill="1" applyAlignment="1">
      <alignment horizontal="center"/>
    </xf>
    <xf numFmtId="49" fontId="41" fillId="31" borderId="0" xfId="0" applyNumberFormat="1" applyFont="1" applyFill="1" applyAlignment="1">
      <alignment horizontal="center"/>
    </xf>
    <xf numFmtId="0" fontId="41" fillId="22" borderId="0" xfId="0" applyFont="1" applyFill="1" applyAlignment="1">
      <alignment horizontal="center"/>
    </xf>
    <xf numFmtId="49" fontId="41" fillId="22" borderId="0" xfId="0" applyNumberFormat="1" applyFont="1" applyFill="1" applyAlignment="1">
      <alignment horizontal="center"/>
    </xf>
    <xf numFmtId="165" fontId="41" fillId="22" borderId="0" xfId="0" applyNumberFormat="1" applyFont="1" applyFill="1" applyAlignment="1">
      <alignment horizontal="right"/>
    </xf>
    <xf numFmtId="0" fontId="41" fillId="5" borderId="0" xfId="0" applyFont="1" applyFill="1" applyAlignment="1">
      <alignment horizontal="center"/>
    </xf>
    <xf numFmtId="49" fontId="41" fillId="5" borderId="0" xfId="0" applyNumberFormat="1" applyFont="1" applyFill="1" applyAlignment="1">
      <alignment horizontal="center"/>
    </xf>
    <xf numFmtId="165" fontId="41" fillId="23" borderId="0" xfId="0" applyNumberFormat="1" applyFont="1" applyFill="1" applyAlignment="1">
      <alignment horizontal="right"/>
    </xf>
    <xf numFmtId="165" fontId="41" fillId="32" borderId="0" xfId="0" applyNumberFormat="1" applyFont="1" applyFill="1" applyAlignment="1">
      <alignment horizontal="right"/>
    </xf>
    <xf numFmtId="0" fontId="41" fillId="11" borderId="0" xfId="0" applyFont="1" applyFill="1" applyAlignment="1">
      <alignment horizontal="center"/>
    </xf>
    <xf numFmtId="49" fontId="41" fillId="11" borderId="0" xfId="0" applyNumberFormat="1" applyFont="1" applyFill="1" applyAlignment="1">
      <alignment horizontal="center"/>
    </xf>
    <xf numFmtId="165" fontId="41" fillId="11" borderId="0" xfId="0" applyNumberFormat="1" applyFont="1" applyFill="1" applyAlignment="1">
      <alignment horizontal="right"/>
    </xf>
    <xf numFmtId="0" fontId="41" fillId="29" borderId="0" xfId="0" applyFont="1" applyFill="1" applyAlignment="1">
      <alignment horizontal="center"/>
    </xf>
    <xf numFmtId="49" fontId="41" fillId="29" borderId="0" xfId="0" applyNumberFormat="1" applyFont="1" applyFill="1" applyAlignment="1">
      <alignment horizontal="center"/>
    </xf>
    <xf numFmtId="0" fontId="37" fillId="0" borderId="0" xfId="0" pivotButton="1" applyFont="1" applyAlignment="1">
      <alignment horizontal="center" vertical="center"/>
    </xf>
    <xf numFmtId="0" fontId="42" fillId="0" borderId="0" xfId="0" applyFont="1" applyFill="1" applyAlignment="1">
      <alignment horizontal="center" vertical="center"/>
    </xf>
    <xf numFmtId="0" fontId="43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165" fontId="19" fillId="30" borderId="0" xfId="0" applyNumberFormat="1" applyFont="1" applyFill="1" applyAlignment="1">
      <alignment horizontal="right"/>
    </xf>
    <xf numFmtId="165" fontId="19" fillId="33" borderId="0" xfId="0" applyNumberFormat="1" applyFont="1" applyFill="1" applyAlignment="1">
      <alignment horizontal="right"/>
    </xf>
    <xf numFmtId="165" fontId="19" fillId="11" borderId="0" xfId="0" applyNumberFormat="1" applyFont="1" applyFill="1" applyAlignment="1">
      <alignment horizontal="right"/>
    </xf>
    <xf numFmtId="165" fontId="19" fillId="22" borderId="0" xfId="0" applyNumberFormat="1" applyFont="1" applyFill="1" applyAlignment="1">
      <alignment horizontal="right"/>
    </xf>
    <xf numFmtId="165" fontId="19" fillId="6" borderId="0" xfId="0" applyNumberFormat="1" applyFont="1" applyFill="1" applyAlignment="1">
      <alignment horizontal="right"/>
    </xf>
    <xf numFmtId="167" fontId="0" fillId="0" borderId="0" xfId="0" applyNumberFormat="1"/>
    <xf numFmtId="0" fontId="41" fillId="23" borderId="0" xfId="0" applyFont="1" applyFill="1" applyAlignment="1">
      <alignment horizontal="center"/>
    </xf>
    <xf numFmtId="49" fontId="41" fillId="23" borderId="0" xfId="0" applyNumberFormat="1" applyFont="1" applyFill="1" applyAlignment="1">
      <alignment horizontal="center"/>
    </xf>
    <xf numFmtId="0" fontId="41" fillId="32" borderId="0" xfId="0" applyFont="1" applyFill="1" applyAlignment="1">
      <alignment horizontal="center"/>
    </xf>
    <xf numFmtId="49" fontId="41" fillId="32" borderId="0" xfId="0" applyNumberFormat="1" applyFont="1" applyFill="1" applyAlignment="1">
      <alignment horizontal="center"/>
    </xf>
    <xf numFmtId="0" fontId="41" fillId="7" borderId="0" xfId="0" applyFont="1" applyFill="1" applyAlignment="1">
      <alignment horizontal="center"/>
    </xf>
    <xf numFmtId="49" fontId="41" fillId="7" borderId="0" xfId="0" applyNumberFormat="1" applyFont="1" applyFill="1" applyAlignment="1">
      <alignment horizontal="center"/>
    </xf>
    <xf numFmtId="0" fontId="41" fillId="8" borderId="0" xfId="0" applyFont="1" applyFill="1" applyAlignment="1">
      <alignment horizontal="center"/>
    </xf>
    <xf numFmtId="49" fontId="41" fillId="8" borderId="0" xfId="0" applyNumberFormat="1" applyFont="1" applyFill="1" applyAlignment="1">
      <alignment horizontal="center"/>
    </xf>
    <xf numFmtId="0" fontId="41" fillId="9" borderId="0" xfId="0" applyFont="1" applyFill="1" applyAlignment="1">
      <alignment horizontal="center"/>
    </xf>
    <xf numFmtId="49" fontId="41" fillId="9" borderId="0" xfId="0" applyNumberFormat="1" applyFont="1" applyFill="1" applyAlignment="1">
      <alignment horizontal="center"/>
    </xf>
    <xf numFmtId="166" fontId="37" fillId="0" borderId="0" xfId="0" applyNumberFormat="1" applyFont="1"/>
    <xf numFmtId="167" fontId="37" fillId="0" borderId="0" xfId="0" applyNumberFormat="1" applyFont="1"/>
    <xf numFmtId="166" fontId="37" fillId="0" borderId="0" xfId="0" applyNumberFormat="1" applyFont="1" applyAlignment="1">
      <alignment horizontal="right"/>
    </xf>
    <xf numFmtId="166" fontId="3" fillId="0" borderId="9" xfId="0" applyNumberFormat="1" applyFont="1" applyFill="1" applyBorder="1"/>
    <xf numFmtId="0" fontId="37" fillId="0" borderId="0" xfId="0" applyFont="1" applyAlignment="1">
      <alignment horizontal="left"/>
    </xf>
    <xf numFmtId="0" fontId="45" fillId="0" borderId="0" xfId="0" applyFont="1" applyAlignment="1">
      <alignment horizontal="center"/>
    </xf>
    <xf numFmtId="0" fontId="0" fillId="7" borderId="0" xfId="0" applyFill="1"/>
    <xf numFmtId="0" fontId="37" fillId="0" borderId="0" xfId="0" applyNumberFormat="1" applyFont="1" applyBorder="1" applyAlignment="1">
      <alignment horizontal="center" vertical="center"/>
    </xf>
    <xf numFmtId="166" fontId="44" fillId="0" borderId="0" xfId="0" applyNumberFormat="1" applyFont="1" applyBorder="1" applyAlignment="1">
      <alignment horizontal="center" vertical="center"/>
    </xf>
    <xf numFmtId="167" fontId="37" fillId="0" borderId="0" xfId="0" applyNumberFormat="1" applyFont="1" applyFill="1" applyBorder="1" applyAlignment="1">
      <alignment horizontal="right" vertical="center"/>
    </xf>
    <xf numFmtId="166" fontId="37" fillId="0" borderId="0" xfId="0" applyNumberFormat="1" applyFont="1" applyFill="1" applyBorder="1" applyAlignment="1">
      <alignment horizontal="right" vertical="center"/>
    </xf>
    <xf numFmtId="167" fontId="37" fillId="0" borderId="0" xfId="0" applyNumberFormat="1" applyFont="1" applyBorder="1" applyAlignment="1">
      <alignment horizontal="right" vertical="center"/>
    </xf>
    <xf numFmtId="0" fontId="15" fillId="27" borderId="10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1355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 readingOrder="0"/>
    </dxf>
    <dxf>
      <alignment horizontal="left" readingOrder="0"/>
    </dxf>
    <dxf>
      <alignment horizontal="left" readingOrder="0"/>
    </dxf>
    <dxf>
      <alignment horizontal="left" readingOrder="0"/>
    </dxf>
    <dxf>
      <numFmt numFmtId="166" formatCode="_-* #,##0.00\ [$CHF-100C]_-;\-* #,##0.00\ [$CHF-100C]_-;_-* &quot;-&quot;??\ [$CHF-100C]_-;_-@_-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numFmt numFmtId="167" formatCode="#,##0.00\ [$CHF-100C]"/>
    </dxf>
    <dxf>
      <numFmt numFmtId="166" formatCode="_-* #,##0.00\ [$CHF-100C]_-;\-* #,##0.00\ [$CHF-100C]_-;_-* &quot;-&quot;??\ [$CHF-100C]_-;_-@_-"/>
    </dxf>
    <dxf>
      <alignment horizontal="right" readingOrder="0"/>
    </dxf>
    <dxf>
      <alignment horizontal="right" readingOrder="0"/>
    </dxf>
    <dxf>
      <alignment horizontal="general" readingOrder="0"/>
    </dxf>
    <dxf>
      <numFmt numFmtId="167" formatCode="#,##0.00\ [$CHF-100C]"/>
      <alignment horizontal="right" readingOrder="0"/>
    </dxf>
    <dxf>
      <alignment horizontal="right" readingOrder="0"/>
    </dxf>
    <dxf>
      <fill>
        <patternFill patternType="solid">
          <bgColor theme="7" tint="0.39997558519241921"/>
        </patternFill>
      </fill>
    </dxf>
    <dxf>
      <fill>
        <patternFill patternType="solid">
          <bgColor theme="7" tint="-0.249977111117893"/>
        </patternFill>
      </fill>
    </dxf>
    <dxf>
      <font>
        <color auto="1"/>
      </font>
    </dxf>
    <dxf>
      <font>
        <b/>
      </font>
    </dxf>
    <dxf>
      <font>
        <color rgb="FF3366FF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auto="1"/>
      </font>
    </dxf>
    <dxf>
      <fill>
        <patternFill patternType="none">
          <bgColor auto="1"/>
        </patternFill>
      </fill>
    </dxf>
    <dxf>
      <font>
        <color theme="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rgb="FFFF0000"/>
      </font>
    </dxf>
    <dxf>
      <font>
        <b val="0"/>
      </font>
    </dxf>
    <dxf>
      <font>
        <b/>
      </font>
    </dxf>
    <dxf>
      <font>
        <i/>
      </font>
    </dxf>
    <dxf>
      <font>
        <sz val="11"/>
      </font>
    </dxf>
    <dxf>
      <font>
        <sz val="12"/>
      </font>
    </dxf>
    <dxf>
      <font>
        <i/>
      </font>
    </dxf>
    <dxf>
      <font>
        <sz val="11"/>
      </font>
    </dxf>
    <dxf>
      <font>
        <sz val="12"/>
      </font>
    </dxf>
    <dxf>
      <font>
        <sz val="11"/>
      </font>
    </dxf>
    <dxf>
      <font>
        <sz val="12"/>
      </font>
    </dxf>
    <dxf>
      <font>
        <sz val="11"/>
      </font>
    </dxf>
    <dxf>
      <font>
        <sz val="1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sz val="9"/>
      </font>
    </dxf>
    <dxf>
      <font>
        <sz val="8"/>
      </font>
    </dxf>
    <dxf>
      <alignment horizontal="right" readingOrder="0"/>
    </dxf>
    <dxf>
      <fill>
        <patternFill>
          <bgColor rgb="FF9FDC8A"/>
        </patternFill>
      </fill>
    </dxf>
    <dxf>
      <fill>
        <patternFill>
          <bgColor rgb="FF9FDC8A"/>
        </patternFill>
      </fill>
    </dxf>
    <dxf>
      <alignment horizontal="right" readingOrder="0"/>
    </dxf>
    <dxf>
      <fill>
        <patternFill>
          <bgColor rgb="FF77F571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ont>
        <b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i val="0"/>
      </font>
    </dxf>
    <dxf>
      <alignment horizontal="left" readingOrder="0"/>
    </dxf>
    <dxf>
      <font>
        <sz val="9"/>
      </font>
    </dxf>
    <dxf>
      <font>
        <sz val="8"/>
      </font>
    </dxf>
    <dxf>
      <font>
        <sz val="9"/>
      </font>
    </dxf>
    <dxf>
      <font>
        <sz val="8"/>
      </font>
    </dxf>
    <dxf>
      <font>
        <sz val="9"/>
      </font>
    </dxf>
    <dxf>
      <font>
        <sz val="8"/>
      </font>
    </dxf>
    <dxf>
      <font>
        <color rgb="FF00B050"/>
      </font>
    </dxf>
    <dxf>
      <fill>
        <patternFill patternType="none">
          <bgColor auto="1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none">
          <bgColor auto="1"/>
        </patternFill>
      </fill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alignment shrinkToFit="1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8"/>
      </font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sz val="8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shrinkToFit="1" readingOrder="0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ill>
        <patternFill patternType="none">
          <bgColor auto="1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ill>
        <patternFill patternType="none">
          <bgColor auto="1"/>
        </patternFill>
      </fill>
    </dxf>
    <dxf>
      <font>
        <color rgb="FF00B050"/>
      </font>
    </dxf>
    <dxf>
      <font>
        <sz val="8"/>
      </font>
    </dxf>
    <dxf>
      <font>
        <sz val="9"/>
      </font>
    </dxf>
    <dxf>
      <font>
        <sz val="8"/>
      </font>
    </dxf>
    <dxf>
      <font>
        <sz val="9"/>
      </font>
    </dxf>
    <dxf>
      <font>
        <sz val="8"/>
      </font>
    </dxf>
    <dxf>
      <font>
        <sz val="9"/>
      </font>
    </dxf>
    <dxf>
      <alignment horizontal="left" readingOrder="0"/>
    </dxf>
    <dxf>
      <font>
        <i val="0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sz val="9"/>
      </font>
    </dxf>
    <dxf>
      <font>
        <b/>
      </font>
    </dxf>
    <dxf>
      <font>
        <color theme="0"/>
      </font>
    </dxf>
    <dxf>
      <fill>
        <patternFill patternType="solid">
          <bgColor rgb="FF00B050"/>
        </patternFill>
      </fill>
    </dxf>
    <dxf>
      <fill>
        <patternFill>
          <bgColor rgb="FF77F571"/>
        </patternFill>
      </fill>
    </dxf>
    <dxf>
      <alignment horizontal="right" readingOrder="0"/>
    </dxf>
    <dxf>
      <fill>
        <patternFill>
          <bgColor rgb="FF9FDC8A"/>
        </patternFill>
      </fill>
    </dxf>
    <dxf>
      <fill>
        <patternFill>
          <bgColor rgb="FF9FDC8A"/>
        </patternFill>
      </fill>
    </dxf>
    <dxf>
      <alignment horizontal="right" readingOrder="0"/>
    </dxf>
    <dxf>
      <font>
        <sz val="8"/>
      </font>
    </dxf>
    <dxf>
      <font>
        <sz val="9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sz val="10"/>
      </font>
    </dxf>
    <dxf>
      <font>
        <sz val="11"/>
      </font>
    </dxf>
    <dxf>
      <font>
        <sz val="12"/>
      </font>
    </dxf>
    <dxf>
      <font>
        <sz val="11"/>
      </font>
    </dxf>
    <dxf>
      <font>
        <sz val="12"/>
      </font>
    </dxf>
    <dxf>
      <font>
        <sz val="11"/>
      </font>
    </dxf>
    <dxf>
      <font>
        <i/>
      </font>
    </dxf>
    <dxf>
      <font>
        <sz val="12"/>
      </font>
    </dxf>
    <dxf>
      <font>
        <sz val="11"/>
      </font>
    </dxf>
    <dxf>
      <font>
        <i/>
      </font>
    </dxf>
    <dxf>
      <font>
        <b/>
      </font>
    </dxf>
    <dxf>
      <font>
        <b val="0"/>
      </font>
    </dxf>
    <dxf>
      <font>
        <color rgb="FFFF0000"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color theme="0"/>
      </font>
    </dxf>
    <dxf>
      <fill>
        <patternFill patternType="none">
          <bgColor auto="1"/>
        </patternFill>
      </fill>
    </dxf>
    <dxf>
      <font>
        <color auto="1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rgb="FF3366FF"/>
      </font>
    </dxf>
    <dxf>
      <font>
        <b/>
      </font>
    </dxf>
    <dxf>
      <font>
        <color auto="1"/>
      </font>
    </dxf>
    <dxf>
      <fill>
        <patternFill patternType="solid">
          <bgColor theme="7" tint="-0.249977111117893"/>
        </patternFill>
      </fill>
    </dxf>
    <dxf>
      <fill>
        <patternFill patternType="solid">
          <bgColor theme="7" tint="0.39997558519241921"/>
        </patternFill>
      </fill>
    </dxf>
    <dxf>
      <alignment horizontal="right" readingOrder="0"/>
    </dxf>
    <dxf>
      <numFmt numFmtId="167" formatCode="#,##0.00\ [$CHF-100C]"/>
      <alignment horizontal="right" readingOrder="0"/>
    </dxf>
    <dxf>
      <alignment horizontal="general" readingOrder="0"/>
    </dxf>
    <dxf>
      <alignment horizontal="right" readingOrder="0"/>
    </dxf>
    <dxf>
      <alignment horizontal="right" readingOrder="0"/>
    </dxf>
    <dxf>
      <numFmt numFmtId="166" formatCode="_-* #,##0.00\ [$CHF-100C]_-;\-* #,##0.00\ [$CHF-100C]_-;_-* &quot;-&quot;??\ [$CHF-100C]_-;_-@_-"/>
    </dxf>
    <dxf>
      <numFmt numFmtId="167" formatCode="#,##0.00\ [$CHF-100C]"/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numFmt numFmtId="166" formatCode="_-* #,##0.00\ [$CHF-100C]_-;\-* #,##0.00\ [$CHF-100C]_-;_-* &quot;-&quot;??\ [$CHF-100C]_-;_-@_-"/>
    </dxf>
    <dxf>
      <alignment horizontal="left" readingOrder="0"/>
    </dxf>
    <dxf>
      <alignment horizontal="left" readingOrder="0"/>
    </dxf>
    <dxf>
      <alignment horizontal="left" readingOrder="0"/>
    </dxf>
    <dxf>
      <alignment horizontal="center" readingOrder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3366FF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sz val="10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sz val="1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#,##0.00\ [$CHF]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#,##0.00\ [$CHF]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#,##0.00\ [$CHF]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#,##0.00\ [$CHF]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#,##0.00\ [$CHF]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0"/>
        <color theme="1"/>
      </font>
    </dxf>
    <dxf>
      <font>
        <b/>
        <i val="0"/>
        <color rgb="FF00B050"/>
      </font>
    </dxf>
    <dxf>
      <font>
        <b/>
        <i val="0"/>
        <color rgb="FF3366FF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7" formatCode="#,##0.00\ [$CHF-100C]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6" formatCode="_-* #,##0.00\ [$CHF-100C]_-;\-* #,##0.00\ [$CHF-100C]_-;_-* &quot;-&quot;??\ [$CHF-100C]_-;_-@_-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6" formatCode="_-* #,##0.00\ [$CHF-100C]_-;\-* #,##0.00\ [$CHF-100C]_-;_-* &quot;-&quot;??\ [$CHF-100C]_-;_-@_-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166" formatCode="_-* #,##0.00\ [$CHF-100C]_-;\-* #,##0.00\ [$CHF-100C]_-;_-* &quot;-&quot;??\ [$CHF-100C]_-;_-@_-"/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3366FF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66FF"/>
      <color rgb="FFF686B6"/>
      <color rgb="FFF743C4"/>
      <color rgb="FF77F571"/>
      <color rgb="FF9FDC8A"/>
      <color rgb="FF36EA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G$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184149</xdr:colOff>
      <xdr:row>5</xdr:row>
      <xdr:rowOff>71099</xdr:rowOff>
    </xdr:from>
    <xdr:to>
      <xdr:col>6</xdr:col>
      <xdr:colOff>386952</xdr:colOff>
      <xdr:row>8</xdr:row>
      <xdr:rowOff>61574</xdr:rowOff>
    </xdr:to>
    <xdr:sp macro="[0]!Va_Feuil6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4149" y="1023599"/>
          <a:ext cx="4012803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rgbClr val="FF0000"/>
              </a:solidFill>
            </a:rPr>
            <a:t>accès masque de</a:t>
          </a:r>
          <a:r>
            <a:rPr lang="fr-FR" sz="2800" b="1" u="sng" baseline="0">
              <a:solidFill>
                <a:srgbClr val="FF0000"/>
              </a:solidFill>
            </a:rPr>
            <a:t> saisie</a:t>
          </a:r>
          <a:endParaRPr lang="fr-FR" sz="2800" b="1" u="sng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484481</xdr:colOff>
      <xdr:row>12</xdr:row>
      <xdr:rowOff>44702</xdr:rowOff>
    </xdr:from>
    <xdr:to>
      <xdr:col>12</xdr:col>
      <xdr:colOff>208358</xdr:colOff>
      <xdr:row>15</xdr:row>
      <xdr:rowOff>35177</xdr:rowOff>
    </xdr:to>
    <xdr:sp macro="[0]!Trier_Date" textlink="">
      <xdr:nvSpPr>
        <xdr:cNvPr id="11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94481" y="2330702"/>
          <a:ext cx="4295877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chemeClr val="accent6">
                  <a:lumMod val="75000"/>
                </a:schemeClr>
              </a:solidFill>
            </a:rPr>
            <a:t>tri antéchronologique</a:t>
          </a:r>
        </a:p>
      </xdr:txBody>
    </xdr:sp>
    <xdr:clientData/>
  </xdr:twoCellAnchor>
  <xdr:twoCellAnchor>
    <xdr:from>
      <xdr:col>6</xdr:col>
      <xdr:colOff>474875</xdr:colOff>
      <xdr:row>8</xdr:row>
      <xdr:rowOff>142417</xdr:rowOff>
    </xdr:from>
    <xdr:to>
      <xdr:col>12</xdr:col>
      <xdr:colOff>198650</xdr:colOff>
      <xdr:row>11</xdr:row>
      <xdr:rowOff>132892</xdr:rowOff>
    </xdr:to>
    <xdr:sp macro="[0]!Va_TCD" textlink="">
      <xdr:nvSpPr>
        <xdr:cNvPr id="12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84875" y="1666417"/>
          <a:ext cx="4295775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rgbClr val="F743C4"/>
              </a:solidFill>
            </a:rPr>
            <a:t>tableau croisé</a:t>
          </a:r>
          <a:r>
            <a:rPr lang="fr-FR" sz="2800" b="1" u="sng" baseline="0">
              <a:solidFill>
                <a:srgbClr val="F743C4"/>
              </a:solidFill>
            </a:rPr>
            <a:t> dynamique</a:t>
          </a:r>
          <a:endParaRPr lang="fr-FR" sz="2800" b="1" u="sng">
            <a:solidFill>
              <a:srgbClr val="F743C4"/>
            </a:solidFill>
          </a:endParaRPr>
        </a:p>
      </xdr:txBody>
    </xdr:sp>
    <xdr:clientData/>
  </xdr:twoCellAnchor>
  <xdr:twoCellAnchor>
    <xdr:from>
      <xdr:col>1</xdr:col>
      <xdr:colOff>174074</xdr:colOff>
      <xdr:row>15</xdr:row>
      <xdr:rowOff>130409</xdr:rowOff>
    </xdr:from>
    <xdr:to>
      <xdr:col>6</xdr:col>
      <xdr:colOff>392905</xdr:colOff>
      <xdr:row>18</xdr:row>
      <xdr:rowOff>120884</xdr:rowOff>
    </xdr:to>
    <xdr:sp macro="[0]!Va_Feuil1" textlink="">
      <xdr:nvSpPr>
        <xdr:cNvPr id="13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4074" y="2987909"/>
          <a:ext cx="4028831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rgbClr val="00B0F0"/>
              </a:solidFill>
            </a:rPr>
            <a:t>rapport quotidien</a:t>
          </a:r>
        </a:p>
      </xdr:txBody>
    </xdr:sp>
    <xdr:clientData/>
  </xdr:twoCellAnchor>
  <xdr:twoCellAnchor>
    <xdr:from>
      <xdr:col>6</xdr:col>
      <xdr:colOff>478997</xdr:colOff>
      <xdr:row>5</xdr:row>
      <xdr:rowOff>79680</xdr:rowOff>
    </xdr:from>
    <xdr:to>
      <xdr:col>12</xdr:col>
      <xdr:colOff>184546</xdr:colOff>
      <xdr:row>8</xdr:row>
      <xdr:rowOff>70155</xdr:rowOff>
    </xdr:to>
    <xdr:sp macro="[0]!Va_Listes" textlink="">
      <xdr:nvSpPr>
        <xdr:cNvPr id="14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88997" y="1032180"/>
          <a:ext cx="4277549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rgbClr val="36EA99"/>
              </a:solidFill>
            </a:rPr>
            <a:t>métadonnées</a:t>
          </a:r>
        </a:p>
      </xdr:txBody>
    </xdr:sp>
    <xdr:clientData/>
  </xdr:twoCellAnchor>
  <xdr:twoCellAnchor>
    <xdr:from>
      <xdr:col>6</xdr:col>
      <xdr:colOff>475708</xdr:colOff>
      <xdr:row>15</xdr:row>
      <xdr:rowOff>129346</xdr:rowOff>
    </xdr:from>
    <xdr:to>
      <xdr:col>12</xdr:col>
      <xdr:colOff>220266</xdr:colOff>
      <xdr:row>18</xdr:row>
      <xdr:rowOff>119821</xdr:rowOff>
    </xdr:to>
    <xdr:sp macro="[0]!Va_SdD" textlink="">
      <xdr:nvSpPr>
        <xdr:cNvPr id="15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285708" y="2986846"/>
          <a:ext cx="4316558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chemeClr val="accent6">
                  <a:lumMod val="75000"/>
                </a:schemeClr>
              </a:solidFill>
            </a:rPr>
            <a:t>données générales</a:t>
          </a:r>
        </a:p>
      </xdr:txBody>
    </xdr:sp>
    <xdr:clientData/>
  </xdr:twoCellAnchor>
  <xdr:twoCellAnchor>
    <xdr:from>
      <xdr:col>1</xdr:col>
      <xdr:colOff>186711</xdr:colOff>
      <xdr:row>8</xdr:row>
      <xdr:rowOff>139470</xdr:rowOff>
    </xdr:from>
    <xdr:to>
      <xdr:col>6</xdr:col>
      <xdr:colOff>394529</xdr:colOff>
      <xdr:row>11</xdr:row>
      <xdr:rowOff>129945</xdr:rowOff>
    </xdr:to>
    <xdr:sp macro="[0]!Va_Feuil6" textlink="">
      <xdr:nvSpPr>
        <xdr:cNvPr id="16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6711" y="1663470"/>
          <a:ext cx="4017818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rgbClr val="FF0000"/>
              </a:solidFill>
            </a:rPr>
            <a:t>modification des données</a:t>
          </a:r>
        </a:p>
      </xdr:txBody>
    </xdr:sp>
    <xdr:clientData/>
  </xdr:twoCellAnchor>
  <xdr:twoCellAnchor>
    <xdr:from>
      <xdr:col>1</xdr:col>
      <xdr:colOff>174451</xdr:colOff>
      <xdr:row>12</xdr:row>
      <xdr:rowOff>41161</xdr:rowOff>
    </xdr:from>
    <xdr:to>
      <xdr:col>6</xdr:col>
      <xdr:colOff>382269</xdr:colOff>
      <xdr:row>15</xdr:row>
      <xdr:rowOff>31636</xdr:rowOff>
    </xdr:to>
    <xdr:sp macro="[0]!Feuil6.RAZ" textlink="">
      <xdr:nvSpPr>
        <xdr:cNvPr id="9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4451" y="2327161"/>
          <a:ext cx="4017818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sng">
              <a:solidFill>
                <a:srgbClr val="FF0000"/>
              </a:solidFill>
            </a:rPr>
            <a:t>remise à zéro</a:t>
          </a:r>
        </a:p>
      </xdr:txBody>
    </xdr:sp>
    <xdr:clientData/>
  </xdr:twoCellAnchor>
  <xdr:twoCellAnchor>
    <xdr:from>
      <xdr:col>1</xdr:col>
      <xdr:colOff>190500</xdr:colOff>
      <xdr:row>1</xdr:row>
      <xdr:rowOff>77391</xdr:rowOff>
    </xdr:from>
    <xdr:to>
      <xdr:col>4</xdr:col>
      <xdr:colOff>29766</xdr:colOff>
      <xdr:row>4</xdr:row>
      <xdr:rowOff>67866</xdr:rowOff>
    </xdr:to>
    <xdr:sp macro="" textlink="">
      <xdr:nvSpPr>
        <xdr:cNvPr id="10" name="Rogner un rectangle avec un coin du même côté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90500" y="267891"/>
          <a:ext cx="2125266" cy="561975"/>
        </a:xfrm>
        <a:prstGeom prst="snip2SameRect">
          <a:avLst>
            <a:gd name="adj1" fmla="val 0"/>
            <a:gd name="adj2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l"/>
          <a:r>
            <a:rPr lang="fr-FR" sz="2800" b="1" u="none">
              <a:solidFill>
                <a:schemeClr val="bg1"/>
              </a:solidFill>
            </a:rPr>
            <a:t>FONCTIONS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962106</xdr:colOff>
      <xdr:row>0</xdr:row>
      <xdr:rowOff>56814</xdr:rowOff>
    </xdr:from>
    <xdr:to>
      <xdr:col>4</xdr:col>
      <xdr:colOff>78827</xdr:colOff>
      <xdr:row>0</xdr:row>
      <xdr:rowOff>398814</xdr:rowOff>
    </xdr:to>
    <xdr:sp macro="[0]!Feuil6.Modification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3412330" y="56814"/>
          <a:ext cx="2236980" cy="342000"/>
        </a:xfrm>
        <a:prstGeom prst="roundRect">
          <a:avLst>
            <a:gd name="adj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 u="sng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consultation</a:t>
          </a:r>
          <a:r>
            <a:rPr lang="fr-FR" sz="1400" b="1" u="sng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 - </a:t>
          </a:r>
          <a:r>
            <a:rPr lang="fr-FR" sz="1400" b="1" u="sng">
              <a:solidFill>
                <a:srgbClr val="FF0000"/>
              </a:solidFill>
              <a:latin typeface="+mn-lt"/>
              <a:ea typeface="+mn-ea"/>
              <a:cs typeface="Arial" panose="020B0604020202020204" pitchFamily="34" charset="0"/>
            </a:rPr>
            <a:t>modification</a:t>
          </a:r>
        </a:p>
      </xdr:txBody>
    </xdr:sp>
    <xdr:clientData/>
  </xdr:twoCellAnchor>
  <xdr:twoCellAnchor>
    <xdr:from>
      <xdr:col>4</xdr:col>
      <xdr:colOff>617483</xdr:colOff>
      <xdr:row>0</xdr:row>
      <xdr:rowOff>220406</xdr:rowOff>
    </xdr:from>
    <xdr:to>
      <xdr:col>5</xdr:col>
      <xdr:colOff>203651</xdr:colOff>
      <xdr:row>0</xdr:row>
      <xdr:rowOff>562406</xdr:rowOff>
    </xdr:to>
    <xdr:sp macro="[0]!Appel_Usf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187966" y="220406"/>
          <a:ext cx="1530582" cy="342000"/>
        </a:xfrm>
        <a:prstGeom prst="roundRect">
          <a:avLst>
            <a:gd name="adj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2000" b="1" u="sng">
              <a:solidFill>
                <a:schemeClr val="bg1"/>
              </a:solidFill>
            </a:rPr>
            <a:t>liste</a:t>
          </a:r>
          <a:r>
            <a:rPr lang="fr-FR" sz="2000" b="1" u="sng" baseline="0">
              <a:solidFill>
                <a:schemeClr val="bg1"/>
              </a:solidFill>
            </a:rPr>
            <a:t> des ID</a:t>
          </a:r>
          <a:endParaRPr lang="fr-FR" sz="2000" b="1" u="sng">
            <a:solidFill>
              <a:schemeClr val="bg1"/>
            </a:solidFill>
          </a:endParaRPr>
        </a:p>
      </xdr:txBody>
    </xdr:sp>
    <xdr:clientData/>
  </xdr:twoCellAnchor>
  <xdr:twoCellAnchor editAs="absolute">
    <xdr:from>
      <xdr:col>0</xdr:col>
      <xdr:colOff>2020750</xdr:colOff>
      <xdr:row>0</xdr:row>
      <xdr:rowOff>60969</xdr:rowOff>
    </xdr:from>
    <xdr:to>
      <xdr:col>1</xdr:col>
      <xdr:colOff>788276</xdr:colOff>
      <xdr:row>0</xdr:row>
      <xdr:rowOff>402969</xdr:rowOff>
    </xdr:to>
    <xdr:sp macro="[0]!Feuil6.RAZ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2020750" y="60969"/>
          <a:ext cx="1217750" cy="342000"/>
        </a:xfrm>
        <a:prstGeom prst="roundRect">
          <a:avLst>
            <a:gd name="adj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CH" sz="1400" b="1" u="sng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remise</a:t>
          </a:r>
          <a:r>
            <a:rPr lang="fr-CH" sz="1400" b="1" u="sng" baseline="0">
              <a:solidFill>
                <a:srgbClr val="FF0000"/>
              </a:solidFill>
              <a:latin typeface="+mn-lt"/>
              <a:cs typeface="Arial" panose="020B0604020202020204" pitchFamily="34" charset="0"/>
            </a:rPr>
            <a:t> à zéro </a:t>
          </a:r>
          <a:endParaRPr lang="fr-FR" sz="1400" b="1" u="sng">
            <a:solidFill>
              <a:srgbClr val="FF0000"/>
            </a:solidFill>
            <a:latin typeface="+mn-lt"/>
            <a:cs typeface="Arial" panose="020B0604020202020204" pitchFamily="34" charset="0"/>
          </a:endParaRPr>
        </a:p>
      </xdr:txBody>
    </xdr:sp>
    <xdr:clientData/>
  </xdr:twoCellAnchor>
  <xdr:twoCellAnchor editAs="absolute">
    <xdr:from>
      <xdr:col>0</xdr:col>
      <xdr:colOff>1153831</xdr:colOff>
      <xdr:row>0</xdr:row>
      <xdr:rowOff>55708</xdr:rowOff>
    </xdr:from>
    <xdr:to>
      <xdr:col>0</xdr:col>
      <xdr:colOff>1931274</xdr:colOff>
      <xdr:row>0</xdr:row>
      <xdr:rowOff>397708</xdr:rowOff>
    </xdr:to>
    <xdr:sp macro="[0]!Feuil6.Quitte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1153831" y="55708"/>
          <a:ext cx="777443" cy="342000"/>
        </a:xfrm>
        <a:prstGeom prst="roundRect">
          <a:avLst>
            <a:gd name="adj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quitter</a:t>
          </a:r>
        </a:p>
      </xdr:txBody>
    </xdr:sp>
    <xdr:clientData/>
  </xdr:twoCellAnchor>
  <xdr:twoCellAnchor editAs="oneCell">
    <xdr:from>
      <xdr:col>2</xdr:col>
      <xdr:colOff>190500</xdr:colOff>
      <xdr:row>11</xdr:row>
      <xdr:rowOff>0</xdr:rowOff>
    </xdr:from>
    <xdr:to>
      <xdr:col>5</xdr:col>
      <xdr:colOff>46567</xdr:colOff>
      <xdr:row>12</xdr:row>
      <xdr:rowOff>20886</xdr:rowOff>
    </xdr:to>
    <xdr:sp macro="" textlink="">
      <xdr:nvSpPr>
        <xdr:cNvPr id="1026" name="CheckBox1" hidden="1">
          <a:extLst>
            <a:ext uri="{63B3BB69-23CF-44E3-9099-C40C66FF867C}">
              <a14:compatExt xmlns:a14="http://schemas.microsoft.com/office/drawing/2010/main" spid="_x0000_s1026"/>
            </a:ext>
            <a:ext uri="{FF2B5EF4-FFF2-40B4-BE49-F238E27FC236}">
              <a16:creationId xmlns:a16="http://schemas.microsoft.com/office/drawing/2014/main" id="{00000000-0008-0000-0500-000002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11</xdr:row>
          <xdr:rowOff>19050</xdr:rowOff>
        </xdr:from>
        <xdr:to>
          <xdr:col>4</xdr:col>
          <xdr:colOff>1628775</xdr:colOff>
          <xdr:row>12</xdr:row>
          <xdr:rowOff>28575</xdr:rowOff>
        </xdr:to>
        <xdr:sp macro="" textlink="">
          <xdr:nvSpPr>
            <xdr:cNvPr id="1029" name="Case à cocher 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0000" mc:Ignorable="a14" a14:legacySpreadsheetColorIndex="10"/>
            </a:solidFill>
            <a:ln w="9525">
              <a:solidFill>
                <a:srgbClr val="FF0000" mc:Ignorable="a14" a14:legacySpreadsheetColorIndex="10"/>
              </a:solidFill>
              <a:miter lim="800000"/>
              <a:headEnd/>
              <a:tailEnd/>
            </a:ln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Geneva"/>
                </a:rPr>
                <a:t>cocher si autre client pour ce chauffeur</a:t>
              </a:r>
            </a:p>
          </xdr:txBody>
        </xdr:sp>
        <xdr:clientData/>
      </xdr:twoCellAnchor>
    </mc:Choice>
    <mc:Fallback/>
  </mc:AlternateContent>
  <xdr:twoCellAnchor editAs="absolute">
    <xdr:from>
      <xdr:col>0</xdr:col>
      <xdr:colOff>38406</xdr:colOff>
      <xdr:row>0</xdr:row>
      <xdr:rowOff>57022</xdr:rowOff>
    </xdr:from>
    <xdr:to>
      <xdr:col>0</xdr:col>
      <xdr:colOff>1267810</xdr:colOff>
      <xdr:row>0</xdr:row>
      <xdr:rowOff>399022</xdr:rowOff>
    </xdr:to>
    <xdr:sp macro="[0]!Feuil6.Creation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38406" y="57022"/>
          <a:ext cx="1229404" cy="342000"/>
        </a:xfrm>
        <a:prstGeom prst="roundRect">
          <a:avLst>
            <a:gd name="adj" fmla="val 0"/>
          </a:avLst>
        </a:prstGeom>
        <a:solidFill>
          <a:schemeClr val="tx1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400" b="1" u="sng">
              <a:solidFill>
                <a:srgbClr val="FF0000"/>
              </a:solidFill>
            </a:rPr>
            <a:t>enregistrer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0</xdr:row>
          <xdr:rowOff>180975</xdr:rowOff>
        </xdr:from>
        <xdr:to>
          <xdr:col>8</xdr:col>
          <xdr:colOff>457200</xdr:colOff>
          <xdr:row>2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impression rapport quotidien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0</xdr:row>
          <xdr:rowOff>66675</xdr:rowOff>
        </xdr:from>
        <xdr:to>
          <xdr:col>5</xdr:col>
          <xdr:colOff>733425</xdr:colOff>
          <xdr:row>2</xdr:row>
          <xdr:rowOff>9525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quitter -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99</xdr:row>
          <xdr:rowOff>57150</xdr:rowOff>
        </xdr:from>
        <xdr:to>
          <xdr:col>3</xdr:col>
          <xdr:colOff>1304925</xdr:colOff>
          <xdr:row>101</xdr:row>
          <xdr:rowOff>57150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quitter -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99</xdr:row>
          <xdr:rowOff>57150</xdr:rowOff>
        </xdr:from>
        <xdr:to>
          <xdr:col>3</xdr:col>
          <xdr:colOff>1304925</xdr:colOff>
          <xdr:row>101</xdr:row>
          <xdr:rowOff>57150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quitter -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104775</xdr:colOff>
          <xdr:row>99</xdr:row>
          <xdr:rowOff>57150</xdr:rowOff>
        </xdr:from>
        <xdr:to>
          <xdr:col>3</xdr:col>
          <xdr:colOff>1304925</xdr:colOff>
          <xdr:row>101</xdr:row>
          <xdr:rowOff>57150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quitter - accueil</a:t>
              </a:r>
            </a:p>
          </xdr:txBody>
        </xdr:sp>
        <xdr:clientData fPrintsWithSheet="0"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Latty Stéphane [frigemo AG] (extern)" refreshedDate="44218.447610069445" createdVersion="4" refreshedVersion="6" minRefreshableVersion="3" recordCount="300">
  <cacheSource type="worksheet">
    <worksheetSource name="Tableau1"/>
  </cacheSource>
  <cacheFields count="19">
    <cacheField name="ID" numFmtId="0">
      <sharedItems containsBlank="1" count="311">
        <s v="R0000315"/>
        <s v="R0000314"/>
        <s v="R0000313"/>
        <s v="R0000312"/>
        <s v="R0000311"/>
        <s v="R0000310"/>
        <s v="R0000309"/>
        <s v="R0000308"/>
        <s v="R0000307"/>
        <s v="R0000306"/>
        <s v="R0000305"/>
        <s v="R0000304"/>
        <s v="R0000303"/>
        <s v="R0000302"/>
        <s v="R0000301"/>
        <s v="R0000300"/>
        <s v="R0000299"/>
        <s v="R0000298"/>
        <s v="R0000297"/>
        <s v="R0000296"/>
        <s v="R0000295"/>
        <s v="R0000294"/>
        <s v="R0000293"/>
        <s v="R0000292"/>
        <s v="R0000291"/>
        <s v="R0000290"/>
        <s v="R0000289"/>
        <s v="R0000288"/>
        <s v="R0000287"/>
        <s v="R0000286"/>
        <s v="R0000285"/>
        <s v="R0000284"/>
        <s v="R0000283"/>
        <s v="R0000282"/>
        <s v="R0000281"/>
        <s v="R0000280"/>
        <s v="R0000279"/>
        <s v="R0000278"/>
        <s v="R0000272"/>
        <s v="R0000271"/>
        <s v="R0000270"/>
        <s v="R0000269"/>
        <s v="R0000268"/>
        <s v="R0000267"/>
        <s v="R0000266"/>
        <s v="R0000260"/>
        <s v="R0000259"/>
        <s v="R0000258"/>
        <s v="R0000257"/>
        <s v="R0000256"/>
        <s v="R0000255"/>
        <s v="R0000254"/>
        <s v="R0000253"/>
        <s v="R0000252"/>
        <s v="R0000251"/>
        <s v="R0000250"/>
        <s v="R0000249"/>
        <s v="R0000248"/>
        <s v="R0000247"/>
        <s v="R0000246"/>
        <s v="R0000245"/>
        <s v="R0000244"/>
        <s v="R0000243"/>
        <s v="R0000242"/>
        <s v="R0000241"/>
        <s v="R0000240"/>
        <s v="R0000239"/>
        <s v="R0000238"/>
        <s v="R0000237"/>
        <s v="R0000236"/>
        <s v="R0000235"/>
        <s v="R0000234"/>
        <s v="R0000233"/>
        <s v="R0000232"/>
        <s v="R0000231"/>
        <s v="R0000230"/>
        <s v="R0000229"/>
        <s v="R0000228"/>
        <s v="R0000227"/>
        <s v="R0000226"/>
        <s v="R0000225"/>
        <s v="R0000224"/>
        <s v="R0000223"/>
        <s v="R0000222"/>
        <s v="R0000221"/>
        <s v="R0000220"/>
        <s v="R0000219"/>
        <s v="R0000218"/>
        <s v="R0000217"/>
        <s v="R0000216"/>
        <s v="R0000215"/>
        <s v="R0000214"/>
        <s v="R0000213"/>
        <s v="R0000212"/>
        <s v="R0000211"/>
        <s v="R0000210"/>
        <s v="R0000209"/>
        <s v="R0000208"/>
        <s v="R0000207"/>
        <s v="R0000206"/>
        <s v="R0000205"/>
        <s v="R0000204"/>
        <s v="R0000203"/>
        <s v="R0000202"/>
        <s v="R0000201"/>
        <s v="R0000200"/>
        <s v="R0000199"/>
        <s v="R0000198"/>
        <s v="R0000197"/>
        <s v="R0000196"/>
        <s v="R0000195"/>
        <s v="R0000194"/>
        <s v="R0000193"/>
        <s v="R0000192"/>
        <s v="R0000191"/>
        <s v="R0000190"/>
        <s v="R0000189"/>
        <s v="R0000188"/>
        <s v="R0000187"/>
        <s v="R0000186"/>
        <s v="R0000185"/>
        <s v="R0000184"/>
        <s v="R0000183"/>
        <s v="R0000182"/>
        <s v="R0000181"/>
        <s v="R0000180"/>
        <s v="R0000179"/>
        <s v="R0000178"/>
        <s v="R0000177"/>
        <s v="R0000176"/>
        <s v="R0000175"/>
        <s v="R0000174"/>
        <s v="R0000173"/>
        <s v="R0000172"/>
        <s v="R0000171"/>
        <s v="R0000170"/>
        <s v="R0000169"/>
        <s v="R0000168"/>
        <s v="R0000167"/>
        <s v="R0000166"/>
        <s v="R0000165"/>
        <s v="R0000164"/>
        <s v="R0000163"/>
        <s v="R0000162"/>
        <s v="R0000161"/>
        <s v="R0000160"/>
        <s v="R0000159"/>
        <s v="R0000158"/>
        <s v="R0000157"/>
        <s v="R0000156"/>
        <s v="R0000155"/>
        <s v="R0000154"/>
        <s v="R0000153"/>
        <s v="R0000152"/>
        <s v="R0000151"/>
        <s v="R0000150"/>
        <s v="R0000149"/>
        <s v="R0000148"/>
        <s v="R0000147"/>
        <s v="R0000146"/>
        <s v="R0000145"/>
        <s v="R0000144"/>
        <s v="R0000143"/>
        <s v="R0000142"/>
        <s v="R0000141"/>
        <s v="R0000140"/>
        <s v="R0000139"/>
        <s v="R0000138"/>
        <s v="R0000137"/>
        <s v="R0000136"/>
        <s v="R0000135"/>
        <s v="R0000134"/>
        <s v="R0000133"/>
        <s v="R0000132"/>
        <s v="R0000131"/>
        <s v="R0000130"/>
        <s v="R0000129"/>
        <s v="R0000128"/>
        <s v="R0000127"/>
        <s v="R0000126"/>
        <s v="R0000125"/>
        <s v="R0000124"/>
        <s v="R0000123"/>
        <s v="R0000122"/>
        <s v="R0000121"/>
        <s v="R0000120"/>
        <s v="R0000119"/>
        <s v="R0000118"/>
        <s v="R0000117"/>
        <s v="R0000116"/>
        <s v="R0000115"/>
        <s v="R0000114"/>
        <s v="R0000113"/>
        <s v="R0000112"/>
        <s v="R0000111"/>
        <s v="R0000110"/>
        <s v="R0000109"/>
        <s v="R0000108"/>
        <s v="R0000107"/>
        <s v="R0000106"/>
        <s v="R0000105"/>
        <s v="R0000104"/>
        <s v="R0000103"/>
        <s v="R0000102"/>
        <s v="R0000101"/>
        <s v="R0000100"/>
        <s v="R0000099"/>
        <s v="R0000098"/>
        <s v="R0000097"/>
        <s v="R0000096"/>
        <s v="R0000095"/>
        <s v="R0000094"/>
        <s v="R0000093"/>
        <s v="R0000092"/>
        <s v="R0000091"/>
        <s v="R0000090"/>
        <s v="R0000089"/>
        <s v="R0000088"/>
        <s v="R0000087"/>
        <s v="R0000086"/>
        <s v="R0000085"/>
        <s v="R0000084"/>
        <s v="R0000083"/>
        <s v="R0000082"/>
        <s v="R0000081"/>
        <s v="R0000080"/>
        <s v="R0000079"/>
        <s v="R0000078"/>
        <s v="R0000077"/>
        <s v="R0000076"/>
        <s v="R0000075"/>
        <s v="R0000074"/>
        <s v="R0000073"/>
        <s v="R0000072"/>
        <s v="R0000071"/>
        <s v="R0000070"/>
        <s v="R0000069"/>
        <s v="R0000068"/>
        <s v="R0000067"/>
        <s v="R0000066"/>
        <s v="R0000065"/>
        <s v="R0000064"/>
        <s v="R0000063"/>
        <s v="R0000062"/>
        <s v="R0000061"/>
        <s v="R0000060"/>
        <s v="R0000059"/>
        <s v="R0000058"/>
        <s v="R0000057"/>
        <s v="R0000056"/>
        <s v="R0000055"/>
        <s v="R0000054"/>
        <s v="R0000053"/>
        <s v="R0000052"/>
        <s v="R0000051"/>
        <s v="R0000050"/>
        <s v="R0000049"/>
        <s v="R0000048"/>
        <s v="R0000047"/>
        <s v="R0000046"/>
        <s v="R0000045"/>
        <s v="R0000044"/>
        <s v="R0000043"/>
        <s v="R0000042"/>
        <s v="R0000041"/>
        <s v="R0000040"/>
        <s v="R0000039"/>
        <s v="R0000038"/>
        <s v="R0000037"/>
        <s v="R0000036"/>
        <s v="R0000035"/>
        <s v="R0000034"/>
        <s v="R0000033"/>
        <s v="R0000032"/>
        <s v="R0000031"/>
        <s v="R0000030"/>
        <s v="R0000029"/>
        <s v="R0000028"/>
        <s v="R0000027"/>
        <s v="R0000026"/>
        <s v="R0000025"/>
        <s v="R0000024"/>
        <s v="R0000023"/>
        <s v="R0000022"/>
        <s v="R0000021"/>
        <s v="R0000020"/>
        <s v="R0000019"/>
        <s v="R0000018"/>
        <s v="R0000017"/>
        <s v="R0000016"/>
        <s v="R0000015"/>
        <s v="R0000014"/>
        <s v="R0000013"/>
        <s v="R0000012"/>
        <s v="R0000011"/>
        <s v="R0000010"/>
        <s v="R0000009"/>
        <s v="R0000008"/>
        <s v="R0000007"/>
        <s v="R0000004"/>
        <m u="1"/>
        <s v="R0000001" u="1"/>
        <s v="R0000002" u="1"/>
        <s v="R0000273" u="1"/>
        <s v="R0000003" u="1"/>
        <s v="R0000274" u="1"/>
        <s v="R0000275" u="1"/>
        <s v="R0000005" u="1"/>
        <s v="R0000276" u="1"/>
        <s v="R0000006" u="1"/>
        <s v="R0000277" u="1"/>
      </sharedItems>
    </cacheField>
    <cacheField name="Date" numFmtId="14">
      <sharedItems containsSemiMixedTypes="0" containsNonDate="0" containsDate="1" containsString="0" minDate="2020-11-02T00:00:00" maxDate="2021-01-21T00:00:00" count="52">
        <d v="2021-01-20T00:00:00"/>
        <d v="2020-12-23T00:00:00"/>
        <d v="2020-12-22T00:00:00"/>
        <d v="2021-01-19T00:00:00"/>
        <d v="2021-01-16T00:00:00"/>
        <d v="2020-12-18T00:00:00"/>
        <d v="2020-12-17T00:00:00"/>
        <d v="2021-01-15T00:00:00"/>
        <d v="2021-01-14T00:00:00"/>
        <d v="2021-01-13T00:00:00"/>
        <d v="2021-01-12T00:00:00"/>
        <d v="2021-01-11T00:00:00"/>
        <d v="2021-01-06T00:00:00"/>
        <d v="2021-01-08T00:00:00"/>
        <d v="2021-01-07T00:00:00"/>
        <d v="2021-01-05T00:00:00"/>
        <d v="2020-12-31T00:00:00"/>
        <d v="2020-12-30T00:00:00"/>
        <d v="2020-12-24T00:00:00"/>
        <d v="2020-12-20T00:00:00"/>
        <d v="2020-12-19T00:00:00"/>
        <d v="2020-12-16T00:00:00"/>
        <d v="2020-12-15T00:00:00"/>
        <d v="2020-12-14T00:00:00"/>
        <d v="2020-12-12T00:00:00"/>
        <d v="2020-12-11T00:00:00"/>
        <d v="2020-12-10T00:00:00"/>
        <d v="2020-12-09T00:00:00"/>
        <d v="2020-12-08T00:00:00"/>
        <d v="2020-12-07T00:00:00"/>
        <d v="2020-12-05T00:00:00"/>
        <d v="2020-12-04T00:00:00"/>
        <d v="2020-12-02T00:00:00"/>
        <d v="2020-11-30T00:00:00"/>
        <d v="2020-11-27T00:00:00"/>
        <d v="2020-11-25T00:00:00"/>
        <d v="2020-11-19T00:00:00"/>
        <d v="2020-11-26T00:00:00"/>
        <d v="2020-11-24T00:00:00"/>
        <d v="2020-11-18T00:00:00"/>
        <d v="2020-11-17T00:00:00"/>
        <d v="2020-11-13T00:00:00"/>
        <d v="2020-11-16T00:00:00"/>
        <d v="2020-11-12T00:00:00"/>
        <d v="2020-11-09T00:00:00"/>
        <d v="2020-11-11T00:00:00"/>
        <d v="2020-11-10T00:00:00"/>
        <d v="2020-11-06T00:00:00"/>
        <d v="2020-11-05T00:00:00"/>
        <d v="2020-11-03T00:00:00"/>
        <d v="2020-11-02T00:00:00"/>
        <d v="2020-11-04T00:00:00"/>
      </sharedItems>
      <fieldGroup par="18" base="1">
        <rangePr autoStart="0" autoEnd="0" groupBy="hours" startDate="2020-01-01T00:00:00" endDate="2050-12-31T00:00:00"/>
        <groupItems count="26">
          <s v="&lt;01.01.202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31.12.2050"/>
        </groupItems>
      </fieldGroup>
    </cacheField>
    <cacheField name="N° chauffeur" numFmtId="0">
      <sharedItems containsMixedTypes="1" containsNumber="1" containsInteger="1" minValue="10" maxValue="220" count="23">
        <n v="220"/>
        <n v="200"/>
        <n v="50"/>
        <n v="30"/>
        <n v="10"/>
        <n v="100"/>
        <n v="190"/>
        <s v="CS"/>
        <n v="60"/>
        <n v="80"/>
        <n v="90"/>
        <n v="130" u="1"/>
        <n v="180" u="1"/>
        <n v="40" u="1"/>
        <n v="70" u="1"/>
        <n v="120" u="1"/>
        <n v="170" u="1"/>
        <n v="20" u="1"/>
        <n v="160" u="1"/>
        <n v="210" u="1"/>
        <n v="110" u="1"/>
        <n v="150" u="1"/>
        <n v="140" u="1"/>
      </sharedItems>
    </cacheField>
    <cacheField name="Bulletin - valeur" numFmtId="165">
      <sharedItems containsSemiMixedTypes="0" containsString="0" containsNumber="1" minValue="-16.7" maxValue="2070.85"/>
    </cacheField>
    <cacheField name="Loomis" numFmtId="165">
      <sharedItems containsString="0" containsBlank="1" containsNumber="1" minValue="5" maxValue="3436.2" count="139">
        <n v="955.65"/>
        <m/>
        <n v="167.1"/>
        <n v="356"/>
        <n v="681.45"/>
        <n v="3436.2"/>
        <n v="1557.9"/>
        <n v="1291.45"/>
        <n v="272.2"/>
        <n v="618"/>
        <n v="394.7"/>
        <n v="1055.5999999999999"/>
        <n v="2499.6"/>
        <n v="1770.8"/>
        <n v="896.25"/>
        <n v="559.4"/>
        <n v="717.9"/>
        <n v="674.1"/>
        <n v="516"/>
        <n v="248.75"/>
        <n v="106.1"/>
        <n v="497.8"/>
        <n v="1268"/>
        <n v="409.25"/>
        <n v="842.85"/>
        <n v="667.3"/>
        <n v="237.8"/>
        <n v="242"/>
        <n v="500.4"/>
        <n v="248.55"/>
        <n v="527.04999999999995"/>
        <n v="188.35"/>
        <n v="271.8"/>
        <n v="174.35"/>
        <n v="958.7"/>
        <n v="351.95"/>
        <n v="1083.25"/>
        <n v="611.54999999999995"/>
        <n v="324.5"/>
        <n v="498.3"/>
        <n v="114.3"/>
        <n v="238.75"/>
        <n v="244.8"/>
        <n v="576.25"/>
        <n v="170.4"/>
        <n v="1781.6"/>
        <n v="1101.25"/>
        <n v="506.35"/>
        <n v="587.9"/>
        <n v="937.9"/>
        <n v="429"/>
        <n v="408.35"/>
        <n v="225.85"/>
        <n v="1211.5"/>
        <n v="608.6"/>
        <n v="268.55"/>
        <n v="218.65"/>
        <n v="218.6"/>
        <n v="116"/>
        <n v="1074.6500000000001"/>
        <n v="203.05"/>
        <n v="260"/>
        <n v="1053.75"/>
        <n v="343.5"/>
        <n v="790.7"/>
        <n v="342.2"/>
        <n v="237.35"/>
        <n v="212.2"/>
        <n v="188.2"/>
        <n v="647.54999999999995"/>
        <n v="21"/>
        <n v="53.3"/>
        <n v="411.9"/>
        <n v="1503.6"/>
        <n v="383"/>
        <n v="1238.1500000000001"/>
        <n v="439.25"/>
        <n v="440"/>
        <n v="1624.45"/>
        <n v="70"/>
        <n v="518.79999999999995"/>
        <n v="415.2"/>
        <n v="703.7"/>
        <n v="511.05"/>
        <n v="516.15"/>
        <n v="387.6"/>
        <n v="518"/>
        <n v="606.4"/>
        <n v="434.35"/>
        <n v="944.35"/>
        <n v="795.3"/>
        <n v="291.2"/>
        <n v="734.85"/>
        <n v="579.95000000000005"/>
        <n v="86.7"/>
        <n v="586.5"/>
        <n v="224.3"/>
        <n v="900.5"/>
        <n v="476.6"/>
        <n v="700.6"/>
        <n v="1000"/>
        <n v="61.5"/>
        <n v="665.7"/>
        <n v="452.5"/>
        <n v="203"/>
        <n v="438.7"/>
        <n v="780.95"/>
        <n v="915.4"/>
        <n v="859.8"/>
        <n v="554.25"/>
        <n v="2270.1999999999998"/>
        <n v="92.35"/>
        <n v="183.8"/>
        <n v="450"/>
        <n v="392.45"/>
        <n v="142.9"/>
        <n v="137.85"/>
        <n v="515.54999999999995"/>
        <n v="322.25"/>
        <n v="47.05"/>
        <n v="216.6"/>
        <n v="659"/>
        <n v="349.9"/>
        <n v="357.9"/>
        <n v="442.5"/>
        <n v="38.450000000000003"/>
        <n v="109.1"/>
        <n v="530.1"/>
        <n v="143.05000000000001"/>
        <n v="219.1"/>
        <n v="756.5"/>
        <n v="261.7"/>
        <n v="5" u="1"/>
        <n v="50" u="1"/>
        <n v="16.7" u="1"/>
        <n v="46.05" u="1"/>
        <n v="10" u="1"/>
        <n v="99" u="1"/>
        <n v="848.85" u="1"/>
      </sharedItems>
    </cacheField>
    <cacheField name="Crédit Suisse" numFmtId="165">
      <sharedItems containsString="0" containsBlank="1" containsNumber="1" minValue="40.6" maxValue="2682.3"/>
    </cacheField>
    <cacheField name="Différence" numFmtId="165">
      <sharedItems containsString="0" containsBlank="1" containsNumber="1" minValue="-80.400000000000091" maxValue="1"/>
    </cacheField>
    <cacheField name="N° Client" numFmtId="49">
      <sharedItems containsMixedTypes="1" containsNumber="1" containsInteger="1" minValue="202589" maxValue="2028571"/>
    </cacheField>
    <cacheField name="Montant_total" numFmtId="165">
      <sharedItems containsSemiMixedTypes="0" containsString="0" containsNumber="1" minValue="-16.7" maxValue="2070.85"/>
    </cacheField>
    <cacheField name="Justif1" numFmtId="0">
      <sharedItems containsMixedTypes="1" containsNumber="1" containsInteger="1" minValue="70005649" maxValue="80851082"/>
    </cacheField>
    <cacheField name="Justif2" numFmtId="0">
      <sharedItems containsBlank="1" containsMixedTypes="1" containsNumber="1" containsInteger="1" minValue="80377567" maxValue="80851106"/>
    </cacheField>
    <cacheField name="Justif3" numFmtId="0">
      <sharedItems containsString="0" containsBlank="1" containsNumber="1" containsInteger="1" minValue="80711282" maxValue="80851096"/>
    </cacheField>
    <cacheField name="Justif4" numFmtId="0">
      <sharedItems containsString="0" containsBlank="1" containsNumber="1" containsInteger="1" minValue="80711658" maxValue="80810429"/>
    </cacheField>
    <cacheField name="Justif5" numFmtId="0">
      <sharedItems containsString="0" containsBlank="1" containsNumber="1" containsInteger="1" minValue="80768454" maxValue="80768454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5"/>
    </cacheField>
    <cacheField name="Jours" numFmtId="0" databaseField="0">
      <fieldGroup base="1">
        <rangePr autoStart="0" autoEnd="0" groupBy="days" startDate="2020-01-01T00:00:00" endDate="2050-12-31T00:00:00"/>
        <groupItems count="368">
          <s v="&lt;01.01.2020"/>
          <s v="01.janv"/>
          <s v="02.janv"/>
          <s v="03.janv"/>
          <s v="04.janv"/>
          <s v="05.janv"/>
          <s v="06.janv"/>
          <s v="07.janv"/>
          <s v="08.janv"/>
          <s v="09.janv"/>
          <s v="10.janv"/>
          <s v="11.janv"/>
          <s v="12.janv"/>
          <s v="13.janv"/>
          <s v="14.janv"/>
          <s v="15.janv"/>
          <s v="16.janv"/>
          <s v="17.janv"/>
          <s v="18.janv"/>
          <s v="19.janv"/>
          <s v="20.janv"/>
          <s v="21.janv"/>
          <s v="22.janv"/>
          <s v="23.janv"/>
          <s v="24.janv"/>
          <s v="25.janv"/>
          <s v="26.janv"/>
          <s v="27.janv"/>
          <s v="28.janv"/>
          <s v="29.janv"/>
          <s v="30.janv"/>
          <s v="31.janv"/>
          <s v="01.févr"/>
          <s v="02.févr"/>
          <s v="03.févr"/>
          <s v="04.févr"/>
          <s v="05.févr"/>
          <s v="06.févr"/>
          <s v="07.févr"/>
          <s v="08.févr"/>
          <s v="09.févr"/>
          <s v="10.févr"/>
          <s v="11.févr"/>
          <s v="12.févr"/>
          <s v="13.févr"/>
          <s v="14.févr"/>
          <s v="15.févr"/>
          <s v="16.févr"/>
          <s v="17.févr"/>
          <s v="18.févr"/>
          <s v="19.févr"/>
          <s v="20.févr"/>
          <s v="21.févr"/>
          <s v="22.févr"/>
          <s v="23.févr"/>
          <s v="24.févr"/>
          <s v="25.févr"/>
          <s v="26.févr"/>
          <s v="27.févr"/>
          <s v="28.févr"/>
          <s v="29.févr"/>
          <s v="01.mars"/>
          <s v="02.mars"/>
          <s v="03.mars"/>
          <s v="04.mars"/>
          <s v="05.mars"/>
          <s v="06.mars"/>
          <s v="07.mars"/>
          <s v="08.mars"/>
          <s v="09.mars"/>
          <s v="10.mars"/>
          <s v="11.mars"/>
          <s v="12.mars"/>
          <s v="13.mars"/>
          <s v="14.mars"/>
          <s v="15.mars"/>
          <s v="16.mars"/>
          <s v="17.mars"/>
          <s v="18.mars"/>
          <s v="19.mars"/>
          <s v="20.mars"/>
          <s v="21.mars"/>
          <s v="22.mars"/>
          <s v="23.mars"/>
          <s v="24.mars"/>
          <s v="25.mars"/>
          <s v="26.mars"/>
          <s v="27.mars"/>
          <s v="28.mars"/>
          <s v="29.mars"/>
          <s v="30.mars"/>
          <s v="31.mars"/>
          <s v="01.avr"/>
          <s v="02.avr"/>
          <s v="03.avr"/>
          <s v="04.avr"/>
          <s v="05.avr"/>
          <s v="06.avr"/>
          <s v="07.avr"/>
          <s v="08.avr"/>
          <s v="09.avr"/>
          <s v="10.avr"/>
          <s v="11.avr"/>
          <s v="12.avr"/>
          <s v="13.avr"/>
          <s v="14.avr"/>
          <s v="15.avr"/>
          <s v="16.avr"/>
          <s v="17.avr"/>
          <s v="18.avr"/>
          <s v="19.avr"/>
          <s v="20.avr"/>
          <s v="21.avr"/>
          <s v="22.avr"/>
          <s v="23.avr"/>
          <s v="24.avr"/>
          <s v="25.avr"/>
          <s v="26.avr"/>
          <s v="27.avr"/>
          <s v="28.avr"/>
          <s v="29.avr"/>
          <s v="30.avr"/>
          <s v="01.mai"/>
          <s v="02.mai"/>
          <s v="03.mai"/>
          <s v="04.mai"/>
          <s v="05.mai"/>
          <s v="06.mai"/>
          <s v="07.mai"/>
          <s v="08.mai"/>
          <s v="09.mai"/>
          <s v="10.mai"/>
          <s v="11.mai"/>
          <s v="12.mai"/>
          <s v="13.mai"/>
          <s v="14.mai"/>
          <s v="15.mai"/>
          <s v="16.mai"/>
          <s v="17.mai"/>
          <s v="18.mai"/>
          <s v="19.mai"/>
          <s v="20.mai"/>
          <s v="21.mai"/>
          <s v="22.mai"/>
          <s v="23.mai"/>
          <s v="24.mai"/>
          <s v="25.mai"/>
          <s v="26.mai"/>
          <s v="27.mai"/>
          <s v="28.mai"/>
          <s v="29.mai"/>
          <s v="30.mai"/>
          <s v="31.mai"/>
          <s v="01.juin"/>
          <s v="02.juin"/>
          <s v="03.juin"/>
          <s v="04.juin"/>
          <s v="05.juin"/>
          <s v="06.juin"/>
          <s v="07.juin"/>
          <s v="08.juin"/>
          <s v="09.juin"/>
          <s v="10.juin"/>
          <s v="11.juin"/>
          <s v="12.juin"/>
          <s v="13.juin"/>
          <s v="14.juin"/>
          <s v="15.juin"/>
          <s v="16.juin"/>
          <s v="17.juin"/>
          <s v="18.juin"/>
          <s v="19.juin"/>
          <s v="20.juin"/>
          <s v="21.juin"/>
          <s v="22.juin"/>
          <s v="23.juin"/>
          <s v="24.juin"/>
          <s v="25.juin"/>
          <s v="26.juin"/>
          <s v="27.juin"/>
          <s v="28.juin"/>
          <s v="29.juin"/>
          <s v="30.juin"/>
          <s v="01.juil"/>
          <s v="02.juil"/>
          <s v="03.juil"/>
          <s v="04.juil"/>
          <s v="05.juil"/>
          <s v="06.juil"/>
          <s v="07.juil"/>
          <s v="08.juil"/>
          <s v="09.juil"/>
          <s v="10.juil"/>
          <s v="11.juil"/>
          <s v="12.juil"/>
          <s v="13.juil"/>
          <s v="14.juil"/>
          <s v="15.juil"/>
          <s v="16.juil"/>
          <s v="17.juil"/>
          <s v="18.juil"/>
          <s v="19.juil"/>
          <s v="20.juil"/>
          <s v="21.juil"/>
          <s v="22.juil"/>
          <s v="23.juil"/>
          <s v="24.juil"/>
          <s v="25.juil"/>
          <s v="26.juil"/>
          <s v="27.juil"/>
          <s v="28.juil"/>
          <s v="29.juil"/>
          <s v="30.juil"/>
          <s v="31.juil"/>
          <s v="01.août"/>
          <s v="02.août"/>
          <s v="03.août"/>
          <s v="04.août"/>
          <s v="05.août"/>
          <s v="06.août"/>
          <s v="07.août"/>
          <s v="08.août"/>
          <s v="09.août"/>
          <s v="10.août"/>
          <s v="11.août"/>
          <s v="12.août"/>
          <s v="13.août"/>
          <s v="14.août"/>
          <s v="15.août"/>
          <s v="16.août"/>
          <s v="17.août"/>
          <s v="18.août"/>
          <s v="19.août"/>
          <s v="20.août"/>
          <s v="21.août"/>
          <s v="22.août"/>
          <s v="23.août"/>
          <s v="24.août"/>
          <s v="25.août"/>
          <s v="26.août"/>
          <s v="27.août"/>
          <s v="28.août"/>
          <s v="29.août"/>
          <s v="30.août"/>
          <s v="31.août"/>
          <s v="01.sept"/>
          <s v="02.sept"/>
          <s v="03.sept"/>
          <s v="04.sept"/>
          <s v="05.sept"/>
          <s v="06.sept"/>
          <s v="07.sept"/>
          <s v="08.sept"/>
          <s v="09.sept"/>
          <s v="10.sept"/>
          <s v="11.sept"/>
          <s v="12.sept"/>
          <s v="13.sept"/>
          <s v="14.sept"/>
          <s v="15.sept"/>
          <s v="16.sept"/>
          <s v="17.sept"/>
          <s v="18.sept"/>
          <s v="19.sept"/>
          <s v="20.sept"/>
          <s v="21.sept"/>
          <s v="22.sept"/>
          <s v="23.sept"/>
          <s v="24.sept"/>
          <s v="25.sept"/>
          <s v="26.sept"/>
          <s v="27.sept"/>
          <s v="28.sept"/>
          <s v="29.sept"/>
          <s v="30.sept"/>
          <s v="01.oct"/>
          <s v="02.oct"/>
          <s v="03.oct"/>
          <s v="04.oct"/>
          <s v="05.oct"/>
          <s v="06.oct"/>
          <s v="07.oct"/>
          <s v="08.oct"/>
          <s v="09.oct"/>
          <s v="10.oct"/>
          <s v="11.oct"/>
          <s v="12.oct"/>
          <s v="13.oct"/>
          <s v="14.oct"/>
          <s v="15.oct"/>
          <s v="16.oct"/>
          <s v="17.oct"/>
          <s v="18.oct"/>
          <s v="19.oct"/>
          <s v="20.oct"/>
          <s v="21.oct"/>
          <s v="22.oct"/>
          <s v="23.oct"/>
          <s v="24.oct"/>
          <s v="25.oct"/>
          <s v="26.oct"/>
          <s v="27.oct"/>
          <s v="28.oct"/>
          <s v="29.oct"/>
          <s v="30.oct"/>
          <s v="31.oct"/>
          <s v="01.nov"/>
          <s v="02.nov"/>
          <s v="03.nov"/>
          <s v="04.nov"/>
          <s v="05.nov"/>
          <s v="06.nov"/>
          <s v="07.nov"/>
          <s v="08.nov"/>
          <s v="09.nov"/>
          <s v="10.nov"/>
          <s v="11.nov"/>
          <s v="12.nov"/>
          <s v="13.nov"/>
          <s v="14.nov"/>
          <s v="15.nov"/>
          <s v="16.nov"/>
          <s v="17.nov"/>
          <s v="18.nov"/>
          <s v="19.nov"/>
          <s v="20.nov"/>
          <s v="21.nov"/>
          <s v="22.nov"/>
          <s v="23.nov"/>
          <s v="24.nov"/>
          <s v="25.nov"/>
          <s v="26.nov"/>
          <s v="27.nov"/>
          <s v="28.nov"/>
          <s v="29.nov"/>
          <s v="30.nov"/>
          <s v="01.déc"/>
          <s v="02.déc"/>
          <s v="03.déc"/>
          <s v="04.déc"/>
          <s v="05.déc"/>
          <s v="06.déc"/>
          <s v="07.déc"/>
          <s v="08.déc"/>
          <s v="09.déc"/>
          <s v="10.déc"/>
          <s v="11.déc"/>
          <s v="12.déc"/>
          <s v="13.déc"/>
          <s v="14.déc"/>
          <s v="15.déc"/>
          <s v="16.déc"/>
          <s v="17.déc"/>
          <s v="18.déc"/>
          <s v="19.déc"/>
          <s v="20.déc"/>
          <s v="21.déc"/>
          <s v="22.déc"/>
          <s v="23.déc"/>
          <s v="24.déc"/>
          <s v="25.déc"/>
          <s v="26.déc"/>
          <s v="27.déc"/>
          <s v="28.déc"/>
          <s v="29.déc"/>
          <s v="30.déc"/>
          <s v="31.déc"/>
          <s v="&gt;31.12.2050"/>
        </groupItems>
      </fieldGroup>
    </cacheField>
    <cacheField name="Mois" numFmtId="0" databaseField="0">
      <fieldGroup base="1">
        <rangePr autoStart="0" autoEnd="0" groupBy="months" startDate="2020-01-01T00:00:00" endDate="2050-12-31T00:00:00"/>
        <groupItems count="14">
          <s v="&lt;01.01.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.12.2050"/>
        </groupItems>
      </fieldGroup>
    </cacheField>
    <cacheField name="Années" numFmtId="0" databaseField="0">
      <fieldGroup base="1">
        <rangePr autoStart="0" autoEnd="0" groupBy="years" startDate="2020-01-01T00:00:00" endDate="2050-12-31T00:00:00"/>
        <groupItems count="33">
          <s v="&lt;01.01.2020"/>
          <s v="2020"/>
          <s v="2021"/>
          <s v="2022"/>
          <s v="2023"/>
          <s v="2024"/>
          <s v="2025"/>
          <s v="2026"/>
          <s v="2027"/>
          <s v="2028"/>
          <s v="2029"/>
          <s v="2030"/>
          <s v="2031"/>
          <s v="2032"/>
          <s v="2033"/>
          <s v="2034"/>
          <s v="2035"/>
          <s v="2036"/>
          <s v="2037"/>
          <s v="2038"/>
          <s v="2039"/>
          <s v="2040"/>
          <s v="2041"/>
          <s v="2042"/>
          <s v="2043"/>
          <s v="2044"/>
          <s v="2045"/>
          <s v="2046"/>
          <s v="2047"/>
          <s v="2048"/>
          <s v="2049"/>
          <s v="2050"/>
          <s v="&gt;31.12.205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6" applyNumberFormats="0" applyBorderFormats="0" applyFontFormats="0" applyPatternFormats="0" applyAlignmentFormats="0" applyWidthHeightFormats="1" dataCaption="Valeurs" updatedVersion="6" minRefreshableVersion="3" enableDrill="0" useAutoFormatting="1" rowGrandTotals="0" colGrandTotals="0" itemPrintTitles="1" createdVersion="4" indent="0" compact="0" compactData="0" multipleFieldFilters="0" rowHeaderCaption="Nom des Chauffeurs" customListSort="0">
  <location ref="A5:N52" firstHeaderRow="1" firstDataRow="2" firstDataCol="3" rowPageCount="2" colPageCount="1"/>
  <pivotFields count="19">
    <pivotField axis="axisRow" compact="0" outline="0" showAll="0" defaultSubtotal="0">
      <items count="311">
        <item m="1" x="301"/>
        <item m="1" x="302"/>
        <item m="1" x="304"/>
        <item x="299"/>
        <item x="297"/>
        <item x="298"/>
        <item m="1" x="309"/>
        <item m="1" x="307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77"/>
        <item x="278"/>
        <item x="271"/>
        <item x="272"/>
        <item x="273"/>
        <item x="274"/>
        <item x="275"/>
        <item x="276"/>
        <item x="265"/>
        <item x="266"/>
        <item x="267"/>
        <item x="268"/>
        <item x="269"/>
        <item x="270"/>
        <item x="257"/>
        <item x="258"/>
        <item x="259"/>
        <item x="260"/>
        <item x="261"/>
        <item x="262"/>
        <item x="263"/>
        <item x="264"/>
        <item x="250"/>
        <item x="251"/>
        <item x="252"/>
        <item x="253"/>
        <item x="254"/>
        <item x="255"/>
        <item x="256"/>
        <item m="1" x="300"/>
        <item x="245"/>
        <item x="246"/>
        <item x="247"/>
        <item x="248"/>
        <item x="249"/>
        <item x="244"/>
        <item x="243"/>
        <item x="242"/>
        <item x="240"/>
        <item x="241"/>
        <item x="239"/>
        <item x="238"/>
        <item x="237"/>
        <item x="236"/>
        <item x="234"/>
        <item x="235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195"/>
        <item x="196"/>
        <item x="197"/>
        <item x="198"/>
        <item x="199"/>
        <item x="200"/>
        <item x="194"/>
        <item x="193"/>
        <item x="183"/>
        <item x="184"/>
        <item x="185"/>
        <item x="186"/>
        <item x="187"/>
        <item x="188"/>
        <item x="189"/>
        <item x="190"/>
        <item x="191"/>
        <item x="192"/>
        <item x="177"/>
        <item x="178"/>
        <item x="179"/>
        <item x="180"/>
        <item x="181"/>
        <item x="182"/>
        <item x="176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51"/>
        <item x="152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35"/>
        <item x="136"/>
        <item x="137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20"/>
        <item x="121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02"/>
        <item x="103"/>
        <item x="104"/>
        <item x="99"/>
        <item x="100"/>
        <item x="101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32"/>
        <item x="33"/>
        <item x="34"/>
        <item x="35"/>
        <item x="36"/>
        <item x="37"/>
        <item m="1" x="310"/>
        <item m="1" x="308"/>
        <item m="1" x="306"/>
        <item m="1" x="305"/>
        <item m="1" x="303"/>
        <item x="31"/>
        <item x="26"/>
        <item x="27"/>
        <item x="28"/>
        <item x="29"/>
        <item x="30"/>
        <item x="19"/>
        <item x="20"/>
        <item x="21"/>
        <item x="22"/>
        <item x="23"/>
        <item x="24"/>
        <item x="25"/>
        <item x="12"/>
        <item x="11"/>
        <item x="10"/>
        <item x="9"/>
        <item x="8"/>
        <item x="7"/>
        <item x="18"/>
        <item x="17"/>
        <item x="16"/>
        <item x="15"/>
        <item x="14"/>
        <item x="13"/>
        <item x="0"/>
        <item x="1"/>
        <item x="2"/>
        <item x="3"/>
        <item x="4"/>
        <item x="5"/>
        <item x="6"/>
      </items>
    </pivotField>
    <pivotField compact="0" numFmtId="15" outline="0" multipleItemSelectionAllowed="1" showAll="0" sortType="descending" defaultSubtotal="0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25"/>
        <item x="0"/>
      </items>
    </pivotField>
    <pivotField axis="axisRow" compact="0" outline="0" showAll="0" defaultSubtotal="0">
      <items count="23">
        <item m="1" x="17"/>
        <item x="4"/>
        <item x="3"/>
        <item m="1" x="13"/>
        <item x="2"/>
        <item x="8"/>
        <item m="1" x="14"/>
        <item x="9"/>
        <item x="10"/>
        <item x="5"/>
        <item m="1" x="20"/>
        <item m="1" x="15"/>
        <item m="1" x="11"/>
        <item m="1" x="22"/>
        <item m="1" x="21"/>
        <item m="1" x="18"/>
        <item m="1" x="16"/>
        <item m="1" x="12"/>
        <item x="6"/>
        <item x="1"/>
        <item m="1" x="19"/>
        <item x="0"/>
        <item h="1" x="7"/>
      </items>
    </pivotField>
    <pivotField dataField="1" compact="0" numFmtId="168" outline="0" showAll="0" defaultSubtotal="0"/>
    <pivotField dataField="1" compact="0" numFmtId="165" outline="0" showAll="0" defaultSubtotal="0">
      <items count="139">
        <item x="125"/>
        <item x="126"/>
        <item x="128"/>
        <item x="120"/>
        <item x="129"/>
        <item x="131"/>
        <item x="122"/>
        <item x="123"/>
        <item x="124"/>
        <item x="127"/>
        <item x="121"/>
        <item x="130"/>
        <item x="1"/>
        <item x="119"/>
        <item x="116"/>
        <item x="117"/>
        <item x="118"/>
        <item x="112"/>
        <item x="113"/>
        <item x="114"/>
        <item x="115"/>
        <item x="109"/>
        <item x="110"/>
        <item x="111"/>
        <item x="52"/>
        <item x="106"/>
        <item x="107"/>
        <item x="108"/>
        <item m="1" x="136"/>
        <item x="105"/>
        <item m="1" x="133"/>
        <item m="1" x="132"/>
        <item m="1" x="137"/>
        <item x="94"/>
        <item x="95"/>
        <item x="96"/>
        <item x="97"/>
        <item x="98"/>
        <item x="99"/>
        <item x="100"/>
        <item x="101"/>
        <item x="102"/>
        <item x="103"/>
        <item x="104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77"/>
        <item x="78"/>
        <item x="79"/>
        <item x="80"/>
        <item x="81"/>
        <item x="76"/>
        <item x="71"/>
        <item x="72"/>
        <item x="73"/>
        <item x="74"/>
        <item x="75"/>
        <item x="69"/>
        <item x="70"/>
        <item x="56"/>
        <item x="57"/>
        <item x="58"/>
        <item x="59"/>
        <item x="60"/>
        <item x="61"/>
        <item x="26"/>
        <item x="62"/>
        <item x="63"/>
        <item x="64"/>
        <item x="65"/>
        <item x="66"/>
        <item x="67"/>
        <item x="68"/>
        <item x="55"/>
        <item x="49"/>
        <item x="50"/>
        <item x="51"/>
        <item x="53"/>
        <item x="54"/>
        <item x="47"/>
        <item x="48"/>
        <item x="44"/>
        <item x="45"/>
        <item x="46"/>
        <item x="23"/>
        <item m="1" x="138"/>
        <item x="34"/>
        <item x="35"/>
        <item x="36"/>
        <item x="37"/>
        <item x="38"/>
        <item x="39"/>
        <item x="40"/>
        <item x="41"/>
        <item x="42"/>
        <item x="43"/>
        <item x="25"/>
        <item x="27"/>
        <item x="28"/>
        <item x="29"/>
        <item x="30"/>
        <item x="31"/>
        <item x="32"/>
        <item x="33"/>
        <item x="16"/>
        <item x="17"/>
        <item x="18"/>
        <item x="19"/>
        <item x="20"/>
        <item x="21"/>
        <item x="22"/>
        <item x="24"/>
        <item x="13"/>
        <item x="14"/>
        <item x="15"/>
        <item m="1" x="135"/>
        <item x="12"/>
        <item m="1" x="134"/>
        <item x="10"/>
        <item x="11"/>
        <item x="5"/>
        <item x="9"/>
        <item x="8"/>
        <item x="7"/>
        <item x="6"/>
        <item x="0"/>
        <item x="2"/>
        <item x="3"/>
        <item x="4"/>
      </items>
    </pivotField>
    <pivotField dataField="1" compact="0" outline="0" showAll="0" defaultSubtotal="0"/>
    <pivotField dataField="1" compact="0" numFmtId="165" outline="0" showAll="0" defaultSubtotal="0"/>
    <pivotField dataField="1" compact="0" outline="0" showAll="0" defaultSubtotal="0"/>
    <pivotField compact="0" numFmtId="165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numFmtId="1" outline="0" showAll="0" defaultSubtotal="0"/>
    <pivotField axis="axisRow" compact="0" outline="0" showAll="0" sortType="descending" defaultSubtotal="0">
      <items count="368">
        <item x="305"/>
        <item x="91"/>
        <item x="152"/>
        <item x="213"/>
        <item x="31"/>
        <item x="366"/>
        <item x="244"/>
        <item x="274"/>
        <item x="304"/>
        <item x="335"/>
        <item x="90"/>
        <item x="151"/>
        <item x="182"/>
        <item x="212"/>
        <item x="30"/>
        <item x="365"/>
        <item x="121"/>
        <item x="243"/>
        <item x="273"/>
        <item x="303"/>
        <item x="334"/>
        <item x="89"/>
        <item x="150"/>
        <item x="181"/>
        <item x="211"/>
        <item x="29"/>
        <item x="60"/>
        <item x="364"/>
        <item x="120"/>
        <item x="242"/>
        <item x="272"/>
        <item x="302"/>
        <item x="333"/>
        <item x="88"/>
        <item x="149"/>
        <item x="180"/>
        <item x="210"/>
        <item x="28"/>
        <item x="59"/>
        <item x="363"/>
        <item x="119"/>
        <item x="241"/>
        <item x="271"/>
        <item x="301"/>
        <item x="332"/>
        <item x="87"/>
        <item x="148"/>
        <item x="179"/>
        <item x="209"/>
        <item x="27"/>
        <item x="58"/>
        <item x="362"/>
        <item x="118"/>
        <item x="240"/>
        <item x="270"/>
        <item x="300"/>
        <item x="331"/>
        <item x="86"/>
        <item x="147"/>
        <item x="178"/>
        <item x="208"/>
        <item x="26"/>
        <item x="57"/>
        <item x="361"/>
        <item x="117"/>
        <item x="239"/>
        <item x="269"/>
        <item x="299"/>
        <item x="330"/>
        <item x="85"/>
        <item x="146"/>
        <item x="177"/>
        <item x="207"/>
        <item x="25"/>
        <item x="56"/>
        <item x="360"/>
        <item x="116"/>
        <item x="238"/>
        <item x="268"/>
        <item x="298"/>
        <item x="329"/>
        <item x="84"/>
        <item x="145"/>
        <item x="176"/>
        <item x="206"/>
        <item x="24"/>
        <item x="55"/>
        <item x="359"/>
        <item x="115"/>
        <item x="237"/>
        <item x="267"/>
        <item x="297"/>
        <item x="328"/>
        <item x="83"/>
        <item x="144"/>
        <item x="175"/>
        <item x="205"/>
        <item x="23"/>
        <item x="54"/>
        <item x="358"/>
        <item x="114"/>
        <item x="236"/>
        <item x="266"/>
        <item x="296"/>
        <item x="327"/>
        <item x="82"/>
        <item x="143"/>
        <item x="174"/>
        <item x="204"/>
        <item x="22"/>
        <item x="53"/>
        <item x="357"/>
        <item x="113"/>
        <item x="235"/>
        <item x="265"/>
        <item x="295"/>
        <item x="326"/>
        <item x="81"/>
        <item x="142"/>
        <item x="173"/>
        <item x="203"/>
        <item x="21"/>
        <item x="52"/>
        <item x="356"/>
        <item x="112"/>
        <item x="234"/>
        <item x="264"/>
        <item x="294"/>
        <item x="325"/>
        <item x="80"/>
        <item x="141"/>
        <item x="172"/>
        <item x="202"/>
        <item x="20"/>
        <item x="51"/>
        <item x="355"/>
        <item x="111"/>
        <item x="233"/>
        <item x="263"/>
        <item x="293"/>
        <item x="324"/>
        <item x="79"/>
        <item x="140"/>
        <item x="171"/>
        <item x="201"/>
        <item x="19"/>
        <item x="50"/>
        <item x="354"/>
        <item x="110"/>
        <item x="232"/>
        <item x="262"/>
        <item x="292"/>
        <item x="323"/>
        <item x="78"/>
        <item x="139"/>
        <item x="170"/>
        <item x="200"/>
        <item x="18"/>
        <item x="49"/>
        <item x="353"/>
        <item x="109"/>
        <item x="231"/>
        <item x="261"/>
        <item x="291"/>
        <item x="322"/>
        <item x="77"/>
        <item x="138"/>
        <item x="169"/>
        <item x="199"/>
        <item x="17"/>
        <item x="48"/>
        <item x="352"/>
        <item x="108"/>
        <item x="230"/>
        <item x="260"/>
        <item x="290"/>
        <item x="321"/>
        <item x="76"/>
        <item x="137"/>
        <item x="168"/>
        <item x="198"/>
        <item x="16"/>
        <item x="47"/>
        <item x="351"/>
        <item x="107"/>
        <item x="229"/>
        <item x="259"/>
        <item x="289"/>
        <item x="320"/>
        <item x="75"/>
        <item x="136"/>
        <item x="167"/>
        <item x="197"/>
        <item x="15"/>
        <item x="46"/>
        <item x="350"/>
        <item x="106"/>
        <item x="228"/>
        <item x="258"/>
        <item x="288"/>
        <item x="319"/>
        <item x="74"/>
        <item x="135"/>
        <item x="166"/>
        <item x="196"/>
        <item x="14"/>
        <item x="45"/>
        <item x="349"/>
        <item x="105"/>
        <item x="227"/>
        <item x="257"/>
        <item x="287"/>
        <item x="318"/>
        <item x="73"/>
        <item x="134"/>
        <item x="165"/>
        <item x="195"/>
        <item x="13"/>
        <item x="44"/>
        <item x="348"/>
        <item x="104"/>
        <item x="226"/>
        <item x="256"/>
        <item x="286"/>
        <item x="317"/>
        <item x="72"/>
        <item x="133"/>
        <item x="164"/>
        <item x="194"/>
        <item x="12"/>
        <item x="43"/>
        <item x="347"/>
        <item x="103"/>
        <item x="225"/>
        <item x="255"/>
        <item x="285"/>
        <item x="316"/>
        <item x="71"/>
        <item x="132"/>
        <item x="163"/>
        <item x="193"/>
        <item x="11"/>
        <item x="42"/>
        <item x="346"/>
        <item x="102"/>
        <item x="224"/>
        <item x="254"/>
        <item x="284"/>
        <item x="315"/>
        <item x="70"/>
        <item x="131"/>
        <item x="162"/>
        <item x="192"/>
        <item x="10"/>
        <item x="41"/>
        <item x="345"/>
        <item x="101"/>
        <item x="223"/>
        <item x="253"/>
        <item x="283"/>
        <item x="314"/>
        <item x="69"/>
        <item x="130"/>
        <item x="161"/>
        <item x="191"/>
        <item x="9"/>
        <item x="40"/>
        <item x="344"/>
        <item x="100"/>
        <item x="222"/>
        <item x="252"/>
        <item x="282"/>
        <item x="313"/>
        <item x="68"/>
        <item x="129"/>
        <item x="160"/>
        <item x="190"/>
        <item x="8"/>
        <item x="39"/>
        <item x="343"/>
        <item x="99"/>
        <item x="221"/>
        <item x="251"/>
        <item x="281"/>
        <item x="312"/>
        <item x="67"/>
        <item x="128"/>
        <item x="159"/>
        <item x="189"/>
        <item x="7"/>
        <item x="38"/>
        <item x="342"/>
        <item x="98"/>
        <item x="220"/>
        <item x="250"/>
        <item x="280"/>
        <item x="311"/>
        <item x="66"/>
        <item x="127"/>
        <item x="158"/>
        <item x="188"/>
        <item x="6"/>
        <item x="37"/>
        <item x="341"/>
        <item x="97"/>
        <item x="219"/>
        <item x="249"/>
        <item x="279"/>
        <item x="310"/>
        <item x="65"/>
        <item x="126"/>
        <item x="157"/>
        <item x="187"/>
        <item x="5"/>
        <item x="36"/>
        <item x="340"/>
        <item x="96"/>
        <item x="218"/>
        <item x="248"/>
        <item x="278"/>
        <item x="309"/>
        <item x="64"/>
        <item x="125"/>
        <item x="156"/>
        <item x="186"/>
        <item x="4"/>
        <item x="35"/>
        <item x="339"/>
        <item x="95"/>
        <item x="217"/>
        <item x="247"/>
        <item x="277"/>
        <item x="308"/>
        <item x="63"/>
        <item x="124"/>
        <item x="155"/>
        <item x="185"/>
        <item x="3"/>
        <item x="34"/>
        <item x="338"/>
        <item x="94"/>
        <item x="216"/>
        <item x="246"/>
        <item x="276"/>
        <item x="307"/>
        <item x="62"/>
        <item x="123"/>
        <item x="154"/>
        <item x="184"/>
        <item x="2"/>
        <item x="33"/>
        <item x="337"/>
        <item x="93"/>
        <item x="215"/>
        <item x="245"/>
        <item x="275"/>
        <item x="306"/>
        <item x="61"/>
        <item x="122"/>
        <item x="153"/>
        <item x="183"/>
        <item x="1"/>
        <item x="32"/>
        <item x="336"/>
        <item x="92"/>
        <item x="214"/>
        <item x="367"/>
        <item x="0"/>
      </items>
    </pivotField>
    <pivotField axis="axisPage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Page" compact="0" outline="0" showAll="0" defaultSubtotal="0">
      <items count="3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</items>
    </pivotField>
  </pivotFields>
  <rowFields count="3">
    <field x="16"/>
    <field x="2"/>
    <field x="0"/>
  </rowFields>
  <rowItems count="46">
    <i>
      <x v="133"/>
      <x v="2"/>
      <x v="309"/>
    </i>
    <i r="2">
      <x v="310"/>
    </i>
    <i r="1">
      <x v="4"/>
      <x v="307"/>
    </i>
    <i r="2">
      <x v="308"/>
    </i>
    <i r="1">
      <x v="19"/>
      <x v="306"/>
    </i>
    <i r="1">
      <x v="21"/>
      <x v="304"/>
    </i>
    <i r="2">
      <x v="305"/>
    </i>
    <i>
      <x v="145"/>
      <x v="2"/>
      <x v="286"/>
    </i>
    <i r="2">
      <x v="287"/>
    </i>
    <i r="2">
      <x v="288"/>
    </i>
    <i r="2">
      <x v="289"/>
    </i>
    <i r="1">
      <x v="18"/>
      <x v="285"/>
    </i>
    <i>
      <x v="193"/>
      <x v="4"/>
      <x v="230"/>
    </i>
    <i r="1">
      <x v="9"/>
      <x v="229"/>
    </i>
    <i r="1">
      <x v="19"/>
      <x v="228"/>
    </i>
    <i>
      <x v="205"/>
      <x v="4"/>
      <x v="242"/>
    </i>
    <i r="2">
      <x v="243"/>
    </i>
    <i r="2">
      <x v="244"/>
    </i>
    <i r="2">
      <x v="245"/>
    </i>
    <i r="2">
      <x v="246"/>
    </i>
    <i r="1">
      <x v="18"/>
      <x v="241"/>
    </i>
    <i r="1">
      <x v="19"/>
      <x v="238"/>
    </i>
    <i r="2">
      <x v="239"/>
    </i>
    <i r="2">
      <x v="240"/>
    </i>
    <i>
      <x v="217"/>
      <x v="2"/>
      <x v="250"/>
    </i>
    <i r="1">
      <x v="4"/>
      <x v="249"/>
    </i>
    <i r="1">
      <x v="19"/>
      <x v="248"/>
    </i>
    <i>
      <x v="229"/>
      <x v="2"/>
      <x v="210"/>
    </i>
    <i r="1">
      <x v="9"/>
      <x v="207"/>
    </i>
    <i r="2">
      <x v="208"/>
    </i>
    <i r="2">
      <x v="209"/>
    </i>
    <i>
      <x v="277"/>
      <x v="1"/>
      <x v="219"/>
    </i>
    <i r="2">
      <x v="220"/>
    </i>
    <i r="1">
      <x v="4"/>
      <x v="217"/>
    </i>
    <i r="2">
      <x v="218"/>
    </i>
    <i r="1">
      <x v="5"/>
      <x v="214"/>
    </i>
    <i r="2">
      <x v="215"/>
    </i>
    <i r="2">
      <x v="216"/>
    </i>
    <i>
      <x v="289"/>
      <x v="1"/>
      <x v="225"/>
    </i>
    <i r="2">
      <x v="226"/>
    </i>
    <i r="1">
      <x v="5"/>
      <x v="223"/>
    </i>
    <i r="2">
      <x v="224"/>
    </i>
    <i>
      <x v="301"/>
      <x v="1"/>
      <x v="204"/>
    </i>
    <i r="1">
      <x v="4"/>
      <x v="227"/>
    </i>
    <i>
      <x v="313"/>
      <x v="2"/>
      <x v="205"/>
    </i>
    <i r="2">
      <x v="206"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pageFields count="2">
    <pageField fld="18" item="2" hier="-1"/>
    <pageField fld="17" item="1" hier="-1"/>
  </pageFields>
  <dataFields count="11">
    <dataField name="Client N°" fld="7" baseField="0" baseItem="53"/>
    <dataField name="Val_bulletin livraison" fld="3" baseField="1" baseItem="308" numFmtId="166"/>
    <dataField name="Val_Loomis" fld="4" baseField="4" baseItem="0" numFmtId="167"/>
    <dataField name="Val_Crédit Suisse" fld="5" baseField="4" baseItem="0" numFmtId="166"/>
    <dataField name="Val_Différence" fld="6" baseField="0" baseItem="27" numFmtId="167"/>
    <dataField name="N° justif#1" fld="9" baseField="0" baseItem="39"/>
    <dataField name="N° justif#2" fld="10" baseField="0" baseItem="39"/>
    <dataField name="N° justif#3" fld="11" baseField="0" baseItem="39"/>
    <dataField name="N° justif#4" fld="12" baseField="0" baseItem="39"/>
    <dataField name="N° justif#5" fld="13" baseField="0" baseItem="39"/>
    <dataField name="N° justif#6" fld="14" baseField="0" baseItem="39"/>
  </dataFields>
  <formats count="653">
    <format dxfId="1305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1304">
      <pivotArea collapsedLevelsAreSubtotals="1" fieldPosition="0">
        <references count="1">
          <reference field="2" count="2">
            <x v="10"/>
            <x v="12"/>
          </reference>
        </references>
      </pivotArea>
    </format>
    <format dxfId="1303">
      <pivotArea type="all" dataOnly="0" outline="0" fieldPosition="0"/>
    </format>
    <format dxfId="1302">
      <pivotArea type="origin" dataOnly="0" labelOnly="1" outline="0" fieldPosition="0"/>
    </format>
    <format dxfId="1301">
      <pivotArea field="1" type="button" dataOnly="0" labelOnly="1" outline="0"/>
    </format>
    <format dxfId="1300">
      <pivotArea dataOnly="0" labelOnly="1" outline="0" fieldPosition="0">
        <references count="1">
          <reference field="2" count="0"/>
        </references>
      </pivotArea>
    </format>
    <format dxfId="1299">
      <pivotArea outline="0" fieldPosition="0">
        <references count="1">
          <reference field="4294967294" count="1">
            <x v="1"/>
          </reference>
        </references>
      </pivotArea>
    </format>
    <format dxfId="1298">
      <pivotArea type="all" dataOnly="0" outline="0" fieldPosition="0"/>
    </format>
    <format dxfId="1297">
      <pivotArea outline="0" collapsedLevelsAreSubtotals="1" fieldPosition="0"/>
    </format>
    <format dxfId="1296">
      <pivotArea type="origin" dataOnly="0" labelOnly="1" outline="0" fieldPosition="0"/>
    </format>
    <format dxfId="1295">
      <pivotArea field="-2" type="button" dataOnly="0" labelOnly="1" outline="0" axis="axisCol" fieldPosition="0"/>
    </format>
    <format dxfId="1294">
      <pivotArea type="topRight" dataOnly="0" labelOnly="1" outline="0" fieldPosition="0"/>
    </format>
    <format dxfId="1293">
      <pivotArea field="1" type="button" dataOnly="0" labelOnly="1" outline="0"/>
    </format>
    <format dxfId="1292">
      <pivotArea field="2" type="button" dataOnly="0" labelOnly="1" outline="0" axis="axisRow" fieldPosition="1"/>
    </format>
    <format dxfId="1291">
      <pivotArea field="0" type="button" dataOnly="0" labelOnly="1" outline="0" axis="axisRow" fieldPosition="2"/>
    </format>
    <format dxfId="1290">
      <pivotArea field="4" type="button" dataOnly="0" labelOnly="1" outline="0"/>
    </format>
    <format dxfId="1289">
      <pivotArea dataOnly="0" labelOnly="1" outline="0" fieldPosition="0">
        <references count="1">
          <reference field="4294967294" count="3">
            <x v="1"/>
            <x v="2"/>
            <x v="3"/>
          </reference>
        </references>
      </pivotArea>
    </format>
    <format dxfId="1288">
      <pivotArea type="all" dataOnly="0" outline="0" fieldPosition="0"/>
    </format>
    <format dxfId="1287">
      <pivotArea outline="0" collapsedLevelsAreSubtotals="1" fieldPosition="0"/>
    </format>
    <format dxfId="1286">
      <pivotArea type="origin" dataOnly="0" labelOnly="1" outline="0" fieldPosition="0"/>
    </format>
    <format dxfId="1285">
      <pivotArea field="-2" type="button" dataOnly="0" labelOnly="1" outline="0" axis="axisCol" fieldPosition="0"/>
    </format>
    <format dxfId="1284">
      <pivotArea type="topRight" dataOnly="0" labelOnly="1" outline="0" fieldPosition="0"/>
    </format>
    <format dxfId="1283">
      <pivotArea field="1" type="button" dataOnly="0" labelOnly="1" outline="0"/>
    </format>
    <format dxfId="1282">
      <pivotArea field="2" type="button" dataOnly="0" labelOnly="1" outline="0" axis="axisRow" fieldPosition="1"/>
    </format>
    <format dxfId="1281">
      <pivotArea field="0" type="button" dataOnly="0" labelOnly="1" outline="0" axis="axisRow" fieldPosition="2"/>
    </format>
    <format dxfId="1280">
      <pivotArea field="4" type="button" dataOnly="0" labelOnly="1" outline="0"/>
    </format>
    <format dxfId="1279">
      <pivotArea dataOnly="0" labelOnly="1" outline="0" fieldPosition="0">
        <references count="1">
          <reference field="4294967294" count="3">
            <x v="1"/>
            <x v="2"/>
            <x v="3"/>
          </reference>
        </references>
      </pivotArea>
    </format>
    <format dxfId="1278">
      <pivotArea outline="0" fieldPosition="0">
        <references count="1">
          <reference field="4294967294" count="1">
            <x v="2"/>
          </reference>
        </references>
      </pivotArea>
    </format>
    <format dxfId="1277">
      <pivotArea outline="0" fieldPosition="0">
        <references count="1">
          <reference field="4294967294" count="1">
            <x v="3"/>
          </reference>
        </references>
      </pivotArea>
    </format>
    <format dxfId="1276">
      <pivotArea outline="0" fieldPosition="0">
        <references count="1">
          <reference field="4294967294" count="2" selected="0">
            <x v="2"/>
            <x v="3"/>
          </reference>
        </references>
      </pivotArea>
    </format>
    <format dxfId="1275">
      <pivotArea outline="0" fieldPosition="0">
        <references count="1">
          <reference field="4294967294" count="1" selected="0">
            <x v="3"/>
          </reference>
        </references>
      </pivotArea>
    </format>
    <format dxfId="1274">
      <pivotArea dataOnly="0" labelOnly="1" outline="0" fieldPosition="0">
        <references count="1">
          <reference field="4294967294" count="2">
            <x v="2"/>
            <x v="3"/>
          </reference>
        </references>
      </pivotArea>
    </format>
    <format dxfId="1273">
      <pivotArea outline="0" fieldPosition="0">
        <references count="1">
          <reference field="4294967294" count="1" selected="0">
            <x v="4"/>
          </reference>
        </references>
      </pivotArea>
    </format>
    <format dxfId="127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271">
      <pivotArea outline="0" fieldPosition="0">
        <references count="1">
          <reference field="4294967294" count="1" selected="0">
            <x v="2"/>
          </reference>
        </references>
      </pivotArea>
    </format>
    <format dxfId="1270">
      <pivotArea outline="0" fieldPosition="0">
        <references count="1">
          <reference field="4294967294" count="1" selected="0">
            <x v="3"/>
          </reference>
        </references>
      </pivotArea>
    </format>
    <format dxfId="1269">
      <pivotArea outline="0" fieldPosition="0">
        <references count="1">
          <reference field="4294967294" count="1" selected="0">
            <x v="1"/>
          </reference>
        </references>
      </pivotArea>
    </format>
    <format dxfId="1268">
      <pivotArea outline="0" fieldPosition="0">
        <references count="1">
          <reference field="4294967294" count="1" selected="0">
            <x v="1"/>
          </reference>
        </references>
      </pivotArea>
    </format>
    <format dxfId="1267">
      <pivotArea dataOnly="0" labelOnly="1" outline="0" fieldPosition="0">
        <references count="1">
          <reference field="2" count="0"/>
        </references>
      </pivotArea>
    </format>
    <format dxfId="1266">
      <pivotArea type="origin" dataOnly="0" labelOnly="1" outline="0" offset="C1" fieldPosition="0"/>
    </format>
    <format dxfId="1265">
      <pivotArea field="0" type="button" dataOnly="0" labelOnly="1" outline="0" axis="axisRow" fieldPosition="2"/>
    </format>
    <format dxfId="1264">
      <pivotArea type="origin" dataOnly="0" labelOnly="1" outline="0" offset="C1" fieldPosition="0"/>
    </format>
    <format dxfId="1263">
      <pivotArea field="0" type="button" dataOnly="0" labelOnly="1" outline="0" axis="axisRow" fieldPosition="2"/>
    </format>
    <format dxfId="1262">
      <pivotArea field="0" type="button" dataOnly="0" labelOnly="1" outline="0" axis="axisRow" fieldPosition="2"/>
    </format>
    <format dxfId="1261">
      <pivotArea field="0" type="button" dataOnly="0" labelOnly="1" outline="0" axis="axisRow" fieldPosition="2"/>
    </format>
    <format dxfId="1260">
      <pivotArea field="0" type="button" dataOnly="0" labelOnly="1" outline="0" axis="axisRow" fieldPosition="2"/>
    </format>
    <format dxfId="1259">
      <pivotArea field="0" type="button" dataOnly="0" labelOnly="1" outline="0" axis="axisRow" fieldPosition="2"/>
    </format>
    <format dxfId="1258">
      <pivotArea field="1" type="button" dataOnly="0" labelOnly="1" outline="0"/>
    </format>
    <format dxfId="1257">
      <pivotArea field="2" type="button" dataOnly="0" labelOnly="1" outline="0" axis="axisRow" fieldPosition="1"/>
    </format>
    <format dxfId="1256">
      <pivotArea field="0" type="button" dataOnly="0" labelOnly="1" outline="0" axis="axisRow" fieldPosition="2"/>
    </format>
    <format dxfId="1255">
      <pivotArea dataOnly="0" labelOnly="1" outline="0" fieldPosition="0">
        <references count="1">
          <reference field="4294967294" count="9">
            <x v="1"/>
            <x v="2"/>
            <x v="3"/>
            <x v="4"/>
            <x v="6"/>
            <x v="7"/>
            <x v="8"/>
            <x v="9"/>
            <x v="10"/>
          </reference>
        </references>
      </pivotArea>
    </format>
    <format dxfId="1254">
      <pivotArea dataOnly="0" labelOnly="1" outline="0" fieldPosition="0">
        <references count="1">
          <reference field="0" count="0"/>
        </references>
      </pivotArea>
    </format>
    <format dxfId="1253">
      <pivotArea dataOnly="0" labelOnly="1" outline="0" fieldPosition="0">
        <references count="1">
          <reference field="0" count="0"/>
        </references>
      </pivotArea>
    </format>
    <format dxfId="1252">
      <pivotArea dataOnly="0" labelOnly="1" outline="0" fieldPosition="0">
        <references count="1">
          <reference field="0" count="0"/>
        </references>
      </pivotArea>
    </format>
    <format dxfId="1251">
      <pivotArea outline="0" fieldPosition="0">
        <references count="1">
          <reference field="4294967294" count="1" selected="0">
            <x v="2"/>
          </reference>
        </references>
      </pivotArea>
    </format>
    <format dxfId="1250">
      <pivotArea outline="0" fieldPosition="0">
        <references count="1">
          <reference field="4294967294" count="1" selected="0">
            <x v="2"/>
          </reference>
        </references>
      </pivotArea>
    </format>
    <format dxfId="1249">
      <pivotArea outline="0" fieldPosition="0">
        <references count="1">
          <reference field="4294967294" count="1" selected="0">
            <x v="2"/>
          </reference>
        </references>
      </pivotArea>
    </format>
    <format dxfId="1248">
      <pivotArea outline="0" fieldPosition="0">
        <references count="1">
          <reference field="4294967294" count="1" selected="0">
            <x v="3"/>
          </reference>
        </references>
      </pivotArea>
    </format>
    <format dxfId="1247">
      <pivotArea outline="0" fieldPosition="0">
        <references count="1">
          <reference field="4294967294" count="1" selected="0">
            <x v="3"/>
          </reference>
        </references>
      </pivotArea>
    </format>
    <format dxfId="1246">
      <pivotArea outline="0" fieldPosition="0">
        <references count="1">
          <reference field="4294967294" count="1" selected="0">
            <x v="3"/>
          </reference>
        </references>
      </pivotArea>
    </format>
    <format dxfId="1245">
      <pivotArea outline="0" fieldPosition="0">
        <references count="1">
          <reference field="4294967294" count="1" selected="0">
            <x v="1"/>
          </reference>
        </references>
      </pivotArea>
    </format>
    <format dxfId="1244">
      <pivotArea outline="0" fieldPosition="0">
        <references count="1">
          <reference field="4294967294" count="1" selected="0">
            <x v="1"/>
          </reference>
        </references>
      </pivotArea>
    </format>
    <format dxfId="1243">
      <pivotArea outline="0" fieldPosition="0">
        <references count="1">
          <reference field="4294967294" count="3" selected="0">
            <x v="1"/>
            <x v="2"/>
            <x v="3"/>
          </reference>
        </references>
      </pivotArea>
    </format>
    <format dxfId="1242">
      <pivotArea outline="0" fieldPosition="0">
        <references count="1">
          <reference field="4294967294" count="3" selected="0">
            <x v="1"/>
            <x v="2"/>
            <x v="3"/>
          </reference>
        </references>
      </pivotArea>
    </format>
    <format dxfId="1241">
      <pivotArea outline="0" fieldPosition="0">
        <references count="1">
          <reference field="4294967294" count="1" selected="0">
            <x v="1"/>
          </reference>
        </references>
      </pivotArea>
    </format>
    <format dxfId="1240">
      <pivotArea field="1" type="button" dataOnly="0" labelOnly="1" outline="0"/>
    </format>
    <format dxfId="1239">
      <pivotArea field="2" type="button" dataOnly="0" labelOnly="1" outline="0" axis="axisRow" fieldPosition="1"/>
    </format>
    <format dxfId="1238">
      <pivotArea field="0" type="button" dataOnly="0" labelOnly="1" outline="0" axis="axisRow" fieldPosition="2"/>
    </format>
    <format dxfId="1237">
      <pivotArea dataOnly="0" labelOnly="1" outline="0" fieldPosition="0">
        <references count="1">
          <reference field="4294967294" count="10"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236">
      <pivotArea outline="0" fieldPosition="0">
        <references count="1">
          <reference field="4294967294" count="6" selected="0">
            <x v="5"/>
            <x v="6"/>
            <x v="7"/>
            <x v="8"/>
            <x v="9"/>
            <x v="10"/>
          </reference>
        </references>
      </pivotArea>
    </format>
    <format dxfId="1235">
      <pivotArea outline="0" fieldPosition="0">
        <references count="1">
          <reference field="4294967294" count="6" selected="0">
            <x v="5"/>
            <x v="6"/>
            <x v="7"/>
            <x v="8"/>
            <x v="9"/>
            <x v="10"/>
          </reference>
        </references>
      </pivotArea>
    </format>
    <format dxfId="123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233">
      <pivotArea outline="0" fieldPosition="0">
        <references count="1">
          <reference field="4294967294" count="1" selected="0">
            <x v="2"/>
          </reference>
        </references>
      </pivotArea>
    </format>
    <format dxfId="1232">
      <pivotArea outline="0" fieldPosition="0">
        <references count="1">
          <reference field="4294967294" count="1" selected="0">
            <x v="3"/>
          </reference>
        </references>
      </pivotArea>
    </format>
    <format dxfId="1231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230">
      <pivotArea outline="0" fieldPosition="0">
        <references count="1">
          <reference field="4294967294" count="1" selected="0">
            <x v="3"/>
          </reference>
        </references>
      </pivotArea>
    </format>
    <format dxfId="1229">
      <pivotArea outline="0" fieldPosition="0">
        <references count="4">
          <reference field="4294967294" count="1" selected="0">
            <x v="4"/>
          </reference>
          <reference field="0" count="1" selected="0">
            <x v="45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228">
      <pivotArea outline="0" fieldPosition="0">
        <references count="4">
          <reference field="4294967294" count="1" selected="0">
            <x v="4"/>
          </reference>
          <reference field="0" count="1" selected="0">
            <x v="45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227">
      <pivotArea outline="0" fieldPosition="0">
        <references count="4">
          <reference field="4294967294" count="1" selected="0">
            <x v="4"/>
          </reference>
          <reference field="0" count="1" selected="0">
            <x v="45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226">
      <pivotArea outline="0" collapsedLevelsAreSubtotals="1" fieldPosition="0"/>
    </format>
    <format dxfId="1225">
      <pivotArea dataOnly="0" labelOnly="1" outline="0" fieldPosition="0">
        <references count="1">
          <reference field="16" count="10">
            <x v="212"/>
            <x v="224"/>
            <x v="236"/>
            <x v="248"/>
            <x v="260"/>
            <x v="296"/>
            <x v="308"/>
            <x v="320"/>
            <x v="332"/>
            <x v="344"/>
          </reference>
        </references>
      </pivotArea>
    </format>
    <format dxfId="1224">
      <pivotArea dataOnly="0" labelOnly="1" outline="0" fieldPosition="0">
        <references count="2">
          <reference field="2" count="1">
            <x v="22"/>
          </reference>
          <reference field="16" count="1" selected="0">
            <x v="212"/>
          </reference>
        </references>
      </pivotArea>
    </format>
    <format dxfId="1223">
      <pivotArea dataOnly="0" labelOnly="1" outline="0" fieldPosition="0">
        <references count="2">
          <reference field="2" count="4">
            <x v="2"/>
            <x v="18"/>
            <x v="19"/>
            <x v="22"/>
          </reference>
          <reference field="16" count="1" selected="0">
            <x v="224"/>
          </reference>
        </references>
      </pivotArea>
    </format>
    <format dxfId="1222">
      <pivotArea dataOnly="0" labelOnly="1" outline="0" fieldPosition="0">
        <references count="2">
          <reference field="2" count="5">
            <x v="2"/>
            <x v="5"/>
            <x v="19"/>
            <x v="21"/>
            <x v="22"/>
          </reference>
          <reference field="16" count="1" selected="0">
            <x v="236"/>
          </reference>
        </references>
      </pivotArea>
    </format>
    <format dxfId="1221">
      <pivotArea dataOnly="0" labelOnly="1" outline="0" fieldPosition="0">
        <references count="2">
          <reference field="2" count="3">
            <x v="5"/>
            <x v="8"/>
            <x v="19"/>
          </reference>
          <reference field="16" count="1" selected="0">
            <x v="248"/>
          </reference>
        </references>
      </pivotArea>
    </format>
    <format dxfId="1220">
      <pivotArea dataOnly="0" labelOnly="1" outline="0" fieldPosition="0">
        <references count="2">
          <reference field="2" count="1">
            <x v="22"/>
          </reference>
          <reference field="16" count="1" selected="0">
            <x v="260"/>
          </reference>
        </references>
      </pivotArea>
    </format>
    <format dxfId="1219">
      <pivotArea dataOnly="0" labelOnly="1" outline="0" fieldPosition="0">
        <references count="2">
          <reference field="2" count="7">
            <x v="2"/>
            <x v="4"/>
            <x v="5"/>
            <x v="18"/>
            <x v="19"/>
            <x v="21"/>
            <x v="22"/>
          </reference>
          <reference field="16" count="1" selected="0">
            <x v="296"/>
          </reference>
        </references>
      </pivotArea>
    </format>
    <format dxfId="1218">
      <pivotArea dataOnly="0" labelOnly="1" outline="0" fieldPosition="0">
        <references count="2">
          <reference field="2" count="2">
            <x v="5"/>
            <x v="8"/>
          </reference>
          <reference field="16" count="1" selected="0">
            <x v="308"/>
          </reference>
        </references>
      </pivotArea>
    </format>
    <format dxfId="1217">
      <pivotArea dataOnly="0" labelOnly="1" outline="0" fieldPosition="0">
        <references count="2">
          <reference field="2" count="1">
            <x v="22"/>
          </reference>
          <reference field="16" count="1" selected="0">
            <x v="320"/>
          </reference>
        </references>
      </pivotArea>
    </format>
    <format dxfId="1216">
      <pivotArea dataOnly="0" labelOnly="1" outline="0" fieldPosition="0">
        <references count="2">
          <reference field="2" count="4">
            <x v="5"/>
            <x v="18"/>
            <x v="21"/>
            <x v="22"/>
          </reference>
          <reference field="16" count="1" selected="0">
            <x v="332"/>
          </reference>
        </references>
      </pivotArea>
    </format>
    <format dxfId="1215">
      <pivotArea dataOnly="0" labelOnly="1" outline="0" fieldPosition="0">
        <references count="2">
          <reference field="2" count="1">
            <x v="21"/>
          </reference>
          <reference field="16" count="1" selected="0">
            <x v="344"/>
          </reference>
        </references>
      </pivotArea>
    </format>
    <format dxfId="1214">
      <pivotArea dataOnly="0" labelOnly="1" outline="0" fieldPosition="0">
        <references count="3">
          <reference field="0" count="2">
            <x v="53"/>
            <x v="54"/>
          </reference>
          <reference field="2" count="1" selected="0">
            <x v="22"/>
          </reference>
          <reference field="16" count="1" selected="0">
            <x v="212"/>
          </reference>
        </references>
      </pivotArea>
    </format>
    <format dxfId="1213">
      <pivotArea dataOnly="0" labelOnly="1" outline="0" fieldPosition="0">
        <references count="3">
          <reference field="0" count="1">
            <x v="52"/>
          </reference>
          <reference field="2" count="1" selected="0">
            <x v="2"/>
          </reference>
          <reference field="16" count="1" selected="0">
            <x v="224"/>
          </reference>
        </references>
      </pivotArea>
    </format>
    <format dxfId="1212">
      <pivotArea dataOnly="0" labelOnly="1" outline="0" fieldPosition="0">
        <references count="3">
          <reference field="0" count="2">
            <x v="50"/>
            <x v="51"/>
          </reference>
          <reference field="2" count="1" selected="0">
            <x v="18"/>
          </reference>
          <reference field="16" count="1" selected="0">
            <x v="224"/>
          </reference>
        </references>
      </pivotArea>
    </format>
    <format dxfId="1211">
      <pivotArea dataOnly="0" labelOnly="1" outline="0" fieldPosition="0">
        <references count="3">
          <reference field="0" count="2">
            <x v="48"/>
            <x v="49"/>
          </reference>
          <reference field="2" count="1" selected="0">
            <x v="19"/>
          </reference>
          <reference field="16" count="1" selected="0">
            <x v="224"/>
          </reference>
        </references>
      </pivotArea>
    </format>
    <format dxfId="1210">
      <pivotArea dataOnly="0" labelOnly="1" outline="0" fieldPosition="0">
        <references count="3">
          <reference field="0" count="7">
            <x v="40"/>
            <x v="41"/>
            <x v="42"/>
            <x v="43"/>
            <x v="44"/>
            <x v="45"/>
            <x v="46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209">
      <pivotArea dataOnly="0" labelOnly="1" outline="0" fieldPosition="0">
        <references count="3">
          <reference field="0" count="1">
            <x v="39"/>
          </reference>
          <reference field="2" count="1" selected="0">
            <x v="2"/>
          </reference>
          <reference field="16" count="1" selected="0">
            <x v="236"/>
          </reference>
        </references>
      </pivotArea>
    </format>
    <format dxfId="1208">
      <pivotArea dataOnly="0" labelOnly="1" outline="0" fieldPosition="0">
        <references count="3">
          <reference field="0" count="2">
            <x v="37"/>
            <x v="38"/>
          </reference>
          <reference field="2" count="1" selected="0">
            <x v="5"/>
          </reference>
          <reference field="16" count="1" selected="0">
            <x v="236"/>
          </reference>
        </references>
      </pivotArea>
    </format>
    <format dxfId="1207">
      <pivotArea dataOnly="0" labelOnly="1" outline="0" fieldPosition="0">
        <references count="3">
          <reference field="0" count="2">
            <x v="27"/>
            <x v="36"/>
          </reference>
          <reference field="2" count="1" selected="0">
            <x v="19"/>
          </reference>
          <reference field="16" count="1" selected="0">
            <x v="236"/>
          </reference>
        </references>
      </pivotArea>
    </format>
    <format dxfId="1206">
      <pivotArea dataOnly="0" labelOnly="1" outline="0" fieldPosition="0">
        <references count="3">
          <reference field="0" count="2">
            <x v="34"/>
            <x v="35"/>
          </reference>
          <reference field="2" count="1" selected="0">
            <x v="21"/>
          </reference>
          <reference field="16" count="1" selected="0">
            <x v="236"/>
          </reference>
        </references>
      </pivotArea>
    </format>
    <format dxfId="1205">
      <pivotArea dataOnly="0" labelOnly="1" outline="0" fieldPosition="0">
        <references count="3">
          <reference field="0" count="1">
            <x v="26"/>
          </reference>
          <reference field="2" count="1" selected="0">
            <x v="22"/>
          </reference>
          <reference field="16" count="1" selected="0">
            <x v="236"/>
          </reference>
        </references>
      </pivotArea>
    </format>
    <format dxfId="1204">
      <pivotArea dataOnly="0" labelOnly="1" outline="0" fieldPosition="0">
        <references count="3">
          <reference field="0" count="1">
            <x v="33"/>
          </reference>
          <reference field="2" count="1" selected="0">
            <x v="5"/>
          </reference>
          <reference field="16" count="1" selected="0">
            <x v="248"/>
          </reference>
        </references>
      </pivotArea>
    </format>
    <format dxfId="1203">
      <pivotArea dataOnly="0" labelOnly="1" outline="0" fieldPosition="0">
        <references count="3">
          <reference field="0" count="2">
            <x v="31"/>
            <x v="32"/>
          </reference>
          <reference field="2" count="1" selected="0">
            <x v="8"/>
          </reference>
          <reference field="16" count="1" selected="0">
            <x v="248"/>
          </reference>
        </references>
      </pivotArea>
    </format>
    <format dxfId="1202">
      <pivotArea dataOnly="0" labelOnly="1" outline="0" fieldPosition="0">
        <references count="3">
          <reference field="0" count="3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1201">
      <pivotArea dataOnly="0" labelOnly="1" outline="0" fieldPosition="0">
        <references count="3">
          <reference field="0" count="1">
            <x v="47"/>
          </reference>
          <reference field="2" count="1" selected="0">
            <x v="22"/>
          </reference>
          <reference field="16" count="1" selected="0">
            <x v="260"/>
          </reference>
        </references>
      </pivotArea>
    </format>
    <format dxfId="1200">
      <pivotArea dataOnly="0" labelOnly="1" outline="0" fieldPosition="0">
        <references count="3">
          <reference field="0" count="1">
            <x v="14"/>
          </reference>
          <reference field="2" count="1" selected="0">
            <x v="2"/>
          </reference>
          <reference field="16" count="1" selected="0">
            <x v="296"/>
          </reference>
        </references>
      </pivotArea>
    </format>
    <format dxfId="1199">
      <pivotArea dataOnly="0" labelOnly="1" outline="0" fieldPosition="0">
        <references count="3">
          <reference field="0" count="1">
            <x v="13"/>
          </reference>
          <reference field="2" count="1" selected="0">
            <x v="4"/>
          </reference>
          <reference field="16" count="1" selected="0">
            <x v="296"/>
          </reference>
        </references>
      </pivotArea>
    </format>
    <format dxfId="1198">
      <pivotArea dataOnly="0" labelOnly="1" outline="0" fieldPosition="0">
        <references count="3">
          <reference field="0" count="2">
            <x v="11"/>
            <x v="12"/>
          </reference>
          <reference field="2" count="1" selected="0">
            <x v="5"/>
          </reference>
          <reference field="16" count="1" selected="0">
            <x v="296"/>
          </reference>
        </references>
      </pivotArea>
    </format>
    <format dxfId="1197">
      <pivotArea dataOnly="0" labelOnly="1" outline="0" fieldPosition="0">
        <references count="3">
          <reference field="0" count="1">
            <x v="10"/>
          </reference>
          <reference field="2" count="1" selected="0">
            <x v="18"/>
          </reference>
          <reference field="16" count="1" selected="0">
            <x v="296"/>
          </reference>
        </references>
      </pivotArea>
    </format>
    <format dxfId="1196">
      <pivotArea dataOnly="0" labelOnly="1" outline="0" fieldPosition="0">
        <references count="3">
          <reference field="0" count="1">
            <x v="9"/>
          </reference>
          <reference field="2" count="1" selected="0">
            <x v="19"/>
          </reference>
          <reference field="16" count="1" selected="0">
            <x v="296"/>
          </reference>
        </references>
      </pivotArea>
    </format>
    <format dxfId="1195">
      <pivotArea dataOnly="0" labelOnly="1" outline="0" fieldPosition="0">
        <references count="3">
          <reference field="0" count="1">
            <x v="8"/>
          </reference>
          <reference field="2" count="1" selected="0">
            <x v="21"/>
          </reference>
          <reference field="16" count="1" selected="0">
            <x v="296"/>
          </reference>
        </references>
      </pivotArea>
    </format>
    <format dxfId="1194">
      <pivotArea dataOnly="0" labelOnly="1" outline="0" fieldPosition="0">
        <references count="3">
          <reference field="0" count="2">
            <x v="4"/>
            <x v="5"/>
          </reference>
          <reference field="2" count="1" selected="0">
            <x v="22"/>
          </reference>
          <reference field="16" count="1" selected="0">
            <x v="296"/>
          </reference>
        </references>
      </pivotArea>
    </format>
    <format dxfId="1193">
      <pivotArea dataOnly="0" labelOnly="1" outline="0" fieldPosition="0">
        <references count="3">
          <reference field="0" count="2">
            <x v="16"/>
            <x v="17"/>
          </reference>
          <reference field="2" count="1" selected="0">
            <x v="5"/>
          </reference>
          <reference field="16" count="1" selected="0">
            <x v="308"/>
          </reference>
        </references>
      </pivotArea>
    </format>
    <format dxfId="1192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16" count="1" selected="0">
            <x v="308"/>
          </reference>
        </references>
      </pivotArea>
    </format>
    <format dxfId="1191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22"/>
          </reference>
          <reference field="16" count="1" selected="0">
            <x v="320"/>
          </reference>
        </references>
      </pivotArea>
    </format>
    <format dxfId="1190">
      <pivotArea dataOnly="0" labelOnly="1" outline="0" fieldPosition="0">
        <references count="3">
          <reference field="0" count="3">
            <x v="20"/>
            <x v="21"/>
            <x v="22"/>
          </reference>
          <reference field="2" count="1" selected="0">
            <x v="5"/>
          </reference>
          <reference field="16" count="1" selected="0">
            <x v="332"/>
          </reference>
        </references>
      </pivotArea>
    </format>
    <format dxfId="1189">
      <pivotArea dataOnly="0" labelOnly="1" outline="0" fieldPosition="0">
        <references count="3">
          <reference field="0" count="1">
            <x v="19"/>
          </reference>
          <reference field="2" count="1" selected="0">
            <x v="18"/>
          </reference>
          <reference field="16" count="1" selected="0">
            <x v="332"/>
          </reference>
        </references>
      </pivotArea>
    </format>
    <format dxfId="1188">
      <pivotArea dataOnly="0" labelOnly="1" outline="0" fieldPosition="0">
        <references count="3">
          <reference field="0" count="1">
            <x v="18"/>
          </reference>
          <reference field="2" count="1" selected="0">
            <x v="21"/>
          </reference>
          <reference field="16" count="1" selected="0">
            <x v="332"/>
          </reference>
        </references>
      </pivotArea>
    </format>
    <format dxfId="1187">
      <pivotArea dataOnly="0" labelOnly="1" outline="0" fieldPosition="0">
        <references count="3">
          <reference field="0" count="1">
            <x v="3"/>
          </reference>
          <reference field="2" count="1" selected="0">
            <x v="22"/>
          </reference>
          <reference field="16" count="1" selected="0">
            <x v="332"/>
          </reference>
        </references>
      </pivotArea>
    </format>
    <format dxfId="1186">
      <pivotArea dataOnly="0" labelOnly="1" outline="0" fieldPosition="0">
        <references count="3">
          <reference field="0" count="1">
            <x v="23"/>
          </reference>
          <reference field="2" count="1" selected="0">
            <x v="21"/>
          </reference>
          <reference field="16" count="1" selected="0">
            <x v="344"/>
          </reference>
        </references>
      </pivotArea>
    </format>
    <format dxfId="1185">
      <pivotArea outline="0" collapsedLevelsAreSubtotals="1" fieldPosition="0"/>
    </format>
    <format dxfId="1184">
      <pivotArea dataOnly="0" labelOnly="1" outline="0" fieldPosition="0">
        <references count="1">
          <reference field="16" count="10">
            <x v="212"/>
            <x v="224"/>
            <x v="236"/>
            <x v="248"/>
            <x v="260"/>
            <x v="296"/>
            <x v="308"/>
            <x v="320"/>
            <x v="332"/>
            <x v="344"/>
          </reference>
        </references>
      </pivotArea>
    </format>
    <format dxfId="1183">
      <pivotArea dataOnly="0" labelOnly="1" outline="0" fieldPosition="0">
        <references count="2">
          <reference field="2" count="1">
            <x v="22"/>
          </reference>
          <reference field="16" count="1" selected="0">
            <x v="212"/>
          </reference>
        </references>
      </pivotArea>
    </format>
    <format dxfId="1182">
      <pivotArea dataOnly="0" labelOnly="1" outline="0" fieldPosition="0">
        <references count="2">
          <reference field="2" count="4">
            <x v="2"/>
            <x v="18"/>
            <x v="19"/>
            <x v="22"/>
          </reference>
          <reference field="16" count="1" selected="0">
            <x v="224"/>
          </reference>
        </references>
      </pivotArea>
    </format>
    <format dxfId="1181">
      <pivotArea dataOnly="0" labelOnly="1" outline="0" fieldPosition="0">
        <references count="2">
          <reference field="2" count="5">
            <x v="2"/>
            <x v="5"/>
            <x v="19"/>
            <x v="21"/>
            <x v="22"/>
          </reference>
          <reference field="16" count="1" selected="0">
            <x v="236"/>
          </reference>
        </references>
      </pivotArea>
    </format>
    <format dxfId="1180">
      <pivotArea dataOnly="0" labelOnly="1" outline="0" fieldPosition="0">
        <references count="2">
          <reference field="2" count="3">
            <x v="5"/>
            <x v="8"/>
            <x v="19"/>
          </reference>
          <reference field="16" count="1" selected="0">
            <x v="248"/>
          </reference>
        </references>
      </pivotArea>
    </format>
    <format dxfId="1179">
      <pivotArea dataOnly="0" labelOnly="1" outline="0" fieldPosition="0">
        <references count="2">
          <reference field="2" count="1">
            <x v="22"/>
          </reference>
          <reference field="16" count="1" selected="0">
            <x v="260"/>
          </reference>
        </references>
      </pivotArea>
    </format>
    <format dxfId="1178">
      <pivotArea dataOnly="0" labelOnly="1" outline="0" fieldPosition="0">
        <references count="2">
          <reference field="2" count="7">
            <x v="2"/>
            <x v="4"/>
            <x v="5"/>
            <x v="18"/>
            <x v="19"/>
            <x v="21"/>
            <x v="22"/>
          </reference>
          <reference field="16" count="1" selected="0">
            <x v="296"/>
          </reference>
        </references>
      </pivotArea>
    </format>
    <format dxfId="1177">
      <pivotArea dataOnly="0" labelOnly="1" outline="0" fieldPosition="0">
        <references count="2">
          <reference field="2" count="2">
            <x v="5"/>
            <x v="8"/>
          </reference>
          <reference field="16" count="1" selected="0">
            <x v="308"/>
          </reference>
        </references>
      </pivotArea>
    </format>
    <format dxfId="1176">
      <pivotArea dataOnly="0" labelOnly="1" outline="0" fieldPosition="0">
        <references count="2">
          <reference field="2" count="1">
            <x v="22"/>
          </reference>
          <reference field="16" count="1" selected="0">
            <x v="320"/>
          </reference>
        </references>
      </pivotArea>
    </format>
    <format dxfId="1175">
      <pivotArea dataOnly="0" labelOnly="1" outline="0" fieldPosition="0">
        <references count="2">
          <reference field="2" count="4">
            <x v="5"/>
            <x v="18"/>
            <x v="21"/>
            <x v="22"/>
          </reference>
          <reference field="16" count="1" selected="0">
            <x v="332"/>
          </reference>
        </references>
      </pivotArea>
    </format>
    <format dxfId="1174">
      <pivotArea dataOnly="0" labelOnly="1" outline="0" fieldPosition="0">
        <references count="2">
          <reference field="2" count="1">
            <x v="21"/>
          </reference>
          <reference field="16" count="1" selected="0">
            <x v="344"/>
          </reference>
        </references>
      </pivotArea>
    </format>
    <format dxfId="1173">
      <pivotArea dataOnly="0" labelOnly="1" outline="0" fieldPosition="0">
        <references count="3">
          <reference field="0" count="2">
            <x v="53"/>
            <x v="54"/>
          </reference>
          <reference field="2" count="1" selected="0">
            <x v="22"/>
          </reference>
          <reference field="16" count="1" selected="0">
            <x v="212"/>
          </reference>
        </references>
      </pivotArea>
    </format>
    <format dxfId="1172">
      <pivotArea dataOnly="0" labelOnly="1" outline="0" fieldPosition="0">
        <references count="3">
          <reference field="0" count="1">
            <x v="52"/>
          </reference>
          <reference field="2" count="1" selected="0">
            <x v="2"/>
          </reference>
          <reference field="16" count="1" selected="0">
            <x v="224"/>
          </reference>
        </references>
      </pivotArea>
    </format>
    <format dxfId="1171">
      <pivotArea dataOnly="0" labelOnly="1" outline="0" fieldPosition="0">
        <references count="3">
          <reference field="0" count="2">
            <x v="50"/>
            <x v="51"/>
          </reference>
          <reference field="2" count="1" selected="0">
            <x v="18"/>
          </reference>
          <reference field="16" count="1" selected="0">
            <x v="224"/>
          </reference>
        </references>
      </pivotArea>
    </format>
    <format dxfId="1170">
      <pivotArea dataOnly="0" labelOnly="1" outline="0" fieldPosition="0">
        <references count="3">
          <reference field="0" count="2">
            <x v="48"/>
            <x v="49"/>
          </reference>
          <reference field="2" count="1" selected="0">
            <x v="19"/>
          </reference>
          <reference field="16" count="1" selected="0">
            <x v="224"/>
          </reference>
        </references>
      </pivotArea>
    </format>
    <format dxfId="1169">
      <pivotArea dataOnly="0" labelOnly="1" outline="0" fieldPosition="0">
        <references count="3">
          <reference field="0" count="7">
            <x v="40"/>
            <x v="41"/>
            <x v="42"/>
            <x v="43"/>
            <x v="44"/>
            <x v="45"/>
            <x v="46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168">
      <pivotArea dataOnly="0" labelOnly="1" outline="0" fieldPosition="0">
        <references count="3">
          <reference field="0" count="1">
            <x v="39"/>
          </reference>
          <reference field="2" count="1" selected="0">
            <x v="2"/>
          </reference>
          <reference field="16" count="1" selected="0">
            <x v="236"/>
          </reference>
        </references>
      </pivotArea>
    </format>
    <format dxfId="1167">
      <pivotArea dataOnly="0" labelOnly="1" outline="0" fieldPosition="0">
        <references count="3">
          <reference field="0" count="2">
            <x v="37"/>
            <x v="38"/>
          </reference>
          <reference field="2" count="1" selected="0">
            <x v="5"/>
          </reference>
          <reference field="16" count="1" selected="0">
            <x v="236"/>
          </reference>
        </references>
      </pivotArea>
    </format>
    <format dxfId="1166">
      <pivotArea dataOnly="0" labelOnly="1" outline="0" fieldPosition="0">
        <references count="3">
          <reference field="0" count="2">
            <x v="27"/>
            <x v="36"/>
          </reference>
          <reference field="2" count="1" selected="0">
            <x v="19"/>
          </reference>
          <reference field="16" count="1" selected="0">
            <x v="236"/>
          </reference>
        </references>
      </pivotArea>
    </format>
    <format dxfId="1165">
      <pivotArea dataOnly="0" labelOnly="1" outline="0" fieldPosition="0">
        <references count="3">
          <reference field="0" count="2">
            <x v="34"/>
            <x v="35"/>
          </reference>
          <reference field="2" count="1" selected="0">
            <x v="21"/>
          </reference>
          <reference field="16" count="1" selected="0">
            <x v="236"/>
          </reference>
        </references>
      </pivotArea>
    </format>
    <format dxfId="1164">
      <pivotArea dataOnly="0" labelOnly="1" outline="0" fieldPosition="0">
        <references count="3">
          <reference field="0" count="1">
            <x v="26"/>
          </reference>
          <reference field="2" count="1" selected="0">
            <x v="22"/>
          </reference>
          <reference field="16" count="1" selected="0">
            <x v="236"/>
          </reference>
        </references>
      </pivotArea>
    </format>
    <format dxfId="1163">
      <pivotArea dataOnly="0" labelOnly="1" outline="0" fieldPosition="0">
        <references count="3">
          <reference field="0" count="1">
            <x v="33"/>
          </reference>
          <reference field="2" count="1" selected="0">
            <x v="5"/>
          </reference>
          <reference field="16" count="1" selected="0">
            <x v="248"/>
          </reference>
        </references>
      </pivotArea>
    </format>
    <format dxfId="1162">
      <pivotArea dataOnly="0" labelOnly="1" outline="0" fieldPosition="0">
        <references count="3">
          <reference field="0" count="2">
            <x v="31"/>
            <x v="32"/>
          </reference>
          <reference field="2" count="1" selected="0">
            <x v="8"/>
          </reference>
          <reference field="16" count="1" selected="0">
            <x v="248"/>
          </reference>
        </references>
      </pivotArea>
    </format>
    <format dxfId="1161">
      <pivotArea dataOnly="0" labelOnly="1" outline="0" fieldPosition="0">
        <references count="3">
          <reference field="0" count="3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1160">
      <pivotArea dataOnly="0" labelOnly="1" outline="0" fieldPosition="0">
        <references count="3">
          <reference field="0" count="1">
            <x v="47"/>
          </reference>
          <reference field="2" count="1" selected="0">
            <x v="22"/>
          </reference>
          <reference field="16" count="1" selected="0">
            <x v="260"/>
          </reference>
        </references>
      </pivotArea>
    </format>
    <format dxfId="1159">
      <pivotArea dataOnly="0" labelOnly="1" outline="0" fieldPosition="0">
        <references count="3">
          <reference field="0" count="1">
            <x v="14"/>
          </reference>
          <reference field="2" count="1" selected="0">
            <x v="2"/>
          </reference>
          <reference field="16" count="1" selected="0">
            <x v="296"/>
          </reference>
        </references>
      </pivotArea>
    </format>
    <format dxfId="1158">
      <pivotArea dataOnly="0" labelOnly="1" outline="0" fieldPosition="0">
        <references count="3">
          <reference field="0" count="1">
            <x v="13"/>
          </reference>
          <reference field="2" count="1" selected="0">
            <x v="4"/>
          </reference>
          <reference field="16" count="1" selected="0">
            <x v="296"/>
          </reference>
        </references>
      </pivotArea>
    </format>
    <format dxfId="1157">
      <pivotArea dataOnly="0" labelOnly="1" outline="0" fieldPosition="0">
        <references count="3">
          <reference field="0" count="2">
            <x v="11"/>
            <x v="12"/>
          </reference>
          <reference field="2" count="1" selected="0">
            <x v="5"/>
          </reference>
          <reference field="16" count="1" selected="0">
            <x v="296"/>
          </reference>
        </references>
      </pivotArea>
    </format>
    <format dxfId="1156">
      <pivotArea dataOnly="0" labelOnly="1" outline="0" fieldPosition="0">
        <references count="3">
          <reference field="0" count="1">
            <x v="10"/>
          </reference>
          <reference field="2" count="1" selected="0">
            <x v="18"/>
          </reference>
          <reference field="16" count="1" selected="0">
            <x v="296"/>
          </reference>
        </references>
      </pivotArea>
    </format>
    <format dxfId="1155">
      <pivotArea dataOnly="0" labelOnly="1" outline="0" fieldPosition="0">
        <references count="3">
          <reference field="0" count="1">
            <x v="9"/>
          </reference>
          <reference field="2" count="1" selected="0">
            <x v="19"/>
          </reference>
          <reference field="16" count="1" selected="0">
            <x v="296"/>
          </reference>
        </references>
      </pivotArea>
    </format>
    <format dxfId="1154">
      <pivotArea dataOnly="0" labelOnly="1" outline="0" fieldPosition="0">
        <references count="3">
          <reference field="0" count="1">
            <x v="8"/>
          </reference>
          <reference field="2" count="1" selected="0">
            <x v="21"/>
          </reference>
          <reference field="16" count="1" selected="0">
            <x v="296"/>
          </reference>
        </references>
      </pivotArea>
    </format>
    <format dxfId="1153">
      <pivotArea dataOnly="0" labelOnly="1" outline="0" fieldPosition="0">
        <references count="3">
          <reference field="0" count="2">
            <x v="4"/>
            <x v="5"/>
          </reference>
          <reference field="2" count="1" selected="0">
            <x v="22"/>
          </reference>
          <reference field="16" count="1" selected="0">
            <x v="296"/>
          </reference>
        </references>
      </pivotArea>
    </format>
    <format dxfId="1152">
      <pivotArea dataOnly="0" labelOnly="1" outline="0" fieldPosition="0">
        <references count="3">
          <reference field="0" count="2">
            <x v="16"/>
            <x v="17"/>
          </reference>
          <reference field="2" count="1" selected="0">
            <x v="5"/>
          </reference>
          <reference field="16" count="1" selected="0">
            <x v="308"/>
          </reference>
        </references>
      </pivotArea>
    </format>
    <format dxfId="1151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16" count="1" selected="0">
            <x v="308"/>
          </reference>
        </references>
      </pivotArea>
    </format>
    <format dxfId="1150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22"/>
          </reference>
          <reference field="16" count="1" selected="0">
            <x v="320"/>
          </reference>
        </references>
      </pivotArea>
    </format>
    <format dxfId="1149">
      <pivotArea dataOnly="0" labelOnly="1" outline="0" fieldPosition="0">
        <references count="3">
          <reference field="0" count="3">
            <x v="20"/>
            <x v="21"/>
            <x v="22"/>
          </reference>
          <reference field="2" count="1" selected="0">
            <x v="5"/>
          </reference>
          <reference field="16" count="1" selected="0">
            <x v="332"/>
          </reference>
        </references>
      </pivotArea>
    </format>
    <format dxfId="1148">
      <pivotArea dataOnly="0" labelOnly="1" outline="0" fieldPosition="0">
        <references count="3">
          <reference field="0" count="1">
            <x v="19"/>
          </reference>
          <reference field="2" count="1" selected="0">
            <x v="18"/>
          </reference>
          <reference field="16" count="1" selected="0">
            <x v="332"/>
          </reference>
        </references>
      </pivotArea>
    </format>
    <format dxfId="1147">
      <pivotArea dataOnly="0" labelOnly="1" outline="0" fieldPosition="0">
        <references count="3">
          <reference field="0" count="1">
            <x v="18"/>
          </reference>
          <reference field="2" count="1" selected="0">
            <x v="21"/>
          </reference>
          <reference field="16" count="1" selected="0">
            <x v="332"/>
          </reference>
        </references>
      </pivotArea>
    </format>
    <format dxfId="1146">
      <pivotArea dataOnly="0" labelOnly="1" outline="0" fieldPosition="0">
        <references count="3">
          <reference field="0" count="1">
            <x v="3"/>
          </reference>
          <reference field="2" count="1" selected="0">
            <x v="22"/>
          </reference>
          <reference field="16" count="1" selected="0">
            <x v="332"/>
          </reference>
        </references>
      </pivotArea>
    </format>
    <format dxfId="1145">
      <pivotArea dataOnly="0" labelOnly="1" outline="0" fieldPosition="0">
        <references count="3">
          <reference field="0" count="1">
            <x v="23"/>
          </reference>
          <reference field="2" count="1" selected="0">
            <x v="21"/>
          </reference>
          <reference field="16" count="1" selected="0">
            <x v="344"/>
          </reference>
        </references>
      </pivotArea>
    </format>
    <format dxfId="1144">
      <pivotArea outline="0" fieldPosition="0">
        <references count="1">
          <reference field="4294967294" count="2" selected="0">
            <x v="2"/>
            <x v="3"/>
          </reference>
        </references>
      </pivotArea>
    </format>
    <format dxfId="1143">
      <pivotArea dataOnly="0" labelOnly="1" outline="0" fieldPosition="0">
        <references count="1">
          <reference field="16" count="0"/>
        </references>
      </pivotArea>
    </format>
    <format dxfId="1142">
      <pivotArea dataOnly="0" labelOnly="1" outline="0" fieldPosition="0">
        <references count="1">
          <reference field="16" count="0"/>
        </references>
      </pivotArea>
    </format>
    <format dxfId="1141">
      <pivotArea dataOnly="0" labelOnly="1" outline="0" fieldPosition="0">
        <references count="1">
          <reference field="16" count="0"/>
        </references>
      </pivotArea>
    </format>
    <format dxfId="1140">
      <pivotArea dataOnly="0" labelOnly="1" outline="0" fieldPosition="0">
        <references count="1">
          <reference field="0" count="0"/>
        </references>
      </pivotArea>
    </format>
    <format dxfId="1139">
      <pivotArea dataOnly="0" labelOnly="1" outline="0" fieldPosition="0">
        <references count="1">
          <reference field="0" count="0"/>
        </references>
      </pivotArea>
    </format>
    <format dxfId="1138">
      <pivotArea dataOnly="0" labelOnly="1" outline="0" fieldPosition="0">
        <references count="1">
          <reference field="2" count="0"/>
        </references>
      </pivotArea>
    </format>
    <format dxfId="1137">
      <pivotArea dataOnly="0" labelOnly="1" outline="0" fieldPosition="0">
        <references count="1">
          <reference field="2" count="0"/>
        </references>
      </pivotArea>
    </format>
    <format dxfId="1136">
      <pivotArea outline="0" fieldPosition="0">
        <references count="4">
          <reference field="4294967294" count="1" selected="0">
            <x v="4"/>
          </reference>
          <reference field="0" count="1" selected="0">
            <x v="45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135">
      <pivotArea outline="0" fieldPosition="0">
        <references count="4">
          <reference field="4294967294" count="1" selected="0">
            <x v="4"/>
          </reference>
          <reference field="0" count="1" selected="0">
            <x v="45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134">
      <pivotArea field="16" type="button" dataOnly="0" labelOnly="1" outline="0" axis="axisRow" fieldPosition="0"/>
    </format>
    <format dxfId="1133">
      <pivotArea field="2" type="button" dataOnly="0" labelOnly="1" outline="0" axis="axisRow" fieldPosition="1"/>
    </format>
    <format dxfId="1132">
      <pivotArea field="0" type="button" dataOnly="0" labelOnly="1" outline="0" axis="axisRow" fieldPosition="2"/>
    </format>
    <format dxfId="1131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130">
      <pivotArea outline="0" collapsedLevelsAreSubtotals="1" fieldPosition="0"/>
    </format>
    <format dxfId="1129">
      <pivotArea field="16" type="button" dataOnly="0" labelOnly="1" outline="0" axis="axisRow" fieldPosition="0"/>
    </format>
    <format dxfId="1128">
      <pivotArea field="2" type="button" dataOnly="0" labelOnly="1" outline="0" axis="axisRow" fieldPosition="1"/>
    </format>
    <format dxfId="1127">
      <pivotArea field="0" type="button" dataOnly="0" labelOnly="1" outline="0" axis="axisRow" fieldPosition="2"/>
    </format>
    <format dxfId="1126">
      <pivotArea dataOnly="0" labelOnly="1" outline="0" fieldPosition="0">
        <references count="1">
          <reference field="16" count="11">
            <x v="176"/>
            <x v="212"/>
            <x v="224"/>
            <x v="236"/>
            <x v="248"/>
            <x v="260"/>
            <x v="296"/>
            <x v="308"/>
            <x v="320"/>
            <x v="332"/>
            <x v="344"/>
          </reference>
        </references>
      </pivotArea>
    </format>
    <format dxfId="1125">
      <pivotArea dataOnly="0" labelOnly="1" outline="0" fieldPosition="0">
        <references count="2">
          <reference field="2" count="1">
            <x v="21"/>
          </reference>
          <reference field="16" count="1" selected="0">
            <x v="176"/>
          </reference>
        </references>
      </pivotArea>
    </format>
    <format dxfId="1124">
      <pivotArea dataOnly="0" labelOnly="1" outline="0" fieldPosition="0">
        <references count="2">
          <reference field="2" count="4">
            <x v="2"/>
            <x v="5"/>
            <x v="18"/>
            <x v="22"/>
          </reference>
          <reference field="16" count="1" selected="0">
            <x v="212"/>
          </reference>
        </references>
      </pivotArea>
    </format>
    <format dxfId="1123">
      <pivotArea dataOnly="0" labelOnly="1" outline="0" fieldPosition="0">
        <references count="2">
          <reference field="2" count="4">
            <x v="2"/>
            <x v="18"/>
            <x v="19"/>
            <x v="22"/>
          </reference>
          <reference field="16" count="1" selected="0">
            <x v="224"/>
          </reference>
        </references>
      </pivotArea>
    </format>
    <format dxfId="1122">
      <pivotArea dataOnly="0" labelOnly="1" outline="0" fieldPosition="0">
        <references count="2">
          <reference field="2" count="5">
            <x v="2"/>
            <x v="5"/>
            <x v="19"/>
            <x v="21"/>
            <x v="22"/>
          </reference>
          <reference field="16" count="1" selected="0">
            <x v="236"/>
          </reference>
        </references>
      </pivotArea>
    </format>
    <format dxfId="1121">
      <pivotArea dataOnly="0" labelOnly="1" outline="0" fieldPosition="0">
        <references count="2">
          <reference field="2" count="3">
            <x v="5"/>
            <x v="8"/>
            <x v="19"/>
          </reference>
          <reference field="16" count="1" selected="0">
            <x v="248"/>
          </reference>
        </references>
      </pivotArea>
    </format>
    <format dxfId="1120">
      <pivotArea dataOnly="0" labelOnly="1" outline="0" fieldPosition="0">
        <references count="2">
          <reference field="2" count="1">
            <x v="22"/>
          </reference>
          <reference field="16" count="1" selected="0">
            <x v="260"/>
          </reference>
        </references>
      </pivotArea>
    </format>
    <format dxfId="1119">
      <pivotArea dataOnly="0" labelOnly="1" outline="0" fieldPosition="0">
        <references count="2">
          <reference field="2" count="7">
            <x v="2"/>
            <x v="4"/>
            <x v="5"/>
            <x v="18"/>
            <x v="19"/>
            <x v="21"/>
            <x v="22"/>
          </reference>
          <reference field="16" count="1" selected="0">
            <x v="296"/>
          </reference>
        </references>
      </pivotArea>
    </format>
    <format dxfId="1118">
      <pivotArea dataOnly="0" labelOnly="1" outline="0" fieldPosition="0">
        <references count="2">
          <reference field="2" count="2">
            <x v="5"/>
            <x v="8"/>
          </reference>
          <reference field="16" count="1" selected="0">
            <x v="308"/>
          </reference>
        </references>
      </pivotArea>
    </format>
    <format dxfId="1117">
      <pivotArea dataOnly="0" labelOnly="1" outline="0" fieldPosition="0">
        <references count="2">
          <reference field="2" count="1">
            <x v="22"/>
          </reference>
          <reference field="16" count="1" selected="0">
            <x v="320"/>
          </reference>
        </references>
      </pivotArea>
    </format>
    <format dxfId="1116">
      <pivotArea dataOnly="0" labelOnly="1" outline="0" fieldPosition="0">
        <references count="2">
          <reference field="2" count="4">
            <x v="5"/>
            <x v="18"/>
            <x v="21"/>
            <x v="22"/>
          </reference>
          <reference field="16" count="1" selected="0">
            <x v="332"/>
          </reference>
        </references>
      </pivotArea>
    </format>
    <format dxfId="1115">
      <pivotArea dataOnly="0" labelOnly="1" outline="0" fieldPosition="0">
        <references count="2">
          <reference field="2" count="1">
            <x v="21"/>
          </reference>
          <reference field="16" count="1" selected="0">
            <x v="344"/>
          </reference>
        </references>
      </pivotArea>
    </format>
    <format dxfId="1114">
      <pivotArea dataOnly="0" labelOnly="1" outline="0" fieldPosition="0">
        <references count="3">
          <reference field="0" count="1">
            <x v="56"/>
          </reference>
          <reference field="2" count="1" selected="0">
            <x v="21"/>
          </reference>
          <reference field="16" count="1" selected="0">
            <x v="176"/>
          </reference>
        </references>
      </pivotArea>
    </format>
    <format dxfId="1113">
      <pivotArea dataOnly="0" labelOnly="1" outline="0" fieldPosition="0">
        <references count="3">
          <reference field="0" count="1">
            <x v="60"/>
          </reference>
          <reference field="2" count="1" selected="0">
            <x v="2"/>
          </reference>
          <reference field="16" count="1" selected="0">
            <x v="212"/>
          </reference>
        </references>
      </pivotArea>
    </format>
    <format dxfId="1112">
      <pivotArea dataOnly="0" labelOnly="1" outline="0" fieldPosition="0">
        <references count="3">
          <reference field="0" count="2">
            <x v="58"/>
            <x v="59"/>
          </reference>
          <reference field="2" count="1" selected="0">
            <x v="5"/>
          </reference>
          <reference field="16" count="1" selected="0">
            <x v="212"/>
          </reference>
        </references>
      </pivotArea>
    </format>
    <format dxfId="1111">
      <pivotArea dataOnly="0" labelOnly="1" outline="0" fieldPosition="0">
        <references count="3">
          <reference field="0" count="1">
            <x v="57"/>
          </reference>
          <reference field="2" count="1" selected="0">
            <x v="18"/>
          </reference>
          <reference field="16" count="1" selected="0">
            <x v="212"/>
          </reference>
        </references>
      </pivotArea>
    </format>
    <format dxfId="1110">
      <pivotArea dataOnly="0" labelOnly="1" outline="0" fieldPosition="0">
        <references count="3">
          <reference field="0" count="2">
            <x v="53"/>
            <x v="54"/>
          </reference>
          <reference field="2" count="1" selected="0">
            <x v="22"/>
          </reference>
          <reference field="16" count="1" selected="0">
            <x v="212"/>
          </reference>
        </references>
      </pivotArea>
    </format>
    <format dxfId="1109">
      <pivotArea dataOnly="0" labelOnly="1" outline="0" fieldPosition="0">
        <references count="3">
          <reference field="0" count="1">
            <x v="52"/>
          </reference>
          <reference field="2" count="1" selected="0">
            <x v="2"/>
          </reference>
          <reference field="16" count="1" selected="0">
            <x v="224"/>
          </reference>
        </references>
      </pivotArea>
    </format>
    <format dxfId="1108">
      <pivotArea dataOnly="0" labelOnly="1" outline="0" fieldPosition="0">
        <references count="3">
          <reference field="0" count="2">
            <x v="50"/>
            <x v="51"/>
          </reference>
          <reference field="2" count="1" selected="0">
            <x v="18"/>
          </reference>
          <reference field="16" count="1" selected="0">
            <x v="224"/>
          </reference>
        </references>
      </pivotArea>
    </format>
    <format dxfId="1107">
      <pivotArea dataOnly="0" labelOnly="1" outline="0" fieldPosition="0">
        <references count="3">
          <reference field="0" count="2">
            <x v="48"/>
            <x v="49"/>
          </reference>
          <reference field="2" count="1" selected="0">
            <x v="19"/>
          </reference>
          <reference field="16" count="1" selected="0">
            <x v="224"/>
          </reference>
        </references>
      </pivotArea>
    </format>
    <format dxfId="1106">
      <pivotArea dataOnly="0" labelOnly="1" outline="0" fieldPosition="0">
        <references count="3">
          <reference field="0" count="7">
            <x v="40"/>
            <x v="41"/>
            <x v="42"/>
            <x v="43"/>
            <x v="44"/>
            <x v="45"/>
            <x v="46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105">
      <pivotArea dataOnly="0" labelOnly="1" outline="0" fieldPosition="0">
        <references count="3">
          <reference field="0" count="1">
            <x v="39"/>
          </reference>
          <reference field="2" count="1" selected="0">
            <x v="2"/>
          </reference>
          <reference field="16" count="1" selected="0">
            <x v="236"/>
          </reference>
        </references>
      </pivotArea>
    </format>
    <format dxfId="1104">
      <pivotArea dataOnly="0" labelOnly="1" outline="0" fieldPosition="0">
        <references count="3">
          <reference field="0" count="2">
            <x v="37"/>
            <x v="38"/>
          </reference>
          <reference field="2" count="1" selected="0">
            <x v="5"/>
          </reference>
          <reference field="16" count="1" selected="0">
            <x v="236"/>
          </reference>
        </references>
      </pivotArea>
    </format>
    <format dxfId="1103">
      <pivotArea dataOnly="0" labelOnly="1" outline="0" fieldPosition="0">
        <references count="3">
          <reference field="0" count="2">
            <x v="27"/>
            <x v="36"/>
          </reference>
          <reference field="2" count="1" selected="0">
            <x v="19"/>
          </reference>
          <reference field="16" count="1" selected="0">
            <x v="236"/>
          </reference>
        </references>
      </pivotArea>
    </format>
    <format dxfId="1102">
      <pivotArea dataOnly="0" labelOnly="1" outline="0" fieldPosition="0">
        <references count="3">
          <reference field="0" count="2">
            <x v="34"/>
            <x v="35"/>
          </reference>
          <reference field="2" count="1" selected="0">
            <x v="21"/>
          </reference>
          <reference field="16" count="1" selected="0">
            <x v="236"/>
          </reference>
        </references>
      </pivotArea>
    </format>
    <format dxfId="1101">
      <pivotArea dataOnly="0" labelOnly="1" outline="0" fieldPosition="0">
        <references count="3">
          <reference field="0" count="1">
            <x v="26"/>
          </reference>
          <reference field="2" count="1" selected="0">
            <x v="22"/>
          </reference>
          <reference field="16" count="1" selected="0">
            <x v="236"/>
          </reference>
        </references>
      </pivotArea>
    </format>
    <format dxfId="1100">
      <pivotArea dataOnly="0" labelOnly="1" outline="0" fieldPosition="0">
        <references count="3">
          <reference field="0" count="1">
            <x v="33"/>
          </reference>
          <reference field="2" count="1" selected="0">
            <x v="5"/>
          </reference>
          <reference field="16" count="1" selected="0">
            <x v="248"/>
          </reference>
        </references>
      </pivotArea>
    </format>
    <format dxfId="1099">
      <pivotArea dataOnly="0" labelOnly="1" outline="0" fieldPosition="0">
        <references count="3">
          <reference field="0" count="2">
            <x v="31"/>
            <x v="32"/>
          </reference>
          <reference field="2" count="1" selected="0">
            <x v="8"/>
          </reference>
          <reference field="16" count="1" selected="0">
            <x v="248"/>
          </reference>
        </references>
      </pivotArea>
    </format>
    <format dxfId="1098">
      <pivotArea dataOnly="0" labelOnly="1" outline="0" fieldPosition="0">
        <references count="3">
          <reference field="0" count="3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1097">
      <pivotArea dataOnly="0" labelOnly="1" outline="0" fieldPosition="0">
        <references count="3">
          <reference field="0" count="1">
            <x v="47"/>
          </reference>
          <reference field="2" count="1" selected="0">
            <x v="22"/>
          </reference>
          <reference field="16" count="1" selected="0">
            <x v="260"/>
          </reference>
        </references>
      </pivotArea>
    </format>
    <format dxfId="1096">
      <pivotArea dataOnly="0" labelOnly="1" outline="0" fieldPosition="0">
        <references count="3">
          <reference field="0" count="1">
            <x v="14"/>
          </reference>
          <reference field="2" count="1" selected="0">
            <x v="2"/>
          </reference>
          <reference field="16" count="1" selected="0">
            <x v="296"/>
          </reference>
        </references>
      </pivotArea>
    </format>
    <format dxfId="1095">
      <pivotArea dataOnly="0" labelOnly="1" outline="0" fieldPosition="0">
        <references count="3">
          <reference field="0" count="1">
            <x v="13"/>
          </reference>
          <reference field="2" count="1" selected="0">
            <x v="4"/>
          </reference>
          <reference field="16" count="1" selected="0">
            <x v="296"/>
          </reference>
        </references>
      </pivotArea>
    </format>
    <format dxfId="1094">
      <pivotArea dataOnly="0" labelOnly="1" outline="0" fieldPosition="0">
        <references count="3">
          <reference field="0" count="2">
            <x v="11"/>
            <x v="12"/>
          </reference>
          <reference field="2" count="1" selected="0">
            <x v="5"/>
          </reference>
          <reference field="16" count="1" selected="0">
            <x v="296"/>
          </reference>
        </references>
      </pivotArea>
    </format>
    <format dxfId="1093">
      <pivotArea dataOnly="0" labelOnly="1" outline="0" fieldPosition="0">
        <references count="3">
          <reference field="0" count="1">
            <x v="10"/>
          </reference>
          <reference field="2" count="1" selected="0">
            <x v="18"/>
          </reference>
          <reference field="16" count="1" selected="0">
            <x v="296"/>
          </reference>
        </references>
      </pivotArea>
    </format>
    <format dxfId="1092">
      <pivotArea dataOnly="0" labelOnly="1" outline="0" fieldPosition="0">
        <references count="3">
          <reference field="0" count="1">
            <x v="9"/>
          </reference>
          <reference field="2" count="1" selected="0">
            <x v="19"/>
          </reference>
          <reference field="16" count="1" selected="0">
            <x v="296"/>
          </reference>
        </references>
      </pivotArea>
    </format>
    <format dxfId="1091">
      <pivotArea dataOnly="0" labelOnly="1" outline="0" fieldPosition="0">
        <references count="3">
          <reference field="0" count="1">
            <x v="8"/>
          </reference>
          <reference field="2" count="1" selected="0">
            <x v="21"/>
          </reference>
          <reference field="16" count="1" selected="0">
            <x v="296"/>
          </reference>
        </references>
      </pivotArea>
    </format>
    <format dxfId="1090">
      <pivotArea dataOnly="0" labelOnly="1" outline="0" fieldPosition="0">
        <references count="3">
          <reference field="0" count="2">
            <x v="4"/>
            <x v="5"/>
          </reference>
          <reference field="2" count="1" selected="0">
            <x v="22"/>
          </reference>
          <reference field="16" count="1" selected="0">
            <x v="296"/>
          </reference>
        </references>
      </pivotArea>
    </format>
    <format dxfId="1089">
      <pivotArea dataOnly="0" labelOnly="1" outline="0" fieldPosition="0">
        <references count="3">
          <reference field="0" count="2">
            <x v="16"/>
            <x v="17"/>
          </reference>
          <reference field="2" count="1" selected="0">
            <x v="5"/>
          </reference>
          <reference field="16" count="1" selected="0">
            <x v="308"/>
          </reference>
        </references>
      </pivotArea>
    </format>
    <format dxfId="1088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16" count="1" selected="0">
            <x v="308"/>
          </reference>
        </references>
      </pivotArea>
    </format>
    <format dxfId="1087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22"/>
          </reference>
          <reference field="16" count="1" selected="0">
            <x v="320"/>
          </reference>
        </references>
      </pivotArea>
    </format>
    <format dxfId="1086">
      <pivotArea dataOnly="0" labelOnly="1" outline="0" fieldPosition="0">
        <references count="3">
          <reference field="0" count="3">
            <x v="20"/>
            <x v="21"/>
            <x v="22"/>
          </reference>
          <reference field="2" count="1" selected="0">
            <x v="5"/>
          </reference>
          <reference field="16" count="1" selected="0">
            <x v="332"/>
          </reference>
        </references>
      </pivotArea>
    </format>
    <format dxfId="1085">
      <pivotArea dataOnly="0" labelOnly="1" outline="0" fieldPosition="0">
        <references count="3">
          <reference field="0" count="1">
            <x v="19"/>
          </reference>
          <reference field="2" count="1" selected="0">
            <x v="18"/>
          </reference>
          <reference field="16" count="1" selected="0">
            <x v="332"/>
          </reference>
        </references>
      </pivotArea>
    </format>
    <format dxfId="1084">
      <pivotArea dataOnly="0" labelOnly="1" outline="0" fieldPosition="0">
        <references count="3">
          <reference field="0" count="1">
            <x v="18"/>
          </reference>
          <reference field="2" count="1" selected="0">
            <x v="21"/>
          </reference>
          <reference field="16" count="1" selected="0">
            <x v="332"/>
          </reference>
        </references>
      </pivotArea>
    </format>
    <format dxfId="1083">
      <pivotArea dataOnly="0" labelOnly="1" outline="0" fieldPosition="0">
        <references count="3">
          <reference field="0" count="1">
            <x v="3"/>
          </reference>
          <reference field="2" count="1" selected="0">
            <x v="22"/>
          </reference>
          <reference field="16" count="1" selected="0">
            <x v="332"/>
          </reference>
        </references>
      </pivotArea>
    </format>
    <format dxfId="1082">
      <pivotArea dataOnly="0" labelOnly="1" outline="0" fieldPosition="0">
        <references count="3">
          <reference field="0" count="1">
            <x v="23"/>
          </reference>
          <reference field="2" count="1" selected="0">
            <x v="21"/>
          </reference>
          <reference field="16" count="1" selected="0">
            <x v="344"/>
          </reference>
        </references>
      </pivotArea>
    </format>
    <format dxfId="1081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080">
      <pivotArea outline="0" collapsedLevelsAreSubtotals="1" fieldPosition="0"/>
    </format>
    <format dxfId="1079">
      <pivotArea field="16" type="button" dataOnly="0" labelOnly="1" outline="0" axis="axisRow" fieldPosition="0"/>
    </format>
    <format dxfId="1078">
      <pivotArea field="2" type="button" dataOnly="0" labelOnly="1" outline="0" axis="axisRow" fieldPosition="1"/>
    </format>
    <format dxfId="1077">
      <pivotArea field="0" type="button" dataOnly="0" labelOnly="1" outline="0" axis="axisRow" fieldPosition="2"/>
    </format>
    <format dxfId="1076">
      <pivotArea dataOnly="0" labelOnly="1" outline="0" fieldPosition="0">
        <references count="1">
          <reference field="16" count="11">
            <x v="176"/>
            <x v="212"/>
            <x v="224"/>
            <x v="236"/>
            <x v="248"/>
            <x v="260"/>
            <x v="296"/>
            <x v="308"/>
            <x v="320"/>
            <x v="332"/>
            <x v="344"/>
          </reference>
        </references>
      </pivotArea>
    </format>
    <format dxfId="1075">
      <pivotArea dataOnly="0" labelOnly="1" outline="0" fieldPosition="0">
        <references count="2">
          <reference field="2" count="1">
            <x v="21"/>
          </reference>
          <reference field="16" count="1" selected="0">
            <x v="176"/>
          </reference>
        </references>
      </pivotArea>
    </format>
    <format dxfId="1074">
      <pivotArea dataOnly="0" labelOnly="1" outline="0" fieldPosition="0">
        <references count="2">
          <reference field="2" count="4">
            <x v="2"/>
            <x v="5"/>
            <x v="18"/>
            <x v="22"/>
          </reference>
          <reference field="16" count="1" selected="0">
            <x v="212"/>
          </reference>
        </references>
      </pivotArea>
    </format>
    <format dxfId="1073">
      <pivotArea dataOnly="0" labelOnly="1" outline="0" fieldPosition="0">
        <references count="2">
          <reference field="2" count="4">
            <x v="2"/>
            <x v="18"/>
            <x v="19"/>
            <x v="22"/>
          </reference>
          <reference field="16" count="1" selected="0">
            <x v="224"/>
          </reference>
        </references>
      </pivotArea>
    </format>
    <format dxfId="1072">
      <pivotArea dataOnly="0" labelOnly="1" outline="0" fieldPosition="0">
        <references count="2">
          <reference field="2" count="5">
            <x v="2"/>
            <x v="5"/>
            <x v="19"/>
            <x v="21"/>
            <x v="22"/>
          </reference>
          <reference field="16" count="1" selected="0">
            <x v="236"/>
          </reference>
        </references>
      </pivotArea>
    </format>
    <format dxfId="1071">
      <pivotArea dataOnly="0" labelOnly="1" outline="0" fieldPosition="0">
        <references count="2">
          <reference field="2" count="3">
            <x v="5"/>
            <x v="8"/>
            <x v="19"/>
          </reference>
          <reference field="16" count="1" selected="0">
            <x v="248"/>
          </reference>
        </references>
      </pivotArea>
    </format>
    <format dxfId="1070">
      <pivotArea dataOnly="0" labelOnly="1" outline="0" fieldPosition="0">
        <references count="2">
          <reference field="2" count="1">
            <x v="22"/>
          </reference>
          <reference field="16" count="1" selected="0">
            <x v="260"/>
          </reference>
        </references>
      </pivotArea>
    </format>
    <format dxfId="1069">
      <pivotArea dataOnly="0" labelOnly="1" outline="0" fieldPosition="0">
        <references count="2">
          <reference field="2" count="7">
            <x v="2"/>
            <x v="4"/>
            <x v="5"/>
            <x v="18"/>
            <x v="19"/>
            <x v="21"/>
            <x v="22"/>
          </reference>
          <reference field="16" count="1" selected="0">
            <x v="296"/>
          </reference>
        </references>
      </pivotArea>
    </format>
    <format dxfId="1068">
      <pivotArea dataOnly="0" labelOnly="1" outline="0" fieldPosition="0">
        <references count="2">
          <reference field="2" count="2">
            <x v="5"/>
            <x v="8"/>
          </reference>
          <reference field="16" count="1" selected="0">
            <x v="308"/>
          </reference>
        </references>
      </pivotArea>
    </format>
    <format dxfId="1067">
      <pivotArea dataOnly="0" labelOnly="1" outline="0" fieldPosition="0">
        <references count="2">
          <reference field="2" count="1">
            <x v="22"/>
          </reference>
          <reference field="16" count="1" selected="0">
            <x v="320"/>
          </reference>
        </references>
      </pivotArea>
    </format>
    <format dxfId="1066">
      <pivotArea dataOnly="0" labelOnly="1" outline="0" fieldPosition="0">
        <references count="2">
          <reference field="2" count="4">
            <x v="5"/>
            <x v="18"/>
            <x v="21"/>
            <x v="22"/>
          </reference>
          <reference field="16" count="1" selected="0">
            <x v="332"/>
          </reference>
        </references>
      </pivotArea>
    </format>
    <format dxfId="1065">
      <pivotArea dataOnly="0" labelOnly="1" outline="0" fieldPosition="0">
        <references count="2">
          <reference field="2" count="1">
            <x v="21"/>
          </reference>
          <reference field="16" count="1" selected="0">
            <x v="344"/>
          </reference>
        </references>
      </pivotArea>
    </format>
    <format dxfId="1064">
      <pivotArea dataOnly="0" labelOnly="1" outline="0" fieldPosition="0">
        <references count="3">
          <reference field="0" count="1">
            <x v="56"/>
          </reference>
          <reference field="2" count="1" selected="0">
            <x v="21"/>
          </reference>
          <reference field="16" count="1" selected="0">
            <x v="176"/>
          </reference>
        </references>
      </pivotArea>
    </format>
    <format dxfId="1063">
      <pivotArea dataOnly="0" labelOnly="1" outline="0" fieldPosition="0">
        <references count="3">
          <reference field="0" count="1">
            <x v="60"/>
          </reference>
          <reference field="2" count="1" selected="0">
            <x v="2"/>
          </reference>
          <reference field="16" count="1" selected="0">
            <x v="212"/>
          </reference>
        </references>
      </pivotArea>
    </format>
    <format dxfId="1062">
      <pivotArea dataOnly="0" labelOnly="1" outline="0" fieldPosition="0">
        <references count="3">
          <reference field="0" count="2">
            <x v="58"/>
            <x v="59"/>
          </reference>
          <reference field="2" count="1" selected="0">
            <x v="5"/>
          </reference>
          <reference field="16" count="1" selected="0">
            <x v="212"/>
          </reference>
        </references>
      </pivotArea>
    </format>
    <format dxfId="1061">
      <pivotArea dataOnly="0" labelOnly="1" outline="0" fieldPosition="0">
        <references count="3">
          <reference field="0" count="1">
            <x v="57"/>
          </reference>
          <reference field="2" count="1" selected="0">
            <x v="18"/>
          </reference>
          <reference field="16" count="1" selected="0">
            <x v="212"/>
          </reference>
        </references>
      </pivotArea>
    </format>
    <format dxfId="1060">
      <pivotArea dataOnly="0" labelOnly="1" outline="0" fieldPosition="0">
        <references count="3">
          <reference field="0" count="2">
            <x v="53"/>
            <x v="54"/>
          </reference>
          <reference field="2" count="1" selected="0">
            <x v="22"/>
          </reference>
          <reference field="16" count="1" selected="0">
            <x v="212"/>
          </reference>
        </references>
      </pivotArea>
    </format>
    <format dxfId="1059">
      <pivotArea dataOnly="0" labelOnly="1" outline="0" fieldPosition="0">
        <references count="3">
          <reference field="0" count="1">
            <x v="52"/>
          </reference>
          <reference field="2" count="1" selected="0">
            <x v="2"/>
          </reference>
          <reference field="16" count="1" selected="0">
            <x v="224"/>
          </reference>
        </references>
      </pivotArea>
    </format>
    <format dxfId="1058">
      <pivotArea dataOnly="0" labelOnly="1" outline="0" fieldPosition="0">
        <references count="3">
          <reference field="0" count="2">
            <x v="50"/>
            <x v="51"/>
          </reference>
          <reference field="2" count="1" selected="0">
            <x v="18"/>
          </reference>
          <reference field="16" count="1" selected="0">
            <x v="224"/>
          </reference>
        </references>
      </pivotArea>
    </format>
    <format dxfId="1057">
      <pivotArea dataOnly="0" labelOnly="1" outline="0" fieldPosition="0">
        <references count="3">
          <reference field="0" count="2">
            <x v="48"/>
            <x v="49"/>
          </reference>
          <reference field="2" count="1" selected="0">
            <x v="19"/>
          </reference>
          <reference field="16" count="1" selected="0">
            <x v="224"/>
          </reference>
        </references>
      </pivotArea>
    </format>
    <format dxfId="1056">
      <pivotArea dataOnly="0" labelOnly="1" outline="0" fieldPosition="0">
        <references count="3">
          <reference field="0" count="7">
            <x v="40"/>
            <x v="41"/>
            <x v="42"/>
            <x v="43"/>
            <x v="44"/>
            <x v="45"/>
            <x v="46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055">
      <pivotArea dataOnly="0" labelOnly="1" outline="0" fieldPosition="0">
        <references count="3">
          <reference field="0" count="1">
            <x v="39"/>
          </reference>
          <reference field="2" count="1" selected="0">
            <x v="2"/>
          </reference>
          <reference field="16" count="1" selected="0">
            <x v="236"/>
          </reference>
        </references>
      </pivotArea>
    </format>
    <format dxfId="1054">
      <pivotArea dataOnly="0" labelOnly="1" outline="0" fieldPosition="0">
        <references count="3">
          <reference field="0" count="2">
            <x v="37"/>
            <x v="38"/>
          </reference>
          <reference field="2" count="1" selected="0">
            <x v="5"/>
          </reference>
          <reference field="16" count="1" selected="0">
            <x v="236"/>
          </reference>
        </references>
      </pivotArea>
    </format>
    <format dxfId="1053">
      <pivotArea dataOnly="0" labelOnly="1" outline="0" fieldPosition="0">
        <references count="3">
          <reference field="0" count="2">
            <x v="27"/>
            <x v="36"/>
          </reference>
          <reference field="2" count="1" selected="0">
            <x v="19"/>
          </reference>
          <reference field="16" count="1" selected="0">
            <x v="236"/>
          </reference>
        </references>
      </pivotArea>
    </format>
    <format dxfId="1052">
      <pivotArea dataOnly="0" labelOnly="1" outline="0" fieldPosition="0">
        <references count="3">
          <reference field="0" count="2">
            <x v="34"/>
            <x v="35"/>
          </reference>
          <reference field="2" count="1" selected="0">
            <x v="21"/>
          </reference>
          <reference field="16" count="1" selected="0">
            <x v="236"/>
          </reference>
        </references>
      </pivotArea>
    </format>
    <format dxfId="1051">
      <pivotArea dataOnly="0" labelOnly="1" outline="0" fieldPosition="0">
        <references count="3">
          <reference field="0" count="1">
            <x v="26"/>
          </reference>
          <reference field="2" count="1" selected="0">
            <x v="22"/>
          </reference>
          <reference field="16" count="1" selected="0">
            <x v="236"/>
          </reference>
        </references>
      </pivotArea>
    </format>
    <format dxfId="1050">
      <pivotArea dataOnly="0" labelOnly="1" outline="0" fieldPosition="0">
        <references count="3">
          <reference field="0" count="1">
            <x v="33"/>
          </reference>
          <reference field="2" count="1" selected="0">
            <x v="5"/>
          </reference>
          <reference field="16" count="1" selected="0">
            <x v="248"/>
          </reference>
        </references>
      </pivotArea>
    </format>
    <format dxfId="1049">
      <pivotArea dataOnly="0" labelOnly="1" outline="0" fieldPosition="0">
        <references count="3">
          <reference field="0" count="2">
            <x v="31"/>
            <x v="32"/>
          </reference>
          <reference field="2" count="1" selected="0">
            <x v="8"/>
          </reference>
          <reference field="16" count="1" selected="0">
            <x v="248"/>
          </reference>
        </references>
      </pivotArea>
    </format>
    <format dxfId="1048">
      <pivotArea dataOnly="0" labelOnly="1" outline="0" fieldPosition="0">
        <references count="3">
          <reference field="0" count="3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1047">
      <pivotArea dataOnly="0" labelOnly="1" outline="0" fieldPosition="0">
        <references count="3">
          <reference field="0" count="1">
            <x v="47"/>
          </reference>
          <reference field="2" count="1" selected="0">
            <x v="22"/>
          </reference>
          <reference field="16" count="1" selected="0">
            <x v="260"/>
          </reference>
        </references>
      </pivotArea>
    </format>
    <format dxfId="1046">
      <pivotArea dataOnly="0" labelOnly="1" outline="0" fieldPosition="0">
        <references count="3">
          <reference field="0" count="1">
            <x v="14"/>
          </reference>
          <reference field="2" count="1" selected="0">
            <x v="2"/>
          </reference>
          <reference field="16" count="1" selected="0">
            <x v="296"/>
          </reference>
        </references>
      </pivotArea>
    </format>
    <format dxfId="1045">
      <pivotArea dataOnly="0" labelOnly="1" outline="0" fieldPosition="0">
        <references count="3">
          <reference field="0" count="1">
            <x v="13"/>
          </reference>
          <reference field="2" count="1" selected="0">
            <x v="4"/>
          </reference>
          <reference field="16" count="1" selected="0">
            <x v="296"/>
          </reference>
        </references>
      </pivotArea>
    </format>
    <format dxfId="1044">
      <pivotArea dataOnly="0" labelOnly="1" outline="0" fieldPosition="0">
        <references count="3">
          <reference field="0" count="2">
            <x v="11"/>
            <x v="12"/>
          </reference>
          <reference field="2" count="1" selected="0">
            <x v="5"/>
          </reference>
          <reference field="16" count="1" selected="0">
            <x v="296"/>
          </reference>
        </references>
      </pivotArea>
    </format>
    <format dxfId="1043">
      <pivotArea dataOnly="0" labelOnly="1" outline="0" fieldPosition="0">
        <references count="3">
          <reference field="0" count="1">
            <x v="10"/>
          </reference>
          <reference field="2" count="1" selected="0">
            <x v="18"/>
          </reference>
          <reference field="16" count="1" selected="0">
            <x v="296"/>
          </reference>
        </references>
      </pivotArea>
    </format>
    <format dxfId="1042">
      <pivotArea dataOnly="0" labelOnly="1" outline="0" fieldPosition="0">
        <references count="3">
          <reference field="0" count="1">
            <x v="9"/>
          </reference>
          <reference field="2" count="1" selected="0">
            <x v="19"/>
          </reference>
          <reference field="16" count="1" selected="0">
            <x v="296"/>
          </reference>
        </references>
      </pivotArea>
    </format>
    <format dxfId="1041">
      <pivotArea dataOnly="0" labelOnly="1" outline="0" fieldPosition="0">
        <references count="3">
          <reference field="0" count="1">
            <x v="8"/>
          </reference>
          <reference field="2" count="1" selected="0">
            <x v="21"/>
          </reference>
          <reference field="16" count="1" selected="0">
            <x v="296"/>
          </reference>
        </references>
      </pivotArea>
    </format>
    <format dxfId="1040">
      <pivotArea dataOnly="0" labelOnly="1" outline="0" fieldPosition="0">
        <references count="3">
          <reference field="0" count="2">
            <x v="4"/>
            <x v="5"/>
          </reference>
          <reference field="2" count="1" selected="0">
            <x v="22"/>
          </reference>
          <reference field="16" count="1" selected="0">
            <x v="296"/>
          </reference>
        </references>
      </pivotArea>
    </format>
    <format dxfId="1039">
      <pivotArea dataOnly="0" labelOnly="1" outline="0" fieldPosition="0">
        <references count="3">
          <reference field="0" count="2">
            <x v="16"/>
            <x v="17"/>
          </reference>
          <reference field="2" count="1" selected="0">
            <x v="5"/>
          </reference>
          <reference field="16" count="1" selected="0">
            <x v="308"/>
          </reference>
        </references>
      </pivotArea>
    </format>
    <format dxfId="1038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16" count="1" selected="0">
            <x v="308"/>
          </reference>
        </references>
      </pivotArea>
    </format>
    <format dxfId="1037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22"/>
          </reference>
          <reference field="16" count="1" selected="0">
            <x v="320"/>
          </reference>
        </references>
      </pivotArea>
    </format>
    <format dxfId="1036">
      <pivotArea dataOnly="0" labelOnly="1" outline="0" fieldPosition="0">
        <references count="3">
          <reference field="0" count="3">
            <x v="20"/>
            <x v="21"/>
            <x v="22"/>
          </reference>
          <reference field="2" count="1" selected="0">
            <x v="5"/>
          </reference>
          <reference field="16" count="1" selected="0">
            <x v="332"/>
          </reference>
        </references>
      </pivotArea>
    </format>
    <format dxfId="1035">
      <pivotArea dataOnly="0" labelOnly="1" outline="0" fieldPosition="0">
        <references count="3">
          <reference field="0" count="1">
            <x v="19"/>
          </reference>
          <reference field="2" count="1" selected="0">
            <x v="18"/>
          </reference>
          <reference field="16" count="1" selected="0">
            <x v="332"/>
          </reference>
        </references>
      </pivotArea>
    </format>
    <format dxfId="1034">
      <pivotArea dataOnly="0" labelOnly="1" outline="0" fieldPosition="0">
        <references count="3">
          <reference field="0" count="1">
            <x v="18"/>
          </reference>
          <reference field="2" count="1" selected="0">
            <x v="21"/>
          </reference>
          <reference field="16" count="1" selected="0">
            <x v="332"/>
          </reference>
        </references>
      </pivotArea>
    </format>
    <format dxfId="1033">
      <pivotArea dataOnly="0" labelOnly="1" outline="0" fieldPosition="0">
        <references count="3">
          <reference field="0" count="1">
            <x v="3"/>
          </reference>
          <reference field="2" count="1" selected="0">
            <x v="22"/>
          </reference>
          <reference field="16" count="1" selected="0">
            <x v="332"/>
          </reference>
        </references>
      </pivotArea>
    </format>
    <format dxfId="1032">
      <pivotArea dataOnly="0" labelOnly="1" outline="0" fieldPosition="0">
        <references count="3">
          <reference field="0" count="1">
            <x v="23"/>
          </reference>
          <reference field="2" count="1" selected="0">
            <x v="21"/>
          </reference>
          <reference field="16" count="1" selected="0">
            <x v="344"/>
          </reference>
        </references>
      </pivotArea>
    </format>
    <format dxfId="1031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030">
      <pivotArea outline="0" fieldPosition="0">
        <references count="1">
          <reference field="4294967294" count="2" selected="0">
            <x v="2"/>
            <x v="3"/>
          </reference>
        </references>
      </pivotArea>
    </format>
    <format dxfId="1029">
      <pivotArea outline="0" collapsedLevelsAreSubtotals="1" fieldPosition="0"/>
    </format>
    <format dxfId="1028">
      <pivotArea dataOnly="0" labelOnly="1" outline="0" fieldPosition="0">
        <references count="1">
          <reference field="16" count="11">
            <x v="176"/>
            <x v="212"/>
            <x v="224"/>
            <x v="236"/>
            <x v="248"/>
            <x v="260"/>
            <x v="296"/>
            <x v="308"/>
            <x v="320"/>
            <x v="332"/>
            <x v="344"/>
          </reference>
        </references>
      </pivotArea>
    </format>
    <format dxfId="1027">
      <pivotArea dataOnly="0" labelOnly="1" outline="0" fieldPosition="0">
        <references count="2">
          <reference field="2" count="1">
            <x v="21"/>
          </reference>
          <reference field="16" count="1" selected="0">
            <x v="176"/>
          </reference>
        </references>
      </pivotArea>
    </format>
    <format dxfId="1026">
      <pivotArea dataOnly="0" labelOnly="1" outline="0" fieldPosition="0">
        <references count="2">
          <reference field="2" count="5">
            <x v="2"/>
            <x v="5"/>
            <x v="18"/>
            <x v="19"/>
            <x v="22"/>
          </reference>
          <reference field="16" count="1" selected="0">
            <x v="212"/>
          </reference>
        </references>
      </pivotArea>
    </format>
    <format dxfId="1025">
      <pivotArea dataOnly="0" labelOnly="1" outline="0" fieldPosition="0">
        <references count="2">
          <reference field="2" count="4">
            <x v="2"/>
            <x v="18"/>
            <x v="19"/>
            <x v="22"/>
          </reference>
          <reference field="16" count="1" selected="0">
            <x v="224"/>
          </reference>
        </references>
      </pivotArea>
    </format>
    <format dxfId="1024">
      <pivotArea dataOnly="0" labelOnly="1" outline="0" fieldPosition="0">
        <references count="2">
          <reference field="2" count="5">
            <x v="2"/>
            <x v="5"/>
            <x v="19"/>
            <x v="21"/>
            <x v="22"/>
          </reference>
          <reference field="16" count="1" selected="0">
            <x v="236"/>
          </reference>
        </references>
      </pivotArea>
    </format>
    <format dxfId="1023">
      <pivotArea dataOnly="0" labelOnly="1" outline="0" fieldPosition="0">
        <references count="2">
          <reference field="2" count="3">
            <x v="5"/>
            <x v="8"/>
            <x v="19"/>
          </reference>
          <reference field="16" count="1" selected="0">
            <x v="248"/>
          </reference>
        </references>
      </pivotArea>
    </format>
    <format dxfId="1022">
      <pivotArea dataOnly="0" labelOnly="1" outline="0" fieldPosition="0">
        <references count="2">
          <reference field="2" count="1">
            <x v="22"/>
          </reference>
          <reference field="16" count="1" selected="0">
            <x v="260"/>
          </reference>
        </references>
      </pivotArea>
    </format>
    <format dxfId="1021">
      <pivotArea dataOnly="0" labelOnly="1" outline="0" fieldPosition="0">
        <references count="2">
          <reference field="2" count="7">
            <x v="2"/>
            <x v="4"/>
            <x v="5"/>
            <x v="18"/>
            <x v="19"/>
            <x v="21"/>
            <x v="22"/>
          </reference>
          <reference field="16" count="1" selected="0">
            <x v="296"/>
          </reference>
        </references>
      </pivotArea>
    </format>
    <format dxfId="1020">
      <pivotArea dataOnly="0" labelOnly="1" outline="0" fieldPosition="0">
        <references count="2">
          <reference field="2" count="2">
            <x v="5"/>
            <x v="8"/>
          </reference>
          <reference field="16" count="1" selected="0">
            <x v="308"/>
          </reference>
        </references>
      </pivotArea>
    </format>
    <format dxfId="1019">
      <pivotArea dataOnly="0" labelOnly="1" outline="0" fieldPosition="0">
        <references count="2">
          <reference field="2" count="1">
            <x v="22"/>
          </reference>
          <reference field="16" count="1" selected="0">
            <x v="320"/>
          </reference>
        </references>
      </pivotArea>
    </format>
    <format dxfId="1018">
      <pivotArea dataOnly="0" labelOnly="1" outline="0" fieldPosition="0">
        <references count="2">
          <reference field="2" count="4">
            <x v="5"/>
            <x v="18"/>
            <x v="21"/>
            <x v="22"/>
          </reference>
          <reference field="16" count="1" selected="0">
            <x v="332"/>
          </reference>
        </references>
      </pivotArea>
    </format>
    <format dxfId="1017">
      <pivotArea dataOnly="0" labelOnly="1" outline="0" fieldPosition="0">
        <references count="2">
          <reference field="2" count="1">
            <x v="21"/>
          </reference>
          <reference field="16" count="1" selected="0">
            <x v="344"/>
          </reference>
        </references>
      </pivotArea>
    </format>
    <format dxfId="1016">
      <pivotArea dataOnly="0" labelOnly="1" outline="0" fieldPosition="0">
        <references count="3">
          <reference field="0" count="1">
            <x v="56"/>
          </reference>
          <reference field="2" count="1" selected="0">
            <x v="21"/>
          </reference>
          <reference field="16" count="1" selected="0">
            <x v="176"/>
          </reference>
        </references>
      </pivotArea>
    </format>
    <format dxfId="1015">
      <pivotArea dataOnly="0" labelOnly="1" outline="0" fieldPosition="0">
        <references count="3">
          <reference field="0" count="1">
            <x v="60"/>
          </reference>
          <reference field="2" count="1" selected="0">
            <x v="2"/>
          </reference>
          <reference field="16" count="1" selected="0">
            <x v="212"/>
          </reference>
        </references>
      </pivotArea>
    </format>
    <format dxfId="1014">
      <pivotArea dataOnly="0" labelOnly="1" outline="0" fieldPosition="0">
        <references count="3">
          <reference field="0" count="2">
            <x v="58"/>
            <x v="59"/>
          </reference>
          <reference field="2" count="1" selected="0">
            <x v="5"/>
          </reference>
          <reference field="16" count="1" selected="0">
            <x v="212"/>
          </reference>
        </references>
      </pivotArea>
    </format>
    <format dxfId="1013">
      <pivotArea dataOnly="0" labelOnly="1" outline="0" fieldPosition="0">
        <references count="3">
          <reference field="0" count="1">
            <x v="57"/>
          </reference>
          <reference field="2" count="1" selected="0">
            <x v="18"/>
          </reference>
          <reference field="16" count="1" selected="0">
            <x v="212"/>
          </reference>
        </references>
      </pivotArea>
    </format>
    <format dxfId="1012">
      <pivotArea dataOnly="0" labelOnly="1" outline="0" fieldPosition="0">
        <references count="3">
          <reference field="0" count="2">
            <x v="61"/>
            <x v="62"/>
          </reference>
          <reference field="2" count="1" selected="0">
            <x v="19"/>
          </reference>
          <reference field="16" count="1" selected="0">
            <x v="212"/>
          </reference>
        </references>
      </pivotArea>
    </format>
    <format dxfId="1011">
      <pivotArea dataOnly="0" labelOnly="1" outline="0" fieldPosition="0">
        <references count="3">
          <reference field="0" count="2">
            <x v="53"/>
            <x v="54"/>
          </reference>
          <reference field="2" count="1" selected="0">
            <x v="22"/>
          </reference>
          <reference field="16" count="1" selected="0">
            <x v="212"/>
          </reference>
        </references>
      </pivotArea>
    </format>
    <format dxfId="1010">
      <pivotArea dataOnly="0" labelOnly="1" outline="0" fieldPosition="0">
        <references count="3">
          <reference field="0" count="1">
            <x v="52"/>
          </reference>
          <reference field="2" count="1" selected="0">
            <x v="2"/>
          </reference>
          <reference field="16" count="1" selected="0">
            <x v="224"/>
          </reference>
        </references>
      </pivotArea>
    </format>
    <format dxfId="1009">
      <pivotArea dataOnly="0" labelOnly="1" outline="0" fieldPosition="0">
        <references count="3">
          <reference field="0" count="2">
            <x v="50"/>
            <x v="51"/>
          </reference>
          <reference field="2" count="1" selected="0">
            <x v="18"/>
          </reference>
          <reference field="16" count="1" selected="0">
            <x v="224"/>
          </reference>
        </references>
      </pivotArea>
    </format>
    <format dxfId="1008">
      <pivotArea dataOnly="0" labelOnly="1" outline="0" fieldPosition="0">
        <references count="3">
          <reference field="0" count="2">
            <x v="48"/>
            <x v="49"/>
          </reference>
          <reference field="2" count="1" selected="0">
            <x v="19"/>
          </reference>
          <reference field="16" count="1" selected="0">
            <x v="224"/>
          </reference>
        </references>
      </pivotArea>
    </format>
    <format dxfId="1007">
      <pivotArea dataOnly="0" labelOnly="1" outline="0" fieldPosition="0">
        <references count="3">
          <reference field="0" count="7">
            <x v="40"/>
            <x v="41"/>
            <x v="42"/>
            <x v="43"/>
            <x v="44"/>
            <x v="45"/>
            <x v="46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1006">
      <pivotArea dataOnly="0" labelOnly="1" outline="0" fieldPosition="0">
        <references count="3">
          <reference field="0" count="1">
            <x v="39"/>
          </reference>
          <reference field="2" count="1" selected="0">
            <x v="2"/>
          </reference>
          <reference field="16" count="1" selected="0">
            <x v="236"/>
          </reference>
        </references>
      </pivotArea>
    </format>
    <format dxfId="1005">
      <pivotArea dataOnly="0" labelOnly="1" outline="0" fieldPosition="0">
        <references count="3">
          <reference field="0" count="2">
            <x v="37"/>
            <x v="38"/>
          </reference>
          <reference field="2" count="1" selected="0">
            <x v="5"/>
          </reference>
          <reference field="16" count="1" selected="0">
            <x v="236"/>
          </reference>
        </references>
      </pivotArea>
    </format>
    <format dxfId="1004">
      <pivotArea dataOnly="0" labelOnly="1" outline="0" fieldPosition="0">
        <references count="3">
          <reference field="0" count="2">
            <x v="27"/>
            <x v="36"/>
          </reference>
          <reference field="2" count="1" selected="0">
            <x v="19"/>
          </reference>
          <reference field="16" count="1" selected="0">
            <x v="236"/>
          </reference>
        </references>
      </pivotArea>
    </format>
    <format dxfId="1003">
      <pivotArea dataOnly="0" labelOnly="1" outline="0" fieldPosition="0">
        <references count="3">
          <reference field="0" count="2">
            <x v="34"/>
            <x v="35"/>
          </reference>
          <reference field="2" count="1" selected="0">
            <x v="21"/>
          </reference>
          <reference field="16" count="1" selected="0">
            <x v="236"/>
          </reference>
        </references>
      </pivotArea>
    </format>
    <format dxfId="1002">
      <pivotArea dataOnly="0" labelOnly="1" outline="0" fieldPosition="0">
        <references count="3">
          <reference field="0" count="1">
            <x v="26"/>
          </reference>
          <reference field="2" count="1" selected="0">
            <x v="22"/>
          </reference>
          <reference field="16" count="1" selected="0">
            <x v="236"/>
          </reference>
        </references>
      </pivotArea>
    </format>
    <format dxfId="1001">
      <pivotArea dataOnly="0" labelOnly="1" outline="0" fieldPosition="0">
        <references count="3">
          <reference field="0" count="1">
            <x v="33"/>
          </reference>
          <reference field="2" count="1" selected="0">
            <x v="5"/>
          </reference>
          <reference field="16" count="1" selected="0">
            <x v="248"/>
          </reference>
        </references>
      </pivotArea>
    </format>
    <format dxfId="1000">
      <pivotArea dataOnly="0" labelOnly="1" outline="0" fieldPosition="0">
        <references count="3">
          <reference field="0" count="2">
            <x v="31"/>
            <x v="32"/>
          </reference>
          <reference field="2" count="1" selected="0">
            <x v="8"/>
          </reference>
          <reference field="16" count="1" selected="0">
            <x v="248"/>
          </reference>
        </references>
      </pivotArea>
    </format>
    <format dxfId="999">
      <pivotArea dataOnly="0" labelOnly="1" outline="0" fieldPosition="0">
        <references count="3">
          <reference field="0" count="3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998">
      <pivotArea dataOnly="0" labelOnly="1" outline="0" fieldPosition="0">
        <references count="3">
          <reference field="0" count="1">
            <x v="47"/>
          </reference>
          <reference field="2" count="1" selected="0">
            <x v="22"/>
          </reference>
          <reference field="16" count="1" selected="0">
            <x v="260"/>
          </reference>
        </references>
      </pivotArea>
    </format>
    <format dxfId="997">
      <pivotArea dataOnly="0" labelOnly="1" outline="0" fieldPosition="0">
        <references count="3">
          <reference field="0" count="1">
            <x v="14"/>
          </reference>
          <reference field="2" count="1" selected="0">
            <x v="2"/>
          </reference>
          <reference field="16" count="1" selected="0">
            <x v="296"/>
          </reference>
        </references>
      </pivotArea>
    </format>
    <format dxfId="996">
      <pivotArea dataOnly="0" labelOnly="1" outline="0" fieldPosition="0">
        <references count="3">
          <reference field="0" count="1">
            <x v="13"/>
          </reference>
          <reference field="2" count="1" selected="0">
            <x v="4"/>
          </reference>
          <reference field="16" count="1" selected="0">
            <x v="296"/>
          </reference>
        </references>
      </pivotArea>
    </format>
    <format dxfId="995">
      <pivotArea dataOnly="0" labelOnly="1" outline="0" fieldPosition="0">
        <references count="3">
          <reference field="0" count="2">
            <x v="11"/>
            <x v="12"/>
          </reference>
          <reference field="2" count="1" selected="0">
            <x v="5"/>
          </reference>
          <reference field="16" count="1" selected="0">
            <x v="296"/>
          </reference>
        </references>
      </pivotArea>
    </format>
    <format dxfId="994">
      <pivotArea dataOnly="0" labelOnly="1" outline="0" fieldPosition="0">
        <references count="3">
          <reference field="0" count="1">
            <x v="10"/>
          </reference>
          <reference field="2" count="1" selected="0">
            <x v="18"/>
          </reference>
          <reference field="16" count="1" selected="0">
            <x v="296"/>
          </reference>
        </references>
      </pivotArea>
    </format>
    <format dxfId="993">
      <pivotArea dataOnly="0" labelOnly="1" outline="0" fieldPosition="0">
        <references count="3">
          <reference field="0" count="1">
            <x v="9"/>
          </reference>
          <reference field="2" count="1" selected="0">
            <x v="19"/>
          </reference>
          <reference field="16" count="1" selected="0">
            <x v="296"/>
          </reference>
        </references>
      </pivotArea>
    </format>
    <format dxfId="992">
      <pivotArea dataOnly="0" labelOnly="1" outline="0" fieldPosition="0">
        <references count="3">
          <reference field="0" count="1">
            <x v="8"/>
          </reference>
          <reference field="2" count="1" selected="0">
            <x v="21"/>
          </reference>
          <reference field="16" count="1" selected="0">
            <x v="296"/>
          </reference>
        </references>
      </pivotArea>
    </format>
    <format dxfId="991">
      <pivotArea dataOnly="0" labelOnly="1" outline="0" fieldPosition="0">
        <references count="3">
          <reference field="0" count="2">
            <x v="4"/>
            <x v="5"/>
          </reference>
          <reference field="2" count="1" selected="0">
            <x v="22"/>
          </reference>
          <reference field="16" count="1" selected="0">
            <x v="296"/>
          </reference>
        </references>
      </pivotArea>
    </format>
    <format dxfId="990">
      <pivotArea dataOnly="0" labelOnly="1" outline="0" fieldPosition="0">
        <references count="3">
          <reference field="0" count="2">
            <x v="16"/>
            <x v="17"/>
          </reference>
          <reference field="2" count="1" selected="0">
            <x v="5"/>
          </reference>
          <reference field="16" count="1" selected="0">
            <x v="308"/>
          </reference>
        </references>
      </pivotArea>
    </format>
    <format dxfId="989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16" count="1" selected="0">
            <x v="308"/>
          </reference>
        </references>
      </pivotArea>
    </format>
    <format dxfId="988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22"/>
          </reference>
          <reference field="16" count="1" selected="0">
            <x v="320"/>
          </reference>
        </references>
      </pivotArea>
    </format>
    <format dxfId="987">
      <pivotArea dataOnly="0" labelOnly="1" outline="0" fieldPosition="0">
        <references count="3">
          <reference field="0" count="3">
            <x v="20"/>
            <x v="21"/>
            <x v="22"/>
          </reference>
          <reference field="2" count="1" selected="0">
            <x v="5"/>
          </reference>
          <reference field="16" count="1" selected="0">
            <x v="332"/>
          </reference>
        </references>
      </pivotArea>
    </format>
    <format dxfId="986">
      <pivotArea dataOnly="0" labelOnly="1" outline="0" fieldPosition="0">
        <references count="3">
          <reference field="0" count="1">
            <x v="19"/>
          </reference>
          <reference field="2" count="1" selected="0">
            <x v="18"/>
          </reference>
          <reference field="16" count="1" selected="0">
            <x v="332"/>
          </reference>
        </references>
      </pivotArea>
    </format>
    <format dxfId="985">
      <pivotArea dataOnly="0" labelOnly="1" outline="0" fieldPosition="0">
        <references count="3">
          <reference field="0" count="1">
            <x v="18"/>
          </reference>
          <reference field="2" count="1" selected="0">
            <x v="21"/>
          </reference>
          <reference field="16" count="1" selected="0">
            <x v="332"/>
          </reference>
        </references>
      </pivotArea>
    </format>
    <format dxfId="984">
      <pivotArea dataOnly="0" labelOnly="1" outline="0" fieldPosition="0">
        <references count="3">
          <reference field="0" count="1">
            <x v="3"/>
          </reference>
          <reference field="2" count="1" selected="0">
            <x v="22"/>
          </reference>
          <reference field="16" count="1" selected="0">
            <x v="332"/>
          </reference>
        </references>
      </pivotArea>
    </format>
    <format dxfId="983">
      <pivotArea dataOnly="0" labelOnly="1" outline="0" fieldPosition="0">
        <references count="3">
          <reference field="0" count="1">
            <x v="23"/>
          </reference>
          <reference field="2" count="1" selected="0">
            <x v="21"/>
          </reference>
          <reference field="16" count="1" selected="0">
            <x v="344"/>
          </reference>
        </references>
      </pivotArea>
    </format>
    <format dxfId="982">
      <pivotArea outline="0" collapsedLevelsAreSubtotals="1" fieldPosition="0"/>
    </format>
    <format dxfId="981">
      <pivotArea dataOnly="0" labelOnly="1" outline="0" fieldPosition="0">
        <references count="1">
          <reference field="16" count="11">
            <x v="176"/>
            <x v="212"/>
            <x v="224"/>
            <x v="236"/>
            <x v="248"/>
            <x v="260"/>
            <x v="296"/>
            <x v="308"/>
            <x v="320"/>
            <x v="332"/>
            <x v="344"/>
          </reference>
        </references>
      </pivotArea>
    </format>
    <format dxfId="980">
      <pivotArea dataOnly="0" labelOnly="1" outline="0" fieldPosition="0">
        <references count="2">
          <reference field="2" count="1">
            <x v="21"/>
          </reference>
          <reference field="16" count="1" selected="0">
            <x v="176"/>
          </reference>
        </references>
      </pivotArea>
    </format>
    <format dxfId="979">
      <pivotArea dataOnly="0" labelOnly="1" outline="0" fieldPosition="0">
        <references count="2">
          <reference field="2" count="5">
            <x v="2"/>
            <x v="5"/>
            <x v="18"/>
            <x v="19"/>
            <x v="22"/>
          </reference>
          <reference field="16" count="1" selected="0">
            <x v="212"/>
          </reference>
        </references>
      </pivotArea>
    </format>
    <format dxfId="978">
      <pivotArea dataOnly="0" labelOnly="1" outline="0" fieldPosition="0">
        <references count="2">
          <reference field="2" count="4">
            <x v="2"/>
            <x v="18"/>
            <x v="19"/>
            <x v="22"/>
          </reference>
          <reference field="16" count="1" selected="0">
            <x v="224"/>
          </reference>
        </references>
      </pivotArea>
    </format>
    <format dxfId="977">
      <pivotArea dataOnly="0" labelOnly="1" outline="0" fieldPosition="0">
        <references count="2">
          <reference field="2" count="5">
            <x v="2"/>
            <x v="5"/>
            <x v="19"/>
            <x v="21"/>
            <x v="22"/>
          </reference>
          <reference field="16" count="1" selected="0">
            <x v="236"/>
          </reference>
        </references>
      </pivotArea>
    </format>
    <format dxfId="976">
      <pivotArea dataOnly="0" labelOnly="1" outline="0" fieldPosition="0">
        <references count="2">
          <reference field="2" count="3">
            <x v="5"/>
            <x v="8"/>
            <x v="19"/>
          </reference>
          <reference field="16" count="1" selected="0">
            <x v="248"/>
          </reference>
        </references>
      </pivotArea>
    </format>
    <format dxfId="975">
      <pivotArea dataOnly="0" labelOnly="1" outline="0" fieldPosition="0">
        <references count="2">
          <reference field="2" count="1">
            <x v="22"/>
          </reference>
          <reference field="16" count="1" selected="0">
            <x v="260"/>
          </reference>
        </references>
      </pivotArea>
    </format>
    <format dxfId="974">
      <pivotArea dataOnly="0" labelOnly="1" outline="0" fieldPosition="0">
        <references count="2">
          <reference field="2" count="7">
            <x v="2"/>
            <x v="4"/>
            <x v="5"/>
            <x v="18"/>
            <x v="19"/>
            <x v="21"/>
            <x v="22"/>
          </reference>
          <reference field="16" count="1" selected="0">
            <x v="296"/>
          </reference>
        </references>
      </pivotArea>
    </format>
    <format dxfId="973">
      <pivotArea dataOnly="0" labelOnly="1" outline="0" fieldPosition="0">
        <references count="2">
          <reference field="2" count="2">
            <x v="5"/>
            <x v="8"/>
          </reference>
          <reference field="16" count="1" selected="0">
            <x v="308"/>
          </reference>
        </references>
      </pivotArea>
    </format>
    <format dxfId="972">
      <pivotArea dataOnly="0" labelOnly="1" outline="0" fieldPosition="0">
        <references count="2">
          <reference field="2" count="1">
            <x v="22"/>
          </reference>
          <reference field="16" count="1" selected="0">
            <x v="320"/>
          </reference>
        </references>
      </pivotArea>
    </format>
    <format dxfId="971">
      <pivotArea dataOnly="0" labelOnly="1" outline="0" fieldPosition="0">
        <references count="2">
          <reference field="2" count="4">
            <x v="5"/>
            <x v="18"/>
            <x v="21"/>
            <x v="22"/>
          </reference>
          <reference field="16" count="1" selected="0">
            <x v="332"/>
          </reference>
        </references>
      </pivotArea>
    </format>
    <format dxfId="970">
      <pivotArea dataOnly="0" labelOnly="1" outline="0" fieldPosition="0">
        <references count="2">
          <reference field="2" count="1">
            <x v="21"/>
          </reference>
          <reference field="16" count="1" selected="0">
            <x v="344"/>
          </reference>
        </references>
      </pivotArea>
    </format>
    <format dxfId="969">
      <pivotArea dataOnly="0" labelOnly="1" outline="0" fieldPosition="0">
        <references count="3">
          <reference field="0" count="1">
            <x v="56"/>
          </reference>
          <reference field="2" count="1" selected="0">
            <x v="21"/>
          </reference>
          <reference field="16" count="1" selected="0">
            <x v="176"/>
          </reference>
        </references>
      </pivotArea>
    </format>
    <format dxfId="968">
      <pivotArea dataOnly="0" labelOnly="1" outline="0" fieldPosition="0">
        <references count="3">
          <reference field="0" count="1">
            <x v="60"/>
          </reference>
          <reference field="2" count="1" selected="0">
            <x v="2"/>
          </reference>
          <reference field="16" count="1" selected="0">
            <x v="212"/>
          </reference>
        </references>
      </pivotArea>
    </format>
    <format dxfId="967">
      <pivotArea dataOnly="0" labelOnly="1" outline="0" fieldPosition="0">
        <references count="3">
          <reference field="0" count="2">
            <x v="58"/>
            <x v="59"/>
          </reference>
          <reference field="2" count="1" selected="0">
            <x v="5"/>
          </reference>
          <reference field="16" count="1" selected="0">
            <x v="212"/>
          </reference>
        </references>
      </pivotArea>
    </format>
    <format dxfId="966">
      <pivotArea dataOnly="0" labelOnly="1" outline="0" fieldPosition="0">
        <references count="3">
          <reference field="0" count="1">
            <x v="57"/>
          </reference>
          <reference field="2" count="1" selected="0">
            <x v="18"/>
          </reference>
          <reference field="16" count="1" selected="0">
            <x v="212"/>
          </reference>
        </references>
      </pivotArea>
    </format>
    <format dxfId="965">
      <pivotArea dataOnly="0" labelOnly="1" outline="0" fieldPosition="0">
        <references count="3">
          <reference field="0" count="2">
            <x v="61"/>
            <x v="62"/>
          </reference>
          <reference field="2" count="1" selected="0">
            <x v="19"/>
          </reference>
          <reference field="16" count="1" selected="0">
            <x v="212"/>
          </reference>
        </references>
      </pivotArea>
    </format>
    <format dxfId="964">
      <pivotArea dataOnly="0" labelOnly="1" outline="0" fieldPosition="0">
        <references count="3">
          <reference field="0" count="2">
            <x v="53"/>
            <x v="54"/>
          </reference>
          <reference field="2" count="1" selected="0">
            <x v="22"/>
          </reference>
          <reference field="16" count="1" selected="0">
            <x v="212"/>
          </reference>
        </references>
      </pivotArea>
    </format>
    <format dxfId="963">
      <pivotArea dataOnly="0" labelOnly="1" outline="0" fieldPosition="0">
        <references count="3">
          <reference field="0" count="1">
            <x v="52"/>
          </reference>
          <reference field="2" count="1" selected="0">
            <x v="2"/>
          </reference>
          <reference field="16" count="1" selected="0">
            <x v="224"/>
          </reference>
        </references>
      </pivotArea>
    </format>
    <format dxfId="962">
      <pivotArea dataOnly="0" labelOnly="1" outline="0" fieldPosition="0">
        <references count="3">
          <reference field="0" count="2">
            <x v="50"/>
            <x v="51"/>
          </reference>
          <reference field="2" count="1" selected="0">
            <x v="18"/>
          </reference>
          <reference field="16" count="1" selected="0">
            <x v="224"/>
          </reference>
        </references>
      </pivotArea>
    </format>
    <format dxfId="961">
      <pivotArea dataOnly="0" labelOnly="1" outline="0" fieldPosition="0">
        <references count="3">
          <reference field="0" count="2">
            <x v="48"/>
            <x v="49"/>
          </reference>
          <reference field="2" count="1" selected="0">
            <x v="19"/>
          </reference>
          <reference field="16" count="1" selected="0">
            <x v="224"/>
          </reference>
        </references>
      </pivotArea>
    </format>
    <format dxfId="960">
      <pivotArea dataOnly="0" labelOnly="1" outline="0" fieldPosition="0">
        <references count="3">
          <reference field="0" count="7">
            <x v="40"/>
            <x v="41"/>
            <x v="42"/>
            <x v="43"/>
            <x v="44"/>
            <x v="45"/>
            <x v="46"/>
          </reference>
          <reference field="2" count="1" selected="0">
            <x v="22"/>
          </reference>
          <reference field="16" count="1" selected="0">
            <x v="224"/>
          </reference>
        </references>
      </pivotArea>
    </format>
    <format dxfId="959">
      <pivotArea dataOnly="0" labelOnly="1" outline="0" fieldPosition="0">
        <references count="3">
          <reference field="0" count="1">
            <x v="39"/>
          </reference>
          <reference field="2" count="1" selected="0">
            <x v="2"/>
          </reference>
          <reference field="16" count="1" selected="0">
            <x v="236"/>
          </reference>
        </references>
      </pivotArea>
    </format>
    <format dxfId="958">
      <pivotArea dataOnly="0" labelOnly="1" outline="0" fieldPosition="0">
        <references count="3">
          <reference field="0" count="2">
            <x v="37"/>
            <x v="38"/>
          </reference>
          <reference field="2" count="1" selected="0">
            <x v="5"/>
          </reference>
          <reference field="16" count="1" selected="0">
            <x v="236"/>
          </reference>
        </references>
      </pivotArea>
    </format>
    <format dxfId="957">
      <pivotArea dataOnly="0" labelOnly="1" outline="0" fieldPosition="0">
        <references count="3">
          <reference field="0" count="2">
            <x v="27"/>
            <x v="36"/>
          </reference>
          <reference field="2" count="1" selected="0">
            <x v="19"/>
          </reference>
          <reference field="16" count="1" selected="0">
            <x v="236"/>
          </reference>
        </references>
      </pivotArea>
    </format>
    <format dxfId="956">
      <pivotArea dataOnly="0" labelOnly="1" outline="0" fieldPosition="0">
        <references count="3">
          <reference field="0" count="2">
            <x v="34"/>
            <x v="35"/>
          </reference>
          <reference field="2" count="1" selected="0">
            <x v="21"/>
          </reference>
          <reference field="16" count="1" selected="0">
            <x v="236"/>
          </reference>
        </references>
      </pivotArea>
    </format>
    <format dxfId="955">
      <pivotArea dataOnly="0" labelOnly="1" outline="0" fieldPosition="0">
        <references count="3">
          <reference field="0" count="1">
            <x v="26"/>
          </reference>
          <reference field="2" count="1" selected="0">
            <x v="22"/>
          </reference>
          <reference field="16" count="1" selected="0">
            <x v="236"/>
          </reference>
        </references>
      </pivotArea>
    </format>
    <format dxfId="954">
      <pivotArea dataOnly="0" labelOnly="1" outline="0" fieldPosition="0">
        <references count="3">
          <reference field="0" count="1">
            <x v="33"/>
          </reference>
          <reference field="2" count="1" selected="0">
            <x v="5"/>
          </reference>
          <reference field="16" count="1" selected="0">
            <x v="248"/>
          </reference>
        </references>
      </pivotArea>
    </format>
    <format dxfId="953">
      <pivotArea dataOnly="0" labelOnly="1" outline="0" fieldPosition="0">
        <references count="3">
          <reference field="0" count="2">
            <x v="31"/>
            <x v="32"/>
          </reference>
          <reference field="2" count="1" selected="0">
            <x v="8"/>
          </reference>
          <reference field="16" count="1" selected="0">
            <x v="248"/>
          </reference>
        </references>
      </pivotArea>
    </format>
    <format dxfId="952">
      <pivotArea dataOnly="0" labelOnly="1" outline="0" fieldPosition="0">
        <references count="3">
          <reference field="0" count="3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951">
      <pivotArea dataOnly="0" labelOnly="1" outline="0" fieldPosition="0">
        <references count="3">
          <reference field="0" count="1">
            <x v="47"/>
          </reference>
          <reference field="2" count="1" selected="0">
            <x v="22"/>
          </reference>
          <reference field="16" count="1" selected="0">
            <x v="260"/>
          </reference>
        </references>
      </pivotArea>
    </format>
    <format dxfId="950">
      <pivotArea dataOnly="0" labelOnly="1" outline="0" fieldPosition="0">
        <references count="3">
          <reference field="0" count="1">
            <x v="14"/>
          </reference>
          <reference field="2" count="1" selected="0">
            <x v="2"/>
          </reference>
          <reference field="16" count="1" selected="0">
            <x v="296"/>
          </reference>
        </references>
      </pivotArea>
    </format>
    <format dxfId="949">
      <pivotArea dataOnly="0" labelOnly="1" outline="0" fieldPosition="0">
        <references count="3">
          <reference field="0" count="1">
            <x v="13"/>
          </reference>
          <reference field="2" count="1" selected="0">
            <x v="4"/>
          </reference>
          <reference field="16" count="1" selected="0">
            <x v="296"/>
          </reference>
        </references>
      </pivotArea>
    </format>
    <format dxfId="948">
      <pivotArea dataOnly="0" labelOnly="1" outline="0" fieldPosition="0">
        <references count="3">
          <reference field="0" count="2">
            <x v="11"/>
            <x v="12"/>
          </reference>
          <reference field="2" count="1" selected="0">
            <x v="5"/>
          </reference>
          <reference field="16" count="1" selected="0">
            <x v="296"/>
          </reference>
        </references>
      </pivotArea>
    </format>
    <format dxfId="947">
      <pivotArea dataOnly="0" labelOnly="1" outline="0" fieldPosition="0">
        <references count="3">
          <reference field="0" count="1">
            <x v="10"/>
          </reference>
          <reference field="2" count="1" selected="0">
            <x v="18"/>
          </reference>
          <reference field="16" count="1" selected="0">
            <x v="296"/>
          </reference>
        </references>
      </pivotArea>
    </format>
    <format dxfId="946">
      <pivotArea dataOnly="0" labelOnly="1" outline="0" fieldPosition="0">
        <references count="3">
          <reference field="0" count="1">
            <x v="9"/>
          </reference>
          <reference field="2" count="1" selected="0">
            <x v="19"/>
          </reference>
          <reference field="16" count="1" selected="0">
            <x v="296"/>
          </reference>
        </references>
      </pivotArea>
    </format>
    <format dxfId="945">
      <pivotArea dataOnly="0" labelOnly="1" outline="0" fieldPosition="0">
        <references count="3">
          <reference field="0" count="1">
            <x v="8"/>
          </reference>
          <reference field="2" count="1" selected="0">
            <x v="21"/>
          </reference>
          <reference field="16" count="1" selected="0">
            <x v="296"/>
          </reference>
        </references>
      </pivotArea>
    </format>
    <format dxfId="944">
      <pivotArea dataOnly="0" labelOnly="1" outline="0" fieldPosition="0">
        <references count="3">
          <reference field="0" count="2">
            <x v="4"/>
            <x v="5"/>
          </reference>
          <reference field="2" count="1" selected="0">
            <x v="22"/>
          </reference>
          <reference field="16" count="1" selected="0">
            <x v="296"/>
          </reference>
        </references>
      </pivotArea>
    </format>
    <format dxfId="943">
      <pivotArea dataOnly="0" labelOnly="1" outline="0" fieldPosition="0">
        <references count="3">
          <reference field="0" count="2">
            <x v="16"/>
            <x v="17"/>
          </reference>
          <reference field="2" count="1" selected="0">
            <x v="5"/>
          </reference>
          <reference field="16" count="1" selected="0">
            <x v="308"/>
          </reference>
        </references>
      </pivotArea>
    </format>
    <format dxfId="942">
      <pivotArea dataOnly="0" labelOnly="1" outline="0" fieldPosition="0">
        <references count="3">
          <reference field="0" count="1">
            <x v="15"/>
          </reference>
          <reference field="2" count="1" selected="0">
            <x v="8"/>
          </reference>
          <reference field="16" count="1" selected="0">
            <x v="308"/>
          </reference>
        </references>
      </pivotArea>
    </format>
    <format dxfId="941">
      <pivotArea dataOnly="0" labelOnly="1" outline="0" fieldPosition="0">
        <references count="3">
          <reference field="0" count="2">
            <x v="24"/>
            <x v="25"/>
          </reference>
          <reference field="2" count="1" selected="0">
            <x v="22"/>
          </reference>
          <reference field="16" count="1" selected="0">
            <x v="320"/>
          </reference>
        </references>
      </pivotArea>
    </format>
    <format dxfId="940">
      <pivotArea dataOnly="0" labelOnly="1" outline="0" fieldPosition="0">
        <references count="3">
          <reference field="0" count="3">
            <x v="20"/>
            <x v="21"/>
            <x v="22"/>
          </reference>
          <reference field="2" count="1" selected="0">
            <x v="5"/>
          </reference>
          <reference field="16" count="1" selected="0">
            <x v="332"/>
          </reference>
        </references>
      </pivotArea>
    </format>
    <format dxfId="939">
      <pivotArea dataOnly="0" labelOnly="1" outline="0" fieldPosition="0">
        <references count="3">
          <reference field="0" count="1">
            <x v="19"/>
          </reference>
          <reference field="2" count="1" selected="0">
            <x v="18"/>
          </reference>
          <reference field="16" count="1" selected="0">
            <x v="332"/>
          </reference>
        </references>
      </pivotArea>
    </format>
    <format dxfId="938">
      <pivotArea dataOnly="0" labelOnly="1" outline="0" fieldPosition="0">
        <references count="3">
          <reference field="0" count="1">
            <x v="18"/>
          </reference>
          <reference field="2" count="1" selected="0">
            <x v="21"/>
          </reference>
          <reference field="16" count="1" selected="0">
            <x v="332"/>
          </reference>
        </references>
      </pivotArea>
    </format>
    <format dxfId="937">
      <pivotArea dataOnly="0" labelOnly="1" outline="0" fieldPosition="0">
        <references count="3">
          <reference field="0" count="1">
            <x v="3"/>
          </reference>
          <reference field="2" count="1" selected="0">
            <x v="22"/>
          </reference>
          <reference field="16" count="1" selected="0">
            <x v="332"/>
          </reference>
        </references>
      </pivotArea>
    </format>
    <format dxfId="936">
      <pivotArea dataOnly="0" labelOnly="1" outline="0" fieldPosition="0">
        <references count="3">
          <reference field="0" count="1">
            <x v="23"/>
          </reference>
          <reference field="2" count="1" selected="0">
            <x v="21"/>
          </reference>
          <reference field="16" count="1" selected="0">
            <x v="344"/>
          </reference>
        </references>
      </pivotArea>
    </format>
    <format dxfId="935">
      <pivotArea outline="0" fieldPosition="0">
        <references count="4">
          <reference field="4294967294" count="1" selected="0">
            <x v="2"/>
          </reference>
          <reference field="0" count="1" selected="0">
            <x v="60"/>
          </reference>
          <reference field="2" count="1" selected="0">
            <x v="2"/>
          </reference>
          <reference field="16" count="1" selected="0">
            <x v="212"/>
          </reference>
        </references>
      </pivotArea>
    </format>
    <format dxfId="934">
      <pivotArea outline="0" fieldPosition="0">
        <references count="4">
          <reference field="4294967294" count="1" selected="0">
            <x v="0"/>
          </reference>
          <reference field="0" count="3" selected="0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933">
      <pivotArea outline="0" fieldPosition="0">
        <references count="2">
          <reference field="4294967294" count="1" selected="0">
            <x v="0"/>
          </reference>
          <reference field="16" count="6" selected="0">
            <x v="260"/>
            <x v="296"/>
            <x v="308"/>
            <x v="320"/>
            <x v="332"/>
            <x v="344"/>
          </reference>
        </references>
      </pivotArea>
    </format>
    <format dxfId="932">
      <pivotArea outline="0" fieldPosition="0">
        <references count="4">
          <reference field="4294967294" count="1" selected="0">
            <x v="0"/>
          </reference>
          <reference field="0" count="3" selected="0">
            <x v="28"/>
            <x v="29"/>
            <x v="30"/>
          </reference>
          <reference field="2" count="1" selected="0">
            <x v="19"/>
          </reference>
          <reference field="16" count="1" selected="0">
            <x v="248"/>
          </reference>
        </references>
      </pivotArea>
    </format>
    <format dxfId="931">
      <pivotArea outline="0" fieldPosition="0">
        <references count="2">
          <reference field="4294967294" count="1" selected="0">
            <x v="0"/>
          </reference>
          <reference field="16" count="6" selected="0">
            <x v="260"/>
            <x v="296"/>
            <x v="308"/>
            <x v="320"/>
            <x v="332"/>
            <x v="344"/>
          </reference>
        </references>
      </pivotArea>
    </format>
    <format dxfId="930">
      <pivotArea dataOnly="0" labelOnly="1" outline="0" fieldPosition="0">
        <references count="2">
          <reference field="2" count="3">
            <x v="2"/>
            <x v="4"/>
            <x v="8"/>
          </reference>
          <reference field="16" count="1" selected="0">
            <x v="140"/>
          </reference>
        </references>
      </pivotArea>
    </format>
    <format dxfId="929">
      <pivotArea dataOnly="0" labelOnly="1" outline="0" fieldPosition="0">
        <references count="2">
          <reference field="2" count="4">
            <x v="2"/>
            <x v="5"/>
            <x v="8"/>
            <x v="22"/>
          </reference>
          <reference field="16" count="1" selected="0">
            <x v="152"/>
          </reference>
        </references>
      </pivotArea>
    </format>
    <format dxfId="928">
      <pivotArea dataOnly="0" labelOnly="1" outline="0" fieldPosition="0">
        <references count="2">
          <reference field="2" count="4">
            <x v="2"/>
            <x v="5"/>
            <x v="8"/>
            <x v="9"/>
          </reference>
          <reference field="16" count="1" selected="0">
            <x v="164"/>
          </reference>
        </references>
      </pivotArea>
    </format>
    <format dxfId="927">
      <pivotArea dataOnly="0" labelOnly="1" outline="0" fieldPosition="0">
        <references count="3">
          <reference field="0" count="1">
            <x v="77"/>
          </reference>
          <reference field="2" count="1" selected="0">
            <x v="2"/>
          </reference>
          <reference field="16" count="1" selected="0">
            <x v="140"/>
          </reference>
        </references>
      </pivotArea>
    </format>
    <format dxfId="926">
      <pivotArea dataOnly="0" labelOnly="1" outline="0" fieldPosition="0">
        <references count="3">
          <reference field="0" count="4">
            <x v="73"/>
            <x v="74"/>
            <x v="75"/>
            <x v="76"/>
          </reference>
          <reference field="2" count="1" selected="0">
            <x v="4"/>
          </reference>
          <reference field="16" count="1" selected="0">
            <x v="140"/>
          </reference>
        </references>
      </pivotArea>
    </format>
    <format dxfId="925">
      <pivotArea dataOnly="0" labelOnly="1" outline="0" fieldPosition="0">
        <references count="3">
          <reference field="0" count="1">
            <x v="72"/>
          </reference>
          <reference field="2" count="1" selected="0">
            <x v="8"/>
          </reference>
          <reference field="16" count="1" selected="0">
            <x v="140"/>
          </reference>
        </references>
      </pivotArea>
    </format>
    <format dxfId="924">
      <pivotArea dataOnly="0" labelOnly="1" outline="0" fieldPosition="0">
        <references count="3">
          <reference field="0" count="2">
            <x v="82"/>
            <x v="83"/>
          </reference>
          <reference field="2" count="1" selected="0">
            <x v="2"/>
          </reference>
          <reference field="16" count="1" selected="0">
            <x v="152"/>
          </reference>
        </references>
      </pivotArea>
    </format>
    <format dxfId="923">
      <pivotArea dataOnly="0" labelOnly="1" outline="0" fieldPosition="0">
        <references count="3">
          <reference field="0" count="2">
            <x v="80"/>
            <x v="81"/>
          </reference>
          <reference field="2" count="1" selected="0">
            <x v="5"/>
          </reference>
          <reference field="16" count="1" selected="0">
            <x v="152"/>
          </reference>
        </references>
      </pivotArea>
    </format>
    <format dxfId="922">
      <pivotArea dataOnly="0" labelOnly="1" outline="0" fieldPosition="0">
        <references count="3">
          <reference field="0" count="2">
            <x v="78"/>
            <x v="79"/>
          </reference>
          <reference field="2" count="1" selected="0">
            <x v="8"/>
          </reference>
          <reference field="16" count="1" selected="0">
            <x v="152"/>
          </reference>
        </references>
      </pivotArea>
    </format>
    <format dxfId="921">
      <pivotArea dataOnly="0" labelOnly="1" outline="0" fieldPosition="0">
        <references count="3">
          <reference field="0" count="1">
            <x v="63"/>
          </reference>
          <reference field="2" count="1" selected="0">
            <x v="22"/>
          </reference>
          <reference field="16" count="1" selected="0">
            <x v="152"/>
          </reference>
        </references>
      </pivotArea>
    </format>
    <format dxfId="920">
      <pivotArea dataOnly="0" labelOnly="1" outline="0" fieldPosition="0">
        <references count="3">
          <reference field="0" count="2">
            <x v="64"/>
            <x v="65"/>
          </reference>
          <reference field="2" count="1" selected="0">
            <x v="2"/>
          </reference>
          <reference field="16" count="1" selected="0">
            <x v="164"/>
          </reference>
        </references>
      </pivotArea>
    </format>
    <format dxfId="919">
      <pivotArea dataOnly="0" labelOnly="1" outline="0" fieldPosition="0">
        <references count="3">
          <reference field="0" count="2">
            <x v="66"/>
            <x v="67"/>
          </reference>
          <reference field="2" count="1" selected="0">
            <x v="5"/>
          </reference>
          <reference field="16" count="1" selected="0">
            <x v="164"/>
          </reference>
        </references>
      </pivotArea>
    </format>
    <format dxfId="918">
      <pivotArea dataOnly="0" labelOnly="1" outline="0" fieldPosition="0">
        <references count="3">
          <reference field="0" count="1">
            <x v="68"/>
          </reference>
          <reference field="2" count="1" selected="0">
            <x v="8"/>
          </reference>
          <reference field="16" count="1" selected="0">
            <x v="164"/>
          </reference>
        </references>
      </pivotArea>
    </format>
    <format dxfId="917">
      <pivotArea dataOnly="0" labelOnly="1" outline="0" fieldPosition="0">
        <references count="3">
          <reference field="0" count="3">
            <x v="69"/>
            <x v="70"/>
            <x v="71"/>
          </reference>
          <reference field="2" count="1" selected="0">
            <x v="9"/>
          </reference>
          <reference field="16" count="1" selected="0">
            <x v="164"/>
          </reference>
        </references>
      </pivotArea>
    </format>
    <format dxfId="916">
      <pivotArea dataOnly="0" labelOnly="1" outline="0" fieldPosition="0">
        <references count="2">
          <reference field="2" count="3">
            <x v="2"/>
            <x v="4"/>
            <x v="8"/>
          </reference>
          <reference field="16" count="1" selected="0">
            <x v="140"/>
          </reference>
        </references>
      </pivotArea>
    </format>
    <format dxfId="915">
      <pivotArea dataOnly="0" labelOnly="1" outline="0" fieldPosition="0">
        <references count="2">
          <reference field="2" count="4">
            <x v="2"/>
            <x v="5"/>
            <x v="8"/>
            <x v="22"/>
          </reference>
          <reference field="16" count="1" selected="0">
            <x v="152"/>
          </reference>
        </references>
      </pivotArea>
    </format>
    <format dxfId="914">
      <pivotArea dataOnly="0" labelOnly="1" outline="0" fieldPosition="0">
        <references count="2">
          <reference field="2" count="4">
            <x v="2"/>
            <x v="5"/>
            <x v="8"/>
            <x v="9"/>
          </reference>
          <reference field="16" count="1" selected="0">
            <x v="164"/>
          </reference>
        </references>
      </pivotArea>
    </format>
    <format dxfId="913">
      <pivotArea dataOnly="0" labelOnly="1" outline="0" fieldPosition="0">
        <references count="3">
          <reference field="0" count="1">
            <x v="77"/>
          </reference>
          <reference field="2" count="1" selected="0">
            <x v="2"/>
          </reference>
          <reference field="16" count="1" selected="0">
            <x v="140"/>
          </reference>
        </references>
      </pivotArea>
    </format>
    <format dxfId="912">
      <pivotArea dataOnly="0" labelOnly="1" outline="0" fieldPosition="0">
        <references count="3">
          <reference field="0" count="4">
            <x v="73"/>
            <x v="74"/>
            <x v="75"/>
            <x v="76"/>
          </reference>
          <reference field="2" count="1" selected="0">
            <x v="4"/>
          </reference>
          <reference field="16" count="1" selected="0">
            <x v="140"/>
          </reference>
        </references>
      </pivotArea>
    </format>
    <format dxfId="911">
      <pivotArea dataOnly="0" labelOnly="1" outline="0" fieldPosition="0">
        <references count="3">
          <reference field="0" count="1">
            <x v="72"/>
          </reference>
          <reference field="2" count="1" selected="0">
            <x v="8"/>
          </reference>
          <reference field="16" count="1" selected="0">
            <x v="140"/>
          </reference>
        </references>
      </pivotArea>
    </format>
    <format dxfId="910">
      <pivotArea dataOnly="0" labelOnly="1" outline="0" fieldPosition="0">
        <references count="3">
          <reference field="0" count="2">
            <x v="82"/>
            <x v="83"/>
          </reference>
          <reference field="2" count="1" selected="0">
            <x v="2"/>
          </reference>
          <reference field="16" count="1" selected="0">
            <x v="152"/>
          </reference>
        </references>
      </pivotArea>
    </format>
    <format dxfId="909">
      <pivotArea dataOnly="0" labelOnly="1" outline="0" fieldPosition="0">
        <references count="3">
          <reference field="0" count="2">
            <x v="80"/>
            <x v="81"/>
          </reference>
          <reference field="2" count="1" selected="0">
            <x v="5"/>
          </reference>
          <reference field="16" count="1" selected="0">
            <x v="152"/>
          </reference>
        </references>
      </pivotArea>
    </format>
    <format dxfId="908">
      <pivotArea dataOnly="0" labelOnly="1" outline="0" fieldPosition="0">
        <references count="3">
          <reference field="0" count="2">
            <x v="78"/>
            <x v="79"/>
          </reference>
          <reference field="2" count="1" selected="0">
            <x v="8"/>
          </reference>
          <reference field="16" count="1" selected="0">
            <x v="152"/>
          </reference>
        </references>
      </pivotArea>
    </format>
    <format dxfId="907">
      <pivotArea dataOnly="0" labelOnly="1" outline="0" fieldPosition="0">
        <references count="3">
          <reference field="0" count="1">
            <x v="63"/>
          </reference>
          <reference field="2" count="1" selected="0">
            <x v="22"/>
          </reference>
          <reference field="16" count="1" selected="0">
            <x v="152"/>
          </reference>
        </references>
      </pivotArea>
    </format>
    <format dxfId="906">
      <pivotArea dataOnly="0" labelOnly="1" outline="0" fieldPosition="0">
        <references count="3">
          <reference field="0" count="2">
            <x v="64"/>
            <x v="65"/>
          </reference>
          <reference field="2" count="1" selected="0">
            <x v="2"/>
          </reference>
          <reference field="16" count="1" selected="0">
            <x v="164"/>
          </reference>
        </references>
      </pivotArea>
    </format>
    <format dxfId="905">
      <pivotArea dataOnly="0" labelOnly="1" outline="0" fieldPosition="0">
        <references count="3">
          <reference field="0" count="2">
            <x v="66"/>
            <x v="67"/>
          </reference>
          <reference field="2" count="1" selected="0">
            <x v="5"/>
          </reference>
          <reference field="16" count="1" selected="0">
            <x v="164"/>
          </reference>
        </references>
      </pivotArea>
    </format>
    <format dxfId="904">
      <pivotArea dataOnly="0" labelOnly="1" outline="0" fieldPosition="0">
        <references count="3">
          <reference field="0" count="1">
            <x v="68"/>
          </reference>
          <reference field="2" count="1" selected="0">
            <x v="8"/>
          </reference>
          <reference field="16" count="1" selected="0">
            <x v="164"/>
          </reference>
        </references>
      </pivotArea>
    </format>
    <format dxfId="903">
      <pivotArea dataOnly="0" labelOnly="1" outline="0" fieldPosition="0">
        <references count="3">
          <reference field="0" count="3">
            <x v="69"/>
            <x v="70"/>
            <x v="71"/>
          </reference>
          <reference field="2" count="1" selected="0">
            <x v="9"/>
          </reference>
          <reference field="16" count="1" selected="0">
            <x v="164"/>
          </reference>
        </references>
      </pivotArea>
    </format>
    <format dxfId="902">
      <pivotArea outline="0" collapsedLevelsAreSubtotals="1" fieldPosition="0"/>
    </format>
    <format dxfId="901">
      <pivotArea field="-2" type="button" dataOnly="0" labelOnly="1" outline="0" axis="axisCol" fieldPosition="0"/>
    </format>
    <format dxfId="900">
      <pivotArea type="topRight" dataOnly="0" labelOnly="1" outline="0" fieldPosition="0"/>
    </format>
    <format dxfId="899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898">
      <pivotArea outline="0" collapsedLevelsAreSubtotals="1" fieldPosition="0"/>
    </format>
    <format dxfId="897">
      <pivotArea field="-2" type="button" dataOnly="0" labelOnly="1" outline="0" axis="axisCol" fieldPosition="0"/>
    </format>
    <format dxfId="896">
      <pivotArea type="topRight" dataOnly="0" labelOnly="1" outline="0" fieldPosition="0"/>
    </format>
    <format dxfId="895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894">
      <pivotArea field="16" type="button" dataOnly="0" labelOnly="1" outline="0" axis="axisRow" fieldPosition="0"/>
    </format>
    <format dxfId="893">
      <pivotArea field="2" type="button" dataOnly="0" labelOnly="1" outline="0" axis="axisRow" fieldPosition="1"/>
    </format>
    <format dxfId="892">
      <pivotArea field="0" type="button" dataOnly="0" labelOnly="1" outline="0" axis="axisRow" fieldPosition="2"/>
    </format>
    <format dxfId="891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890">
      <pivotArea field="16" type="button" dataOnly="0" labelOnly="1" outline="0" axis="axisRow" fieldPosition="0"/>
    </format>
    <format dxfId="889">
      <pivotArea field="2" type="button" dataOnly="0" labelOnly="1" outline="0" axis="axisRow" fieldPosition="1"/>
    </format>
    <format dxfId="888">
      <pivotArea field="0" type="button" dataOnly="0" labelOnly="1" outline="0" axis="axisRow" fieldPosition="2"/>
    </format>
    <format dxfId="887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886">
      <pivotArea outline="0" collapsedLevelsAreSubtotals="1" fieldPosition="0"/>
    </format>
    <format dxfId="885">
      <pivotArea dataOnly="0" labelOnly="1" outline="0" fieldPosition="0">
        <references count="3">
          <reference field="0" count="1">
            <x v="201"/>
          </reference>
          <reference field="2" count="1" selected="0">
            <x v="22"/>
          </reference>
          <reference field="16" count="1" selected="0">
            <x v="5"/>
          </reference>
        </references>
      </pivotArea>
    </format>
    <format dxfId="884">
      <pivotArea dataOnly="0" labelOnly="1" outline="0" fieldPosition="0">
        <references count="3">
          <reference field="0" count="2">
            <x v="202"/>
            <x v="203"/>
          </reference>
          <reference field="2" count="1" selected="0">
            <x v="22"/>
          </reference>
          <reference field="16" count="1" selected="0">
            <x v="15"/>
          </reference>
        </references>
      </pivotArea>
    </format>
    <format dxfId="883">
      <pivotArea dataOnly="0" labelOnly="1" outline="0" fieldPosition="0">
        <references count="3">
          <reference field="0" count="5">
            <x v="186"/>
            <x v="187"/>
            <x v="188"/>
            <x v="189"/>
            <x v="190"/>
          </reference>
          <reference field="2" count="1" selected="0">
            <x v="22"/>
          </reference>
          <reference field="16" count="1" selected="0">
            <x v="87"/>
          </reference>
        </references>
      </pivotArea>
    </format>
    <format dxfId="882">
      <pivotArea dataOnly="0" labelOnly="1" outline="0" fieldPosition="0">
        <references count="3">
          <reference field="0" count="6">
            <x v="292"/>
            <x v="293"/>
            <x v="294"/>
            <x v="295"/>
            <x v="296"/>
            <x v="297"/>
          </reference>
          <reference field="2" count="1" selected="0">
            <x v="1"/>
          </reference>
          <reference field="16" count="1" selected="0">
            <x v="99"/>
          </reference>
        </references>
      </pivotArea>
    </format>
    <format dxfId="881">
      <pivotArea dataOnly="0" labelOnly="1" outline="0" fieldPosition="0">
        <references count="3">
          <reference field="0" count="2">
            <x v="298"/>
            <x v="299"/>
          </reference>
          <reference field="2" count="1" selected="0">
            <x v="1"/>
          </reference>
          <reference field="16" count="1" selected="0">
            <x v="111"/>
          </reference>
        </references>
      </pivotArea>
    </format>
    <format dxfId="880">
      <pivotArea dataOnly="0" labelOnly="1" outline="0" fieldPosition="0">
        <references count="3">
          <reference field="0" count="2">
            <x v="300"/>
            <x v="301"/>
          </reference>
          <reference field="2" count="1" selected="0">
            <x v="9"/>
          </reference>
          <reference field="16" count="1" selected="0">
            <x v="111"/>
          </reference>
        </references>
      </pivotArea>
    </format>
    <format dxfId="879">
      <pivotArea dataOnly="0" labelOnly="1" outline="0" fieldPosition="0">
        <references count="3">
          <reference field="0" count="1">
            <x v="302"/>
          </reference>
          <reference field="2" count="1" selected="0">
            <x v="19"/>
          </reference>
          <reference field="16" count="1" selected="0">
            <x v="111"/>
          </reference>
        </references>
      </pivotArea>
    </format>
    <format dxfId="878">
      <pivotArea dataOnly="0" labelOnly="1" outline="0" fieldPosition="0">
        <references count="3">
          <reference field="0" count="1">
            <x v="303"/>
          </reference>
          <reference field="2" count="1" selected="0">
            <x v="21"/>
          </reference>
          <reference field="16" count="1" selected="0">
            <x v="111"/>
          </reference>
        </references>
      </pivotArea>
    </format>
    <format dxfId="877">
      <pivotArea dataOnly="0" labelOnly="1" outline="0" fieldPosition="0">
        <references count="3">
          <reference field="0" count="3">
            <x v="191"/>
            <x v="192"/>
            <x v="193"/>
          </reference>
          <reference field="2" count="1" selected="0">
            <x v="22"/>
          </reference>
          <reference field="16" count="1" selected="0">
            <x v="111"/>
          </reference>
        </references>
      </pivotArea>
    </format>
    <format dxfId="876">
      <pivotArea dataOnly="0" labelOnly="1" outline="0" fieldPosition="0">
        <references count="3">
          <reference field="0" count="1">
            <x v="194"/>
          </reference>
          <reference field="2" count="1" selected="0">
            <x v="22"/>
          </reference>
          <reference field="16" count="1" selected="0">
            <x v="135"/>
          </reference>
        </references>
      </pivotArea>
    </format>
    <format dxfId="875">
      <pivotArea dataOnly="0" labelOnly="1" outline="0" fieldPosition="0">
        <references count="3">
          <reference field="0" count="1">
            <x v="195"/>
          </reference>
          <reference field="2" count="1" selected="0">
            <x v="22"/>
          </reference>
          <reference field="16" count="1" selected="0">
            <x v="147"/>
          </reference>
        </references>
      </pivotArea>
    </format>
    <format dxfId="874">
      <pivotArea dataOnly="0" labelOnly="1" outline="0" fieldPosition="0">
        <references count="3">
          <reference field="0" count="5">
            <x v="251"/>
            <x v="252"/>
            <x v="253"/>
            <x v="254"/>
            <x v="255"/>
          </reference>
          <reference field="2" count="1" selected="0">
            <x v="1"/>
          </reference>
          <reference field="16" count="1" selected="0">
            <x v="159"/>
          </reference>
        </references>
      </pivotArea>
    </format>
    <format dxfId="873">
      <pivotArea dataOnly="0" labelOnly="1" outline="0" fieldPosition="0">
        <references count="3">
          <reference field="0" count="1">
            <x v="257"/>
          </reference>
          <reference field="2" count="1" selected="0">
            <x v="4"/>
          </reference>
          <reference field="16" count="1" selected="0">
            <x v="159"/>
          </reference>
        </references>
      </pivotArea>
    </format>
    <format dxfId="872">
      <pivotArea dataOnly="0" labelOnly="1" outline="0" fieldPosition="0">
        <references count="3">
          <reference field="0" count="6">
            <x v="279"/>
            <x v="280"/>
            <x v="281"/>
            <x v="282"/>
            <x v="283"/>
            <x v="284"/>
          </reference>
          <reference field="2" count="1" selected="0">
            <x v="5"/>
          </reference>
          <reference field="16" count="1" selected="0">
            <x v="159"/>
          </reference>
        </references>
      </pivotArea>
    </format>
    <format dxfId="871">
      <pivotArea dataOnly="0" labelOnly="1" outline="0" fieldPosition="0">
        <references count="3">
          <reference field="0" count="1">
            <x v="256"/>
          </reference>
          <reference field="2" count="1" selected="0">
            <x v="7"/>
          </reference>
          <reference field="16" count="1" selected="0">
            <x v="159"/>
          </reference>
        </references>
      </pivotArea>
    </format>
    <format dxfId="870">
      <pivotArea dataOnly="0" labelOnly="1" outline="0" fieldPosition="0">
        <references count="3">
          <reference field="0" count="2">
            <x v="272"/>
            <x v="273"/>
          </reference>
          <reference field="2" count="1" selected="0">
            <x v="9"/>
          </reference>
          <reference field="16" count="1" selected="0">
            <x v="159"/>
          </reference>
        </references>
      </pivotArea>
    </format>
    <format dxfId="869">
      <pivotArea dataOnly="0" labelOnly="1" outline="0" fieldPosition="0">
        <references count="3">
          <reference field="0" count="2">
            <x v="270"/>
            <x v="271"/>
          </reference>
          <reference field="2" count="1" selected="0">
            <x v="18"/>
          </reference>
          <reference field="16" count="1" selected="0">
            <x v="159"/>
          </reference>
        </references>
      </pivotArea>
    </format>
    <format dxfId="868">
      <pivotArea dataOnly="0" labelOnly="1" outline="0" fieldPosition="0">
        <references count="3">
          <reference field="0" count="2">
            <x v="268"/>
            <x v="269"/>
          </reference>
          <reference field="2" count="1" selected="0">
            <x v="19"/>
          </reference>
          <reference field="16" count="1" selected="0">
            <x v="159"/>
          </reference>
        </references>
      </pivotArea>
    </format>
    <format dxfId="867">
      <pivotArea dataOnly="0" labelOnly="1" outline="0" fieldPosition="0">
        <references count="3">
          <reference field="0" count="5">
            <x v="196"/>
            <x v="197"/>
            <x v="198"/>
            <x v="199"/>
            <x v="200"/>
          </reference>
          <reference field="2" count="1" selected="0">
            <x v="22"/>
          </reference>
          <reference field="16" count="1" selected="0">
            <x v="159"/>
          </reference>
        </references>
      </pivotArea>
    </format>
    <format dxfId="866">
      <pivotArea dataOnly="0" labelOnly="1" outline="0" fieldPosition="0">
        <references count="3">
          <reference field="0" count="1">
            <x v="267"/>
          </reference>
          <reference field="2" count="1" selected="0">
            <x v="4"/>
          </reference>
          <reference field="16" count="1" selected="0">
            <x v="171"/>
          </reference>
        </references>
      </pivotArea>
    </format>
    <format dxfId="865">
      <pivotArea dataOnly="0" labelOnly="1" outline="0" fieldPosition="0">
        <references count="3">
          <reference field="0" count="2">
            <x v="265"/>
            <x v="266"/>
          </reference>
          <reference field="2" count="1" selected="0">
            <x v="5"/>
          </reference>
          <reference field="16" count="1" selected="0">
            <x v="171"/>
          </reference>
        </references>
      </pivotArea>
    </format>
    <format dxfId="864">
      <pivotArea dataOnly="0" labelOnly="1" outline="0" fieldPosition="0">
        <references count="3">
          <reference field="0" count="3">
            <x v="262"/>
            <x v="263"/>
            <x v="264"/>
          </reference>
          <reference field="2" count="1" selected="0">
            <x v="9"/>
          </reference>
          <reference field="16" count="1" selected="0">
            <x v="171"/>
          </reference>
        </references>
      </pivotArea>
    </format>
    <format dxfId="863">
      <pivotArea dataOnly="0" labelOnly="1" outline="0" fieldPosition="0">
        <references count="3">
          <reference field="0" count="2">
            <x v="260"/>
            <x v="261"/>
          </reference>
          <reference field="2" count="1" selected="0">
            <x v="18"/>
          </reference>
          <reference field="16" count="1" selected="0">
            <x v="171"/>
          </reference>
        </references>
      </pivotArea>
    </format>
    <format dxfId="862">
      <pivotArea dataOnly="0" labelOnly="1" outline="0" fieldPosition="0">
        <references count="3">
          <reference field="0" count="1">
            <x v="259"/>
          </reference>
          <reference field="2" count="1" selected="0">
            <x v="19"/>
          </reference>
          <reference field="16" count="1" selected="0">
            <x v="171"/>
          </reference>
        </references>
      </pivotArea>
    </format>
    <format dxfId="861">
      <pivotArea dataOnly="0" labelOnly="1" outline="0" fieldPosition="0">
        <references count="3">
          <reference field="0" count="1">
            <x v="258"/>
          </reference>
          <reference field="2" count="1" selected="0">
            <x v="21"/>
          </reference>
          <reference field="16" count="1" selected="0">
            <x v="171"/>
          </reference>
        </references>
      </pivotArea>
    </format>
    <format dxfId="860">
      <pivotArea dataOnly="0" labelOnly="1" outline="0" fieldPosition="0">
        <references count="3">
          <reference field="0" count="6">
            <x v="155"/>
            <x v="156"/>
            <x v="157"/>
            <x v="158"/>
            <x v="159"/>
            <x v="160"/>
          </reference>
          <reference field="2" count="1" selected="0">
            <x v="1"/>
          </reference>
          <reference field="16" count="1" selected="0">
            <x v="183"/>
          </reference>
        </references>
      </pivotArea>
    </format>
    <format dxfId="859">
      <pivotArea dataOnly="0" labelOnly="1" outline="0" fieldPosition="0">
        <references count="3">
          <reference field="0" count="1">
            <x v="173"/>
          </reference>
          <reference field="2" count="1" selected="0">
            <x v="2"/>
          </reference>
          <reference field="16" count="1" selected="0">
            <x v="183"/>
          </reference>
        </references>
      </pivotArea>
    </format>
    <format dxfId="858">
      <pivotArea dataOnly="0" labelOnly="1" outline="0" fieldPosition="0">
        <references count="3">
          <reference field="0" count="2">
            <x v="168"/>
            <x v="169"/>
          </reference>
          <reference field="2" count="1" selected="0">
            <x v="4"/>
          </reference>
          <reference field="16" count="1" selected="0">
            <x v="183"/>
          </reference>
        </references>
      </pivotArea>
    </format>
    <format dxfId="857">
      <pivotArea dataOnly="0" labelOnly="1" outline="0" fieldPosition="0">
        <references count="3">
          <reference field="0" count="5">
            <x v="179"/>
            <x v="180"/>
            <x v="181"/>
            <x v="182"/>
            <x v="183"/>
          </reference>
          <reference field="2" count="1" selected="0">
            <x v="5"/>
          </reference>
          <reference field="16" count="1" selected="0">
            <x v="183"/>
          </reference>
        </references>
      </pivotArea>
    </format>
    <format dxfId="856">
      <pivotArea dataOnly="0" labelOnly="1" outline="0" fieldPosition="0">
        <references count="3">
          <reference field="0" count="1">
            <x v="170"/>
          </reference>
          <reference field="2" count="1" selected="0">
            <x v="9"/>
          </reference>
          <reference field="16" count="1" selected="0">
            <x v="183"/>
          </reference>
        </references>
      </pivotArea>
    </format>
    <format dxfId="855">
      <pivotArea dataOnly="0" labelOnly="1" outline="0" fieldPosition="0">
        <references count="3">
          <reference field="0" count="5">
            <x v="174"/>
            <x v="175"/>
            <x v="176"/>
            <x v="177"/>
            <x v="178"/>
          </reference>
          <reference field="2" count="1" selected="0">
            <x v="19"/>
          </reference>
          <reference field="16" count="1" selected="0">
            <x v="183"/>
          </reference>
        </references>
      </pivotArea>
    </format>
    <format dxfId="854">
      <pivotArea dataOnly="0" labelOnly="1" outline="0" fieldPosition="0">
        <references count="3">
          <reference field="0" count="3">
            <x v="172"/>
            <x v="184"/>
            <x v="185"/>
          </reference>
          <reference field="2" count="1" selected="0">
            <x v="22"/>
          </reference>
          <reference field="16" count="1" selected="0">
            <x v="183"/>
          </reference>
        </references>
      </pivotArea>
    </format>
    <format dxfId="853">
      <pivotArea dataOnly="0" labelOnly="1" outline="0" fieldPosition="0">
        <references count="3">
          <reference field="0" count="1">
            <x v="161"/>
          </reference>
          <reference field="2" count="1" selected="0">
            <x v="5"/>
          </reference>
          <reference field="16" count="1" selected="0">
            <x v="195"/>
          </reference>
        </references>
      </pivotArea>
    </format>
    <format dxfId="852">
      <pivotArea dataOnly="0" labelOnly="1" outline="0" fieldPosition="0">
        <references count="3">
          <reference field="0" count="1">
            <x v="171"/>
          </reference>
          <reference field="2" count="1" selected="0">
            <x v="22"/>
          </reference>
          <reference field="16" count="1" selected="0">
            <x v="195"/>
          </reference>
        </references>
      </pivotArea>
    </format>
    <format dxfId="851">
      <pivotArea dataOnly="0" labelOnly="1" outline="0" fieldPosition="0">
        <references count="3">
          <reference field="0" count="2">
            <x v="165"/>
            <x v="166"/>
          </reference>
          <reference field="2" count="1" selected="0">
            <x v="4"/>
          </reference>
          <reference field="16" count="1" selected="0">
            <x v="207"/>
          </reference>
        </references>
      </pivotArea>
    </format>
    <format dxfId="850">
      <pivotArea dataOnly="0" labelOnly="1" outline="0" fieldPosition="0">
        <references count="3">
          <reference field="0" count="1">
            <x v="164"/>
          </reference>
          <reference field="2" count="1" selected="0">
            <x v="5"/>
          </reference>
          <reference field="16" count="1" selected="0">
            <x v="207"/>
          </reference>
        </references>
      </pivotArea>
    </format>
    <format dxfId="849">
      <pivotArea dataOnly="0" labelOnly="1" outline="0" fieldPosition="0">
        <references count="3">
          <reference field="0" count="2">
            <x v="162"/>
            <x v="163"/>
          </reference>
          <reference field="2" count="1" selected="0">
            <x v="9"/>
          </reference>
          <reference field="16" count="1" selected="0">
            <x v="207"/>
          </reference>
        </references>
      </pivotArea>
    </format>
    <format dxfId="848">
      <pivotArea dataOnly="0" labelOnly="1" outline="0" fieldPosition="0">
        <references count="3">
          <reference field="0" count="1">
            <x v="167"/>
          </reference>
          <reference field="2" count="1" selected="0">
            <x v="1"/>
          </reference>
          <reference field="16" count="1" selected="0">
            <x v="231"/>
          </reference>
        </references>
      </pivotArea>
    </format>
    <format dxfId="847">
      <pivotArea dataOnly="0" labelOnly="1" outline="0" fieldPosition="0">
        <references count="3">
          <reference field="0" count="2">
            <x v="153"/>
            <x v="154"/>
          </reference>
          <reference field="2" count="1" selected="0">
            <x v="19"/>
          </reference>
          <reference field="16" count="1" selected="0">
            <x v="243"/>
          </reference>
        </references>
      </pivotArea>
    </format>
    <format dxfId="846">
      <pivotArea dataOnly="0" labelOnly="1" outline="0" fieldPosition="0">
        <references count="3">
          <reference field="0" count="1">
            <x v="132"/>
          </reference>
          <reference field="2" count="1" selected="0">
            <x v="1"/>
          </reference>
          <reference field="16" count="1" selected="0">
            <x v="255"/>
          </reference>
        </references>
      </pivotArea>
    </format>
    <format dxfId="845">
      <pivotArea dataOnly="0" labelOnly="1" outline="0" fieldPosition="0">
        <references count="3">
          <reference field="0" count="1">
            <x v="131"/>
          </reference>
          <reference field="2" count="1" selected="0">
            <x v="4"/>
          </reference>
          <reference field="16" count="1" selected="0">
            <x v="255"/>
          </reference>
        </references>
      </pivotArea>
    </format>
    <format dxfId="844">
      <pivotArea dataOnly="0" labelOnly="1" outline="0" fieldPosition="0">
        <references count="3">
          <reference field="0" count="1">
            <x v="130"/>
          </reference>
          <reference field="2" count="1" selected="0">
            <x v="21"/>
          </reference>
          <reference field="16" count="1" selected="0">
            <x v="255"/>
          </reference>
        </references>
      </pivotArea>
    </format>
    <format dxfId="843">
      <pivotArea dataOnly="0" labelOnly="1" outline="0" fieldPosition="0">
        <references count="3">
          <reference field="0" count="5">
            <x v="133"/>
            <x v="134"/>
            <x v="135"/>
            <x v="136"/>
            <x v="137"/>
          </reference>
          <reference field="2" count="1" selected="0">
            <x v="22"/>
          </reference>
          <reference field="16" count="1" selected="0">
            <x v="255"/>
          </reference>
        </references>
      </pivotArea>
    </format>
    <format dxfId="842">
      <pivotArea dataOnly="0" labelOnly="1" outline="0" fieldPosition="0">
        <references count="3">
          <reference field="0" count="2">
            <x v="146"/>
            <x v="147"/>
          </reference>
          <reference field="2" count="1" selected="0">
            <x v="1"/>
          </reference>
          <reference field="16" count="1" selected="0">
            <x v="267"/>
          </reference>
        </references>
      </pivotArea>
    </format>
    <format dxfId="841">
      <pivotArea dataOnly="0" labelOnly="1" outline="0" fieldPosition="0">
        <references count="3">
          <reference field="0" count="3">
            <x v="143"/>
            <x v="144"/>
            <x v="145"/>
          </reference>
          <reference field="2" count="1" selected="0">
            <x v="5"/>
          </reference>
          <reference field="16" count="1" selected="0">
            <x v="267"/>
          </reference>
        </references>
      </pivotArea>
    </format>
    <format dxfId="840">
      <pivotArea dataOnly="0" labelOnly="1" outline="0" fieldPosition="0">
        <references count="3">
          <reference field="0" count="1">
            <x v="142"/>
          </reference>
          <reference field="2" count="1" selected="0">
            <x v="9"/>
          </reference>
          <reference field="16" count="1" selected="0">
            <x v="267"/>
          </reference>
        </references>
      </pivotArea>
    </format>
    <format dxfId="839">
      <pivotArea dataOnly="0" labelOnly="1" outline="0" fieldPosition="0">
        <references count="3">
          <reference field="0" count="1">
            <x v="141"/>
          </reference>
          <reference field="2" count="1" selected="0">
            <x v="18"/>
          </reference>
          <reference field="16" count="1" selected="0">
            <x v="267"/>
          </reference>
        </references>
      </pivotArea>
    </format>
    <format dxfId="838">
      <pivotArea dataOnly="0" labelOnly="1" outline="0" fieldPosition="0">
        <references count="3">
          <reference field="0" count="1">
            <x v="140"/>
          </reference>
          <reference field="2" count="1" selected="0">
            <x v="19"/>
          </reference>
          <reference field="16" count="1" selected="0">
            <x v="267"/>
          </reference>
        </references>
      </pivotArea>
    </format>
    <format dxfId="837">
      <pivotArea dataOnly="0" labelOnly="1" outline="0" fieldPosition="0">
        <references count="3">
          <reference field="0" count="2">
            <x v="138"/>
            <x v="139"/>
          </reference>
          <reference field="2" count="1" selected="0">
            <x v="21"/>
          </reference>
          <reference field="16" count="1" selected="0">
            <x v="267"/>
          </reference>
        </references>
      </pivotArea>
    </format>
    <format dxfId="836">
      <pivotArea dataOnly="0" labelOnly="1" outline="0" fieldPosition="0">
        <references count="3">
          <reference field="0" count="1">
            <x v="151"/>
          </reference>
          <reference field="2" count="1" selected="0">
            <x v="1"/>
          </reference>
          <reference field="16" count="1" selected="0">
            <x v="279"/>
          </reference>
        </references>
      </pivotArea>
    </format>
    <format dxfId="835">
      <pivotArea dataOnly="0" labelOnly="1" outline="0" fieldPosition="0">
        <references count="3">
          <reference field="0" count="1">
            <x v="150"/>
          </reference>
          <reference field="2" count="1" selected="0">
            <x v="4"/>
          </reference>
          <reference field="16" count="1" selected="0">
            <x v="279"/>
          </reference>
        </references>
      </pivotArea>
    </format>
    <format dxfId="834">
      <pivotArea dataOnly="0" labelOnly="1" outline="0" fieldPosition="0">
        <references count="3">
          <reference field="0" count="1">
            <x v="149"/>
          </reference>
          <reference field="2" count="1" selected="0">
            <x v="18"/>
          </reference>
          <reference field="16" count="1" selected="0">
            <x v="279"/>
          </reference>
        </references>
      </pivotArea>
    </format>
    <format dxfId="833">
      <pivotArea dataOnly="0" labelOnly="1" outline="0" fieldPosition="0">
        <references count="3">
          <reference field="0" count="1">
            <x v="148"/>
          </reference>
          <reference field="2" count="1" selected="0">
            <x v="19"/>
          </reference>
          <reference field="16" count="1" selected="0">
            <x v="279"/>
          </reference>
        </references>
      </pivotArea>
    </format>
    <format dxfId="832">
      <pivotArea dataOnly="0" labelOnly="1" outline="0" fieldPosition="0">
        <references count="3">
          <reference field="0" count="1">
            <x v="152"/>
          </reference>
          <reference field="2" count="1" selected="0">
            <x v="5"/>
          </reference>
          <reference field="16" count="1" selected="0">
            <x v="291"/>
          </reference>
        </references>
      </pivotArea>
    </format>
    <format dxfId="831">
      <pivotArea dataOnly="0" labelOnly="1" outline="0" fieldPosition="0">
        <references count="3">
          <reference field="0" count="1">
            <x v="129"/>
          </reference>
          <reference field="2" count="1" selected="0">
            <x v="22"/>
          </reference>
          <reference field="16" count="1" selected="0">
            <x v="315"/>
          </reference>
        </references>
      </pivotArea>
    </format>
    <format dxfId="830">
      <pivotArea dataOnly="0" labelOnly="1" outline="0" fieldPosition="0">
        <references count="3">
          <reference field="0" count="1">
            <x v="128"/>
          </reference>
          <reference field="2" count="1" selected="0">
            <x v="4"/>
          </reference>
          <reference field="16" count="1" selected="0">
            <x v="327"/>
          </reference>
        </references>
      </pivotArea>
    </format>
    <format dxfId="829">
      <pivotArea dataOnly="0" labelOnly="1" outline="0" fieldPosition="0">
        <references count="3">
          <reference field="0" count="2">
            <x v="126"/>
            <x v="127"/>
          </reference>
          <reference field="2" count="1" selected="0">
            <x v="21"/>
          </reference>
          <reference field="16" count="1" selected="0">
            <x v="327"/>
          </reference>
        </references>
      </pivotArea>
    </format>
    <format dxfId="828">
      <pivotArea dataOnly="0" labelOnly="1" outline="0" fieldPosition="0">
        <references count="3">
          <reference field="0" count="3">
            <x v="123"/>
            <x v="124"/>
            <x v="125"/>
          </reference>
          <reference field="2" count="1" selected="0">
            <x v="22"/>
          </reference>
          <reference field="16" count="1" selected="0">
            <x v="327"/>
          </reference>
        </references>
      </pivotArea>
    </format>
    <format dxfId="827">
      <pivotArea dataOnly="0" labelOnly="1" outline="0" fieldPosition="0">
        <references count="3">
          <reference field="0" count="3">
            <x v="120"/>
            <x v="121"/>
            <x v="122"/>
          </reference>
          <reference field="2" count="1" selected="0">
            <x v="2"/>
          </reference>
          <reference field="16" count="1" selected="0">
            <x v="351"/>
          </reference>
        </references>
      </pivotArea>
    </format>
    <format dxfId="826">
      <pivotArea dataOnly="0" labelOnly="1" outline="0" fieldPosition="0">
        <references count="3">
          <reference field="0" count="2">
            <x v="118"/>
            <x v="119"/>
          </reference>
          <reference field="2" count="1" selected="0">
            <x v="4"/>
          </reference>
          <reference field="16" count="1" selected="0">
            <x v="351"/>
          </reference>
        </references>
      </pivotArea>
    </format>
    <format dxfId="825">
      <pivotArea dataOnly="0" labelOnly="1" outline="0" fieldPosition="0">
        <references count="3">
          <reference field="0" count="3">
            <x v="115"/>
            <x v="116"/>
            <x v="117"/>
          </reference>
          <reference field="2" count="1" selected="0">
            <x v="5"/>
          </reference>
          <reference field="16" count="1" selected="0">
            <x v="351"/>
          </reference>
        </references>
      </pivotArea>
    </format>
    <format dxfId="824">
      <pivotArea dataOnly="0" labelOnly="1" outline="0" fieldPosition="0">
        <references count="3">
          <reference field="0" count="1">
            <x v="114"/>
          </reference>
          <reference field="2" count="1" selected="0">
            <x v="9"/>
          </reference>
          <reference field="16" count="1" selected="0">
            <x v="351"/>
          </reference>
        </references>
      </pivotArea>
    </format>
    <format dxfId="823">
      <pivotArea dataOnly="0" labelOnly="1" outline="0" fieldPosition="0">
        <references count="3">
          <reference field="0" count="1">
            <x v="113"/>
          </reference>
          <reference field="2" count="1" selected="0">
            <x v="18"/>
          </reference>
          <reference field="16" count="1" selected="0">
            <x v="351"/>
          </reference>
        </references>
      </pivotArea>
    </format>
    <format dxfId="822">
      <pivotArea dataOnly="0" labelOnly="1" outline="0" fieldPosition="0">
        <references count="3">
          <reference field="0" count="1">
            <x v="112"/>
          </reference>
          <reference field="2" count="1" selected="0">
            <x v="22"/>
          </reference>
          <reference field="16" count="1" selected="0">
            <x v="351"/>
          </reference>
        </references>
      </pivotArea>
    </format>
    <format dxfId="821">
      <pivotArea outline="0" collapsedLevelsAreSubtotals="1" fieldPosition="0"/>
    </format>
    <format dxfId="820">
      <pivotArea dataOnly="0" labelOnly="1" outline="0" fieldPosition="0">
        <references count="1">
          <reference field="16" count="21">
            <x v="5"/>
            <x v="15"/>
            <x v="87"/>
            <x v="99"/>
            <x v="111"/>
            <x v="135"/>
            <x v="147"/>
            <x v="159"/>
            <x v="171"/>
            <x v="183"/>
            <x v="195"/>
            <x v="207"/>
            <x v="231"/>
            <x v="243"/>
            <x v="255"/>
            <x v="267"/>
            <x v="279"/>
            <x v="291"/>
            <x v="315"/>
            <x v="327"/>
            <x v="351"/>
          </reference>
        </references>
      </pivotArea>
    </format>
    <format dxfId="819">
      <pivotArea dataOnly="0" labelOnly="1" outline="0" fieldPosition="0">
        <references count="2">
          <reference field="2" count="1">
            <x v="22"/>
          </reference>
          <reference field="16" count="1" selected="0">
            <x v="5"/>
          </reference>
        </references>
      </pivotArea>
    </format>
    <format dxfId="818">
      <pivotArea dataOnly="0" labelOnly="1" outline="0" fieldPosition="0">
        <references count="2">
          <reference field="2" count="1">
            <x v="1"/>
          </reference>
          <reference field="16" count="1" selected="0">
            <x v="99"/>
          </reference>
        </references>
      </pivotArea>
    </format>
    <format dxfId="817">
      <pivotArea dataOnly="0" labelOnly="1" outline="0" fieldPosition="0">
        <references count="2">
          <reference field="2" count="4">
            <x v="9"/>
            <x v="19"/>
            <x v="21"/>
            <x v="22"/>
          </reference>
          <reference field="16" count="1" selected="0">
            <x v="111"/>
          </reference>
        </references>
      </pivotArea>
    </format>
    <format dxfId="816">
      <pivotArea dataOnly="0" labelOnly="1" outline="0" fieldPosition="0">
        <references count="2">
          <reference field="2" count="8">
            <x v="1"/>
            <x v="4"/>
            <x v="5"/>
            <x v="7"/>
            <x v="9"/>
            <x v="18"/>
            <x v="19"/>
            <x v="22"/>
          </reference>
          <reference field="16" count="1" selected="0">
            <x v="159"/>
          </reference>
        </references>
      </pivotArea>
    </format>
    <format dxfId="815">
      <pivotArea dataOnly="0" labelOnly="1" outline="0" fieldPosition="0">
        <references count="2">
          <reference field="2" count="6">
            <x v="4"/>
            <x v="5"/>
            <x v="9"/>
            <x v="18"/>
            <x v="19"/>
            <x v="21"/>
          </reference>
          <reference field="16" count="1" selected="0">
            <x v="171"/>
          </reference>
        </references>
      </pivotArea>
    </format>
    <format dxfId="814">
      <pivotArea dataOnly="0" labelOnly="1" outline="0" fieldPosition="0">
        <references count="2">
          <reference field="2" count="7">
            <x v="1"/>
            <x v="2"/>
            <x v="4"/>
            <x v="5"/>
            <x v="9"/>
            <x v="19"/>
            <x v="22"/>
          </reference>
          <reference field="16" count="1" selected="0">
            <x v="183"/>
          </reference>
        </references>
      </pivotArea>
    </format>
    <format dxfId="813">
      <pivotArea dataOnly="0" labelOnly="1" outline="0" fieldPosition="0">
        <references count="2">
          <reference field="2" count="2">
            <x v="5"/>
            <x v="22"/>
          </reference>
          <reference field="16" count="1" selected="0">
            <x v="195"/>
          </reference>
        </references>
      </pivotArea>
    </format>
    <format dxfId="812">
      <pivotArea dataOnly="0" labelOnly="1" outline="0" fieldPosition="0">
        <references count="2">
          <reference field="2" count="3">
            <x v="4"/>
            <x v="5"/>
            <x v="9"/>
          </reference>
          <reference field="16" count="1" selected="0">
            <x v="207"/>
          </reference>
        </references>
      </pivotArea>
    </format>
    <format dxfId="811">
      <pivotArea dataOnly="0" labelOnly="1" outline="0" fieldPosition="0">
        <references count="2">
          <reference field="2" count="1">
            <x v="1"/>
          </reference>
          <reference field="16" count="1" selected="0">
            <x v="231"/>
          </reference>
        </references>
      </pivotArea>
    </format>
    <format dxfId="810">
      <pivotArea dataOnly="0" labelOnly="1" outline="0" fieldPosition="0">
        <references count="2">
          <reference field="2" count="1">
            <x v="19"/>
          </reference>
          <reference field="16" count="1" selected="0">
            <x v="243"/>
          </reference>
        </references>
      </pivotArea>
    </format>
    <format dxfId="809">
      <pivotArea dataOnly="0" labelOnly="1" outline="0" fieldPosition="0">
        <references count="2">
          <reference field="2" count="4">
            <x v="1"/>
            <x v="4"/>
            <x v="21"/>
            <x v="22"/>
          </reference>
          <reference field="16" count="1" selected="0">
            <x v="255"/>
          </reference>
        </references>
      </pivotArea>
    </format>
    <format dxfId="808">
      <pivotArea dataOnly="0" labelOnly="1" outline="0" fieldPosition="0">
        <references count="2">
          <reference field="2" count="6">
            <x v="1"/>
            <x v="5"/>
            <x v="9"/>
            <x v="18"/>
            <x v="19"/>
            <x v="21"/>
          </reference>
          <reference field="16" count="1" selected="0">
            <x v="267"/>
          </reference>
        </references>
      </pivotArea>
    </format>
    <format dxfId="807">
      <pivotArea dataOnly="0" labelOnly="1" outline="0" fieldPosition="0">
        <references count="2">
          <reference field="2" count="4">
            <x v="1"/>
            <x v="4"/>
            <x v="18"/>
            <x v="19"/>
          </reference>
          <reference field="16" count="1" selected="0">
            <x v="279"/>
          </reference>
        </references>
      </pivotArea>
    </format>
    <format dxfId="806">
      <pivotArea dataOnly="0" labelOnly="1" outline="0" fieldPosition="0">
        <references count="2">
          <reference field="2" count="1">
            <x v="5"/>
          </reference>
          <reference field="16" count="1" selected="0">
            <x v="291"/>
          </reference>
        </references>
      </pivotArea>
    </format>
    <format dxfId="805">
      <pivotArea dataOnly="0" labelOnly="1" outline="0" fieldPosition="0">
        <references count="2">
          <reference field="2" count="1">
            <x v="22"/>
          </reference>
          <reference field="16" count="1" selected="0">
            <x v="315"/>
          </reference>
        </references>
      </pivotArea>
    </format>
    <format dxfId="804">
      <pivotArea dataOnly="0" labelOnly="1" outline="0" fieldPosition="0">
        <references count="2">
          <reference field="2" count="3">
            <x v="4"/>
            <x v="21"/>
            <x v="22"/>
          </reference>
          <reference field="16" count="1" selected="0">
            <x v="327"/>
          </reference>
        </references>
      </pivotArea>
    </format>
    <format dxfId="803">
      <pivotArea dataOnly="0" labelOnly="1" outline="0" fieldPosition="0">
        <references count="2">
          <reference field="2" count="6">
            <x v="2"/>
            <x v="4"/>
            <x v="5"/>
            <x v="9"/>
            <x v="18"/>
            <x v="22"/>
          </reference>
          <reference field="16" count="1" selected="0">
            <x v="351"/>
          </reference>
        </references>
      </pivotArea>
    </format>
    <format dxfId="802">
      <pivotArea dataOnly="0" labelOnly="1" outline="0" fieldPosition="0">
        <references count="3">
          <reference field="0" count="1">
            <x v="201"/>
          </reference>
          <reference field="2" count="1" selected="0">
            <x v="22"/>
          </reference>
          <reference field="16" count="1" selected="0">
            <x v="5"/>
          </reference>
        </references>
      </pivotArea>
    </format>
    <format dxfId="801">
      <pivotArea dataOnly="0" labelOnly="1" outline="0" fieldPosition="0">
        <references count="3">
          <reference field="0" count="2">
            <x v="202"/>
            <x v="203"/>
          </reference>
          <reference field="2" count="1" selected="0">
            <x v="22"/>
          </reference>
          <reference field="16" count="1" selected="0">
            <x v="15"/>
          </reference>
        </references>
      </pivotArea>
    </format>
    <format dxfId="800">
      <pivotArea dataOnly="0" labelOnly="1" outline="0" fieldPosition="0">
        <references count="3">
          <reference field="0" count="5">
            <x v="186"/>
            <x v="187"/>
            <x v="188"/>
            <x v="189"/>
            <x v="190"/>
          </reference>
          <reference field="2" count="1" selected="0">
            <x v="22"/>
          </reference>
          <reference field="16" count="1" selected="0">
            <x v="87"/>
          </reference>
        </references>
      </pivotArea>
    </format>
    <format dxfId="799">
      <pivotArea dataOnly="0" labelOnly="1" outline="0" fieldPosition="0">
        <references count="3">
          <reference field="0" count="6">
            <x v="292"/>
            <x v="293"/>
            <x v="294"/>
            <x v="295"/>
            <x v="296"/>
            <x v="297"/>
          </reference>
          <reference field="2" count="1" selected="0">
            <x v="1"/>
          </reference>
          <reference field="16" count="1" selected="0">
            <x v="99"/>
          </reference>
        </references>
      </pivotArea>
    </format>
    <format dxfId="798">
      <pivotArea dataOnly="0" labelOnly="1" outline="0" fieldPosition="0">
        <references count="3">
          <reference field="0" count="2">
            <x v="298"/>
            <x v="299"/>
          </reference>
          <reference field="2" count="1" selected="0">
            <x v="1"/>
          </reference>
          <reference field="16" count="1" selected="0">
            <x v="111"/>
          </reference>
        </references>
      </pivotArea>
    </format>
    <format dxfId="797">
      <pivotArea dataOnly="0" labelOnly="1" outline="0" fieldPosition="0">
        <references count="3">
          <reference field="0" count="2">
            <x v="300"/>
            <x v="301"/>
          </reference>
          <reference field="2" count="1" selected="0">
            <x v="9"/>
          </reference>
          <reference field="16" count="1" selected="0">
            <x v="111"/>
          </reference>
        </references>
      </pivotArea>
    </format>
    <format dxfId="796">
      <pivotArea dataOnly="0" labelOnly="1" outline="0" fieldPosition="0">
        <references count="3">
          <reference field="0" count="1">
            <x v="302"/>
          </reference>
          <reference field="2" count="1" selected="0">
            <x v="19"/>
          </reference>
          <reference field="16" count="1" selected="0">
            <x v="111"/>
          </reference>
        </references>
      </pivotArea>
    </format>
    <format dxfId="795">
      <pivotArea dataOnly="0" labelOnly="1" outline="0" fieldPosition="0">
        <references count="3">
          <reference field="0" count="1">
            <x v="303"/>
          </reference>
          <reference field="2" count="1" selected="0">
            <x v="21"/>
          </reference>
          <reference field="16" count="1" selected="0">
            <x v="111"/>
          </reference>
        </references>
      </pivotArea>
    </format>
    <format dxfId="794">
      <pivotArea dataOnly="0" labelOnly="1" outline="0" fieldPosition="0">
        <references count="3">
          <reference field="0" count="3">
            <x v="191"/>
            <x v="192"/>
            <x v="193"/>
          </reference>
          <reference field="2" count="1" selected="0">
            <x v="22"/>
          </reference>
          <reference field="16" count="1" selected="0">
            <x v="111"/>
          </reference>
        </references>
      </pivotArea>
    </format>
    <format dxfId="793">
      <pivotArea dataOnly="0" labelOnly="1" outline="0" fieldPosition="0">
        <references count="3">
          <reference field="0" count="1">
            <x v="194"/>
          </reference>
          <reference field="2" count="1" selected="0">
            <x v="22"/>
          </reference>
          <reference field="16" count="1" selected="0">
            <x v="135"/>
          </reference>
        </references>
      </pivotArea>
    </format>
    <format dxfId="792">
      <pivotArea dataOnly="0" labelOnly="1" outline="0" fieldPosition="0">
        <references count="3">
          <reference field="0" count="1">
            <x v="195"/>
          </reference>
          <reference field="2" count="1" selected="0">
            <x v="22"/>
          </reference>
          <reference field="16" count="1" selected="0">
            <x v="147"/>
          </reference>
        </references>
      </pivotArea>
    </format>
    <format dxfId="791">
      <pivotArea dataOnly="0" labelOnly="1" outline="0" fieldPosition="0">
        <references count="3">
          <reference field="0" count="5">
            <x v="251"/>
            <x v="252"/>
            <x v="253"/>
            <x v="254"/>
            <x v="255"/>
          </reference>
          <reference field="2" count="1" selected="0">
            <x v="1"/>
          </reference>
          <reference field="16" count="1" selected="0">
            <x v="159"/>
          </reference>
        </references>
      </pivotArea>
    </format>
    <format dxfId="790">
      <pivotArea dataOnly="0" labelOnly="1" outline="0" fieldPosition="0">
        <references count="3">
          <reference field="0" count="1">
            <x v="257"/>
          </reference>
          <reference field="2" count="1" selected="0">
            <x v="4"/>
          </reference>
          <reference field="16" count="1" selected="0">
            <x v="159"/>
          </reference>
        </references>
      </pivotArea>
    </format>
    <format dxfId="789">
      <pivotArea dataOnly="0" labelOnly="1" outline="0" fieldPosition="0">
        <references count="3">
          <reference field="0" count="6">
            <x v="279"/>
            <x v="280"/>
            <x v="281"/>
            <x v="282"/>
            <x v="283"/>
            <x v="284"/>
          </reference>
          <reference field="2" count="1" selected="0">
            <x v="5"/>
          </reference>
          <reference field="16" count="1" selected="0">
            <x v="159"/>
          </reference>
        </references>
      </pivotArea>
    </format>
    <format dxfId="788">
      <pivotArea dataOnly="0" labelOnly="1" outline="0" fieldPosition="0">
        <references count="3">
          <reference field="0" count="1">
            <x v="256"/>
          </reference>
          <reference field="2" count="1" selected="0">
            <x v="7"/>
          </reference>
          <reference field="16" count="1" selected="0">
            <x v="159"/>
          </reference>
        </references>
      </pivotArea>
    </format>
    <format dxfId="787">
      <pivotArea dataOnly="0" labelOnly="1" outline="0" fieldPosition="0">
        <references count="3">
          <reference field="0" count="2">
            <x v="272"/>
            <x v="273"/>
          </reference>
          <reference field="2" count="1" selected="0">
            <x v="9"/>
          </reference>
          <reference field="16" count="1" selected="0">
            <x v="159"/>
          </reference>
        </references>
      </pivotArea>
    </format>
    <format dxfId="786">
      <pivotArea dataOnly="0" labelOnly="1" outline="0" fieldPosition="0">
        <references count="3">
          <reference field="0" count="2">
            <x v="270"/>
            <x v="271"/>
          </reference>
          <reference field="2" count="1" selected="0">
            <x v="18"/>
          </reference>
          <reference field="16" count="1" selected="0">
            <x v="159"/>
          </reference>
        </references>
      </pivotArea>
    </format>
    <format dxfId="785">
      <pivotArea dataOnly="0" labelOnly="1" outline="0" fieldPosition="0">
        <references count="3">
          <reference field="0" count="2">
            <x v="268"/>
            <x v="269"/>
          </reference>
          <reference field="2" count="1" selected="0">
            <x v="19"/>
          </reference>
          <reference field="16" count="1" selected="0">
            <x v="159"/>
          </reference>
        </references>
      </pivotArea>
    </format>
    <format dxfId="784">
      <pivotArea dataOnly="0" labelOnly="1" outline="0" fieldPosition="0">
        <references count="3">
          <reference field="0" count="5">
            <x v="196"/>
            <x v="197"/>
            <x v="198"/>
            <x v="199"/>
            <x v="200"/>
          </reference>
          <reference field="2" count="1" selected="0">
            <x v="22"/>
          </reference>
          <reference field="16" count="1" selected="0">
            <x v="159"/>
          </reference>
        </references>
      </pivotArea>
    </format>
    <format dxfId="783">
      <pivotArea dataOnly="0" labelOnly="1" outline="0" fieldPosition="0">
        <references count="3">
          <reference field="0" count="1">
            <x v="267"/>
          </reference>
          <reference field="2" count="1" selected="0">
            <x v="4"/>
          </reference>
          <reference field="16" count="1" selected="0">
            <x v="171"/>
          </reference>
        </references>
      </pivotArea>
    </format>
    <format dxfId="782">
      <pivotArea dataOnly="0" labelOnly="1" outline="0" fieldPosition="0">
        <references count="3">
          <reference field="0" count="2">
            <x v="265"/>
            <x v="266"/>
          </reference>
          <reference field="2" count="1" selected="0">
            <x v="5"/>
          </reference>
          <reference field="16" count="1" selected="0">
            <x v="171"/>
          </reference>
        </references>
      </pivotArea>
    </format>
    <format dxfId="781">
      <pivotArea dataOnly="0" labelOnly="1" outline="0" fieldPosition="0">
        <references count="3">
          <reference field="0" count="3">
            <x v="262"/>
            <x v="263"/>
            <x v="264"/>
          </reference>
          <reference field="2" count="1" selected="0">
            <x v="9"/>
          </reference>
          <reference field="16" count="1" selected="0">
            <x v="171"/>
          </reference>
        </references>
      </pivotArea>
    </format>
    <format dxfId="780">
      <pivotArea dataOnly="0" labelOnly="1" outline="0" fieldPosition="0">
        <references count="3">
          <reference field="0" count="2">
            <x v="260"/>
            <x v="261"/>
          </reference>
          <reference field="2" count="1" selected="0">
            <x v="18"/>
          </reference>
          <reference field="16" count="1" selected="0">
            <x v="171"/>
          </reference>
        </references>
      </pivotArea>
    </format>
    <format dxfId="779">
      <pivotArea dataOnly="0" labelOnly="1" outline="0" fieldPosition="0">
        <references count="3">
          <reference field="0" count="1">
            <x v="259"/>
          </reference>
          <reference field="2" count="1" selected="0">
            <x v="19"/>
          </reference>
          <reference field="16" count="1" selected="0">
            <x v="171"/>
          </reference>
        </references>
      </pivotArea>
    </format>
    <format dxfId="778">
      <pivotArea dataOnly="0" labelOnly="1" outline="0" fieldPosition="0">
        <references count="3">
          <reference field="0" count="1">
            <x v="258"/>
          </reference>
          <reference field="2" count="1" selected="0">
            <x v="21"/>
          </reference>
          <reference field="16" count="1" selected="0">
            <x v="171"/>
          </reference>
        </references>
      </pivotArea>
    </format>
    <format dxfId="777">
      <pivotArea dataOnly="0" labelOnly="1" outline="0" fieldPosition="0">
        <references count="3">
          <reference field="0" count="6">
            <x v="155"/>
            <x v="156"/>
            <x v="157"/>
            <x v="158"/>
            <x v="159"/>
            <x v="160"/>
          </reference>
          <reference field="2" count="1" selected="0">
            <x v="1"/>
          </reference>
          <reference field="16" count="1" selected="0">
            <x v="183"/>
          </reference>
        </references>
      </pivotArea>
    </format>
    <format dxfId="776">
      <pivotArea dataOnly="0" labelOnly="1" outline="0" fieldPosition="0">
        <references count="3">
          <reference field="0" count="1">
            <x v="173"/>
          </reference>
          <reference field="2" count="1" selected="0">
            <x v="2"/>
          </reference>
          <reference field="16" count="1" selected="0">
            <x v="183"/>
          </reference>
        </references>
      </pivotArea>
    </format>
    <format dxfId="775">
      <pivotArea dataOnly="0" labelOnly="1" outline="0" fieldPosition="0">
        <references count="3">
          <reference field="0" count="2">
            <x v="168"/>
            <x v="169"/>
          </reference>
          <reference field="2" count="1" selected="0">
            <x v="4"/>
          </reference>
          <reference field="16" count="1" selected="0">
            <x v="183"/>
          </reference>
        </references>
      </pivotArea>
    </format>
    <format dxfId="774">
      <pivotArea dataOnly="0" labelOnly="1" outline="0" fieldPosition="0">
        <references count="3">
          <reference field="0" count="5">
            <x v="179"/>
            <x v="180"/>
            <x v="181"/>
            <x v="182"/>
            <x v="183"/>
          </reference>
          <reference field="2" count="1" selected="0">
            <x v="5"/>
          </reference>
          <reference field="16" count="1" selected="0">
            <x v="183"/>
          </reference>
        </references>
      </pivotArea>
    </format>
    <format dxfId="773">
      <pivotArea dataOnly="0" labelOnly="1" outline="0" fieldPosition="0">
        <references count="3">
          <reference field="0" count="1">
            <x v="170"/>
          </reference>
          <reference field="2" count="1" selected="0">
            <x v="9"/>
          </reference>
          <reference field="16" count="1" selected="0">
            <x v="183"/>
          </reference>
        </references>
      </pivotArea>
    </format>
    <format dxfId="772">
      <pivotArea dataOnly="0" labelOnly="1" outline="0" fieldPosition="0">
        <references count="3">
          <reference field="0" count="5">
            <x v="174"/>
            <x v="175"/>
            <x v="176"/>
            <x v="177"/>
            <x v="178"/>
          </reference>
          <reference field="2" count="1" selected="0">
            <x v="19"/>
          </reference>
          <reference field="16" count="1" selected="0">
            <x v="183"/>
          </reference>
        </references>
      </pivotArea>
    </format>
    <format dxfId="771">
      <pivotArea dataOnly="0" labelOnly="1" outline="0" fieldPosition="0">
        <references count="3">
          <reference field="0" count="3">
            <x v="172"/>
            <x v="184"/>
            <x v="185"/>
          </reference>
          <reference field="2" count="1" selected="0">
            <x v="22"/>
          </reference>
          <reference field="16" count="1" selected="0">
            <x v="183"/>
          </reference>
        </references>
      </pivotArea>
    </format>
    <format dxfId="770">
      <pivotArea dataOnly="0" labelOnly="1" outline="0" fieldPosition="0">
        <references count="3">
          <reference field="0" count="1">
            <x v="161"/>
          </reference>
          <reference field="2" count="1" selected="0">
            <x v="5"/>
          </reference>
          <reference field="16" count="1" selected="0">
            <x v="195"/>
          </reference>
        </references>
      </pivotArea>
    </format>
    <format dxfId="769">
      <pivotArea dataOnly="0" labelOnly="1" outline="0" fieldPosition="0">
        <references count="3">
          <reference field="0" count="1">
            <x v="171"/>
          </reference>
          <reference field="2" count="1" selected="0">
            <x v="22"/>
          </reference>
          <reference field="16" count="1" selected="0">
            <x v="195"/>
          </reference>
        </references>
      </pivotArea>
    </format>
    <format dxfId="768">
      <pivotArea dataOnly="0" labelOnly="1" outline="0" fieldPosition="0">
        <references count="3">
          <reference field="0" count="2">
            <x v="165"/>
            <x v="166"/>
          </reference>
          <reference field="2" count="1" selected="0">
            <x v="4"/>
          </reference>
          <reference field="16" count="1" selected="0">
            <x v="207"/>
          </reference>
        </references>
      </pivotArea>
    </format>
    <format dxfId="767">
      <pivotArea dataOnly="0" labelOnly="1" outline="0" fieldPosition="0">
        <references count="3">
          <reference field="0" count="1">
            <x v="164"/>
          </reference>
          <reference field="2" count="1" selected="0">
            <x v="5"/>
          </reference>
          <reference field="16" count="1" selected="0">
            <x v="207"/>
          </reference>
        </references>
      </pivotArea>
    </format>
    <format dxfId="766">
      <pivotArea dataOnly="0" labelOnly="1" outline="0" fieldPosition="0">
        <references count="3">
          <reference field="0" count="2">
            <x v="162"/>
            <x v="163"/>
          </reference>
          <reference field="2" count="1" selected="0">
            <x v="9"/>
          </reference>
          <reference field="16" count="1" selected="0">
            <x v="207"/>
          </reference>
        </references>
      </pivotArea>
    </format>
    <format dxfId="765">
      <pivotArea dataOnly="0" labelOnly="1" outline="0" fieldPosition="0">
        <references count="3">
          <reference field="0" count="1">
            <x v="167"/>
          </reference>
          <reference field="2" count="1" selected="0">
            <x v="1"/>
          </reference>
          <reference field="16" count="1" selected="0">
            <x v="231"/>
          </reference>
        </references>
      </pivotArea>
    </format>
    <format dxfId="764">
      <pivotArea dataOnly="0" labelOnly="1" outline="0" fieldPosition="0">
        <references count="3">
          <reference field="0" count="2">
            <x v="153"/>
            <x v="154"/>
          </reference>
          <reference field="2" count="1" selected="0">
            <x v="19"/>
          </reference>
          <reference field="16" count="1" selected="0">
            <x v="243"/>
          </reference>
        </references>
      </pivotArea>
    </format>
    <format dxfId="763">
      <pivotArea dataOnly="0" labelOnly="1" outline="0" fieldPosition="0">
        <references count="3">
          <reference field="0" count="1">
            <x v="132"/>
          </reference>
          <reference field="2" count="1" selected="0">
            <x v="1"/>
          </reference>
          <reference field="16" count="1" selected="0">
            <x v="255"/>
          </reference>
        </references>
      </pivotArea>
    </format>
    <format dxfId="762">
      <pivotArea dataOnly="0" labelOnly="1" outline="0" fieldPosition="0">
        <references count="3">
          <reference field="0" count="1">
            <x v="131"/>
          </reference>
          <reference field="2" count="1" selected="0">
            <x v="4"/>
          </reference>
          <reference field="16" count="1" selected="0">
            <x v="255"/>
          </reference>
        </references>
      </pivotArea>
    </format>
    <format dxfId="761">
      <pivotArea dataOnly="0" labelOnly="1" outline="0" fieldPosition="0">
        <references count="3">
          <reference field="0" count="1">
            <x v="130"/>
          </reference>
          <reference field="2" count="1" selected="0">
            <x v="21"/>
          </reference>
          <reference field="16" count="1" selected="0">
            <x v="255"/>
          </reference>
        </references>
      </pivotArea>
    </format>
    <format dxfId="760">
      <pivotArea dataOnly="0" labelOnly="1" outline="0" fieldPosition="0">
        <references count="3">
          <reference field="0" count="5">
            <x v="133"/>
            <x v="134"/>
            <x v="135"/>
            <x v="136"/>
            <x v="137"/>
          </reference>
          <reference field="2" count="1" selected="0">
            <x v="22"/>
          </reference>
          <reference field="16" count="1" selected="0">
            <x v="255"/>
          </reference>
        </references>
      </pivotArea>
    </format>
    <format dxfId="759">
      <pivotArea dataOnly="0" labelOnly="1" outline="0" fieldPosition="0">
        <references count="3">
          <reference field="0" count="2">
            <x v="146"/>
            <x v="147"/>
          </reference>
          <reference field="2" count="1" selected="0">
            <x v="1"/>
          </reference>
          <reference field="16" count="1" selected="0">
            <x v="267"/>
          </reference>
        </references>
      </pivotArea>
    </format>
    <format dxfId="758">
      <pivotArea dataOnly="0" labelOnly="1" outline="0" fieldPosition="0">
        <references count="3">
          <reference field="0" count="3">
            <x v="143"/>
            <x v="144"/>
            <x v="145"/>
          </reference>
          <reference field="2" count="1" selected="0">
            <x v="5"/>
          </reference>
          <reference field="16" count="1" selected="0">
            <x v="267"/>
          </reference>
        </references>
      </pivotArea>
    </format>
    <format dxfId="757">
      <pivotArea dataOnly="0" labelOnly="1" outline="0" fieldPosition="0">
        <references count="3">
          <reference field="0" count="1">
            <x v="142"/>
          </reference>
          <reference field="2" count="1" selected="0">
            <x v="9"/>
          </reference>
          <reference field="16" count="1" selected="0">
            <x v="267"/>
          </reference>
        </references>
      </pivotArea>
    </format>
    <format dxfId="756">
      <pivotArea dataOnly="0" labelOnly="1" outline="0" fieldPosition="0">
        <references count="3">
          <reference field="0" count="1">
            <x v="141"/>
          </reference>
          <reference field="2" count="1" selected="0">
            <x v="18"/>
          </reference>
          <reference field="16" count="1" selected="0">
            <x v="267"/>
          </reference>
        </references>
      </pivotArea>
    </format>
    <format dxfId="755">
      <pivotArea dataOnly="0" labelOnly="1" outline="0" fieldPosition="0">
        <references count="3">
          <reference field="0" count="1">
            <x v="140"/>
          </reference>
          <reference field="2" count="1" selected="0">
            <x v="19"/>
          </reference>
          <reference field="16" count="1" selected="0">
            <x v="267"/>
          </reference>
        </references>
      </pivotArea>
    </format>
    <format dxfId="754">
      <pivotArea dataOnly="0" labelOnly="1" outline="0" fieldPosition="0">
        <references count="3">
          <reference field="0" count="2">
            <x v="138"/>
            <x v="139"/>
          </reference>
          <reference field="2" count="1" selected="0">
            <x v="21"/>
          </reference>
          <reference field="16" count="1" selected="0">
            <x v="267"/>
          </reference>
        </references>
      </pivotArea>
    </format>
    <format dxfId="753">
      <pivotArea dataOnly="0" labelOnly="1" outline="0" fieldPosition="0">
        <references count="3">
          <reference field="0" count="1">
            <x v="151"/>
          </reference>
          <reference field="2" count="1" selected="0">
            <x v="1"/>
          </reference>
          <reference field="16" count="1" selected="0">
            <x v="279"/>
          </reference>
        </references>
      </pivotArea>
    </format>
    <format dxfId="752">
      <pivotArea dataOnly="0" labelOnly="1" outline="0" fieldPosition="0">
        <references count="3">
          <reference field="0" count="1">
            <x v="150"/>
          </reference>
          <reference field="2" count="1" selected="0">
            <x v="4"/>
          </reference>
          <reference field="16" count="1" selected="0">
            <x v="279"/>
          </reference>
        </references>
      </pivotArea>
    </format>
    <format dxfId="751">
      <pivotArea dataOnly="0" labelOnly="1" outline="0" fieldPosition="0">
        <references count="3">
          <reference field="0" count="1">
            <x v="149"/>
          </reference>
          <reference field="2" count="1" selected="0">
            <x v="18"/>
          </reference>
          <reference field="16" count="1" selected="0">
            <x v="279"/>
          </reference>
        </references>
      </pivotArea>
    </format>
    <format dxfId="750">
      <pivotArea dataOnly="0" labelOnly="1" outline="0" fieldPosition="0">
        <references count="3">
          <reference field="0" count="1">
            <x v="148"/>
          </reference>
          <reference field="2" count="1" selected="0">
            <x v="19"/>
          </reference>
          <reference field="16" count="1" selected="0">
            <x v="279"/>
          </reference>
        </references>
      </pivotArea>
    </format>
    <format dxfId="749">
      <pivotArea dataOnly="0" labelOnly="1" outline="0" fieldPosition="0">
        <references count="3">
          <reference field="0" count="1">
            <x v="152"/>
          </reference>
          <reference field="2" count="1" selected="0">
            <x v="5"/>
          </reference>
          <reference field="16" count="1" selected="0">
            <x v="291"/>
          </reference>
        </references>
      </pivotArea>
    </format>
    <format dxfId="748">
      <pivotArea dataOnly="0" labelOnly="1" outline="0" fieldPosition="0">
        <references count="3">
          <reference field="0" count="1">
            <x v="129"/>
          </reference>
          <reference field="2" count="1" selected="0">
            <x v="22"/>
          </reference>
          <reference field="16" count="1" selected="0">
            <x v="315"/>
          </reference>
        </references>
      </pivotArea>
    </format>
    <format dxfId="747">
      <pivotArea dataOnly="0" labelOnly="1" outline="0" fieldPosition="0">
        <references count="3">
          <reference field="0" count="1">
            <x v="128"/>
          </reference>
          <reference field="2" count="1" selected="0">
            <x v="4"/>
          </reference>
          <reference field="16" count="1" selected="0">
            <x v="327"/>
          </reference>
        </references>
      </pivotArea>
    </format>
    <format dxfId="746">
      <pivotArea dataOnly="0" labelOnly="1" outline="0" fieldPosition="0">
        <references count="3">
          <reference field="0" count="2">
            <x v="126"/>
            <x v="127"/>
          </reference>
          <reference field="2" count="1" selected="0">
            <x v="21"/>
          </reference>
          <reference field="16" count="1" selected="0">
            <x v="327"/>
          </reference>
        </references>
      </pivotArea>
    </format>
    <format dxfId="745">
      <pivotArea dataOnly="0" labelOnly="1" outline="0" fieldPosition="0">
        <references count="3">
          <reference field="0" count="3">
            <x v="123"/>
            <x v="124"/>
            <x v="125"/>
          </reference>
          <reference field="2" count="1" selected="0">
            <x v="22"/>
          </reference>
          <reference field="16" count="1" selected="0">
            <x v="327"/>
          </reference>
        </references>
      </pivotArea>
    </format>
    <format dxfId="744">
      <pivotArea dataOnly="0" labelOnly="1" outline="0" fieldPosition="0">
        <references count="3">
          <reference field="0" count="3">
            <x v="120"/>
            <x v="121"/>
            <x v="122"/>
          </reference>
          <reference field="2" count="1" selected="0">
            <x v="2"/>
          </reference>
          <reference field="16" count="1" selected="0">
            <x v="351"/>
          </reference>
        </references>
      </pivotArea>
    </format>
    <format dxfId="743">
      <pivotArea dataOnly="0" labelOnly="1" outline="0" fieldPosition="0">
        <references count="3">
          <reference field="0" count="2">
            <x v="118"/>
            <x v="119"/>
          </reference>
          <reference field="2" count="1" selected="0">
            <x v="4"/>
          </reference>
          <reference field="16" count="1" selected="0">
            <x v="351"/>
          </reference>
        </references>
      </pivotArea>
    </format>
    <format dxfId="742">
      <pivotArea dataOnly="0" labelOnly="1" outline="0" fieldPosition="0">
        <references count="3">
          <reference field="0" count="3">
            <x v="115"/>
            <x v="116"/>
            <x v="117"/>
          </reference>
          <reference field="2" count="1" selected="0">
            <x v="5"/>
          </reference>
          <reference field="16" count="1" selected="0">
            <x v="351"/>
          </reference>
        </references>
      </pivotArea>
    </format>
    <format dxfId="741">
      <pivotArea dataOnly="0" labelOnly="1" outline="0" fieldPosition="0">
        <references count="3">
          <reference field="0" count="1">
            <x v="114"/>
          </reference>
          <reference field="2" count="1" selected="0">
            <x v="9"/>
          </reference>
          <reference field="16" count="1" selected="0">
            <x v="351"/>
          </reference>
        </references>
      </pivotArea>
    </format>
    <format dxfId="740">
      <pivotArea dataOnly="0" labelOnly="1" outline="0" fieldPosition="0">
        <references count="3">
          <reference field="0" count="1">
            <x v="113"/>
          </reference>
          <reference field="2" count="1" selected="0">
            <x v="18"/>
          </reference>
          <reference field="16" count="1" selected="0">
            <x v="351"/>
          </reference>
        </references>
      </pivotArea>
    </format>
    <format dxfId="739">
      <pivotArea dataOnly="0" labelOnly="1" outline="0" fieldPosition="0">
        <references count="3">
          <reference field="0" count="1">
            <x v="112"/>
          </reference>
          <reference field="2" count="1" selected="0">
            <x v="22"/>
          </reference>
          <reference field="16" count="1" selected="0">
            <x v="351"/>
          </reference>
        </references>
      </pivotArea>
    </format>
    <format dxfId="738">
      <pivotArea outline="0" collapsedLevelsAreSubtotals="1" fieldPosition="0"/>
    </format>
    <format dxfId="737">
      <pivotArea dataOnly="0" labelOnly="1" outline="0" fieldPosition="0">
        <references count="1">
          <reference field="16" count="21">
            <x v="5"/>
            <x v="15"/>
            <x v="87"/>
            <x v="99"/>
            <x v="111"/>
            <x v="135"/>
            <x v="147"/>
            <x v="159"/>
            <x v="171"/>
            <x v="183"/>
            <x v="195"/>
            <x v="207"/>
            <x v="231"/>
            <x v="243"/>
            <x v="255"/>
            <x v="267"/>
            <x v="279"/>
            <x v="291"/>
            <x v="315"/>
            <x v="327"/>
            <x v="351"/>
          </reference>
        </references>
      </pivotArea>
    </format>
    <format dxfId="736">
      <pivotArea dataOnly="0" labelOnly="1" outline="0" fieldPosition="0">
        <references count="2">
          <reference field="2" count="1">
            <x v="22"/>
          </reference>
          <reference field="16" count="1" selected="0">
            <x v="5"/>
          </reference>
        </references>
      </pivotArea>
    </format>
    <format dxfId="735">
      <pivotArea dataOnly="0" labelOnly="1" outline="0" fieldPosition="0">
        <references count="2">
          <reference field="2" count="1">
            <x v="1"/>
          </reference>
          <reference field="16" count="1" selected="0">
            <x v="99"/>
          </reference>
        </references>
      </pivotArea>
    </format>
    <format dxfId="734">
      <pivotArea dataOnly="0" labelOnly="1" outline="0" fieldPosition="0">
        <references count="2">
          <reference field="2" count="4">
            <x v="9"/>
            <x v="19"/>
            <x v="21"/>
            <x v="22"/>
          </reference>
          <reference field="16" count="1" selected="0">
            <x v="111"/>
          </reference>
        </references>
      </pivotArea>
    </format>
    <format dxfId="733">
      <pivotArea dataOnly="0" labelOnly="1" outline="0" fieldPosition="0">
        <references count="2">
          <reference field="2" count="8">
            <x v="1"/>
            <x v="4"/>
            <x v="5"/>
            <x v="7"/>
            <x v="9"/>
            <x v="18"/>
            <x v="19"/>
            <x v="22"/>
          </reference>
          <reference field="16" count="1" selected="0">
            <x v="159"/>
          </reference>
        </references>
      </pivotArea>
    </format>
    <format dxfId="732">
      <pivotArea dataOnly="0" labelOnly="1" outline="0" fieldPosition="0">
        <references count="2">
          <reference field="2" count="6">
            <x v="4"/>
            <x v="5"/>
            <x v="9"/>
            <x v="18"/>
            <x v="19"/>
            <x v="21"/>
          </reference>
          <reference field="16" count="1" selected="0">
            <x v="171"/>
          </reference>
        </references>
      </pivotArea>
    </format>
    <format dxfId="731">
      <pivotArea dataOnly="0" labelOnly="1" outline="0" fieldPosition="0">
        <references count="2">
          <reference field="2" count="7">
            <x v="1"/>
            <x v="2"/>
            <x v="4"/>
            <x v="5"/>
            <x v="9"/>
            <x v="19"/>
            <x v="22"/>
          </reference>
          <reference field="16" count="1" selected="0">
            <x v="183"/>
          </reference>
        </references>
      </pivotArea>
    </format>
    <format dxfId="730">
      <pivotArea dataOnly="0" labelOnly="1" outline="0" fieldPosition="0">
        <references count="2">
          <reference field="2" count="2">
            <x v="5"/>
            <x v="22"/>
          </reference>
          <reference field="16" count="1" selected="0">
            <x v="195"/>
          </reference>
        </references>
      </pivotArea>
    </format>
    <format dxfId="729">
      <pivotArea dataOnly="0" labelOnly="1" outline="0" fieldPosition="0">
        <references count="2">
          <reference field="2" count="3">
            <x v="4"/>
            <x v="5"/>
            <x v="9"/>
          </reference>
          <reference field="16" count="1" selected="0">
            <x v="207"/>
          </reference>
        </references>
      </pivotArea>
    </format>
    <format dxfId="728">
      <pivotArea dataOnly="0" labelOnly="1" outline="0" fieldPosition="0">
        <references count="2">
          <reference field="2" count="1">
            <x v="1"/>
          </reference>
          <reference field="16" count="1" selected="0">
            <x v="231"/>
          </reference>
        </references>
      </pivotArea>
    </format>
    <format dxfId="727">
      <pivotArea dataOnly="0" labelOnly="1" outline="0" fieldPosition="0">
        <references count="2">
          <reference field="2" count="1">
            <x v="19"/>
          </reference>
          <reference field="16" count="1" selected="0">
            <x v="243"/>
          </reference>
        </references>
      </pivotArea>
    </format>
    <format dxfId="726">
      <pivotArea dataOnly="0" labelOnly="1" outline="0" fieldPosition="0">
        <references count="2">
          <reference field="2" count="4">
            <x v="1"/>
            <x v="4"/>
            <x v="21"/>
            <x v="22"/>
          </reference>
          <reference field="16" count="1" selected="0">
            <x v="255"/>
          </reference>
        </references>
      </pivotArea>
    </format>
    <format dxfId="725">
      <pivotArea dataOnly="0" labelOnly="1" outline="0" fieldPosition="0">
        <references count="2">
          <reference field="2" count="6">
            <x v="1"/>
            <x v="5"/>
            <x v="9"/>
            <x v="18"/>
            <x v="19"/>
            <x v="21"/>
          </reference>
          <reference field="16" count="1" selected="0">
            <x v="267"/>
          </reference>
        </references>
      </pivotArea>
    </format>
    <format dxfId="724">
      <pivotArea dataOnly="0" labelOnly="1" outline="0" fieldPosition="0">
        <references count="2">
          <reference field="2" count="4">
            <x v="1"/>
            <x v="4"/>
            <x v="18"/>
            <x v="19"/>
          </reference>
          <reference field="16" count="1" selected="0">
            <x v="279"/>
          </reference>
        </references>
      </pivotArea>
    </format>
    <format dxfId="723">
      <pivotArea dataOnly="0" labelOnly="1" outline="0" fieldPosition="0">
        <references count="2">
          <reference field="2" count="1">
            <x v="5"/>
          </reference>
          <reference field="16" count="1" selected="0">
            <x v="291"/>
          </reference>
        </references>
      </pivotArea>
    </format>
    <format dxfId="722">
      <pivotArea dataOnly="0" labelOnly="1" outline="0" fieldPosition="0">
        <references count="2">
          <reference field="2" count="1">
            <x v="22"/>
          </reference>
          <reference field="16" count="1" selected="0">
            <x v="315"/>
          </reference>
        </references>
      </pivotArea>
    </format>
    <format dxfId="721">
      <pivotArea dataOnly="0" labelOnly="1" outline="0" fieldPosition="0">
        <references count="2">
          <reference field="2" count="3">
            <x v="4"/>
            <x v="21"/>
            <x v="22"/>
          </reference>
          <reference field="16" count="1" selected="0">
            <x v="327"/>
          </reference>
        </references>
      </pivotArea>
    </format>
    <format dxfId="720">
      <pivotArea dataOnly="0" labelOnly="1" outline="0" fieldPosition="0">
        <references count="2">
          <reference field="2" count="6">
            <x v="2"/>
            <x v="4"/>
            <x v="5"/>
            <x v="9"/>
            <x v="18"/>
            <x v="22"/>
          </reference>
          <reference field="16" count="1" selected="0">
            <x v="351"/>
          </reference>
        </references>
      </pivotArea>
    </format>
    <format dxfId="719">
      <pivotArea dataOnly="0" labelOnly="1" outline="0" fieldPosition="0">
        <references count="3">
          <reference field="0" count="1">
            <x v="201"/>
          </reference>
          <reference field="2" count="1" selected="0">
            <x v="22"/>
          </reference>
          <reference field="16" count="1" selected="0">
            <x v="5"/>
          </reference>
        </references>
      </pivotArea>
    </format>
    <format dxfId="718">
      <pivotArea dataOnly="0" labelOnly="1" outline="0" fieldPosition="0">
        <references count="3">
          <reference field="0" count="2">
            <x v="202"/>
            <x v="203"/>
          </reference>
          <reference field="2" count="1" selected="0">
            <x v="22"/>
          </reference>
          <reference field="16" count="1" selected="0">
            <x v="15"/>
          </reference>
        </references>
      </pivotArea>
    </format>
    <format dxfId="717">
      <pivotArea dataOnly="0" labelOnly="1" outline="0" fieldPosition="0">
        <references count="3">
          <reference field="0" count="5">
            <x v="186"/>
            <x v="187"/>
            <x v="188"/>
            <x v="189"/>
            <x v="190"/>
          </reference>
          <reference field="2" count="1" selected="0">
            <x v="22"/>
          </reference>
          <reference field="16" count="1" selected="0">
            <x v="87"/>
          </reference>
        </references>
      </pivotArea>
    </format>
    <format dxfId="716">
      <pivotArea dataOnly="0" labelOnly="1" outline="0" fieldPosition="0">
        <references count="3">
          <reference field="0" count="6">
            <x v="292"/>
            <x v="293"/>
            <x v="294"/>
            <x v="295"/>
            <x v="296"/>
            <x v="297"/>
          </reference>
          <reference field="2" count="1" selected="0">
            <x v="1"/>
          </reference>
          <reference field="16" count="1" selected="0">
            <x v="99"/>
          </reference>
        </references>
      </pivotArea>
    </format>
    <format dxfId="715">
      <pivotArea dataOnly="0" labelOnly="1" outline="0" fieldPosition="0">
        <references count="3">
          <reference field="0" count="2">
            <x v="298"/>
            <x v="299"/>
          </reference>
          <reference field="2" count="1" selected="0">
            <x v="1"/>
          </reference>
          <reference field="16" count="1" selected="0">
            <x v="111"/>
          </reference>
        </references>
      </pivotArea>
    </format>
    <format dxfId="714">
      <pivotArea dataOnly="0" labelOnly="1" outline="0" fieldPosition="0">
        <references count="3">
          <reference field="0" count="2">
            <x v="300"/>
            <x v="301"/>
          </reference>
          <reference field="2" count="1" selected="0">
            <x v="9"/>
          </reference>
          <reference field="16" count="1" selected="0">
            <x v="111"/>
          </reference>
        </references>
      </pivotArea>
    </format>
    <format dxfId="713">
      <pivotArea dataOnly="0" labelOnly="1" outline="0" fieldPosition="0">
        <references count="3">
          <reference field="0" count="1">
            <x v="302"/>
          </reference>
          <reference field="2" count="1" selected="0">
            <x v="19"/>
          </reference>
          <reference field="16" count="1" selected="0">
            <x v="111"/>
          </reference>
        </references>
      </pivotArea>
    </format>
    <format dxfId="712">
      <pivotArea dataOnly="0" labelOnly="1" outline="0" fieldPosition="0">
        <references count="3">
          <reference field="0" count="1">
            <x v="303"/>
          </reference>
          <reference field="2" count="1" selected="0">
            <x v="21"/>
          </reference>
          <reference field="16" count="1" selected="0">
            <x v="111"/>
          </reference>
        </references>
      </pivotArea>
    </format>
    <format dxfId="711">
      <pivotArea dataOnly="0" labelOnly="1" outline="0" fieldPosition="0">
        <references count="3">
          <reference field="0" count="3">
            <x v="191"/>
            <x v="192"/>
            <x v="193"/>
          </reference>
          <reference field="2" count="1" selected="0">
            <x v="22"/>
          </reference>
          <reference field="16" count="1" selected="0">
            <x v="111"/>
          </reference>
        </references>
      </pivotArea>
    </format>
    <format dxfId="710">
      <pivotArea dataOnly="0" labelOnly="1" outline="0" fieldPosition="0">
        <references count="3">
          <reference field="0" count="1">
            <x v="194"/>
          </reference>
          <reference field="2" count="1" selected="0">
            <x v="22"/>
          </reference>
          <reference field="16" count="1" selected="0">
            <x v="135"/>
          </reference>
        </references>
      </pivotArea>
    </format>
    <format dxfId="709">
      <pivotArea dataOnly="0" labelOnly="1" outline="0" fieldPosition="0">
        <references count="3">
          <reference field="0" count="1">
            <x v="195"/>
          </reference>
          <reference field="2" count="1" selected="0">
            <x v="22"/>
          </reference>
          <reference field="16" count="1" selected="0">
            <x v="147"/>
          </reference>
        </references>
      </pivotArea>
    </format>
    <format dxfId="708">
      <pivotArea dataOnly="0" labelOnly="1" outline="0" fieldPosition="0">
        <references count="3">
          <reference field="0" count="5">
            <x v="251"/>
            <x v="252"/>
            <x v="253"/>
            <x v="254"/>
            <x v="255"/>
          </reference>
          <reference field="2" count="1" selected="0">
            <x v="1"/>
          </reference>
          <reference field="16" count="1" selected="0">
            <x v="159"/>
          </reference>
        </references>
      </pivotArea>
    </format>
    <format dxfId="707">
      <pivotArea dataOnly="0" labelOnly="1" outline="0" fieldPosition="0">
        <references count="3">
          <reference field="0" count="1">
            <x v="257"/>
          </reference>
          <reference field="2" count="1" selected="0">
            <x v="4"/>
          </reference>
          <reference field="16" count="1" selected="0">
            <x v="159"/>
          </reference>
        </references>
      </pivotArea>
    </format>
    <format dxfId="706">
      <pivotArea dataOnly="0" labelOnly="1" outline="0" fieldPosition="0">
        <references count="3">
          <reference field="0" count="6">
            <x v="279"/>
            <x v="280"/>
            <x v="281"/>
            <x v="282"/>
            <x v="283"/>
            <x v="284"/>
          </reference>
          <reference field="2" count="1" selected="0">
            <x v="5"/>
          </reference>
          <reference field="16" count="1" selected="0">
            <x v="159"/>
          </reference>
        </references>
      </pivotArea>
    </format>
    <format dxfId="705">
      <pivotArea dataOnly="0" labelOnly="1" outline="0" fieldPosition="0">
        <references count="3">
          <reference field="0" count="1">
            <x v="256"/>
          </reference>
          <reference field="2" count="1" selected="0">
            <x v="7"/>
          </reference>
          <reference field="16" count="1" selected="0">
            <x v="159"/>
          </reference>
        </references>
      </pivotArea>
    </format>
    <format dxfId="704">
      <pivotArea dataOnly="0" labelOnly="1" outline="0" fieldPosition="0">
        <references count="3">
          <reference field="0" count="2">
            <x v="272"/>
            <x v="273"/>
          </reference>
          <reference field="2" count="1" selected="0">
            <x v="9"/>
          </reference>
          <reference field="16" count="1" selected="0">
            <x v="159"/>
          </reference>
        </references>
      </pivotArea>
    </format>
    <format dxfId="703">
      <pivotArea dataOnly="0" labelOnly="1" outline="0" fieldPosition="0">
        <references count="3">
          <reference field="0" count="2">
            <x v="270"/>
            <x v="271"/>
          </reference>
          <reference field="2" count="1" selected="0">
            <x v="18"/>
          </reference>
          <reference field="16" count="1" selected="0">
            <x v="159"/>
          </reference>
        </references>
      </pivotArea>
    </format>
    <format dxfId="702">
      <pivotArea dataOnly="0" labelOnly="1" outline="0" fieldPosition="0">
        <references count="3">
          <reference field="0" count="2">
            <x v="268"/>
            <x v="269"/>
          </reference>
          <reference field="2" count="1" selected="0">
            <x v="19"/>
          </reference>
          <reference field="16" count="1" selected="0">
            <x v="159"/>
          </reference>
        </references>
      </pivotArea>
    </format>
    <format dxfId="701">
      <pivotArea dataOnly="0" labelOnly="1" outline="0" fieldPosition="0">
        <references count="3">
          <reference field="0" count="5">
            <x v="196"/>
            <x v="197"/>
            <x v="198"/>
            <x v="199"/>
            <x v="200"/>
          </reference>
          <reference field="2" count="1" selected="0">
            <x v="22"/>
          </reference>
          <reference field="16" count="1" selected="0">
            <x v="159"/>
          </reference>
        </references>
      </pivotArea>
    </format>
    <format dxfId="700">
      <pivotArea dataOnly="0" labelOnly="1" outline="0" fieldPosition="0">
        <references count="3">
          <reference field="0" count="1">
            <x v="267"/>
          </reference>
          <reference field="2" count="1" selected="0">
            <x v="4"/>
          </reference>
          <reference field="16" count="1" selected="0">
            <x v="171"/>
          </reference>
        </references>
      </pivotArea>
    </format>
    <format dxfId="699">
      <pivotArea dataOnly="0" labelOnly="1" outline="0" fieldPosition="0">
        <references count="3">
          <reference field="0" count="2">
            <x v="265"/>
            <x v="266"/>
          </reference>
          <reference field="2" count="1" selected="0">
            <x v="5"/>
          </reference>
          <reference field="16" count="1" selected="0">
            <x v="171"/>
          </reference>
        </references>
      </pivotArea>
    </format>
    <format dxfId="698">
      <pivotArea dataOnly="0" labelOnly="1" outline="0" fieldPosition="0">
        <references count="3">
          <reference field="0" count="3">
            <x v="262"/>
            <x v="263"/>
            <x v="264"/>
          </reference>
          <reference field="2" count="1" selected="0">
            <x v="9"/>
          </reference>
          <reference field="16" count="1" selected="0">
            <x v="171"/>
          </reference>
        </references>
      </pivotArea>
    </format>
    <format dxfId="697">
      <pivotArea dataOnly="0" labelOnly="1" outline="0" fieldPosition="0">
        <references count="3">
          <reference field="0" count="2">
            <x v="260"/>
            <x v="261"/>
          </reference>
          <reference field="2" count="1" selected="0">
            <x v="18"/>
          </reference>
          <reference field="16" count="1" selected="0">
            <x v="171"/>
          </reference>
        </references>
      </pivotArea>
    </format>
    <format dxfId="696">
      <pivotArea dataOnly="0" labelOnly="1" outline="0" fieldPosition="0">
        <references count="3">
          <reference field="0" count="1">
            <x v="259"/>
          </reference>
          <reference field="2" count="1" selected="0">
            <x v="19"/>
          </reference>
          <reference field="16" count="1" selected="0">
            <x v="171"/>
          </reference>
        </references>
      </pivotArea>
    </format>
    <format dxfId="695">
      <pivotArea dataOnly="0" labelOnly="1" outline="0" fieldPosition="0">
        <references count="3">
          <reference field="0" count="1">
            <x v="258"/>
          </reference>
          <reference field="2" count="1" selected="0">
            <x v="21"/>
          </reference>
          <reference field="16" count="1" selected="0">
            <x v="171"/>
          </reference>
        </references>
      </pivotArea>
    </format>
    <format dxfId="694">
      <pivotArea dataOnly="0" labelOnly="1" outline="0" fieldPosition="0">
        <references count="3">
          <reference field="0" count="6">
            <x v="155"/>
            <x v="156"/>
            <x v="157"/>
            <x v="158"/>
            <x v="159"/>
            <x v="160"/>
          </reference>
          <reference field="2" count="1" selected="0">
            <x v="1"/>
          </reference>
          <reference field="16" count="1" selected="0">
            <x v="183"/>
          </reference>
        </references>
      </pivotArea>
    </format>
    <format dxfId="693">
      <pivotArea dataOnly="0" labelOnly="1" outline="0" fieldPosition="0">
        <references count="3">
          <reference field="0" count="1">
            <x v="173"/>
          </reference>
          <reference field="2" count="1" selected="0">
            <x v="2"/>
          </reference>
          <reference field="16" count="1" selected="0">
            <x v="183"/>
          </reference>
        </references>
      </pivotArea>
    </format>
    <format dxfId="692">
      <pivotArea dataOnly="0" labelOnly="1" outline="0" fieldPosition="0">
        <references count="3">
          <reference field="0" count="2">
            <x v="168"/>
            <x v="169"/>
          </reference>
          <reference field="2" count="1" selected="0">
            <x v="4"/>
          </reference>
          <reference field="16" count="1" selected="0">
            <x v="183"/>
          </reference>
        </references>
      </pivotArea>
    </format>
    <format dxfId="691">
      <pivotArea dataOnly="0" labelOnly="1" outline="0" fieldPosition="0">
        <references count="3">
          <reference field="0" count="5">
            <x v="179"/>
            <x v="180"/>
            <x v="181"/>
            <x v="182"/>
            <x v="183"/>
          </reference>
          <reference field="2" count="1" selected="0">
            <x v="5"/>
          </reference>
          <reference field="16" count="1" selected="0">
            <x v="183"/>
          </reference>
        </references>
      </pivotArea>
    </format>
    <format dxfId="690">
      <pivotArea dataOnly="0" labelOnly="1" outline="0" fieldPosition="0">
        <references count="3">
          <reference field="0" count="1">
            <x v="170"/>
          </reference>
          <reference field="2" count="1" selected="0">
            <x v="9"/>
          </reference>
          <reference field="16" count="1" selected="0">
            <x v="183"/>
          </reference>
        </references>
      </pivotArea>
    </format>
    <format dxfId="689">
      <pivotArea dataOnly="0" labelOnly="1" outline="0" fieldPosition="0">
        <references count="3">
          <reference field="0" count="5">
            <x v="174"/>
            <x v="175"/>
            <x v="176"/>
            <x v="177"/>
            <x v="178"/>
          </reference>
          <reference field="2" count="1" selected="0">
            <x v="19"/>
          </reference>
          <reference field="16" count="1" selected="0">
            <x v="183"/>
          </reference>
        </references>
      </pivotArea>
    </format>
    <format dxfId="688">
      <pivotArea dataOnly="0" labelOnly="1" outline="0" fieldPosition="0">
        <references count="3">
          <reference field="0" count="3">
            <x v="172"/>
            <x v="184"/>
            <x v="185"/>
          </reference>
          <reference field="2" count="1" selected="0">
            <x v="22"/>
          </reference>
          <reference field="16" count="1" selected="0">
            <x v="183"/>
          </reference>
        </references>
      </pivotArea>
    </format>
    <format dxfId="687">
      <pivotArea dataOnly="0" labelOnly="1" outline="0" fieldPosition="0">
        <references count="3">
          <reference field="0" count="1">
            <x v="161"/>
          </reference>
          <reference field="2" count="1" selected="0">
            <x v="5"/>
          </reference>
          <reference field="16" count="1" selected="0">
            <x v="195"/>
          </reference>
        </references>
      </pivotArea>
    </format>
    <format dxfId="686">
      <pivotArea dataOnly="0" labelOnly="1" outline="0" fieldPosition="0">
        <references count="3">
          <reference field="0" count="1">
            <x v="171"/>
          </reference>
          <reference field="2" count="1" selected="0">
            <x v="22"/>
          </reference>
          <reference field="16" count="1" selected="0">
            <x v="195"/>
          </reference>
        </references>
      </pivotArea>
    </format>
    <format dxfId="685">
      <pivotArea dataOnly="0" labelOnly="1" outline="0" fieldPosition="0">
        <references count="3">
          <reference field="0" count="2">
            <x v="165"/>
            <x v="166"/>
          </reference>
          <reference field="2" count="1" selected="0">
            <x v="4"/>
          </reference>
          <reference field="16" count="1" selected="0">
            <x v="207"/>
          </reference>
        </references>
      </pivotArea>
    </format>
    <format dxfId="684">
      <pivotArea dataOnly="0" labelOnly="1" outline="0" fieldPosition="0">
        <references count="3">
          <reference field="0" count="1">
            <x v="164"/>
          </reference>
          <reference field="2" count="1" selected="0">
            <x v="5"/>
          </reference>
          <reference field="16" count="1" selected="0">
            <x v="207"/>
          </reference>
        </references>
      </pivotArea>
    </format>
    <format dxfId="683">
      <pivotArea dataOnly="0" labelOnly="1" outline="0" fieldPosition="0">
        <references count="3">
          <reference field="0" count="2">
            <x v="162"/>
            <x v="163"/>
          </reference>
          <reference field="2" count="1" selected="0">
            <x v="9"/>
          </reference>
          <reference field="16" count="1" selected="0">
            <x v="207"/>
          </reference>
        </references>
      </pivotArea>
    </format>
    <format dxfId="682">
      <pivotArea dataOnly="0" labelOnly="1" outline="0" fieldPosition="0">
        <references count="3">
          <reference field="0" count="1">
            <x v="167"/>
          </reference>
          <reference field="2" count="1" selected="0">
            <x v="1"/>
          </reference>
          <reference field="16" count="1" selected="0">
            <x v="231"/>
          </reference>
        </references>
      </pivotArea>
    </format>
    <format dxfId="681">
      <pivotArea dataOnly="0" labelOnly="1" outline="0" fieldPosition="0">
        <references count="3">
          <reference field="0" count="2">
            <x v="153"/>
            <x v="154"/>
          </reference>
          <reference field="2" count="1" selected="0">
            <x v="19"/>
          </reference>
          <reference field="16" count="1" selected="0">
            <x v="243"/>
          </reference>
        </references>
      </pivotArea>
    </format>
    <format dxfId="680">
      <pivotArea dataOnly="0" labelOnly="1" outline="0" fieldPosition="0">
        <references count="3">
          <reference field="0" count="1">
            <x v="132"/>
          </reference>
          <reference field="2" count="1" selected="0">
            <x v="1"/>
          </reference>
          <reference field="16" count="1" selected="0">
            <x v="255"/>
          </reference>
        </references>
      </pivotArea>
    </format>
    <format dxfId="679">
      <pivotArea dataOnly="0" labelOnly="1" outline="0" fieldPosition="0">
        <references count="3">
          <reference field="0" count="1">
            <x v="131"/>
          </reference>
          <reference field="2" count="1" selected="0">
            <x v="4"/>
          </reference>
          <reference field="16" count="1" selected="0">
            <x v="255"/>
          </reference>
        </references>
      </pivotArea>
    </format>
    <format dxfId="678">
      <pivotArea dataOnly="0" labelOnly="1" outline="0" fieldPosition="0">
        <references count="3">
          <reference field="0" count="1">
            <x v="130"/>
          </reference>
          <reference field="2" count="1" selected="0">
            <x v="21"/>
          </reference>
          <reference field="16" count="1" selected="0">
            <x v="255"/>
          </reference>
        </references>
      </pivotArea>
    </format>
    <format dxfId="677">
      <pivotArea dataOnly="0" labelOnly="1" outline="0" fieldPosition="0">
        <references count="3">
          <reference field="0" count="5">
            <x v="133"/>
            <x v="134"/>
            <x v="135"/>
            <x v="136"/>
            <x v="137"/>
          </reference>
          <reference field="2" count="1" selected="0">
            <x v="22"/>
          </reference>
          <reference field="16" count="1" selected="0">
            <x v="255"/>
          </reference>
        </references>
      </pivotArea>
    </format>
    <format dxfId="676">
      <pivotArea dataOnly="0" labelOnly="1" outline="0" fieldPosition="0">
        <references count="3">
          <reference field="0" count="2">
            <x v="146"/>
            <x v="147"/>
          </reference>
          <reference field="2" count="1" selected="0">
            <x v="1"/>
          </reference>
          <reference field="16" count="1" selected="0">
            <x v="267"/>
          </reference>
        </references>
      </pivotArea>
    </format>
    <format dxfId="675">
      <pivotArea dataOnly="0" labelOnly="1" outline="0" fieldPosition="0">
        <references count="3">
          <reference field="0" count="3">
            <x v="143"/>
            <x v="144"/>
            <x v="145"/>
          </reference>
          <reference field="2" count="1" selected="0">
            <x v="5"/>
          </reference>
          <reference field="16" count="1" selected="0">
            <x v="267"/>
          </reference>
        </references>
      </pivotArea>
    </format>
    <format dxfId="674">
      <pivotArea dataOnly="0" labelOnly="1" outline="0" fieldPosition="0">
        <references count="3">
          <reference field="0" count="1">
            <x v="142"/>
          </reference>
          <reference field="2" count="1" selected="0">
            <x v="9"/>
          </reference>
          <reference field="16" count="1" selected="0">
            <x v="267"/>
          </reference>
        </references>
      </pivotArea>
    </format>
    <format dxfId="673">
      <pivotArea dataOnly="0" labelOnly="1" outline="0" fieldPosition="0">
        <references count="3">
          <reference field="0" count="1">
            <x v="141"/>
          </reference>
          <reference field="2" count="1" selected="0">
            <x v="18"/>
          </reference>
          <reference field="16" count="1" selected="0">
            <x v="267"/>
          </reference>
        </references>
      </pivotArea>
    </format>
    <format dxfId="672">
      <pivotArea dataOnly="0" labelOnly="1" outline="0" fieldPosition="0">
        <references count="3">
          <reference field="0" count="1">
            <x v="140"/>
          </reference>
          <reference field="2" count="1" selected="0">
            <x v="19"/>
          </reference>
          <reference field="16" count="1" selected="0">
            <x v="267"/>
          </reference>
        </references>
      </pivotArea>
    </format>
    <format dxfId="671">
      <pivotArea dataOnly="0" labelOnly="1" outline="0" fieldPosition="0">
        <references count="3">
          <reference field="0" count="2">
            <x v="138"/>
            <x v="139"/>
          </reference>
          <reference field="2" count="1" selected="0">
            <x v="21"/>
          </reference>
          <reference field="16" count="1" selected="0">
            <x v="267"/>
          </reference>
        </references>
      </pivotArea>
    </format>
    <format dxfId="670">
      <pivotArea dataOnly="0" labelOnly="1" outline="0" fieldPosition="0">
        <references count="3">
          <reference field="0" count="1">
            <x v="151"/>
          </reference>
          <reference field="2" count="1" selected="0">
            <x v="1"/>
          </reference>
          <reference field="16" count="1" selected="0">
            <x v="279"/>
          </reference>
        </references>
      </pivotArea>
    </format>
    <format dxfId="669">
      <pivotArea dataOnly="0" labelOnly="1" outline="0" fieldPosition="0">
        <references count="3">
          <reference field="0" count="1">
            <x v="150"/>
          </reference>
          <reference field="2" count="1" selected="0">
            <x v="4"/>
          </reference>
          <reference field="16" count="1" selected="0">
            <x v="279"/>
          </reference>
        </references>
      </pivotArea>
    </format>
    <format dxfId="668">
      <pivotArea dataOnly="0" labelOnly="1" outline="0" fieldPosition="0">
        <references count="3">
          <reference field="0" count="1">
            <x v="149"/>
          </reference>
          <reference field="2" count="1" selected="0">
            <x v="18"/>
          </reference>
          <reference field="16" count="1" selected="0">
            <x v="279"/>
          </reference>
        </references>
      </pivotArea>
    </format>
    <format dxfId="667">
      <pivotArea dataOnly="0" labelOnly="1" outline="0" fieldPosition="0">
        <references count="3">
          <reference field="0" count="1">
            <x v="148"/>
          </reference>
          <reference field="2" count="1" selected="0">
            <x v="19"/>
          </reference>
          <reference field="16" count="1" selected="0">
            <x v="279"/>
          </reference>
        </references>
      </pivotArea>
    </format>
    <format dxfId="666">
      <pivotArea dataOnly="0" labelOnly="1" outline="0" fieldPosition="0">
        <references count="3">
          <reference field="0" count="1">
            <x v="152"/>
          </reference>
          <reference field="2" count="1" selected="0">
            <x v="5"/>
          </reference>
          <reference field="16" count="1" selected="0">
            <x v="291"/>
          </reference>
        </references>
      </pivotArea>
    </format>
    <format dxfId="665">
      <pivotArea dataOnly="0" labelOnly="1" outline="0" fieldPosition="0">
        <references count="3">
          <reference field="0" count="1">
            <x v="129"/>
          </reference>
          <reference field="2" count="1" selected="0">
            <x v="22"/>
          </reference>
          <reference field="16" count="1" selected="0">
            <x v="315"/>
          </reference>
        </references>
      </pivotArea>
    </format>
    <format dxfId="664">
      <pivotArea dataOnly="0" labelOnly="1" outline="0" fieldPosition="0">
        <references count="3">
          <reference field="0" count="1">
            <x v="128"/>
          </reference>
          <reference field="2" count="1" selected="0">
            <x v="4"/>
          </reference>
          <reference field="16" count="1" selected="0">
            <x v="327"/>
          </reference>
        </references>
      </pivotArea>
    </format>
    <format dxfId="663">
      <pivotArea dataOnly="0" labelOnly="1" outline="0" fieldPosition="0">
        <references count="3">
          <reference field="0" count="2">
            <x v="126"/>
            <x v="127"/>
          </reference>
          <reference field="2" count="1" selected="0">
            <x v="21"/>
          </reference>
          <reference field="16" count="1" selected="0">
            <x v="327"/>
          </reference>
        </references>
      </pivotArea>
    </format>
    <format dxfId="662">
      <pivotArea dataOnly="0" labelOnly="1" outline="0" fieldPosition="0">
        <references count="3">
          <reference field="0" count="3">
            <x v="123"/>
            <x v="124"/>
            <x v="125"/>
          </reference>
          <reference field="2" count="1" selected="0">
            <x v="22"/>
          </reference>
          <reference field="16" count="1" selected="0">
            <x v="327"/>
          </reference>
        </references>
      </pivotArea>
    </format>
    <format dxfId="661">
      <pivotArea dataOnly="0" labelOnly="1" outline="0" fieldPosition="0">
        <references count="3">
          <reference field="0" count="3">
            <x v="120"/>
            <x v="121"/>
            <x v="122"/>
          </reference>
          <reference field="2" count="1" selected="0">
            <x v="2"/>
          </reference>
          <reference field="16" count="1" selected="0">
            <x v="351"/>
          </reference>
        </references>
      </pivotArea>
    </format>
    <format dxfId="660">
      <pivotArea dataOnly="0" labelOnly="1" outline="0" fieldPosition="0">
        <references count="3">
          <reference field="0" count="2">
            <x v="118"/>
            <x v="119"/>
          </reference>
          <reference field="2" count="1" selected="0">
            <x v="4"/>
          </reference>
          <reference field="16" count="1" selected="0">
            <x v="351"/>
          </reference>
        </references>
      </pivotArea>
    </format>
    <format dxfId="659">
      <pivotArea dataOnly="0" labelOnly="1" outline="0" fieldPosition="0">
        <references count="3">
          <reference field="0" count="3">
            <x v="115"/>
            <x v="116"/>
            <x v="117"/>
          </reference>
          <reference field="2" count="1" selected="0">
            <x v="5"/>
          </reference>
          <reference field="16" count="1" selected="0">
            <x v="351"/>
          </reference>
        </references>
      </pivotArea>
    </format>
    <format dxfId="658">
      <pivotArea dataOnly="0" labelOnly="1" outline="0" fieldPosition="0">
        <references count="3">
          <reference field="0" count="1">
            <x v="114"/>
          </reference>
          <reference field="2" count="1" selected="0">
            <x v="9"/>
          </reference>
          <reference field="16" count="1" selected="0">
            <x v="351"/>
          </reference>
        </references>
      </pivotArea>
    </format>
    <format dxfId="657">
      <pivotArea dataOnly="0" labelOnly="1" outline="0" fieldPosition="0">
        <references count="3">
          <reference field="0" count="1">
            <x v="113"/>
          </reference>
          <reference field="2" count="1" selected="0">
            <x v="18"/>
          </reference>
          <reference field="16" count="1" selected="0">
            <x v="351"/>
          </reference>
        </references>
      </pivotArea>
    </format>
    <format dxfId="656">
      <pivotArea dataOnly="0" labelOnly="1" outline="0" fieldPosition="0">
        <references count="3">
          <reference field="0" count="1">
            <x v="112"/>
          </reference>
          <reference field="2" count="1" selected="0">
            <x v="22"/>
          </reference>
          <reference field="16" count="1" selected="0">
            <x v="351"/>
          </reference>
        </references>
      </pivotArea>
    </format>
    <format dxfId="655">
      <pivotArea outline="0" collapsedLevelsAreSubtotals="1" fieldPosition="0"/>
    </format>
    <format dxfId="654">
      <pivotArea outline="0" collapsedLevelsAreSubtotals="1" fieldPosition="0"/>
    </format>
    <format dxfId="653">
      <pivotArea outline="0" collapsedLevelsAreSubtotals="1" fieldPosition="0"/>
    </format>
  </formats>
  <conditionalFormats count="3">
    <conditionalFormat priority="1">
      <pivotAreas count="1">
        <pivotArea type="data" outline="0" collapsedLevelsAreSubtotals="1" fieldPosition="0">
          <references count="1">
            <reference field="4294967294" count="1" selected="0">
              <x v="4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4"/>
            </reference>
          </references>
        </pivotArea>
      </pivotAreas>
    </conditionalFormat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4"/>
            </reference>
          </references>
        </pivotArea>
      </pivotAreas>
    </conditionalFormat>
  </conditionalFormats>
  <pivotTableStyleInfo name="PivotStyleMedium7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B2:F25" totalsRowShown="0" headerRowDxfId="1342" dataDxfId="1340" headerRowBorderDxfId="1341" tableBorderDxfId="1339" totalsRowBorderDxfId="1338">
  <tableColumns count="5">
    <tableColumn id="1" name="Chauffeurs" dataDxfId="1337">
      <calculatedColumnFormula>IF(A3="","",A3)</calculatedColumnFormula>
    </tableColumn>
    <tableColumn id="2" name="BULLETINS" dataDxfId="1336">
      <calculatedColumnFormula>SUMPRODUCT((Tableau1[Date]=Feuil1!$C$1)*(Tableau1[N° chauffeur]=Feuil1!B3)*Tableau1[Bulletin - valeur])</calculatedColumnFormula>
    </tableColumn>
    <tableColumn id="3" name="Loomis" dataDxfId="1335">
      <calculatedColumnFormula>SUMPRODUCT((Tableau1[Date]=Feuil1!$C$1)*(Tableau1[N° chauffeur]=Feuil1!B3)*Tableau1[Loomis])</calculatedColumnFormula>
    </tableColumn>
    <tableColumn id="4" name="CS" dataDxfId="1334">
      <calculatedColumnFormula>SUMPRODUCT((Tableau1[Date]=Feuil1!$C$1)*(Tableau1[N° chauffeur]=Feuil1!B3)*Tableau1[Crédit Suisse])</calculatedColumnFormula>
    </tableColumn>
    <tableColumn id="5" name="Différence" dataDxfId="1333">
      <calculatedColumnFormula>(D3+E3)-C3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301" totalsRowShown="0" headerRowDxfId="1329" dataDxfId="1328">
  <sortState ref="A2:P7">
    <sortCondition descending="1" ref="B1:B7"/>
  </sortState>
  <tableColumns count="16">
    <tableColumn id="17" name="ID" dataDxfId="1327"/>
    <tableColumn id="1" name="Date" dataDxfId="1326"/>
    <tableColumn id="2" name="N° chauffeur" dataDxfId="1325"/>
    <tableColumn id="3" name="Bulletin - valeur" dataDxfId="1324">
      <calculatedColumnFormula>Tableau1[[#This Row],[Montant_total]]</calculatedColumnFormula>
    </tableColumn>
    <tableColumn id="4" name="Loomis" dataDxfId="1323"/>
    <tableColumn id="5" name="Crédit Suisse" dataDxfId="1322"/>
    <tableColumn id="11" name="Différence" dataDxfId="1321"/>
    <tableColumn id="18" name="N° Client" dataDxfId="1320"/>
    <tableColumn id="19" name="Montant_total" dataDxfId="1319"/>
    <tableColumn id="6" name="Justif1" dataDxfId="1318"/>
    <tableColumn id="8" name="Justif2" dataDxfId="1317"/>
    <tableColumn id="10" name="Justif3" dataDxfId="1316"/>
    <tableColumn id="12" name="Justif4" dataDxfId="1315"/>
    <tableColumn id="13" name="Justif5" dataDxfId="1314"/>
    <tableColumn id="14" name="Justif6" dataDxfId="1313"/>
    <tableColumn id="7" name="Nbre_J" dataDxfId="1312">
      <calculatedColumnFormula>COUNTA(Tableau1[[#This Row],[Justif1]:[Justif6]])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D1:D53" totalsRowShown="0" dataDxfId="1311" tableBorderDxfId="1310">
  <autoFilter ref="D1:D53"/>
  <tableColumns count="1">
    <tableColumn id="1" name="Date sans doublons" dataDxfId="130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/>
  </sheetPr>
  <dimension ref="A1:C28"/>
  <sheetViews>
    <sheetView showGridLines="0" topLeftCell="B1" zoomScale="160" zoomScaleNormal="160" workbookViewId="0">
      <selection activeCell="D22" sqref="D22"/>
    </sheetView>
  </sheetViews>
  <sheetFormatPr baseColWidth="10" defaultRowHeight="15"/>
  <cols>
    <col min="1" max="1" width="14.28515625" style="18" hidden="1" customWidth="1"/>
    <col min="2" max="16384" width="11.42578125" style="18"/>
  </cols>
  <sheetData>
    <row r="1" spans="1:3">
      <c r="A1" s="319">
        <v>35</v>
      </c>
    </row>
    <row r="2" spans="1:3">
      <c r="A2" s="18">
        <v>3</v>
      </c>
    </row>
    <row r="3" spans="1:3">
      <c r="A3" s="18">
        <v>4</v>
      </c>
    </row>
    <row r="4" spans="1:3">
      <c r="A4" s="18">
        <v>6</v>
      </c>
    </row>
    <row r="5" spans="1:3">
      <c r="A5" s="18">
        <v>8</v>
      </c>
      <c r="C5" s="102"/>
    </row>
    <row r="6" spans="1:3">
      <c r="A6" s="18">
        <v>15</v>
      </c>
    </row>
    <row r="7" spans="1:3">
      <c r="A7" s="18">
        <v>17</v>
      </c>
    </row>
    <row r="8" spans="1:3">
      <c r="A8" s="18">
        <v>20</v>
      </c>
    </row>
    <row r="9" spans="1:3">
      <c r="A9" s="18">
        <v>22</v>
      </c>
    </row>
    <row r="10" spans="1:3">
      <c r="A10" s="18">
        <v>24</v>
      </c>
    </row>
    <row r="11" spans="1:3">
      <c r="A11" s="18">
        <v>26</v>
      </c>
    </row>
    <row r="12" spans="1:3">
      <c r="A12" s="18">
        <v>27</v>
      </c>
    </row>
    <row r="13" spans="1:3">
      <c r="A13" s="18">
        <v>28</v>
      </c>
    </row>
    <row r="14" spans="1:3">
      <c r="A14" s="18">
        <v>33</v>
      </c>
    </row>
    <row r="15" spans="1:3">
      <c r="A15" s="18">
        <v>34</v>
      </c>
    </row>
    <row r="16" spans="1:3">
      <c r="A16" s="18">
        <v>35</v>
      </c>
    </row>
    <row r="17" spans="1:1">
      <c r="A17" s="18">
        <v>36</v>
      </c>
    </row>
    <row r="18" spans="1:1">
      <c r="A18" s="18">
        <v>37</v>
      </c>
    </row>
    <row r="19" spans="1:1">
      <c r="A19" s="18">
        <v>38</v>
      </c>
    </row>
    <row r="20" spans="1:1">
      <c r="A20" s="18">
        <v>39</v>
      </c>
    </row>
    <row r="21" spans="1:1">
      <c r="A21" s="18">
        <v>40</v>
      </c>
    </row>
    <row r="22" spans="1:1">
      <c r="A22" s="18">
        <v>42</v>
      </c>
    </row>
    <row r="23" spans="1:1">
      <c r="A23" s="18">
        <v>43</v>
      </c>
    </row>
    <row r="24" spans="1:1">
      <c r="A24" s="18">
        <v>44</v>
      </c>
    </row>
    <row r="25" spans="1:1">
      <c r="A25" s="18">
        <v>45</v>
      </c>
    </row>
    <row r="26" spans="1:1">
      <c r="A26" s="18">
        <v>46</v>
      </c>
    </row>
    <row r="27" spans="1:1">
      <c r="A27" s="18">
        <v>48</v>
      </c>
    </row>
    <row r="28" spans="1:1">
      <c r="A28" s="18">
        <v>50</v>
      </c>
    </row>
  </sheetData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FF0000"/>
  </sheetPr>
  <dimension ref="A1:R47"/>
  <sheetViews>
    <sheetView showGridLines="0" tabSelected="1" zoomScale="145" zoomScaleNormal="145" zoomScalePageLayoutView="90" workbookViewId="0">
      <selection sqref="A1:B1"/>
    </sheetView>
  </sheetViews>
  <sheetFormatPr baseColWidth="10" defaultColWidth="0" defaultRowHeight="15" zeroHeight="1"/>
  <cols>
    <col min="1" max="1" width="36.7109375" customWidth="1"/>
    <col min="2" max="2" width="21.140625" customWidth="1"/>
    <col min="3" max="3" width="7.28515625" style="8" customWidth="1"/>
    <col min="4" max="4" width="18.28515625" style="8" customWidth="1"/>
    <col min="5" max="5" width="29.140625" style="8" customWidth="1"/>
    <col min="6" max="6" width="9.42578125" style="8" customWidth="1"/>
    <col min="7" max="7" width="34.140625" style="8" customWidth="1"/>
    <col min="8" max="8" width="23.28515625" style="8" customWidth="1"/>
    <col min="9" max="9" width="5.85546875" style="8" customWidth="1"/>
    <col min="10" max="18" width="10.85546875" hidden="1" customWidth="1"/>
    <col min="19" max="16384" width="11.42578125" hidden="1"/>
  </cols>
  <sheetData>
    <row r="1" spans="1:9" s="160" customFormat="1" ht="47.25" customHeight="1" thickTop="1" thickBot="1">
      <c r="A1" s="325" t="s">
        <v>22</v>
      </c>
      <c r="B1" s="325"/>
      <c r="C1" s="158"/>
      <c r="D1" s="158"/>
      <c r="E1" s="158"/>
      <c r="F1" s="158"/>
      <c r="G1" s="30" t="b">
        <v>0</v>
      </c>
      <c r="H1" s="161"/>
      <c r="I1" s="159"/>
    </row>
    <row r="2" spans="1:9" ht="24" customHeight="1" thickTop="1">
      <c r="A2" s="241" t="s">
        <v>23</v>
      </c>
      <c r="B2" s="249">
        <v>44218</v>
      </c>
      <c r="C2" s="26"/>
      <c r="D2" s="101" t="str">
        <f>"Récapitulatif journée du chauffeur N° " &amp;H3</f>
        <v xml:space="preserve">Récapitulatif journée du chauffeur N° </v>
      </c>
      <c r="E2" s="95"/>
      <c r="F2" s="27"/>
      <c r="G2" s="93" t="s">
        <v>23</v>
      </c>
      <c r="H2" s="153"/>
    </row>
    <row r="3" spans="1:9" ht="24" customHeight="1">
      <c r="A3" s="241" t="s">
        <v>34</v>
      </c>
      <c r="B3" s="162"/>
      <c r="C3" s="27"/>
      <c r="D3" s="96" t="s">
        <v>39</v>
      </c>
      <c r="E3" s="97"/>
      <c r="F3" s="27"/>
      <c r="G3" s="93" t="s">
        <v>34</v>
      </c>
      <c r="H3" s="154"/>
    </row>
    <row r="4" spans="1:9" ht="24" customHeight="1">
      <c r="A4" s="241" t="s">
        <v>35</v>
      </c>
      <c r="B4" s="165"/>
      <c r="C4" s="27"/>
      <c r="D4" s="96" t="s">
        <v>40</v>
      </c>
      <c r="E4" s="98"/>
      <c r="F4" s="27"/>
      <c r="G4" s="93" t="s">
        <v>35</v>
      </c>
      <c r="H4" s="155"/>
    </row>
    <row r="5" spans="1:9" ht="24" customHeight="1" thickBot="1">
      <c r="A5" s="241" t="s">
        <v>24</v>
      </c>
      <c r="B5" s="162"/>
      <c r="C5" s="27"/>
      <c r="D5" s="99" t="s">
        <v>41</v>
      </c>
      <c r="E5" s="100"/>
      <c r="F5" s="28"/>
      <c r="G5" s="93" t="s">
        <v>24</v>
      </c>
      <c r="H5" s="154"/>
    </row>
    <row r="6" spans="1:9" ht="24" customHeight="1" thickTop="1">
      <c r="A6" s="241" t="s">
        <v>25</v>
      </c>
      <c r="B6" s="162"/>
      <c r="C6" s="27"/>
      <c r="D6" s="27"/>
      <c r="E6" s="27"/>
      <c r="F6" s="29"/>
      <c r="G6" s="93" t="s">
        <v>25</v>
      </c>
      <c r="H6" s="154"/>
    </row>
    <row r="7" spans="1:9" ht="24" customHeight="1">
      <c r="A7" s="241" t="s">
        <v>26</v>
      </c>
      <c r="B7" s="162"/>
      <c r="C7" s="27"/>
      <c r="D7" s="27"/>
      <c r="E7" s="27"/>
      <c r="F7" s="29"/>
      <c r="G7" s="93" t="s">
        <v>26</v>
      </c>
      <c r="H7" s="154"/>
    </row>
    <row r="8" spans="1:9" ht="24" customHeight="1">
      <c r="A8" s="241" t="s">
        <v>27</v>
      </c>
      <c r="B8" s="162"/>
      <c r="C8" s="27"/>
      <c r="D8" s="27"/>
      <c r="E8" s="27"/>
      <c r="F8" s="29"/>
      <c r="G8" s="93" t="s">
        <v>27</v>
      </c>
      <c r="H8" s="154"/>
    </row>
    <row r="9" spans="1:9" ht="24" customHeight="1">
      <c r="A9" s="241" t="s">
        <v>28</v>
      </c>
      <c r="B9" s="162"/>
      <c r="C9" s="27"/>
      <c r="D9" s="27"/>
      <c r="E9" s="27"/>
      <c r="F9" s="27"/>
      <c r="G9" s="93" t="s">
        <v>28</v>
      </c>
      <c r="H9" s="154"/>
    </row>
    <row r="10" spans="1:9" ht="24" customHeight="1">
      <c r="A10" s="241" t="s">
        <v>29</v>
      </c>
      <c r="B10" s="162"/>
      <c r="C10" s="27"/>
      <c r="D10" s="27"/>
      <c r="E10" s="27"/>
      <c r="F10" s="27"/>
      <c r="G10" s="93" t="s">
        <v>29</v>
      </c>
      <c r="H10" s="154"/>
    </row>
    <row r="11" spans="1:9" ht="24" customHeight="1">
      <c r="A11" s="241" t="s">
        <v>30</v>
      </c>
      <c r="B11" s="163"/>
      <c r="C11" s="27"/>
      <c r="D11" s="28"/>
      <c r="E11" s="27"/>
      <c r="F11" s="27"/>
      <c r="G11" s="93" t="s">
        <v>30</v>
      </c>
      <c r="H11" s="156"/>
    </row>
    <row r="12" spans="1:9" ht="24" customHeight="1">
      <c r="A12" s="241" t="s">
        <v>36</v>
      </c>
      <c r="B12" s="162"/>
      <c r="C12" s="27"/>
      <c r="D12" s="28"/>
      <c r="E12" s="27"/>
      <c r="F12" s="27"/>
      <c r="G12" s="93" t="s">
        <v>36</v>
      </c>
      <c r="H12" s="154"/>
    </row>
    <row r="13" spans="1:9" ht="24" customHeight="1">
      <c r="A13" s="241" t="str">
        <f>IF(OR(C12="",C12="NON"),"Versement Loomis","")</f>
        <v>Versement Loomis</v>
      </c>
      <c r="B13" s="163"/>
      <c r="C13" s="27"/>
      <c r="D13" s="27"/>
      <c r="E13" s="27"/>
      <c r="F13" s="27"/>
      <c r="G13" s="93" t="s">
        <v>32</v>
      </c>
      <c r="H13" s="156"/>
    </row>
    <row r="14" spans="1:9" ht="24" customHeight="1" thickBot="1">
      <c r="A14" s="242" t="str">
        <f>IF(OR(C12="",C12="NON"),"Versement CS","")</f>
        <v>Versement CS</v>
      </c>
      <c r="B14" s="164"/>
      <c r="C14" s="27"/>
      <c r="D14" s="27"/>
      <c r="E14" s="27"/>
      <c r="F14" s="27"/>
      <c r="G14" s="94" t="s">
        <v>33</v>
      </c>
      <c r="H14" s="157"/>
    </row>
    <row r="15" spans="1:9" ht="24" customHeight="1" thickTop="1">
      <c r="A15" s="120"/>
      <c r="B15" s="120"/>
      <c r="C15" s="120"/>
      <c r="D15" s="120"/>
      <c r="E15" s="120"/>
      <c r="F15" s="121"/>
      <c r="G15" s="243"/>
      <c r="H15" s="244"/>
    </row>
    <row r="16" spans="1:9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</sheetData>
  <mergeCells count="1">
    <mergeCell ref="A1:B1"/>
  </mergeCells>
  <conditionalFormatting sqref="E5">
    <cfRule type="cellIs" dxfId="1354" priority="1" operator="lessThan">
      <formula>0</formula>
    </cfRule>
    <cfRule type="cellIs" dxfId="1353" priority="2" operator="greaterThan">
      <formula>0</formula>
    </cfRule>
    <cfRule type="cellIs" dxfId="1352" priority="3" operator="equal">
      <formula>0</formula>
    </cfRule>
  </conditionalFormatting>
  <dataValidations count="4">
    <dataValidation type="list" allowBlank="1" showInputMessage="1" showErrorMessage="1" prompt="Choisir dans la liste déroulante" sqref="B4 H4">
      <formula1>N_Justif</formula1>
    </dataValidation>
    <dataValidation type="list" allowBlank="1" showInputMessage="1" showErrorMessage="1" error="Le client n'existe pas ! Veuillez l'ajouter dans la feuille Listes" prompt="Choisir dans la liste déroulante" sqref="B12 H12">
      <formula1>N_Client</formula1>
    </dataValidation>
    <dataValidation allowBlank="1" showInputMessage="1" showErrorMessage="1" prompt="Double clic pour appeler le calendrier" sqref="B2 H2"/>
    <dataValidation type="list" allowBlank="1" showInputMessage="1" showErrorMessage="1" error="Ce chauffeur n'existe pas ! Veuillez l'ajouter dans la feuille Listes" prompt="Choisir dans la liste déroulante" sqref="B3 H3">
      <formula1>Listes_Chauffeurs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ase à cocher 1">
              <controlPr defaultSize="0" autoFill="0" autoLine="0" autoPict="0" macro="[0]!Feuil6.CheckBox1_Click">
                <anchor moveWithCells="1">
                  <from>
                    <xdr:col>3</xdr:col>
                    <xdr:colOff>266700</xdr:colOff>
                    <xdr:row>11</xdr:row>
                    <xdr:rowOff>19050</xdr:rowOff>
                  </from>
                  <to>
                    <xdr:col>4</xdr:col>
                    <xdr:colOff>1628775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1:I27"/>
  <sheetViews>
    <sheetView showGridLines="0" topLeftCell="B1" zoomScale="160" zoomScaleNormal="160" zoomScalePageLayoutView="110" workbookViewId="0">
      <selection activeCell="B2" sqref="B2"/>
    </sheetView>
  </sheetViews>
  <sheetFormatPr baseColWidth="10" defaultRowHeight="15"/>
  <cols>
    <col min="1" max="1" width="12.5703125" hidden="1" customWidth="1"/>
    <col min="2" max="2" width="12.7109375" style="8" customWidth="1"/>
    <col min="3" max="3" width="14.42578125" style="8" customWidth="1"/>
    <col min="4" max="5" width="15.85546875" style="8" customWidth="1"/>
    <col min="6" max="6" width="10.85546875" style="8"/>
    <col min="14" max="14" width="10.85546875" customWidth="1"/>
  </cols>
  <sheetData>
    <row r="1" spans="1:9">
      <c r="B1" s="50" t="s">
        <v>23</v>
      </c>
      <c r="C1" s="49">
        <v>44216</v>
      </c>
      <c r="D1" s="326" t="s">
        <v>11</v>
      </c>
      <c r="E1" s="327"/>
      <c r="F1" s="2"/>
    </row>
    <row r="2" spans="1:9">
      <c r="B2" s="3" t="s">
        <v>374</v>
      </c>
      <c r="C2" s="4" t="s">
        <v>373</v>
      </c>
      <c r="D2" s="5" t="s">
        <v>15</v>
      </c>
      <c r="E2" s="4" t="s">
        <v>16</v>
      </c>
      <c r="F2" s="4" t="s">
        <v>0</v>
      </c>
    </row>
    <row r="3" spans="1:9">
      <c r="A3">
        <v>220</v>
      </c>
      <c r="B3" s="6">
        <f t="shared" ref="B3:B22" si="0">IF(A3="","",A3)</f>
        <v>220</v>
      </c>
      <c r="C3" s="19">
        <f>SUMPRODUCT((Tableau1[Date]=Feuil1!$C$1)*(Tableau1[N° chauffeur]=Feuil1!B3)*Tableau1[Bulletin - valeur])</f>
        <v>955.65</v>
      </c>
      <c r="D3" s="20">
        <f>SUMPRODUCT((Tableau1[Date]=Feuil1!$C$1)*(Tableau1[N° chauffeur]=Feuil1!B3)*Tableau1[Loomis])</f>
        <v>955.65</v>
      </c>
      <c r="E3" s="20">
        <f>SUMPRODUCT((Tableau1[Date]=Feuil1!$C$1)*(Tableau1[N° chauffeur]=Feuil1!B3)*Tableau1[Crédit Suisse])</f>
        <v>0</v>
      </c>
      <c r="F3" s="31">
        <f t="shared" ref="F3:F25" si="1">(D3+E3)-C3</f>
        <v>0</v>
      </c>
    </row>
    <row r="4" spans="1:9">
      <c r="A4">
        <v>200</v>
      </c>
      <c r="B4" s="6">
        <f t="shared" si="0"/>
        <v>200</v>
      </c>
      <c r="C4" s="19">
        <f>SUMPRODUCT((Tableau1[Date]=Feuil1!$C$1)*(Tableau1[N° chauffeur]=Feuil1!B4)*Tableau1[Bulletin - valeur])</f>
        <v>167.1</v>
      </c>
      <c r="D4" s="20">
        <f>SUMPRODUCT((Tableau1[Date]=Feuil1!$C$1)*(Tableau1[N° chauffeur]=Feuil1!B4)*Tableau1[Loomis])</f>
        <v>167.1</v>
      </c>
      <c r="E4" s="20">
        <f>SUMPRODUCT((Tableau1[Date]=Feuil1!$C$1)*(Tableau1[N° chauffeur]=Feuil1!B4)*Tableau1[Crédit Suisse])</f>
        <v>0</v>
      </c>
      <c r="F4" s="31">
        <f t="shared" si="1"/>
        <v>0</v>
      </c>
    </row>
    <row r="5" spans="1:9">
      <c r="A5">
        <v>50</v>
      </c>
      <c r="B5" s="6">
        <f t="shared" si="0"/>
        <v>50</v>
      </c>
      <c r="C5" s="19">
        <f>SUMPRODUCT((Tableau1[Date]=Feuil1!$C$1)*(Tableau1[N° chauffeur]=Feuil1!B5)*Tableau1[Bulletin - valeur])</f>
        <v>356.4</v>
      </c>
      <c r="D5" s="20">
        <f>SUMPRODUCT((Tableau1[Date]=Feuil1!$C$1)*(Tableau1[N° chauffeur]=Feuil1!B5)*Tableau1[Loomis])</f>
        <v>356</v>
      </c>
      <c r="E5" s="20">
        <f>SUMPRODUCT((Tableau1[Date]=Feuil1!$C$1)*(Tableau1[N° chauffeur]=Feuil1!B5)*Tableau1[Crédit Suisse])</f>
        <v>0</v>
      </c>
      <c r="F5" s="31">
        <f t="shared" si="1"/>
        <v>-0.39999999999997726</v>
      </c>
    </row>
    <row r="6" spans="1:9">
      <c r="A6">
        <v>30</v>
      </c>
      <c r="B6" s="6">
        <f t="shared" si="0"/>
        <v>30</v>
      </c>
      <c r="C6" s="19">
        <f>SUMPRODUCT((Tableau1[Date]=Feuil1!$C$1)*(Tableau1[N° chauffeur]=Feuil1!B6)*Tableau1[Bulletin - valeur])</f>
        <v>681.45</v>
      </c>
      <c r="D6" s="20">
        <f>SUMPRODUCT((Tableau1[Date]=Feuil1!$C$1)*(Tableau1[N° chauffeur]=Feuil1!B6)*Tableau1[Loomis])</f>
        <v>681.45</v>
      </c>
      <c r="E6" s="20">
        <f>SUMPRODUCT((Tableau1[Date]=Feuil1!$C$1)*(Tableau1[N° chauffeur]=Feuil1!B6)*Tableau1[Crédit Suisse])</f>
        <v>0</v>
      </c>
      <c r="F6" s="31">
        <f t="shared" si="1"/>
        <v>0</v>
      </c>
    </row>
    <row r="7" spans="1:9">
      <c r="B7" s="6" t="str">
        <f t="shared" si="0"/>
        <v/>
      </c>
      <c r="C7" s="19">
        <f>SUMPRODUCT((Tableau1[Date]=Feuil1!$C$1)*(Tableau1[N° chauffeur]=Feuil1!B7)*Tableau1[Bulletin - valeur])</f>
        <v>0</v>
      </c>
      <c r="D7" s="20">
        <f>SUMPRODUCT((Tableau1[Date]=Feuil1!$C$1)*(Tableau1[N° chauffeur]=Feuil1!B7)*Tableau1[Loomis])</f>
        <v>0</v>
      </c>
      <c r="E7" s="20">
        <f>SUMPRODUCT((Tableau1[Date]=Feuil1!$C$1)*(Tableau1[N° chauffeur]=Feuil1!B7)*Tableau1[Crédit Suisse])</f>
        <v>0</v>
      </c>
      <c r="F7" s="31">
        <f t="shared" si="1"/>
        <v>0</v>
      </c>
    </row>
    <row r="8" spans="1:9">
      <c r="B8" s="6" t="str">
        <f t="shared" si="0"/>
        <v/>
      </c>
      <c r="C8" s="19">
        <f>SUMPRODUCT((Tableau1[Date]=Feuil1!$C$1)*(Tableau1[N° chauffeur]=Feuil1!B8)*Tableau1[Bulletin - valeur])</f>
        <v>0</v>
      </c>
      <c r="D8" s="20">
        <f>SUMPRODUCT((Tableau1[Date]=Feuil1!$C$1)*(Tableau1[N° chauffeur]=Feuil1!B8)*Tableau1[Loomis])</f>
        <v>0</v>
      </c>
      <c r="E8" s="20">
        <f>SUMPRODUCT((Tableau1[Date]=Feuil1!$C$1)*(Tableau1[N° chauffeur]=Feuil1!B8)*Tableau1[Crédit Suisse])</f>
        <v>0</v>
      </c>
      <c r="F8" s="31">
        <f t="shared" si="1"/>
        <v>0</v>
      </c>
    </row>
    <row r="9" spans="1:9">
      <c r="B9" s="6" t="str">
        <f t="shared" si="0"/>
        <v/>
      </c>
      <c r="C9" s="21">
        <f>SUMPRODUCT((Tableau1[Date]=Feuil1!$C$1)*(Tableau1[N° chauffeur]=Feuil1!B9)*Tableau1[Bulletin - valeur])</f>
        <v>0</v>
      </c>
      <c r="D9" s="22">
        <f>SUMPRODUCT((Tableau1[Date]=Feuil1!$C$1)*(Tableau1[N° chauffeur]=Feuil1!B9)*Tableau1[Loomis])</f>
        <v>0</v>
      </c>
      <c r="E9" s="20">
        <f>SUMPRODUCT((Tableau1[Date]=Feuil1!$C$1)*(Tableau1[N° chauffeur]=Feuil1!B9)*Tableau1[Crédit Suisse])</f>
        <v>0</v>
      </c>
      <c r="F9" s="31">
        <f t="shared" si="1"/>
        <v>0</v>
      </c>
    </row>
    <row r="10" spans="1:9">
      <c r="B10" s="6" t="str">
        <f t="shared" si="0"/>
        <v/>
      </c>
      <c r="C10" s="21">
        <f>SUMPRODUCT((Tableau1[Date]=Feuil1!$C$1)*(Tableau1[N° chauffeur]=Feuil1!B10)*Tableau1[Bulletin - valeur])</f>
        <v>0</v>
      </c>
      <c r="D10" s="22">
        <f>SUMPRODUCT((Tableau1[Date]=Feuil1!$C$1)*(Tableau1[N° chauffeur]=Feuil1!B10)*Tableau1[Loomis])</f>
        <v>0</v>
      </c>
      <c r="E10" s="20">
        <f>SUMPRODUCT((Tableau1[Date]=Feuil1!$C$1)*(Tableau1[N° chauffeur]=Feuil1!B10)*Tableau1[Crédit Suisse])</f>
        <v>0</v>
      </c>
      <c r="F10" s="31">
        <f t="shared" si="1"/>
        <v>0</v>
      </c>
      <c r="I10" s="11"/>
    </row>
    <row r="11" spans="1:9">
      <c r="B11" s="6" t="str">
        <f t="shared" si="0"/>
        <v/>
      </c>
      <c r="C11" s="21">
        <f>SUMPRODUCT((Tableau1[Date]=Feuil1!$C$1)*(Tableau1[N° chauffeur]=Feuil1!B11)*Tableau1[Bulletin - valeur])</f>
        <v>0</v>
      </c>
      <c r="D11" s="22">
        <f>SUMPRODUCT((Tableau1[Date]=Feuil1!$C$1)*(Tableau1[N° chauffeur]=Feuil1!B11)*Tableau1[Loomis])</f>
        <v>0</v>
      </c>
      <c r="E11" s="20">
        <f>SUMPRODUCT((Tableau1[Date]=Feuil1!$C$1)*(Tableau1[N° chauffeur]=Feuil1!B11)*Tableau1[Crédit Suisse])</f>
        <v>0</v>
      </c>
      <c r="F11" s="31">
        <f t="shared" si="1"/>
        <v>0</v>
      </c>
    </row>
    <row r="12" spans="1:9">
      <c r="B12" s="6" t="str">
        <f t="shared" si="0"/>
        <v/>
      </c>
      <c r="C12" s="21">
        <f>SUMPRODUCT((Tableau1[Date]=Feuil1!$C$1)*(Tableau1[N° chauffeur]=Feuil1!B12)*Tableau1[Bulletin - valeur])</f>
        <v>0</v>
      </c>
      <c r="D12" s="22">
        <f>SUMPRODUCT((Tableau1[Date]=Feuil1!$C$1)*(Tableau1[N° chauffeur]=Feuil1!B12)*Tableau1[Loomis])</f>
        <v>0</v>
      </c>
      <c r="E12" s="20">
        <f>SUMPRODUCT((Tableau1[Date]=Feuil1!$C$1)*(Tableau1[N° chauffeur]=Feuil1!B12)*Tableau1[Crédit Suisse])</f>
        <v>0</v>
      </c>
      <c r="F12" s="31">
        <f t="shared" si="1"/>
        <v>0</v>
      </c>
    </row>
    <row r="13" spans="1:9">
      <c r="B13" s="6" t="str">
        <f t="shared" si="0"/>
        <v/>
      </c>
      <c r="C13" s="21">
        <f>SUMPRODUCT((Tableau1[Date]=Feuil1!$C$1)*(Tableau1[N° chauffeur]=Feuil1!B13)*Tableau1[Bulletin - valeur])</f>
        <v>0</v>
      </c>
      <c r="D13" s="22">
        <f>SUMPRODUCT((Tableau1[Date]=Feuil1!$C$1)*(Tableau1[N° chauffeur]=Feuil1!B13)*Tableau1[Loomis])</f>
        <v>0</v>
      </c>
      <c r="E13" s="20">
        <f>SUMPRODUCT((Tableau1[Date]=Feuil1!$C$1)*(Tableau1[N° chauffeur]=Feuil1!B13)*Tableau1[Crédit Suisse])</f>
        <v>0</v>
      </c>
      <c r="F13" s="31">
        <f t="shared" si="1"/>
        <v>0</v>
      </c>
    </row>
    <row r="14" spans="1:9">
      <c r="B14" s="6" t="str">
        <f t="shared" si="0"/>
        <v/>
      </c>
      <c r="C14" s="21">
        <f>SUMPRODUCT((Tableau1[Date]=Feuil1!$C$1)*(Tableau1[N° chauffeur]=Feuil1!B14)*Tableau1[Bulletin - valeur])</f>
        <v>0</v>
      </c>
      <c r="D14" s="22">
        <f>SUMPRODUCT((Tableau1[Date]=Feuil1!$C$1)*(Tableau1[N° chauffeur]=Feuil1!B14)*Tableau1[Loomis])</f>
        <v>0</v>
      </c>
      <c r="E14" s="20">
        <f>SUMPRODUCT((Tableau1[Date]=Feuil1!$C$1)*(Tableau1[N° chauffeur]=Feuil1!B14)*Tableau1[Crédit Suisse])</f>
        <v>0</v>
      </c>
      <c r="F14" s="31">
        <f t="shared" si="1"/>
        <v>0</v>
      </c>
    </row>
    <row r="15" spans="1:9">
      <c r="B15" s="6" t="str">
        <f t="shared" si="0"/>
        <v/>
      </c>
      <c r="C15" s="21">
        <f>SUMPRODUCT((Tableau1[Date]=Feuil1!$C$1)*(Tableau1[N° chauffeur]=Feuil1!B15)*Tableau1[Bulletin - valeur])</f>
        <v>0</v>
      </c>
      <c r="D15" s="22">
        <f>SUMPRODUCT((Tableau1[Date]=Feuil1!$C$1)*(Tableau1[N° chauffeur]=Feuil1!B15)*Tableau1[Loomis])</f>
        <v>0</v>
      </c>
      <c r="E15" s="20">
        <f>SUMPRODUCT((Tableau1[Date]=Feuil1!$C$1)*(Tableau1[N° chauffeur]=Feuil1!B15)*Tableau1[Crédit Suisse])</f>
        <v>0</v>
      </c>
      <c r="F15" s="31">
        <f t="shared" si="1"/>
        <v>0</v>
      </c>
    </row>
    <row r="16" spans="1:9">
      <c r="B16" s="6" t="str">
        <f t="shared" si="0"/>
        <v/>
      </c>
      <c r="C16" s="21">
        <f>SUMPRODUCT((Tableau1[Date]=Feuil1!$C$1)*(Tableau1[N° chauffeur]=Feuil1!B16)*Tableau1[Bulletin - valeur])</f>
        <v>0</v>
      </c>
      <c r="D16" s="22">
        <f>SUMPRODUCT((Tableau1[Date]=Feuil1!$C$1)*(Tableau1[N° chauffeur]=Feuil1!B16)*Tableau1[Loomis])</f>
        <v>0</v>
      </c>
      <c r="E16" s="20">
        <f>SUMPRODUCT((Tableau1[Date]=Feuil1!$C$1)*(Tableau1[N° chauffeur]=Feuil1!B16)*Tableau1[Crédit Suisse])</f>
        <v>0</v>
      </c>
      <c r="F16" s="31">
        <f t="shared" si="1"/>
        <v>0</v>
      </c>
    </row>
    <row r="17" spans="2:6">
      <c r="B17" s="6" t="str">
        <f t="shared" si="0"/>
        <v/>
      </c>
      <c r="C17" s="21">
        <f>SUMPRODUCT((Tableau1[Date]=Feuil1!$C$1)*(Tableau1[N° chauffeur]=Feuil1!B17)*Tableau1[Bulletin - valeur])</f>
        <v>0</v>
      </c>
      <c r="D17" s="22">
        <f>SUMPRODUCT((Tableau1[Date]=Feuil1!$C$1)*(Tableau1[N° chauffeur]=Feuil1!B17)*Tableau1[Loomis])</f>
        <v>0</v>
      </c>
      <c r="E17" s="20">
        <f>SUMPRODUCT((Tableau1[Date]=Feuil1!$C$1)*(Tableau1[N° chauffeur]=Feuil1!B17)*Tableau1[Crédit Suisse])</f>
        <v>0</v>
      </c>
      <c r="F17" s="31">
        <f t="shared" si="1"/>
        <v>0</v>
      </c>
    </row>
    <row r="18" spans="2:6">
      <c r="B18" s="6" t="str">
        <f t="shared" si="0"/>
        <v/>
      </c>
      <c r="C18" s="21">
        <f>SUMPRODUCT((Tableau1[Date]=Feuil1!$C$1)*(Tableau1[N° chauffeur]=Feuil1!B18)*Tableau1[Bulletin - valeur])</f>
        <v>0</v>
      </c>
      <c r="D18" s="22">
        <f>SUMPRODUCT((Tableau1[Date]=Feuil1!$C$1)*(Tableau1[N° chauffeur]=Feuil1!B18)*Tableau1[Loomis])</f>
        <v>0</v>
      </c>
      <c r="E18" s="20">
        <f>SUMPRODUCT((Tableau1[Date]=Feuil1!$C$1)*(Tableau1[N° chauffeur]=Feuil1!B18)*Tableau1[Crédit Suisse])</f>
        <v>0</v>
      </c>
      <c r="F18" s="31">
        <f t="shared" si="1"/>
        <v>0</v>
      </c>
    </row>
    <row r="19" spans="2:6">
      <c r="B19" s="6" t="str">
        <f t="shared" si="0"/>
        <v/>
      </c>
      <c r="C19" s="21">
        <f>SUMPRODUCT((Tableau1[Date]=Feuil1!$C$1)*(Tableau1[N° chauffeur]=Feuil1!B19)*Tableau1[Bulletin - valeur])</f>
        <v>0</v>
      </c>
      <c r="D19" s="22">
        <f>SUMPRODUCT((Tableau1[Date]=Feuil1!$C$1)*(Tableau1[N° chauffeur]=Feuil1!B19)*Tableau1[Loomis])</f>
        <v>0</v>
      </c>
      <c r="E19" s="20">
        <f>SUMPRODUCT((Tableau1[Date]=Feuil1!$C$1)*(Tableau1[N° chauffeur]=Feuil1!B19)*Tableau1[Crédit Suisse])</f>
        <v>0</v>
      </c>
      <c r="F19" s="31">
        <f t="shared" si="1"/>
        <v>0</v>
      </c>
    </row>
    <row r="20" spans="2:6">
      <c r="B20" s="6" t="str">
        <f t="shared" si="0"/>
        <v/>
      </c>
      <c r="C20" s="21">
        <f>SUMPRODUCT((Tableau1[Date]=Feuil1!$C$1)*(Tableau1[N° chauffeur]=Feuil1!B20)*Tableau1[Bulletin - valeur])</f>
        <v>0</v>
      </c>
      <c r="D20" s="22">
        <f>SUMPRODUCT((Tableau1[Date]=Feuil1!$C$1)*(Tableau1[N° chauffeur]=Feuil1!B20)*Tableau1[Loomis])</f>
        <v>0</v>
      </c>
      <c r="E20" s="20">
        <f>SUMPRODUCT((Tableau1[Date]=Feuil1!$C$1)*(Tableau1[N° chauffeur]=Feuil1!B20)*Tableau1[Crédit Suisse])</f>
        <v>0</v>
      </c>
      <c r="F20" s="31">
        <f t="shared" si="1"/>
        <v>0</v>
      </c>
    </row>
    <row r="21" spans="2:6">
      <c r="B21" s="6" t="str">
        <f t="shared" si="0"/>
        <v/>
      </c>
      <c r="C21" s="21">
        <f>SUMPRODUCT((Tableau1[Date]=Feuil1!$C$1)*(Tableau1[N° chauffeur]=Feuil1!B21)*Tableau1[Bulletin - valeur])</f>
        <v>0</v>
      </c>
      <c r="D21" s="22">
        <f>SUMPRODUCT((Tableau1[Date]=Feuil1!$C$1)*(Tableau1[N° chauffeur]=Feuil1!B21)*Tableau1[Loomis])</f>
        <v>0</v>
      </c>
      <c r="E21" s="20">
        <f>SUMPRODUCT((Tableau1[Date]=Feuil1!$C$1)*(Tableau1[N° chauffeur]=Feuil1!B21)*Tableau1[Crédit Suisse])</f>
        <v>0</v>
      </c>
      <c r="F21" s="31">
        <f t="shared" si="1"/>
        <v>0</v>
      </c>
    </row>
    <row r="22" spans="2:6">
      <c r="B22" s="6" t="str">
        <f t="shared" si="0"/>
        <v/>
      </c>
      <c r="C22" s="21">
        <f>SUMPRODUCT((Tableau1[Date]=Feuil1!$C$1)*(Tableau1[N° chauffeur]=Feuil1!B22)*Tableau1[Bulletin - valeur])</f>
        <v>0</v>
      </c>
      <c r="D22" s="22">
        <f>SUMPRODUCT((Tableau1[Date]=Feuil1!$C$1)*(Tableau1[N° chauffeur]=Feuil1!B22)*Tableau1[Loomis])</f>
        <v>0</v>
      </c>
      <c r="E22" s="20">
        <f>SUMPRODUCT((Tableau1[Date]=Feuil1!$C$1)*(Tableau1[N° chauffeur]=Feuil1!B22)*Tableau1[Crédit Suisse])</f>
        <v>0</v>
      </c>
      <c r="F22" s="31">
        <f t="shared" si="1"/>
        <v>0</v>
      </c>
    </row>
    <row r="23" spans="2:6">
      <c r="B23" s="6" t="str">
        <f>IF(A23="","",A23)</f>
        <v/>
      </c>
      <c r="C23" s="19">
        <f>SUMPRODUCT((Tableau1[Date]=Feuil1!$C$1)*(Tableau1[N° chauffeur]=Feuil1!B23)*Tableau1[Bulletin - valeur])</f>
        <v>0</v>
      </c>
      <c r="D23" s="20">
        <f>SUMPRODUCT((Tableau1[Date]=Feuil1!$C$1)*(Tableau1[N° chauffeur]=Feuil1!B23)*Tableau1[Loomis])</f>
        <v>0</v>
      </c>
      <c r="E23" s="316">
        <f>SUMPRODUCT((Tableau1[Date]=Feuil1!$C$1)*(Tableau1[N° chauffeur]=Feuil1!B23)*Tableau1[Crédit Suisse])</f>
        <v>0</v>
      </c>
      <c r="F23" s="31">
        <f>(D23+E23)-C23</f>
        <v>0</v>
      </c>
    </row>
    <row r="24" spans="2:6">
      <c r="B24" s="6" t="str">
        <f>IF(A24="","",A24)</f>
        <v/>
      </c>
      <c r="C24" s="19">
        <f>SUMPRODUCT((Tableau1[Date]=Feuil1!$C$1)*(Tableau1[N° chauffeur]=Feuil1!B24)*Tableau1[Bulletin - valeur])</f>
        <v>0</v>
      </c>
      <c r="D24" s="20">
        <f>SUMPRODUCT((Tableau1[Date]=Feuil1!$C$1)*(Tableau1[N° chauffeur]=Feuil1!B24)*Tableau1[Loomis])</f>
        <v>0</v>
      </c>
      <c r="E24" s="316">
        <f>SUMPRODUCT((Tableau1[Date]=Feuil1!$C$1)*(Tableau1[N° chauffeur]=Feuil1!B24)*Tableau1[Crédit Suisse])</f>
        <v>0</v>
      </c>
      <c r="F24" s="31">
        <f>(D24+E24)-C24</f>
        <v>0</v>
      </c>
    </row>
    <row r="25" spans="2:6">
      <c r="B25" s="6"/>
      <c r="C25" s="19">
        <f>SUMPRODUCT((Tableau1[Date]=Feuil1!$C$1)*(Tableau1[N° chauffeur]=Feuil1!B25)*Tableau1[Bulletin - valeur])</f>
        <v>0</v>
      </c>
      <c r="D25" s="20">
        <f>SUMPRODUCT((Tableau1[Date]=Feuil1!$C$1)*(Tableau1[N° chauffeur]=Feuil1!B25)*Tableau1[Loomis])</f>
        <v>0</v>
      </c>
      <c r="E25" s="20">
        <f>SUMPRODUCT((Tableau1[Date]=Feuil1!$C$1)*(Tableau1[N° chauffeur]=Feuil1!B25)*Tableau1[Crédit Suisse])</f>
        <v>0</v>
      </c>
      <c r="F25" s="31">
        <f t="shared" si="1"/>
        <v>0</v>
      </c>
    </row>
    <row r="26" spans="2:6">
      <c r="B26" s="7" t="s">
        <v>1</v>
      </c>
      <c r="C26" s="23">
        <f>SUM(C3:C25)</f>
        <v>2160.6000000000004</v>
      </c>
      <c r="D26" s="23">
        <f>SUM(D3:D25)</f>
        <v>2160.1999999999998</v>
      </c>
      <c r="E26" s="23">
        <f>SUM(E3:E25)</f>
        <v>0</v>
      </c>
      <c r="F26" s="24"/>
    </row>
    <row r="27" spans="2:6">
      <c r="B27" s="9" t="s">
        <v>10</v>
      </c>
      <c r="C27" s="32">
        <f>SUM(F3:F25)</f>
        <v>-0.39999999999997726</v>
      </c>
      <c r="D27" s="19"/>
      <c r="E27" s="25"/>
      <c r="F27" s="24"/>
    </row>
  </sheetData>
  <mergeCells count="1">
    <mergeCell ref="D1:E1"/>
  </mergeCells>
  <conditionalFormatting sqref="C27">
    <cfRule type="cellIs" dxfId="1351" priority="5" operator="lessThan">
      <formula>0</formula>
    </cfRule>
    <cfRule type="cellIs" dxfId="1350" priority="6" operator="equal">
      <formula>0</formula>
    </cfRule>
    <cfRule type="cellIs" dxfId="1349" priority="7" operator="lessThan">
      <formula>1.9</formula>
    </cfRule>
    <cfRule type="cellIs" dxfId="1348" priority="8" operator="lessThan">
      <formula>"0.00$F$14"</formula>
    </cfRule>
    <cfRule type="cellIs" dxfId="1347" priority="9" operator="greaterThan">
      <formula>"0$F$14"</formula>
    </cfRule>
    <cfRule type="cellIs" dxfId="1346" priority="10" operator="greaterThan">
      <formula>0</formula>
    </cfRule>
  </conditionalFormatting>
  <conditionalFormatting sqref="F3:F25">
    <cfRule type="cellIs" dxfId="1345" priority="1" operator="greaterThan">
      <formula>0</formula>
    </cfRule>
    <cfRule type="cellIs" dxfId="1344" priority="2" operator="lessThan">
      <formula>0</formula>
    </cfRule>
    <cfRule type="cellIs" dxfId="1343" priority="4" operator="equal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mprime_Feuil1">
                <anchor moveWithCells="1" sizeWithCells="1">
                  <from>
                    <xdr:col>6</xdr:col>
                    <xdr:colOff>47625</xdr:colOff>
                    <xdr:row>0</xdr:row>
                    <xdr:rowOff>180975</xdr:rowOff>
                  </from>
                  <to>
                    <xdr:col>8</xdr:col>
                    <xdr:colOff>457200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</sheetPr>
  <dimension ref="A1:OO301"/>
  <sheetViews>
    <sheetView showGridLines="0" zoomScale="160" zoomScaleNormal="160" workbookViewId="0">
      <pane ySplit="1" topLeftCell="A2" activePane="bottomLeft" state="frozen"/>
      <selection pane="bottomLeft" activeCell="F3" sqref="F3"/>
    </sheetView>
  </sheetViews>
  <sheetFormatPr baseColWidth="10" defaultRowHeight="12.75"/>
  <cols>
    <col min="1" max="1" width="11.42578125" style="33"/>
    <col min="2" max="2" width="10.5703125" style="39" bestFit="1" customWidth="1"/>
    <col min="3" max="3" width="12.42578125" style="39" customWidth="1"/>
    <col min="4" max="4" width="17.140625" style="33" customWidth="1"/>
    <col min="5" max="5" width="14.85546875" style="40" customWidth="1"/>
    <col min="6" max="7" width="16.42578125" style="33" customWidth="1"/>
    <col min="8" max="8" width="13.7109375" style="39" customWidth="1"/>
    <col min="9" max="9" width="21.140625" style="39" hidden="1" customWidth="1"/>
    <col min="10" max="10" width="10.7109375" style="39" customWidth="1"/>
    <col min="11" max="11" width="10.85546875" style="39" customWidth="1"/>
    <col min="12" max="12" width="11.5703125" style="39" customWidth="1"/>
    <col min="13" max="13" width="9.5703125" style="39" customWidth="1"/>
    <col min="14" max="15" width="13.85546875" style="39" customWidth="1"/>
    <col min="16" max="16" width="0" style="33" hidden="1" customWidth="1"/>
    <col min="17" max="16384" width="11.42578125" style="33"/>
  </cols>
  <sheetData>
    <row r="1" spans="1:405">
      <c r="A1" s="33" t="s">
        <v>17</v>
      </c>
      <c r="B1" s="39" t="s">
        <v>23</v>
      </c>
      <c r="C1" s="39" t="s">
        <v>2</v>
      </c>
      <c r="D1" s="118" t="s">
        <v>37</v>
      </c>
      <c r="E1" s="119" t="s">
        <v>15</v>
      </c>
      <c r="F1" s="118" t="s">
        <v>38</v>
      </c>
      <c r="G1" s="118" t="s">
        <v>0</v>
      </c>
      <c r="H1" s="39" t="s">
        <v>18</v>
      </c>
      <c r="I1" s="39" t="s">
        <v>19</v>
      </c>
      <c r="J1" s="39" t="s">
        <v>3</v>
      </c>
      <c r="K1" s="39" t="s">
        <v>4</v>
      </c>
      <c r="L1" s="39" t="s">
        <v>5</v>
      </c>
      <c r="M1" s="39" t="s">
        <v>6</v>
      </c>
      <c r="N1" s="39" t="s">
        <v>7</v>
      </c>
      <c r="O1" s="39" t="s">
        <v>13</v>
      </c>
      <c r="P1" s="39" t="s">
        <v>14</v>
      </c>
      <c r="ON1" s="33">
        <v>203</v>
      </c>
      <c r="OO1" s="33">
        <v>22</v>
      </c>
    </row>
    <row r="2" spans="1:405">
      <c r="A2" s="34" t="s">
        <v>360</v>
      </c>
      <c r="B2" s="35">
        <v>44216</v>
      </c>
      <c r="C2" s="36">
        <v>220</v>
      </c>
      <c r="D2" s="301">
        <f>Tableau1[[#This Row],[Montant_total]]</f>
        <v>250.9</v>
      </c>
      <c r="E2" s="301">
        <v>955.65</v>
      </c>
      <c r="F2" s="166"/>
      <c r="G2" s="301">
        <v>0</v>
      </c>
      <c r="H2" s="41">
        <v>207294</v>
      </c>
      <c r="I2" s="61">
        <v>250.9</v>
      </c>
      <c r="J2" s="36">
        <v>80851082</v>
      </c>
      <c r="K2" s="36"/>
      <c r="L2" s="36"/>
      <c r="M2" s="36"/>
      <c r="N2" s="62"/>
      <c r="O2" s="36"/>
      <c r="P2" s="42">
        <f>COUNTA(Tableau1[[#This Row],[Justif1]:[Justif6]])</f>
        <v>1</v>
      </c>
    </row>
    <row r="3" spans="1:405">
      <c r="A3" s="34" t="s">
        <v>359</v>
      </c>
      <c r="B3" s="35">
        <v>44216</v>
      </c>
      <c r="C3" s="36">
        <v>220</v>
      </c>
      <c r="D3" s="301">
        <f>Tableau1[[#This Row],[Montant_total]]</f>
        <v>704.75</v>
      </c>
      <c r="E3" s="166"/>
      <c r="F3" s="166"/>
      <c r="G3" s="166"/>
      <c r="H3" s="44">
        <v>202894</v>
      </c>
      <c r="I3" s="61">
        <v>704.75</v>
      </c>
      <c r="J3" s="72">
        <v>80850777</v>
      </c>
      <c r="K3" s="72">
        <v>80850825</v>
      </c>
      <c r="L3" s="72">
        <v>80851096</v>
      </c>
      <c r="M3" s="36"/>
      <c r="N3" s="62"/>
      <c r="O3" s="36"/>
      <c r="P3" s="42">
        <f>COUNTA(Tableau1[[#This Row],[Justif1]:[Justif6]])</f>
        <v>3</v>
      </c>
    </row>
    <row r="4" spans="1:405">
      <c r="A4" s="34" t="s">
        <v>358</v>
      </c>
      <c r="B4" s="35">
        <v>44216</v>
      </c>
      <c r="C4" s="36">
        <v>200</v>
      </c>
      <c r="D4" s="166">
        <f>Tableau1[[#This Row],[Montant_total]]</f>
        <v>167.1</v>
      </c>
      <c r="E4" s="166">
        <v>167.1</v>
      </c>
      <c r="F4" s="166"/>
      <c r="G4" s="166">
        <v>0</v>
      </c>
      <c r="H4" s="41">
        <v>202873</v>
      </c>
      <c r="I4" s="61">
        <v>167.1</v>
      </c>
      <c r="J4" s="36">
        <v>80850774</v>
      </c>
      <c r="K4" s="36"/>
      <c r="L4" s="36"/>
      <c r="M4" s="36"/>
      <c r="N4" s="62"/>
      <c r="O4" s="36"/>
      <c r="P4" s="42">
        <f>COUNTA(Tableau1[[#This Row],[Justif1]:[Justif6]])</f>
        <v>1</v>
      </c>
    </row>
    <row r="5" spans="1:405">
      <c r="A5" s="34" t="s">
        <v>357</v>
      </c>
      <c r="B5" s="35">
        <v>44216</v>
      </c>
      <c r="C5" s="36">
        <v>50</v>
      </c>
      <c r="D5" s="182">
        <f>Tableau1[[#This Row],[Montant_total]]</f>
        <v>88.15</v>
      </c>
      <c r="E5" s="182">
        <v>356</v>
      </c>
      <c r="F5" s="166"/>
      <c r="G5" s="182">
        <v>-0.39999999999997726</v>
      </c>
      <c r="H5" s="57">
        <v>203931</v>
      </c>
      <c r="I5" s="61">
        <v>88.15</v>
      </c>
      <c r="J5" s="65">
        <v>80850772</v>
      </c>
      <c r="K5" s="65">
        <v>80850821</v>
      </c>
      <c r="L5" s="36"/>
      <c r="M5" s="36"/>
      <c r="N5" s="62"/>
      <c r="O5" s="36"/>
      <c r="P5" s="42">
        <f>COUNTA(Tableau1[[#This Row],[Justif1]:[Justif6]])</f>
        <v>2</v>
      </c>
    </row>
    <row r="6" spans="1:405">
      <c r="A6" s="34" t="s">
        <v>356</v>
      </c>
      <c r="B6" s="35">
        <v>44216</v>
      </c>
      <c r="C6" s="36">
        <v>50</v>
      </c>
      <c r="D6" s="182">
        <f>Tableau1[[#This Row],[Montant_total]]</f>
        <v>268.25</v>
      </c>
      <c r="E6" s="166"/>
      <c r="F6" s="166"/>
      <c r="G6" s="166"/>
      <c r="H6" s="41">
        <v>205500</v>
      </c>
      <c r="I6" s="61">
        <v>268.25</v>
      </c>
      <c r="J6" s="36">
        <v>80850820</v>
      </c>
      <c r="K6" s="36"/>
      <c r="L6" s="36"/>
      <c r="M6" s="36"/>
      <c r="N6" s="62"/>
      <c r="O6" s="36"/>
      <c r="P6" s="42">
        <f>COUNTA(Tableau1[[#This Row],[Justif1]:[Justif6]])</f>
        <v>1</v>
      </c>
    </row>
    <row r="7" spans="1:405">
      <c r="A7" s="34" t="s">
        <v>355</v>
      </c>
      <c r="B7" s="35">
        <v>44216</v>
      </c>
      <c r="C7" s="36">
        <v>30</v>
      </c>
      <c r="D7" s="300">
        <f>Tableau1[[#This Row],[Montant_total]]</f>
        <v>280.5</v>
      </c>
      <c r="E7" s="300">
        <v>681.45</v>
      </c>
      <c r="F7" s="166"/>
      <c r="G7" s="300">
        <v>0</v>
      </c>
      <c r="H7" s="43">
        <v>202948</v>
      </c>
      <c r="I7" s="61">
        <v>280.5</v>
      </c>
      <c r="J7" s="73">
        <v>80849886</v>
      </c>
      <c r="K7" s="73">
        <v>80850822</v>
      </c>
      <c r="L7" s="36"/>
      <c r="M7" s="36"/>
      <c r="N7" s="62"/>
      <c r="O7" s="36"/>
      <c r="P7" s="42">
        <f>COUNTA(Tableau1[[#This Row],[Justif1]:[Justif6]])</f>
        <v>2</v>
      </c>
    </row>
    <row r="8" spans="1:405">
      <c r="A8" s="34" t="s">
        <v>354</v>
      </c>
      <c r="B8" s="35">
        <v>44216</v>
      </c>
      <c r="C8" s="36">
        <v>30</v>
      </c>
      <c r="D8" s="300">
        <f>Tableau1[[#This Row],[Montant_total]]</f>
        <v>400.95</v>
      </c>
      <c r="E8" s="166"/>
      <c r="F8" s="166"/>
      <c r="G8" s="166"/>
      <c r="H8" s="116">
        <v>204674</v>
      </c>
      <c r="I8" s="61">
        <v>400.95</v>
      </c>
      <c r="J8" s="115">
        <v>80850450</v>
      </c>
      <c r="K8" s="115">
        <v>80851106</v>
      </c>
      <c r="L8" s="36"/>
      <c r="M8" s="36"/>
      <c r="N8" s="62"/>
      <c r="O8" s="36"/>
      <c r="P8" s="42">
        <f>COUNTA(Tableau1[[#This Row],[Justif1]:[Justif6]])</f>
        <v>2</v>
      </c>
    </row>
    <row r="9" spans="1:405">
      <c r="A9" s="251" t="s">
        <v>353</v>
      </c>
      <c r="B9" s="258">
        <v>44188</v>
      </c>
      <c r="C9" s="252">
        <v>10</v>
      </c>
      <c r="D9" s="287">
        <f>Tableau1[[#This Row],[Montant_total]]</f>
        <v>1223.6500000000001</v>
      </c>
      <c r="E9" s="287">
        <v>3436.2</v>
      </c>
      <c r="F9" s="253"/>
      <c r="G9" s="287">
        <v>-1.3000000000001819</v>
      </c>
      <c r="H9" s="312">
        <v>203931</v>
      </c>
      <c r="I9" s="255">
        <v>1223.6500000000001</v>
      </c>
      <c r="J9" s="311">
        <v>80807974</v>
      </c>
      <c r="K9" s="311">
        <v>80808810</v>
      </c>
      <c r="L9" s="252"/>
      <c r="M9" s="252"/>
      <c r="N9" s="256"/>
      <c r="O9" s="252"/>
      <c r="P9" s="257">
        <f>COUNTA(Tableau1[[#This Row],[Justif1]:[Justif6]])</f>
        <v>2</v>
      </c>
    </row>
    <row r="10" spans="1:405">
      <c r="A10" s="251" t="s">
        <v>352</v>
      </c>
      <c r="B10" s="258">
        <v>44188</v>
      </c>
      <c r="C10" s="252">
        <v>10</v>
      </c>
      <c r="D10" s="287">
        <f>Tableau1[[#This Row],[Montant_total]]</f>
        <v>978.6</v>
      </c>
      <c r="E10" s="253"/>
      <c r="F10" s="253"/>
      <c r="G10" s="287"/>
      <c r="H10" s="310">
        <v>205500</v>
      </c>
      <c r="I10" s="255">
        <v>978.6</v>
      </c>
      <c r="J10" s="309">
        <v>80807962</v>
      </c>
      <c r="K10" s="309">
        <v>80808812</v>
      </c>
      <c r="L10" s="252"/>
      <c r="M10" s="252"/>
      <c r="N10" s="256"/>
      <c r="O10" s="252"/>
      <c r="P10" s="257">
        <f>COUNTA(Tableau1[[#This Row],[Justif1]:[Justif6]])</f>
        <v>2</v>
      </c>
    </row>
    <row r="11" spans="1:405">
      <c r="A11" s="251" t="s">
        <v>351</v>
      </c>
      <c r="B11" s="258">
        <v>44188</v>
      </c>
      <c r="C11" s="252">
        <v>10</v>
      </c>
      <c r="D11" s="287">
        <f>Tableau1[[#This Row],[Montant_total]]</f>
        <v>204.2</v>
      </c>
      <c r="E11" s="253"/>
      <c r="F11" s="253"/>
      <c r="G11" s="287"/>
      <c r="H11" s="308">
        <v>204137</v>
      </c>
      <c r="I11" s="255">
        <v>204.2</v>
      </c>
      <c r="J11" s="307">
        <v>80807356</v>
      </c>
      <c r="K11" s="307">
        <v>80808238</v>
      </c>
      <c r="L11" s="252"/>
      <c r="M11" s="252"/>
      <c r="N11" s="256"/>
      <c r="O11" s="252"/>
      <c r="P11" s="257">
        <f>COUNTA(Tableau1[[#This Row],[Justif1]:[Justif6]])</f>
        <v>2</v>
      </c>
    </row>
    <row r="12" spans="1:405">
      <c r="A12" s="251" t="s">
        <v>350</v>
      </c>
      <c r="B12" s="258">
        <v>44188</v>
      </c>
      <c r="C12" s="252">
        <v>10</v>
      </c>
      <c r="D12" s="287">
        <f>Tableau1[[#This Row],[Montant_total]]</f>
        <v>273.5</v>
      </c>
      <c r="E12" s="253"/>
      <c r="F12" s="253"/>
      <c r="G12" s="287"/>
      <c r="H12" s="254">
        <v>202996</v>
      </c>
      <c r="I12" s="255">
        <v>273.5</v>
      </c>
      <c r="J12" s="252">
        <v>80807609</v>
      </c>
      <c r="K12" s="252"/>
      <c r="L12" s="252"/>
      <c r="M12" s="252"/>
      <c r="N12" s="256"/>
      <c r="O12" s="252"/>
      <c r="P12" s="257">
        <f>COUNTA(Tableau1[[#This Row],[Justif1]:[Justif6]])</f>
        <v>1</v>
      </c>
    </row>
    <row r="13" spans="1:405">
      <c r="A13" s="251" t="s">
        <v>349</v>
      </c>
      <c r="B13" s="258">
        <v>44188</v>
      </c>
      <c r="C13" s="252">
        <v>10</v>
      </c>
      <c r="D13" s="287">
        <f>Tableau1[[#This Row],[Montant_total]]</f>
        <v>578.04999999999995</v>
      </c>
      <c r="E13" s="253"/>
      <c r="F13" s="253"/>
      <c r="G13" s="287"/>
      <c r="H13" s="254">
        <v>329129</v>
      </c>
      <c r="I13" s="255">
        <v>578.04999999999995</v>
      </c>
      <c r="J13" s="252">
        <v>80808816</v>
      </c>
      <c r="K13" s="252"/>
      <c r="L13" s="252"/>
      <c r="M13" s="252"/>
      <c r="N13" s="256"/>
      <c r="O13" s="252"/>
      <c r="P13" s="257">
        <f>COUNTA(Tableau1[[#This Row],[Justif1]:[Justif6]])</f>
        <v>1</v>
      </c>
    </row>
    <row r="14" spans="1:405">
      <c r="A14" s="251" t="s">
        <v>348</v>
      </c>
      <c r="B14" s="258">
        <v>44188</v>
      </c>
      <c r="C14" s="252">
        <v>10</v>
      </c>
      <c r="D14" s="287">
        <f>Tableau1[[#This Row],[Montant_total]]</f>
        <v>179.5</v>
      </c>
      <c r="E14" s="253"/>
      <c r="F14" s="253"/>
      <c r="G14" s="253"/>
      <c r="H14" s="306">
        <v>329129</v>
      </c>
      <c r="I14" s="255">
        <v>179.5</v>
      </c>
      <c r="J14" s="305">
        <v>80807146</v>
      </c>
      <c r="K14" s="305">
        <v>80808229</v>
      </c>
      <c r="L14" s="252"/>
      <c r="M14" s="252"/>
      <c r="N14" s="256"/>
      <c r="O14" s="252"/>
      <c r="P14" s="257">
        <f>COUNTA(Tableau1[[#This Row],[Justif1]:[Justif6]])</f>
        <v>2</v>
      </c>
    </row>
    <row r="15" spans="1:405">
      <c r="A15" s="251" t="s">
        <v>347</v>
      </c>
      <c r="B15" s="258">
        <v>44187</v>
      </c>
      <c r="C15" s="252">
        <v>220</v>
      </c>
      <c r="D15" s="253">
        <f>Tableau1[[#This Row],[Montant_total]]</f>
        <v>1557.9</v>
      </c>
      <c r="E15" s="253">
        <v>1557.9</v>
      </c>
      <c r="F15" s="253"/>
      <c r="G15" s="253">
        <v>0</v>
      </c>
      <c r="H15" s="304">
        <v>202894</v>
      </c>
      <c r="I15" s="255">
        <v>1557.9</v>
      </c>
      <c r="J15" s="303">
        <v>80807972</v>
      </c>
      <c r="K15" s="303">
        <v>80808804</v>
      </c>
      <c r="L15" s="252"/>
      <c r="M15" s="252"/>
      <c r="N15" s="256"/>
      <c r="O15" s="252"/>
      <c r="P15" s="257">
        <f>COUNTA(Tableau1[[#This Row],[Justif1]:[Justif6]])</f>
        <v>2</v>
      </c>
    </row>
    <row r="16" spans="1:405">
      <c r="A16" s="251" t="s">
        <v>346</v>
      </c>
      <c r="B16" s="258">
        <v>44187</v>
      </c>
      <c r="C16" s="252">
        <v>200</v>
      </c>
      <c r="D16" s="253">
        <f>Tableau1[[#This Row],[Montant_total]]</f>
        <v>1291.45</v>
      </c>
      <c r="E16" s="253">
        <v>1291.45</v>
      </c>
      <c r="F16" s="253"/>
      <c r="G16" s="253">
        <v>0</v>
      </c>
      <c r="H16" s="285">
        <v>202873</v>
      </c>
      <c r="I16" s="255">
        <v>1291.45</v>
      </c>
      <c r="J16" s="284">
        <v>80807975</v>
      </c>
      <c r="K16" s="284">
        <v>80808808</v>
      </c>
      <c r="L16" s="252"/>
      <c r="M16" s="252"/>
      <c r="N16" s="256"/>
      <c r="O16" s="252"/>
      <c r="P16" s="257">
        <f>COUNTA(Tableau1[[#This Row],[Justif1]:[Justif6]])</f>
        <v>2</v>
      </c>
    </row>
    <row r="17" spans="1:16">
      <c r="A17" s="251" t="s">
        <v>345</v>
      </c>
      <c r="B17" s="258">
        <v>44187</v>
      </c>
      <c r="C17" s="252">
        <v>100</v>
      </c>
      <c r="D17" s="283">
        <f>Tableau1[[#This Row],[Montant_total]]</f>
        <v>61.1</v>
      </c>
      <c r="E17" s="283">
        <v>272.2</v>
      </c>
      <c r="F17" s="253"/>
      <c r="G17" s="283">
        <v>0</v>
      </c>
      <c r="H17" s="254">
        <v>204881</v>
      </c>
      <c r="I17" s="255">
        <v>61.1</v>
      </c>
      <c r="J17" s="252">
        <v>80799466</v>
      </c>
      <c r="K17" s="252"/>
      <c r="L17" s="252"/>
      <c r="M17" s="252"/>
      <c r="N17" s="256"/>
      <c r="O17" s="252"/>
      <c r="P17" s="257">
        <f>COUNTA(Tableau1[[#This Row],[Justif1]:[Justif6]])</f>
        <v>1</v>
      </c>
    </row>
    <row r="18" spans="1:16">
      <c r="A18" s="34" t="s">
        <v>344</v>
      </c>
      <c r="B18" s="35">
        <v>44187</v>
      </c>
      <c r="C18" s="36">
        <v>100</v>
      </c>
      <c r="D18" s="300">
        <f>Tableau1[[#This Row],[Montant_total]]</f>
        <v>211.1</v>
      </c>
      <c r="E18" s="166"/>
      <c r="F18" s="166"/>
      <c r="G18" s="166"/>
      <c r="H18" s="41">
        <v>207809</v>
      </c>
      <c r="I18" s="61">
        <v>211.1</v>
      </c>
      <c r="J18" s="36">
        <v>80807293</v>
      </c>
      <c r="K18" s="36"/>
      <c r="L18" s="36"/>
      <c r="M18" s="36"/>
      <c r="N18" s="62"/>
      <c r="O18" s="36"/>
      <c r="P18" s="42">
        <f>COUNTA(Tableau1[[#This Row],[Justif1]:[Justif6]])</f>
        <v>1</v>
      </c>
    </row>
    <row r="19" spans="1:16">
      <c r="A19" s="34" t="s">
        <v>343</v>
      </c>
      <c r="B19" s="35">
        <v>44187</v>
      </c>
      <c r="C19" s="36">
        <v>10</v>
      </c>
      <c r="D19" s="181">
        <f>Tableau1[[#This Row],[Montant_total]]</f>
        <v>580.75</v>
      </c>
      <c r="E19" s="181">
        <v>618</v>
      </c>
      <c r="F19" s="166"/>
      <c r="G19" s="181">
        <v>-1</v>
      </c>
      <c r="H19" s="41">
        <v>205500</v>
      </c>
      <c r="I19" s="61">
        <v>580.75</v>
      </c>
      <c r="J19" s="36">
        <v>80802615</v>
      </c>
      <c r="K19" s="36"/>
      <c r="L19" s="36"/>
      <c r="M19" s="36"/>
      <c r="N19" s="62"/>
      <c r="O19" s="36"/>
      <c r="P19" s="42">
        <f>COUNTA(Tableau1[[#This Row],[Justif1]:[Justif6]])</f>
        <v>1</v>
      </c>
    </row>
    <row r="20" spans="1:16">
      <c r="A20" s="34" t="s">
        <v>342</v>
      </c>
      <c r="B20" s="35">
        <v>44187</v>
      </c>
      <c r="C20" s="36">
        <v>10</v>
      </c>
      <c r="D20" s="181">
        <f>Tableau1[[#This Row],[Montant_total]]</f>
        <v>38.25</v>
      </c>
      <c r="E20" s="166"/>
      <c r="F20" s="166"/>
      <c r="G20" s="166"/>
      <c r="H20" s="114">
        <v>203931</v>
      </c>
      <c r="I20" s="61">
        <v>38.25</v>
      </c>
      <c r="J20" s="113">
        <v>80803088</v>
      </c>
      <c r="K20" s="113">
        <v>80803108</v>
      </c>
      <c r="L20" s="36"/>
      <c r="M20" s="36"/>
      <c r="N20" s="62"/>
      <c r="O20" s="36"/>
      <c r="P20" s="42">
        <f>COUNTA(Tableau1[[#This Row],[Justif1]:[Justif6]])</f>
        <v>2</v>
      </c>
    </row>
    <row r="21" spans="1:16">
      <c r="A21" s="34" t="s">
        <v>341</v>
      </c>
      <c r="B21" s="35">
        <v>44215</v>
      </c>
      <c r="C21" s="36">
        <v>190</v>
      </c>
      <c r="D21" s="166">
        <f>Tableau1[[#This Row],[Montant_total]]</f>
        <v>394.65</v>
      </c>
      <c r="E21" s="166">
        <v>394.7</v>
      </c>
      <c r="F21" s="166"/>
      <c r="G21" s="166">
        <v>5.0000000000011369E-2</v>
      </c>
      <c r="H21" s="41">
        <v>206512</v>
      </c>
      <c r="I21" s="61">
        <v>394.65</v>
      </c>
      <c r="J21" s="36">
        <v>80847663</v>
      </c>
      <c r="K21" s="36"/>
      <c r="L21" s="36"/>
      <c r="M21" s="36"/>
      <c r="N21" s="62"/>
      <c r="O21" s="36"/>
      <c r="P21" s="42">
        <f>COUNTA(Tableau1[[#This Row],[Justif1]:[Justif6]])</f>
        <v>1</v>
      </c>
    </row>
    <row r="22" spans="1:16">
      <c r="A22" s="34" t="s">
        <v>340</v>
      </c>
      <c r="B22" s="35">
        <v>44215</v>
      </c>
      <c r="C22" s="36">
        <v>30</v>
      </c>
      <c r="D22" s="197">
        <f>Tableau1[[#This Row],[Montant_total]]</f>
        <v>289.05</v>
      </c>
      <c r="E22" s="197">
        <v>1055.5999999999999</v>
      </c>
      <c r="F22" s="166"/>
      <c r="G22" s="197">
        <v>1</v>
      </c>
      <c r="H22" s="41">
        <v>220612</v>
      </c>
      <c r="I22" s="61">
        <v>289.05</v>
      </c>
      <c r="J22" s="36">
        <v>80847441</v>
      </c>
      <c r="K22" s="36"/>
      <c r="L22" s="36"/>
      <c r="M22" s="36"/>
      <c r="N22" s="62"/>
      <c r="O22" s="36"/>
      <c r="P22" s="42">
        <f>COUNTA(Tableau1[[#This Row],[Justif1]:[Justif6]])</f>
        <v>1</v>
      </c>
    </row>
    <row r="23" spans="1:16">
      <c r="A23" s="34" t="s">
        <v>339</v>
      </c>
      <c r="B23" s="35">
        <v>44215</v>
      </c>
      <c r="C23" s="36">
        <v>30</v>
      </c>
      <c r="D23" s="197">
        <f>Tableau1[[#This Row],[Montant_total]]</f>
        <v>260.3</v>
      </c>
      <c r="E23" s="166"/>
      <c r="F23" s="166"/>
      <c r="G23" s="197"/>
      <c r="H23" s="171">
        <v>329129</v>
      </c>
      <c r="I23" s="61">
        <v>260.3</v>
      </c>
      <c r="J23" s="170">
        <v>80847665</v>
      </c>
      <c r="K23" s="170">
        <v>80848882</v>
      </c>
      <c r="L23" s="36"/>
      <c r="M23" s="36"/>
      <c r="N23" s="62"/>
      <c r="O23" s="36"/>
      <c r="P23" s="42">
        <f>COUNTA(Tableau1[[#This Row],[Justif1]:[Justif6]])</f>
        <v>2</v>
      </c>
    </row>
    <row r="24" spans="1:16">
      <c r="A24" s="34" t="s">
        <v>338</v>
      </c>
      <c r="B24" s="35">
        <v>44215</v>
      </c>
      <c r="C24" s="36">
        <v>30</v>
      </c>
      <c r="D24" s="197">
        <f>Tableau1[[#This Row],[Montant_total]]</f>
        <v>205.1</v>
      </c>
      <c r="E24" s="166"/>
      <c r="F24" s="166"/>
      <c r="G24" s="197"/>
      <c r="H24" s="169">
        <v>204137</v>
      </c>
      <c r="I24" s="61">
        <v>205.1</v>
      </c>
      <c r="J24" s="168">
        <v>80848015</v>
      </c>
      <c r="K24" s="168">
        <v>80848873</v>
      </c>
      <c r="L24" s="36"/>
      <c r="M24" s="36"/>
      <c r="N24" s="62"/>
      <c r="O24" s="36"/>
      <c r="P24" s="42">
        <f>COUNTA(Tableau1[[#This Row],[Justif1]:[Justif6]])</f>
        <v>2</v>
      </c>
    </row>
    <row r="25" spans="1:16">
      <c r="A25" s="34" t="s">
        <v>337</v>
      </c>
      <c r="B25" s="35">
        <v>44215</v>
      </c>
      <c r="C25" s="36">
        <v>30</v>
      </c>
      <c r="D25" s="197">
        <f>Tableau1[[#This Row],[Montant_total]]</f>
        <v>300.14999999999998</v>
      </c>
      <c r="E25" s="166"/>
      <c r="F25" s="166"/>
      <c r="G25" s="166"/>
      <c r="H25" s="41">
        <v>202845</v>
      </c>
      <c r="I25" s="61">
        <v>300.14999999999998</v>
      </c>
      <c r="J25" s="36">
        <v>80848843</v>
      </c>
      <c r="K25" s="36"/>
      <c r="L25" s="36"/>
      <c r="M25" s="36"/>
      <c r="N25" s="62"/>
      <c r="O25" s="36"/>
      <c r="P25" s="42">
        <f>COUNTA(Tableau1[[#This Row],[Justif1]:[Justif6]])</f>
        <v>1</v>
      </c>
    </row>
    <row r="26" spans="1:16">
      <c r="A26" s="34" t="s">
        <v>336</v>
      </c>
      <c r="B26" s="35">
        <v>44212</v>
      </c>
      <c r="C26" s="36" t="s">
        <v>16</v>
      </c>
      <c r="D26" s="189">
        <f>Tableau1[[#This Row],[Montant_total]]</f>
        <v>65.900000000000006</v>
      </c>
      <c r="E26" s="166"/>
      <c r="F26" s="189">
        <v>436.7</v>
      </c>
      <c r="G26" s="189">
        <v>-5.6843418860808015E-14</v>
      </c>
      <c r="H26" s="41">
        <v>203317</v>
      </c>
      <c r="I26" s="61">
        <v>65.900000000000006</v>
      </c>
      <c r="J26" s="36">
        <v>70006100</v>
      </c>
      <c r="K26" s="36"/>
      <c r="L26" s="36"/>
      <c r="M26" s="36"/>
      <c r="N26" s="62"/>
      <c r="O26" s="36"/>
      <c r="P26" s="42">
        <f>COUNTA(Tableau1[[#This Row],[Justif1]:[Justif6]])</f>
        <v>1</v>
      </c>
    </row>
    <row r="27" spans="1:16">
      <c r="A27" s="34" t="s">
        <v>335</v>
      </c>
      <c r="B27" s="35">
        <v>44212</v>
      </c>
      <c r="C27" s="36" t="s">
        <v>16</v>
      </c>
      <c r="D27" s="189">
        <f>Tableau1[[#This Row],[Montant_total]]</f>
        <v>370.8</v>
      </c>
      <c r="E27" s="166"/>
      <c r="F27" s="166"/>
      <c r="G27" s="166"/>
      <c r="H27" s="41">
        <v>203317</v>
      </c>
      <c r="I27" s="61">
        <v>370.8</v>
      </c>
      <c r="J27" s="36">
        <v>80842117</v>
      </c>
      <c r="K27" s="36"/>
      <c r="L27" s="36"/>
      <c r="M27" s="36"/>
      <c r="N27" s="62"/>
      <c r="O27" s="36"/>
      <c r="P27" s="42">
        <f>COUNTA(Tableau1[[#This Row],[Justif1]:[Justif6]])</f>
        <v>1</v>
      </c>
    </row>
    <row r="28" spans="1:16">
      <c r="A28" s="34" t="s">
        <v>334</v>
      </c>
      <c r="B28" s="35">
        <v>44183</v>
      </c>
      <c r="C28" s="36">
        <v>60</v>
      </c>
      <c r="D28" s="177">
        <f>Tableau1[[#This Row],[Montant_total]]</f>
        <v>46.05</v>
      </c>
      <c r="E28" s="177">
        <v>2499.6</v>
      </c>
      <c r="F28" s="166"/>
      <c r="G28" s="177">
        <v>-0.8500000000003638</v>
      </c>
      <c r="H28" s="41">
        <v>202894</v>
      </c>
      <c r="I28" s="61">
        <v>46.05</v>
      </c>
      <c r="J28" s="36">
        <v>70005649</v>
      </c>
      <c r="K28" s="36"/>
      <c r="L28" s="36"/>
      <c r="M28" s="36"/>
      <c r="N28" s="62"/>
      <c r="O28" s="36"/>
      <c r="P28" s="42">
        <f>COUNTA(Tableau1[[#This Row],[Justif1]:[Justif6]])</f>
        <v>1</v>
      </c>
    </row>
    <row r="29" spans="1:16">
      <c r="A29" s="34" t="s">
        <v>333</v>
      </c>
      <c r="B29" s="35">
        <v>44183</v>
      </c>
      <c r="C29" s="36">
        <v>60</v>
      </c>
      <c r="D29" s="177">
        <f>Tableau1[[#This Row],[Montant_total]]</f>
        <v>-16.7</v>
      </c>
      <c r="E29" s="166"/>
      <c r="F29" s="166"/>
      <c r="G29" s="177"/>
      <c r="H29" s="41">
        <v>203014</v>
      </c>
      <c r="I29" s="61">
        <v>-16.7</v>
      </c>
      <c r="J29" s="36" t="s">
        <v>332</v>
      </c>
      <c r="K29" s="36"/>
      <c r="L29" s="36"/>
      <c r="M29" s="36"/>
      <c r="N29" s="62"/>
      <c r="O29" s="36"/>
      <c r="P29" s="42">
        <f>COUNTA(Tableau1[[#This Row],[Justif1]:[Justif6]])</f>
        <v>1</v>
      </c>
    </row>
    <row r="30" spans="1:16">
      <c r="A30" s="34" t="s">
        <v>331</v>
      </c>
      <c r="B30" s="35">
        <v>44183</v>
      </c>
      <c r="C30" s="36">
        <v>60</v>
      </c>
      <c r="D30" s="177">
        <f>Tableau1[[#This Row],[Montant_total]]</f>
        <v>205.35</v>
      </c>
      <c r="E30" s="166"/>
      <c r="F30" s="166"/>
      <c r="G30" s="177"/>
      <c r="H30" s="41">
        <v>203122</v>
      </c>
      <c r="I30" s="61">
        <v>205.35</v>
      </c>
      <c r="J30" s="36">
        <v>80802609</v>
      </c>
      <c r="K30" s="36"/>
      <c r="L30" s="36"/>
      <c r="M30" s="36"/>
      <c r="N30" s="62"/>
      <c r="O30" s="36"/>
      <c r="P30" s="42">
        <f>COUNTA(Tableau1[[#This Row],[Justif1]:[Justif6]])</f>
        <v>1</v>
      </c>
    </row>
    <row r="31" spans="1:16">
      <c r="A31" s="34" t="s">
        <v>330</v>
      </c>
      <c r="B31" s="35">
        <v>44183</v>
      </c>
      <c r="C31" s="36">
        <v>60</v>
      </c>
      <c r="D31" s="177">
        <f>Tableau1[[#This Row],[Montant_total]]</f>
        <v>1839.85</v>
      </c>
      <c r="E31" s="166"/>
      <c r="F31" s="166"/>
      <c r="G31" s="177"/>
      <c r="H31" s="46">
        <v>202896</v>
      </c>
      <c r="I31" s="61">
        <v>1839.85</v>
      </c>
      <c r="J31" s="71">
        <v>80801542</v>
      </c>
      <c r="K31" s="71">
        <v>80802604</v>
      </c>
      <c r="L31" s="71">
        <v>80803110</v>
      </c>
      <c r="M31" s="36"/>
      <c r="N31" s="62"/>
      <c r="O31" s="36"/>
      <c r="P31" s="42">
        <f>COUNTA(Tableau1[[#This Row],[Justif1]:[Justif6]])</f>
        <v>3</v>
      </c>
    </row>
    <row r="32" spans="1:16">
      <c r="A32" s="34" t="s">
        <v>329</v>
      </c>
      <c r="B32" s="35">
        <v>44183</v>
      </c>
      <c r="C32" s="36">
        <v>60</v>
      </c>
      <c r="D32" s="177">
        <f>Tableau1[[#This Row],[Montant_total]]</f>
        <v>235.95</v>
      </c>
      <c r="E32" s="166"/>
      <c r="F32" s="166"/>
      <c r="G32" s="177"/>
      <c r="H32" s="41">
        <v>203014</v>
      </c>
      <c r="I32" s="61">
        <v>235.95</v>
      </c>
      <c r="J32" s="36">
        <v>80801253</v>
      </c>
      <c r="K32" s="36"/>
      <c r="L32" s="36"/>
      <c r="M32" s="36"/>
      <c r="N32" s="62"/>
      <c r="O32" s="36"/>
      <c r="P32" s="42">
        <f>COUNTA(Tableau1[[#This Row],[Justif1]:[Justif6]])</f>
        <v>1</v>
      </c>
    </row>
    <row r="33" spans="1:16">
      <c r="A33" s="34" t="s">
        <v>328</v>
      </c>
      <c r="B33" s="35">
        <v>44183</v>
      </c>
      <c r="C33" s="36">
        <v>60</v>
      </c>
      <c r="D33" s="177">
        <f>Tableau1[[#This Row],[Montant_total]]</f>
        <v>189.95</v>
      </c>
      <c r="E33" s="166"/>
      <c r="F33" s="166"/>
      <c r="G33" s="166"/>
      <c r="H33" s="58">
        <v>202894</v>
      </c>
      <c r="I33" s="61">
        <v>189.95</v>
      </c>
      <c r="J33" s="64">
        <v>80802307</v>
      </c>
      <c r="K33" s="64">
        <v>80802600</v>
      </c>
      <c r="L33" s="64">
        <v>80803087</v>
      </c>
      <c r="M33" s="64">
        <v>80803109</v>
      </c>
      <c r="N33" s="62"/>
      <c r="O33" s="36"/>
      <c r="P33" s="42">
        <f>COUNTA(Tableau1[[#This Row],[Justif1]:[Justif6]])</f>
        <v>4</v>
      </c>
    </row>
    <row r="34" spans="1:16">
      <c r="A34" s="34" t="s">
        <v>327</v>
      </c>
      <c r="B34" s="35">
        <v>44183</v>
      </c>
      <c r="C34" s="36">
        <v>200</v>
      </c>
      <c r="D34" s="182">
        <f>Tableau1[[#This Row],[Montant_total]]</f>
        <v>1032.3</v>
      </c>
      <c r="E34" s="182">
        <v>1770.8</v>
      </c>
      <c r="F34" s="166"/>
      <c r="G34" s="182">
        <v>0</v>
      </c>
      <c r="H34" s="41">
        <v>323788</v>
      </c>
      <c r="I34" s="61">
        <v>1032.3</v>
      </c>
      <c r="J34" s="36">
        <v>80801559</v>
      </c>
      <c r="K34" s="36"/>
      <c r="L34" s="36"/>
      <c r="M34" s="36"/>
      <c r="N34" s="62"/>
      <c r="O34" s="36"/>
      <c r="P34" s="42">
        <f>COUNTA(Tableau1[[#This Row],[Justif1]:[Justif6]])</f>
        <v>1</v>
      </c>
    </row>
    <row r="35" spans="1:16">
      <c r="A35" s="34" t="s">
        <v>326</v>
      </c>
      <c r="B35" s="35">
        <v>44183</v>
      </c>
      <c r="C35" s="36">
        <v>200</v>
      </c>
      <c r="D35" s="182">
        <f>Tableau1[[#This Row],[Montant_total]]</f>
        <v>738.5</v>
      </c>
      <c r="E35" s="166"/>
      <c r="F35" s="166"/>
      <c r="G35" s="166"/>
      <c r="H35" s="41">
        <v>203317</v>
      </c>
      <c r="I35" s="61">
        <v>738.5</v>
      </c>
      <c r="J35" s="36">
        <v>80801725</v>
      </c>
      <c r="K35" s="36"/>
      <c r="L35" s="36"/>
      <c r="M35" s="36"/>
      <c r="N35" s="62"/>
      <c r="O35" s="36"/>
      <c r="P35" s="42">
        <f>COUNTA(Tableau1[[#This Row],[Justif1]:[Justif6]])</f>
        <v>1</v>
      </c>
    </row>
    <row r="36" spans="1:16">
      <c r="A36" s="34" t="s">
        <v>325</v>
      </c>
      <c r="B36" s="35">
        <v>44183</v>
      </c>
      <c r="C36" s="36">
        <v>190</v>
      </c>
      <c r="D36" s="300">
        <f>Tableau1[[#This Row],[Montant_total]]</f>
        <v>648.6</v>
      </c>
      <c r="E36" s="300">
        <v>896.25</v>
      </c>
      <c r="F36" s="166"/>
      <c r="G36" s="300">
        <v>0</v>
      </c>
      <c r="H36" s="43">
        <v>203954</v>
      </c>
      <c r="I36" s="61">
        <v>648.6</v>
      </c>
      <c r="J36" s="73">
        <v>80801229</v>
      </c>
      <c r="K36" s="73">
        <v>80801318</v>
      </c>
      <c r="L36" s="73">
        <v>80801319</v>
      </c>
      <c r="M36" s="36"/>
      <c r="N36" s="62"/>
      <c r="O36" s="36"/>
      <c r="P36" s="42">
        <f>COUNTA(Tableau1[[#This Row],[Justif1]:[Justif6]])</f>
        <v>3</v>
      </c>
    </row>
    <row r="37" spans="1:16">
      <c r="A37" s="34" t="s">
        <v>324</v>
      </c>
      <c r="B37" s="35">
        <v>44183</v>
      </c>
      <c r="C37" s="36">
        <v>190</v>
      </c>
      <c r="D37" s="300">
        <f>Tableau1[[#This Row],[Montant_total]]</f>
        <v>247.65</v>
      </c>
      <c r="E37" s="166"/>
      <c r="F37" s="166"/>
      <c r="G37" s="166"/>
      <c r="H37" s="116">
        <v>204956</v>
      </c>
      <c r="I37" s="61">
        <v>247.65</v>
      </c>
      <c r="J37" s="115">
        <v>80802126</v>
      </c>
      <c r="K37" s="115">
        <v>80802272</v>
      </c>
      <c r="L37" s="36"/>
      <c r="M37" s="36"/>
      <c r="N37" s="62"/>
      <c r="O37" s="36"/>
      <c r="P37" s="42">
        <f>COUNTA(Tableau1[[#This Row],[Justif1]:[Justif6]])</f>
        <v>2</v>
      </c>
    </row>
    <row r="38" spans="1:16">
      <c r="A38" s="34" t="s">
        <v>323</v>
      </c>
      <c r="B38" s="35">
        <v>44183</v>
      </c>
      <c r="C38" s="36">
        <v>100</v>
      </c>
      <c r="D38" s="297">
        <f>Tableau1[[#This Row],[Montant_total]]</f>
        <v>354.45</v>
      </c>
      <c r="E38" s="297">
        <v>559.4</v>
      </c>
      <c r="F38" s="166"/>
      <c r="G38" s="297">
        <v>0</v>
      </c>
      <c r="H38" s="200">
        <v>204624</v>
      </c>
      <c r="I38" s="61">
        <v>354.45</v>
      </c>
      <c r="J38" s="199">
        <v>80802127</v>
      </c>
      <c r="K38" s="199">
        <v>80802418</v>
      </c>
      <c r="L38" s="36"/>
      <c r="M38" s="36"/>
      <c r="N38" s="62"/>
      <c r="O38" s="36"/>
      <c r="P38" s="42">
        <f>COUNTA(Tableau1[[#This Row],[Justif1]:[Justif6]])</f>
        <v>2</v>
      </c>
    </row>
    <row r="39" spans="1:16">
      <c r="A39" s="34" t="s">
        <v>322</v>
      </c>
      <c r="B39" s="35">
        <v>44183</v>
      </c>
      <c r="C39" s="36">
        <v>100</v>
      </c>
      <c r="D39" s="297">
        <f>Tableau1[[#This Row],[Montant_total]]</f>
        <v>204.95</v>
      </c>
      <c r="E39" s="166"/>
      <c r="F39" s="166"/>
      <c r="G39" s="166"/>
      <c r="H39" s="193">
        <v>205421</v>
      </c>
      <c r="I39" s="61">
        <v>204.95</v>
      </c>
      <c r="J39" s="192">
        <v>80802121</v>
      </c>
      <c r="K39" s="192">
        <v>80802122</v>
      </c>
      <c r="L39" s="192">
        <v>80802417</v>
      </c>
      <c r="M39" s="36"/>
      <c r="N39" s="62"/>
      <c r="O39" s="36"/>
      <c r="P39" s="42">
        <f>COUNTA(Tableau1[[#This Row],[Justif1]:[Justif6]])</f>
        <v>3</v>
      </c>
    </row>
    <row r="40" spans="1:16">
      <c r="A40" s="34" t="s">
        <v>321</v>
      </c>
      <c r="B40" s="35">
        <v>44183</v>
      </c>
      <c r="C40" s="36">
        <v>10</v>
      </c>
      <c r="D40" s="301">
        <f>Tableau1[[#This Row],[Montant_total]]</f>
        <v>252.6</v>
      </c>
      <c r="E40" s="301">
        <v>717.9</v>
      </c>
      <c r="F40" s="166"/>
      <c r="G40" s="301">
        <v>-0.10000000000002274</v>
      </c>
      <c r="H40" s="48">
        <v>202933</v>
      </c>
      <c r="I40" s="61">
        <v>252.6</v>
      </c>
      <c r="J40" s="69">
        <v>80799789</v>
      </c>
      <c r="K40" s="69">
        <v>80800096</v>
      </c>
      <c r="L40" s="36"/>
      <c r="M40" s="36"/>
      <c r="N40" s="62"/>
      <c r="O40" s="36"/>
      <c r="P40" s="42">
        <f>COUNTA(Tableau1[[#This Row],[Justif1]:[Justif6]])</f>
        <v>2</v>
      </c>
    </row>
    <row r="41" spans="1:16">
      <c r="A41" s="34" t="s">
        <v>320</v>
      </c>
      <c r="B41" s="35">
        <v>44183</v>
      </c>
      <c r="C41" s="36">
        <v>10</v>
      </c>
      <c r="D41" s="301">
        <f>Tableau1[[#This Row],[Montant_total]]</f>
        <v>242.75</v>
      </c>
      <c r="E41" s="166"/>
      <c r="F41" s="166"/>
      <c r="G41" s="301"/>
      <c r="H41" s="47">
        <v>319519</v>
      </c>
      <c r="I41" s="61">
        <v>242.75</v>
      </c>
      <c r="J41" s="70">
        <v>80798630</v>
      </c>
      <c r="K41" s="70">
        <v>80799062</v>
      </c>
      <c r="L41" s="36"/>
      <c r="M41" s="36"/>
      <c r="N41" s="62"/>
      <c r="O41" s="36"/>
      <c r="P41" s="42">
        <f>COUNTA(Tableau1[[#This Row],[Justif1]:[Justif6]])</f>
        <v>2</v>
      </c>
    </row>
    <row r="42" spans="1:16">
      <c r="A42" s="34" t="s">
        <v>319</v>
      </c>
      <c r="B42" s="35">
        <v>44183</v>
      </c>
      <c r="C42" s="36">
        <v>10</v>
      </c>
      <c r="D42" s="301">
        <f>Tableau1[[#This Row],[Montant_total]]</f>
        <v>34.75</v>
      </c>
      <c r="E42" s="166"/>
      <c r="F42" s="166"/>
      <c r="G42" s="301"/>
      <c r="H42" s="41">
        <v>329671</v>
      </c>
      <c r="I42" s="61">
        <v>34.75</v>
      </c>
      <c r="J42" s="36">
        <v>80800099</v>
      </c>
      <c r="K42" s="36"/>
      <c r="L42" s="36"/>
      <c r="M42" s="36"/>
      <c r="N42" s="62"/>
      <c r="O42" s="36"/>
      <c r="P42" s="42">
        <f>COUNTA(Tableau1[[#This Row],[Justif1]:[Justif6]])</f>
        <v>1</v>
      </c>
    </row>
    <row r="43" spans="1:16">
      <c r="A43" s="34" t="s">
        <v>318</v>
      </c>
      <c r="B43" s="35">
        <v>44183</v>
      </c>
      <c r="C43" s="36">
        <v>10</v>
      </c>
      <c r="D43" s="301">
        <f>Tableau1[[#This Row],[Montant_total]]</f>
        <v>55.35</v>
      </c>
      <c r="E43" s="166"/>
      <c r="F43" s="166"/>
      <c r="G43" s="301"/>
      <c r="H43" s="41">
        <v>329129</v>
      </c>
      <c r="I43" s="61">
        <v>55.35</v>
      </c>
      <c r="J43" s="36">
        <v>80798636</v>
      </c>
      <c r="K43" s="36"/>
      <c r="L43" s="36"/>
      <c r="M43" s="36"/>
      <c r="N43" s="62"/>
      <c r="O43" s="36"/>
      <c r="P43" s="42">
        <f>COUNTA(Tableau1[[#This Row],[Justif1]:[Justif6]])</f>
        <v>1</v>
      </c>
    </row>
    <row r="44" spans="1:16">
      <c r="A44" s="34" t="s">
        <v>317</v>
      </c>
      <c r="B44" s="35">
        <v>44183</v>
      </c>
      <c r="C44" s="36">
        <v>10</v>
      </c>
      <c r="D44" s="301">
        <f>Tableau1[[#This Row],[Montant_total]]</f>
        <v>132.55000000000001</v>
      </c>
      <c r="E44" s="166"/>
      <c r="F44" s="166"/>
      <c r="G44" s="166"/>
      <c r="H44" s="44">
        <v>205210</v>
      </c>
      <c r="I44" s="61">
        <v>132.55000000000001</v>
      </c>
      <c r="J44" s="72">
        <v>80799787</v>
      </c>
      <c r="K44" s="72">
        <v>80800094</v>
      </c>
      <c r="L44" s="36"/>
      <c r="M44" s="36"/>
      <c r="N44" s="62"/>
      <c r="O44" s="36"/>
      <c r="P44" s="42">
        <f>COUNTA(Tableau1[[#This Row],[Justif1]:[Justif6]])</f>
        <v>2</v>
      </c>
    </row>
    <row r="45" spans="1:16">
      <c r="A45" s="34" t="s">
        <v>316</v>
      </c>
      <c r="B45" s="35">
        <v>44183</v>
      </c>
      <c r="C45" s="36">
        <v>80</v>
      </c>
      <c r="D45" s="166">
        <f>Tableau1[[#This Row],[Montant_total]]</f>
        <v>674.1</v>
      </c>
      <c r="E45" s="166">
        <v>674.1</v>
      </c>
      <c r="F45" s="166"/>
      <c r="G45" s="166">
        <v>0</v>
      </c>
      <c r="H45" s="184">
        <v>202873</v>
      </c>
      <c r="I45" s="61">
        <v>674.1</v>
      </c>
      <c r="J45" s="183">
        <v>80802308</v>
      </c>
      <c r="K45" s="183">
        <v>80802603</v>
      </c>
      <c r="L45" s="36"/>
      <c r="M45" s="36"/>
      <c r="N45" s="62"/>
      <c r="O45" s="36"/>
      <c r="P45" s="42">
        <f>COUNTA(Tableau1[[#This Row],[Justif1]:[Justif6]])</f>
        <v>2</v>
      </c>
    </row>
    <row r="46" spans="1:16">
      <c r="A46" s="34" t="s">
        <v>315</v>
      </c>
      <c r="B46" s="35">
        <v>44183</v>
      </c>
      <c r="C46" s="36">
        <v>50</v>
      </c>
      <c r="D46" s="166">
        <f>Tableau1[[#This Row],[Montant_total]]</f>
        <v>515.85</v>
      </c>
      <c r="E46" s="166">
        <v>516</v>
      </c>
      <c r="F46" s="166"/>
      <c r="G46" s="166">
        <v>0.14999999999997726</v>
      </c>
      <c r="H46" s="196">
        <v>202948</v>
      </c>
      <c r="I46" s="61">
        <v>515.85</v>
      </c>
      <c r="J46" s="195">
        <v>80801985</v>
      </c>
      <c r="K46" s="195">
        <v>80802602</v>
      </c>
      <c r="L46" s="36"/>
      <c r="M46" s="36"/>
      <c r="N46" s="62"/>
      <c r="O46" s="36"/>
      <c r="P46" s="42">
        <f>COUNTA(Tableau1[[#This Row],[Justif1]:[Justif6]])</f>
        <v>2</v>
      </c>
    </row>
    <row r="47" spans="1:16">
      <c r="A47" s="34" t="s">
        <v>314</v>
      </c>
      <c r="B47" s="35">
        <v>44182</v>
      </c>
      <c r="C47" s="36">
        <v>220</v>
      </c>
      <c r="D47" s="166">
        <f>Tableau1[[#This Row],[Montant_total]]</f>
        <v>248.75</v>
      </c>
      <c r="E47" s="166">
        <v>248.75</v>
      </c>
      <c r="F47" s="166"/>
      <c r="G47" s="166">
        <v>0</v>
      </c>
      <c r="H47" s="41">
        <v>208047</v>
      </c>
      <c r="I47" s="61">
        <v>248.75</v>
      </c>
      <c r="J47" s="36">
        <v>80798626</v>
      </c>
      <c r="K47" s="36"/>
      <c r="L47" s="36"/>
      <c r="M47" s="36"/>
      <c r="N47" s="62"/>
      <c r="O47" s="36"/>
      <c r="P47" s="42">
        <f>COUNTA(Tableau1[[#This Row],[Justif1]:[Justif6]])</f>
        <v>1</v>
      </c>
    </row>
    <row r="48" spans="1:16">
      <c r="A48" s="34" t="s">
        <v>313</v>
      </c>
      <c r="B48" s="35">
        <v>44182</v>
      </c>
      <c r="C48" s="36">
        <v>200</v>
      </c>
      <c r="D48" s="166">
        <f>Tableau1[[#This Row],[Montant_total]]</f>
        <v>106.1</v>
      </c>
      <c r="E48" s="166">
        <v>106.1</v>
      </c>
      <c r="F48" s="166"/>
      <c r="G48" s="166">
        <v>0</v>
      </c>
      <c r="H48" s="41">
        <v>203636</v>
      </c>
      <c r="I48" s="61">
        <v>106.1</v>
      </c>
      <c r="J48" s="36">
        <v>80799268</v>
      </c>
      <c r="K48" s="36"/>
      <c r="L48" s="36"/>
      <c r="M48" s="36"/>
      <c r="N48" s="62"/>
      <c r="O48" s="36"/>
      <c r="P48" s="42">
        <f>COUNTA(Tableau1[[#This Row],[Justif1]:[Justif6]])</f>
        <v>1</v>
      </c>
    </row>
    <row r="49" spans="1:16">
      <c r="A49" s="34" t="s">
        <v>312</v>
      </c>
      <c r="B49" s="35">
        <v>44182</v>
      </c>
      <c r="C49" s="36">
        <v>190</v>
      </c>
      <c r="D49" s="299">
        <f>Tableau1[[#This Row],[Montant_total]]</f>
        <v>188.35</v>
      </c>
      <c r="E49" s="299">
        <v>497.8</v>
      </c>
      <c r="F49" s="166"/>
      <c r="G49" s="299">
        <v>5.6843418860808015E-14</v>
      </c>
      <c r="H49" s="41">
        <v>207343</v>
      </c>
      <c r="I49" s="61">
        <v>188.35</v>
      </c>
      <c r="J49" s="36">
        <v>80800991</v>
      </c>
      <c r="K49" s="36"/>
      <c r="L49" s="36"/>
      <c r="M49" s="36"/>
      <c r="N49" s="62"/>
      <c r="O49" s="36"/>
      <c r="P49" s="42">
        <f>COUNTA(Tableau1[[#This Row],[Justif1]:[Justif6]])</f>
        <v>1</v>
      </c>
    </row>
    <row r="50" spans="1:16">
      <c r="A50" s="34" t="s">
        <v>311</v>
      </c>
      <c r="B50" s="35">
        <v>44182</v>
      </c>
      <c r="C50" s="36">
        <v>190</v>
      </c>
      <c r="D50" s="299">
        <f>Tableau1[[#This Row],[Montant_total]]</f>
        <v>309.45</v>
      </c>
      <c r="E50" s="166"/>
      <c r="F50" s="166"/>
      <c r="G50" s="166"/>
      <c r="H50" s="41">
        <v>206901</v>
      </c>
      <c r="I50" s="61">
        <v>309.45</v>
      </c>
      <c r="J50" s="36">
        <v>80800990</v>
      </c>
      <c r="K50" s="36"/>
      <c r="L50" s="36"/>
      <c r="M50" s="36"/>
      <c r="N50" s="62"/>
      <c r="O50" s="36"/>
      <c r="P50" s="42">
        <f>COUNTA(Tableau1[[#This Row],[Justif1]:[Justif6]])</f>
        <v>1</v>
      </c>
    </row>
    <row r="51" spans="1:16">
      <c r="A51" s="34" t="s">
        <v>310</v>
      </c>
      <c r="B51" s="35">
        <v>44182</v>
      </c>
      <c r="C51" s="36">
        <v>100</v>
      </c>
      <c r="D51" s="247">
        <f>Tableau1[[#This Row],[Montant_total]]</f>
        <v>734.95</v>
      </c>
      <c r="E51" s="247">
        <v>1268</v>
      </c>
      <c r="F51" s="166"/>
      <c r="G51" s="247">
        <v>-1.8499999999999091</v>
      </c>
      <c r="H51" s="51">
        <v>202935</v>
      </c>
      <c r="I51" s="61">
        <v>734.95</v>
      </c>
      <c r="J51" s="68">
        <v>80796198</v>
      </c>
      <c r="K51" s="68">
        <v>80797449</v>
      </c>
      <c r="L51" s="36"/>
      <c r="M51" s="36"/>
      <c r="N51" s="62"/>
      <c r="O51" s="36"/>
      <c r="P51" s="42">
        <f>COUNTA(Tableau1[[#This Row],[Justif1]:[Justif6]])</f>
        <v>2</v>
      </c>
    </row>
    <row r="52" spans="1:16">
      <c r="A52" s="34" t="s">
        <v>309</v>
      </c>
      <c r="B52" s="35">
        <v>44182</v>
      </c>
      <c r="C52" s="36">
        <v>100</v>
      </c>
      <c r="D52" s="247">
        <f>Tableau1[[#This Row],[Montant_total]]</f>
        <v>69.400000000000006</v>
      </c>
      <c r="E52" s="166"/>
      <c r="F52" s="166"/>
      <c r="G52" s="247"/>
      <c r="H52" s="107">
        <v>203931</v>
      </c>
      <c r="I52" s="61">
        <v>69.400000000000006</v>
      </c>
      <c r="J52" s="106">
        <v>80797072</v>
      </c>
      <c r="K52" s="106">
        <v>80797425</v>
      </c>
      <c r="L52" s="36"/>
      <c r="M52" s="36"/>
      <c r="N52" s="62"/>
      <c r="O52" s="36"/>
      <c r="P52" s="42">
        <f>COUNTA(Tableau1[[#This Row],[Justif1]:[Justif6]])</f>
        <v>2</v>
      </c>
    </row>
    <row r="53" spans="1:16">
      <c r="A53" s="34" t="s">
        <v>308</v>
      </c>
      <c r="B53" s="35">
        <v>44182</v>
      </c>
      <c r="C53" s="36">
        <v>100</v>
      </c>
      <c r="D53" s="247">
        <f>Tableau1[[#This Row],[Montant_total]]</f>
        <v>465.5</v>
      </c>
      <c r="E53" s="166"/>
      <c r="F53" s="166"/>
      <c r="G53" s="166"/>
      <c r="H53" s="41">
        <v>205500</v>
      </c>
      <c r="I53" s="61">
        <v>465.5</v>
      </c>
      <c r="J53" s="36">
        <v>80797426</v>
      </c>
      <c r="K53" s="36"/>
      <c r="L53" s="36"/>
      <c r="M53" s="36"/>
      <c r="N53" s="62"/>
      <c r="O53" s="36"/>
      <c r="P53" s="42">
        <f>COUNTA(Tableau1[[#This Row],[Justif1]:[Justif6]])</f>
        <v>1</v>
      </c>
    </row>
    <row r="54" spans="1:16">
      <c r="A54" s="34" t="s">
        <v>307</v>
      </c>
      <c r="B54" s="35">
        <v>44182</v>
      </c>
      <c r="C54" s="36">
        <v>60</v>
      </c>
      <c r="D54" s="298">
        <f>Tableau1[[#This Row],[Montant_total]]</f>
        <v>190.2</v>
      </c>
      <c r="E54" s="298">
        <v>409.25</v>
      </c>
      <c r="F54" s="166"/>
      <c r="G54" s="298">
        <v>0</v>
      </c>
      <c r="H54" s="41">
        <v>205278</v>
      </c>
      <c r="I54" s="61">
        <v>190.2</v>
      </c>
      <c r="J54" s="36">
        <v>80799473</v>
      </c>
      <c r="K54" s="36"/>
      <c r="L54" s="36"/>
      <c r="M54" s="36"/>
      <c r="N54" s="62"/>
      <c r="O54" s="36"/>
      <c r="P54" s="42">
        <f>COUNTA(Tableau1[[#This Row],[Justif1]:[Justif6]])</f>
        <v>1</v>
      </c>
    </row>
    <row r="55" spans="1:16">
      <c r="A55" s="34" t="s">
        <v>306</v>
      </c>
      <c r="B55" s="35">
        <v>44182</v>
      </c>
      <c r="C55" s="36">
        <v>60</v>
      </c>
      <c r="D55" s="298">
        <f>Tableau1[[#This Row],[Montant_total]]</f>
        <v>219.05</v>
      </c>
      <c r="E55" s="166"/>
      <c r="F55" s="166"/>
      <c r="G55" s="166"/>
      <c r="H55" s="186">
        <v>206244</v>
      </c>
      <c r="I55" s="61">
        <v>219.05</v>
      </c>
      <c r="J55" s="185">
        <v>80799184</v>
      </c>
      <c r="K55" s="185">
        <v>80799986</v>
      </c>
      <c r="L55" s="36"/>
      <c r="M55" s="36"/>
      <c r="N55" s="62"/>
      <c r="O55" s="36"/>
      <c r="P55" s="42">
        <f>COUNTA(Tableau1[[#This Row],[Justif1]:[Justif6]])</f>
        <v>2</v>
      </c>
    </row>
    <row r="56" spans="1:16">
      <c r="A56" s="34" t="s">
        <v>305</v>
      </c>
      <c r="B56" s="35">
        <v>44182</v>
      </c>
      <c r="C56" s="36">
        <v>50</v>
      </c>
      <c r="D56" s="166">
        <f>Tableau1[[#This Row],[Montant_total]]</f>
        <v>842.85</v>
      </c>
      <c r="E56" s="166">
        <v>842.85</v>
      </c>
      <c r="F56" s="166"/>
      <c r="G56" s="166">
        <v>0</v>
      </c>
      <c r="H56" s="41">
        <v>203481</v>
      </c>
      <c r="I56" s="61">
        <v>842.85</v>
      </c>
      <c r="J56" s="36">
        <v>80798613</v>
      </c>
      <c r="K56" s="36"/>
      <c r="L56" s="36"/>
      <c r="M56" s="36"/>
      <c r="N56" s="62"/>
      <c r="O56" s="36"/>
      <c r="P56" s="42">
        <f>COUNTA(Tableau1[[#This Row],[Justif1]:[Justif6]])</f>
        <v>1</v>
      </c>
    </row>
    <row r="57" spans="1:16">
      <c r="A57" s="34" t="s">
        <v>304</v>
      </c>
      <c r="B57" s="35">
        <v>44211</v>
      </c>
      <c r="C57" s="36">
        <v>200</v>
      </c>
      <c r="D57" s="166">
        <f>Tableau1[[#This Row],[Montant_total]]</f>
        <v>667.3</v>
      </c>
      <c r="E57" s="166">
        <v>667.3</v>
      </c>
      <c r="F57" s="166"/>
      <c r="G57" s="166">
        <v>0</v>
      </c>
      <c r="H57" s="44">
        <v>202873</v>
      </c>
      <c r="I57" s="61">
        <v>667.3</v>
      </c>
      <c r="J57" s="72">
        <v>80842889</v>
      </c>
      <c r="K57" s="72">
        <v>80842947</v>
      </c>
      <c r="L57" s="36"/>
      <c r="M57" s="36"/>
      <c r="N57" s="62"/>
      <c r="O57" s="36"/>
      <c r="P57" s="42">
        <f>COUNTA(Tableau1[[#This Row],[Justif1]:[Justif6]])</f>
        <v>2</v>
      </c>
    </row>
    <row r="58" spans="1:16">
      <c r="A58" s="34" t="s">
        <v>303</v>
      </c>
      <c r="B58" s="35">
        <v>44211</v>
      </c>
      <c r="C58" s="36">
        <v>100</v>
      </c>
      <c r="D58" s="166">
        <f>Tableau1[[#This Row],[Montant_total]]</f>
        <v>237.8</v>
      </c>
      <c r="E58" s="166">
        <v>237.8</v>
      </c>
      <c r="F58" s="166"/>
      <c r="G58" s="166">
        <v>0</v>
      </c>
      <c r="H58" s="41">
        <v>205819</v>
      </c>
      <c r="I58" s="61">
        <v>237.8</v>
      </c>
      <c r="J58" s="36">
        <v>80842961</v>
      </c>
      <c r="K58" s="36"/>
      <c r="L58" s="36"/>
      <c r="M58" s="36"/>
      <c r="N58" s="62"/>
      <c r="O58" s="36"/>
      <c r="P58" s="42">
        <f>COUNTA(Tableau1[[#This Row],[Justif1]:[Justif6]])</f>
        <v>1</v>
      </c>
    </row>
    <row r="59" spans="1:16">
      <c r="A59" s="34" t="s">
        <v>302</v>
      </c>
      <c r="B59" s="35">
        <v>44211</v>
      </c>
      <c r="C59" s="36">
        <v>50</v>
      </c>
      <c r="D59" s="166">
        <f>Tableau1[[#This Row],[Montant_total]]</f>
        <v>242.35</v>
      </c>
      <c r="E59" s="166">
        <v>242</v>
      </c>
      <c r="F59" s="166"/>
      <c r="G59" s="166">
        <v>-0.34999999999999432</v>
      </c>
      <c r="H59" s="41">
        <v>205500</v>
      </c>
      <c r="I59" s="61">
        <v>242.35</v>
      </c>
      <c r="J59" s="36">
        <v>80842950</v>
      </c>
      <c r="K59" s="36"/>
      <c r="L59" s="36"/>
      <c r="M59" s="36"/>
      <c r="N59" s="62"/>
      <c r="O59" s="36"/>
      <c r="P59" s="42">
        <f>COUNTA(Tableau1[[#This Row],[Justif1]:[Justif6]])</f>
        <v>1</v>
      </c>
    </row>
    <row r="60" spans="1:16">
      <c r="A60" s="34" t="s">
        <v>301</v>
      </c>
      <c r="B60" s="35">
        <v>44211</v>
      </c>
      <c r="C60" s="36" t="s">
        <v>16</v>
      </c>
      <c r="D60" s="245">
        <f>Tableau1[[#This Row],[Montant_total]]</f>
        <v>237.35</v>
      </c>
      <c r="E60" s="166"/>
      <c r="F60" s="245">
        <v>477.95</v>
      </c>
      <c r="G60" s="245">
        <v>0</v>
      </c>
      <c r="H60" s="196">
        <v>207489</v>
      </c>
      <c r="I60" s="61">
        <v>237.35</v>
      </c>
      <c r="J60" s="195">
        <v>80842561</v>
      </c>
      <c r="K60" s="195">
        <v>80842723</v>
      </c>
      <c r="L60" s="36"/>
      <c r="M60" s="36"/>
      <c r="N60" s="62"/>
      <c r="O60" s="36"/>
      <c r="P60" s="42">
        <f>COUNTA(Tableau1[[#This Row],[Justif1]:[Justif6]])</f>
        <v>2</v>
      </c>
    </row>
    <row r="61" spans="1:16">
      <c r="A61" s="34" t="s">
        <v>300</v>
      </c>
      <c r="B61" s="35">
        <v>44211</v>
      </c>
      <c r="C61" s="36" t="s">
        <v>16</v>
      </c>
      <c r="D61" s="245">
        <f>Tableau1[[#This Row],[Montant_total]]</f>
        <v>240.6</v>
      </c>
      <c r="E61" s="166"/>
      <c r="F61" s="166"/>
      <c r="G61" s="166"/>
      <c r="H61" s="43">
        <v>323268</v>
      </c>
      <c r="I61" s="61">
        <v>240.6</v>
      </c>
      <c r="J61" s="73">
        <v>80841839</v>
      </c>
      <c r="K61" s="73">
        <v>80842979</v>
      </c>
      <c r="L61" s="36"/>
      <c r="M61" s="36"/>
      <c r="N61" s="62"/>
      <c r="O61" s="36"/>
      <c r="P61" s="42">
        <f>COUNTA(Tableau1[[#This Row],[Justif1]:[Justif6]])</f>
        <v>2</v>
      </c>
    </row>
    <row r="62" spans="1:16">
      <c r="A62" s="34" t="s">
        <v>299</v>
      </c>
      <c r="B62" s="35">
        <v>44210</v>
      </c>
      <c r="C62" s="36" t="s">
        <v>16</v>
      </c>
      <c r="D62" s="297">
        <f>Tableau1[[#This Row],[Montant_total]]</f>
        <v>235.65</v>
      </c>
      <c r="E62" s="166"/>
      <c r="F62" s="297">
        <v>587.29999999999995</v>
      </c>
      <c r="G62" s="297">
        <v>0</v>
      </c>
      <c r="H62" s="116">
        <v>202921</v>
      </c>
      <c r="I62" s="61">
        <v>235.65</v>
      </c>
      <c r="J62" s="115">
        <v>80837245</v>
      </c>
      <c r="K62" s="115">
        <v>80838055</v>
      </c>
      <c r="L62" s="115">
        <v>80838159</v>
      </c>
      <c r="M62" s="36"/>
      <c r="N62" s="62"/>
      <c r="O62" s="36"/>
      <c r="P62" s="42">
        <f>COUNTA(Tableau1[[#This Row],[Justif1]:[Justif6]])</f>
        <v>3</v>
      </c>
    </row>
    <row r="63" spans="1:16">
      <c r="A63" s="34" t="s">
        <v>298</v>
      </c>
      <c r="B63" s="35">
        <v>44210</v>
      </c>
      <c r="C63" s="36" t="s">
        <v>16</v>
      </c>
      <c r="D63" s="297">
        <f>Tableau1[[#This Row],[Montant_total]]</f>
        <v>69.099999999999994</v>
      </c>
      <c r="E63" s="166"/>
      <c r="F63" s="166"/>
      <c r="G63" s="297"/>
      <c r="H63" s="41">
        <v>202921</v>
      </c>
      <c r="I63" s="61">
        <v>69.099999999999994</v>
      </c>
      <c r="J63" s="36">
        <v>80840906</v>
      </c>
      <c r="K63" s="36"/>
      <c r="L63" s="36"/>
      <c r="M63" s="36"/>
      <c r="N63" s="62"/>
      <c r="O63" s="36"/>
      <c r="P63" s="42">
        <f>COUNTA(Tableau1[[#This Row],[Justif1]:[Justif6]])</f>
        <v>1</v>
      </c>
    </row>
    <row r="64" spans="1:16">
      <c r="A64" s="34" t="s">
        <v>297</v>
      </c>
      <c r="B64" s="35">
        <v>44210</v>
      </c>
      <c r="C64" s="36" t="s">
        <v>16</v>
      </c>
      <c r="D64" s="297">
        <f>Tableau1[[#This Row],[Montant_total]]</f>
        <v>186.15</v>
      </c>
      <c r="E64" s="166"/>
      <c r="F64" s="166"/>
      <c r="G64" s="297"/>
      <c r="H64" s="41">
        <v>202921</v>
      </c>
      <c r="I64" s="61">
        <v>186.15</v>
      </c>
      <c r="J64" s="36">
        <v>80838091</v>
      </c>
      <c r="K64" s="36"/>
      <c r="L64" s="36"/>
      <c r="M64" s="36"/>
      <c r="N64" s="62"/>
      <c r="O64" s="36"/>
      <c r="P64" s="42">
        <f>COUNTA(Tableau1[[#This Row],[Justif1]:[Justif6]])</f>
        <v>1</v>
      </c>
    </row>
    <row r="65" spans="1:16">
      <c r="A65" s="34" t="s">
        <v>296</v>
      </c>
      <c r="B65" s="35">
        <v>44210</v>
      </c>
      <c r="C65" s="36" t="s">
        <v>16</v>
      </c>
      <c r="D65" s="297">
        <f>Tableau1[[#This Row],[Montant_total]]</f>
        <v>96.4</v>
      </c>
      <c r="E65" s="166"/>
      <c r="F65" s="166"/>
      <c r="G65" s="166"/>
      <c r="H65" s="193">
        <v>202859</v>
      </c>
      <c r="I65" s="61">
        <v>96.4</v>
      </c>
      <c r="J65" s="192">
        <v>80839550</v>
      </c>
      <c r="K65" s="192">
        <v>80840615</v>
      </c>
      <c r="L65" s="36"/>
      <c r="M65" s="36"/>
      <c r="N65" s="62"/>
      <c r="O65" s="36"/>
      <c r="P65" s="42">
        <f>COUNTA(Tableau1[[#This Row],[Justif1]:[Justif6]])</f>
        <v>2</v>
      </c>
    </row>
    <row r="66" spans="1:16">
      <c r="A66" s="34" t="s">
        <v>295</v>
      </c>
      <c r="B66" s="35">
        <v>44210</v>
      </c>
      <c r="C66" s="36" t="s">
        <v>42</v>
      </c>
      <c r="D66" s="166">
        <f>Tableau1[[#This Row],[Montant_total]]</f>
        <v>111.75</v>
      </c>
      <c r="E66" s="166"/>
      <c r="F66" s="166">
        <v>111</v>
      </c>
      <c r="G66" s="166">
        <v>-0.75</v>
      </c>
      <c r="H66" s="41">
        <v>202871</v>
      </c>
      <c r="I66" s="61">
        <v>111.75</v>
      </c>
      <c r="J66" s="36">
        <v>80838095</v>
      </c>
      <c r="K66" s="36"/>
      <c r="L66" s="36"/>
      <c r="M66" s="36"/>
      <c r="N66" s="62"/>
      <c r="O66" s="36"/>
      <c r="P66" s="42">
        <f>COUNTA(Tableau1[[#This Row],[Justif1]:[Justif6]])</f>
        <v>1</v>
      </c>
    </row>
    <row r="67" spans="1:16">
      <c r="A67" s="34" t="s">
        <v>294</v>
      </c>
      <c r="B67" s="35">
        <v>44210</v>
      </c>
      <c r="C67" s="36">
        <v>200</v>
      </c>
      <c r="D67" s="178">
        <f>Tableau1[[#This Row],[Montant_total]]</f>
        <v>108.65</v>
      </c>
      <c r="E67" s="178">
        <v>500.4</v>
      </c>
      <c r="F67" s="166"/>
      <c r="G67" s="178">
        <v>0.54999999999995453</v>
      </c>
      <c r="H67" s="48">
        <v>203161</v>
      </c>
      <c r="I67" s="61">
        <v>108.65</v>
      </c>
      <c r="J67" s="69">
        <v>80839546</v>
      </c>
      <c r="K67" s="69">
        <v>80840919</v>
      </c>
      <c r="L67" s="36"/>
      <c r="M67" s="36"/>
      <c r="N67" s="62"/>
      <c r="O67" s="36"/>
      <c r="P67" s="42">
        <f>COUNTA(Tableau1[[#This Row],[Justif1]:[Justif6]])</f>
        <v>2</v>
      </c>
    </row>
    <row r="68" spans="1:16">
      <c r="A68" s="34" t="s">
        <v>293</v>
      </c>
      <c r="B68" s="35">
        <v>44210</v>
      </c>
      <c r="C68" s="36">
        <v>200</v>
      </c>
      <c r="D68" s="178">
        <f>Tableau1[[#This Row],[Montant_total]]</f>
        <v>200.3</v>
      </c>
      <c r="E68" s="166"/>
      <c r="F68" s="166"/>
      <c r="G68" s="178"/>
      <c r="H68" s="47">
        <v>203161</v>
      </c>
      <c r="I68" s="61">
        <v>200.3</v>
      </c>
      <c r="J68" s="70">
        <v>80839544</v>
      </c>
      <c r="K68" s="70">
        <v>80839545</v>
      </c>
      <c r="L68" s="36"/>
      <c r="M68" s="36"/>
      <c r="N68" s="62"/>
      <c r="O68" s="36"/>
      <c r="P68" s="42">
        <f>COUNTA(Tableau1[[#This Row],[Justif1]:[Justif6]])</f>
        <v>2</v>
      </c>
    </row>
    <row r="69" spans="1:16">
      <c r="A69" s="34" t="s">
        <v>292</v>
      </c>
      <c r="B69" s="35">
        <v>44210</v>
      </c>
      <c r="C69" s="36">
        <v>200</v>
      </c>
      <c r="D69" s="178">
        <f>Tableau1[[#This Row],[Montant_total]]</f>
        <v>190.9</v>
      </c>
      <c r="E69" s="166"/>
      <c r="F69" s="166"/>
      <c r="G69" s="166"/>
      <c r="H69" s="46">
        <v>205278</v>
      </c>
      <c r="I69" s="61">
        <v>190.9</v>
      </c>
      <c r="J69" s="71">
        <v>80840389</v>
      </c>
      <c r="K69" s="71">
        <v>80840908</v>
      </c>
      <c r="L69" s="36"/>
      <c r="M69" s="36"/>
      <c r="N69" s="62"/>
      <c r="O69" s="36"/>
      <c r="P69" s="42">
        <f>COUNTA(Tableau1[[#This Row],[Justif1]:[Justif6]])</f>
        <v>2</v>
      </c>
    </row>
    <row r="70" spans="1:16">
      <c r="A70" s="34" t="s">
        <v>291</v>
      </c>
      <c r="B70" s="35">
        <v>44210</v>
      </c>
      <c r="C70" s="36">
        <v>190</v>
      </c>
      <c r="D70" s="166">
        <f>Tableau1[[#This Row],[Montant_total]]</f>
        <v>248.55</v>
      </c>
      <c r="E70" s="166">
        <v>248.55</v>
      </c>
      <c r="F70" s="166"/>
      <c r="G70" s="166">
        <v>0</v>
      </c>
      <c r="H70" s="44">
        <v>207233</v>
      </c>
      <c r="I70" s="61">
        <v>248.55</v>
      </c>
      <c r="J70" s="72">
        <v>80839531</v>
      </c>
      <c r="K70" s="72">
        <v>80840920</v>
      </c>
      <c r="L70" s="36"/>
      <c r="M70" s="36"/>
      <c r="N70" s="62"/>
      <c r="O70" s="36"/>
      <c r="P70" s="42">
        <f>COUNTA(Tableau1[[#This Row],[Justif1]:[Justif6]])</f>
        <v>2</v>
      </c>
    </row>
    <row r="71" spans="1:16">
      <c r="A71" s="34" t="s">
        <v>290</v>
      </c>
      <c r="B71" s="35">
        <v>44210</v>
      </c>
      <c r="C71" s="36">
        <v>50</v>
      </c>
      <c r="D71" s="245">
        <f>Tableau1[[#This Row],[Montant_total]]</f>
        <v>56.85</v>
      </c>
      <c r="E71" s="245">
        <v>527.04999999999995</v>
      </c>
      <c r="F71" s="166"/>
      <c r="G71" s="245">
        <v>-0.75</v>
      </c>
      <c r="H71" s="41">
        <v>205500</v>
      </c>
      <c r="I71" s="61">
        <v>56.85</v>
      </c>
      <c r="J71" s="36">
        <v>80840930</v>
      </c>
      <c r="K71" s="36"/>
      <c r="L71" s="36"/>
      <c r="M71" s="36"/>
      <c r="N71" s="62"/>
      <c r="O71" s="36"/>
      <c r="P71" s="42">
        <f>COUNTA(Tableau1[[#This Row],[Justif1]:[Justif6]])</f>
        <v>1</v>
      </c>
    </row>
    <row r="72" spans="1:16">
      <c r="A72" s="34" t="s">
        <v>289</v>
      </c>
      <c r="B72" s="35">
        <v>44210</v>
      </c>
      <c r="C72" s="36">
        <v>50</v>
      </c>
      <c r="D72" s="245">
        <f>Tableau1[[#This Row],[Montant_total]]</f>
        <v>41.6</v>
      </c>
      <c r="E72" s="166"/>
      <c r="F72" s="166"/>
      <c r="G72" s="245"/>
      <c r="H72" s="41">
        <v>203931</v>
      </c>
      <c r="I72" s="61">
        <v>41.6</v>
      </c>
      <c r="J72" s="36">
        <v>80838093</v>
      </c>
      <c r="K72" s="36"/>
      <c r="L72" s="36"/>
      <c r="M72" s="36"/>
      <c r="N72" s="62"/>
      <c r="O72" s="36"/>
      <c r="P72" s="42">
        <f>COUNTA(Tableau1[[#This Row],[Justif1]:[Justif6]])</f>
        <v>1</v>
      </c>
    </row>
    <row r="73" spans="1:16">
      <c r="A73" s="34" t="s">
        <v>288</v>
      </c>
      <c r="B73" s="35">
        <v>44210</v>
      </c>
      <c r="C73" s="36">
        <v>50</v>
      </c>
      <c r="D73" s="245">
        <f>Tableau1[[#This Row],[Montant_total]]</f>
        <v>31.15</v>
      </c>
      <c r="E73" s="166"/>
      <c r="F73" s="166"/>
      <c r="G73" s="245"/>
      <c r="H73" s="41">
        <v>203931</v>
      </c>
      <c r="I73" s="61">
        <v>31.15</v>
      </c>
      <c r="J73" s="36">
        <v>80838056</v>
      </c>
      <c r="K73" s="36"/>
      <c r="L73" s="36"/>
      <c r="M73" s="36"/>
      <c r="N73" s="62"/>
      <c r="O73" s="36"/>
      <c r="P73" s="42">
        <f>COUNTA(Tableau1[[#This Row],[Justif1]:[Justif6]])</f>
        <v>1</v>
      </c>
    </row>
    <row r="74" spans="1:16">
      <c r="A74" s="34" t="s">
        <v>287</v>
      </c>
      <c r="B74" s="35">
        <v>44210</v>
      </c>
      <c r="C74" s="36">
        <v>50</v>
      </c>
      <c r="D74" s="245">
        <f>Tableau1[[#This Row],[Montant_total]]</f>
        <v>208.7</v>
      </c>
      <c r="E74" s="166"/>
      <c r="F74" s="166"/>
      <c r="G74" s="245"/>
      <c r="H74" s="41">
        <v>204137</v>
      </c>
      <c r="I74" s="61">
        <v>208.7</v>
      </c>
      <c r="J74" s="36">
        <v>80840045</v>
      </c>
      <c r="K74" s="36"/>
      <c r="L74" s="36"/>
      <c r="M74" s="36"/>
      <c r="N74" s="62"/>
      <c r="O74" s="36"/>
      <c r="P74" s="42">
        <f>COUNTA(Tableau1[[#This Row],[Justif1]:[Justif6]])</f>
        <v>1</v>
      </c>
    </row>
    <row r="75" spans="1:16">
      <c r="A75" s="34" t="s">
        <v>286</v>
      </c>
      <c r="B75" s="35">
        <v>44210</v>
      </c>
      <c r="C75" s="36">
        <v>50</v>
      </c>
      <c r="D75" s="245">
        <f>Tableau1[[#This Row],[Montant_total]]</f>
        <v>189.5</v>
      </c>
      <c r="E75" s="166"/>
      <c r="F75" s="166"/>
      <c r="G75" s="166"/>
      <c r="H75" s="43">
        <v>202933</v>
      </c>
      <c r="I75" s="61">
        <v>189.5</v>
      </c>
      <c r="J75" s="73">
        <v>80840617</v>
      </c>
      <c r="K75" s="73">
        <v>80840712</v>
      </c>
      <c r="L75" s="36"/>
      <c r="M75" s="36"/>
      <c r="N75" s="62"/>
      <c r="O75" s="36"/>
      <c r="P75" s="42">
        <f>COUNTA(Tableau1[[#This Row],[Justif1]:[Justif6]])</f>
        <v>2</v>
      </c>
    </row>
    <row r="76" spans="1:16">
      <c r="A76" s="34" t="s">
        <v>285</v>
      </c>
      <c r="B76" s="35">
        <v>44209</v>
      </c>
      <c r="C76" s="36" t="s">
        <v>42</v>
      </c>
      <c r="D76" s="166">
        <f>Tableau1[[#This Row],[Montant_total]]</f>
        <v>218.2</v>
      </c>
      <c r="E76" s="166"/>
      <c r="F76" s="166">
        <v>218</v>
      </c>
      <c r="G76" s="166">
        <v>-0.19999999999998863</v>
      </c>
      <c r="H76" s="41">
        <v>202871</v>
      </c>
      <c r="I76" s="61">
        <v>218.2</v>
      </c>
      <c r="J76" s="36">
        <v>80838058</v>
      </c>
      <c r="K76" s="36"/>
      <c r="L76" s="36"/>
      <c r="M76" s="36"/>
      <c r="N76" s="62"/>
      <c r="O76" s="36"/>
      <c r="P76" s="42">
        <f>COUNTA(Tableau1[[#This Row],[Justif1]:[Justif6]])</f>
        <v>1</v>
      </c>
    </row>
    <row r="77" spans="1:16">
      <c r="A77" s="34" t="s">
        <v>284</v>
      </c>
      <c r="B77" s="35">
        <v>44209</v>
      </c>
      <c r="C77" s="36">
        <v>200</v>
      </c>
      <c r="D77" s="166">
        <f>Tableau1[[#This Row],[Montant_total]]</f>
        <v>188.2</v>
      </c>
      <c r="E77" s="166">
        <v>188.35</v>
      </c>
      <c r="F77" s="166"/>
      <c r="G77" s="166">
        <v>0.15000000000000568</v>
      </c>
      <c r="H77" s="41">
        <v>207294</v>
      </c>
      <c r="I77" s="61">
        <v>188.2</v>
      </c>
      <c r="J77" s="36">
        <v>80838224</v>
      </c>
      <c r="K77" s="36"/>
      <c r="L77" s="36"/>
      <c r="M77" s="36"/>
      <c r="N77" s="62"/>
      <c r="O77" s="36"/>
      <c r="P77" s="42">
        <f>COUNTA(Tableau1[[#This Row],[Justif1]:[Justif6]])</f>
        <v>1</v>
      </c>
    </row>
    <row r="78" spans="1:16">
      <c r="A78" s="34" t="s">
        <v>283</v>
      </c>
      <c r="B78" s="35">
        <v>44209</v>
      </c>
      <c r="C78" s="36">
        <v>50</v>
      </c>
      <c r="D78" s="166">
        <f>Tableau1[[#This Row],[Montant_total]]</f>
        <v>271.95</v>
      </c>
      <c r="E78" s="166">
        <v>271.8</v>
      </c>
      <c r="F78" s="166"/>
      <c r="G78" s="166">
        <v>-0.14999999999997726</v>
      </c>
      <c r="H78" s="200">
        <v>205548</v>
      </c>
      <c r="I78" s="61">
        <v>271.95</v>
      </c>
      <c r="J78" s="199">
        <v>80837316</v>
      </c>
      <c r="K78" s="199">
        <v>80835157</v>
      </c>
      <c r="L78" s="36"/>
      <c r="M78" s="36"/>
      <c r="N78" s="62"/>
      <c r="O78" s="36"/>
      <c r="P78" s="42">
        <f>COUNTA(Tableau1[[#This Row],[Justif1]:[Justif6]])</f>
        <v>2</v>
      </c>
    </row>
    <row r="79" spans="1:16">
      <c r="A79" s="34" t="s">
        <v>282</v>
      </c>
      <c r="B79" s="35">
        <v>44209</v>
      </c>
      <c r="C79" s="36">
        <v>30</v>
      </c>
      <c r="D79" s="166">
        <f>Tableau1[[#This Row],[Montant_total]]</f>
        <v>174.35</v>
      </c>
      <c r="E79" s="166">
        <v>174.35</v>
      </c>
      <c r="F79" s="166"/>
      <c r="G79" s="166">
        <v>0</v>
      </c>
      <c r="H79" s="41">
        <v>202951</v>
      </c>
      <c r="I79" s="61">
        <v>174.35</v>
      </c>
      <c r="J79" s="36">
        <v>80837027</v>
      </c>
      <c r="K79" s="36"/>
      <c r="L79" s="36"/>
      <c r="M79" s="36"/>
      <c r="N79" s="62"/>
      <c r="O79" s="36"/>
      <c r="P79" s="42">
        <f>COUNTA(Tableau1[[#This Row],[Justif1]:[Justif6]])</f>
        <v>1</v>
      </c>
    </row>
    <row r="80" spans="1:16">
      <c r="A80" s="251" t="s">
        <v>281</v>
      </c>
      <c r="B80" s="258">
        <v>44208</v>
      </c>
      <c r="C80" s="252">
        <v>100</v>
      </c>
      <c r="D80" s="290">
        <f>Tableau1[[#This Row],[Montant_total]]</f>
        <v>194.95</v>
      </c>
      <c r="E80" s="290">
        <v>958.7</v>
      </c>
      <c r="F80" s="253"/>
      <c r="G80" s="290">
        <v>0</v>
      </c>
      <c r="H80" s="254">
        <v>206645</v>
      </c>
      <c r="I80" s="255">
        <v>194.95</v>
      </c>
      <c r="J80" s="252">
        <v>80834659</v>
      </c>
      <c r="K80" s="252"/>
      <c r="L80" s="252"/>
      <c r="M80" s="252"/>
      <c r="N80" s="256"/>
      <c r="O80" s="252"/>
      <c r="P80" s="257">
        <f>COUNTA(Tableau1[[#This Row],[Justif1]:[Justif6]])</f>
        <v>1</v>
      </c>
    </row>
    <row r="81" spans="1:16">
      <c r="A81" s="251" t="s">
        <v>280</v>
      </c>
      <c r="B81" s="258">
        <v>44208</v>
      </c>
      <c r="C81" s="252">
        <v>100</v>
      </c>
      <c r="D81" s="290">
        <f>Tableau1[[#This Row],[Montant_total]]</f>
        <v>527.1</v>
      </c>
      <c r="E81" s="253"/>
      <c r="F81" s="253"/>
      <c r="G81" s="290"/>
      <c r="H81" s="292">
        <v>323019</v>
      </c>
      <c r="I81" s="255">
        <v>527.1</v>
      </c>
      <c r="J81" s="291">
        <v>80834830</v>
      </c>
      <c r="K81" s="291">
        <v>80835984</v>
      </c>
      <c r="L81" s="252"/>
      <c r="M81" s="252"/>
      <c r="N81" s="256"/>
      <c r="O81" s="252"/>
      <c r="P81" s="257">
        <f>COUNTA(Tableau1[[#This Row],[Justif1]:[Justif6]])</f>
        <v>2</v>
      </c>
    </row>
    <row r="82" spans="1:16">
      <c r="A82" s="251" t="s">
        <v>279</v>
      </c>
      <c r="B82" s="258">
        <v>44208</v>
      </c>
      <c r="C82" s="252">
        <v>100</v>
      </c>
      <c r="D82" s="290">
        <f>Tableau1[[#This Row],[Montant_total]]</f>
        <v>236.65</v>
      </c>
      <c r="E82" s="253"/>
      <c r="F82" s="253"/>
      <c r="G82" s="253"/>
      <c r="H82" s="289">
        <v>204803</v>
      </c>
      <c r="I82" s="255">
        <v>236.65</v>
      </c>
      <c r="J82" s="288">
        <v>80834848</v>
      </c>
      <c r="K82" s="288">
        <v>80835983</v>
      </c>
      <c r="L82" s="252"/>
      <c r="M82" s="252"/>
      <c r="N82" s="256"/>
      <c r="O82" s="252"/>
      <c r="P82" s="257">
        <f>COUNTA(Tableau1[[#This Row],[Justif1]:[Justif6]])</f>
        <v>2</v>
      </c>
    </row>
    <row r="83" spans="1:16">
      <c r="A83" s="251" t="s">
        <v>278</v>
      </c>
      <c r="B83" s="258">
        <v>44208</v>
      </c>
      <c r="C83" s="252">
        <v>30</v>
      </c>
      <c r="D83" s="253">
        <f>Tableau1[[#This Row],[Montant_total]]</f>
        <v>351.95</v>
      </c>
      <c r="E83" s="253">
        <v>351.95</v>
      </c>
      <c r="F83" s="253"/>
      <c r="G83" s="253">
        <v>0</v>
      </c>
      <c r="H83" s="277">
        <v>329129</v>
      </c>
      <c r="I83" s="255">
        <v>351.95</v>
      </c>
      <c r="J83" s="276">
        <v>80834765</v>
      </c>
      <c r="K83" s="276">
        <v>80834381</v>
      </c>
      <c r="L83" s="276">
        <v>80835986</v>
      </c>
      <c r="M83" s="252"/>
      <c r="N83" s="256"/>
      <c r="O83" s="252"/>
      <c r="P83" s="257">
        <f>COUNTA(Tableau1[[#This Row],[Justif1]:[Justif6]])</f>
        <v>3</v>
      </c>
    </row>
    <row r="84" spans="1:16">
      <c r="A84" s="251" t="s">
        <v>277</v>
      </c>
      <c r="B84" s="258">
        <v>44207</v>
      </c>
      <c r="C84" s="252" t="s">
        <v>42</v>
      </c>
      <c r="D84" s="253">
        <f>Tableau1[[#This Row],[Montant_total]]</f>
        <v>602.04999999999995</v>
      </c>
      <c r="E84" s="253"/>
      <c r="F84" s="253">
        <v>602.04999999999995</v>
      </c>
      <c r="G84" s="253">
        <v>0</v>
      </c>
      <c r="H84" s="267">
        <v>205950</v>
      </c>
      <c r="I84" s="255">
        <v>602.04999999999995</v>
      </c>
      <c r="J84" s="266">
        <v>80829037</v>
      </c>
      <c r="K84" s="266">
        <v>80830040</v>
      </c>
      <c r="L84" s="252"/>
      <c r="M84" s="252"/>
      <c r="N84" s="256"/>
      <c r="O84" s="252"/>
      <c r="P84" s="257">
        <f>COUNTA(Tableau1[[#This Row],[Justif1]:[Justif6]])</f>
        <v>2</v>
      </c>
    </row>
    <row r="85" spans="1:16">
      <c r="A85" s="251" t="s">
        <v>276</v>
      </c>
      <c r="B85" s="258">
        <v>44202</v>
      </c>
      <c r="C85" s="252" t="s">
        <v>42</v>
      </c>
      <c r="D85" s="253">
        <f>Tableau1[[#This Row],[Montant_total]]</f>
        <v>96.1</v>
      </c>
      <c r="E85" s="253"/>
      <c r="F85" s="253">
        <v>96</v>
      </c>
      <c r="G85" s="253">
        <v>-9.9999999999994316E-2</v>
      </c>
      <c r="H85" s="265">
        <v>202871</v>
      </c>
      <c r="I85" s="255">
        <v>96.1</v>
      </c>
      <c r="J85" s="264">
        <v>80825453</v>
      </c>
      <c r="K85" s="264">
        <v>80825471</v>
      </c>
      <c r="L85" s="252"/>
      <c r="M85" s="252"/>
      <c r="N85" s="256"/>
      <c r="O85" s="252"/>
      <c r="P85" s="257">
        <f>COUNTA(Tableau1[[#This Row],[Justif1]:[Justif6]])</f>
        <v>2</v>
      </c>
    </row>
    <row r="86" spans="1:16">
      <c r="A86" s="251" t="s">
        <v>275</v>
      </c>
      <c r="B86" s="258">
        <v>44204</v>
      </c>
      <c r="C86" s="252" t="s">
        <v>42</v>
      </c>
      <c r="D86" s="253">
        <f>Tableau1[[#This Row],[Montant_total]]</f>
        <v>126.85</v>
      </c>
      <c r="E86" s="253"/>
      <c r="F86" s="253">
        <v>126.85</v>
      </c>
      <c r="G86" s="253">
        <v>0</v>
      </c>
      <c r="H86" s="254">
        <v>207489</v>
      </c>
      <c r="I86" s="255">
        <v>126.85</v>
      </c>
      <c r="J86" s="252">
        <v>80829017</v>
      </c>
      <c r="K86" s="252"/>
      <c r="L86" s="252"/>
      <c r="M86" s="252"/>
      <c r="N86" s="256"/>
      <c r="O86" s="252"/>
      <c r="P86" s="257">
        <f>COUNTA(Tableau1[[#This Row],[Justif1]:[Justif6]])</f>
        <v>1</v>
      </c>
    </row>
    <row r="87" spans="1:16">
      <c r="A87" s="251" t="s">
        <v>274</v>
      </c>
      <c r="B87" s="258">
        <v>44204</v>
      </c>
      <c r="C87" s="252">
        <v>60</v>
      </c>
      <c r="D87" s="287">
        <f>Tableau1[[#This Row],[Montant_total]]</f>
        <v>462.75</v>
      </c>
      <c r="E87" s="287">
        <v>1083.25</v>
      </c>
      <c r="F87" s="253"/>
      <c r="G87" s="287">
        <v>0</v>
      </c>
      <c r="H87" s="260">
        <v>202894</v>
      </c>
      <c r="I87" s="255">
        <v>462.75</v>
      </c>
      <c r="J87" s="259">
        <v>80829919</v>
      </c>
      <c r="K87" s="259">
        <v>80829984</v>
      </c>
      <c r="L87" s="259">
        <v>80830044</v>
      </c>
      <c r="M87" s="252"/>
      <c r="N87" s="256"/>
      <c r="O87" s="252"/>
      <c r="P87" s="257">
        <f>COUNTA(Tableau1[[#This Row],[Justif1]:[Justif6]])</f>
        <v>3</v>
      </c>
    </row>
    <row r="88" spans="1:16">
      <c r="A88" s="251" t="s">
        <v>273</v>
      </c>
      <c r="B88" s="258">
        <v>44204</v>
      </c>
      <c r="C88" s="252">
        <v>60</v>
      </c>
      <c r="D88" s="287">
        <f>Tableau1[[#This Row],[Montant_total]]</f>
        <v>225.85</v>
      </c>
      <c r="E88" s="253"/>
      <c r="F88" s="253"/>
      <c r="G88" s="287"/>
      <c r="H88" s="254">
        <v>207294</v>
      </c>
      <c r="I88" s="255">
        <v>225.85</v>
      </c>
      <c r="J88" s="252">
        <v>80830108</v>
      </c>
      <c r="K88" s="252"/>
      <c r="L88" s="252"/>
      <c r="M88" s="252"/>
      <c r="N88" s="256"/>
      <c r="O88" s="252"/>
      <c r="P88" s="257">
        <f>COUNTA(Tableau1[[#This Row],[Justif1]:[Justif6]])</f>
        <v>1</v>
      </c>
    </row>
    <row r="89" spans="1:16">
      <c r="A89" s="251" t="s">
        <v>272</v>
      </c>
      <c r="B89" s="258">
        <v>44204</v>
      </c>
      <c r="C89" s="252">
        <v>60</v>
      </c>
      <c r="D89" s="287">
        <f>Tableau1[[#This Row],[Montant_total]]</f>
        <v>394.65</v>
      </c>
      <c r="E89" s="253"/>
      <c r="F89" s="253"/>
      <c r="G89" s="253"/>
      <c r="H89" s="254">
        <v>206512</v>
      </c>
      <c r="I89" s="255">
        <v>394.65</v>
      </c>
      <c r="J89" s="252">
        <v>80829198</v>
      </c>
      <c r="K89" s="252"/>
      <c r="L89" s="252"/>
      <c r="M89" s="252"/>
      <c r="N89" s="256"/>
      <c r="O89" s="252"/>
      <c r="P89" s="257">
        <f>COUNTA(Tableau1[[#This Row],[Justif1]:[Justif6]])</f>
        <v>1</v>
      </c>
    </row>
    <row r="90" spans="1:16">
      <c r="A90" s="251" t="s">
        <v>271</v>
      </c>
      <c r="B90" s="258">
        <v>44204</v>
      </c>
      <c r="C90" s="252">
        <v>50</v>
      </c>
      <c r="D90" s="286">
        <f>Tableau1[[#This Row],[Montant_total]]</f>
        <v>426.6</v>
      </c>
      <c r="E90" s="286">
        <v>611.54999999999995</v>
      </c>
      <c r="F90" s="253"/>
      <c r="G90" s="286">
        <v>-80.400000000000091</v>
      </c>
      <c r="H90" s="254">
        <v>202873</v>
      </c>
      <c r="I90" s="255">
        <v>426.6</v>
      </c>
      <c r="J90" s="252">
        <v>80829915</v>
      </c>
      <c r="K90" s="252"/>
      <c r="L90" s="252"/>
      <c r="M90" s="252"/>
      <c r="N90" s="256"/>
      <c r="O90" s="252"/>
      <c r="P90" s="257">
        <f>COUNTA(Tableau1[[#This Row],[Justif1]:[Justif6]])</f>
        <v>1</v>
      </c>
    </row>
    <row r="91" spans="1:16">
      <c r="A91" s="251" t="s">
        <v>270</v>
      </c>
      <c r="B91" s="258">
        <v>44204</v>
      </c>
      <c r="C91" s="252">
        <v>50</v>
      </c>
      <c r="D91" s="286">
        <f>Tableau1[[#This Row],[Montant_total]]</f>
        <v>265.35000000000002</v>
      </c>
      <c r="E91" s="253"/>
      <c r="F91" s="253"/>
      <c r="G91" s="253"/>
      <c r="H91" s="254">
        <v>202873</v>
      </c>
      <c r="I91" s="255">
        <v>265.35000000000002</v>
      </c>
      <c r="J91" s="252">
        <v>80831513</v>
      </c>
      <c r="K91" s="252"/>
      <c r="L91" s="252"/>
      <c r="M91" s="252"/>
      <c r="N91" s="256"/>
      <c r="O91" s="252"/>
      <c r="P91" s="257">
        <f>COUNTA(Tableau1[[#This Row],[Justif1]:[Justif6]])</f>
        <v>1</v>
      </c>
    </row>
    <row r="92" spans="1:16">
      <c r="A92" s="251" t="s">
        <v>269</v>
      </c>
      <c r="B92" s="258">
        <v>44204</v>
      </c>
      <c r="C92" s="252">
        <v>10</v>
      </c>
      <c r="D92" s="283">
        <f>Tableau1[[#This Row],[Montant_total]]</f>
        <v>159</v>
      </c>
      <c r="E92" s="283">
        <v>324.5</v>
      </c>
      <c r="F92" s="253"/>
      <c r="G92" s="283">
        <v>0</v>
      </c>
      <c r="H92" s="285">
        <v>202933</v>
      </c>
      <c r="I92" s="255">
        <v>159</v>
      </c>
      <c r="J92" s="284">
        <v>80827672</v>
      </c>
      <c r="K92" s="284">
        <v>80827696</v>
      </c>
      <c r="L92" s="252"/>
      <c r="M92" s="252"/>
      <c r="N92" s="256"/>
      <c r="O92" s="252"/>
      <c r="P92" s="257">
        <f>COUNTA(Tableau1[[#This Row],[Justif1]:[Justif6]])</f>
        <v>2</v>
      </c>
    </row>
    <row r="93" spans="1:16">
      <c r="A93" s="251" t="s">
        <v>268</v>
      </c>
      <c r="B93" s="258">
        <v>44204</v>
      </c>
      <c r="C93" s="252">
        <v>10</v>
      </c>
      <c r="D93" s="283">
        <f>Tableau1[[#This Row],[Montant_total]]</f>
        <v>165.5</v>
      </c>
      <c r="E93" s="253"/>
      <c r="F93" s="253"/>
      <c r="G93" s="253"/>
      <c r="H93" s="282">
        <v>205210</v>
      </c>
      <c r="I93" s="255">
        <v>165.5</v>
      </c>
      <c r="J93" s="281">
        <v>80827671</v>
      </c>
      <c r="K93" s="281">
        <v>80827695</v>
      </c>
      <c r="L93" s="252"/>
      <c r="M93" s="252"/>
      <c r="N93" s="256"/>
      <c r="O93" s="252"/>
      <c r="P93" s="257">
        <f>COUNTA(Tableau1[[#This Row],[Justif1]:[Justif6]])</f>
        <v>2</v>
      </c>
    </row>
    <row r="94" spans="1:16">
      <c r="A94" s="251" t="s">
        <v>267</v>
      </c>
      <c r="B94" s="258">
        <v>44203</v>
      </c>
      <c r="C94" s="252" t="s">
        <v>42</v>
      </c>
      <c r="D94" s="278">
        <f>Tableau1[[#This Row],[Montant_total]]</f>
        <v>205.9</v>
      </c>
      <c r="E94" s="253"/>
      <c r="F94" s="278">
        <v>506.25</v>
      </c>
      <c r="G94" s="278">
        <v>0</v>
      </c>
      <c r="H94" s="280">
        <v>208204</v>
      </c>
      <c r="I94" s="255">
        <v>205.9</v>
      </c>
      <c r="J94" s="279">
        <v>80827247</v>
      </c>
      <c r="K94" s="279">
        <v>80827762</v>
      </c>
      <c r="L94" s="252"/>
      <c r="M94" s="252"/>
      <c r="N94" s="256"/>
      <c r="O94" s="252"/>
      <c r="P94" s="257">
        <f>COUNTA(Tableau1[[#This Row],[Justif1]:[Justif6]])</f>
        <v>2</v>
      </c>
    </row>
    <row r="95" spans="1:16">
      <c r="A95" s="251" t="s">
        <v>266</v>
      </c>
      <c r="B95" s="258">
        <v>44203</v>
      </c>
      <c r="C95" s="252" t="s">
        <v>42</v>
      </c>
      <c r="D95" s="278">
        <f>Tableau1[[#This Row],[Montant_total]]</f>
        <v>300.35000000000002</v>
      </c>
      <c r="E95" s="253"/>
      <c r="F95" s="253"/>
      <c r="G95" s="253"/>
      <c r="H95" s="277">
        <v>220551</v>
      </c>
      <c r="I95" s="255">
        <v>300.35000000000002</v>
      </c>
      <c r="J95" s="276">
        <v>80826835</v>
      </c>
      <c r="K95" s="276">
        <v>80827719</v>
      </c>
      <c r="L95" s="252"/>
      <c r="M95" s="252"/>
      <c r="N95" s="256"/>
      <c r="O95" s="252"/>
      <c r="P95" s="257">
        <f>COUNTA(Tableau1[[#This Row],[Justif1]:[Justif6]])</f>
        <v>2</v>
      </c>
    </row>
    <row r="96" spans="1:16">
      <c r="A96" s="251" t="s">
        <v>265</v>
      </c>
      <c r="B96" s="258">
        <v>44203</v>
      </c>
      <c r="C96" s="252">
        <v>60</v>
      </c>
      <c r="D96" s="275">
        <f>Tableau1[[#This Row],[Montant_total]]</f>
        <v>269.5</v>
      </c>
      <c r="E96" s="275">
        <v>498.3</v>
      </c>
      <c r="F96" s="253"/>
      <c r="G96" s="275">
        <v>0</v>
      </c>
      <c r="H96" s="254">
        <v>206244</v>
      </c>
      <c r="I96" s="255">
        <v>269.5</v>
      </c>
      <c r="J96" s="252">
        <v>80827159</v>
      </c>
      <c r="K96" s="252"/>
      <c r="L96" s="252"/>
      <c r="M96" s="252"/>
      <c r="N96" s="256"/>
      <c r="O96" s="252"/>
      <c r="P96" s="257">
        <f>COUNTA(Tableau1[[#This Row],[Justif1]:[Justif6]])</f>
        <v>1</v>
      </c>
    </row>
    <row r="97" spans="1:16">
      <c r="A97" s="251" t="s">
        <v>264</v>
      </c>
      <c r="B97" s="258">
        <v>44203</v>
      </c>
      <c r="C97" s="252">
        <v>60</v>
      </c>
      <c r="D97" s="275">
        <f>Tableau1[[#This Row],[Montant_total]]</f>
        <v>228.8</v>
      </c>
      <c r="E97" s="253"/>
      <c r="F97" s="253"/>
      <c r="G97" s="253"/>
      <c r="H97" s="274">
        <v>205278</v>
      </c>
      <c r="I97" s="255">
        <v>228.8</v>
      </c>
      <c r="J97" s="273">
        <v>80827515</v>
      </c>
      <c r="K97" s="273">
        <v>80827760</v>
      </c>
      <c r="L97" s="252"/>
      <c r="M97" s="252"/>
      <c r="N97" s="256"/>
      <c r="O97" s="252"/>
      <c r="P97" s="257">
        <f>COUNTA(Tableau1[[#This Row],[Justif1]:[Justif6]])</f>
        <v>2</v>
      </c>
    </row>
    <row r="98" spans="1:16">
      <c r="A98" s="251" t="s">
        <v>263</v>
      </c>
      <c r="B98" s="258">
        <v>44203</v>
      </c>
      <c r="C98" s="252">
        <v>10</v>
      </c>
      <c r="D98" s="270">
        <f>Tableau1[[#This Row],[Montant_total]]</f>
        <v>56.85</v>
      </c>
      <c r="E98" s="270">
        <v>114.3</v>
      </c>
      <c r="F98" s="253"/>
      <c r="G98" s="270">
        <v>-0.85000000000000853</v>
      </c>
      <c r="H98" s="272">
        <v>203931</v>
      </c>
      <c r="I98" s="255">
        <v>56.85</v>
      </c>
      <c r="J98" s="271">
        <v>80825451</v>
      </c>
      <c r="K98" s="271">
        <v>80825469</v>
      </c>
      <c r="L98" s="252"/>
      <c r="M98" s="252"/>
      <c r="N98" s="256"/>
      <c r="O98" s="252"/>
      <c r="P98" s="257">
        <f>COUNTA(Tableau1[[#This Row],[Justif1]:[Justif6]])</f>
        <v>2</v>
      </c>
    </row>
    <row r="99" spans="1:16">
      <c r="A99" s="251" t="s">
        <v>262</v>
      </c>
      <c r="B99" s="258">
        <v>44203</v>
      </c>
      <c r="C99" s="252">
        <v>10</v>
      </c>
      <c r="D99" s="270">
        <f>Tableau1[[#This Row],[Montant_total]]</f>
        <v>58.3</v>
      </c>
      <c r="E99" s="253"/>
      <c r="F99" s="253"/>
      <c r="G99" s="253"/>
      <c r="H99" s="254">
        <v>205500</v>
      </c>
      <c r="I99" s="255">
        <v>58.3</v>
      </c>
      <c r="J99" s="252">
        <v>80825468</v>
      </c>
      <c r="K99" s="252"/>
      <c r="L99" s="252"/>
      <c r="M99" s="252"/>
      <c r="N99" s="256"/>
      <c r="O99" s="252"/>
      <c r="P99" s="257">
        <f>COUNTA(Tableau1[[#This Row],[Justif1]:[Justif6]])</f>
        <v>1</v>
      </c>
    </row>
    <row r="100" spans="1:16">
      <c r="A100" s="251" t="s">
        <v>261</v>
      </c>
      <c r="B100" s="258">
        <v>44202</v>
      </c>
      <c r="C100" s="252">
        <v>50</v>
      </c>
      <c r="D100" s="253">
        <f>Tableau1[[#This Row],[Montant_total]]</f>
        <v>238.75</v>
      </c>
      <c r="E100" s="253">
        <v>238.75</v>
      </c>
      <c r="F100" s="253"/>
      <c r="G100" s="253">
        <v>0</v>
      </c>
      <c r="H100" s="269">
        <v>202873</v>
      </c>
      <c r="I100" s="255">
        <v>238.75</v>
      </c>
      <c r="J100" s="268">
        <v>80825452</v>
      </c>
      <c r="K100" s="268">
        <v>80825470</v>
      </c>
      <c r="L100" s="252"/>
      <c r="M100" s="252"/>
      <c r="N100" s="256"/>
      <c r="O100" s="252"/>
      <c r="P100" s="257">
        <f>COUNTA(Tableau1[[#This Row],[Justif1]:[Justif6]])</f>
        <v>2</v>
      </c>
    </row>
    <row r="101" spans="1:16">
      <c r="A101" s="251" t="s">
        <v>260</v>
      </c>
      <c r="B101" s="258">
        <v>44202</v>
      </c>
      <c r="C101" s="252">
        <v>10</v>
      </c>
      <c r="D101" s="253">
        <f>Tableau1[[#This Row],[Montant_total]]</f>
        <v>244.85</v>
      </c>
      <c r="E101" s="253">
        <v>244.8</v>
      </c>
      <c r="F101" s="253"/>
      <c r="G101" s="253">
        <v>-4.9999999999982947E-2</v>
      </c>
      <c r="H101" s="267">
        <v>329129</v>
      </c>
      <c r="I101" s="255">
        <v>244.85</v>
      </c>
      <c r="J101" s="266">
        <v>80822148</v>
      </c>
      <c r="K101" s="266">
        <v>80823941</v>
      </c>
      <c r="L101" s="252"/>
      <c r="M101" s="252"/>
      <c r="N101" s="256"/>
      <c r="O101" s="252"/>
      <c r="P101" s="257">
        <f>COUNTA(Tableau1[[#This Row],[Justif1]:[Justif6]])</f>
        <v>2</v>
      </c>
    </row>
    <row r="102" spans="1:16">
      <c r="A102" s="251" t="s">
        <v>259</v>
      </c>
      <c r="B102" s="258">
        <v>44201</v>
      </c>
      <c r="C102" s="252">
        <v>30</v>
      </c>
      <c r="D102" s="263">
        <f>Tableau1[[#This Row],[Montant_total]]</f>
        <v>212.5</v>
      </c>
      <c r="E102" s="263">
        <v>576.25</v>
      </c>
      <c r="F102" s="253"/>
      <c r="G102" s="263">
        <v>0</v>
      </c>
      <c r="H102" s="265">
        <v>206494</v>
      </c>
      <c r="I102" s="255">
        <v>212.5</v>
      </c>
      <c r="J102" s="264">
        <v>80822586</v>
      </c>
      <c r="K102" s="264">
        <v>80823934</v>
      </c>
      <c r="L102" s="252"/>
      <c r="M102" s="252"/>
      <c r="N102" s="256"/>
      <c r="O102" s="252"/>
      <c r="P102" s="257">
        <f>COUNTA(Tableau1[[#This Row],[Justif1]:[Justif6]])</f>
        <v>2</v>
      </c>
    </row>
    <row r="103" spans="1:16">
      <c r="A103" s="251" t="s">
        <v>258</v>
      </c>
      <c r="B103" s="258">
        <v>44201</v>
      </c>
      <c r="C103" s="252">
        <v>30</v>
      </c>
      <c r="D103" s="263">
        <f>Tableau1[[#This Row],[Montant_total]]</f>
        <v>363.75</v>
      </c>
      <c r="E103" s="253"/>
      <c r="F103" s="253"/>
      <c r="G103" s="253"/>
      <c r="H103" s="262">
        <v>203161</v>
      </c>
      <c r="I103" s="255">
        <v>363.75</v>
      </c>
      <c r="J103" s="261">
        <v>80822378</v>
      </c>
      <c r="K103" s="261">
        <v>80822379</v>
      </c>
      <c r="L103" s="261">
        <v>80823938</v>
      </c>
      <c r="M103" s="252"/>
      <c r="N103" s="256"/>
      <c r="O103" s="252"/>
      <c r="P103" s="257">
        <f>COUNTA(Tableau1[[#This Row],[Justif1]:[Justif6]])</f>
        <v>3</v>
      </c>
    </row>
    <row r="104" spans="1:16">
      <c r="A104" s="34" t="s">
        <v>257</v>
      </c>
      <c r="B104" s="35">
        <v>44196</v>
      </c>
      <c r="C104" s="36" t="s">
        <v>42</v>
      </c>
      <c r="D104" s="248">
        <f>Tableau1[[#This Row],[Montant_total]]</f>
        <v>40.6</v>
      </c>
      <c r="E104" s="166"/>
      <c r="F104" s="248">
        <v>40.6</v>
      </c>
      <c r="G104" s="248">
        <v>0</v>
      </c>
      <c r="H104" s="41">
        <v>203481</v>
      </c>
      <c r="I104" s="61">
        <v>40.6</v>
      </c>
      <c r="J104" s="36">
        <v>80818153</v>
      </c>
      <c r="K104" s="36"/>
      <c r="L104" s="36"/>
      <c r="M104" s="36"/>
      <c r="N104" s="62"/>
      <c r="O104" s="36"/>
      <c r="P104" s="42">
        <f>COUNTA(Tableau1[[#This Row],[Justif1]:[Justif6]])</f>
        <v>1</v>
      </c>
    </row>
    <row r="105" spans="1:16">
      <c r="A105" s="34" t="s">
        <v>256</v>
      </c>
      <c r="B105" s="35">
        <v>44195</v>
      </c>
      <c r="C105" s="36" t="s">
        <v>42</v>
      </c>
      <c r="D105" s="248">
        <f>Tableau1[[#This Row],[Montant_total]]</f>
        <v>371.5</v>
      </c>
      <c r="E105" s="166"/>
      <c r="F105" s="248">
        <v>1197.8</v>
      </c>
      <c r="G105" s="248">
        <v>0</v>
      </c>
      <c r="H105" s="107">
        <v>202921</v>
      </c>
      <c r="I105" s="61">
        <v>371.5</v>
      </c>
      <c r="J105" s="106">
        <v>80816686</v>
      </c>
      <c r="K105" s="106">
        <v>80817030</v>
      </c>
      <c r="L105" s="106">
        <v>80817176</v>
      </c>
      <c r="M105" s="36"/>
      <c r="N105" s="62"/>
      <c r="O105" s="36"/>
      <c r="P105" s="42">
        <f>COUNTA(Tableau1[[#This Row],[Justif1]:[Justif6]])</f>
        <v>3</v>
      </c>
    </row>
    <row r="106" spans="1:16">
      <c r="A106" s="34" t="s">
        <v>255</v>
      </c>
      <c r="B106" s="35">
        <v>44195</v>
      </c>
      <c r="C106" s="36" t="s">
        <v>42</v>
      </c>
      <c r="D106" s="248">
        <f>Tableau1[[#This Row],[Montant_total]]</f>
        <v>826.3</v>
      </c>
      <c r="E106" s="166"/>
      <c r="F106" s="166"/>
      <c r="G106" s="166"/>
      <c r="H106" s="188">
        <v>202834</v>
      </c>
      <c r="I106" s="61">
        <v>826.3</v>
      </c>
      <c r="J106" s="187">
        <v>80815678</v>
      </c>
      <c r="K106" s="187">
        <v>80815679</v>
      </c>
      <c r="L106" s="187">
        <v>80816495</v>
      </c>
      <c r="M106" s="36"/>
      <c r="N106" s="62"/>
      <c r="O106" s="36"/>
      <c r="P106" s="42">
        <f>COUNTA(Tableau1[[#This Row],[Justif1]:[Justif6]])</f>
        <v>3</v>
      </c>
    </row>
    <row r="107" spans="1:16">
      <c r="A107" s="34" t="s">
        <v>254</v>
      </c>
      <c r="B107" s="35">
        <v>44189</v>
      </c>
      <c r="C107" s="36" t="s">
        <v>16</v>
      </c>
      <c r="D107" s="166">
        <f>Tableau1[[#This Row],[Montant_total]]</f>
        <v>522.15</v>
      </c>
      <c r="E107" s="166"/>
      <c r="F107" s="166">
        <v>1959.5</v>
      </c>
      <c r="G107" s="166">
        <v>0</v>
      </c>
      <c r="H107" s="41">
        <v>202859</v>
      </c>
      <c r="I107" s="61">
        <v>522.15</v>
      </c>
      <c r="J107" s="36">
        <v>70005933</v>
      </c>
      <c r="K107" s="36"/>
      <c r="L107" s="36"/>
      <c r="M107" s="36"/>
      <c r="N107" s="62"/>
      <c r="O107" s="36"/>
      <c r="P107" s="42">
        <f>COUNTA(Tableau1[[#This Row],[Justif1]:[Justif6]])</f>
        <v>1</v>
      </c>
    </row>
    <row r="108" spans="1:16">
      <c r="A108" s="34" t="s">
        <v>253</v>
      </c>
      <c r="B108" s="35">
        <v>44189</v>
      </c>
      <c r="C108" s="36" t="s">
        <v>16</v>
      </c>
      <c r="D108" s="166">
        <f>Tableau1[[#This Row],[Montant_total]]</f>
        <v>871.75</v>
      </c>
      <c r="E108" s="166"/>
      <c r="F108" s="166"/>
      <c r="G108" s="166"/>
      <c r="H108" s="41">
        <v>203481</v>
      </c>
      <c r="I108" s="61">
        <v>871.75</v>
      </c>
      <c r="J108" s="36">
        <v>80811933</v>
      </c>
      <c r="K108" s="36"/>
      <c r="L108" s="36"/>
      <c r="M108" s="36"/>
      <c r="N108" s="62"/>
      <c r="O108" s="36"/>
      <c r="P108" s="42">
        <f>COUNTA(Tableau1[[#This Row],[Justif1]:[Justif6]])</f>
        <v>1</v>
      </c>
    </row>
    <row r="109" spans="1:16">
      <c r="A109" s="34" t="s">
        <v>252</v>
      </c>
      <c r="B109" s="35">
        <v>44189</v>
      </c>
      <c r="C109" s="36" t="s">
        <v>16</v>
      </c>
      <c r="D109" s="166">
        <f>Tableau1[[#This Row],[Montant_total]]</f>
        <v>310.45</v>
      </c>
      <c r="E109" s="166"/>
      <c r="F109" s="166"/>
      <c r="G109" s="166"/>
      <c r="H109" s="59">
        <v>204674</v>
      </c>
      <c r="I109" s="61">
        <v>310.45</v>
      </c>
      <c r="J109" s="63">
        <v>80809763</v>
      </c>
      <c r="K109" s="63">
        <v>80810334</v>
      </c>
      <c r="L109" s="36"/>
      <c r="M109" s="36"/>
      <c r="N109" s="62"/>
      <c r="O109" s="36"/>
      <c r="P109" s="42">
        <f>COUNTA(Tableau1[[#This Row],[Justif1]:[Justif6]])</f>
        <v>2</v>
      </c>
    </row>
    <row r="110" spans="1:16">
      <c r="A110" s="34" t="s">
        <v>251</v>
      </c>
      <c r="B110" s="35">
        <v>44189</v>
      </c>
      <c r="C110" s="36" t="s">
        <v>16</v>
      </c>
      <c r="D110" s="166">
        <f>Tableau1[[#This Row],[Montant_total]]</f>
        <v>255.15</v>
      </c>
      <c r="E110" s="166"/>
      <c r="F110" s="166"/>
      <c r="G110" s="166"/>
      <c r="H110" s="58">
        <v>202921</v>
      </c>
      <c r="I110" s="61">
        <v>255.15</v>
      </c>
      <c r="J110" s="64">
        <v>80809585</v>
      </c>
      <c r="K110" s="64">
        <v>80810313</v>
      </c>
      <c r="L110" s="64">
        <v>80810356</v>
      </c>
      <c r="M110" s="64">
        <v>80810429</v>
      </c>
      <c r="N110" s="62"/>
      <c r="O110" s="36"/>
      <c r="P110" s="42">
        <f>COUNTA(Tableau1[[#This Row],[Justif1]:[Justif6]])</f>
        <v>4</v>
      </c>
    </row>
    <row r="111" spans="1:16">
      <c r="A111" s="34" t="s">
        <v>250</v>
      </c>
      <c r="B111" s="35">
        <v>44189</v>
      </c>
      <c r="C111" s="36" t="s">
        <v>16</v>
      </c>
      <c r="D111" s="166">
        <f>Tableau1[[#This Row],[Montant_total]]</f>
        <v>354.5</v>
      </c>
      <c r="E111" s="166"/>
      <c r="F111" s="166">
        <v>354.5</v>
      </c>
      <c r="G111" s="166">
        <v>0</v>
      </c>
      <c r="H111" s="41">
        <v>205230</v>
      </c>
      <c r="I111" s="61">
        <v>354.5</v>
      </c>
      <c r="J111" s="36">
        <v>80811935</v>
      </c>
      <c r="K111" s="36"/>
      <c r="L111" s="36"/>
      <c r="M111" s="36"/>
      <c r="N111" s="62"/>
      <c r="O111" s="36"/>
      <c r="P111" s="42">
        <f>COUNTA(Tableau1[[#This Row],[Justif1]:[Justif6]])</f>
        <v>1</v>
      </c>
    </row>
    <row r="112" spans="1:16">
      <c r="A112" s="34" t="s">
        <v>249</v>
      </c>
      <c r="B112" s="35">
        <v>44187</v>
      </c>
      <c r="C112" s="36" t="s">
        <v>16</v>
      </c>
      <c r="D112" s="166">
        <f>Tableau1[[#This Row],[Montant_total]]</f>
        <v>607.65</v>
      </c>
      <c r="E112" s="166"/>
      <c r="F112" s="166">
        <v>607</v>
      </c>
      <c r="G112" s="166">
        <v>-0.64999999999997726</v>
      </c>
      <c r="H112" s="196">
        <v>202871</v>
      </c>
      <c r="I112" s="61">
        <v>607.65</v>
      </c>
      <c r="J112" s="195">
        <v>80810346</v>
      </c>
      <c r="K112" s="195">
        <v>80810432</v>
      </c>
      <c r="L112" s="36"/>
      <c r="M112" s="36"/>
      <c r="N112" s="62"/>
      <c r="O112" s="36"/>
      <c r="P112" s="42">
        <f>COUNTA(Tableau1[[#This Row],[Justif1]:[Justif6]])</f>
        <v>2</v>
      </c>
    </row>
    <row r="113" spans="1:16">
      <c r="A113" s="34" t="s">
        <v>248</v>
      </c>
      <c r="B113" s="35">
        <v>44187</v>
      </c>
      <c r="C113" s="36" t="s">
        <v>16</v>
      </c>
      <c r="D113" s="166">
        <f>Tableau1[[#This Row],[Montant_total]]</f>
        <v>262.2</v>
      </c>
      <c r="E113" s="166"/>
      <c r="F113" s="166">
        <v>262.2</v>
      </c>
      <c r="G113" s="166">
        <v>0</v>
      </c>
      <c r="H113" s="43">
        <v>205230</v>
      </c>
      <c r="I113" s="61">
        <v>262.2</v>
      </c>
      <c r="J113" s="73">
        <v>80807187</v>
      </c>
      <c r="K113" s="73">
        <v>80807188</v>
      </c>
      <c r="L113" s="73">
        <v>80808233</v>
      </c>
      <c r="M113" s="36"/>
      <c r="N113" s="62"/>
      <c r="O113" s="36"/>
      <c r="P113" s="42">
        <f>COUNTA(Tableau1[[#This Row],[Justif1]:[Justif6]])</f>
        <v>3</v>
      </c>
    </row>
    <row r="114" spans="1:16">
      <c r="A114" s="34" t="s">
        <v>247</v>
      </c>
      <c r="B114" s="35">
        <v>44187</v>
      </c>
      <c r="C114" s="36" t="s">
        <v>16</v>
      </c>
      <c r="D114" s="166">
        <f>Tableau1[[#This Row],[Montant_total]]</f>
        <v>1564.95</v>
      </c>
      <c r="E114" s="166"/>
      <c r="F114" s="166">
        <v>1564.95</v>
      </c>
      <c r="G114" s="166">
        <v>0</v>
      </c>
      <c r="H114" s="116">
        <v>202921</v>
      </c>
      <c r="I114" s="61">
        <v>1564.95</v>
      </c>
      <c r="J114" s="115">
        <v>80807976</v>
      </c>
      <c r="K114" s="115">
        <v>80808805</v>
      </c>
      <c r="L114" s="36"/>
      <c r="M114" s="36"/>
      <c r="N114" s="62"/>
      <c r="O114" s="36"/>
      <c r="P114" s="42">
        <f>COUNTA(Tableau1[[#This Row],[Justif1]:[Justif6]])</f>
        <v>2</v>
      </c>
    </row>
    <row r="115" spans="1:16">
      <c r="A115" s="34" t="s">
        <v>246</v>
      </c>
      <c r="B115" s="35">
        <v>44185</v>
      </c>
      <c r="C115" s="36" t="s">
        <v>16</v>
      </c>
      <c r="D115" s="166">
        <f>Tableau1[[#This Row],[Montant_total]]</f>
        <v>120.55</v>
      </c>
      <c r="E115" s="166"/>
      <c r="F115" s="166">
        <v>120.55</v>
      </c>
      <c r="G115" s="166">
        <v>0</v>
      </c>
      <c r="H115" s="41">
        <v>204385</v>
      </c>
      <c r="I115" s="61">
        <v>120.55</v>
      </c>
      <c r="J115" s="36">
        <v>80804029</v>
      </c>
      <c r="K115" s="36"/>
      <c r="L115" s="36"/>
      <c r="M115" s="36"/>
      <c r="N115" s="62"/>
      <c r="O115" s="36"/>
      <c r="P115" s="42">
        <f>COUNTA(Tableau1[[#This Row],[Justif1]:[Justif6]])</f>
        <v>1</v>
      </c>
    </row>
    <row r="116" spans="1:16">
      <c r="A116" s="34" t="s">
        <v>245</v>
      </c>
      <c r="B116" s="35">
        <v>44184</v>
      </c>
      <c r="C116" s="36" t="s">
        <v>16</v>
      </c>
      <c r="D116" s="166">
        <f>Tableau1[[#This Row],[Montant_total]]</f>
        <v>826.4</v>
      </c>
      <c r="E116" s="166"/>
      <c r="F116" s="166">
        <v>826.4</v>
      </c>
      <c r="G116" s="166">
        <v>0</v>
      </c>
      <c r="H116" s="114">
        <v>202896</v>
      </c>
      <c r="I116" s="61">
        <v>826.4</v>
      </c>
      <c r="J116" s="113">
        <v>80796178</v>
      </c>
      <c r="K116" s="113">
        <v>80797445</v>
      </c>
      <c r="L116" s="36"/>
      <c r="M116" s="36"/>
      <c r="N116" s="62"/>
      <c r="O116" s="36"/>
      <c r="P116" s="42">
        <f>COUNTA(Tableau1[[#This Row],[Justif1]:[Justif6]])</f>
        <v>2</v>
      </c>
    </row>
    <row r="117" spans="1:16">
      <c r="A117" s="34" t="s">
        <v>244</v>
      </c>
      <c r="B117" s="35">
        <v>44183</v>
      </c>
      <c r="C117" s="36" t="s">
        <v>16</v>
      </c>
      <c r="D117" s="197">
        <f>Tableau1[[#This Row],[Montant_total]]</f>
        <v>188.6</v>
      </c>
      <c r="E117" s="166"/>
      <c r="F117" s="197">
        <v>1160.4000000000001</v>
      </c>
      <c r="G117" s="197">
        <v>2.2737367544323206E-13</v>
      </c>
      <c r="H117" s="41">
        <v>206488</v>
      </c>
      <c r="I117" s="61">
        <v>188.6</v>
      </c>
      <c r="J117" s="36">
        <v>80801246</v>
      </c>
      <c r="K117" s="36"/>
      <c r="L117" s="36"/>
      <c r="M117" s="36"/>
      <c r="N117" s="62"/>
      <c r="O117" s="36"/>
      <c r="P117" s="42">
        <f>COUNTA(Tableau1[[#This Row],[Justif1]:[Justif6]])</f>
        <v>1</v>
      </c>
    </row>
    <row r="118" spans="1:16">
      <c r="A118" s="34" t="s">
        <v>243</v>
      </c>
      <c r="B118" s="35">
        <v>44183</v>
      </c>
      <c r="C118" s="36" t="s">
        <v>16</v>
      </c>
      <c r="D118" s="197">
        <f>Tableau1[[#This Row],[Montant_total]]</f>
        <v>603.75</v>
      </c>
      <c r="E118" s="166"/>
      <c r="F118" s="166"/>
      <c r="G118" s="197"/>
      <c r="H118" s="41">
        <v>207489</v>
      </c>
      <c r="I118" s="61">
        <v>603.75</v>
      </c>
      <c r="J118" s="36">
        <v>80801993</v>
      </c>
      <c r="K118" s="36"/>
      <c r="L118" s="36"/>
      <c r="M118" s="36"/>
      <c r="N118" s="62"/>
      <c r="O118" s="36"/>
      <c r="P118" s="42">
        <f>COUNTA(Tableau1[[#This Row],[Justif1]:[Justif6]])</f>
        <v>1</v>
      </c>
    </row>
    <row r="119" spans="1:16">
      <c r="A119" s="34" t="s">
        <v>242</v>
      </c>
      <c r="B119" s="35">
        <v>44183</v>
      </c>
      <c r="C119" s="36" t="s">
        <v>16</v>
      </c>
      <c r="D119" s="197">
        <f>Tableau1[[#This Row],[Montant_total]]</f>
        <v>103</v>
      </c>
      <c r="E119" s="166"/>
      <c r="F119" s="166"/>
      <c r="G119" s="197"/>
      <c r="H119" s="171">
        <v>202871</v>
      </c>
      <c r="I119" s="61">
        <v>103</v>
      </c>
      <c r="J119" s="170">
        <v>80801582</v>
      </c>
      <c r="K119" s="170">
        <v>80802526</v>
      </c>
      <c r="L119" s="170">
        <v>80802605</v>
      </c>
      <c r="M119" s="36"/>
      <c r="N119" s="62"/>
      <c r="O119" s="36"/>
      <c r="P119" s="42">
        <f>COUNTA(Tableau1[[#This Row],[Justif1]:[Justif6]])</f>
        <v>3</v>
      </c>
    </row>
    <row r="120" spans="1:16">
      <c r="A120" s="34" t="s">
        <v>241</v>
      </c>
      <c r="B120" s="35">
        <v>44183</v>
      </c>
      <c r="C120" s="36" t="s">
        <v>16</v>
      </c>
      <c r="D120" s="197">
        <f>Tableau1[[#This Row],[Montant_total]]</f>
        <v>234.9</v>
      </c>
      <c r="E120" s="166"/>
      <c r="F120" s="166"/>
      <c r="G120" s="197"/>
      <c r="H120" s="169">
        <v>220203</v>
      </c>
      <c r="I120" s="61">
        <v>234.9</v>
      </c>
      <c r="J120" s="168">
        <v>80801240</v>
      </c>
      <c r="K120" s="168">
        <v>80801241</v>
      </c>
      <c r="L120" s="168">
        <v>80802119</v>
      </c>
      <c r="M120" s="36"/>
      <c r="N120" s="62"/>
      <c r="O120" s="36"/>
      <c r="P120" s="42">
        <f>COUNTA(Tableau1[[#This Row],[Justif1]:[Justif6]])</f>
        <v>3</v>
      </c>
    </row>
    <row r="121" spans="1:16">
      <c r="A121" s="34" t="s">
        <v>240</v>
      </c>
      <c r="B121" s="35">
        <v>44183</v>
      </c>
      <c r="C121" s="36" t="s">
        <v>16</v>
      </c>
      <c r="D121" s="197">
        <f>Tableau1[[#This Row],[Montant_total]]</f>
        <v>30.15</v>
      </c>
      <c r="E121" s="166"/>
      <c r="F121" s="166"/>
      <c r="G121" s="166"/>
      <c r="H121" s="41">
        <v>204385</v>
      </c>
      <c r="I121" s="61">
        <v>30.15</v>
      </c>
      <c r="J121" s="36">
        <v>80802607</v>
      </c>
      <c r="K121" s="36"/>
      <c r="L121" s="36"/>
      <c r="M121" s="36"/>
      <c r="N121" s="62"/>
      <c r="O121" s="36"/>
      <c r="P121" s="42">
        <f>COUNTA(Tableau1[[#This Row],[Justif1]:[Justif6]])</f>
        <v>1</v>
      </c>
    </row>
    <row r="122" spans="1:16">
      <c r="A122" s="34" t="s">
        <v>239</v>
      </c>
      <c r="B122" s="35">
        <v>44181</v>
      </c>
      <c r="C122" s="36" t="s">
        <v>16</v>
      </c>
      <c r="D122" s="247">
        <f>Tableau1[[#This Row],[Montant_total]]</f>
        <v>258.10000000000002</v>
      </c>
      <c r="E122" s="166"/>
      <c r="F122" s="247">
        <v>444.4</v>
      </c>
      <c r="G122" s="247">
        <v>-5.6843418860808015E-14</v>
      </c>
      <c r="H122" s="107">
        <v>204674</v>
      </c>
      <c r="I122" s="61">
        <v>258.10000000000002</v>
      </c>
      <c r="J122" s="106">
        <v>80796949</v>
      </c>
      <c r="K122" s="106">
        <v>80797373</v>
      </c>
      <c r="L122" s="36"/>
      <c r="M122" s="36"/>
      <c r="N122" s="62"/>
      <c r="O122" s="36"/>
      <c r="P122" s="42">
        <f>COUNTA(Tableau1[[#This Row],[Justif1]:[Justif6]])</f>
        <v>2</v>
      </c>
    </row>
    <row r="123" spans="1:16">
      <c r="A123" s="34" t="s">
        <v>238</v>
      </c>
      <c r="B123" s="35">
        <v>44181</v>
      </c>
      <c r="C123" s="36" t="s">
        <v>16</v>
      </c>
      <c r="D123" s="247">
        <f>Tableau1[[#This Row],[Montant_total]]</f>
        <v>186.3</v>
      </c>
      <c r="E123" s="166"/>
      <c r="F123" s="166"/>
      <c r="G123" s="166"/>
      <c r="H123" s="41">
        <v>207036</v>
      </c>
      <c r="I123" s="61">
        <v>186.3</v>
      </c>
      <c r="J123" s="36">
        <v>80796903</v>
      </c>
      <c r="K123" s="36"/>
      <c r="L123" s="36"/>
      <c r="M123" s="36"/>
      <c r="N123" s="62"/>
      <c r="O123" s="36"/>
      <c r="P123" s="42">
        <f>COUNTA(Tableau1[[#This Row],[Justif1]:[Justif6]])</f>
        <v>1</v>
      </c>
    </row>
    <row r="124" spans="1:16">
      <c r="A124" s="34" t="s">
        <v>237</v>
      </c>
      <c r="B124" s="35">
        <v>44180</v>
      </c>
      <c r="C124" s="36" t="s">
        <v>16</v>
      </c>
      <c r="D124" s="166">
        <f>Tableau1[[#This Row],[Montant_total]]</f>
        <v>210.7</v>
      </c>
      <c r="E124" s="166"/>
      <c r="F124" s="166">
        <v>210.7</v>
      </c>
      <c r="G124" s="166">
        <v>0</v>
      </c>
      <c r="H124" s="47">
        <v>208204</v>
      </c>
      <c r="I124" s="61">
        <v>210.7</v>
      </c>
      <c r="J124" s="70">
        <v>80785035</v>
      </c>
      <c r="K124" s="70">
        <v>80785633</v>
      </c>
      <c r="L124" s="36"/>
      <c r="M124" s="36"/>
      <c r="N124" s="62"/>
      <c r="O124" s="36"/>
      <c r="P124" s="42">
        <f>COUNTA(Tableau1[[#This Row],[Justif1]:[Justif6]])</f>
        <v>2</v>
      </c>
    </row>
    <row r="125" spans="1:16">
      <c r="A125" s="34" t="s">
        <v>236</v>
      </c>
      <c r="B125" s="35">
        <v>44181</v>
      </c>
      <c r="C125" s="36" t="s">
        <v>16</v>
      </c>
      <c r="D125" s="166">
        <f>Tableau1[[#This Row],[Montant_total]]</f>
        <v>771.95</v>
      </c>
      <c r="E125" s="166"/>
      <c r="F125" s="166">
        <v>771.95</v>
      </c>
      <c r="G125" s="166">
        <v>0</v>
      </c>
      <c r="H125" s="41">
        <v>203481</v>
      </c>
      <c r="I125" s="61">
        <v>771.95</v>
      </c>
      <c r="J125" s="36">
        <v>80785038</v>
      </c>
      <c r="K125" s="36"/>
      <c r="L125" s="36"/>
      <c r="M125" s="36"/>
      <c r="N125" s="62"/>
      <c r="O125" s="36"/>
      <c r="P125" s="42">
        <f>COUNTA(Tableau1[[#This Row],[Justif1]:[Justif6]])</f>
        <v>1</v>
      </c>
    </row>
    <row r="126" spans="1:16">
      <c r="A126" s="34" t="s">
        <v>235</v>
      </c>
      <c r="B126" s="35">
        <v>44181</v>
      </c>
      <c r="C126" s="36">
        <v>30</v>
      </c>
      <c r="D126" s="166">
        <f>Tableau1[[#This Row],[Montant_total]]</f>
        <v>170.35</v>
      </c>
      <c r="E126" s="166">
        <v>170.4</v>
      </c>
      <c r="F126" s="166"/>
      <c r="G126" s="166">
        <v>5.0000000000011369E-2</v>
      </c>
      <c r="H126" s="41">
        <v>202871</v>
      </c>
      <c r="I126" s="61">
        <v>170.35</v>
      </c>
      <c r="J126" s="36">
        <v>80797079</v>
      </c>
      <c r="K126" s="36"/>
      <c r="L126" s="36"/>
      <c r="M126" s="36"/>
      <c r="N126" s="62"/>
      <c r="O126" s="36"/>
      <c r="P126" s="42">
        <f>COUNTA(Tableau1[[#This Row],[Justif1]:[Justif6]])</f>
        <v>1</v>
      </c>
    </row>
    <row r="127" spans="1:16">
      <c r="A127" s="34" t="s">
        <v>234</v>
      </c>
      <c r="B127" s="35">
        <v>44181</v>
      </c>
      <c r="C127" s="36">
        <v>200</v>
      </c>
      <c r="D127" s="182">
        <f>Tableau1[[#This Row],[Montant_total]]</f>
        <v>103.65</v>
      </c>
      <c r="E127" s="182">
        <v>1781.6</v>
      </c>
      <c r="F127" s="166"/>
      <c r="G127" s="182">
        <v>-2.2737367544323206E-13</v>
      </c>
      <c r="H127" s="41">
        <v>202921</v>
      </c>
      <c r="I127" s="61">
        <v>103.65</v>
      </c>
      <c r="J127" s="36">
        <v>80796445</v>
      </c>
      <c r="K127" s="36"/>
      <c r="L127" s="36"/>
      <c r="M127" s="36"/>
      <c r="N127" s="62"/>
      <c r="O127" s="36"/>
      <c r="P127" s="42">
        <f>COUNTA(Tableau1[[#This Row],[Justif1]:[Justif6]])</f>
        <v>1</v>
      </c>
    </row>
    <row r="128" spans="1:16">
      <c r="A128" s="34" t="s">
        <v>233</v>
      </c>
      <c r="B128" s="35">
        <v>44181</v>
      </c>
      <c r="C128" s="36">
        <v>200</v>
      </c>
      <c r="D128" s="182">
        <f>Tableau1[[#This Row],[Montant_total]]</f>
        <v>299.8</v>
      </c>
      <c r="E128" s="166"/>
      <c r="F128" s="166"/>
      <c r="G128" s="182"/>
      <c r="H128" s="58">
        <v>202921</v>
      </c>
      <c r="I128" s="61">
        <v>299.8</v>
      </c>
      <c r="J128" s="64">
        <v>80796774</v>
      </c>
      <c r="K128" s="64">
        <v>80797073</v>
      </c>
      <c r="L128" s="64">
        <v>80797428</v>
      </c>
      <c r="M128" s="36"/>
      <c r="N128" s="62"/>
      <c r="O128" s="36"/>
      <c r="P128" s="42">
        <f>COUNTA(Tableau1[[#This Row],[Justif1]:[Justif6]])</f>
        <v>3</v>
      </c>
    </row>
    <row r="129" spans="1:16">
      <c r="A129" s="34" t="s">
        <v>232</v>
      </c>
      <c r="B129" s="35">
        <v>44181</v>
      </c>
      <c r="C129" s="36">
        <v>200</v>
      </c>
      <c r="D129" s="182">
        <f>Tableau1[[#This Row],[Montant_total]]</f>
        <v>266.85000000000002</v>
      </c>
      <c r="E129" s="166"/>
      <c r="F129" s="166"/>
      <c r="G129" s="182"/>
      <c r="H129" s="41">
        <v>204576</v>
      </c>
      <c r="I129" s="61">
        <v>266.85000000000002</v>
      </c>
      <c r="J129" s="36">
        <v>80796799</v>
      </c>
      <c r="K129" s="36"/>
      <c r="L129" s="36"/>
      <c r="M129" s="36"/>
      <c r="N129" s="62"/>
      <c r="O129" s="36"/>
      <c r="P129" s="42">
        <f>COUNTA(Tableau1[[#This Row],[Justif1]:[Justif6]])</f>
        <v>1</v>
      </c>
    </row>
    <row r="130" spans="1:16">
      <c r="A130" s="34" t="s">
        <v>231</v>
      </c>
      <c r="B130" s="35">
        <v>44181</v>
      </c>
      <c r="C130" s="36">
        <v>200</v>
      </c>
      <c r="D130" s="182">
        <f>Tableau1[[#This Row],[Montant_total]]</f>
        <v>240.45</v>
      </c>
      <c r="E130" s="166"/>
      <c r="F130" s="166"/>
      <c r="G130" s="182"/>
      <c r="H130" s="41">
        <v>323788</v>
      </c>
      <c r="I130" s="61">
        <v>240.45</v>
      </c>
      <c r="J130" s="36">
        <v>80796794</v>
      </c>
      <c r="K130" s="36"/>
      <c r="L130" s="36"/>
      <c r="M130" s="36"/>
      <c r="N130" s="62"/>
      <c r="O130" s="36"/>
      <c r="P130" s="42">
        <f>COUNTA(Tableau1[[#This Row],[Justif1]:[Justif6]])</f>
        <v>1</v>
      </c>
    </row>
    <row r="131" spans="1:16">
      <c r="A131" s="34" t="s">
        <v>230</v>
      </c>
      <c r="B131" s="35">
        <v>44181</v>
      </c>
      <c r="C131" s="36">
        <v>200</v>
      </c>
      <c r="D131" s="182">
        <f>Tableau1[[#This Row],[Montant_total]]</f>
        <v>870.85</v>
      </c>
      <c r="E131" s="166"/>
      <c r="F131" s="166"/>
      <c r="G131" s="166"/>
      <c r="H131" s="41">
        <v>202943</v>
      </c>
      <c r="I131" s="61">
        <v>870.85</v>
      </c>
      <c r="J131" s="36">
        <v>80796775</v>
      </c>
      <c r="K131" s="36"/>
      <c r="L131" s="36"/>
      <c r="M131" s="36"/>
      <c r="N131" s="62"/>
      <c r="O131" s="36"/>
      <c r="P131" s="42">
        <f>COUNTA(Tableau1[[#This Row],[Justif1]:[Justif6]])</f>
        <v>1</v>
      </c>
    </row>
    <row r="132" spans="1:16">
      <c r="A132" s="34" t="s">
        <v>229</v>
      </c>
      <c r="B132" s="35">
        <v>44181</v>
      </c>
      <c r="C132" s="36">
        <v>60</v>
      </c>
      <c r="D132" s="181">
        <f>Tableau1[[#This Row],[Montant_total]]</f>
        <v>416.1</v>
      </c>
      <c r="E132" s="181">
        <v>1101.25</v>
      </c>
      <c r="F132" s="166"/>
      <c r="G132" s="181">
        <v>0</v>
      </c>
      <c r="H132" s="43">
        <v>202894</v>
      </c>
      <c r="I132" s="61">
        <v>416.1</v>
      </c>
      <c r="J132" s="73">
        <v>80796169</v>
      </c>
      <c r="K132" s="73">
        <v>80796444</v>
      </c>
      <c r="L132" s="73">
        <v>80797365</v>
      </c>
      <c r="M132" s="73">
        <v>80797427</v>
      </c>
      <c r="N132" s="62"/>
      <c r="O132" s="36"/>
      <c r="P132" s="42">
        <f>COUNTA(Tableau1[[#This Row],[Justif1]:[Justif6]])</f>
        <v>4</v>
      </c>
    </row>
    <row r="133" spans="1:16">
      <c r="A133" s="34" t="s">
        <v>228</v>
      </c>
      <c r="B133" s="35">
        <v>44181</v>
      </c>
      <c r="C133" s="36">
        <v>60</v>
      </c>
      <c r="D133" s="181">
        <f>Tableau1[[#This Row],[Montant_total]]</f>
        <v>160.65</v>
      </c>
      <c r="E133" s="166"/>
      <c r="F133" s="166"/>
      <c r="G133" s="181"/>
      <c r="H133" s="116">
        <v>203731</v>
      </c>
      <c r="I133" s="61">
        <v>160.65</v>
      </c>
      <c r="J133" s="115">
        <v>80796174</v>
      </c>
      <c r="K133" s="115">
        <v>80797448</v>
      </c>
      <c r="L133" s="36"/>
      <c r="M133" s="36"/>
      <c r="N133" s="62"/>
      <c r="O133" s="36"/>
      <c r="P133" s="42">
        <f>COUNTA(Tableau1[[#This Row],[Justif1]:[Justif6]])</f>
        <v>2</v>
      </c>
    </row>
    <row r="134" spans="1:16">
      <c r="A134" s="34" t="s">
        <v>227</v>
      </c>
      <c r="B134" s="35">
        <v>44181</v>
      </c>
      <c r="C134" s="36">
        <v>60</v>
      </c>
      <c r="D134" s="181">
        <f>Tableau1[[#This Row],[Montant_total]]</f>
        <v>67.900000000000006</v>
      </c>
      <c r="E134" s="166"/>
      <c r="F134" s="166"/>
      <c r="G134" s="181"/>
      <c r="H134" s="41">
        <v>203731</v>
      </c>
      <c r="I134" s="61">
        <v>67.900000000000006</v>
      </c>
      <c r="J134" s="36">
        <v>80796173</v>
      </c>
      <c r="K134" s="36"/>
      <c r="L134" s="36"/>
      <c r="M134" s="36"/>
      <c r="N134" s="62"/>
      <c r="O134" s="36"/>
      <c r="P134" s="42">
        <f>COUNTA(Tableau1[[#This Row],[Justif1]:[Justif6]])</f>
        <v>1</v>
      </c>
    </row>
    <row r="135" spans="1:16">
      <c r="A135" s="34" t="s">
        <v>226</v>
      </c>
      <c r="B135" s="35">
        <v>44181</v>
      </c>
      <c r="C135" s="36">
        <v>60</v>
      </c>
      <c r="D135" s="181">
        <f>Tableau1[[#This Row],[Montant_total]]</f>
        <v>355.15</v>
      </c>
      <c r="E135" s="166"/>
      <c r="F135" s="166"/>
      <c r="G135" s="181"/>
      <c r="H135" s="41">
        <v>203014</v>
      </c>
      <c r="I135" s="61">
        <v>355.15</v>
      </c>
      <c r="J135" s="36">
        <v>80797431</v>
      </c>
      <c r="K135" s="36"/>
      <c r="L135" s="36"/>
      <c r="M135" s="36"/>
      <c r="N135" s="62"/>
      <c r="O135" s="36"/>
      <c r="P135" s="42">
        <f>COUNTA(Tableau1[[#This Row],[Justif1]:[Justif6]])</f>
        <v>1</v>
      </c>
    </row>
    <row r="136" spans="1:16">
      <c r="A136" s="34" t="s">
        <v>225</v>
      </c>
      <c r="B136" s="35">
        <v>44181</v>
      </c>
      <c r="C136" s="36">
        <v>60</v>
      </c>
      <c r="D136" s="181">
        <f>Tableau1[[#This Row],[Montant_total]]</f>
        <v>101.45</v>
      </c>
      <c r="E136" s="166"/>
      <c r="F136" s="166"/>
      <c r="G136" s="166"/>
      <c r="H136" s="41">
        <v>203014</v>
      </c>
      <c r="I136" s="61">
        <v>101.45</v>
      </c>
      <c r="J136" s="36">
        <v>80797432</v>
      </c>
      <c r="K136" s="36"/>
      <c r="L136" s="36"/>
      <c r="M136" s="36"/>
      <c r="N136" s="62"/>
      <c r="O136" s="36"/>
      <c r="P136" s="42">
        <f>COUNTA(Tableau1[[#This Row],[Justif1]:[Justif6]])</f>
        <v>1</v>
      </c>
    </row>
    <row r="137" spans="1:16">
      <c r="A137" s="34" t="s">
        <v>224</v>
      </c>
      <c r="B137" s="35">
        <v>44181</v>
      </c>
      <c r="C137" s="36">
        <v>50</v>
      </c>
      <c r="D137" s="172">
        <f>Tableau1[[#This Row],[Montant_total]]</f>
        <v>320.64999999999998</v>
      </c>
      <c r="E137" s="172">
        <v>506.35</v>
      </c>
      <c r="F137" s="166"/>
      <c r="G137" s="172">
        <v>5.6843418860808015E-14</v>
      </c>
      <c r="H137" s="112">
        <v>205548</v>
      </c>
      <c r="I137" s="61">
        <v>320.64999999999998</v>
      </c>
      <c r="J137" s="111">
        <v>80796779</v>
      </c>
      <c r="K137" s="111">
        <v>80797368</v>
      </c>
      <c r="L137" s="36"/>
      <c r="M137" s="36"/>
      <c r="N137" s="62"/>
      <c r="O137" s="36"/>
      <c r="P137" s="42">
        <f>COUNTA(Tableau1[[#This Row],[Justif1]:[Justif6]])</f>
        <v>2</v>
      </c>
    </row>
    <row r="138" spans="1:16">
      <c r="A138" s="34" t="s">
        <v>223</v>
      </c>
      <c r="B138" s="35">
        <v>44181</v>
      </c>
      <c r="C138" s="36">
        <v>50</v>
      </c>
      <c r="D138" s="172">
        <f>Tableau1[[#This Row],[Montant_total]]</f>
        <v>185.7</v>
      </c>
      <c r="E138" s="166"/>
      <c r="F138" s="166"/>
      <c r="G138" s="166"/>
      <c r="H138" s="171">
        <v>202873</v>
      </c>
      <c r="I138" s="61">
        <v>185.7</v>
      </c>
      <c r="J138" s="170">
        <v>80797078</v>
      </c>
      <c r="K138" s="170">
        <v>80797446</v>
      </c>
      <c r="L138" s="36"/>
      <c r="M138" s="36"/>
      <c r="N138" s="62"/>
      <c r="O138" s="36"/>
      <c r="P138" s="42">
        <f>COUNTA(Tableau1[[#This Row],[Justif1]:[Justif6]])</f>
        <v>2</v>
      </c>
    </row>
    <row r="139" spans="1:16">
      <c r="A139" s="34" t="s">
        <v>222</v>
      </c>
      <c r="B139" s="35">
        <v>44181</v>
      </c>
      <c r="C139" s="36">
        <v>100</v>
      </c>
      <c r="D139" s="166">
        <f>Tableau1[[#This Row],[Montant_total]]</f>
        <v>587.9</v>
      </c>
      <c r="E139" s="166">
        <v>587.9</v>
      </c>
      <c r="F139" s="166"/>
      <c r="G139" s="166">
        <v>0</v>
      </c>
      <c r="H139" s="41">
        <v>204345</v>
      </c>
      <c r="I139" s="61">
        <v>587.9</v>
      </c>
      <c r="J139" s="36">
        <v>80794117</v>
      </c>
      <c r="K139" s="36"/>
      <c r="L139" s="36"/>
      <c r="M139" s="36"/>
      <c r="N139" s="62"/>
      <c r="O139" s="36"/>
      <c r="P139" s="42">
        <f>COUNTA(Tableau1[[#This Row],[Justif1]:[Justif6]])</f>
        <v>1</v>
      </c>
    </row>
    <row r="140" spans="1:16">
      <c r="A140" s="34" t="s">
        <v>221</v>
      </c>
      <c r="B140" s="35">
        <v>44181</v>
      </c>
      <c r="C140" s="36">
        <v>10</v>
      </c>
      <c r="D140" s="246">
        <f>Tableau1[[#This Row],[Montant_total]]</f>
        <v>82.9</v>
      </c>
      <c r="E140" s="246">
        <v>937.9</v>
      </c>
      <c r="F140" s="166"/>
      <c r="G140" s="246">
        <v>-4.9999999999954525E-2</v>
      </c>
      <c r="H140" s="41">
        <v>202933</v>
      </c>
      <c r="I140" s="61">
        <v>82.9</v>
      </c>
      <c r="J140" s="36">
        <v>80794575</v>
      </c>
      <c r="K140" s="36"/>
      <c r="L140" s="36"/>
      <c r="M140" s="36"/>
      <c r="N140" s="62"/>
      <c r="O140" s="36"/>
      <c r="P140" s="42">
        <f>COUNTA(Tableau1[[#This Row],[Justif1]:[Justif6]])</f>
        <v>1</v>
      </c>
    </row>
    <row r="141" spans="1:16">
      <c r="A141" s="34" t="s">
        <v>220</v>
      </c>
      <c r="B141" s="35">
        <v>44181</v>
      </c>
      <c r="C141" s="36">
        <v>10</v>
      </c>
      <c r="D141" s="246">
        <f>Tableau1[[#This Row],[Montant_total]]</f>
        <v>172.8</v>
      </c>
      <c r="E141" s="166"/>
      <c r="F141" s="166"/>
      <c r="G141" s="246"/>
      <c r="H141" s="41">
        <v>204137</v>
      </c>
      <c r="I141" s="61">
        <v>172.8</v>
      </c>
      <c r="J141" s="36">
        <v>80793624</v>
      </c>
      <c r="K141" s="36"/>
      <c r="L141" s="36"/>
      <c r="M141" s="36"/>
      <c r="N141" s="62"/>
      <c r="O141" s="36"/>
      <c r="P141" s="42">
        <f>COUNTA(Tableau1[[#This Row],[Justif1]:[Justif6]])</f>
        <v>1</v>
      </c>
    </row>
    <row r="142" spans="1:16">
      <c r="A142" s="34" t="s">
        <v>219</v>
      </c>
      <c r="B142" s="35">
        <v>44181</v>
      </c>
      <c r="C142" s="36">
        <v>10</v>
      </c>
      <c r="D142" s="246">
        <f>Tableau1[[#This Row],[Montant_total]]</f>
        <v>148</v>
      </c>
      <c r="E142" s="166"/>
      <c r="F142" s="166"/>
      <c r="G142" s="246"/>
      <c r="H142" s="41">
        <v>204137</v>
      </c>
      <c r="I142" s="61">
        <v>148</v>
      </c>
      <c r="J142" s="36">
        <v>80793736</v>
      </c>
      <c r="K142" s="36"/>
      <c r="L142" s="36"/>
      <c r="M142" s="36"/>
      <c r="N142" s="62"/>
      <c r="O142" s="36"/>
      <c r="P142" s="42">
        <f>COUNTA(Tableau1[[#This Row],[Justif1]:[Justif6]])</f>
        <v>1</v>
      </c>
    </row>
    <row r="143" spans="1:16">
      <c r="A143" s="34" t="s">
        <v>218</v>
      </c>
      <c r="B143" s="35">
        <v>44181</v>
      </c>
      <c r="C143" s="36">
        <v>10</v>
      </c>
      <c r="D143" s="246">
        <f>Tableau1[[#This Row],[Montant_total]]</f>
        <v>71.75</v>
      </c>
      <c r="E143" s="166"/>
      <c r="F143" s="166"/>
      <c r="G143" s="246"/>
      <c r="H143" s="41">
        <v>204137</v>
      </c>
      <c r="I143" s="61">
        <v>71.75</v>
      </c>
      <c r="J143" s="36">
        <v>80793623</v>
      </c>
      <c r="K143" s="36"/>
      <c r="L143" s="36"/>
      <c r="M143" s="36"/>
      <c r="N143" s="62"/>
      <c r="O143" s="36"/>
      <c r="P143" s="42">
        <f>COUNTA(Tableau1[[#This Row],[Justif1]:[Justif6]])</f>
        <v>1</v>
      </c>
    </row>
    <row r="144" spans="1:16">
      <c r="A144" s="34" t="s">
        <v>217</v>
      </c>
      <c r="B144" s="35">
        <v>44181</v>
      </c>
      <c r="C144" s="36">
        <v>10</v>
      </c>
      <c r="D144" s="246">
        <f>Tableau1[[#This Row],[Montant_total]]</f>
        <v>263.14999999999998</v>
      </c>
      <c r="E144" s="166"/>
      <c r="F144" s="166"/>
      <c r="G144" s="246"/>
      <c r="H144" s="188">
        <v>329129</v>
      </c>
      <c r="I144" s="61">
        <v>263.14999999999998</v>
      </c>
      <c r="J144" s="187">
        <v>80793398</v>
      </c>
      <c r="K144" s="187">
        <v>80794857</v>
      </c>
      <c r="L144" s="36"/>
      <c r="M144" s="36"/>
      <c r="N144" s="62"/>
      <c r="O144" s="36"/>
      <c r="P144" s="42">
        <f>COUNTA(Tableau1[[#This Row],[Justif1]:[Justif6]])</f>
        <v>2</v>
      </c>
    </row>
    <row r="145" spans="1:16">
      <c r="A145" s="34" t="s">
        <v>216</v>
      </c>
      <c r="B145" s="35">
        <v>44181</v>
      </c>
      <c r="C145" s="36">
        <v>10</v>
      </c>
      <c r="D145" s="246">
        <f>Tableau1[[#This Row],[Montant_total]]</f>
        <v>199.35</v>
      </c>
      <c r="E145" s="166"/>
      <c r="F145" s="166"/>
      <c r="G145" s="166"/>
      <c r="H145" s="41">
        <v>202996</v>
      </c>
      <c r="I145" s="61">
        <v>199.35</v>
      </c>
      <c r="J145" s="36">
        <v>80793733</v>
      </c>
      <c r="K145" s="36"/>
      <c r="L145" s="36"/>
      <c r="M145" s="36"/>
      <c r="N145" s="62"/>
      <c r="O145" s="36"/>
      <c r="P145" s="42">
        <f>COUNTA(Tableau1[[#This Row],[Justif1]:[Justif6]])</f>
        <v>1</v>
      </c>
    </row>
    <row r="146" spans="1:16">
      <c r="A146" s="34" t="s">
        <v>215</v>
      </c>
      <c r="B146" s="35">
        <v>44180</v>
      </c>
      <c r="C146" s="36">
        <v>60</v>
      </c>
      <c r="D146" s="166">
        <f>Tableau1[[#This Row],[Montant_total]]</f>
        <v>428.95</v>
      </c>
      <c r="E146" s="166">
        <v>429</v>
      </c>
      <c r="F146" s="166"/>
      <c r="G146" s="166">
        <v>5.0000000000011369E-2</v>
      </c>
      <c r="H146" s="41">
        <v>203438</v>
      </c>
      <c r="I146" s="61">
        <v>428.95</v>
      </c>
      <c r="J146" s="36">
        <v>80793477</v>
      </c>
      <c r="K146" s="36"/>
      <c r="L146" s="36"/>
      <c r="M146" s="36"/>
      <c r="N146" s="62"/>
      <c r="O146" s="36"/>
      <c r="P146" s="42">
        <f>COUNTA(Tableau1[[#This Row],[Justif1]:[Justif6]])</f>
        <v>1</v>
      </c>
    </row>
    <row r="147" spans="1:16">
      <c r="A147" s="34" t="s">
        <v>214</v>
      </c>
      <c r="B147" s="35">
        <v>44179</v>
      </c>
      <c r="C147" s="36">
        <v>100</v>
      </c>
      <c r="D147" s="245">
        <f>Tableau1[[#This Row],[Montant_total]]</f>
        <v>180.4</v>
      </c>
      <c r="E147" s="245">
        <v>408.35</v>
      </c>
      <c r="F147" s="166"/>
      <c r="G147" s="245">
        <v>0</v>
      </c>
      <c r="H147" s="41">
        <v>205421</v>
      </c>
      <c r="I147" s="61">
        <v>180.4</v>
      </c>
      <c r="J147" s="36">
        <v>80787557</v>
      </c>
      <c r="K147" s="36"/>
      <c r="L147" s="36"/>
      <c r="M147" s="36"/>
      <c r="N147" s="62"/>
      <c r="O147" s="36"/>
      <c r="P147" s="42">
        <f>COUNTA(Tableau1[[#This Row],[Justif1]:[Justif6]])</f>
        <v>1</v>
      </c>
    </row>
    <row r="148" spans="1:16">
      <c r="A148" s="34" t="s">
        <v>213</v>
      </c>
      <c r="B148" s="35">
        <v>44179</v>
      </c>
      <c r="C148" s="36">
        <v>100</v>
      </c>
      <c r="D148" s="245">
        <f>Tableau1[[#This Row],[Montant_total]]</f>
        <v>227.95</v>
      </c>
      <c r="E148" s="166"/>
      <c r="F148" s="166"/>
      <c r="G148" s="166"/>
      <c r="H148" s="41">
        <v>329757</v>
      </c>
      <c r="I148" s="61">
        <v>227.95</v>
      </c>
      <c r="J148" s="36">
        <v>80786652</v>
      </c>
      <c r="K148" s="36"/>
      <c r="L148" s="36"/>
      <c r="M148" s="36"/>
      <c r="N148" s="62"/>
      <c r="O148" s="36"/>
      <c r="P148" s="42">
        <f>COUNTA(Tableau1[[#This Row],[Justif1]:[Justif6]])</f>
        <v>1</v>
      </c>
    </row>
    <row r="149" spans="1:16">
      <c r="A149" s="34" t="s">
        <v>212</v>
      </c>
      <c r="B149" s="35">
        <v>44179</v>
      </c>
      <c r="C149" s="36">
        <v>60</v>
      </c>
      <c r="D149" s="166">
        <f>Tableau1[[#This Row],[Montant_total]]</f>
        <v>225.85</v>
      </c>
      <c r="E149" s="166">
        <v>225.85</v>
      </c>
      <c r="F149" s="166"/>
      <c r="G149" s="166">
        <v>0</v>
      </c>
      <c r="H149" s="41">
        <v>207294</v>
      </c>
      <c r="I149" s="61">
        <v>225.85</v>
      </c>
      <c r="J149" s="36">
        <v>80790923</v>
      </c>
      <c r="K149" s="36"/>
      <c r="L149" s="36"/>
      <c r="M149" s="36"/>
      <c r="N149" s="62"/>
      <c r="O149" s="36"/>
      <c r="P149" s="42">
        <f>COUNTA(Tableau1[[#This Row],[Justif1]:[Justif6]])</f>
        <v>1</v>
      </c>
    </row>
    <row r="150" spans="1:16">
      <c r="A150" s="34" t="s">
        <v>211</v>
      </c>
      <c r="B150" s="35">
        <v>44179</v>
      </c>
      <c r="C150" s="36">
        <v>50</v>
      </c>
      <c r="D150" s="194">
        <f>Tableau1[[#This Row],[Montant_total]]</f>
        <v>215.35</v>
      </c>
      <c r="E150" s="194">
        <v>1211.5</v>
      </c>
      <c r="F150" s="166"/>
      <c r="G150" s="194">
        <v>0</v>
      </c>
      <c r="H150" s="55">
        <v>206901</v>
      </c>
      <c r="I150" s="61">
        <v>215.35</v>
      </c>
      <c r="J150" s="66">
        <v>80790092</v>
      </c>
      <c r="K150" s="66">
        <v>80790093</v>
      </c>
      <c r="L150" s="66">
        <v>80793065</v>
      </c>
      <c r="M150" s="36"/>
      <c r="N150" s="62"/>
      <c r="O150" s="36"/>
      <c r="P150" s="42">
        <f>COUNTA(Tableau1[[#This Row],[Justif1]:[Justif6]])</f>
        <v>3</v>
      </c>
    </row>
    <row r="151" spans="1:16">
      <c r="A151" s="34" t="s">
        <v>210</v>
      </c>
      <c r="B151" s="35">
        <v>44179</v>
      </c>
      <c r="C151" s="36">
        <v>50</v>
      </c>
      <c r="D151" s="194">
        <f>Tableau1[[#This Row],[Montant_total]]</f>
        <v>996.15</v>
      </c>
      <c r="E151" s="166"/>
      <c r="F151" s="166"/>
      <c r="G151" s="166"/>
      <c r="H151" s="41">
        <v>203829</v>
      </c>
      <c r="I151" s="61">
        <v>996.15</v>
      </c>
      <c r="J151" s="36">
        <v>80790824</v>
      </c>
      <c r="K151" s="36"/>
      <c r="L151" s="36"/>
      <c r="M151" s="36"/>
      <c r="N151" s="62"/>
      <c r="O151" s="36"/>
      <c r="P151" s="42">
        <f>COUNTA(Tableau1[[#This Row],[Justif1]:[Justif6]])</f>
        <v>1</v>
      </c>
    </row>
    <row r="152" spans="1:16">
      <c r="A152" s="34" t="s">
        <v>209</v>
      </c>
      <c r="B152" s="35">
        <v>44177</v>
      </c>
      <c r="C152" s="36">
        <v>10</v>
      </c>
      <c r="D152" s="166">
        <f>Tableau1[[#This Row],[Montant_total]]</f>
        <v>608.65</v>
      </c>
      <c r="E152" s="166">
        <v>608.6</v>
      </c>
      <c r="F152" s="166"/>
      <c r="G152" s="166">
        <v>-4.9999999999954525E-2</v>
      </c>
      <c r="H152" s="41">
        <v>205500</v>
      </c>
      <c r="I152" s="61">
        <v>608.65</v>
      </c>
      <c r="J152" s="36">
        <v>80784002</v>
      </c>
      <c r="K152" s="36"/>
      <c r="L152" s="36"/>
      <c r="M152" s="36"/>
      <c r="N152" s="62"/>
      <c r="O152" s="36"/>
      <c r="P152" s="42">
        <f>COUNTA(Tableau1[[#This Row],[Justif1]:[Justif6]])</f>
        <v>1</v>
      </c>
    </row>
    <row r="153" spans="1:16">
      <c r="A153" s="34" t="s">
        <v>208</v>
      </c>
      <c r="B153" s="35">
        <v>44176</v>
      </c>
      <c r="C153" s="36">
        <v>200</v>
      </c>
      <c r="D153" s="191">
        <f>Tableau1[[#This Row],[Montant_total]]</f>
        <v>69.099999999999994</v>
      </c>
      <c r="E153" s="191">
        <v>268.55</v>
      </c>
      <c r="F153" s="166"/>
      <c r="G153" s="191">
        <v>-9.9999999999965894E-2</v>
      </c>
      <c r="H153" s="41">
        <v>202921</v>
      </c>
      <c r="I153" s="61">
        <v>69.099999999999994</v>
      </c>
      <c r="J153" s="36">
        <v>80786659</v>
      </c>
      <c r="K153" s="36"/>
      <c r="L153" s="36"/>
      <c r="M153" s="36"/>
      <c r="N153" s="62"/>
      <c r="O153" s="36"/>
      <c r="P153" s="42">
        <f>COUNTA(Tableau1[[#This Row],[Justif1]:[Justif6]])</f>
        <v>1</v>
      </c>
    </row>
    <row r="154" spans="1:16">
      <c r="A154" s="34" t="s">
        <v>207</v>
      </c>
      <c r="B154" s="35">
        <v>44176</v>
      </c>
      <c r="C154" s="36">
        <v>200</v>
      </c>
      <c r="D154" s="191">
        <f>Tableau1[[#This Row],[Montant_total]]</f>
        <v>199.55</v>
      </c>
      <c r="E154" s="166"/>
      <c r="F154" s="166"/>
      <c r="G154" s="166"/>
      <c r="H154" s="41">
        <v>202921</v>
      </c>
      <c r="I154" s="61">
        <v>199.55</v>
      </c>
      <c r="J154" s="36">
        <v>80788324</v>
      </c>
      <c r="K154" s="36"/>
      <c r="L154" s="36"/>
      <c r="M154" s="36"/>
      <c r="N154" s="62"/>
      <c r="O154" s="36"/>
      <c r="P154" s="42">
        <f>COUNTA(Tableau1[[#This Row],[Justif1]:[Justif6]])</f>
        <v>1</v>
      </c>
    </row>
    <row r="155" spans="1:16">
      <c r="A155" s="204" t="s">
        <v>206</v>
      </c>
      <c r="B155" s="203">
        <v>44175</v>
      </c>
      <c r="C155" s="205">
        <v>220</v>
      </c>
      <c r="D155" s="206">
        <f>Tableau1[[#This Row],[Montant_total]]</f>
        <v>218.65</v>
      </c>
      <c r="E155" s="206">
        <v>218.65</v>
      </c>
      <c r="F155" s="206"/>
      <c r="G155" s="206">
        <v>0</v>
      </c>
      <c r="H155" s="207">
        <v>203832</v>
      </c>
      <c r="I155" s="208">
        <v>218.65</v>
      </c>
      <c r="J155" s="205">
        <v>80781419</v>
      </c>
      <c r="K155" s="205"/>
      <c r="L155" s="205"/>
      <c r="M155" s="205"/>
      <c r="N155" s="209"/>
      <c r="O155" s="205"/>
      <c r="P155" s="210">
        <f>COUNTA(Tableau1[[#This Row],[Justif1]:[Justif6]])</f>
        <v>1</v>
      </c>
    </row>
    <row r="156" spans="1:16">
      <c r="A156" s="204" t="s">
        <v>205</v>
      </c>
      <c r="B156" s="203">
        <v>44175</v>
      </c>
      <c r="C156" s="205">
        <v>50</v>
      </c>
      <c r="D156" s="206">
        <f>Tableau1[[#This Row],[Montant_total]]</f>
        <v>218.6</v>
      </c>
      <c r="E156" s="206">
        <v>218.6</v>
      </c>
      <c r="F156" s="206"/>
      <c r="G156" s="206">
        <v>0</v>
      </c>
      <c r="H156" s="234">
        <v>206901</v>
      </c>
      <c r="I156" s="208">
        <v>218.6</v>
      </c>
      <c r="J156" s="233">
        <v>80785032</v>
      </c>
      <c r="K156" s="233">
        <v>80786791</v>
      </c>
      <c r="L156" s="205"/>
      <c r="M156" s="205"/>
      <c r="N156" s="209"/>
      <c r="O156" s="205"/>
      <c r="P156" s="210">
        <f>COUNTA(Tableau1[[#This Row],[Justif1]:[Justif6]])</f>
        <v>2</v>
      </c>
    </row>
    <row r="157" spans="1:16">
      <c r="A157" s="204" t="s">
        <v>204</v>
      </c>
      <c r="B157" s="203">
        <v>44175</v>
      </c>
      <c r="C157" s="205">
        <v>10</v>
      </c>
      <c r="D157" s="206">
        <f>Tableau1[[#This Row],[Montant_total]]</f>
        <v>116.75</v>
      </c>
      <c r="E157" s="206">
        <v>116</v>
      </c>
      <c r="F157" s="206"/>
      <c r="G157" s="206">
        <v>-0.75</v>
      </c>
      <c r="H157" s="212">
        <v>203931</v>
      </c>
      <c r="I157" s="208">
        <v>116.75</v>
      </c>
      <c r="J157" s="211">
        <v>80782465</v>
      </c>
      <c r="K157" s="211">
        <v>80783223</v>
      </c>
      <c r="L157" s="205"/>
      <c r="M157" s="205"/>
      <c r="N157" s="209"/>
      <c r="O157" s="205"/>
      <c r="P157" s="210">
        <f>COUNTA(Tableau1[[#This Row],[Justif1]:[Justif6]])</f>
        <v>2</v>
      </c>
    </row>
    <row r="158" spans="1:16">
      <c r="A158" s="204" t="s">
        <v>203</v>
      </c>
      <c r="B158" s="203">
        <v>44175</v>
      </c>
      <c r="C158" s="205" t="s">
        <v>16</v>
      </c>
      <c r="D158" s="228">
        <f>Tableau1[[#This Row],[Montant_total]]</f>
        <v>1527.4</v>
      </c>
      <c r="E158" s="206"/>
      <c r="F158" s="228">
        <v>2682.3</v>
      </c>
      <c r="G158" s="228">
        <v>0</v>
      </c>
      <c r="H158" s="207">
        <v>202943</v>
      </c>
      <c r="I158" s="208">
        <v>1527.4</v>
      </c>
      <c r="J158" s="205">
        <v>80782037</v>
      </c>
      <c r="K158" s="205"/>
      <c r="L158" s="205"/>
      <c r="M158" s="205"/>
      <c r="N158" s="209"/>
      <c r="O158" s="205"/>
      <c r="P158" s="210">
        <f>COUNTA(Tableau1[[#This Row],[Justif1]:[Justif6]])</f>
        <v>1</v>
      </c>
    </row>
    <row r="159" spans="1:16">
      <c r="A159" s="204" t="s">
        <v>202</v>
      </c>
      <c r="B159" s="203">
        <v>44175</v>
      </c>
      <c r="C159" s="205" t="s">
        <v>16</v>
      </c>
      <c r="D159" s="228">
        <f>Tableau1[[#This Row],[Montant_total]]</f>
        <v>571.75</v>
      </c>
      <c r="E159" s="206"/>
      <c r="F159" s="206"/>
      <c r="G159" s="228"/>
      <c r="H159" s="232">
        <v>205950</v>
      </c>
      <c r="I159" s="208">
        <v>571.75</v>
      </c>
      <c r="J159" s="231">
        <v>80772186</v>
      </c>
      <c r="K159" s="231">
        <v>80773495</v>
      </c>
      <c r="L159" s="205"/>
      <c r="M159" s="205"/>
      <c r="N159" s="209"/>
      <c r="O159" s="205"/>
      <c r="P159" s="210">
        <f>COUNTA(Tableau1[[#This Row],[Justif1]:[Justif6]])</f>
        <v>2</v>
      </c>
    </row>
    <row r="160" spans="1:16">
      <c r="A160" s="204" t="s">
        <v>201</v>
      </c>
      <c r="B160" s="203">
        <v>44175</v>
      </c>
      <c r="C160" s="205" t="s">
        <v>16</v>
      </c>
      <c r="D160" s="228">
        <f>Tableau1[[#This Row],[Montant_total]]</f>
        <v>280.55</v>
      </c>
      <c r="E160" s="206"/>
      <c r="F160" s="206"/>
      <c r="G160" s="228"/>
      <c r="H160" s="207">
        <v>323788</v>
      </c>
      <c r="I160" s="208">
        <v>280.55</v>
      </c>
      <c r="J160" s="205">
        <v>80781996</v>
      </c>
      <c r="K160" s="205"/>
      <c r="L160" s="205"/>
      <c r="M160" s="205"/>
      <c r="N160" s="209"/>
      <c r="O160" s="205"/>
      <c r="P160" s="210">
        <f>COUNTA(Tableau1[[#This Row],[Justif1]:[Justif6]])</f>
        <v>1</v>
      </c>
    </row>
    <row r="161" spans="1:16">
      <c r="A161" s="204" t="s">
        <v>200</v>
      </c>
      <c r="B161" s="203">
        <v>44175</v>
      </c>
      <c r="C161" s="205" t="s">
        <v>16</v>
      </c>
      <c r="D161" s="228">
        <f>Tableau1[[#This Row],[Montant_total]]</f>
        <v>181.65</v>
      </c>
      <c r="E161" s="206"/>
      <c r="F161" s="206"/>
      <c r="G161" s="228"/>
      <c r="H161" s="230">
        <v>202921</v>
      </c>
      <c r="I161" s="208">
        <v>181.65</v>
      </c>
      <c r="J161" s="229">
        <v>80781941</v>
      </c>
      <c r="K161" s="229">
        <v>80782458</v>
      </c>
      <c r="L161" s="229">
        <v>80782607</v>
      </c>
      <c r="M161" s="229">
        <v>80783230</v>
      </c>
      <c r="N161" s="209"/>
      <c r="O161" s="205"/>
      <c r="P161" s="210">
        <f>COUNTA(Tableau1[[#This Row],[Justif1]:[Justif6]])</f>
        <v>4</v>
      </c>
    </row>
    <row r="162" spans="1:16">
      <c r="A162" s="204" t="s">
        <v>199</v>
      </c>
      <c r="B162" s="203">
        <v>44175</v>
      </c>
      <c r="C162" s="205" t="s">
        <v>16</v>
      </c>
      <c r="D162" s="228">
        <f>Tableau1[[#This Row],[Montant_total]]</f>
        <v>120.95</v>
      </c>
      <c r="E162" s="206"/>
      <c r="F162" s="206"/>
      <c r="G162" s="206"/>
      <c r="H162" s="227">
        <v>202589</v>
      </c>
      <c r="I162" s="208">
        <v>120.95</v>
      </c>
      <c r="J162" s="226">
        <v>80785043</v>
      </c>
      <c r="K162" s="226">
        <v>80786181</v>
      </c>
      <c r="L162" s="205"/>
      <c r="M162" s="205"/>
      <c r="N162" s="209"/>
      <c r="O162" s="205"/>
      <c r="P162" s="210">
        <f>COUNTA(Tableau1[[#This Row],[Justif1]:[Justif6]])</f>
        <v>2</v>
      </c>
    </row>
    <row r="163" spans="1:16">
      <c r="A163" s="204" t="s">
        <v>198</v>
      </c>
      <c r="B163" s="203">
        <v>44174</v>
      </c>
      <c r="C163" s="205">
        <v>220</v>
      </c>
      <c r="D163" s="223">
        <f>Tableau1[[#This Row],[Montant_total]]</f>
        <v>366</v>
      </c>
      <c r="E163" s="223">
        <v>1074.6500000000001</v>
      </c>
      <c r="F163" s="206"/>
      <c r="G163" s="223">
        <v>0</v>
      </c>
      <c r="H163" s="225">
        <v>202948</v>
      </c>
      <c r="I163" s="208">
        <v>366</v>
      </c>
      <c r="J163" s="224">
        <v>80782615</v>
      </c>
      <c r="K163" s="224">
        <v>80783222</v>
      </c>
      <c r="L163" s="205"/>
      <c r="M163" s="205"/>
      <c r="N163" s="209"/>
      <c r="O163" s="205"/>
      <c r="P163" s="210">
        <f>COUNTA(Tableau1[[#This Row],[Justif1]:[Justif6]])</f>
        <v>2</v>
      </c>
    </row>
    <row r="164" spans="1:16">
      <c r="A164" s="204" t="s">
        <v>197</v>
      </c>
      <c r="B164" s="203">
        <v>44174</v>
      </c>
      <c r="C164" s="205">
        <v>220</v>
      </c>
      <c r="D164" s="223">
        <f>Tableau1[[#This Row],[Montant_total]]</f>
        <v>708.65</v>
      </c>
      <c r="E164" s="206"/>
      <c r="F164" s="206"/>
      <c r="G164" s="206"/>
      <c r="H164" s="207">
        <v>202951</v>
      </c>
      <c r="I164" s="208">
        <v>708.65</v>
      </c>
      <c r="J164" s="205">
        <v>80783221</v>
      </c>
      <c r="K164" s="205"/>
      <c r="L164" s="205"/>
      <c r="M164" s="205"/>
      <c r="N164" s="209"/>
      <c r="O164" s="205"/>
      <c r="P164" s="210">
        <f>COUNTA(Tableau1[[#This Row],[Justif1]:[Justif6]])</f>
        <v>1</v>
      </c>
    </row>
    <row r="165" spans="1:16">
      <c r="A165" s="204" t="s">
        <v>196</v>
      </c>
      <c r="B165" s="203">
        <v>44174</v>
      </c>
      <c r="C165" s="205">
        <v>200</v>
      </c>
      <c r="D165" s="206">
        <f>Tableau1[[#This Row],[Montant_total]]</f>
        <v>203.05</v>
      </c>
      <c r="E165" s="206">
        <v>203.05</v>
      </c>
      <c r="F165" s="206"/>
      <c r="G165" s="206">
        <v>0</v>
      </c>
      <c r="H165" s="207">
        <v>202873</v>
      </c>
      <c r="I165" s="208">
        <v>203.05</v>
      </c>
      <c r="J165" s="205">
        <v>80782457</v>
      </c>
      <c r="K165" s="205"/>
      <c r="L165" s="205"/>
      <c r="M165" s="205"/>
      <c r="N165" s="209"/>
      <c r="O165" s="205"/>
      <c r="P165" s="210">
        <f>COUNTA(Tableau1[[#This Row],[Justif1]:[Justif6]])</f>
        <v>1</v>
      </c>
    </row>
    <row r="166" spans="1:16">
      <c r="A166" s="204" t="s">
        <v>195</v>
      </c>
      <c r="B166" s="203">
        <v>44174</v>
      </c>
      <c r="C166" s="205">
        <v>190</v>
      </c>
      <c r="D166" s="206">
        <f>Tableau1[[#This Row],[Montant_total]]</f>
        <v>259.89999999999998</v>
      </c>
      <c r="E166" s="206">
        <v>260</v>
      </c>
      <c r="F166" s="206"/>
      <c r="G166" s="206">
        <v>0.10000000000002274</v>
      </c>
      <c r="H166" s="222">
        <v>202871</v>
      </c>
      <c r="I166" s="208">
        <v>259.89999999999998</v>
      </c>
      <c r="J166" s="221">
        <v>80782464</v>
      </c>
      <c r="K166" s="221">
        <v>80783224</v>
      </c>
      <c r="L166" s="205"/>
      <c r="M166" s="205"/>
      <c r="N166" s="209"/>
      <c r="O166" s="205"/>
      <c r="P166" s="210">
        <f>COUNTA(Tableau1[[#This Row],[Justif1]:[Justif6]])</f>
        <v>2</v>
      </c>
    </row>
    <row r="167" spans="1:16">
      <c r="A167" s="204" t="s">
        <v>194</v>
      </c>
      <c r="B167" s="203">
        <v>44174</v>
      </c>
      <c r="C167" s="205">
        <v>100</v>
      </c>
      <c r="D167" s="206">
        <f>Tableau1[[#This Row],[Montant_total]]</f>
        <v>237.8</v>
      </c>
      <c r="E167" s="206">
        <v>237.8</v>
      </c>
      <c r="F167" s="206"/>
      <c r="G167" s="206">
        <v>0</v>
      </c>
      <c r="H167" s="207">
        <v>205819</v>
      </c>
      <c r="I167" s="208">
        <v>237.8</v>
      </c>
      <c r="J167" s="205">
        <v>80782612</v>
      </c>
      <c r="K167" s="205"/>
      <c r="L167" s="205"/>
      <c r="M167" s="205"/>
      <c r="N167" s="209"/>
      <c r="O167" s="205"/>
      <c r="P167" s="210">
        <f>COUNTA(Tableau1[[#This Row],[Justif1]:[Justif6]])</f>
        <v>1</v>
      </c>
    </row>
    <row r="168" spans="1:16">
      <c r="A168" s="204" t="s">
        <v>193</v>
      </c>
      <c r="B168" s="203">
        <v>44174</v>
      </c>
      <c r="C168" s="205">
        <v>60</v>
      </c>
      <c r="D168" s="218">
        <f>Tableau1[[#This Row],[Montant_total]]</f>
        <v>308.8</v>
      </c>
      <c r="E168" s="218">
        <v>1053.75</v>
      </c>
      <c r="F168" s="206"/>
      <c r="G168" s="218">
        <v>0</v>
      </c>
      <c r="H168" s="207">
        <v>203122</v>
      </c>
      <c r="I168" s="208">
        <v>308.8</v>
      </c>
      <c r="J168" s="205">
        <v>80782677</v>
      </c>
      <c r="K168" s="205"/>
      <c r="L168" s="205"/>
      <c r="M168" s="205"/>
      <c r="N168" s="209"/>
      <c r="O168" s="205"/>
      <c r="P168" s="210">
        <f>COUNTA(Tableau1[[#This Row],[Justif1]:[Justif6]])</f>
        <v>1</v>
      </c>
    </row>
    <row r="169" spans="1:16">
      <c r="A169" s="204" t="s">
        <v>192</v>
      </c>
      <c r="B169" s="203">
        <v>44174</v>
      </c>
      <c r="C169" s="205">
        <v>60</v>
      </c>
      <c r="D169" s="218">
        <f>Tableau1[[#This Row],[Montant_total]]</f>
        <v>511.55</v>
      </c>
      <c r="E169" s="206"/>
      <c r="F169" s="206"/>
      <c r="G169" s="218"/>
      <c r="H169" s="220">
        <v>203014</v>
      </c>
      <c r="I169" s="208">
        <v>511.55</v>
      </c>
      <c r="J169" s="219">
        <v>80782517</v>
      </c>
      <c r="K169" s="219">
        <v>80782518</v>
      </c>
      <c r="L169" s="205"/>
      <c r="M169" s="205"/>
      <c r="N169" s="209"/>
      <c r="O169" s="205"/>
      <c r="P169" s="210">
        <f>COUNTA(Tableau1[[#This Row],[Justif1]:[Justif6]])</f>
        <v>2</v>
      </c>
    </row>
    <row r="170" spans="1:16">
      <c r="A170" s="204" t="s">
        <v>191</v>
      </c>
      <c r="B170" s="203">
        <v>44174</v>
      </c>
      <c r="C170" s="205">
        <v>60</v>
      </c>
      <c r="D170" s="218">
        <f>Tableau1[[#This Row],[Montant_total]]</f>
        <v>233.4</v>
      </c>
      <c r="E170" s="206"/>
      <c r="F170" s="206"/>
      <c r="G170" s="206"/>
      <c r="H170" s="217">
        <v>202894</v>
      </c>
      <c r="I170" s="208">
        <v>233.4</v>
      </c>
      <c r="J170" s="216">
        <v>80782463</v>
      </c>
      <c r="K170" s="216">
        <v>80782613</v>
      </c>
      <c r="L170" s="216">
        <v>80783225</v>
      </c>
      <c r="M170" s="205"/>
      <c r="N170" s="209"/>
      <c r="O170" s="205"/>
      <c r="P170" s="210">
        <f>COUNTA(Tableau1[[#This Row],[Justif1]:[Justif6]])</f>
        <v>3</v>
      </c>
    </row>
    <row r="171" spans="1:16">
      <c r="A171" s="204" t="s">
        <v>190</v>
      </c>
      <c r="B171" s="203">
        <v>44174</v>
      </c>
      <c r="C171" s="205">
        <v>10</v>
      </c>
      <c r="D171" s="215">
        <f>Tableau1[[#This Row],[Montant_total]]</f>
        <v>83.25</v>
      </c>
      <c r="E171" s="215">
        <v>343.5</v>
      </c>
      <c r="F171" s="206"/>
      <c r="G171" s="215">
        <v>-5.0000000000011369E-2</v>
      </c>
      <c r="H171" s="207">
        <v>202933</v>
      </c>
      <c r="I171" s="208">
        <v>83.25</v>
      </c>
      <c r="J171" s="205">
        <v>80781193</v>
      </c>
      <c r="K171" s="205"/>
      <c r="L171" s="205"/>
      <c r="M171" s="205"/>
      <c r="N171" s="209"/>
      <c r="O171" s="205"/>
      <c r="P171" s="210">
        <f>COUNTA(Tableau1[[#This Row],[Justif1]:[Justif6]])</f>
        <v>1</v>
      </c>
    </row>
    <row r="172" spans="1:16">
      <c r="A172" s="204" t="s">
        <v>189</v>
      </c>
      <c r="B172" s="203">
        <v>44174</v>
      </c>
      <c r="C172" s="205">
        <v>10</v>
      </c>
      <c r="D172" s="215">
        <f>Tableau1[[#This Row],[Montant_total]]</f>
        <v>260.3</v>
      </c>
      <c r="E172" s="206"/>
      <c r="F172" s="206"/>
      <c r="G172" s="206"/>
      <c r="H172" s="214">
        <v>329129</v>
      </c>
      <c r="I172" s="208">
        <v>260.3</v>
      </c>
      <c r="J172" s="213">
        <v>80779566</v>
      </c>
      <c r="K172" s="213">
        <v>80781194</v>
      </c>
      <c r="L172" s="205"/>
      <c r="M172" s="205"/>
      <c r="N172" s="209"/>
      <c r="O172" s="205"/>
      <c r="P172" s="210">
        <f>COUNTA(Tableau1[[#This Row],[Justif1]:[Justif6]])</f>
        <v>2</v>
      </c>
    </row>
    <row r="173" spans="1:16">
      <c r="A173" s="204" t="s">
        <v>188</v>
      </c>
      <c r="B173" s="203">
        <v>44173</v>
      </c>
      <c r="C173" s="205">
        <v>200</v>
      </c>
      <c r="D173" s="206">
        <f>Tableau1[[#This Row],[Montant_total]]</f>
        <v>790.7</v>
      </c>
      <c r="E173" s="206">
        <v>790.7</v>
      </c>
      <c r="F173" s="206"/>
      <c r="G173" s="206">
        <v>0</v>
      </c>
      <c r="H173" s="207">
        <v>205384</v>
      </c>
      <c r="I173" s="208">
        <v>790.7</v>
      </c>
      <c r="J173" s="205">
        <v>80779608</v>
      </c>
      <c r="K173" s="205"/>
      <c r="L173" s="205"/>
      <c r="M173" s="205"/>
      <c r="N173" s="209"/>
      <c r="O173" s="205"/>
      <c r="P173" s="210">
        <f>COUNTA(Tableau1[[#This Row],[Justif1]:[Justif6]])</f>
        <v>1</v>
      </c>
    </row>
    <row r="174" spans="1:16">
      <c r="A174" s="204" t="s">
        <v>187</v>
      </c>
      <c r="B174" s="203">
        <v>44173</v>
      </c>
      <c r="C174" s="205">
        <v>190</v>
      </c>
      <c r="D174" s="206">
        <f>Tableau1[[#This Row],[Montant_total]]</f>
        <v>342.2</v>
      </c>
      <c r="E174" s="206">
        <v>342.2</v>
      </c>
      <c r="F174" s="206"/>
      <c r="G174" s="206">
        <v>0</v>
      </c>
      <c r="H174" s="207">
        <v>203671</v>
      </c>
      <c r="I174" s="208">
        <v>342.2</v>
      </c>
      <c r="J174" s="205">
        <v>80779568</v>
      </c>
      <c r="K174" s="205"/>
      <c r="L174" s="205"/>
      <c r="M174" s="205"/>
      <c r="N174" s="209"/>
      <c r="O174" s="205"/>
      <c r="P174" s="210">
        <f>COUNTA(Tableau1[[#This Row],[Justif1]:[Justif6]])</f>
        <v>1</v>
      </c>
    </row>
    <row r="175" spans="1:16">
      <c r="A175" s="204" t="s">
        <v>186</v>
      </c>
      <c r="B175" s="203">
        <v>44173</v>
      </c>
      <c r="C175" s="205">
        <v>50</v>
      </c>
      <c r="D175" s="206">
        <f>Tableau1[[#This Row],[Montant_total]]</f>
        <v>237.35</v>
      </c>
      <c r="E175" s="206">
        <v>237.35</v>
      </c>
      <c r="F175" s="206"/>
      <c r="G175" s="206">
        <v>0</v>
      </c>
      <c r="H175" s="212">
        <v>204803</v>
      </c>
      <c r="I175" s="208">
        <v>237.35</v>
      </c>
      <c r="J175" s="211">
        <v>80779582</v>
      </c>
      <c r="K175" s="211">
        <v>80781191</v>
      </c>
      <c r="L175" s="205"/>
      <c r="M175" s="205"/>
      <c r="N175" s="209"/>
      <c r="O175" s="205"/>
      <c r="P175" s="210">
        <f>COUNTA(Tableau1[[#This Row],[Justif1]:[Justif6]])</f>
        <v>2</v>
      </c>
    </row>
    <row r="176" spans="1:16">
      <c r="A176" s="204" t="s">
        <v>185</v>
      </c>
      <c r="B176" s="203">
        <v>44173</v>
      </c>
      <c r="C176" s="205">
        <v>10</v>
      </c>
      <c r="D176" s="206">
        <f>Tableau1[[#This Row],[Montant_total]]</f>
        <v>212.2</v>
      </c>
      <c r="E176" s="206">
        <v>212.2</v>
      </c>
      <c r="F176" s="206"/>
      <c r="G176" s="206">
        <v>0</v>
      </c>
      <c r="H176" s="207">
        <v>323285</v>
      </c>
      <c r="I176" s="208">
        <v>212.2</v>
      </c>
      <c r="J176" s="205">
        <v>80775421</v>
      </c>
      <c r="K176" s="205"/>
      <c r="L176" s="205"/>
      <c r="M176" s="205"/>
      <c r="N176" s="209"/>
      <c r="O176" s="205"/>
      <c r="P176" s="210">
        <f>COUNTA(Tableau1[[#This Row],[Justif1]:[Justif6]])</f>
        <v>1</v>
      </c>
    </row>
    <row r="177" spans="1:16">
      <c r="A177" s="34" t="s">
        <v>184</v>
      </c>
      <c r="B177" s="35">
        <v>44172</v>
      </c>
      <c r="C177" s="36">
        <v>60</v>
      </c>
      <c r="D177" s="166">
        <f>Tableau1[[#This Row],[Montant_total]]</f>
        <v>188.2</v>
      </c>
      <c r="E177" s="166">
        <v>188.2</v>
      </c>
      <c r="F177" s="166"/>
      <c r="G177" s="166">
        <v>0</v>
      </c>
      <c r="H177" s="41">
        <v>207294</v>
      </c>
      <c r="I177" s="61">
        <v>188.2</v>
      </c>
      <c r="J177" s="36">
        <v>80776011</v>
      </c>
      <c r="K177" s="36"/>
      <c r="L177" s="36"/>
      <c r="M177" s="36"/>
      <c r="N177" s="62"/>
      <c r="O177" s="36"/>
      <c r="P177" s="42">
        <f>COUNTA(Tableau1[[#This Row],[Justif1]:[Justif6]])</f>
        <v>1</v>
      </c>
    </row>
    <row r="178" spans="1:16">
      <c r="A178" s="34" t="s">
        <v>183</v>
      </c>
      <c r="B178" s="35">
        <v>44170</v>
      </c>
      <c r="C178" s="36" t="s">
        <v>16</v>
      </c>
      <c r="D178" s="166">
        <f>Tableau1[[#This Row],[Montant_total]]</f>
        <v>422</v>
      </c>
      <c r="E178" s="166"/>
      <c r="F178" s="166">
        <v>422</v>
      </c>
      <c r="G178" s="166">
        <v>0</v>
      </c>
      <c r="H178" s="41">
        <v>202834</v>
      </c>
      <c r="I178" s="61">
        <v>422</v>
      </c>
      <c r="J178" s="36">
        <v>80756527</v>
      </c>
      <c r="K178" s="36"/>
      <c r="L178" s="36"/>
      <c r="M178" s="36"/>
      <c r="N178" s="62"/>
      <c r="O178" s="36"/>
      <c r="P178" s="42">
        <f>COUNTA(Tableau1[[#This Row],[Justif1]:[Justif6]])</f>
        <v>1</v>
      </c>
    </row>
    <row r="179" spans="1:16">
      <c r="A179" s="34" t="s">
        <v>182</v>
      </c>
      <c r="B179" s="35">
        <v>44169</v>
      </c>
      <c r="C179" s="36" t="s">
        <v>16</v>
      </c>
      <c r="D179" s="178">
        <f>Tableau1[[#This Row],[Montant_total]]</f>
        <v>270.05</v>
      </c>
      <c r="E179" s="166"/>
      <c r="F179" s="178">
        <v>556.20000000000005</v>
      </c>
      <c r="G179" s="178">
        <v>-0.5</v>
      </c>
      <c r="H179" s="41">
        <v>207489</v>
      </c>
      <c r="I179" s="61">
        <v>270.05</v>
      </c>
      <c r="J179" s="36">
        <v>80772740</v>
      </c>
      <c r="K179" s="36"/>
      <c r="L179" s="36"/>
      <c r="M179" s="36"/>
      <c r="N179" s="62"/>
      <c r="O179" s="36"/>
      <c r="P179" s="42">
        <f>COUNTA(Tableau1[[#This Row],[Justif1]:[Justif6]])</f>
        <v>1</v>
      </c>
    </row>
    <row r="180" spans="1:16">
      <c r="A180" s="34" t="s">
        <v>181</v>
      </c>
      <c r="B180" s="35">
        <v>44169</v>
      </c>
      <c r="C180" s="36" t="s">
        <v>16</v>
      </c>
      <c r="D180" s="178">
        <f>Tableau1[[#This Row],[Montant_total]]</f>
        <v>251.15</v>
      </c>
      <c r="E180" s="166"/>
      <c r="F180" s="166"/>
      <c r="G180" s="178"/>
      <c r="H180" s="186">
        <v>206488</v>
      </c>
      <c r="I180" s="61">
        <v>251.15</v>
      </c>
      <c r="J180" s="185">
        <v>80772170</v>
      </c>
      <c r="K180" s="185">
        <v>80773485</v>
      </c>
      <c r="L180" s="36"/>
      <c r="M180" s="36"/>
      <c r="N180" s="62"/>
      <c r="O180" s="36"/>
      <c r="P180" s="42">
        <f>COUNTA(Tableau1[[#This Row],[Justif1]:[Justif6]])</f>
        <v>2</v>
      </c>
    </row>
    <row r="181" spans="1:16">
      <c r="A181" s="34" t="s">
        <v>180</v>
      </c>
      <c r="B181" s="35">
        <v>44169</v>
      </c>
      <c r="C181" s="36" t="s">
        <v>16</v>
      </c>
      <c r="D181" s="178">
        <f>Tableau1[[#This Row],[Montant_total]]</f>
        <v>35.5</v>
      </c>
      <c r="E181" s="166"/>
      <c r="F181" s="166"/>
      <c r="G181" s="166"/>
      <c r="H181" s="41">
        <v>202871</v>
      </c>
      <c r="I181" s="61">
        <v>35.5</v>
      </c>
      <c r="J181" s="36">
        <v>80773440</v>
      </c>
      <c r="K181" s="36"/>
      <c r="L181" s="36"/>
      <c r="M181" s="36"/>
      <c r="N181" s="62"/>
      <c r="O181" s="36"/>
      <c r="P181" s="42">
        <f>COUNTA(Tableau1[[#This Row],[Justif1]:[Justif6]])</f>
        <v>1</v>
      </c>
    </row>
    <row r="182" spans="1:16">
      <c r="A182" s="34" t="s">
        <v>179</v>
      </c>
      <c r="B182" s="35">
        <v>44169</v>
      </c>
      <c r="C182" s="36">
        <v>220</v>
      </c>
      <c r="D182" s="177">
        <f>Tableau1[[#This Row],[Montant_total]]</f>
        <v>616.54999999999995</v>
      </c>
      <c r="E182" s="177">
        <v>647.54999999999995</v>
      </c>
      <c r="F182" s="166"/>
      <c r="G182" s="177">
        <v>0</v>
      </c>
      <c r="H182" s="44">
        <v>202873</v>
      </c>
      <c r="I182" s="61">
        <v>616.54999999999995</v>
      </c>
      <c r="J182" s="72">
        <v>80773310</v>
      </c>
      <c r="K182" s="72">
        <v>80773447</v>
      </c>
      <c r="L182" s="36"/>
      <c r="M182" s="36"/>
      <c r="N182" s="62"/>
      <c r="O182" s="36"/>
      <c r="P182" s="42">
        <f>COUNTA(Tableau1[[#This Row],[Justif1]:[Justif6]])</f>
        <v>2</v>
      </c>
    </row>
    <row r="183" spans="1:16">
      <c r="A183" s="34" t="s">
        <v>178</v>
      </c>
      <c r="B183" s="35">
        <v>44169</v>
      </c>
      <c r="C183" s="36">
        <v>220</v>
      </c>
      <c r="D183" s="177">
        <f>Tableau1[[#This Row],[Montant_total]]</f>
        <v>31</v>
      </c>
      <c r="E183" s="166"/>
      <c r="F183" s="166"/>
      <c r="G183" s="166"/>
      <c r="H183" s="41">
        <v>202873</v>
      </c>
      <c r="I183" s="61">
        <v>31</v>
      </c>
      <c r="J183" s="36">
        <v>80774846</v>
      </c>
      <c r="K183" s="36"/>
      <c r="L183" s="36"/>
      <c r="M183" s="36"/>
      <c r="N183" s="62"/>
      <c r="O183" s="36"/>
      <c r="P183" s="42">
        <f>COUNTA(Tableau1[[#This Row],[Justif1]:[Justif6]])</f>
        <v>1</v>
      </c>
    </row>
    <row r="184" spans="1:16">
      <c r="A184" s="34" t="s">
        <v>177</v>
      </c>
      <c r="B184" s="35">
        <v>44169</v>
      </c>
      <c r="C184" s="36">
        <v>50</v>
      </c>
      <c r="D184" s="166">
        <f>Tableau1[[#This Row],[Montant_total]]</f>
        <v>21.55</v>
      </c>
      <c r="E184" s="166">
        <v>21</v>
      </c>
      <c r="F184" s="166"/>
      <c r="G184" s="166">
        <v>-0.55000000000000071</v>
      </c>
      <c r="H184" s="41">
        <v>203931</v>
      </c>
      <c r="I184" s="61">
        <v>21.55</v>
      </c>
      <c r="J184" s="36">
        <v>80774795</v>
      </c>
      <c r="K184" s="36"/>
      <c r="L184" s="36"/>
      <c r="M184" s="36"/>
      <c r="N184" s="62"/>
      <c r="O184" s="36"/>
      <c r="P184" s="42">
        <f>COUNTA(Tableau1[[#This Row],[Justif1]:[Justif6]])</f>
        <v>1</v>
      </c>
    </row>
    <row r="185" spans="1:16">
      <c r="A185" s="34" t="s">
        <v>176</v>
      </c>
      <c r="B185" s="35">
        <v>44167</v>
      </c>
      <c r="C185" s="36">
        <v>190</v>
      </c>
      <c r="D185" s="166">
        <f>Tableau1[[#This Row],[Montant_total]]</f>
        <v>53.3</v>
      </c>
      <c r="E185" s="166">
        <v>53.3</v>
      </c>
      <c r="F185" s="166"/>
      <c r="G185" s="166">
        <v>0</v>
      </c>
      <c r="H185" s="41">
        <v>202713</v>
      </c>
      <c r="I185" s="61">
        <v>53.3</v>
      </c>
      <c r="J185" s="36">
        <v>80767766</v>
      </c>
      <c r="K185" s="36"/>
      <c r="L185" s="36"/>
      <c r="M185" s="36"/>
      <c r="N185" s="62"/>
      <c r="O185" s="36"/>
      <c r="P185" s="42">
        <f>COUNTA(Tableau1[[#This Row],[Justif1]:[Justif6]])</f>
        <v>1</v>
      </c>
    </row>
    <row r="186" spans="1:16">
      <c r="A186" s="34" t="s">
        <v>175</v>
      </c>
      <c r="B186" s="35">
        <v>44167</v>
      </c>
      <c r="C186" s="36">
        <v>100</v>
      </c>
      <c r="D186" s="166">
        <f>Tableau1[[#This Row],[Montant_total]]</f>
        <v>411.5</v>
      </c>
      <c r="E186" s="166">
        <v>411.9</v>
      </c>
      <c r="F186" s="166"/>
      <c r="G186" s="166">
        <v>0.39999999999997726</v>
      </c>
      <c r="H186" s="175">
        <v>332147</v>
      </c>
      <c r="I186" s="61">
        <v>411.5</v>
      </c>
      <c r="J186" s="174">
        <v>80767535</v>
      </c>
      <c r="K186" s="174">
        <v>80767894</v>
      </c>
      <c r="L186" s="36"/>
      <c r="M186" s="36"/>
      <c r="N186" s="62"/>
      <c r="O186" s="36"/>
      <c r="P186" s="42">
        <f>COUNTA(Tableau1[[#This Row],[Justif1]:[Justif6]])</f>
        <v>2</v>
      </c>
    </row>
    <row r="187" spans="1:16">
      <c r="A187" s="34" t="s">
        <v>174</v>
      </c>
      <c r="B187" s="35">
        <v>44167</v>
      </c>
      <c r="C187" s="36">
        <v>60</v>
      </c>
      <c r="D187" s="194">
        <f>Tableau1[[#This Row],[Montant_total]]</f>
        <v>337.15</v>
      </c>
      <c r="E187" s="194">
        <v>1503.6</v>
      </c>
      <c r="F187" s="166"/>
      <c r="G187" s="194">
        <v>0.75</v>
      </c>
      <c r="H187" s="202">
        <v>202894</v>
      </c>
      <c r="I187" s="61">
        <v>337.15</v>
      </c>
      <c r="J187" s="201">
        <v>80767202</v>
      </c>
      <c r="K187" s="201">
        <v>80768017</v>
      </c>
      <c r="L187" s="201">
        <v>80768194</v>
      </c>
      <c r="M187" s="201">
        <v>80768452</v>
      </c>
      <c r="N187" s="62"/>
      <c r="O187" s="36"/>
      <c r="P187" s="42">
        <f>COUNTA(Tableau1[[#This Row],[Justif1]:[Justif6]])</f>
        <v>4</v>
      </c>
    </row>
    <row r="188" spans="1:16">
      <c r="A188" s="34" t="s">
        <v>173</v>
      </c>
      <c r="B188" s="35">
        <v>44167</v>
      </c>
      <c r="C188" s="36">
        <v>60</v>
      </c>
      <c r="D188" s="194">
        <f>Tableau1[[#This Row],[Montant_total]]</f>
        <v>150.55000000000001</v>
      </c>
      <c r="E188" s="166"/>
      <c r="F188" s="166"/>
      <c r="G188" s="194"/>
      <c r="H188" s="41">
        <v>207294</v>
      </c>
      <c r="I188" s="61">
        <v>150.55000000000001</v>
      </c>
      <c r="J188" s="36">
        <v>80769206</v>
      </c>
      <c r="K188" s="36"/>
      <c r="L188" s="36"/>
      <c r="M188" s="36"/>
      <c r="N188" s="62"/>
      <c r="O188" s="36"/>
      <c r="P188" s="42">
        <f>COUNTA(Tableau1[[#This Row],[Justif1]:[Justif6]])</f>
        <v>1</v>
      </c>
    </row>
    <row r="189" spans="1:16">
      <c r="A189" s="34" t="s">
        <v>172</v>
      </c>
      <c r="B189" s="35">
        <v>44167</v>
      </c>
      <c r="C189" s="36">
        <v>60</v>
      </c>
      <c r="D189" s="194">
        <f>Tableau1[[#This Row],[Montant_total]]</f>
        <v>1015.15</v>
      </c>
      <c r="E189" s="166"/>
      <c r="F189" s="166"/>
      <c r="G189" s="166"/>
      <c r="H189" s="200">
        <v>202896</v>
      </c>
      <c r="I189" s="61">
        <v>1015.15</v>
      </c>
      <c r="J189" s="199">
        <v>80767208</v>
      </c>
      <c r="K189" s="199">
        <v>80768193</v>
      </c>
      <c r="L189" s="36"/>
      <c r="M189" s="36"/>
      <c r="N189" s="62"/>
      <c r="O189" s="36"/>
      <c r="P189" s="42">
        <f>COUNTA(Tableau1[[#This Row],[Justif1]:[Justif6]])</f>
        <v>2</v>
      </c>
    </row>
    <row r="190" spans="1:16">
      <c r="A190" s="34" t="s">
        <v>171</v>
      </c>
      <c r="B190" s="35">
        <v>44167</v>
      </c>
      <c r="C190" s="36">
        <v>50</v>
      </c>
      <c r="D190" s="191">
        <f>Tableau1[[#This Row],[Montant_total]]</f>
        <v>290</v>
      </c>
      <c r="E190" s="191">
        <v>383</v>
      </c>
      <c r="F190" s="166"/>
      <c r="G190" s="191">
        <v>-0.39999999999997726</v>
      </c>
      <c r="H190" s="41">
        <v>205500</v>
      </c>
      <c r="I190" s="61">
        <v>290</v>
      </c>
      <c r="J190" s="36">
        <v>80768226</v>
      </c>
      <c r="K190" s="36"/>
      <c r="L190" s="36"/>
      <c r="M190" s="36"/>
      <c r="N190" s="62"/>
      <c r="O190" s="36"/>
      <c r="P190" s="42">
        <f>COUNTA(Tableau1[[#This Row],[Justif1]:[Justif6]])</f>
        <v>1</v>
      </c>
    </row>
    <row r="191" spans="1:16">
      <c r="A191" s="34" t="s">
        <v>170</v>
      </c>
      <c r="B191" s="35">
        <v>44167</v>
      </c>
      <c r="C191" s="36">
        <v>50</v>
      </c>
      <c r="D191" s="191">
        <f>Tableau1[[#This Row],[Montant_total]]</f>
        <v>93.4</v>
      </c>
      <c r="E191" s="166"/>
      <c r="F191" s="166"/>
      <c r="G191" s="166"/>
      <c r="H191" s="112">
        <v>203931</v>
      </c>
      <c r="I191" s="61">
        <v>93.4</v>
      </c>
      <c r="J191" s="111">
        <v>80768014</v>
      </c>
      <c r="K191" s="111">
        <v>80768227</v>
      </c>
      <c r="L191" s="36"/>
      <c r="M191" s="36"/>
      <c r="N191" s="62"/>
      <c r="O191" s="36"/>
      <c r="P191" s="42">
        <f>COUNTA(Tableau1[[#This Row],[Justif1]:[Justif6]])</f>
        <v>2</v>
      </c>
    </row>
    <row r="192" spans="1:16">
      <c r="A192" s="34" t="s">
        <v>169</v>
      </c>
      <c r="B192" s="35">
        <v>44167</v>
      </c>
      <c r="C192" s="36">
        <v>30</v>
      </c>
      <c r="D192" s="197">
        <f>Tableau1[[#This Row],[Montant_total]]</f>
        <v>410.75</v>
      </c>
      <c r="E192" s="197">
        <v>1238.1500000000001</v>
      </c>
      <c r="F192" s="166"/>
      <c r="G192" s="197">
        <v>0</v>
      </c>
      <c r="H192" s="171">
        <v>202921</v>
      </c>
      <c r="I192" s="61">
        <v>410.75</v>
      </c>
      <c r="J192" s="170">
        <v>80767195</v>
      </c>
      <c r="K192" s="170">
        <v>80767451</v>
      </c>
      <c r="L192" s="170">
        <v>80768020</v>
      </c>
      <c r="M192" s="170">
        <v>80768232</v>
      </c>
      <c r="N192" s="198">
        <v>80768454</v>
      </c>
      <c r="O192" s="36"/>
      <c r="P192" s="42">
        <f>COUNTA(Tableau1[[#This Row],[Justif1]:[Justif6]])</f>
        <v>5</v>
      </c>
    </row>
    <row r="193" spans="1:16">
      <c r="A193" s="34" t="s">
        <v>168</v>
      </c>
      <c r="B193" s="35">
        <v>44167</v>
      </c>
      <c r="C193" s="36">
        <v>30</v>
      </c>
      <c r="D193" s="197">
        <f>Tableau1[[#This Row],[Montant_total]]</f>
        <v>393.7</v>
      </c>
      <c r="E193" s="166"/>
      <c r="F193" s="166"/>
      <c r="G193" s="197"/>
      <c r="H193" s="169">
        <v>204674</v>
      </c>
      <c r="I193" s="61">
        <v>393.7</v>
      </c>
      <c r="J193" s="168">
        <v>80767639</v>
      </c>
      <c r="K193" s="168">
        <v>80768451</v>
      </c>
      <c r="L193" s="36"/>
      <c r="M193" s="36"/>
      <c r="N193" s="62"/>
      <c r="O193" s="36"/>
      <c r="P193" s="42">
        <f>COUNTA(Tableau1[[#This Row],[Justif1]:[Justif6]])</f>
        <v>2</v>
      </c>
    </row>
    <row r="194" spans="1:16">
      <c r="A194" s="34" t="s">
        <v>167</v>
      </c>
      <c r="B194" s="35">
        <v>44167</v>
      </c>
      <c r="C194" s="36">
        <v>30</v>
      </c>
      <c r="D194" s="197">
        <f>Tableau1[[#This Row],[Montant_total]]</f>
        <v>433.7</v>
      </c>
      <c r="E194" s="166"/>
      <c r="F194" s="166"/>
      <c r="G194" s="166"/>
      <c r="H194" s="41">
        <v>202951</v>
      </c>
      <c r="I194" s="61">
        <v>433.7</v>
      </c>
      <c r="J194" s="36">
        <v>80768229</v>
      </c>
      <c r="K194" s="36"/>
      <c r="L194" s="36"/>
      <c r="M194" s="36"/>
      <c r="N194" s="62"/>
      <c r="O194" s="36"/>
      <c r="P194" s="42">
        <f>COUNTA(Tableau1[[#This Row],[Justif1]:[Justif6]])</f>
        <v>1</v>
      </c>
    </row>
    <row r="195" spans="1:16">
      <c r="A195" s="34" t="s">
        <v>166</v>
      </c>
      <c r="B195" s="35">
        <v>44167</v>
      </c>
      <c r="C195" s="36" t="s">
        <v>16</v>
      </c>
      <c r="D195" s="166">
        <f>Tableau1[[#This Row],[Montant_total]]</f>
        <v>431.35</v>
      </c>
      <c r="E195" s="166"/>
      <c r="F195" s="166">
        <v>431</v>
      </c>
      <c r="G195" s="166">
        <v>-0.35000000000002274</v>
      </c>
      <c r="H195" s="107">
        <v>202871</v>
      </c>
      <c r="I195" s="61">
        <v>431.35</v>
      </c>
      <c r="J195" s="106">
        <v>80767198</v>
      </c>
      <c r="K195" s="106">
        <v>80768018</v>
      </c>
      <c r="L195" s="36"/>
      <c r="M195" s="36"/>
      <c r="N195" s="62"/>
      <c r="O195" s="36"/>
      <c r="P195" s="42">
        <f>COUNTA(Tableau1[[#This Row],[Justif1]:[Justif6]])</f>
        <v>2</v>
      </c>
    </row>
    <row r="196" spans="1:16">
      <c r="A196" s="34" t="s">
        <v>165</v>
      </c>
      <c r="B196" s="35">
        <v>44165</v>
      </c>
      <c r="C196" s="36">
        <v>100</v>
      </c>
      <c r="D196" s="166">
        <f>Tableau1[[#This Row],[Montant_total]]</f>
        <v>439.25</v>
      </c>
      <c r="E196" s="166">
        <v>439.25</v>
      </c>
      <c r="F196" s="166"/>
      <c r="G196" s="166">
        <v>0</v>
      </c>
      <c r="H196" s="41">
        <v>205571</v>
      </c>
      <c r="I196" s="61">
        <v>439.25</v>
      </c>
      <c r="J196" s="36">
        <v>80760720</v>
      </c>
      <c r="K196" s="36"/>
      <c r="L196" s="36"/>
      <c r="M196" s="36"/>
      <c r="N196" s="62"/>
      <c r="O196" s="36"/>
      <c r="P196" s="42">
        <f>COUNTA(Tableau1[[#This Row],[Justif1]:[Justif6]])</f>
        <v>1</v>
      </c>
    </row>
    <row r="197" spans="1:16">
      <c r="A197" s="34" t="s">
        <v>164</v>
      </c>
      <c r="B197" s="35">
        <v>44162</v>
      </c>
      <c r="C197" s="36">
        <v>190</v>
      </c>
      <c r="D197" s="166">
        <f>Tableau1[[#This Row],[Montant_total]]</f>
        <v>439.95</v>
      </c>
      <c r="E197" s="166">
        <v>440</v>
      </c>
      <c r="F197" s="166"/>
      <c r="G197" s="166">
        <v>5.0000000000011369E-2</v>
      </c>
      <c r="H197" s="47">
        <v>224386</v>
      </c>
      <c r="I197" s="61">
        <v>439.95</v>
      </c>
      <c r="J197" s="70">
        <v>80758830</v>
      </c>
      <c r="K197" s="70">
        <v>80759379</v>
      </c>
      <c r="L197" s="36"/>
      <c r="M197" s="36"/>
      <c r="N197" s="62"/>
      <c r="O197" s="36"/>
      <c r="P197" s="42">
        <f>COUNTA(Tableau1[[#This Row],[Justif1]:[Justif6]])</f>
        <v>2</v>
      </c>
    </row>
    <row r="198" spans="1:16">
      <c r="A198" s="34" t="s">
        <v>163</v>
      </c>
      <c r="B198" s="35">
        <v>44162</v>
      </c>
      <c r="C198" s="36">
        <v>90</v>
      </c>
      <c r="D198" s="166">
        <f>Tableau1[[#This Row],[Montant_total]]</f>
        <v>1624.45</v>
      </c>
      <c r="E198" s="166">
        <v>1624.45</v>
      </c>
      <c r="F198" s="166"/>
      <c r="G198" s="166">
        <v>0</v>
      </c>
      <c r="H198" s="41">
        <v>204442</v>
      </c>
      <c r="I198" s="61">
        <v>1624.45</v>
      </c>
      <c r="J198" s="36">
        <v>80758831</v>
      </c>
      <c r="K198" s="36"/>
      <c r="L198" s="36"/>
      <c r="M198" s="36"/>
      <c r="N198" s="62"/>
      <c r="O198" s="36"/>
      <c r="P198" s="42">
        <f>COUNTA(Tableau1[[#This Row],[Justif1]:[Justif6]])</f>
        <v>1</v>
      </c>
    </row>
    <row r="199" spans="1:16">
      <c r="A199" s="34" t="s">
        <v>162</v>
      </c>
      <c r="B199" s="35">
        <v>44162</v>
      </c>
      <c r="C199" s="36">
        <v>60</v>
      </c>
      <c r="D199" s="166">
        <f>Tableau1[[#This Row],[Montant_total]]</f>
        <v>69.900000000000006</v>
      </c>
      <c r="E199" s="166">
        <v>70</v>
      </c>
      <c r="F199" s="166"/>
      <c r="G199" s="166">
        <v>9.9999999999994316E-2</v>
      </c>
      <c r="H199" s="41">
        <v>202894</v>
      </c>
      <c r="I199" s="61">
        <v>69.900000000000006</v>
      </c>
      <c r="J199" s="36">
        <v>80759270</v>
      </c>
      <c r="K199" s="36"/>
      <c r="L199" s="36"/>
      <c r="M199" s="36"/>
      <c r="N199" s="62"/>
      <c r="O199" s="36"/>
      <c r="P199" s="42">
        <f>COUNTA(Tableau1[[#This Row],[Justif1]:[Justif6]])</f>
        <v>1</v>
      </c>
    </row>
    <row r="200" spans="1:16">
      <c r="A200" s="34" t="s">
        <v>161</v>
      </c>
      <c r="B200" s="35">
        <v>44162</v>
      </c>
      <c r="C200" s="36">
        <v>30</v>
      </c>
      <c r="D200" s="166">
        <f>Tableau1[[#This Row],[Montant_total]]</f>
        <v>518.79999999999995</v>
      </c>
      <c r="E200" s="166">
        <v>518.79999999999995</v>
      </c>
      <c r="F200" s="166"/>
      <c r="G200" s="166">
        <v>0</v>
      </c>
      <c r="H200" s="44">
        <v>202873</v>
      </c>
      <c r="I200" s="61">
        <v>518.79999999999995</v>
      </c>
      <c r="J200" s="72">
        <v>80759012</v>
      </c>
      <c r="K200" s="72">
        <v>80759269</v>
      </c>
      <c r="L200" s="36"/>
      <c r="M200" s="36"/>
      <c r="N200" s="62"/>
      <c r="O200" s="36"/>
      <c r="P200" s="42">
        <f>COUNTA(Tableau1[[#This Row],[Justif1]:[Justif6]])</f>
        <v>2</v>
      </c>
    </row>
    <row r="201" spans="1:16">
      <c r="A201" s="34" t="s">
        <v>160</v>
      </c>
      <c r="B201" s="35">
        <v>44162</v>
      </c>
      <c r="C201" s="36">
        <v>10</v>
      </c>
      <c r="D201" s="182">
        <f>Tableau1[[#This Row],[Montant_total]]</f>
        <v>184.15</v>
      </c>
      <c r="E201" s="182">
        <v>415.2</v>
      </c>
      <c r="F201" s="166"/>
      <c r="G201" s="182">
        <v>-0.10000000000002274</v>
      </c>
      <c r="H201" s="184">
        <v>202933</v>
      </c>
      <c r="I201" s="61">
        <v>184.15</v>
      </c>
      <c r="J201" s="183">
        <v>80756667</v>
      </c>
      <c r="K201" s="183">
        <v>80756790</v>
      </c>
      <c r="L201" s="36"/>
      <c r="M201" s="36"/>
      <c r="N201" s="62"/>
      <c r="O201" s="36"/>
      <c r="P201" s="42">
        <f>COUNTA(Tableau1[[#This Row],[Justif1]:[Justif6]])</f>
        <v>2</v>
      </c>
    </row>
    <row r="202" spans="1:16">
      <c r="A202" s="34" t="s">
        <v>159</v>
      </c>
      <c r="B202" s="35">
        <v>44162</v>
      </c>
      <c r="C202" s="36">
        <v>10</v>
      </c>
      <c r="D202" s="182">
        <f>Tableau1[[#This Row],[Montant_total]]</f>
        <v>231.15</v>
      </c>
      <c r="E202" s="166"/>
      <c r="F202" s="166"/>
      <c r="G202" s="166"/>
      <c r="H202" s="196">
        <v>329129</v>
      </c>
      <c r="I202" s="61">
        <v>231.15</v>
      </c>
      <c r="J202" s="195">
        <v>80756506</v>
      </c>
      <c r="K202" s="195">
        <v>80756938</v>
      </c>
      <c r="L202" s="36"/>
      <c r="M202" s="36"/>
      <c r="N202" s="62"/>
      <c r="O202" s="36"/>
      <c r="P202" s="42">
        <f>COUNTA(Tableau1[[#This Row],[Justif1]:[Justif6]])</f>
        <v>2</v>
      </c>
    </row>
    <row r="203" spans="1:16">
      <c r="A203" s="34" t="s">
        <v>158</v>
      </c>
      <c r="B203" s="35">
        <v>44160</v>
      </c>
      <c r="C203" s="36" t="s">
        <v>42</v>
      </c>
      <c r="D203" s="166">
        <f>Tableau1[[#This Row],[Montant_total]]</f>
        <v>473.7</v>
      </c>
      <c r="E203" s="166"/>
      <c r="F203" s="166">
        <v>473</v>
      </c>
      <c r="G203" s="166">
        <v>-0.69999999999998863</v>
      </c>
      <c r="H203" s="43">
        <v>202871</v>
      </c>
      <c r="I203" s="61">
        <v>473.7</v>
      </c>
      <c r="J203" s="73">
        <v>80753928</v>
      </c>
      <c r="K203" s="73">
        <v>80754189</v>
      </c>
      <c r="L203" s="36"/>
      <c r="M203" s="36"/>
      <c r="N203" s="62"/>
      <c r="O203" s="36"/>
      <c r="P203" s="42">
        <f>COUNTA(Tableau1[[#This Row],[Justif1]:[Justif6]])</f>
        <v>2</v>
      </c>
    </row>
    <row r="204" spans="1:16">
      <c r="A204" s="34" t="s">
        <v>157</v>
      </c>
      <c r="B204" s="35">
        <v>44154</v>
      </c>
      <c r="C204" s="36" t="s">
        <v>42</v>
      </c>
      <c r="D204" s="166">
        <f>Tableau1[[#This Row],[Montant_total]]</f>
        <v>516.45000000000005</v>
      </c>
      <c r="E204" s="166"/>
      <c r="F204" s="166">
        <v>516.45000000000005</v>
      </c>
      <c r="G204" s="166">
        <v>0</v>
      </c>
      <c r="H204" s="116">
        <v>205950</v>
      </c>
      <c r="I204" s="61">
        <v>516.45000000000005</v>
      </c>
      <c r="J204" s="115">
        <v>80729637</v>
      </c>
      <c r="K204" s="115">
        <v>80731526</v>
      </c>
      <c r="L204" s="36"/>
      <c r="M204" s="36"/>
      <c r="N204" s="62"/>
      <c r="O204" s="36"/>
      <c r="P204" s="42">
        <f>COUNTA(Tableau1[[#This Row],[Justif1]:[Justif6]])</f>
        <v>2</v>
      </c>
    </row>
    <row r="205" spans="1:16">
      <c r="A205" s="34" t="s">
        <v>156</v>
      </c>
      <c r="B205" s="35">
        <v>44161</v>
      </c>
      <c r="C205" s="36">
        <v>190</v>
      </c>
      <c r="D205" s="194">
        <f>Tableau1[[#This Row],[Montant_total]]</f>
        <v>338.35</v>
      </c>
      <c r="E205" s="194">
        <v>703.7</v>
      </c>
      <c r="F205" s="166"/>
      <c r="G205" s="194">
        <v>0</v>
      </c>
      <c r="H205" s="41">
        <v>206901</v>
      </c>
      <c r="I205" s="61">
        <v>338.35</v>
      </c>
      <c r="J205" s="36">
        <v>80756568</v>
      </c>
      <c r="K205" s="36"/>
      <c r="L205" s="36"/>
      <c r="M205" s="36"/>
      <c r="N205" s="62"/>
      <c r="O205" s="36"/>
      <c r="P205" s="42">
        <f>COUNTA(Tableau1[[#This Row],[Justif1]:[Justif6]])</f>
        <v>1</v>
      </c>
    </row>
    <row r="206" spans="1:16">
      <c r="A206" s="34" t="s">
        <v>155</v>
      </c>
      <c r="B206" s="35">
        <v>44161</v>
      </c>
      <c r="C206" s="36">
        <v>190</v>
      </c>
      <c r="D206" s="194">
        <f>Tableau1[[#This Row],[Montant_total]]</f>
        <v>365.35</v>
      </c>
      <c r="E206" s="166"/>
      <c r="F206" s="166"/>
      <c r="G206" s="166"/>
      <c r="H206" s="41">
        <v>203506</v>
      </c>
      <c r="I206" s="61">
        <v>365.35</v>
      </c>
      <c r="J206" s="36">
        <v>80757072</v>
      </c>
      <c r="K206" s="36"/>
      <c r="L206" s="36"/>
      <c r="M206" s="36"/>
      <c r="N206" s="62"/>
      <c r="O206" s="36"/>
      <c r="P206" s="42">
        <f>COUNTA(Tableau1[[#This Row],[Justif1]:[Justif6]])</f>
        <v>1</v>
      </c>
    </row>
    <row r="207" spans="1:16">
      <c r="A207" s="34" t="s">
        <v>154</v>
      </c>
      <c r="B207" s="35">
        <v>44161</v>
      </c>
      <c r="C207" s="36">
        <v>100</v>
      </c>
      <c r="D207" s="191">
        <f>Tableau1[[#This Row],[Montant_total]]</f>
        <v>250.6</v>
      </c>
      <c r="E207" s="191">
        <v>511.05</v>
      </c>
      <c r="F207" s="166"/>
      <c r="G207" s="191">
        <v>9.9999999999965894E-2</v>
      </c>
      <c r="H207" s="193">
        <v>207233</v>
      </c>
      <c r="I207" s="61">
        <v>250.6</v>
      </c>
      <c r="J207" s="192">
        <v>80750066</v>
      </c>
      <c r="K207" s="192">
        <v>80751604</v>
      </c>
      <c r="L207" s="36"/>
      <c r="M207" s="36"/>
      <c r="N207" s="62"/>
      <c r="O207" s="36"/>
      <c r="P207" s="42">
        <f>COUNTA(Tableau1[[#This Row],[Justif1]:[Justif6]])</f>
        <v>2</v>
      </c>
    </row>
    <row r="208" spans="1:16">
      <c r="A208" s="34" t="s">
        <v>153</v>
      </c>
      <c r="B208" s="35">
        <v>44161</v>
      </c>
      <c r="C208" s="36">
        <v>100</v>
      </c>
      <c r="D208" s="191">
        <f>Tableau1[[#This Row],[Montant_total]]</f>
        <v>260.35000000000002</v>
      </c>
      <c r="E208" s="166"/>
      <c r="F208" s="166"/>
      <c r="G208" s="166"/>
      <c r="H208" s="41">
        <v>204752</v>
      </c>
      <c r="I208" s="61">
        <v>260.35000000000002</v>
      </c>
      <c r="J208" s="36">
        <v>80756555</v>
      </c>
      <c r="K208" s="36"/>
      <c r="L208" s="36"/>
      <c r="M208" s="36"/>
      <c r="N208" s="62"/>
      <c r="O208" s="36"/>
      <c r="P208" s="42">
        <f>COUNTA(Tableau1[[#This Row],[Justif1]:[Justif6]])</f>
        <v>1</v>
      </c>
    </row>
    <row r="209" spans="1:16">
      <c r="A209" s="34" t="s">
        <v>152</v>
      </c>
      <c r="B209" s="35">
        <v>44161</v>
      </c>
      <c r="C209" s="36">
        <v>90</v>
      </c>
      <c r="D209" s="166">
        <f>Tableau1[[#This Row],[Montant_total]]</f>
        <v>516.15</v>
      </c>
      <c r="E209" s="166">
        <v>516.15</v>
      </c>
      <c r="F209" s="166"/>
      <c r="G209" s="166">
        <v>0</v>
      </c>
      <c r="H209" s="41">
        <v>203481</v>
      </c>
      <c r="I209" s="61">
        <v>516.15</v>
      </c>
      <c r="J209" s="36">
        <v>80756530</v>
      </c>
      <c r="K209" s="36"/>
      <c r="L209" s="36"/>
      <c r="M209" s="36"/>
      <c r="N209" s="62"/>
      <c r="O209" s="36"/>
      <c r="P209" s="42">
        <f>COUNTA(Tableau1[[#This Row],[Justif1]:[Justif6]])</f>
        <v>1</v>
      </c>
    </row>
    <row r="210" spans="1:16">
      <c r="A210" s="34" t="s">
        <v>151</v>
      </c>
      <c r="B210" s="35">
        <v>44161</v>
      </c>
      <c r="C210" s="36">
        <v>60</v>
      </c>
      <c r="D210" s="190">
        <f>Tableau1[[#This Row],[Montant_total]]</f>
        <v>218.15</v>
      </c>
      <c r="E210" s="190">
        <v>387.6</v>
      </c>
      <c r="F210" s="166"/>
      <c r="G210" s="190">
        <v>0</v>
      </c>
      <c r="H210" s="41">
        <v>203161</v>
      </c>
      <c r="I210" s="61">
        <v>218.15</v>
      </c>
      <c r="J210" s="36">
        <v>80756942</v>
      </c>
      <c r="K210" s="36"/>
      <c r="L210" s="36"/>
      <c r="M210" s="36"/>
      <c r="N210" s="62"/>
      <c r="O210" s="36"/>
      <c r="P210" s="42">
        <f>COUNTA(Tableau1[[#This Row],[Justif1]:[Justif6]])</f>
        <v>1</v>
      </c>
    </row>
    <row r="211" spans="1:16">
      <c r="A211" s="34" t="s">
        <v>150</v>
      </c>
      <c r="B211" s="35">
        <v>44161</v>
      </c>
      <c r="C211" s="36">
        <v>60</v>
      </c>
      <c r="D211" s="190">
        <f>Tableau1[[#This Row],[Montant_total]]</f>
        <v>169.45</v>
      </c>
      <c r="E211" s="166"/>
      <c r="F211" s="166"/>
      <c r="G211" s="166"/>
      <c r="H211" s="169">
        <v>203161</v>
      </c>
      <c r="I211" s="61">
        <v>169.45</v>
      </c>
      <c r="J211" s="168">
        <v>80756537</v>
      </c>
      <c r="K211" s="168">
        <v>80756538</v>
      </c>
      <c r="L211" s="168">
        <v>80756941</v>
      </c>
      <c r="M211" s="36"/>
      <c r="N211" s="62"/>
      <c r="O211" s="36"/>
      <c r="P211" s="42">
        <f>COUNTA(Tableau1[[#This Row],[Justif1]:[Justif6]])</f>
        <v>3</v>
      </c>
    </row>
    <row r="212" spans="1:16">
      <c r="A212" s="34" t="s">
        <v>149</v>
      </c>
      <c r="B212" s="35">
        <v>44161</v>
      </c>
      <c r="C212" s="36">
        <v>10</v>
      </c>
      <c r="D212" s="189">
        <f>Tableau1[[#This Row],[Montant_total]]</f>
        <v>432.1</v>
      </c>
      <c r="E212" s="189">
        <v>518</v>
      </c>
      <c r="F212" s="166"/>
      <c r="G212" s="189">
        <v>-0.20000000000004547</v>
      </c>
      <c r="H212" s="41">
        <v>205500</v>
      </c>
      <c r="I212" s="61">
        <v>432.1</v>
      </c>
      <c r="J212" s="36">
        <v>80754204</v>
      </c>
      <c r="K212" s="36"/>
      <c r="L212" s="36"/>
      <c r="M212" s="36"/>
      <c r="N212" s="62"/>
      <c r="O212" s="36"/>
      <c r="P212" s="42">
        <f>COUNTA(Tableau1[[#This Row],[Justif1]:[Justif6]])</f>
        <v>1</v>
      </c>
    </row>
    <row r="213" spans="1:16">
      <c r="A213" s="34" t="s">
        <v>148</v>
      </c>
      <c r="B213" s="35">
        <v>44161</v>
      </c>
      <c r="C213" s="36">
        <v>10</v>
      </c>
      <c r="D213" s="189">
        <f>Tableau1[[#This Row],[Montant_total]]</f>
        <v>86.1</v>
      </c>
      <c r="E213" s="166"/>
      <c r="F213" s="166"/>
      <c r="G213" s="166"/>
      <c r="H213" s="107">
        <v>203931</v>
      </c>
      <c r="I213" s="61">
        <v>86.1</v>
      </c>
      <c r="J213" s="106">
        <v>80753931</v>
      </c>
      <c r="K213" s="106">
        <v>80754205</v>
      </c>
      <c r="L213" s="36"/>
      <c r="M213" s="36"/>
      <c r="N213" s="62"/>
      <c r="O213" s="36"/>
      <c r="P213" s="42">
        <f>COUNTA(Tableau1[[#This Row],[Justif1]:[Justif6]])</f>
        <v>2</v>
      </c>
    </row>
    <row r="214" spans="1:16">
      <c r="A214" s="34" t="s">
        <v>147</v>
      </c>
      <c r="B214" s="35">
        <v>44160</v>
      </c>
      <c r="C214" s="36">
        <v>220</v>
      </c>
      <c r="D214" s="166">
        <f>Tableau1[[#This Row],[Montant_total]]</f>
        <v>606.4</v>
      </c>
      <c r="E214" s="166">
        <v>606.4</v>
      </c>
      <c r="F214" s="166"/>
      <c r="G214" s="166">
        <v>0</v>
      </c>
      <c r="H214" s="188">
        <v>202873</v>
      </c>
      <c r="I214" s="61">
        <v>606.4</v>
      </c>
      <c r="J214" s="187">
        <v>80753930</v>
      </c>
      <c r="K214" s="187">
        <v>80754203</v>
      </c>
      <c r="L214" s="36"/>
      <c r="M214" s="36"/>
      <c r="N214" s="62"/>
      <c r="O214" s="36"/>
      <c r="P214" s="42">
        <f>COUNTA(Tableau1[[#This Row],[Justif1]:[Justif6]])</f>
        <v>2</v>
      </c>
    </row>
    <row r="215" spans="1:16">
      <c r="A215" s="34" t="s">
        <v>146</v>
      </c>
      <c r="B215" s="35">
        <v>44160</v>
      </c>
      <c r="C215" s="36">
        <v>100</v>
      </c>
      <c r="D215" s="166">
        <f>Tableau1[[#This Row],[Montant_total]]</f>
        <v>434.45</v>
      </c>
      <c r="E215" s="166">
        <v>434.35</v>
      </c>
      <c r="F215" s="166"/>
      <c r="G215" s="166">
        <v>-9.9999999999965894E-2</v>
      </c>
      <c r="H215" s="186">
        <v>207173</v>
      </c>
      <c r="I215" s="61">
        <v>434.45</v>
      </c>
      <c r="J215" s="185">
        <v>80753104</v>
      </c>
      <c r="K215" s="185">
        <v>80754182</v>
      </c>
      <c r="L215" s="36"/>
      <c r="M215" s="36"/>
      <c r="N215" s="62"/>
      <c r="O215" s="36"/>
      <c r="P215" s="42">
        <f>COUNTA(Tableau1[[#This Row],[Justif1]:[Justif6]])</f>
        <v>2</v>
      </c>
    </row>
    <row r="216" spans="1:16">
      <c r="A216" s="34" t="s">
        <v>145</v>
      </c>
      <c r="B216" s="35">
        <v>44160</v>
      </c>
      <c r="C216" s="36">
        <v>90</v>
      </c>
      <c r="D216" s="166">
        <f>Tableau1[[#This Row],[Montant_total]]</f>
        <v>944.35</v>
      </c>
      <c r="E216" s="166">
        <v>944.35</v>
      </c>
      <c r="F216" s="166"/>
      <c r="G216" s="166">
        <v>0</v>
      </c>
      <c r="H216" s="41">
        <v>202948</v>
      </c>
      <c r="I216" s="61">
        <v>944.35</v>
      </c>
      <c r="J216" s="36">
        <v>80754196</v>
      </c>
      <c r="K216" s="36"/>
      <c r="L216" s="36"/>
      <c r="M216" s="36"/>
      <c r="N216" s="62"/>
      <c r="O216" s="36"/>
      <c r="P216" s="42">
        <f>COUNTA(Tableau1[[#This Row],[Justif1]:[Justif6]])</f>
        <v>1</v>
      </c>
    </row>
    <row r="217" spans="1:16">
      <c r="A217" s="34" t="s">
        <v>144</v>
      </c>
      <c r="B217" s="35">
        <v>44160</v>
      </c>
      <c r="C217" s="36">
        <v>60</v>
      </c>
      <c r="D217" s="182">
        <f>Tableau1[[#This Row],[Montant_total]]</f>
        <v>188.2</v>
      </c>
      <c r="E217" s="182">
        <v>795.3</v>
      </c>
      <c r="F217" s="166"/>
      <c r="G217" s="182">
        <v>-0.10000000000002274</v>
      </c>
      <c r="H217" s="48">
        <v>207294</v>
      </c>
      <c r="I217" s="61">
        <v>188.2</v>
      </c>
      <c r="J217" s="69">
        <v>80754342</v>
      </c>
      <c r="K217" s="69" t="s">
        <v>143</v>
      </c>
      <c r="L217" s="36"/>
      <c r="M217" s="36"/>
      <c r="N217" s="62"/>
      <c r="O217" s="36"/>
      <c r="P217" s="42">
        <f>COUNTA(Tableau1[[#This Row],[Justif1]:[Justif6]])</f>
        <v>2</v>
      </c>
    </row>
    <row r="218" spans="1:16">
      <c r="A218" s="34" t="s">
        <v>142</v>
      </c>
      <c r="B218" s="35">
        <v>44160</v>
      </c>
      <c r="C218" s="36">
        <v>60</v>
      </c>
      <c r="D218" s="182">
        <f>Tableau1[[#This Row],[Montant_total]]</f>
        <v>377.05</v>
      </c>
      <c r="E218" s="166"/>
      <c r="F218" s="166"/>
      <c r="G218" s="182"/>
      <c r="H218" s="184">
        <v>202894</v>
      </c>
      <c r="I218" s="61">
        <v>377.05</v>
      </c>
      <c r="J218" s="183">
        <v>80754190</v>
      </c>
      <c r="K218" s="183">
        <v>80754191</v>
      </c>
      <c r="L218" s="36"/>
      <c r="M218" s="36"/>
      <c r="N218" s="62"/>
      <c r="O218" s="36"/>
      <c r="P218" s="42">
        <f>COUNTA(Tableau1[[#This Row],[Justif1]:[Justif6]])</f>
        <v>2</v>
      </c>
    </row>
    <row r="219" spans="1:16">
      <c r="A219" s="34" t="s">
        <v>141</v>
      </c>
      <c r="B219" s="35">
        <v>44160</v>
      </c>
      <c r="C219" s="36">
        <v>60</v>
      </c>
      <c r="D219" s="182">
        <f>Tableau1[[#This Row],[Montant_total]]</f>
        <v>230.15</v>
      </c>
      <c r="E219" s="166"/>
      <c r="F219" s="166"/>
      <c r="G219" s="166"/>
      <c r="H219" s="48">
        <v>202986</v>
      </c>
      <c r="I219" s="61">
        <v>230.15</v>
      </c>
      <c r="J219" s="69">
        <v>80753090</v>
      </c>
      <c r="K219" s="69" t="s">
        <v>140</v>
      </c>
      <c r="L219" s="36"/>
      <c r="M219" s="36"/>
      <c r="N219" s="62"/>
      <c r="O219" s="36"/>
      <c r="P219" s="42">
        <f>COUNTA(Tableau1[[#This Row],[Justif1]:[Justif6]])</f>
        <v>2</v>
      </c>
    </row>
    <row r="220" spans="1:16">
      <c r="A220" s="34" t="s">
        <v>139</v>
      </c>
      <c r="B220" s="35">
        <v>44160</v>
      </c>
      <c r="C220" s="36">
        <v>50</v>
      </c>
      <c r="D220" s="166">
        <f>Tableau1[[#This Row],[Montant_total]]</f>
        <v>291.25</v>
      </c>
      <c r="E220" s="166">
        <v>291.2</v>
      </c>
      <c r="F220" s="166"/>
      <c r="G220" s="166">
        <v>-5.0000000000011369E-2</v>
      </c>
      <c r="H220" s="43">
        <v>202921</v>
      </c>
      <c r="I220" s="61">
        <v>291.25</v>
      </c>
      <c r="J220" s="73">
        <v>80753904</v>
      </c>
      <c r="K220" s="73">
        <v>80753927</v>
      </c>
      <c r="L220" s="73">
        <v>80754186</v>
      </c>
      <c r="M220" s="36"/>
      <c r="N220" s="62"/>
      <c r="O220" s="36"/>
      <c r="P220" s="42">
        <f>COUNTA(Tableau1[[#This Row],[Justif1]:[Justif6]])</f>
        <v>3</v>
      </c>
    </row>
    <row r="221" spans="1:16">
      <c r="A221" s="34" t="s">
        <v>138</v>
      </c>
      <c r="B221" s="35">
        <v>44159</v>
      </c>
      <c r="C221" s="36">
        <v>100</v>
      </c>
      <c r="D221" s="166">
        <f>Tableau1[[#This Row],[Montant_total]]</f>
        <v>734.85</v>
      </c>
      <c r="E221" s="166">
        <v>734.85</v>
      </c>
      <c r="F221" s="166"/>
      <c r="G221" s="166">
        <v>0</v>
      </c>
      <c r="H221" s="116">
        <v>205290</v>
      </c>
      <c r="I221" s="61">
        <v>734.85</v>
      </c>
      <c r="J221" s="115">
        <v>80750902</v>
      </c>
      <c r="K221" s="115">
        <v>80751615</v>
      </c>
      <c r="L221" s="36"/>
      <c r="M221" s="36"/>
      <c r="N221" s="62"/>
      <c r="O221" s="36"/>
      <c r="P221" s="42">
        <f>COUNTA(Tableau1[[#This Row],[Justif1]:[Justif6]])</f>
        <v>2</v>
      </c>
    </row>
    <row r="222" spans="1:16">
      <c r="A222" s="34" t="s">
        <v>137</v>
      </c>
      <c r="B222" s="35">
        <v>44159</v>
      </c>
      <c r="C222" s="36">
        <v>60</v>
      </c>
      <c r="D222" s="181">
        <f>Tableau1[[#This Row],[Montant_total]]</f>
        <v>383.45</v>
      </c>
      <c r="E222" s="181">
        <v>579.95000000000005</v>
      </c>
      <c r="F222" s="166"/>
      <c r="G222" s="181">
        <v>0</v>
      </c>
      <c r="H222" s="41">
        <v>220416</v>
      </c>
      <c r="I222" s="61">
        <v>383.45</v>
      </c>
      <c r="J222" s="36">
        <v>80750054</v>
      </c>
      <c r="K222" s="36"/>
      <c r="L222" s="36"/>
      <c r="M222" s="36"/>
      <c r="N222" s="62"/>
      <c r="O222" s="36"/>
      <c r="P222" s="42">
        <f>COUNTA(Tableau1[[#This Row],[Justif1]:[Justif6]])</f>
        <v>1</v>
      </c>
    </row>
    <row r="223" spans="1:16">
      <c r="A223" s="34" t="s">
        <v>136</v>
      </c>
      <c r="B223" s="35">
        <v>44159</v>
      </c>
      <c r="C223" s="36">
        <v>60</v>
      </c>
      <c r="D223" s="181">
        <f>Tableau1[[#This Row],[Montant_total]]</f>
        <v>196.5</v>
      </c>
      <c r="E223" s="166"/>
      <c r="F223" s="166"/>
      <c r="G223" s="166"/>
      <c r="H223" s="114">
        <v>205278</v>
      </c>
      <c r="I223" s="61">
        <v>196.5</v>
      </c>
      <c r="J223" s="113">
        <v>80750901</v>
      </c>
      <c r="K223" s="113">
        <v>80750914</v>
      </c>
      <c r="L223" s="36"/>
      <c r="M223" s="36"/>
      <c r="N223" s="62"/>
      <c r="O223" s="36"/>
      <c r="P223" s="42">
        <f>COUNTA(Tableau1[[#This Row],[Justif1]:[Justif6]])</f>
        <v>2</v>
      </c>
    </row>
    <row r="224" spans="1:16">
      <c r="A224" s="34" t="s">
        <v>135</v>
      </c>
      <c r="B224" s="35">
        <v>44154</v>
      </c>
      <c r="C224" s="36">
        <v>90</v>
      </c>
      <c r="D224" s="166">
        <f>Tableau1[[#This Row],[Montant_total]]</f>
        <v>86.7</v>
      </c>
      <c r="E224" s="166">
        <v>86.7</v>
      </c>
      <c r="F224" s="166"/>
      <c r="G224" s="166">
        <v>0</v>
      </c>
      <c r="H224" s="41">
        <v>220551</v>
      </c>
      <c r="I224" s="61">
        <v>86.7</v>
      </c>
      <c r="J224" s="36">
        <v>80742794</v>
      </c>
      <c r="K224" s="36"/>
      <c r="L224" s="36"/>
      <c r="M224" s="36"/>
      <c r="N224" s="62"/>
      <c r="O224" s="36"/>
      <c r="P224" s="42">
        <f>COUNTA(Tableau1[[#This Row],[Justif1]:[Justif6]])</f>
        <v>1</v>
      </c>
    </row>
    <row r="225" spans="1:16">
      <c r="A225" s="34" t="s">
        <v>134</v>
      </c>
      <c r="B225" s="35">
        <v>44154</v>
      </c>
      <c r="C225" s="36">
        <v>50</v>
      </c>
      <c r="D225" s="167">
        <f>Tableau1[[#This Row],[Montant_total]]</f>
        <v>282.89999999999998</v>
      </c>
      <c r="E225" s="167">
        <v>586.5</v>
      </c>
      <c r="F225" s="166"/>
      <c r="G225" s="167">
        <v>0</v>
      </c>
      <c r="H225" s="180">
        <v>205210</v>
      </c>
      <c r="I225" s="61">
        <v>282.89999999999998</v>
      </c>
      <c r="J225" s="179">
        <v>80742495</v>
      </c>
      <c r="K225" s="179">
        <v>80742752</v>
      </c>
      <c r="L225" s="36"/>
      <c r="M225" s="36"/>
      <c r="N225" s="62"/>
      <c r="O225" s="36"/>
      <c r="P225" s="42">
        <f>COUNTA(Tableau1[[#This Row],[Justif1]:[Justif6]])</f>
        <v>2</v>
      </c>
    </row>
    <row r="226" spans="1:16">
      <c r="A226" s="34" t="s">
        <v>133</v>
      </c>
      <c r="B226" s="35">
        <v>44154</v>
      </c>
      <c r="C226" s="36">
        <v>50</v>
      </c>
      <c r="D226" s="167">
        <f>Tableau1[[#This Row],[Montant_total]]</f>
        <v>99.3</v>
      </c>
      <c r="E226" s="166"/>
      <c r="F226" s="166"/>
      <c r="G226" s="167"/>
      <c r="H226" s="53">
        <v>329129</v>
      </c>
      <c r="I226" s="61">
        <v>99.3</v>
      </c>
      <c r="J226" s="67">
        <v>80742140</v>
      </c>
      <c r="K226" s="67">
        <v>80742788</v>
      </c>
      <c r="L226" s="36"/>
      <c r="M226" s="36"/>
      <c r="N226" s="62"/>
      <c r="O226" s="36"/>
      <c r="P226" s="42">
        <f>COUNTA(Tableau1[[#This Row],[Justif1]:[Justif6]])</f>
        <v>2</v>
      </c>
    </row>
    <row r="227" spans="1:16">
      <c r="A227" s="34" t="s">
        <v>132</v>
      </c>
      <c r="B227" s="35">
        <v>44154</v>
      </c>
      <c r="C227" s="36">
        <v>50</v>
      </c>
      <c r="D227" s="167">
        <f>Tableau1[[#This Row],[Montant_total]]</f>
        <v>33.1</v>
      </c>
      <c r="E227" s="166"/>
      <c r="F227" s="166"/>
      <c r="G227" s="167"/>
      <c r="H227" s="41">
        <v>329671</v>
      </c>
      <c r="I227" s="61">
        <v>33.1</v>
      </c>
      <c r="J227" s="36">
        <v>80742754</v>
      </c>
      <c r="K227" s="36"/>
      <c r="L227" s="36"/>
      <c r="M227" s="36"/>
      <c r="N227" s="62"/>
      <c r="O227" s="36"/>
      <c r="P227" s="42">
        <f>COUNTA(Tableau1[[#This Row],[Justif1]:[Justif6]])</f>
        <v>1</v>
      </c>
    </row>
    <row r="228" spans="1:16">
      <c r="A228" s="34" t="s">
        <v>131</v>
      </c>
      <c r="B228" s="35">
        <v>44154</v>
      </c>
      <c r="C228" s="36">
        <v>50</v>
      </c>
      <c r="D228" s="167">
        <f>Tableau1[[#This Row],[Montant_total]]</f>
        <v>171.2</v>
      </c>
      <c r="E228" s="166"/>
      <c r="F228" s="166"/>
      <c r="G228" s="166"/>
      <c r="H228" s="109">
        <v>202933</v>
      </c>
      <c r="I228" s="61">
        <v>171.2</v>
      </c>
      <c r="J228" s="108">
        <v>80742496</v>
      </c>
      <c r="K228" s="108">
        <v>80742753</v>
      </c>
      <c r="L228" s="36"/>
      <c r="M228" s="36"/>
      <c r="N228" s="62"/>
      <c r="O228" s="36"/>
      <c r="P228" s="42">
        <f>COUNTA(Tableau1[[#This Row],[Justif1]:[Justif6]])</f>
        <v>2</v>
      </c>
    </row>
    <row r="229" spans="1:16">
      <c r="A229" s="34" t="s">
        <v>130</v>
      </c>
      <c r="B229" s="35">
        <v>44154</v>
      </c>
      <c r="C229" s="36">
        <v>30</v>
      </c>
      <c r="D229" s="166">
        <f>Tableau1[[#This Row],[Montant_total]]</f>
        <v>224.3</v>
      </c>
      <c r="E229" s="166">
        <v>224.3</v>
      </c>
      <c r="F229" s="166"/>
      <c r="G229" s="166">
        <v>0</v>
      </c>
      <c r="H229" s="48">
        <v>206901</v>
      </c>
      <c r="I229" s="61">
        <v>224.3</v>
      </c>
      <c r="J229" s="69">
        <v>80742323</v>
      </c>
      <c r="K229" s="69">
        <v>80742324</v>
      </c>
      <c r="L229" s="36"/>
      <c r="M229" s="36"/>
      <c r="N229" s="62"/>
      <c r="O229" s="36"/>
      <c r="P229" s="42">
        <f>COUNTA(Tableau1[[#This Row],[Justif1]:[Justif6]])</f>
        <v>2</v>
      </c>
    </row>
    <row r="230" spans="1:16">
      <c r="A230" s="34" t="s">
        <v>129</v>
      </c>
      <c r="B230" s="35">
        <v>44153</v>
      </c>
      <c r="C230" s="36">
        <v>90</v>
      </c>
      <c r="D230" s="178">
        <f>Tableau1[[#This Row],[Montant_total]]</f>
        <v>549.54999999999995</v>
      </c>
      <c r="E230" s="178">
        <v>900.5</v>
      </c>
      <c r="F230" s="166"/>
      <c r="G230" s="178">
        <v>0</v>
      </c>
      <c r="H230" s="47">
        <v>204674</v>
      </c>
      <c r="I230" s="61">
        <v>549.54999999999995</v>
      </c>
      <c r="J230" s="70">
        <v>80739543</v>
      </c>
      <c r="K230" s="70">
        <v>80740113</v>
      </c>
      <c r="L230" s="36"/>
      <c r="M230" s="36"/>
      <c r="N230" s="62"/>
      <c r="O230" s="36"/>
      <c r="P230" s="42">
        <f>COUNTA(Tableau1[[#This Row],[Justif1]:[Justif6]])</f>
        <v>2</v>
      </c>
    </row>
    <row r="231" spans="1:16">
      <c r="A231" s="34" t="s">
        <v>128</v>
      </c>
      <c r="B231" s="35">
        <v>44153</v>
      </c>
      <c r="C231" s="36">
        <v>90</v>
      </c>
      <c r="D231" s="178">
        <f>Tableau1[[#This Row],[Montant_total]]</f>
        <v>350.95</v>
      </c>
      <c r="E231" s="166"/>
      <c r="F231" s="166"/>
      <c r="G231" s="166"/>
      <c r="H231" s="46">
        <v>202921</v>
      </c>
      <c r="I231" s="61">
        <v>350.95</v>
      </c>
      <c r="J231" s="71">
        <v>80739022</v>
      </c>
      <c r="K231" s="71">
        <v>80739782</v>
      </c>
      <c r="L231" s="71">
        <v>80740014</v>
      </c>
      <c r="M231" s="36"/>
      <c r="N231" s="62"/>
      <c r="O231" s="36"/>
      <c r="P231" s="42">
        <f>COUNTA(Tableau1[[#This Row],[Justif1]:[Justif6]])</f>
        <v>3</v>
      </c>
    </row>
    <row r="232" spans="1:16">
      <c r="A232" s="34" t="s">
        <v>127</v>
      </c>
      <c r="B232" s="35">
        <v>44153</v>
      </c>
      <c r="C232" s="36">
        <v>60</v>
      </c>
      <c r="D232" s="177">
        <f>Tableau1[[#This Row],[Montant_total]]</f>
        <v>362.5</v>
      </c>
      <c r="E232" s="177">
        <v>476.6</v>
      </c>
      <c r="F232" s="166"/>
      <c r="G232" s="177">
        <v>0</v>
      </c>
      <c r="H232" s="44">
        <v>202894</v>
      </c>
      <c r="I232" s="61">
        <v>362.5</v>
      </c>
      <c r="J232" s="72">
        <v>80738827</v>
      </c>
      <c r="K232" s="72">
        <v>80739788</v>
      </c>
      <c r="L232" s="72">
        <v>80740017</v>
      </c>
      <c r="M232" s="36"/>
      <c r="N232" s="62"/>
      <c r="O232" s="36"/>
      <c r="P232" s="42">
        <f>COUNTA(Tableau1[[#This Row],[Justif1]:[Justif6]])</f>
        <v>3</v>
      </c>
    </row>
    <row r="233" spans="1:16">
      <c r="A233" s="34" t="s">
        <v>126</v>
      </c>
      <c r="B233" s="35">
        <v>44153</v>
      </c>
      <c r="C233" s="36">
        <v>60</v>
      </c>
      <c r="D233" s="177">
        <f>Tableau1[[#This Row],[Montant_total]]</f>
        <v>114.1</v>
      </c>
      <c r="E233" s="166"/>
      <c r="F233" s="166"/>
      <c r="G233" s="166"/>
      <c r="H233" s="41">
        <v>203014</v>
      </c>
      <c r="I233" s="61">
        <v>114.1</v>
      </c>
      <c r="J233" s="36">
        <v>80740018</v>
      </c>
      <c r="K233" s="36"/>
      <c r="L233" s="36"/>
      <c r="M233" s="36"/>
      <c r="N233" s="62"/>
      <c r="O233" s="36"/>
      <c r="P233" s="42">
        <f>COUNTA(Tableau1[[#This Row],[Justif1]:[Justif6]])</f>
        <v>1</v>
      </c>
    </row>
    <row r="234" spans="1:16">
      <c r="A234" s="34" t="s">
        <v>125</v>
      </c>
      <c r="B234" s="35">
        <v>44153</v>
      </c>
      <c r="C234" s="36">
        <v>30</v>
      </c>
      <c r="D234" s="176">
        <f>Tableau1[[#This Row],[Montant_total]]</f>
        <v>506.3</v>
      </c>
      <c r="E234" s="176">
        <v>700.6</v>
      </c>
      <c r="F234" s="166"/>
      <c r="G234" s="176">
        <v>-4.9999999999954525E-2</v>
      </c>
      <c r="H234" s="57">
        <v>202948</v>
      </c>
      <c r="I234" s="61">
        <v>506.3</v>
      </c>
      <c r="J234" s="65">
        <v>80738817</v>
      </c>
      <c r="K234" s="65">
        <v>80740020</v>
      </c>
      <c r="L234" s="65">
        <v>80740034</v>
      </c>
      <c r="M234" s="36"/>
      <c r="N234" s="62"/>
      <c r="O234" s="36"/>
      <c r="P234" s="42">
        <f>COUNTA(Tableau1[[#This Row],[Justif1]:[Justif6]])</f>
        <v>3</v>
      </c>
    </row>
    <row r="235" spans="1:16">
      <c r="A235" s="34" t="s">
        <v>124</v>
      </c>
      <c r="B235" s="35">
        <v>44153</v>
      </c>
      <c r="C235" s="36">
        <v>30</v>
      </c>
      <c r="D235" s="176">
        <f>Tableau1[[#This Row],[Montant_total]]</f>
        <v>194.35</v>
      </c>
      <c r="E235" s="166"/>
      <c r="F235" s="166"/>
      <c r="G235" s="166"/>
      <c r="H235" s="175">
        <v>202951</v>
      </c>
      <c r="I235" s="61">
        <v>194.35</v>
      </c>
      <c r="J235" s="174">
        <v>80740019</v>
      </c>
      <c r="K235" s="174">
        <v>80740032</v>
      </c>
      <c r="L235" s="36"/>
      <c r="M235" s="36"/>
      <c r="N235" s="62"/>
      <c r="O235" s="36"/>
      <c r="P235" s="42">
        <f>COUNTA(Tableau1[[#This Row],[Justif1]:[Justif6]])</f>
        <v>2</v>
      </c>
    </row>
    <row r="236" spans="1:16">
      <c r="A236" s="34" t="s">
        <v>123</v>
      </c>
      <c r="B236" s="35">
        <v>44152</v>
      </c>
      <c r="C236" s="36">
        <v>100</v>
      </c>
      <c r="D236" s="173">
        <f>Tableau1[[#This Row],[Montant_total]]</f>
        <v>329.15</v>
      </c>
      <c r="E236" s="173">
        <v>1000</v>
      </c>
      <c r="F236" s="166"/>
      <c r="G236" s="173">
        <v>0</v>
      </c>
      <c r="H236" s="41">
        <v>206464</v>
      </c>
      <c r="I236" s="61">
        <v>329.15</v>
      </c>
      <c r="J236" s="36">
        <v>80736237</v>
      </c>
      <c r="K236" s="36"/>
      <c r="L236" s="36"/>
      <c r="M236" s="36"/>
      <c r="N236" s="62"/>
      <c r="O236" s="36"/>
      <c r="P236" s="42">
        <f>COUNTA(Tableau1[[#This Row],[Justif1]:[Justif6]])</f>
        <v>1</v>
      </c>
    </row>
    <row r="237" spans="1:16">
      <c r="A237" s="34" t="s">
        <v>122</v>
      </c>
      <c r="B237" s="35">
        <v>44152</v>
      </c>
      <c r="C237" s="36">
        <v>100</v>
      </c>
      <c r="D237" s="173">
        <f>Tableau1[[#This Row],[Montant_total]]</f>
        <v>323</v>
      </c>
      <c r="E237" s="166"/>
      <c r="F237" s="166"/>
      <c r="G237" s="173"/>
      <c r="H237" s="41">
        <v>322962</v>
      </c>
      <c r="I237" s="61">
        <v>323</v>
      </c>
      <c r="J237" s="36">
        <v>80737554</v>
      </c>
      <c r="K237" s="36"/>
      <c r="L237" s="36"/>
      <c r="M237" s="36"/>
      <c r="N237" s="62"/>
      <c r="O237" s="36"/>
      <c r="P237" s="42">
        <f>COUNTA(Tableau1[[#This Row],[Justif1]:[Justif6]])</f>
        <v>1</v>
      </c>
    </row>
    <row r="238" spans="1:16">
      <c r="A238" s="34" t="s">
        <v>121</v>
      </c>
      <c r="B238" s="35">
        <v>44152</v>
      </c>
      <c r="C238" s="36">
        <v>100</v>
      </c>
      <c r="D238" s="173">
        <f>Tableau1[[#This Row],[Montant_total]]</f>
        <v>347.85</v>
      </c>
      <c r="E238" s="166"/>
      <c r="F238" s="166"/>
      <c r="G238" s="166"/>
      <c r="H238" s="55">
        <v>205597</v>
      </c>
      <c r="I238" s="61">
        <v>347.85</v>
      </c>
      <c r="J238" s="66">
        <v>80736449</v>
      </c>
      <c r="K238" s="66">
        <v>80737607</v>
      </c>
      <c r="L238" s="36"/>
      <c r="M238" s="36"/>
      <c r="N238" s="62"/>
      <c r="O238" s="36"/>
      <c r="P238" s="42">
        <f>COUNTA(Tableau1[[#This Row],[Justif1]:[Justif6]])</f>
        <v>2</v>
      </c>
    </row>
    <row r="239" spans="1:16">
      <c r="A239" s="34" t="s">
        <v>120</v>
      </c>
      <c r="B239" s="35">
        <v>44152</v>
      </c>
      <c r="C239" s="36">
        <v>90</v>
      </c>
      <c r="D239" s="166">
        <f>Tableau1[[#This Row],[Montant_total]]</f>
        <v>61.5</v>
      </c>
      <c r="E239" s="166">
        <v>61.5</v>
      </c>
      <c r="F239" s="166"/>
      <c r="G239" s="166">
        <v>0</v>
      </c>
      <c r="H239" s="114">
        <v>220551</v>
      </c>
      <c r="I239" s="61">
        <v>61.5</v>
      </c>
      <c r="J239" s="113">
        <v>80735927</v>
      </c>
      <c r="K239" s="113">
        <v>80737560</v>
      </c>
      <c r="L239" s="36"/>
      <c r="M239" s="36"/>
      <c r="N239" s="62"/>
      <c r="O239" s="36"/>
      <c r="P239" s="42">
        <f>COUNTA(Tableau1[[#This Row],[Justif1]:[Justif6]])</f>
        <v>2</v>
      </c>
    </row>
    <row r="240" spans="1:16">
      <c r="A240" s="34" t="s">
        <v>119</v>
      </c>
      <c r="B240" s="35">
        <v>44152</v>
      </c>
      <c r="C240" s="36">
        <v>60</v>
      </c>
      <c r="D240" s="172">
        <f>Tableau1[[#This Row],[Montant_total]]</f>
        <v>394.2</v>
      </c>
      <c r="E240" s="172">
        <v>665.7</v>
      </c>
      <c r="F240" s="166"/>
      <c r="G240" s="172">
        <v>0.15000000000009095</v>
      </c>
      <c r="H240" s="112">
        <v>207599</v>
      </c>
      <c r="I240" s="61">
        <v>394.2</v>
      </c>
      <c r="J240" s="111">
        <v>80735935</v>
      </c>
      <c r="K240" s="111">
        <v>80737602</v>
      </c>
      <c r="L240" s="36"/>
      <c r="M240" s="36"/>
      <c r="N240" s="62"/>
      <c r="O240" s="36"/>
      <c r="P240" s="42">
        <f>COUNTA(Tableau1[[#This Row],[Justif1]:[Justif6]])</f>
        <v>2</v>
      </c>
    </row>
    <row r="241" spans="1:16">
      <c r="A241" s="34" t="s">
        <v>118</v>
      </c>
      <c r="B241" s="35">
        <v>44152</v>
      </c>
      <c r="C241" s="36">
        <v>60</v>
      </c>
      <c r="D241" s="172">
        <f>Tableau1[[#This Row],[Montant_total]]</f>
        <v>271.35000000000002</v>
      </c>
      <c r="E241" s="166"/>
      <c r="F241" s="166"/>
      <c r="G241" s="166"/>
      <c r="H241" s="171">
        <v>207418</v>
      </c>
      <c r="I241" s="61">
        <v>271.35000000000002</v>
      </c>
      <c r="J241" s="170">
        <v>80736064</v>
      </c>
      <c r="K241" s="170">
        <v>80737604</v>
      </c>
      <c r="L241" s="36"/>
      <c r="M241" s="36"/>
      <c r="N241" s="62"/>
      <c r="O241" s="36"/>
      <c r="P241" s="42">
        <f>COUNTA(Tableau1[[#This Row],[Justif1]:[Justif6]])</f>
        <v>2</v>
      </c>
    </row>
    <row r="242" spans="1:16">
      <c r="A242" s="34" t="s">
        <v>117</v>
      </c>
      <c r="B242" s="35">
        <v>44152</v>
      </c>
      <c r="C242" s="36">
        <v>30</v>
      </c>
      <c r="D242" s="167">
        <f>Tableau1[[#This Row],[Montant_total]]</f>
        <v>244.05</v>
      </c>
      <c r="E242" s="167">
        <v>452.5</v>
      </c>
      <c r="F242" s="166"/>
      <c r="G242" s="167">
        <v>4.9999999999954525E-2</v>
      </c>
      <c r="H242" s="169">
        <v>329129</v>
      </c>
      <c r="I242" s="61">
        <v>244.05</v>
      </c>
      <c r="J242" s="168">
        <v>80736068</v>
      </c>
      <c r="K242" s="168">
        <v>80377567</v>
      </c>
      <c r="L242" s="36"/>
      <c r="M242" s="36"/>
      <c r="N242" s="62"/>
      <c r="O242" s="36"/>
      <c r="P242" s="42">
        <f>COUNTA(Tableau1[[#This Row],[Justif1]:[Justif6]])</f>
        <v>2</v>
      </c>
    </row>
    <row r="243" spans="1:16">
      <c r="A243" s="34" t="s">
        <v>116</v>
      </c>
      <c r="B243" s="35">
        <v>44152</v>
      </c>
      <c r="C243" s="36">
        <v>30</v>
      </c>
      <c r="D243" s="167">
        <f>Tableau1[[#This Row],[Montant_total]]</f>
        <v>208.4</v>
      </c>
      <c r="E243" s="166"/>
      <c r="F243" s="166"/>
      <c r="G243" s="166"/>
      <c r="H243" s="109">
        <v>204137</v>
      </c>
      <c r="I243" s="61">
        <v>208.4</v>
      </c>
      <c r="J243" s="108">
        <v>80736441</v>
      </c>
      <c r="K243" s="108">
        <v>80737566</v>
      </c>
      <c r="L243" s="36"/>
      <c r="M243" s="36"/>
      <c r="N243" s="62"/>
      <c r="O243" s="36"/>
      <c r="P243" s="42">
        <f>COUNTA(Tableau1[[#This Row],[Justif1]:[Justif6]])</f>
        <v>2</v>
      </c>
    </row>
    <row r="244" spans="1:16">
      <c r="A244" s="34" t="s">
        <v>115</v>
      </c>
      <c r="B244" s="35">
        <v>44153</v>
      </c>
      <c r="C244" s="36" t="s">
        <v>42</v>
      </c>
      <c r="D244" s="166">
        <f>Tableau1[[#This Row],[Montant_total]]</f>
        <v>203.8</v>
      </c>
      <c r="E244" s="166">
        <v>203</v>
      </c>
      <c r="F244" s="166"/>
      <c r="G244" s="166">
        <v>-0.80000000000001137</v>
      </c>
      <c r="H244" s="48">
        <v>2028571</v>
      </c>
      <c r="I244" s="61">
        <v>203.8</v>
      </c>
      <c r="J244" s="69">
        <v>80739787</v>
      </c>
      <c r="K244" s="69">
        <v>80740016</v>
      </c>
      <c r="L244" s="36"/>
      <c r="M244" s="36"/>
      <c r="N244" s="62"/>
      <c r="O244" s="36"/>
      <c r="P244" s="42">
        <f>COUNTA(Tableau1[[#This Row],[Justif1]:[Justif6]])</f>
        <v>2</v>
      </c>
    </row>
    <row r="245" spans="1:16">
      <c r="A245" s="138" t="s">
        <v>114</v>
      </c>
      <c r="B245" s="145">
        <v>44148</v>
      </c>
      <c r="C245" s="139">
        <v>200</v>
      </c>
      <c r="D245" s="146">
        <f>Tableau1[[#This Row],[Montant_total]]</f>
        <v>184</v>
      </c>
      <c r="E245" s="146">
        <v>438.7</v>
      </c>
      <c r="F245" s="140"/>
      <c r="G245" s="146">
        <v>0</v>
      </c>
      <c r="H245" s="141">
        <v>202921</v>
      </c>
      <c r="I245" s="142">
        <v>184</v>
      </c>
      <c r="J245" s="139">
        <v>80730759</v>
      </c>
      <c r="K245" s="139"/>
      <c r="L245" s="139"/>
      <c r="M245" s="139"/>
      <c r="N245" s="143"/>
      <c r="O245" s="139"/>
      <c r="P245" s="144">
        <f>COUNTA(Tableau1[[#This Row],[Justif1]:[Justif6]])</f>
        <v>1</v>
      </c>
    </row>
    <row r="246" spans="1:16">
      <c r="A246" s="138" t="s">
        <v>113</v>
      </c>
      <c r="B246" s="145">
        <v>44148</v>
      </c>
      <c r="C246" s="139">
        <v>200</v>
      </c>
      <c r="D246" s="146">
        <f>Tableau1[[#This Row],[Montant_total]]</f>
        <v>254.7</v>
      </c>
      <c r="E246" s="140"/>
      <c r="F246" s="140"/>
      <c r="G246" s="140"/>
      <c r="H246" s="141">
        <v>203317</v>
      </c>
      <c r="I246" s="142">
        <v>254.7</v>
      </c>
      <c r="J246" s="139">
        <v>80730652</v>
      </c>
      <c r="K246" s="139"/>
      <c r="L246" s="139"/>
      <c r="M246" s="139"/>
      <c r="N246" s="143"/>
      <c r="O246" s="139"/>
      <c r="P246" s="144">
        <f>COUNTA(Tableau1[[#This Row],[Justif1]:[Justif6]])</f>
        <v>1</v>
      </c>
    </row>
    <row r="247" spans="1:16">
      <c r="A247" s="122" t="s">
        <v>111</v>
      </c>
      <c r="B247" s="129">
        <v>44151</v>
      </c>
      <c r="C247" s="123">
        <v>220</v>
      </c>
      <c r="D247" s="124">
        <f>Tableau1[[#This Row],[Montant_total]]</f>
        <v>225.85</v>
      </c>
      <c r="E247" s="124">
        <v>225.85</v>
      </c>
      <c r="F247" s="124"/>
      <c r="G247" s="124">
        <v>0</v>
      </c>
      <c r="H247" s="125">
        <v>207294</v>
      </c>
      <c r="I247" s="126">
        <v>225.85</v>
      </c>
      <c r="J247" s="123">
        <v>80733425</v>
      </c>
      <c r="K247" s="123"/>
      <c r="L247" s="123"/>
      <c r="M247" s="123"/>
      <c r="N247" s="127"/>
      <c r="O247" s="123"/>
      <c r="P247" s="128">
        <f>COUNTA(Tableau1[[#This Row],[Justif1]:[Justif6]])</f>
        <v>1</v>
      </c>
    </row>
    <row r="248" spans="1:16">
      <c r="A248" s="122" t="s">
        <v>110</v>
      </c>
      <c r="B248" s="129">
        <v>44148</v>
      </c>
      <c r="C248" s="123">
        <v>190</v>
      </c>
      <c r="D248" s="124">
        <f>Tableau1[[#This Row],[Montant_total]]</f>
        <v>780.95</v>
      </c>
      <c r="E248" s="124">
        <v>780.95</v>
      </c>
      <c r="F248" s="124"/>
      <c r="G248" s="124">
        <v>0</v>
      </c>
      <c r="H248" s="136">
        <v>205141</v>
      </c>
      <c r="I248" s="126">
        <v>780.95</v>
      </c>
      <c r="J248" s="135">
        <v>80729675</v>
      </c>
      <c r="K248" s="135">
        <v>80731527</v>
      </c>
      <c r="L248" s="123"/>
      <c r="M248" s="123"/>
      <c r="N248" s="127"/>
      <c r="O248" s="123"/>
      <c r="P248" s="128">
        <f>COUNTA(Tableau1[[#This Row],[Justif1]:[Justif6]])</f>
        <v>2</v>
      </c>
    </row>
    <row r="249" spans="1:16">
      <c r="A249" s="122" t="s">
        <v>109</v>
      </c>
      <c r="B249" s="129">
        <v>44148</v>
      </c>
      <c r="C249" s="123">
        <v>60</v>
      </c>
      <c r="D249" s="134">
        <f>Tableau1[[#This Row],[Montant_total]]</f>
        <v>223.2</v>
      </c>
      <c r="E249" s="134">
        <v>915.4</v>
      </c>
      <c r="F249" s="124"/>
      <c r="G249" s="134">
        <v>0</v>
      </c>
      <c r="H249" s="125">
        <v>203014</v>
      </c>
      <c r="I249" s="126">
        <v>223.2</v>
      </c>
      <c r="J249" s="123">
        <v>80729647</v>
      </c>
      <c r="K249" s="123"/>
      <c r="L249" s="123"/>
      <c r="M249" s="123"/>
      <c r="N249" s="127"/>
      <c r="O249" s="123"/>
      <c r="P249" s="128">
        <f>COUNTA(Tableau1[[#This Row],[Justif1]:[Justif6]])</f>
        <v>1</v>
      </c>
    </row>
    <row r="250" spans="1:16">
      <c r="A250" s="122" t="s">
        <v>108</v>
      </c>
      <c r="B250" s="129">
        <v>44148</v>
      </c>
      <c r="C250" s="123">
        <v>60</v>
      </c>
      <c r="D250" s="134">
        <f>Tableau1[[#This Row],[Montant_total]]</f>
        <v>692.2</v>
      </c>
      <c r="E250" s="124"/>
      <c r="F250" s="124"/>
      <c r="G250" s="124"/>
      <c r="H250" s="133">
        <v>202894</v>
      </c>
      <c r="I250" s="126">
        <v>692.2</v>
      </c>
      <c r="J250" s="132">
        <v>80729651</v>
      </c>
      <c r="K250" s="132">
        <v>80729652</v>
      </c>
      <c r="L250" s="132">
        <v>80730650</v>
      </c>
      <c r="M250" s="132">
        <v>80730972</v>
      </c>
      <c r="N250" s="127"/>
      <c r="O250" s="123"/>
      <c r="P250" s="128">
        <f>COUNTA(Tableau1[[#This Row],[Justif1]:[Justif6]])</f>
        <v>4</v>
      </c>
    </row>
    <row r="251" spans="1:16">
      <c r="A251" s="122" t="s">
        <v>107</v>
      </c>
      <c r="B251" s="129">
        <v>44148</v>
      </c>
      <c r="C251" s="123">
        <v>30</v>
      </c>
      <c r="D251" s="124">
        <f>Tableau1[[#This Row],[Montant_total]]</f>
        <v>859.8</v>
      </c>
      <c r="E251" s="124">
        <v>859.8</v>
      </c>
      <c r="F251" s="124"/>
      <c r="G251" s="124">
        <v>0</v>
      </c>
      <c r="H251" s="131">
        <v>202873</v>
      </c>
      <c r="I251" s="126">
        <v>859.8</v>
      </c>
      <c r="J251" s="130">
        <v>80730643</v>
      </c>
      <c r="K251" s="130">
        <v>80730755</v>
      </c>
      <c r="L251" s="123"/>
      <c r="M251" s="123"/>
      <c r="N251" s="127"/>
      <c r="O251" s="123"/>
      <c r="P251" s="128">
        <f>COUNTA(Tableau1[[#This Row],[Justif1]:[Justif6]])</f>
        <v>2</v>
      </c>
    </row>
    <row r="252" spans="1:16">
      <c r="A252" s="34" t="s">
        <v>104</v>
      </c>
      <c r="B252" s="35">
        <v>44147</v>
      </c>
      <c r="C252" s="36">
        <v>200</v>
      </c>
      <c r="D252" s="117">
        <f>Tableau1[[#This Row],[Montant_total]]</f>
        <v>275.5</v>
      </c>
      <c r="E252" s="117">
        <v>554.25</v>
      </c>
      <c r="F252" s="37"/>
      <c r="G252" s="117">
        <v>0</v>
      </c>
      <c r="H252" s="43">
        <v>205210</v>
      </c>
      <c r="I252" s="61">
        <v>275.5</v>
      </c>
      <c r="J252" s="73">
        <v>80727015</v>
      </c>
      <c r="K252" s="73">
        <v>80728024</v>
      </c>
      <c r="L252" s="36"/>
      <c r="M252" s="36"/>
      <c r="N252" s="62"/>
      <c r="O252" s="36"/>
      <c r="P252" s="42">
        <f>COUNTA(Tableau1[[#This Row],[Justif1]:[Justif6]])</f>
        <v>2</v>
      </c>
    </row>
    <row r="253" spans="1:16">
      <c r="A253" s="34" t="s">
        <v>103</v>
      </c>
      <c r="B253" s="35">
        <v>44147</v>
      </c>
      <c r="C253" s="36">
        <v>200</v>
      </c>
      <c r="D253" s="117">
        <f>Tableau1[[#This Row],[Montant_total]]</f>
        <v>278.75</v>
      </c>
      <c r="E253" s="37"/>
      <c r="F253" s="37"/>
      <c r="G253" s="37"/>
      <c r="H253" s="116">
        <v>329129</v>
      </c>
      <c r="I253" s="61">
        <v>278.75</v>
      </c>
      <c r="J253" s="115">
        <v>80727037</v>
      </c>
      <c r="K253" s="115">
        <v>80727038</v>
      </c>
      <c r="L253" s="115">
        <v>80728451</v>
      </c>
      <c r="M253" s="36"/>
      <c r="N253" s="62"/>
      <c r="O253" s="36"/>
      <c r="P253" s="42">
        <f>COUNTA(Tableau1[[#This Row],[Justif1]:[Justif6]])</f>
        <v>3</v>
      </c>
    </row>
    <row r="254" spans="1:16">
      <c r="A254" s="34" t="s">
        <v>102</v>
      </c>
      <c r="B254" s="35">
        <v>44147</v>
      </c>
      <c r="C254" s="36">
        <v>190</v>
      </c>
      <c r="D254" s="54">
        <f>Tableau1[[#This Row],[Montant_total]]</f>
        <v>199.35</v>
      </c>
      <c r="E254" s="54">
        <v>2270.1999999999998</v>
      </c>
      <c r="F254" s="37"/>
      <c r="G254" s="54">
        <v>0</v>
      </c>
      <c r="H254" s="41">
        <v>206901</v>
      </c>
      <c r="I254" s="61">
        <v>199.35</v>
      </c>
      <c r="J254" s="36">
        <v>80728376</v>
      </c>
      <c r="K254" s="36"/>
      <c r="L254" s="36"/>
      <c r="M254" s="36"/>
      <c r="N254" s="62"/>
      <c r="O254" s="36"/>
      <c r="P254" s="42">
        <f>COUNTA(Tableau1[[#This Row],[Justif1]:[Justif6]])</f>
        <v>1</v>
      </c>
    </row>
    <row r="255" spans="1:16">
      <c r="A255" s="34" t="s">
        <v>101</v>
      </c>
      <c r="B255" s="35">
        <v>44147</v>
      </c>
      <c r="C255" s="36">
        <v>190</v>
      </c>
      <c r="D255" s="54">
        <f>Tableau1[[#This Row],[Montant_total]]</f>
        <v>2070.85</v>
      </c>
      <c r="E255" s="37"/>
      <c r="F255" s="37"/>
      <c r="G255" s="37"/>
      <c r="H255" s="114">
        <v>331587</v>
      </c>
      <c r="I255" s="61">
        <v>2070.85</v>
      </c>
      <c r="J255" s="113">
        <v>80727023</v>
      </c>
      <c r="K255" s="113">
        <v>80728464</v>
      </c>
      <c r="L255" s="36"/>
      <c r="M255" s="36"/>
      <c r="N255" s="62"/>
      <c r="O255" s="36"/>
      <c r="P255" s="42">
        <f>COUNTA(Tableau1[[#This Row],[Justif1]:[Justif6]])</f>
        <v>2</v>
      </c>
    </row>
    <row r="256" spans="1:16">
      <c r="A256" s="34" t="s">
        <v>100</v>
      </c>
      <c r="B256" s="35">
        <v>44147</v>
      </c>
      <c r="C256" s="36">
        <v>30</v>
      </c>
      <c r="D256" s="37">
        <f>Tableau1[[#This Row],[Montant_total]]</f>
        <v>92.35</v>
      </c>
      <c r="E256" s="37">
        <v>92.35</v>
      </c>
      <c r="F256" s="37"/>
      <c r="G256" s="37">
        <v>0</v>
      </c>
      <c r="H256" s="112">
        <v>202933</v>
      </c>
      <c r="I256" s="61">
        <v>92.35</v>
      </c>
      <c r="J256" s="111">
        <v>80727036</v>
      </c>
      <c r="K256" s="111">
        <v>80728025</v>
      </c>
      <c r="L256" s="36"/>
      <c r="M256" s="36"/>
      <c r="N256" s="62"/>
      <c r="O256" s="36"/>
      <c r="P256" s="42">
        <f>COUNTA(Tableau1[[#This Row],[Justif1]:[Justif6]])</f>
        <v>2</v>
      </c>
    </row>
    <row r="257" spans="1:16">
      <c r="A257" s="34" t="s">
        <v>99</v>
      </c>
      <c r="B257" s="35">
        <v>44148</v>
      </c>
      <c r="C257" s="36" t="s">
        <v>42</v>
      </c>
      <c r="D257" s="110">
        <f>Tableau1[[#This Row],[Montant_total]]</f>
        <v>227.95</v>
      </c>
      <c r="E257" s="37"/>
      <c r="F257" s="110">
        <v>616.70000000000005</v>
      </c>
      <c r="G257" s="110">
        <v>0</v>
      </c>
      <c r="H257" s="41">
        <v>329757</v>
      </c>
      <c r="I257" s="61">
        <v>227.95</v>
      </c>
      <c r="J257" s="36">
        <v>80729684</v>
      </c>
      <c r="K257" s="36"/>
      <c r="L257" s="36"/>
      <c r="M257" s="36"/>
      <c r="N257" s="62"/>
      <c r="O257" s="36"/>
      <c r="P257" s="42">
        <f>COUNTA(Tableau1[[#This Row],[Justif1]:[Justif6]])</f>
        <v>1</v>
      </c>
    </row>
    <row r="258" spans="1:16">
      <c r="A258" s="34" t="s">
        <v>98</v>
      </c>
      <c r="B258" s="35">
        <v>44148</v>
      </c>
      <c r="C258" s="36" t="s">
        <v>42</v>
      </c>
      <c r="D258" s="110">
        <f>Tableau1[[#This Row],[Montant_total]]</f>
        <v>388.75</v>
      </c>
      <c r="E258" s="37"/>
      <c r="F258" s="37"/>
      <c r="G258" s="37"/>
      <c r="H258" s="109">
        <v>203945</v>
      </c>
      <c r="I258" s="61">
        <v>388.75</v>
      </c>
      <c r="J258" s="108">
        <v>80729685</v>
      </c>
      <c r="K258" s="108">
        <v>80730969</v>
      </c>
      <c r="L258" s="36"/>
      <c r="M258" s="36"/>
      <c r="N258" s="62"/>
      <c r="O258" s="36"/>
      <c r="P258" s="42">
        <f>COUNTA(Tableau1[[#This Row],[Justif1]:[Justif6]])</f>
        <v>2</v>
      </c>
    </row>
    <row r="259" spans="1:16">
      <c r="A259" s="34" t="s">
        <v>97</v>
      </c>
      <c r="B259" s="35">
        <v>44147</v>
      </c>
      <c r="C259" s="36" t="s">
        <v>42</v>
      </c>
      <c r="D259" s="105">
        <f>Tableau1[[#This Row],[Montant_total]]</f>
        <v>179.4</v>
      </c>
      <c r="E259" s="37"/>
      <c r="F259" s="105">
        <v>732.5</v>
      </c>
      <c r="G259" s="105">
        <v>0</v>
      </c>
      <c r="H259" s="48">
        <v>203161</v>
      </c>
      <c r="I259" s="61">
        <v>179.4</v>
      </c>
      <c r="J259" s="69">
        <v>80727019</v>
      </c>
      <c r="K259" s="69">
        <v>80728458</v>
      </c>
      <c r="L259" s="36"/>
      <c r="M259" s="36"/>
      <c r="N259" s="62"/>
      <c r="O259" s="36"/>
      <c r="P259" s="42">
        <f>COUNTA(Tableau1[[#This Row],[Justif1]:[Justif6]])</f>
        <v>2</v>
      </c>
    </row>
    <row r="260" spans="1:16">
      <c r="A260" s="34" t="s">
        <v>96</v>
      </c>
      <c r="B260" s="35">
        <v>44147</v>
      </c>
      <c r="C260" s="36" t="s">
        <v>42</v>
      </c>
      <c r="D260" s="105">
        <f>Tableau1[[#This Row],[Montant_total]]</f>
        <v>317.85000000000002</v>
      </c>
      <c r="E260" s="37"/>
      <c r="F260" s="37"/>
      <c r="G260" s="105"/>
      <c r="H260" s="47">
        <v>203161</v>
      </c>
      <c r="I260" s="61">
        <v>317.85000000000002</v>
      </c>
      <c r="J260" s="70">
        <v>80727017</v>
      </c>
      <c r="K260" s="70">
        <v>80727018</v>
      </c>
      <c r="L260" s="70">
        <v>80728457</v>
      </c>
      <c r="M260" s="36"/>
      <c r="N260" s="62"/>
      <c r="O260" s="36"/>
      <c r="P260" s="42">
        <f>COUNTA(Tableau1[[#This Row],[Justif1]:[Justif6]])</f>
        <v>3</v>
      </c>
    </row>
    <row r="261" spans="1:16">
      <c r="A261" s="34" t="s">
        <v>95</v>
      </c>
      <c r="B261" s="35">
        <v>44147</v>
      </c>
      <c r="C261" s="36" t="s">
        <v>42</v>
      </c>
      <c r="D261" s="105">
        <f>Tableau1[[#This Row],[Montant_total]]</f>
        <v>235.25</v>
      </c>
      <c r="E261" s="37"/>
      <c r="F261" s="37"/>
      <c r="G261" s="37"/>
      <c r="H261" s="46">
        <v>323266</v>
      </c>
      <c r="I261" s="61">
        <v>235.25</v>
      </c>
      <c r="J261" s="71">
        <v>80727020</v>
      </c>
      <c r="K261" s="71">
        <v>80728469</v>
      </c>
      <c r="L261" s="36"/>
      <c r="M261" s="36"/>
      <c r="N261" s="62"/>
      <c r="O261" s="36"/>
      <c r="P261" s="42">
        <f>COUNTA(Tableau1[[#This Row],[Justif1]:[Justif6]])</f>
        <v>2</v>
      </c>
    </row>
    <row r="262" spans="1:16">
      <c r="A262" s="34" t="s">
        <v>94</v>
      </c>
      <c r="B262" s="35">
        <v>44147</v>
      </c>
      <c r="C262" s="36" t="s">
        <v>42</v>
      </c>
      <c r="D262" s="104">
        <f>Tableau1[[#This Row],[Montant_total]]</f>
        <v>309.14999999999998</v>
      </c>
      <c r="E262" s="37"/>
      <c r="F262" s="104">
        <v>829.8</v>
      </c>
      <c r="G262" s="104">
        <v>0</v>
      </c>
      <c r="H262" s="107">
        <v>208204</v>
      </c>
      <c r="I262" s="61">
        <v>309.14999999999998</v>
      </c>
      <c r="J262" s="106">
        <v>80727789</v>
      </c>
      <c r="K262" s="106">
        <v>80728455</v>
      </c>
      <c r="L262" s="36"/>
      <c r="M262" s="36"/>
      <c r="N262" s="62"/>
      <c r="O262" s="36"/>
      <c r="P262" s="42">
        <f>COUNTA(Tableau1[[#This Row],[Justif1]:[Justif6]])</f>
        <v>2</v>
      </c>
    </row>
    <row r="263" spans="1:16">
      <c r="A263" s="34" t="s">
        <v>93</v>
      </c>
      <c r="B263" s="35">
        <v>44147</v>
      </c>
      <c r="C263" s="36" t="s">
        <v>42</v>
      </c>
      <c r="D263" s="104">
        <f>Tableau1[[#This Row],[Montant_total]]</f>
        <v>520.65</v>
      </c>
      <c r="E263" s="37"/>
      <c r="F263" s="37"/>
      <c r="G263" s="37"/>
      <c r="H263" s="41">
        <v>203481</v>
      </c>
      <c r="I263" s="61">
        <v>520.65</v>
      </c>
      <c r="J263" s="36">
        <v>80727790</v>
      </c>
      <c r="K263" s="36"/>
      <c r="L263" s="36"/>
      <c r="M263" s="36"/>
      <c r="N263" s="62"/>
      <c r="O263" s="36"/>
      <c r="P263" s="42">
        <f>COUNTA(Tableau1[[#This Row],[Justif1]:[Justif6]])</f>
        <v>1</v>
      </c>
    </row>
    <row r="264" spans="1:16">
      <c r="A264" s="34" t="s">
        <v>92</v>
      </c>
      <c r="B264" s="35">
        <v>44147</v>
      </c>
      <c r="C264" s="36" t="s">
        <v>42</v>
      </c>
      <c r="D264" s="103">
        <f>Tableau1[[#This Row],[Montant_total]]</f>
        <v>514.65</v>
      </c>
      <c r="E264" s="37"/>
      <c r="F264" s="103">
        <v>739.6</v>
      </c>
      <c r="G264" s="103">
        <v>1.1368683772161603E-13</v>
      </c>
      <c r="H264" s="57">
        <v>323019</v>
      </c>
      <c r="I264" s="61">
        <v>514.65</v>
      </c>
      <c r="J264" s="65">
        <v>80727046</v>
      </c>
      <c r="K264" s="65">
        <v>80728468</v>
      </c>
      <c r="L264" s="36"/>
      <c r="M264" s="36"/>
      <c r="N264" s="62"/>
      <c r="O264" s="36"/>
      <c r="P264" s="42">
        <f>COUNTA(Tableau1[[#This Row],[Justif1]:[Justif6]])</f>
        <v>2</v>
      </c>
    </row>
    <row r="265" spans="1:16">
      <c r="A265" s="34" t="s">
        <v>91</v>
      </c>
      <c r="B265" s="35">
        <v>44147</v>
      </c>
      <c r="C265" s="36" t="s">
        <v>42</v>
      </c>
      <c r="D265" s="103">
        <f>Tableau1[[#This Row],[Montant_total]]</f>
        <v>224.95</v>
      </c>
      <c r="E265" s="37"/>
      <c r="F265" s="37"/>
      <c r="G265" s="37"/>
      <c r="H265" s="41">
        <v>205604</v>
      </c>
      <c r="I265" s="61">
        <v>224.95</v>
      </c>
      <c r="J265" s="36">
        <v>80728462</v>
      </c>
      <c r="K265" s="36"/>
      <c r="L265" s="36"/>
      <c r="M265" s="36"/>
      <c r="N265" s="62"/>
      <c r="O265" s="36"/>
      <c r="P265" s="42">
        <f>COUNTA(Tableau1[[#This Row],[Justif1]:[Justif6]])</f>
        <v>1</v>
      </c>
    </row>
    <row r="266" spans="1:16">
      <c r="A266" s="34" t="s">
        <v>90</v>
      </c>
      <c r="B266" s="35">
        <v>44144</v>
      </c>
      <c r="C266" s="36" t="s">
        <v>42</v>
      </c>
      <c r="D266" s="37">
        <f>Tableau1[[#This Row],[Montant_total]]</f>
        <v>286</v>
      </c>
      <c r="E266" s="37"/>
      <c r="F266" s="37">
        <v>286</v>
      </c>
      <c r="G266" s="37">
        <v>0</v>
      </c>
      <c r="H266" s="43">
        <v>206901</v>
      </c>
      <c r="I266" s="61">
        <v>286</v>
      </c>
      <c r="J266" s="73">
        <v>80718788</v>
      </c>
      <c r="K266" s="73">
        <v>80718789</v>
      </c>
      <c r="L266" s="36"/>
      <c r="M266" s="36"/>
      <c r="N266" s="62"/>
      <c r="O266" s="36"/>
      <c r="P266" s="42">
        <f>COUNTA(Tableau1[[#This Row],[Justif1]:[Justif6]])</f>
        <v>2</v>
      </c>
    </row>
    <row r="267" spans="1:16">
      <c r="A267" s="75" t="s">
        <v>83</v>
      </c>
      <c r="B267" s="82">
        <v>44146</v>
      </c>
      <c r="C267" s="76">
        <v>220</v>
      </c>
      <c r="D267" s="90">
        <f>Tableau1[[#This Row],[Montant_total]]</f>
        <v>99.15</v>
      </c>
      <c r="E267" s="90">
        <v>183.8</v>
      </c>
      <c r="F267" s="77"/>
      <c r="G267" s="90">
        <v>-0.14999999999997726</v>
      </c>
      <c r="H267" s="92">
        <v>203931</v>
      </c>
      <c r="I267" s="79">
        <v>99.15</v>
      </c>
      <c r="J267" s="91">
        <v>80725537</v>
      </c>
      <c r="K267" s="91">
        <v>80725733</v>
      </c>
      <c r="L267" s="76"/>
      <c r="M267" s="76"/>
      <c r="N267" s="80"/>
      <c r="O267" s="76"/>
      <c r="P267" s="81">
        <f>COUNTA(Tableau1[[#This Row],[Justif1]:[Justif6]])</f>
        <v>2</v>
      </c>
    </row>
    <row r="268" spans="1:16">
      <c r="A268" s="75" t="s">
        <v>82</v>
      </c>
      <c r="B268" s="82">
        <v>44146</v>
      </c>
      <c r="C268" s="76">
        <v>220</v>
      </c>
      <c r="D268" s="90">
        <f>Tableau1[[#This Row],[Montant_total]]</f>
        <v>84.8</v>
      </c>
      <c r="E268" s="77"/>
      <c r="F268" s="77"/>
      <c r="G268" s="77"/>
      <c r="H268" s="78">
        <v>205500</v>
      </c>
      <c r="I268" s="79">
        <v>84.8</v>
      </c>
      <c r="J268" s="76">
        <v>80725732</v>
      </c>
      <c r="K268" s="76"/>
      <c r="L268" s="76"/>
      <c r="M268" s="76"/>
      <c r="N268" s="80"/>
      <c r="O268" s="76"/>
      <c r="P268" s="81">
        <f>COUNTA(Tableau1[[#This Row],[Justif1]:[Justif6]])</f>
        <v>1</v>
      </c>
    </row>
    <row r="269" spans="1:16">
      <c r="A269" s="75" t="s">
        <v>81</v>
      </c>
      <c r="B269" s="82">
        <v>44146</v>
      </c>
      <c r="C269" s="76">
        <v>200</v>
      </c>
      <c r="D269" s="77">
        <f>Tableau1[[#This Row],[Montant_total]]</f>
        <v>450.05</v>
      </c>
      <c r="E269" s="77">
        <v>450</v>
      </c>
      <c r="F269" s="77"/>
      <c r="G269" s="77">
        <v>-5.0000000000011369E-2</v>
      </c>
      <c r="H269" s="89">
        <v>202921</v>
      </c>
      <c r="I269" s="79">
        <v>450.05</v>
      </c>
      <c r="J269" s="88">
        <v>80724682</v>
      </c>
      <c r="K269" s="88">
        <v>80724683</v>
      </c>
      <c r="L269" s="88">
        <v>80725535</v>
      </c>
      <c r="M269" s="88">
        <v>80725745</v>
      </c>
      <c r="N269" s="80"/>
      <c r="O269" s="76"/>
      <c r="P269" s="81">
        <f>COUNTA(Tableau1[[#This Row],[Justif1]:[Justif6]])</f>
        <v>4</v>
      </c>
    </row>
    <row r="270" spans="1:16">
      <c r="A270" s="75" t="s">
        <v>80</v>
      </c>
      <c r="B270" s="82">
        <v>44146</v>
      </c>
      <c r="C270" s="76">
        <v>60</v>
      </c>
      <c r="D270" s="87">
        <f>Tableau1[[#This Row],[Montant_total]]</f>
        <v>225.85</v>
      </c>
      <c r="E270" s="87">
        <v>392.45</v>
      </c>
      <c r="F270" s="77"/>
      <c r="G270" s="87">
        <v>0</v>
      </c>
      <c r="H270" s="78">
        <v>207294</v>
      </c>
      <c r="I270" s="79">
        <v>225.85</v>
      </c>
      <c r="J270" s="76">
        <v>80725741</v>
      </c>
      <c r="K270" s="76"/>
      <c r="L270" s="76"/>
      <c r="M270" s="76"/>
      <c r="N270" s="80"/>
      <c r="O270" s="76"/>
      <c r="P270" s="81">
        <f>COUNTA(Tableau1[[#This Row],[Justif1]:[Justif6]])</f>
        <v>1</v>
      </c>
    </row>
    <row r="271" spans="1:16">
      <c r="A271" s="75" t="s">
        <v>79</v>
      </c>
      <c r="B271" s="82">
        <v>44146</v>
      </c>
      <c r="C271" s="76">
        <v>60</v>
      </c>
      <c r="D271" s="87">
        <f>Tableau1[[#This Row],[Montant_total]]</f>
        <v>166.6</v>
      </c>
      <c r="E271" s="77"/>
      <c r="F271" s="77"/>
      <c r="G271" s="77"/>
      <c r="H271" s="78">
        <v>203014</v>
      </c>
      <c r="I271" s="79">
        <v>166.6</v>
      </c>
      <c r="J271" s="76">
        <v>80725739</v>
      </c>
      <c r="K271" s="76"/>
      <c r="L271" s="76"/>
      <c r="M271" s="76"/>
      <c r="N271" s="80"/>
      <c r="O271" s="76"/>
      <c r="P271" s="81">
        <f>COUNTA(Tableau1[[#This Row],[Justif1]:[Justif6]])</f>
        <v>1</v>
      </c>
    </row>
    <row r="272" spans="1:16">
      <c r="A272" s="75" t="s">
        <v>78</v>
      </c>
      <c r="B272" s="82">
        <v>44146</v>
      </c>
      <c r="C272" s="76">
        <v>30</v>
      </c>
      <c r="D272" s="77">
        <f>Tableau1[[#This Row],[Montant_total]]</f>
        <v>142.9</v>
      </c>
      <c r="E272" s="77">
        <v>142.9</v>
      </c>
      <c r="F272" s="77"/>
      <c r="G272" s="77">
        <v>0</v>
      </c>
      <c r="H272" s="78">
        <v>202873</v>
      </c>
      <c r="I272" s="79">
        <v>142.9</v>
      </c>
      <c r="J272" s="76">
        <v>80725536</v>
      </c>
      <c r="K272" s="76"/>
      <c r="L272" s="76"/>
      <c r="M272" s="76"/>
      <c r="N272" s="80"/>
      <c r="O272" s="76"/>
      <c r="P272" s="81">
        <f>COUNTA(Tableau1[[#This Row],[Justif1]:[Justif6]])</f>
        <v>1</v>
      </c>
    </row>
    <row r="273" spans="1:16">
      <c r="A273" s="75" t="s">
        <v>77</v>
      </c>
      <c r="B273" s="82">
        <v>44145</v>
      </c>
      <c r="C273" s="76">
        <v>200</v>
      </c>
      <c r="D273" s="86">
        <f>Tableau1[[#This Row],[Montant_total]]</f>
        <v>32</v>
      </c>
      <c r="E273" s="86">
        <v>137.85</v>
      </c>
      <c r="F273" s="77"/>
      <c r="G273" s="86">
        <v>0</v>
      </c>
      <c r="H273" s="78">
        <v>329129</v>
      </c>
      <c r="I273" s="79">
        <v>32</v>
      </c>
      <c r="J273" s="76" t="s">
        <v>112</v>
      </c>
      <c r="K273" s="76"/>
      <c r="L273" s="76"/>
      <c r="M273" s="76"/>
      <c r="N273" s="80"/>
      <c r="O273" s="76"/>
      <c r="P273" s="81">
        <f>COUNTA(Tableau1[[#This Row],[Justif1]:[Justif6]])</f>
        <v>1</v>
      </c>
    </row>
    <row r="274" spans="1:16">
      <c r="A274" s="75" t="s">
        <v>76</v>
      </c>
      <c r="B274" s="82">
        <v>44145</v>
      </c>
      <c r="C274" s="76">
        <v>200</v>
      </c>
      <c r="D274" s="86">
        <f>Tableau1[[#This Row],[Montant_total]]</f>
        <v>61.15</v>
      </c>
      <c r="E274" s="77"/>
      <c r="F274" s="77"/>
      <c r="G274" s="86"/>
      <c r="H274" s="78">
        <v>202933</v>
      </c>
      <c r="I274" s="79">
        <v>61.15</v>
      </c>
      <c r="J274" s="76">
        <v>80722836</v>
      </c>
      <c r="K274" s="76"/>
      <c r="L274" s="76"/>
      <c r="M274" s="76"/>
      <c r="N274" s="80"/>
      <c r="O274" s="76"/>
      <c r="P274" s="81">
        <f>COUNTA(Tableau1[[#This Row],[Justif1]:[Justif6]])</f>
        <v>1</v>
      </c>
    </row>
    <row r="275" spans="1:16">
      <c r="A275" s="75" t="s">
        <v>75</v>
      </c>
      <c r="B275" s="82">
        <v>44145</v>
      </c>
      <c r="C275" s="76">
        <v>200</v>
      </c>
      <c r="D275" s="86">
        <f>Tableau1[[#This Row],[Montant_total]]</f>
        <v>44.7</v>
      </c>
      <c r="E275" s="77"/>
      <c r="F275" s="77"/>
      <c r="G275" s="77"/>
      <c r="H275" s="78">
        <v>204137</v>
      </c>
      <c r="I275" s="79">
        <v>44.7</v>
      </c>
      <c r="J275" s="76">
        <v>80723200</v>
      </c>
      <c r="K275" s="76"/>
      <c r="L275" s="76"/>
      <c r="M275" s="76"/>
      <c r="N275" s="80"/>
      <c r="O275" s="76"/>
      <c r="P275" s="81">
        <f>COUNTA(Tableau1[[#This Row],[Justif1]:[Justif6]])</f>
        <v>1</v>
      </c>
    </row>
    <row r="276" spans="1:16">
      <c r="A276" s="75" t="s">
        <v>74</v>
      </c>
      <c r="B276" s="82">
        <v>44145</v>
      </c>
      <c r="C276" s="76">
        <v>90</v>
      </c>
      <c r="D276" s="85">
        <f>Tableau1[[#This Row],[Montant_total]]</f>
        <v>223.55</v>
      </c>
      <c r="E276" s="85">
        <v>515.54999999999995</v>
      </c>
      <c r="F276" s="77"/>
      <c r="G276" s="85">
        <v>0</v>
      </c>
      <c r="H276" s="78">
        <v>206645</v>
      </c>
      <c r="I276" s="79">
        <v>223.55</v>
      </c>
      <c r="J276" s="76">
        <v>80723208</v>
      </c>
      <c r="K276" s="76"/>
      <c r="L276" s="76"/>
      <c r="M276" s="76"/>
      <c r="N276" s="80"/>
      <c r="O276" s="76"/>
      <c r="P276" s="81">
        <f>COUNTA(Tableau1[[#This Row],[Justif1]:[Justif6]])</f>
        <v>1</v>
      </c>
    </row>
    <row r="277" spans="1:16">
      <c r="A277" s="75" t="s">
        <v>73</v>
      </c>
      <c r="B277" s="82">
        <v>44145</v>
      </c>
      <c r="C277" s="76">
        <v>90</v>
      </c>
      <c r="D277" s="85">
        <f>Tableau1[[#This Row],[Montant_total]]</f>
        <v>292</v>
      </c>
      <c r="E277" s="77"/>
      <c r="F277" s="77"/>
      <c r="G277" s="77"/>
      <c r="H277" s="84">
        <v>204803</v>
      </c>
      <c r="I277" s="79">
        <v>292</v>
      </c>
      <c r="J277" s="83">
        <v>80722203</v>
      </c>
      <c r="K277" s="83">
        <v>80723281</v>
      </c>
      <c r="L277" s="76"/>
      <c r="M277" s="76"/>
      <c r="N277" s="80"/>
      <c r="O277" s="76"/>
      <c r="P277" s="81">
        <f>COUNTA(Tableau1[[#This Row],[Justif1]:[Justif6]])</f>
        <v>2</v>
      </c>
    </row>
    <row r="278" spans="1:16">
      <c r="A278" s="75" t="s">
        <v>72</v>
      </c>
      <c r="B278" s="82">
        <v>44145</v>
      </c>
      <c r="C278" s="76">
        <v>60</v>
      </c>
      <c r="D278" s="77">
        <f>Tableau1[[#This Row],[Montant_total]]</f>
        <v>322.25</v>
      </c>
      <c r="E278" s="77">
        <v>322.25</v>
      </c>
      <c r="F278" s="77"/>
      <c r="G278" s="77">
        <v>0</v>
      </c>
      <c r="H278" s="78">
        <v>206933</v>
      </c>
      <c r="I278" s="79">
        <v>322.25</v>
      </c>
      <c r="J278" s="76">
        <v>80722198</v>
      </c>
      <c r="K278" s="76"/>
      <c r="L278" s="76"/>
      <c r="M278" s="76"/>
      <c r="N278" s="80"/>
      <c r="O278" s="76"/>
      <c r="P278" s="81">
        <f>COUNTA(Tableau1[[#This Row],[Justif1]:[Justif6]])</f>
        <v>1</v>
      </c>
    </row>
    <row r="279" spans="1:16">
      <c r="A279" s="34" t="s">
        <v>71</v>
      </c>
      <c r="B279" s="35">
        <v>44146</v>
      </c>
      <c r="C279" s="36" t="s">
        <v>42</v>
      </c>
      <c r="D279" s="37">
        <f>Tableau1[[#This Row],[Montant_total]]</f>
        <v>210.75</v>
      </c>
      <c r="E279" s="37"/>
      <c r="F279" s="37">
        <v>210</v>
      </c>
      <c r="G279" s="37">
        <v>-0.75</v>
      </c>
      <c r="H279" s="47">
        <v>202871</v>
      </c>
      <c r="I279" s="61">
        <v>210.75</v>
      </c>
      <c r="J279" s="70">
        <v>80725539</v>
      </c>
      <c r="K279" s="70">
        <v>80725742</v>
      </c>
      <c r="L279" s="36"/>
      <c r="M279" s="36"/>
      <c r="N279" s="62"/>
      <c r="O279" s="36"/>
      <c r="P279" s="42">
        <f>COUNTA(Tableau1[[#This Row],[Justif1]:[Justif6]])</f>
        <v>2</v>
      </c>
    </row>
    <row r="280" spans="1:16">
      <c r="A280" s="34" t="s">
        <v>69</v>
      </c>
      <c r="B280" s="35">
        <v>44146</v>
      </c>
      <c r="C280" s="36">
        <v>200</v>
      </c>
      <c r="D280" s="37">
        <f>Tableau1[[#This Row],[Montant_total]]</f>
        <v>47.05</v>
      </c>
      <c r="E280" s="37">
        <v>47.05</v>
      </c>
      <c r="F280" s="37"/>
      <c r="G280" s="37">
        <v>0</v>
      </c>
      <c r="H280" s="41" t="s">
        <v>68</v>
      </c>
      <c r="I280" s="61">
        <v>47.05</v>
      </c>
      <c r="J280" s="36" t="s">
        <v>68</v>
      </c>
      <c r="K280" s="36"/>
      <c r="L280" s="36"/>
      <c r="M280" s="36"/>
      <c r="N280" s="62"/>
      <c r="O280" s="36"/>
      <c r="P280" s="42">
        <f>COUNTA(Tableau1[[#This Row],[Justif1]:[Justif6]])</f>
        <v>1</v>
      </c>
    </row>
    <row r="281" spans="1:16">
      <c r="A281" s="34" t="s">
        <v>63</v>
      </c>
      <c r="B281" s="35">
        <v>44141</v>
      </c>
      <c r="C281" s="36">
        <v>220</v>
      </c>
      <c r="D281" s="37">
        <f>Tableau1[[#This Row],[Montant_total]]</f>
        <v>216.6</v>
      </c>
      <c r="E281" s="37">
        <v>216.6</v>
      </c>
      <c r="F281" s="37"/>
      <c r="G281" s="37">
        <v>0</v>
      </c>
      <c r="H281" s="59">
        <v>204137</v>
      </c>
      <c r="I281" s="61">
        <v>216.6</v>
      </c>
      <c r="J281" s="63">
        <v>80715735</v>
      </c>
      <c r="K281" s="63">
        <v>80716878</v>
      </c>
      <c r="L281" s="36"/>
      <c r="M281" s="36"/>
      <c r="N281" s="62"/>
      <c r="O281" s="36"/>
      <c r="P281" s="42">
        <f>COUNTA(Tableau1[[#This Row],[Justif1]:[Justif6]])</f>
        <v>2</v>
      </c>
    </row>
    <row r="282" spans="1:16">
      <c r="A282" s="34" t="s">
        <v>62</v>
      </c>
      <c r="B282" s="35">
        <v>44141</v>
      </c>
      <c r="C282" s="36">
        <v>200</v>
      </c>
      <c r="D282" s="37">
        <f>Tableau1[[#This Row],[Montant_total]]</f>
        <v>659</v>
      </c>
      <c r="E282" s="37">
        <v>659</v>
      </c>
      <c r="F282" s="37"/>
      <c r="G282" s="37">
        <v>0</v>
      </c>
      <c r="H282" s="58">
        <v>202873</v>
      </c>
      <c r="I282" s="61">
        <v>659</v>
      </c>
      <c r="J282" s="64">
        <v>80716552</v>
      </c>
      <c r="K282" s="64">
        <v>80716753</v>
      </c>
      <c r="L282" s="36"/>
      <c r="M282" s="36"/>
      <c r="N282" s="62"/>
      <c r="O282" s="36"/>
      <c r="P282" s="42">
        <f>COUNTA(Tableau1[[#This Row],[Justif1]:[Justif6]])</f>
        <v>2</v>
      </c>
    </row>
    <row r="283" spans="1:16">
      <c r="A283" s="34" t="s">
        <v>61</v>
      </c>
      <c r="B283" s="35">
        <v>44141</v>
      </c>
      <c r="C283" s="36">
        <v>190</v>
      </c>
      <c r="D283" s="37">
        <f>Tableau1[[#This Row],[Montant_total]]</f>
        <v>349.9</v>
      </c>
      <c r="E283" s="37">
        <v>349.9</v>
      </c>
      <c r="F283" s="37"/>
      <c r="G283" s="37">
        <v>0</v>
      </c>
      <c r="H283" s="57">
        <v>204624</v>
      </c>
      <c r="I283" s="61">
        <v>349.9</v>
      </c>
      <c r="J283" s="65">
        <v>80715790</v>
      </c>
      <c r="K283" s="65">
        <v>80716898</v>
      </c>
      <c r="L283" s="36"/>
      <c r="M283" s="36"/>
      <c r="N283" s="62"/>
      <c r="O283" s="36"/>
      <c r="P283" s="42">
        <f>COUNTA(Tableau1[[#This Row],[Justif1]:[Justif6]])</f>
        <v>2</v>
      </c>
    </row>
    <row r="284" spans="1:16">
      <c r="A284" s="34" t="s">
        <v>60</v>
      </c>
      <c r="B284" s="35">
        <v>44141</v>
      </c>
      <c r="C284" s="36">
        <v>60</v>
      </c>
      <c r="D284" s="56">
        <f>Tableau1[[#This Row],[Montant_total]]</f>
        <v>245</v>
      </c>
      <c r="E284" s="56">
        <v>357.9</v>
      </c>
      <c r="F284" s="37"/>
      <c r="G284" s="56">
        <v>0</v>
      </c>
      <c r="H284" s="41">
        <v>203122</v>
      </c>
      <c r="I284" s="61">
        <v>245</v>
      </c>
      <c r="J284" s="36">
        <v>80716917</v>
      </c>
      <c r="K284" s="36"/>
      <c r="L284" s="36"/>
      <c r="M284" s="36"/>
      <c r="N284" s="62"/>
      <c r="O284" s="36"/>
      <c r="P284" s="42">
        <f>COUNTA(Tableau1[[#This Row],[Justif1]:[Justif6]])</f>
        <v>1</v>
      </c>
    </row>
    <row r="285" spans="1:16">
      <c r="A285" s="34" t="s">
        <v>59</v>
      </c>
      <c r="B285" s="35">
        <v>44141</v>
      </c>
      <c r="C285" s="36">
        <v>60</v>
      </c>
      <c r="D285" s="56">
        <f>Tableau1[[#This Row],[Montant_total]]</f>
        <v>112.9</v>
      </c>
      <c r="E285" s="37"/>
      <c r="F285" s="37"/>
      <c r="G285" s="37"/>
      <c r="H285" s="41">
        <v>207294</v>
      </c>
      <c r="I285" s="61">
        <v>112.9</v>
      </c>
      <c r="J285" s="36">
        <v>80716758</v>
      </c>
      <c r="K285" s="36"/>
      <c r="L285" s="36"/>
      <c r="M285" s="36"/>
      <c r="N285" s="62"/>
      <c r="O285" s="36"/>
      <c r="P285" s="42">
        <f>COUNTA(Tableau1[[#This Row],[Justif1]:[Justif6]])</f>
        <v>1</v>
      </c>
    </row>
    <row r="286" spans="1:16">
      <c r="A286" s="34" t="s">
        <v>58</v>
      </c>
      <c r="B286" s="35">
        <v>44141</v>
      </c>
      <c r="C286" s="36">
        <v>50</v>
      </c>
      <c r="D286" s="37">
        <f>Tableau1[[#This Row],[Montant_total]]</f>
        <v>442.5</v>
      </c>
      <c r="E286" s="37">
        <v>442.5</v>
      </c>
      <c r="F286" s="37"/>
      <c r="G286" s="37">
        <v>0</v>
      </c>
      <c r="H286" s="41">
        <v>224386</v>
      </c>
      <c r="I286" s="61">
        <v>442.5</v>
      </c>
      <c r="J286" s="36">
        <v>80716897</v>
      </c>
      <c r="K286" s="36"/>
      <c r="L286" s="36"/>
      <c r="M286" s="36"/>
      <c r="N286" s="62"/>
      <c r="O286" s="36"/>
      <c r="P286" s="42">
        <f>COUNTA(Tableau1[[#This Row],[Justif1]:[Justif6]])</f>
        <v>1</v>
      </c>
    </row>
    <row r="287" spans="1:16">
      <c r="A287" s="34" t="s">
        <v>57</v>
      </c>
      <c r="B287" s="35">
        <v>44141</v>
      </c>
      <c r="C287" s="36">
        <v>30</v>
      </c>
      <c r="D287" s="37">
        <f>Tableau1[[#This Row],[Montant_total]]</f>
        <v>38.450000000000003</v>
      </c>
      <c r="E287" s="37">
        <v>38.450000000000003</v>
      </c>
      <c r="F287" s="37"/>
      <c r="G287" s="37">
        <v>0</v>
      </c>
      <c r="H287" s="41">
        <v>202948</v>
      </c>
      <c r="I287" s="61">
        <v>38.450000000000003</v>
      </c>
      <c r="J287" s="36">
        <v>80715753</v>
      </c>
      <c r="K287" s="36"/>
      <c r="L287" s="36"/>
      <c r="M287" s="36"/>
      <c r="N287" s="62"/>
      <c r="O287" s="36"/>
      <c r="P287" s="42">
        <f>COUNTA(Tableau1[[#This Row],[Justif1]:[Justif6]])</f>
        <v>1</v>
      </c>
    </row>
    <row r="288" spans="1:16">
      <c r="A288" s="34" t="s">
        <v>56</v>
      </c>
      <c r="B288" s="35">
        <v>44140</v>
      </c>
      <c r="C288" s="36">
        <v>90</v>
      </c>
      <c r="D288" s="37">
        <f>Tableau1[[#This Row],[Montant_total]]</f>
        <v>109.1</v>
      </c>
      <c r="E288" s="37">
        <v>109.1</v>
      </c>
      <c r="F288" s="37"/>
      <c r="G288" s="37">
        <v>0</v>
      </c>
      <c r="H288" s="55">
        <v>202933</v>
      </c>
      <c r="I288" s="61">
        <v>109.1</v>
      </c>
      <c r="J288" s="66">
        <v>80713944</v>
      </c>
      <c r="K288" s="66">
        <v>80714397</v>
      </c>
      <c r="L288" s="36"/>
      <c r="M288" s="36"/>
      <c r="N288" s="62"/>
      <c r="O288" s="36"/>
      <c r="P288" s="42">
        <f>COUNTA(Tableau1[[#This Row],[Justif1]:[Justif6]])</f>
        <v>2</v>
      </c>
    </row>
    <row r="289" spans="1:16">
      <c r="A289" s="34" t="s">
        <v>55</v>
      </c>
      <c r="B289" s="35">
        <v>44140</v>
      </c>
      <c r="C289" s="36">
        <v>60</v>
      </c>
      <c r="D289" s="54">
        <f>Tableau1[[#This Row],[Montant_total]]</f>
        <v>195.1</v>
      </c>
      <c r="E289" s="54">
        <v>530.1</v>
      </c>
      <c r="F289" s="37"/>
      <c r="G289" s="54">
        <v>0</v>
      </c>
      <c r="H289" s="41">
        <v>205278</v>
      </c>
      <c r="I289" s="61">
        <v>195.1</v>
      </c>
      <c r="J289" s="36">
        <v>80713479</v>
      </c>
      <c r="K289" s="36"/>
      <c r="L289" s="36"/>
      <c r="M289" s="36"/>
      <c r="N289" s="62"/>
      <c r="O289" s="36"/>
      <c r="P289" s="42">
        <f>COUNTA(Tableau1[[#This Row],[Justif1]:[Justif6]])</f>
        <v>1</v>
      </c>
    </row>
    <row r="290" spans="1:16">
      <c r="A290" s="34" t="s">
        <v>54</v>
      </c>
      <c r="B290" s="35">
        <v>44140</v>
      </c>
      <c r="C290" s="36">
        <v>60</v>
      </c>
      <c r="D290" s="54">
        <f>Tableau1[[#This Row],[Montant_total]]</f>
        <v>335</v>
      </c>
      <c r="E290" s="37"/>
      <c r="F290" s="37"/>
      <c r="G290" s="37"/>
      <c r="H290" s="41">
        <v>206244</v>
      </c>
      <c r="I290" s="61">
        <v>335</v>
      </c>
      <c r="J290" s="36">
        <v>80713480</v>
      </c>
      <c r="K290" s="36"/>
      <c r="L290" s="36"/>
      <c r="M290" s="36"/>
      <c r="N290" s="62"/>
      <c r="O290" s="36"/>
      <c r="P290" s="42">
        <f>COUNTA(Tableau1[[#This Row],[Justif1]:[Justif6]])</f>
        <v>1</v>
      </c>
    </row>
    <row r="291" spans="1:16">
      <c r="A291" s="34" t="s">
        <v>53</v>
      </c>
      <c r="B291" s="35">
        <v>44138</v>
      </c>
      <c r="C291" s="36">
        <v>220</v>
      </c>
      <c r="D291" s="37">
        <f>Tableau1[[#This Row],[Montant_total]]</f>
        <v>143.05000000000001</v>
      </c>
      <c r="E291" s="37">
        <v>143.05000000000001</v>
      </c>
      <c r="F291" s="37"/>
      <c r="G291" s="37">
        <v>0</v>
      </c>
      <c r="H291" s="41">
        <v>329129</v>
      </c>
      <c r="I291" s="61">
        <v>143.05000000000001</v>
      </c>
      <c r="J291" s="36">
        <v>80708148</v>
      </c>
      <c r="K291" s="36"/>
      <c r="L291" s="36"/>
      <c r="M291" s="36"/>
      <c r="N291" s="62"/>
      <c r="O291" s="36"/>
      <c r="P291" s="42">
        <f>COUNTA(Tableau1[[#This Row],[Justif1]:[Justif6]])</f>
        <v>1</v>
      </c>
    </row>
    <row r="292" spans="1:16">
      <c r="A292" s="34" t="s">
        <v>52</v>
      </c>
      <c r="B292" s="35">
        <v>44138</v>
      </c>
      <c r="C292" s="36">
        <v>190</v>
      </c>
      <c r="D292" s="37">
        <f>Tableau1[[#This Row],[Montant_total]]</f>
        <v>219.1</v>
      </c>
      <c r="E292" s="37">
        <v>219.1</v>
      </c>
      <c r="F292" s="37"/>
      <c r="G292" s="37">
        <v>0</v>
      </c>
      <c r="H292" s="41">
        <v>207343</v>
      </c>
      <c r="I292" s="61">
        <v>219.1</v>
      </c>
      <c r="J292" s="36">
        <v>80708202</v>
      </c>
      <c r="K292" s="36"/>
      <c r="L292" s="36"/>
      <c r="M292" s="36"/>
      <c r="N292" s="62"/>
      <c r="O292" s="36"/>
      <c r="P292" s="42">
        <f>COUNTA(Tableau1[[#This Row],[Justif1]:[Justif6]])</f>
        <v>1</v>
      </c>
    </row>
    <row r="293" spans="1:16">
      <c r="A293" s="34" t="s">
        <v>51</v>
      </c>
      <c r="B293" s="35">
        <v>44138</v>
      </c>
      <c r="C293" s="36">
        <v>60</v>
      </c>
      <c r="D293" s="52">
        <f>Tableau1[[#This Row],[Montant_total]]</f>
        <v>293.55</v>
      </c>
      <c r="E293" s="52">
        <v>756.5</v>
      </c>
      <c r="F293" s="37"/>
      <c r="G293" s="52">
        <v>0</v>
      </c>
      <c r="H293" s="41">
        <v>204348</v>
      </c>
      <c r="I293" s="61">
        <v>293.55</v>
      </c>
      <c r="J293" s="36">
        <v>80708175</v>
      </c>
      <c r="K293" s="36"/>
      <c r="L293" s="36"/>
      <c r="M293" s="36"/>
      <c r="N293" s="62"/>
      <c r="O293" s="36"/>
      <c r="P293" s="42">
        <f>COUNTA(Tableau1[[#This Row],[Justif1]:[Justif6]])</f>
        <v>1</v>
      </c>
    </row>
    <row r="294" spans="1:16">
      <c r="A294" s="34" t="s">
        <v>50</v>
      </c>
      <c r="B294" s="35">
        <v>44138</v>
      </c>
      <c r="C294" s="36">
        <v>60</v>
      </c>
      <c r="D294" s="52">
        <f>Tableau1[[#This Row],[Montant_total]]</f>
        <v>213</v>
      </c>
      <c r="E294" s="37"/>
      <c r="F294" s="37"/>
      <c r="G294" s="52"/>
      <c r="H294" s="53">
        <v>206494</v>
      </c>
      <c r="I294" s="61">
        <v>213</v>
      </c>
      <c r="J294" s="67">
        <v>80708178</v>
      </c>
      <c r="K294" s="67">
        <v>80709120</v>
      </c>
      <c r="L294" s="36"/>
      <c r="M294" s="36"/>
      <c r="N294" s="62"/>
      <c r="O294" s="36"/>
      <c r="P294" s="42">
        <f>COUNTA(Tableau1[[#This Row],[Justif1]:[Justif6]])</f>
        <v>2</v>
      </c>
    </row>
    <row r="295" spans="1:16">
      <c r="A295" s="34" t="s">
        <v>49</v>
      </c>
      <c r="B295" s="35">
        <v>44138</v>
      </c>
      <c r="C295" s="36">
        <v>60</v>
      </c>
      <c r="D295" s="52">
        <f>Tableau1[[#This Row],[Montant_total]]</f>
        <v>249.95</v>
      </c>
      <c r="E295" s="37"/>
      <c r="F295" s="37"/>
      <c r="G295" s="37"/>
      <c r="H295" s="51">
        <v>204649</v>
      </c>
      <c r="I295" s="61">
        <v>249.95</v>
      </c>
      <c r="J295" s="68">
        <v>80708520</v>
      </c>
      <c r="K295" s="68">
        <v>80709122</v>
      </c>
      <c r="L295" s="36"/>
      <c r="M295" s="36"/>
      <c r="N295" s="62"/>
      <c r="O295" s="36"/>
      <c r="P295" s="42">
        <f>COUNTA(Tableau1[[#This Row],[Justif1]:[Justif6]])</f>
        <v>2</v>
      </c>
    </row>
    <row r="296" spans="1:16">
      <c r="A296" s="34" t="s">
        <v>48</v>
      </c>
      <c r="B296" s="35">
        <v>44137</v>
      </c>
      <c r="C296" s="36">
        <v>220</v>
      </c>
      <c r="D296" s="37">
        <f>Tableau1[[#This Row],[Montant_total]]</f>
        <v>261.7</v>
      </c>
      <c r="E296" s="37">
        <v>261.7</v>
      </c>
      <c r="F296" s="37"/>
      <c r="G296" s="37">
        <v>0</v>
      </c>
      <c r="H296" s="41">
        <v>204643</v>
      </c>
      <c r="I296" s="61">
        <v>261.7</v>
      </c>
      <c r="J296" s="36">
        <v>80703886</v>
      </c>
      <c r="K296" s="36"/>
      <c r="L296" s="36"/>
      <c r="M296" s="36"/>
      <c r="N296" s="62"/>
      <c r="O296" s="36"/>
      <c r="P296" s="42">
        <f>COUNTA(Tableau1[[#This Row],[Justif1]:[Justif6]])</f>
        <v>1</v>
      </c>
    </row>
    <row r="297" spans="1:16">
      <c r="A297" s="34" t="s">
        <v>47</v>
      </c>
      <c r="B297" s="35">
        <v>44139</v>
      </c>
      <c r="C297" s="36" t="s">
        <v>42</v>
      </c>
      <c r="D297" s="37">
        <f>Tableau1[[#This Row],[Montant_total]]</f>
        <v>623.04999999999995</v>
      </c>
      <c r="E297" s="37"/>
      <c r="F297" s="37">
        <v>623.04999999999995</v>
      </c>
      <c r="G297" s="37">
        <v>0</v>
      </c>
      <c r="H297" s="48">
        <v>202921</v>
      </c>
      <c r="I297" s="61">
        <v>623.04999999999995</v>
      </c>
      <c r="J297" s="69">
        <v>80710622</v>
      </c>
      <c r="K297" s="69">
        <v>80710623</v>
      </c>
      <c r="L297" s="69">
        <v>80711282</v>
      </c>
      <c r="M297" s="69">
        <v>80711658</v>
      </c>
      <c r="N297" s="62"/>
      <c r="O297" s="36"/>
      <c r="P297" s="42">
        <f>COUNTA(Tableau1[[#This Row],[Justif1]:[Justif6]])</f>
        <v>4</v>
      </c>
    </row>
    <row r="298" spans="1:16">
      <c r="A298" s="34" t="s">
        <v>46</v>
      </c>
      <c r="B298" s="35">
        <v>44139</v>
      </c>
      <c r="C298" s="36" t="s">
        <v>42</v>
      </c>
      <c r="D298" s="37">
        <f>Tableau1[[#This Row],[Montant_total]]</f>
        <v>277</v>
      </c>
      <c r="E298" s="37"/>
      <c r="F298" s="37">
        <v>277</v>
      </c>
      <c r="G298" s="37">
        <v>0</v>
      </c>
      <c r="H298" s="47">
        <v>202871</v>
      </c>
      <c r="I298" s="61">
        <v>277</v>
      </c>
      <c r="J298" s="70">
        <v>80711286</v>
      </c>
      <c r="K298" s="70">
        <v>80711656</v>
      </c>
      <c r="L298" s="36"/>
      <c r="M298" s="36"/>
      <c r="N298" s="62"/>
      <c r="O298" s="36"/>
      <c r="P298" s="42">
        <f>COUNTA(Tableau1[[#This Row],[Justif1]:[Justif6]])</f>
        <v>2</v>
      </c>
    </row>
    <row r="299" spans="1:16">
      <c r="A299" s="34" t="s">
        <v>45</v>
      </c>
      <c r="B299" s="35">
        <v>44141</v>
      </c>
      <c r="C299" s="36" t="s">
        <v>42</v>
      </c>
      <c r="D299" s="45">
        <f>Tableau1[[#This Row],[Montant_total]]</f>
        <v>319.05</v>
      </c>
      <c r="E299" s="37"/>
      <c r="F299" s="45">
        <v>604.79999999999995</v>
      </c>
      <c r="G299" s="45">
        <v>0</v>
      </c>
      <c r="H299" s="46">
        <v>207489</v>
      </c>
      <c r="I299" s="61">
        <v>319.05</v>
      </c>
      <c r="J299" s="71">
        <v>80715853</v>
      </c>
      <c r="K299" s="71">
        <v>80716891</v>
      </c>
      <c r="L299" s="36"/>
      <c r="M299" s="36"/>
      <c r="N299" s="62"/>
      <c r="O299" s="36"/>
      <c r="P299" s="42">
        <f>COUNTA(Tableau1[[#This Row],[Justif1]:[Justif6]])</f>
        <v>2</v>
      </c>
    </row>
    <row r="300" spans="1:16">
      <c r="A300" s="34" t="s">
        <v>44</v>
      </c>
      <c r="B300" s="35">
        <v>44141</v>
      </c>
      <c r="C300" s="36" t="s">
        <v>42</v>
      </c>
      <c r="D300" s="45">
        <f>Tableau1[[#This Row],[Montant_total]]</f>
        <v>285.75</v>
      </c>
      <c r="E300" s="37"/>
      <c r="F300" s="37"/>
      <c r="G300" s="37"/>
      <c r="H300" s="44">
        <v>206488</v>
      </c>
      <c r="I300" s="61">
        <v>285.75</v>
      </c>
      <c r="J300" s="72">
        <v>80715777</v>
      </c>
      <c r="K300" s="72">
        <v>80716893</v>
      </c>
      <c r="L300" s="36"/>
      <c r="M300" s="36"/>
      <c r="N300" s="62"/>
      <c r="O300" s="36"/>
      <c r="P300" s="42">
        <f>COUNTA(Tableau1[[#This Row],[Justif1]:[Justif6]])</f>
        <v>2</v>
      </c>
    </row>
    <row r="301" spans="1:16">
      <c r="A301" s="34" t="s">
        <v>43</v>
      </c>
      <c r="B301" s="35">
        <v>44138</v>
      </c>
      <c r="C301" s="36" t="s">
        <v>42</v>
      </c>
      <c r="D301" s="37">
        <f>Tableau1[[#This Row],[Montant_total]]</f>
        <v>452.25</v>
      </c>
      <c r="E301" s="37"/>
      <c r="F301" s="37">
        <v>452.25</v>
      </c>
      <c r="G301" s="37">
        <v>0</v>
      </c>
      <c r="H301" s="43">
        <v>202693</v>
      </c>
      <c r="I301" s="61">
        <v>452.25</v>
      </c>
      <c r="J301" s="73">
        <v>80708518</v>
      </c>
      <c r="K301" s="73">
        <v>80708519</v>
      </c>
      <c r="L301" s="36"/>
      <c r="M301" s="36"/>
      <c r="N301" s="62"/>
      <c r="O301" s="36"/>
      <c r="P301" s="42">
        <f>COUNTA(Tableau1[[#This Row],[Justif1]:[Justif6]])</f>
        <v>2</v>
      </c>
    </row>
  </sheetData>
  <sortState ref="A2:P301">
    <sortCondition descending="1" ref="A2"/>
  </sortState>
  <phoneticPr fontId="6" type="noConversion"/>
  <conditionalFormatting sqref="G2:G301">
    <cfRule type="cellIs" dxfId="1332" priority="1" operator="lessThan">
      <formula>0</formula>
    </cfRule>
    <cfRule type="cellIs" dxfId="1331" priority="2" operator="greaterThan">
      <formula>0</formula>
    </cfRule>
    <cfRule type="cellIs" dxfId="1330" priority="3" operator="equal">
      <formula>0</formula>
    </cfRule>
  </conditionalFormatting>
  <pageMargins left="0.7" right="0.7" top="0.75" bottom="0.75" header="0.3" footer="0.3"/>
  <pageSetup paperSize="9" orientation="portrait" horizontalDpi="4294967293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36EA99"/>
  </sheetPr>
  <dimension ref="A1:D629"/>
  <sheetViews>
    <sheetView zoomScale="190" zoomScaleNormal="190" workbookViewId="0">
      <selection activeCell="A10" sqref="A10"/>
    </sheetView>
  </sheetViews>
  <sheetFormatPr baseColWidth="10" defaultRowHeight="15"/>
  <cols>
    <col min="1" max="1" width="22.42578125" style="1" customWidth="1"/>
    <col min="2" max="2" width="14.28515625" style="1" customWidth="1"/>
    <col min="4" max="4" width="24" customWidth="1"/>
  </cols>
  <sheetData>
    <row r="1" spans="1:4">
      <c r="A1" s="1" t="s">
        <v>8</v>
      </c>
      <c r="B1" s="1" t="s">
        <v>9</v>
      </c>
      <c r="C1" t="s">
        <v>31</v>
      </c>
      <c r="D1" t="s">
        <v>12</v>
      </c>
    </row>
    <row r="2" spans="1:4">
      <c r="A2" s="1">
        <v>10</v>
      </c>
      <c r="B2" s="1" t="s">
        <v>70</v>
      </c>
      <c r="C2" s="17">
        <v>1</v>
      </c>
      <c r="D2" s="35">
        <v>44216</v>
      </c>
    </row>
    <row r="3" spans="1:4">
      <c r="A3" s="1">
        <v>20</v>
      </c>
      <c r="B3" s="1">
        <v>2028571</v>
      </c>
      <c r="C3" s="17">
        <v>2</v>
      </c>
      <c r="D3" s="35">
        <v>44215</v>
      </c>
    </row>
    <row r="4" spans="1:4">
      <c r="A4" s="1">
        <v>30</v>
      </c>
      <c r="B4" s="1">
        <v>332147</v>
      </c>
      <c r="C4" s="17">
        <v>3</v>
      </c>
      <c r="D4" s="35">
        <v>44212</v>
      </c>
    </row>
    <row r="5" spans="1:4">
      <c r="A5" s="1">
        <v>40</v>
      </c>
      <c r="B5" s="1">
        <v>331587</v>
      </c>
      <c r="C5" s="17">
        <v>4</v>
      </c>
      <c r="D5" s="35">
        <v>44211</v>
      </c>
    </row>
    <row r="6" spans="1:4">
      <c r="A6" s="1">
        <v>50</v>
      </c>
      <c r="B6" s="1">
        <v>329757</v>
      </c>
      <c r="C6" s="17">
        <v>5</v>
      </c>
      <c r="D6" s="35">
        <v>44210</v>
      </c>
    </row>
    <row r="7" spans="1:4">
      <c r="A7" s="1">
        <v>60</v>
      </c>
      <c r="B7" s="1">
        <v>329671</v>
      </c>
      <c r="C7" s="17">
        <v>6</v>
      </c>
      <c r="D7" s="35">
        <v>44209</v>
      </c>
    </row>
    <row r="8" spans="1:4">
      <c r="A8" s="1">
        <v>70</v>
      </c>
      <c r="B8" s="17">
        <v>329129</v>
      </c>
      <c r="C8" s="10"/>
      <c r="D8" s="35">
        <v>44208</v>
      </c>
    </row>
    <row r="9" spans="1:4">
      <c r="A9" s="1">
        <v>80</v>
      </c>
      <c r="B9" s="17">
        <v>324774</v>
      </c>
      <c r="C9" s="10"/>
      <c r="D9" s="35">
        <v>44207</v>
      </c>
    </row>
    <row r="10" spans="1:4">
      <c r="A10" s="1">
        <v>90</v>
      </c>
      <c r="B10" s="17">
        <v>324772</v>
      </c>
      <c r="C10" s="10"/>
      <c r="D10" s="35">
        <v>44204</v>
      </c>
    </row>
    <row r="11" spans="1:4">
      <c r="A11" s="1">
        <v>100</v>
      </c>
      <c r="B11" s="17">
        <v>324433</v>
      </c>
      <c r="C11" s="10"/>
      <c r="D11" s="35">
        <v>44203</v>
      </c>
    </row>
    <row r="12" spans="1:4">
      <c r="A12" s="1">
        <v>110</v>
      </c>
      <c r="B12" s="17">
        <v>324376</v>
      </c>
      <c r="C12" s="10"/>
      <c r="D12" s="35">
        <v>44202</v>
      </c>
    </row>
    <row r="13" spans="1:4">
      <c r="A13" s="1">
        <v>120</v>
      </c>
      <c r="B13" s="17">
        <v>324366</v>
      </c>
      <c r="C13" s="10"/>
      <c r="D13" s="35">
        <v>44201</v>
      </c>
    </row>
    <row r="14" spans="1:4">
      <c r="A14" s="1">
        <v>130</v>
      </c>
      <c r="B14" s="17">
        <v>324362</v>
      </c>
      <c r="C14" s="10"/>
      <c r="D14" s="35">
        <v>44196</v>
      </c>
    </row>
    <row r="15" spans="1:4">
      <c r="A15" s="1">
        <v>140</v>
      </c>
      <c r="B15" s="17">
        <v>324359</v>
      </c>
      <c r="C15" s="10"/>
      <c r="D15" s="35">
        <v>44195</v>
      </c>
    </row>
    <row r="16" spans="1:4">
      <c r="A16" s="1">
        <v>150</v>
      </c>
      <c r="B16" s="17">
        <v>324357</v>
      </c>
      <c r="C16" s="10"/>
      <c r="D16" s="35">
        <v>44189</v>
      </c>
    </row>
    <row r="17" spans="1:4">
      <c r="A17" s="1">
        <v>160</v>
      </c>
      <c r="B17" s="17">
        <v>324356</v>
      </c>
      <c r="C17" s="10"/>
      <c r="D17" s="258">
        <v>44188</v>
      </c>
    </row>
    <row r="18" spans="1:4">
      <c r="A18" s="1">
        <v>170</v>
      </c>
      <c r="B18" s="17">
        <v>324353</v>
      </c>
      <c r="C18" s="10"/>
      <c r="D18" s="258">
        <v>44187</v>
      </c>
    </row>
    <row r="19" spans="1:4">
      <c r="A19" s="1">
        <v>180</v>
      </c>
      <c r="B19" s="17">
        <v>323788</v>
      </c>
      <c r="C19" s="10"/>
      <c r="D19" s="35">
        <v>44185</v>
      </c>
    </row>
    <row r="20" spans="1:4">
      <c r="A20" s="1">
        <v>190</v>
      </c>
      <c r="B20" s="17">
        <v>323784</v>
      </c>
      <c r="C20" s="10"/>
      <c r="D20" s="35">
        <v>44184</v>
      </c>
    </row>
    <row r="21" spans="1:4">
      <c r="A21" s="1">
        <v>200</v>
      </c>
      <c r="B21" s="17">
        <v>323720</v>
      </c>
      <c r="C21" s="10"/>
      <c r="D21" s="35">
        <v>44183</v>
      </c>
    </row>
    <row r="22" spans="1:4">
      <c r="A22" s="1">
        <v>210</v>
      </c>
      <c r="B22" s="17">
        <v>323714</v>
      </c>
      <c r="C22" s="10"/>
      <c r="D22" s="35">
        <v>44182</v>
      </c>
    </row>
    <row r="23" spans="1:4">
      <c r="A23" s="1">
        <v>220</v>
      </c>
      <c r="B23" s="17">
        <v>323603</v>
      </c>
      <c r="C23" s="10"/>
      <c r="D23" s="35">
        <v>44181</v>
      </c>
    </row>
    <row r="24" spans="1:4">
      <c r="A24" s="1" t="s">
        <v>16</v>
      </c>
      <c r="B24" s="17">
        <v>323601</v>
      </c>
      <c r="C24" s="10"/>
      <c r="D24" s="35">
        <v>44180</v>
      </c>
    </row>
    <row r="25" spans="1:4">
      <c r="B25" s="17">
        <v>323570</v>
      </c>
      <c r="C25" s="10"/>
      <c r="D25" s="35">
        <v>44179</v>
      </c>
    </row>
    <row r="26" spans="1:4">
      <c r="B26" s="17">
        <v>323453</v>
      </c>
      <c r="C26" s="10"/>
      <c r="D26" s="35">
        <v>44177</v>
      </c>
    </row>
    <row r="27" spans="1:4">
      <c r="B27" s="17">
        <v>323386</v>
      </c>
      <c r="C27" s="10"/>
      <c r="D27" s="35">
        <v>44176</v>
      </c>
    </row>
    <row r="28" spans="1:4">
      <c r="B28" s="17">
        <v>323371</v>
      </c>
      <c r="C28" s="10"/>
      <c r="D28" s="35">
        <v>44175</v>
      </c>
    </row>
    <row r="29" spans="1:4">
      <c r="B29" s="17">
        <v>323315</v>
      </c>
      <c r="C29" s="10"/>
      <c r="D29" s="35">
        <v>44174</v>
      </c>
    </row>
    <row r="30" spans="1:4">
      <c r="B30" s="17">
        <v>323313</v>
      </c>
      <c r="C30" s="12"/>
      <c r="D30" s="35">
        <v>44173</v>
      </c>
    </row>
    <row r="31" spans="1:4">
      <c r="B31" s="17">
        <v>323285</v>
      </c>
      <c r="C31" s="12"/>
      <c r="D31" s="35">
        <v>44172</v>
      </c>
    </row>
    <row r="32" spans="1:4">
      <c r="B32" s="17">
        <v>323271</v>
      </c>
      <c r="C32" s="12"/>
      <c r="D32" s="35">
        <v>44170</v>
      </c>
    </row>
    <row r="33" spans="2:4">
      <c r="B33" s="17">
        <v>323268</v>
      </c>
      <c r="C33" s="12"/>
      <c r="D33" s="35">
        <v>44169</v>
      </c>
    </row>
    <row r="34" spans="2:4">
      <c r="B34" s="17">
        <v>323266</v>
      </c>
      <c r="C34" s="12"/>
      <c r="D34" s="35">
        <v>44167</v>
      </c>
    </row>
    <row r="35" spans="2:4">
      <c r="B35" s="17">
        <v>323246</v>
      </c>
      <c r="C35" s="12"/>
      <c r="D35" s="35">
        <v>44165</v>
      </c>
    </row>
    <row r="36" spans="2:4">
      <c r="B36" s="17">
        <v>323244</v>
      </c>
      <c r="C36" s="12"/>
      <c r="D36" s="35">
        <v>44162</v>
      </c>
    </row>
    <row r="37" spans="2:4">
      <c r="B37" s="17">
        <v>323160</v>
      </c>
      <c r="C37" s="12"/>
      <c r="D37" s="35">
        <v>44161</v>
      </c>
    </row>
    <row r="38" spans="2:4">
      <c r="B38" s="17">
        <v>323144</v>
      </c>
      <c r="C38" s="12"/>
      <c r="D38" s="35">
        <v>44160</v>
      </c>
    </row>
    <row r="39" spans="2:4">
      <c r="B39" s="17">
        <v>323020</v>
      </c>
      <c r="C39" s="12"/>
      <c r="D39" s="35">
        <v>44159</v>
      </c>
    </row>
    <row r="40" spans="2:4">
      <c r="B40" s="17">
        <v>323019</v>
      </c>
      <c r="C40" s="12"/>
      <c r="D40" s="35">
        <v>44154</v>
      </c>
    </row>
    <row r="41" spans="2:4">
      <c r="B41" s="17">
        <v>323009</v>
      </c>
      <c r="C41" s="12"/>
      <c r="D41" s="35">
        <v>44153</v>
      </c>
    </row>
    <row r="42" spans="2:4">
      <c r="B42" s="17">
        <v>323007</v>
      </c>
      <c r="C42" s="12"/>
      <c r="D42" s="35">
        <v>44152</v>
      </c>
    </row>
    <row r="43" spans="2:4">
      <c r="B43" s="17">
        <v>322981</v>
      </c>
      <c r="C43" s="12"/>
      <c r="D43" s="35">
        <v>44151</v>
      </c>
    </row>
    <row r="44" spans="2:4">
      <c r="B44" s="17">
        <v>322970</v>
      </c>
      <c r="C44" s="12"/>
      <c r="D44" s="35">
        <v>44148</v>
      </c>
    </row>
    <row r="45" spans="2:4">
      <c r="B45" s="17">
        <v>322967</v>
      </c>
      <c r="C45" s="12"/>
      <c r="D45" s="35">
        <v>44147</v>
      </c>
    </row>
    <row r="46" spans="2:4">
      <c r="B46" s="17">
        <v>322962</v>
      </c>
      <c r="C46" s="12"/>
      <c r="D46" s="35">
        <v>44146</v>
      </c>
    </row>
    <row r="47" spans="2:4">
      <c r="B47" s="17">
        <v>322762</v>
      </c>
      <c r="C47" s="12"/>
      <c r="D47" s="35">
        <v>44145</v>
      </c>
    </row>
    <row r="48" spans="2:4">
      <c r="B48" s="17">
        <v>322688</v>
      </c>
      <c r="C48" s="12"/>
      <c r="D48" s="35">
        <v>44144</v>
      </c>
    </row>
    <row r="49" spans="2:4">
      <c r="B49" s="17">
        <v>322389</v>
      </c>
      <c r="C49" s="12"/>
      <c r="D49" s="35">
        <v>44141</v>
      </c>
    </row>
    <row r="50" spans="2:4">
      <c r="B50" s="17">
        <v>322387</v>
      </c>
      <c r="C50" s="12"/>
      <c r="D50" s="35">
        <v>44140</v>
      </c>
    </row>
    <row r="51" spans="2:4">
      <c r="B51" s="17">
        <v>322384</v>
      </c>
      <c r="C51" s="12"/>
      <c r="D51" s="35">
        <v>44139</v>
      </c>
    </row>
    <row r="52" spans="2:4">
      <c r="B52" s="17">
        <v>322346</v>
      </c>
      <c r="C52" s="12"/>
      <c r="D52" s="35">
        <v>44138</v>
      </c>
    </row>
    <row r="53" spans="2:4">
      <c r="B53" s="17">
        <v>322210</v>
      </c>
      <c r="C53" s="12"/>
      <c r="D53" s="35">
        <v>44137</v>
      </c>
    </row>
    <row r="54" spans="2:4">
      <c r="B54" s="17">
        <v>322150</v>
      </c>
      <c r="C54" s="12"/>
    </row>
    <row r="55" spans="2:4">
      <c r="B55" s="17">
        <v>322146</v>
      </c>
      <c r="C55" s="12"/>
    </row>
    <row r="56" spans="2:4">
      <c r="B56" s="17">
        <v>322093</v>
      </c>
      <c r="C56" s="12"/>
    </row>
    <row r="57" spans="2:4">
      <c r="B57" s="17">
        <v>322084</v>
      </c>
      <c r="C57" s="12"/>
    </row>
    <row r="58" spans="2:4">
      <c r="B58" s="17">
        <v>320238</v>
      </c>
      <c r="C58" s="12"/>
    </row>
    <row r="59" spans="2:4">
      <c r="B59" s="17">
        <v>320035</v>
      </c>
      <c r="C59" s="12"/>
    </row>
    <row r="60" spans="2:4">
      <c r="B60" s="17">
        <v>319519</v>
      </c>
      <c r="C60" s="12"/>
    </row>
    <row r="61" spans="2:4">
      <c r="B61" s="17">
        <v>224599</v>
      </c>
      <c r="C61" s="12"/>
    </row>
    <row r="62" spans="2:4">
      <c r="B62" s="17">
        <v>224595</v>
      </c>
      <c r="C62" s="12"/>
    </row>
    <row r="63" spans="2:4">
      <c r="B63" s="17">
        <v>224579</v>
      </c>
      <c r="C63" s="12"/>
    </row>
    <row r="64" spans="2:4">
      <c r="B64" s="17">
        <v>224404</v>
      </c>
      <c r="C64" s="12"/>
    </row>
    <row r="65" spans="2:3">
      <c r="B65" s="17">
        <v>224386</v>
      </c>
      <c r="C65" s="12"/>
    </row>
    <row r="66" spans="2:3">
      <c r="B66" s="17">
        <v>224375</v>
      </c>
      <c r="C66" s="12"/>
    </row>
    <row r="67" spans="2:3">
      <c r="B67" s="17">
        <v>224240</v>
      </c>
      <c r="C67" s="12"/>
    </row>
    <row r="68" spans="2:3">
      <c r="B68" s="17">
        <v>224232</v>
      </c>
      <c r="C68" s="12"/>
    </row>
    <row r="69" spans="2:3">
      <c r="B69" s="17">
        <v>224179</v>
      </c>
      <c r="C69" s="12"/>
    </row>
    <row r="70" spans="2:3">
      <c r="B70" s="17">
        <v>224094</v>
      </c>
      <c r="C70" s="12"/>
    </row>
    <row r="71" spans="2:3">
      <c r="B71" s="17">
        <v>224073</v>
      </c>
      <c r="C71" s="12"/>
    </row>
    <row r="72" spans="2:3">
      <c r="B72" s="17">
        <v>224072</v>
      </c>
      <c r="C72" s="12"/>
    </row>
    <row r="73" spans="2:3">
      <c r="B73" s="17">
        <v>224058</v>
      </c>
      <c r="C73" s="12"/>
    </row>
    <row r="74" spans="2:3">
      <c r="B74" s="17">
        <v>224057</v>
      </c>
      <c r="C74" s="12"/>
    </row>
    <row r="75" spans="2:3">
      <c r="B75" s="17">
        <v>224051</v>
      </c>
      <c r="C75" s="12"/>
    </row>
    <row r="76" spans="2:3">
      <c r="B76" s="17">
        <v>224050</v>
      </c>
      <c r="C76" s="12"/>
    </row>
    <row r="77" spans="2:3">
      <c r="B77" s="17">
        <v>224048</v>
      </c>
      <c r="C77" s="12"/>
    </row>
    <row r="78" spans="2:3">
      <c r="B78" s="17">
        <v>224040</v>
      </c>
      <c r="C78" s="12"/>
    </row>
    <row r="79" spans="2:3">
      <c r="B79" s="17">
        <v>224039</v>
      </c>
      <c r="C79" s="12"/>
    </row>
    <row r="80" spans="2:3">
      <c r="B80" s="17">
        <v>224038</v>
      </c>
      <c r="C80" s="12"/>
    </row>
    <row r="81" spans="2:3">
      <c r="B81" s="17">
        <v>224037</v>
      </c>
      <c r="C81" s="12"/>
    </row>
    <row r="82" spans="2:3">
      <c r="B82" s="17">
        <v>224036</v>
      </c>
      <c r="C82" s="12"/>
    </row>
    <row r="83" spans="2:3">
      <c r="B83" s="17">
        <v>223980</v>
      </c>
      <c r="C83" s="12"/>
    </row>
    <row r="84" spans="2:3">
      <c r="B84" s="17">
        <v>223952</v>
      </c>
      <c r="C84" s="12"/>
    </row>
    <row r="85" spans="2:3">
      <c r="B85" s="17">
        <v>223872</v>
      </c>
      <c r="C85" s="12"/>
    </row>
    <row r="86" spans="2:3">
      <c r="B86" s="17">
        <v>223863</v>
      </c>
      <c r="C86" s="12"/>
    </row>
    <row r="87" spans="2:3">
      <c r="B87" s="17">
        <v>223860</v>
      </c>
      <c r="C87" s="12"/>
    </row>
    <row r="88" spans="2:3">
      <c r="B88" s="17">
        <v>223842</v>
      </c>
      <c r="C88" s="12"/>
    </row>
    <row r="89" spans="2:3">
      <c r="B89" s="17">
        <v>223825</v>
      </c>
      <c r="C89" s="12"/>
    </row>
    <row r="90" spans="2:3">
      <c r="B90" s="17">
        <v>223808</v>
      </c>
      <c r="C90" s="12"/>
    </row>
    <row r="91" spans="2:3">
      <c r="B91" s="17">
        <v>223804</v>
      </c>
      <c r="C91" s="12"/>
    </row>
    <row r="92" spans="2:3">
      <c r="B92" s="17">
        <v>223797</v>
      </c>
      <c r="C92" s="12"/>
    </row>
    <row r="93" spans="2:3">
      <c r="B93" s="17">
        <v>223788</v>
      </c>
      <c r="C93" s="12"/>
    </row>
    <row r="94" spans="2:3">
      <c r="B94" s="17">
        <v>223781</v>
      </c>
      <c r="C94" s="12"/>
    </row>
    <row r="95" spans="2:3">
      <c r="B95" s="17">
        <v>223778</v>
      </c>
      <c r="C95" s="12"/>
    </row>
    <row r="96" spans="2:3">
      <c r="B96" s="17">
        <v>223758</v>
      </c>
      <c r="C96" s="12"/>
    </row>
    <row r="97" spans="2:3">
      <c r="B97" s="17">
        <v>223743</v>
      </c>
      <c r="C97" s="12"/>
    </row>
    <row r="98" spans="2:3">
      <c r="B98" s="17">
        <v>223741</v>
      </c>
      <c r="C98" s="12"/>
    </row>
    <row r="99" spans="2:3">
      <c r="B99" s="17">
        <v>223740</v>
      </c>
      <c r="C99" s="12"/>
    </row>
    <row r="100" spans="2:3">
      <c r="B100" s="17">
        <v>223726</v>
      </c>
      <c r="C100" s="12"/>
    </row>
    <row r="101" spans="2:3">
      <c r="B101" s="17">
        <v>223725</v>
      </c>
      <c r="C101" s="12"/>
    </row>
    <row r="102" spans="2:3">
      <c r="B102" s="17">
        <v>223718</v>
      </c>
      <c r="C102" s="12"/>
    </row>
    <row r="103" spans="2:3">
      <c r="B103" s="17">
        <v>223667</v>
      </c>
      <c r="C103" s="12"/>
    </row>
    <row r="104" spans="2:3">
      <c r="B104" s="17">
        <v>220628</v>
      </c>
      <c r="C104" s="12"/>
    </row>
    <row r="105" spans="2:3">
      <c r="B105" s="17">
        <v>220625</v>
      </c>
      <c r="C105" s="12"/>
    </row>
    <row r="106" spans="2:3">
      <c r="B106" s="17">
        <v>220612</v>
      </c>
      <c r="C106" s="12"/>
    </row>
    <row r="107" spans="2:3">
      <c r="B107" s="17">
        <v>220599</v>
      </c>
      <c r="C107" s="12"/>
    </row>
    <row r="108" spans="2:3">
      <c r="B108" s="17">
        <v>220591</v>
      </c>
      <c r="C108" s="12"/>
    </row>
    <row r="109" spans="2:3">
      <c r="B109" s="17">
        <v>220585</v>
      </c>
      <c r="C109" s="12"/>
    </row>
    <row r="110" spans="2:3">
      <c r="B110" s="17">
        <v>220583</v>
      </c>
      <c r="C110" s="12"/>
    </row>
    <row r="111" spans="2:3">
      <c r="B111" s="17">
        <v>220581</v>
      </c>
      <c r="C111" s="12"/>
    </row>
    <row r="112" spans="2:3">
      <c r="B112" s="17">
        <v>220571</v>
      </c>
      <c r="C112" s="12"/>
    </row>
    <row r="113" spans="2:3">
      <c r="B113" s="17">
        <v>220558</v>
      </c>
      <c r="C113" s="12"/>
    </row>
    <row r="114" spans="2:3">
      <c r="B114" s="17">
        <v>220554</v>
      </c>
      <c r="C114" s="12"/>
    </row>
    <row r="115" spans="2:3">
      <c r="B115" s="17">
        <v>220551</v>
      </c>
      <c r="C115" s="12"/>
    </row>
    <row r="116" spans="2:3">
      <c r="B116" s="17">
        <v>220548</v>
      </c>
      <c r="C116" s="12"/>
    </row>
    <row r="117" spans="2:3">
      <c r="B117" s="17">
        <v>220529</v>
      </c>
      <c r="C117" s="12"/>
    </row>
    <row r="118" spans="2:3">
      <c r="B118" s="17">
        <v>220526</v>
      </c>
      <c r="C118" s="12"/>
    </row>
    <row r="119" spans="2:3">
      <c r="B119" s="17">
        <v>220518</v>
      </c>
      <c r="C119" s="12"/>
    </row>
    <row r="120" spans="2:3">
      <c r="B120" s="17">
        <v>220516</v>
      </c>
      <c r="C120" s="12"/>
    </row>
    <row r="121" spans="2:3">
      <c r="B121" s="17">
        <v>220514</v>
      </c>
      <c r="C121" s="12"/>
    </row>
    <row r="122" spans="2:3">
      <c r="B122" s="17">
        <v>220506</v>
      </c>
      <c r="C122" s="12"/>
    </row>
    <row r="123" spans="2:3">
      <c r="B123" s="17">
        <v>220504</v>
      </c>
      <c r="C123" s="12"/>
    </row>
    <row r="124" spans="2:3">
      <c r="B124" s="17">
        <v>220500</v>
      </c>
      <c r="C124" s="12"/>
    </row>
    <row r="125" spans="2:3">
      <c r="B125" s="17">
        <v>220496</v>
      </c>
      <c r="C125" s="12"/>
    </row>
    <row r="126" spans="2:3">
      <c r="B126" s="17">
        <v>220490</v>
      </c>
      <c r="C126" s="12"/>
    </row>
    <row r="127" spans="2:3">
      <c r="B127" s="17">
        <v>220467</v>
      </c>
      <c r="C127" s="12"/>
    </row>
    <row r="128" spans="2:3">
      <c r="B128" s="17">
        <v>220464</v>
      </c>
      <c r="C128" s="12"/>
    </row>
    <row r="129" spans="2:3">
      <c r="B129" s="17">
        <v>220462</v>
      </c>
      <c r="C129" s="12"/>
    </row>
    <row r="130" spans="2:3">
      <c r="B130" s="17">
        <v>220457</v>
      </c>
      <c r="C130" s="12"/>
    </row>
    <row r="131" spans="2:3">
      <c r="B131" s="17">
        <v>220448</v>
      </c>
      <c r="C131" s="12"/>
    </row>
    <row r="132" spans="2:3">
      <c r="B132" s="17">
        <v>220445</v>
      </c>
      <c r="C132" s="12"/>
    </row>
    <row r="133" spans="2:3">
      <c r="B133" s="17">
        <v>220443</v>
      </c>
      <c r="C133" s="12"/>
    </row>
    <row r="134" spans="2:3">
      <c r="B134" s="17">
        <v>220432</v>
      </c>
      <c r="C134" s="12"/>
    </row>
    <row r="135" spans="2:3">
      <c r="B135" s="17">
        <v>220430</v>
      </c>
      <c r="C135" s="12"/>
    </row>
    <row r="136" spans="2:3">
      <c r="B136" s="17">
        <v>220428</v>
      </c>
      <c r="C136" s="12"/>
    </row>
    <row r="137" spans="2:3">
      <c r="B137" s="17">
        <v>220423</v>
      </c>
      <c r="C137" s="12"/>
    </row>
    <row r="138" spans="2:3">
      <c r="B138" s="17">
        <v>220420</v>
      </c>
      <c r="C138" s="12"/>
    </row>
    <row r="139" spans="2:3">
      <c r="B139" s="17">
        <v>220416</v>
      </c>
      <c r="C139" s="12"/>
    </row>
    <row r="140" spans="2:3">
      <c r="B140" s="17">
        <v>220414</v>
      </c>
      <c r="C140" s="12"/>
    </row>
    <row r="141" spans="2:3">
      <c r="B141" s="17">
        <v>220412</v>
      </c>
      <c r="C141" s="12"/>
    </row>
    <row r="142" spans="2:3">
      <c r="B142" s="17">
        <v>220398</v>
      </c>
      <c r="C142" s="12"/>
    </row>
    <row r="143" spans="2:3">
      <c r="B143" s="17">
        <v>220389</v>
      </c>
      <c r="C143" s="12"/>
    </row>
    <row r="144" spans="2:3">
      <c r="B144" s="17">
        <v>220379</v>
      </c>
      <c r="C144" s="12"/>
    </row>
    <row r="145" spans="2:3">
      <c r="B145" s="17">
        <v>220356</v>
      </c>
      <c r="C145" s="12"/>
    </row>
    <row r="146" spans="2:3">
      <c r="B146" s="17">
        <v>220330</v>
      </c>
      <c r="C146" s="12"/>
    </row>
    <row r="147" spans="2:3">
      <c r="B147" s="17">
        <v>220328</v>
      </c>
      <c r="C147" s="12"/>
    </row>
    <row r="148" spans="2:3">
      <c r="B148" s="17">
        <v>220326</v>
      </c>
      <c r="C148" s="12"/>
    </row>
    <row r="149" spans="2:3">
      <c r="B149" s="17">
        <v>220324</v>
      </c>
      <c r="C149" s="12"/>
    </row>
    <row r="150" spans="2:3">
      <c r="B150" s="17">
        <v>220304</v>
      </c>
      <c r="C150" s="12"/>
    </row>
    <row r="151" spans="2:3">
      <c r="B151" s="17">
        <v>220297</v>
      </c>
      <c r="C151" s="12"/>
    </row>
    <row r="152" spans="2:3">
      <c r="B152" s="17">
        <v>220295</v>
      </c>
      <c r="C152" s="12"/>
    </row>
    <row r="153" spans="2:3">
      <c r="B153" s="17">
        <v>220293</v>
      </c>
      <c r="C153" s="12"/>
    </row>
    <row r="154" spans="2:3">
      <c r="B154" s="17">
        <v>220286</v>
      </c>
      <c r="C154" s="12"/>
    </row>
    <row r="155" spans="2:3">
      <c r="B155" s="17">
        <v>220281</v>
      </c>
      <c r="C155" s="12"/>
    </row>
    <row r="156" spans="2:3">
      <c r="B156" s="17">
        <v>220270</v>
      </c>
      <c r="C156" s="12"/>
    </row>
    <row r="157" spans="2:3">
      <c r="B157" s="17">
        <v>220247</v>
      </c>
      <c r="C157" s="12"/>
    </row>
    <row r="158" spans="2:3">
      <c r="B158" s="17">
        <v>220245</v>
      </c>
      <c r="C158" s="12"/>
    </row>
    <row r="159" spans="2:3">
      <c r="B159" s="17">
        <v>220241</v>
      </c>
      <c r="C159" s="12"/>
    </row>
    <row r="160" spans="2:3">
      <c r="B160" s="17">
        <v>220229</v>
      </c>
      <c r="C160" s="12"/>
    </row>
    <row r="161" spans="2:3">
      <c r="B161" s="17">
        <v>220226</v>
      </c>
      <c r="C161" s="12"/>
    </row>
    <row r="162" spans="2:3">
      <c r="B162" s="17">
        <v>220203</v>
      </c>
      <c r="C162" s="12"/>
    </row>
    <row r="163" spans="2:3">
      <c r="B163" s="17">
        <v>220200</v>
      </c>
      <c r="C163" s="12"/>
    </row>
    <row r="164" spans="2:3">
      <c r="B164" s="17">
        <v>208212</v>
      </c>
      <c r="C164" s="12"/>
    </row>
    <row r="165" spans="2:3">
      <c r="B165" s="17">
        <v>208210</v>
      </c>
      <c r="C165" s="12"/>
    </row>
    <row r="166" spans="2:3">
      <c r="B166" s="17">
        <v>208204</v>
      </c>
      <c r="C166" s="12"/>
    </row>
    <row r="167" spans="2:3">
      <c r="B167" s="17">
        <v>208187</v>
      </c>
      <c r="C167" s="12"/>
    </row>
    <row r="168" spans="2:3">
      <c r="B168" s="17">
        <v>208183</v>
      </c>
      <c r="C168" s="12"/>
    </row>
    <row r="169" spans="2:3">
      <c r="B169" s="17">
        <v>208174</v>
      </c>
      <c r="C169" s="12"/>
    </row>
    <row r="170" spans="2:3">
      <c r="B170" s="17">
        <v>208162</v>
      </c>
      <c r="C170" s="12"/>
    </row>
    <row r="171" spans="2:3">
      <c r="B171" s="17">
        <v>208121</v>
      </c>
      <c r="C171" s="12"/>
    </row>
    <row r="172" spans="2:3">
      <c r="B172" s="17">
        <v>208047</v>
      </c>
      <c r="C172" s="12"/>
    </row>
    <row r="173" spans="2:3">
      <c r="B173" s="17">
        <v>208045</v>
      </c>
      <c r="C173" s="12"/>
    </row>
    <row r="174" spans="2:3">
      <c r="B174" s="17">
        <v>207969</v>
      </c>
      <c r="C174" s="12"/>
    </row>
    <row r="175" spans="2:3">
      <c r="B175" s="17">
        <v>207934</v>
      </c>
      <c r="C175" s="12"/>
    </row>
    <row r="176" spans="2:3">
      <c r="B176" s="17">
        <v>207931</v>
      </c>
      <c r="C176" s="12"/>
    </row>
    <row r="177" spans="2:3">
      <c r="B177" s="17">
        <v>207901</v>
      </c>
      <c r="C177" s="12"/>
    </row>
    <row r="178" spans="2:3">
      <c r="B178" s="17">
        <v>207894</v>
      </c>
      <c r="C178" s="12"/>
    </row>
    <row r="179" spans="2:3">
      <c r="B179" s="17">
        <v>207886</v>
      </c>
      <c r="C179" s="12"/>
    </row>
    <row r="180" spans="2:3">
      <c r="B180" s="17">
        <v>207873</v>
      </c>
      <c r="C180" s="12"/>
    </row>
    <row r="181" spans="2:3">
      <c r="B181" s="17">
        <v>207870</v>
      </c>
      <c r="C181" s="12"/>
    </row>
    <row r="182" spans="2:3">
      <c r="B182" s="17">
        <v>207846</v>
      </c>
      <c r="C182" s="12"/>
    </row>
    <row r="183" spans="2:3">
      <c r="B183" s="17">
        <v>207820</v>
      </c>
      <c r="C183" s="12"/>
    </row>
    <row r="184" spans="2:3">
      <c r="B184" s="17">
        <v>207809</v>
      </c>
      <c r="C184" s="12"/>
    </row>
    <row r="185" spans="2:3">
      <c r="B185" s="17">
        <v>207769</v>
      </c>
      <c r="C185" s="12"/>
    </row>
    <row r="186" spans="2:3">
      <c r="B186" s="17">
        <v>207751</v>
      </c>
      <c r="C186" s="12"/>
    </row>
    <row r="187" spans="2:3">
      <c r="B187" s="17">
        <v>207743</v>
      </c>
      <c r="C187" s="12"/>
    </row>
    <row r="188" spans="2:3">
      <c r="B188" s="17">
        <v>207703</v>
      </c>
      <c r="C188" s="12"/>
    </row>
    <row r="189" spans="2:3">
      <c r="B189" s="17">
        <v>207664</v>
      </c>
      <c r="C189" s="12"/>
    </row>
    <row r="190" spans="2:3">
      <c r="B190" s="17">
        <v>207661</v>
      </c>
      <c r="C190" s="12"/>
    </row>
    <row r="191" spans="2:3">
      <c r="B191" s="17">
        <v>207659</v>
      </c>
      <c r="C191" s="12"/>
    </row>
    <row r="192" spans="2:3">
      <c r="B192" s="17">
        <v>207650</v>
      </c>
      <c r="C192" s="12"/>
    </row>
    <row r="193" spans="2:3">
      <c r="B193" s="17">
        <v>207644</v>
      </c>
      <c r="C193" s="12"/>
    </row>
    <row r="194" spans="2:3">
      <c r="B194" s="17">
        <v>207620</v>
      </c>
      <c r="C194" s="12"/>
    </row>
    <row r="195" spans="2:3">
      <c r="B195" s="17">
        <v>207599</v>
      </c>
      <c r="C195" s="12"/>
    </row>
    <row r="196" spans="2:3">
      <c r="B196" s="17">
        <v>207588</v>
      </c>
      <c r="C196" s="12"/>
    </row>
    <row r="197" spans="2:3">
      <c r="B197" s="17">
        <v>207582</v>
      </c>
      <c r="C197" s="12"/>
    </row>
    <row r="198" spans="2:3">
      <c r="B198" s="17">
        <v>207561</v>
      </c>
      <c r="C198" s="12"/>
    </row>
    <row r="199" spans="2:3">
      <c r="B199" s="17">
        <v>207508</v>
      </c>
      <c r="C199" s="12"/>
    </row>
    <row r="200" spans="2:3">
      <c r="B200" s="17">
        <v>207489</v>
      </c>
      <c r="C200" s="12"/>
    </row>
    <row r="201" spans="2:3">
      <c r="B201" s="17">
        <v>207481</v>
      </c>
      <c r="C201" s="12"/>
    </row>
    <row r="202" spans="2:3">
      <c r="B202" s="17">
        <v>207448</v>
      </c>
      <c r="C202" s="12"/>
    </row>
    <row r="203" spans="2:3">
      <c r="B203" s="17">
        <v>207418</v>
      </c>
      <c r="C203" s="12"/>
    </row>
    <row r="204" spans="2:3">
      <c r="B204" s="17">
        <v>207373</v>
      </c>
      <c r="C204" s="12"/>
    </row>
    <row r="205" spans="2:3">
      <c r="B205" s="17">
        <v>207371</v>
      </c>
      <c r="C205" s="12"/>
    </row>
    <row r="206" spans="2:3">
      <c r="B206" s="17">
        <v>207360</v>
      </c>
      <c r="C206" s="12"/>
    </row>
    <row r="207" spans="2:3">
      <c r="B207" s="17">
        <v>207358</v>
      </c>
      <c r="C207" s="12"/>
    </row>
    <row r="208" spans="2:3">
      <c r="B208" s="17">
        <v>207355</v>
      </c>
      <c r="C208" s="12"/>
    </row>
    <row r="209" spans="2:3">
      <c r="B209" s="17">
        <v>207343</v>
      </c>
      <c r="C209" s="12"/>
    </row>
    <row r="210" spans="2:3">
      <c r="B210" s="17">
        <v>207332</v>
      </c>
      <c r="C210" s="12"/>
    </row>
    <row r="211" spans="2:3">
      <c r="B211" s="17">
        <v>207320</v>
      </c>
      <c r="C211" s="12"/>
    </row>
    <row r="212" spans="2:3">
      <c r="B212" s="17">
        <v>207318</v>
      </c>
      <c r="C212" s="12"/>
    </row>
    <row r="213" spans="2:3">
      <c r="B213" s="17">
        <v>207294</v>
      </c>
      <c r="C213" s="12"/>
    </row>
    <row r="214" spans="2:3">
      <c r="B214" s="17">
        <v>207287</v>
      </c>
      <c r="C214" s="12"/>
    </row>
    <row r="215" spans="2:3">
      <c r="B215" s="17">
        <v>207273</v>
      </c>
      <c r="C215" s="12"/>
    </row>
    <row r="216" spans="2:3">
      <c r="B216" s="17">
        <v>207250</v>
      </c>
      <c r="C216" s="12"/>
    </row>
    <row r="217" spans="2:3">
      <c r="B217" s="17">
        <v>207233</v>
      </c>
      <c r="C217" s="12"/>
    </row>
    <row r="218" spans="2:3">
      <c r="B218" s="17">
        <v>207231</v>
      </c>
      <c r="C218" s="12"/>
    </row>
    <row r="219" spans="2:3">
      <c r="B219" s="17">
        <v>207229</v>
      </c>
      <c r="C219" s="12"/>
    </row>
    <row r="220" spans="2:3">
      <c r="B220" s="17">
        <v>207223</v>
      </c>
      <c r="C220" s="12"/>
    </row>
    <row r="221" spans="2:3">
      <c r="B221" s="17">
        <v>207219</v>
      </c>
      <c r="C221" s="12"/>
    </row>
    <row r="222" spans="2:3">
      <c r="B222" s="17">
        <v>207182</v>
      </c>
      <c r="C222" s="12"/>
    </row>
    <row r="223" spans="2:3">
      <c r="B223" s="17">
        <v>207179</v>
      </c>
      <c r="C223" s="12"/>
    </row>
    <row r="224" spans="2:3">
      <c r="B224" s="17">
        <v>207173</v>
      </c>
      <c r="C224" s="12"/>
    </row>
    <row r="225" spans="2:3">
      <c r="B225" s="17">
        <v>207156</v>
      </c>
      <c r="C225" s="12"/>
    </row>
    <row r="226" spans="2:3">
      <c r="B226" s="17">
        <v>207148</v>
      </c>
      <c r="C226" s="12"/>
    </row>
    <row r="227" spans="2:3">
      <c r="B227" s="17">
        <v>207145</v>
      </c>
      <c r="C227" s="12"/>
    </row>
    <row r="228" spans="2:3">
      <c r="B228" s="17">
        <v>207118</v>
      </c>
      <c r="C228" s="12"/>
    </row>
    <row r="229" spans="2:3">
      <c r="B229" s="17">
        <v>207113</v>
      </c>
      <c r="C229" s="12"/>
    </row>
    <row r="230" spans="2:3">
      <c r="B230" s="17">
        <v>207096</v>
      </c>
      <c r="C230" s="12"/>
    </row>
    <row r="231" spans="2:3">
      <c r="B231" s="17">
        <v>207088</v>
      </c>
      <c r="C231" s="12"/>
    </row>
    <row r="232" spans="2:3">
      <c r="B232" s="17">
        <v>207067</v>
      </c>
      <c r="C232" s="12"/>
    </row>
    <row r="233" spans="2:3">
      <c r="B233" s="17">
        <v>207054</v>
      </c>
      <c r="C233" s="12"/>
    </row>
    <row r="234" spans="2:3">
      <c r="B234" s="17">
        <v>207045</v>
      </c>
      <c r="C234" s="12"/>
    </row>
    <row r="235" spans="2:3">
      <c r="B235" s="17">
        <v>207036</v>
      </c>
      <c r="C235" s="12"/>
    </row>
    <row r="236" spans="2:3">
      <c r="B236" s="17">
        <v>206980</v>
      </c>
      <c r="C236" s="12"/>
    </row>
    <row r="237" spans="2:3">
      <c r="B237" s="17">
        <v>206978</v>
      </c>
      <c r="C237" s="12"/>
    </row>
    <row r="238" spans="2:3">
      <c r="B238" s="17">
        <v>206975</v>
      </c>
      <c r="C238" s="12"/>
    </row>
    <row r="239" spans="2:3">
      <c r="B239" s="17">
        <v>206969</v>
      </c>
      <c r="C239" s="12"/>
    </row>
    <row r="240" spans="2:3">
      <c r="B240" s="17">
        <v>206967</v>
      </c>
      <c r="C240" s="12"/>
    </row>
    <row r="241" spans="2:3">
      <c r="B241" s="17">
        <v>206965</v>
      </c>
      <c r="C241" s="12"/>
    </row>
    <row r="242" spans="2:3">
      <c r="B242" s="17">
        <v>206953</v>
      </c>
      <c r="C242" s="12"/>
    </row>
    <row r="243" spans="2:3">
      <c r="B243" s="17">
        <v>206942</v>
      </c>
      <c r="C243" s="12"/>
    </row>
    <row r="244" spans="2:3">
      <c r="B244" s="17">
        <v>206940</v>
      </c>
      <c r="C244" s="12"/>
    </row>
    <row r="245" spans="2:3">
      <c r="B245" s="17">
        <v>206933</v>
      </c>
      <c r="C245" s="12"/>
    </row>
    <row r="246" spans="2:3">
      <c r="B246" s="17">
        <v>206931</v>
      </c>
      <c r="C246" s="12"/>
    </row>
    <row r="247" spans="2:3">
      <c r="B247" s="17">
        <v>206929</v>
      </c>
      <c r="C247" s="12"/>
    </row>
    <row r="248" spans="2:3">
      <c r="B248" s="17">
        <v>206927</v>
      </c>
      <c r="C248" s="12"/>
    </row>
    <row r="249" spans="2:3">
      <c r="B249" s="17">
        <v>206925</v>
      </c>
      <c r="C249" s="12"/>
    </row>
    <row r="250" spans="2:3">
      <c r="B250" s="17">
        <v>206917</v>
      </c>
      <c r="C250" s="12"/>
    </row>
    <row r="251" spans="2:3">
      <c r="B251" s="17">
        <v>206915</v>
      </c>
      <c r="C251" s="12"/>
    </row>
    <row r="252" spans="2:3">
      <c r="B252" s="17">
        <v>206907</v>
      </c>
      <c r="C252" s="12"/>
    </row>
    <row r="253" spans="2:3">
      <c r="B253" s="17">
        <v>206905</v>
      </c>
      <c r="C253" s="12"/>
    </row>
    <row r="254" spans="2:3">
      <c r="B254" s="17">
        <v>206901</v>
      </c>
      <c r="C254" s="12"/>
    </row>
    <row r="255" spans="2:3">
      <c r="B255" s="17">
        <v>206899</v>
      </c>
      <c r="C255" s="12"/>
    </row>
    <row r="256" spans="2:3">
      <c r="B256" s="17">
        <v>206896</v>
      </c>
      <c r="C256" s="12"/>
    </row>
    <row r="257" spans="2:3">
      <c r="B257" s="17">
        <v>206885</v>
      </c>
      <c r="C257" s="12"/>
    </row>
    <row r="258" spans="2:3">
      <c r="B258" s="17">
        <v>206878</v>
      </c>
      <c r="C258" s="12"/>
    </row>
    <row r="259" spans="2:3">
      <c r="B259" s="17">
        <v>206876</v>
      </c>
      <c r="C259" s="12"/>
    </row>
    <row r="260" spans="2:3">
      <c r="B260" s="17">
        <v>206870</v>
      </c>
      <c r="C260" s="12"/>
    </row>
    <row r="261" spans="2:3">
      <c r="B261" s="17">
        <v>206856</v>
      </c>
      <c r="C261" s="12"/>
    </row>
    <row r="262" spans="2:3">
      <c r="B262" s="17">
        <v>206850</v>
      </c>
      <c r="C262" s="12"/>
    </row>
    <row r="263" spans="2:3">
      <c r="B263" s="17">
        <v>206847</v>
      </c>
      <c r="C263" s="12"/>
    </row>
    <row r="264" spans="2:3">
      <c r="B264" s="17">
        <v>206839</v>
      </c>
      <c r="C264" s="12"/>
    </row>
    <row r="265" spans="2:3">
      <c r="B265" s="17">
        <v>206832</v>
      </c>
      <c r="C265" s="12"/>
    </row>
    <row r="266" spans="2:3">
      <c r="B266" s="17">
        <v>206830</v>
      </c>
      <c r="C266" s="12"/>
    </row>
    <row r="267" spans="2:3">
      <c r="B267" s="17">
        <v>206817</v>
      </c>
      <c r="C267" s="12"/>
    </row>
    <row r="268" spans="2:3">
      <c r="B268" s="17">
        <v>206815</v>
      </c>
      <c r="C268" s="12"/>
    </row>
    <row r="269" spans="2:3">
      <c r="B269" s="17">
        <v>206813</v>
      </c>
      <c r="C269" s="12"/>
    </row>
    <row r="270" spans="2:3">
      <c r="B270" s="17">
        <v>206811</v>
      </c>
      <c r="C270" s="12"/>
    </row>
    <row r="271" spans="2:3">
      <c r="B271" s="17">
        <v>206809</v>
      </c>
      <c r="C271" s="12"/>
    </row>
    <row r="272" spans="2:3">
      <c r="B272" s="17">
        <v>206807</v>
      </c>
      <c r="C272" s="12"/>
    </row>
    <row r="273" spans="2:3">
      <c r="B273" s="17">
        <v>206805</v>
      </c>
      <c r="C273" s="12"/>
    </row>
    <row r="274" spans="2:3">
      <c r="B274" s="17">
        <v>206803</v>
      </c>
      <c r="C274" s="12"/>
    </row>
    <row r="275" spans="2:3">
      <c r="B275" s="17">
        <v>206800</v>
      </c>
      <c r="C275" s="12"/>
    </row>
    <row r="276" spans="2:3">
      <c r="B276" s="17">
        <v>206797</v>
      </c>
      <c r="C276" s="12"/>
    </row>
    <row r="277" spans="2:3">
      <c r="B277" s="17">
        <v>206795</v>
      </c>
      <c r="C277" s="12"/>
    </row>
    <row r="278" spans="2:3">
      <c r="B278" s="17">
        <v>206793</v>
      </c>
      <c r="C278" s="12"/>
    </row>
    <row r="279" spans="2:3">
      <c r="B279" s="17">
        <v>206769</v>
      </c>
      <c r="C279" s="12"/>
    </row>
    <row r="280" spans="2:3">
      <c r="B280" s="17">
        <v>206767</v>
      </c>
      <c r="C280" s="12"/>
    </row>
    <row r="281" spans="2:3">
      <c r="B281" s="17">
        <v>206762</v>
      </c>
      <c r="C281" s="12"/>
    </row>
    <row r="282" spans="2:3">
      <c r="B282" s="17">
        <v>206760</v>
      </c>
      <c r="C282" s="12"/>
    </row>
    <row r="283" spans="2:3">
      <c r="B283" s="17">
        <v>206758</v>
      </c>
      <c r="C283" s="12"/>
    </row>
    <row r="284" spans="2:3">
      <c r="B284" s="17">
        <v>206752</v>
      </c>
      <c r="C284" s="12"/>
    </row>
    <row r="285" spans="2:3">
      <c r="B285" s="17">
        <v>206749</v>
      </c>
      <c r="C285" s="12"/>
    </row>
    <row r="286" spans="2:3">
      <c r="B286" s="17">
        <v>206719</v>
      </c>
      <c r="C286" s="12"/>
    </row>
    <row r="287" spans="2:3">
      <c r="B287" s="17">
        <v>206716</v>
      </c>
      <c r="C287" s="12"/>
    </row>
    <row r="288" spans="2:3">
      <c r="B288" s="17">
        <v>206712</v>
      </c>
      <c r="C288" s="12"/>
    </row>
    <row r="289" spans="2:3">
      <c r="B289" s="17">
        <v>206709</v>
      </c>
      <c r="C289" s="12"/>
    </row>
    <row r="290" spans="2:3">
      <c r="B290" s="17">
        <v>206707</v>
      </c>
      <c r="C290" s="12"/>
    </row>
    <row r="291" spans="2:3">
      <c r="B291" s="17">
        <v>206705</v>
      </c>
      <c r="C291" s="12"/>
    </row>
    <row r="292" spans="2:3">
      <c r="B292" s="17">
        <v>206703</v>
      </c>
      <c r="C292" s="12"/>
    </row>
    <row r="293" spans="2:3">
      <c r="B293" s="17">
        <v>206697</v>
      </c>
      <c r="C293" s="12"/>
    </row>
    <row r="294" spans="2:3">
      <c r="B294" s="17">
        <v>206695</v>
      </c>
      <c r="C294" s="13"/>
    </row>
    <row r="295" spans="2:3">
      <c r="B295" s="17">
        <v>206680</v>
      </c>
      <c r="C295" s="13"/>
    </row>
    <row r="296" spans="2:3">
      <c r="B296" s="17">
        <v>206671</v>
      </c>
      <c r="C296" s="13"/>
    </row>
    <row r="297" spans="2:3">
      <c r="B297" s="17">
        <v>206669</v>
      </c>
      <c r="C297" s="13"/>
    </row>
    <row r="298" spans="2:3">
      <c r="B298" s="17">
        <v>206667</v>
      </c>
      <c r="C298" s="13"/>
    </row>
    <row r="299" spans="2:3">
      <c r="B299" s="17">
        <v>206665</v>
      </c>
      <c r="C299" s="13"/>
    </row>
    <row r="300" spans="2:3">
      <c r="B300" s="17">
        <v>206651</v>
      </c>
      <c r="C300" s="13"/>
    </row>
    <row r="301" spans="2:3">
      <c r="B301" s="17">
        <v>206645</v>
      </c>
      <c r="C301" s="13"/>
    </row>
    <row r="302" spans="2:3">
      <c r="B302" s="17">
        <v>206642</v>
      </c>
      <c r="C302" s="13"/>
    </row>
    <row r="303" spans="2:3">
      <c r="B303" s="17">
        <v>206615</v>
      </c>
      <c r="C303" s="13"/>
    </row>
    <row r="304" spans="2:3">
      <c r="B304" s="17">
        <v>206579</v>
      </c>
      <c r="C304" s="13"/>
    </row>
    <row r="305" spans="2:3">
      <c r="B305" s="17">
        <v>206576</v>
      </c>
      <c r="C305" s="13"/>
    </row>
    <row r="306" spans="2:3">
      <c r="B306" s="17">
        <v>206574</v>
      </c>
      <c r="C306" s="13"/>
    </row>
    <row r="307" spans="2:3">
      <c r="B307" s="17">
        <v>206571</v>
      </c>
      <c r="C307" s="13"/>
    </row>
    <row r="308" spans="2:3">
      <c r="B308" s="17">
        <v>206550</v>
      </c>
      <c r="C308" s="13"/>
    </row>
    <row r="309" spans="2:3">
      <c r="B309" s="17">
        <v>206528</v>
      </c>
      <c r="C309" s="13"/>
    </row>
    <row r="310" spans="2:3">
      <c r="B310" s="17">
        <v>206522</v>
      </c>
      <c r="C310" s="13"/>
    </row>
    <row r="311" spans="2:3">
      <c r="B311" s="17">
        <v>206520</v>
      </c>
      <c r="C311" s="13"/>
    </row>
    <row r="312" spans="2:3">
      <c r="B312" s="17">
        <v>206514</v>
      </c>
      <c r="C312" s="13"/>
    </row>
    <row r="313" spans="2:3">
      <c r="B313" s="1">
        <v>206512</v>
      </c>
      <c r="C313" s="13"/>
    </row>
    <row r="314" spans="2:3">
      <c r="B314" s="17">
        <v>206494</v>
      </c>
      <c r="C314" s="13"/>
    </row>
    <row r="315" spans="2:3">
      <c r="B315" s="17">
        <v>206488</v>
      </c>
      <c r="C315" s="13"/>
    </row>
    <row r="316" spans="2:3">
      <c r="B316" s="17">
        <v>206482</v>
      </c>
      <c r="C316" s="13"/>
    </row>
    <row r="317" spans="2:3">
      <c r="B317" s="17">
        <v>206476</v>
      </c>
      <c r="C317" s="13"/>
    </row>
    <row r="318" spans="2:3">
      <c r="B318" s="17">
        <v>206468</v>
      </c>
      <c r="C318" s="13"/>
    </row>
    <row r="319" spans="2:3">
      <c r="B319" s="17">
        <v>206466</v>
      </c>
      <c r="C319" s="13"/>
    </row>
    <row r="320" spans="2:3">
      <c r="B320" s="17">
        <v>206464</v>
      </c>
      <c r="C320" s="13"/>
    </row>
    <row r="321" spans="2:3">
      <c r="B321" s="17">
        <v>206456</v>
      </c>
      <c r="C321" s="13"/>
    </row>
    <row r="322" spans="2:3">
      <c r="B322" s="17">
        <v>206408</v>
      </c>
      <c r="C322" s="13"/>
    </row>
    <row r="323" spans="2:3">
      <c r="B323" s="17">
        <v>206387</v>
      </c>
      <c r="C323" s="13"/>
    </row>
    <row r="324" spans="2:3">
      <c r="B324" s="17">
        <v>206367</v>
      </c>
      <c r="C324" s="13"/>
    </row>
    <row r="325" spans="2:3">
      <c r="B325" s="17">
        <v>206358</v>
      </c>
      <c r="C325" s="13"/>
    </row>
    <row r="326" spans="2:3">
      <c r="B326" s="17">
        <v>206355</v>
      </c>
      <c r="C326" s="13"/>
    </row>
    <row r="327" spans="2:3">
      <c r="B327" s="17">
        <v>206352</v>
      </c>
      <c r="C327" s="13"/>
    </row>
    <row r="328" spans="2:3">
      <c r="B328" s="17">
        <v>206350</v>
      </c>
      <c r="C328" s="13"/>
    </row>
    <row r="329" spans="2:3">
      <c r="B329" s="17">
        <v>206348</v>
      </c>
      <c r="C329" s="13"/>
    </row>
    <row r="330" spans="2:3">
      <c r="B330" s="17">
        <v>206345</v>
      </c>
      <c r="C330" s="13"/>
    </row>
    <row r="331" spans="2:3">
      <c r="B331" s="17">
        <v>206322</v>
      </c>
      <c r="C331" s="13"/>
    </row>
    <row r="332" spans="2:3">
      <c r="B332" s="17">
        <v>206320</v>
      </c>
      <c r="C332" s="13"/>
    </row>
    <row r="333" spans="2:3">
      <c r="B333" s="17">
        <v>206312</v>
      </c>
      <c r="C333" s="13"/>
    </row>
    <row r="334" spans="2:3">
      <c r="B334" s="17">
        <v>206309</v>
      </c>
      <c r="C334" s="13"/>
    </row>
    <row r="335" spans="2:3">
      <c r="B335" s="17">
        <v>206295</v>
      </c>
      <c r="C335" s="13"/>
    </row>
    <row r="336" spans="2:3">
      <c r="B336" s="17">
        <v>206293</v>
      </c>
      <c r="C336" s="13"/>
    </row>
    <row r="337" spans="2:3">
      <c r="B337" s="17">
        <v>206291</v>
      </c>
      <c r="C337" s="13"/>
    </row>
    <row r="338" spans="2:3">
      <c r="B338" s="17">
        <v>206281</v>
      </c>
      <c r="C338" s="13"/>
    </row>
    <row r="339" spans="2:3">
      <c r="B339" s="17">
        <v>206277</v>
      </c>
      <c r="C339" s="14"/>
    </row>
    <row r="340" spans="2:3">
      <c r="B340" s="17">
        <v>206268</v>
      </c>
      <c r="C340" s="14"/>
    </row>
    <row r="341" spans="2:3">
      <c r="B341" s="17">
        <v>206265</v>
      </c>
      <c r="C341" s="14"/>
    </row>
    <row r="342" spans="2:3">
      <c r="B342" s="17">
        <v>206248</v>
      </c>
      <c r="C342" s="14"/>
    </row>
    <row r="343" spans="2:3">
      <c r="B343" s="17">
        <v>206246</v>
      </c>
      <c r="C343" s="14"/>
    </row>
    <row r="344" spans="2:3">
      <c r="B344" s="17">
        <v>206244</v>
      </c>
      <c r="C344" s="14"/>
    </row>
    <row r="345" spans="2:3">
      <c r="B345" s="17">
        <v>206213</v>
      </c>
      <c r="C345" s="14"/>
    </row>
    <row r="346" spans="2:3">
      <c r="B346" s="17">
        <v>206178</v>
      </c>
      <c r="C346" s="14"/>
    </row>
    <row r="347" spans="2:3">
      <c r="B347" s="17">
        <v>206173</v>
      </c>
      <c r="C347" s="14"/>
    </row>
    <row r="348" spans="2:3">
      <c r="B348" s="17">
        <v>206169</v>
      </c>
      <c r="C348" s="14"/>
    </row>
    <row r="349" spans="2:3">
      <c r="B349" s="17">
        <v>206156</v>
      </c>
      <c r="C349" s="14"/>
    </row>
    <row r="350" spans="2:3">
      <c r="B350" s="17">
        <v>206129</v>
      </c>
      <c r="C350" s="14"/>
    </row>
    <row r="351" spans="2:3">
      <c r="B351" s="17">
        <v>206102</v>
      </c>
      <c r="C351" s="14"/>
    </row>
    <row r="352" spans="2:3">
      <c r="B352" s="17">
        <v>206085</v>
      </c>
      <c r="C352" s="14"/>
    </row>
    <row r="353" spans="2:3">
      <c r="B353" s="17">
        <v>206080</v>
      </c>
      <c r="C353" s="14"/>
    </row>
    <row r="354" spans="2:3">
      <c r="B354" s="17">
        <v>206078</v>
      </c>
      <c r="C354" s="14"/>
    </row>
    <row r="355" spans="2:3">
      <c r="B355" s="17">
        <v>206074</v>
      </c>
      <c r="C355" s="14"/>
    </row>
    <row r="356" spans="2:3">
      <c r="B356" s="17">
        <v>206072</v>
      </c>
      <c r="C356" s="14"/>
    </row>
    <row r="357" spans="2:3">
      <c r="B357" s="17">
        <v>206070</v>
      </c>
      <c r="C357" s="14"/>
    </row>
    <row r="358" spans="2:3">
      <c r="B358" s="17">
        <v>206068</v>
      </c>
      <c r="C358" s="14"/>
    </row>
    <row r="359" spans="2:3">
      <c r="B359" s="17">
        <v>206058</v>
      </c>
      <c r="C359" s="14"/>
    </row>
    <row r="360" spans="2:3">
      <c r="B360" s="17">
        <v>206049</v>
      </c>
      <c r="C360" s="14"/>
    </row>
    <row r="361" spans="2:3">
      <c r="B361" s="17">
        <v>206046</v>
      </c>
      <c r="C361" s="14"/>
    </row>
    <row r="362" spans="2:3">
      <c r="B362" s="17">
        <v>206037</v>
      </c>
      <c r="C362" s="14"/>
    </row>
    <row r="363" spans="2:3">
      <c r="B363" s="17">
        <v>206034</v>
      </c>
      <c r="C363" s="14"/>
    </row>
    <row r="364" spans="2:3">
      <c r="B364" s="17">
        <v>206028</v>
      </c>
      <c r="C364" s="14"/>
    </row>
    <row r="365" spans="2:3">
      <c r="B365" s="17">
        <v>206016</v>
      </c>
      <c r="C365" s="14"/>
    </row>
    <row r="366" spans="2:3">
      <c r="B366" s="17">
        <v>206009</v>
      </c>
      <c r="C366" s="14"/>
    </row>
    <row r="367" spans="2:3">
      <c r="B367" s="17">
        <v>206006</v>
      </c>
      <c r="C367" s="14"/>
    </row>
    <row r="368" spans="2:3">
      <c r="B368" s="17">
        <v>206001</v>
      </c>
      <c r="C368" s="14"/>
    </row>
    <row r="369" spans="2:3">
      <c r="B369" s="17">
        <v>205993</v>
      </c>
      <c r="C369" s="14"/>
    </row>
    <row r="370" spans="2:3">
      <c r="B370" s="17">
        <v>205985</v>
      </c>
      <c r="C370" s="14"/>
    </row>
    <row r="371" spans="2:3">
      <c r="B371" s="17">
        <v>205977</v>
      </c>
      <c r="C371" s="14"/>
    </row>
    <row r="372" spans="2:3">
      <c r="B372" s="17">
        <v>205969</v>
      </c>
      <c r="C372" s="14"/>
    </row>
    <row r="373" spans="2:3">
      <c r="B373" s="17">
        <v>205966</v>
      </c>
      <c r="C373" s="14"/>
    </row>
    <row r="374" spans="2:3">
      <c r="B374" s="17">
        <v>205953</v>
      </c>
      <c r="C374" s="14"/>
    </row>
    <row r="375" spans="2:3">
      <c r="B375" s="17">
        <v>205950</v>
      </c>
      <c r="C375" s="14"/>
    </row>
    <row r="376" spans="2:3">
      <c r="B376" s="17">
        <v>205945</v>
      </c>
      <c r="C376" s="14"/>
    </row>
    <row r="377" spans="2:3">
      <c r="B377" s="17">
        <v>205940</v>
      </c>
      <c r="C377" s="14"/>
    </row>
    <row r="378" spans="2:3">
      <c r="B378" s="17">
        <v>205934</v>
      </c>
      <c r="C378" s="14"/>
    </row>
    <row r="379" spans="2:3">
      <c r="B379" s="17">
        <v>205907</v>
      </c>
      <c r="C379" s="14"/>
    </row>
    <row r="380" spans="2:3">
      <c r="B380" s="17">
        <v>205905</v>
      </c>
      <c r="C380" s="14"/>
    </row>
    <row r="381" spans="2:3">
      <c r="B381" s="17">
        <v>205903</v>
      </c>
      <c r="C381" s="14"/>
    </row>
    <row r="382" spans="2:3">
      <c r="B382" s="17">
        <v>205888</v>
      </c>
      <c r="C382" s="14"/>
    </row>
    <row r="383" spans="2:3">
      <c r="B383" s="17">
        <v>205875</v>
      </c>
      <c r="C383" s="14"/>
    </row>
    <row r="384" spans="2:3">
      <c r="B384" s="17">
        <v>205861</v>
      </c>
      <c r="C384" s="14"/>
    </row>
    <row r="385" spans="2:3">
      <c r="B385" s="17">
        <v>205853</v>
      </c>
      <c r="C385" s="14"/>
    </row>
    <row r="386" spans="2:3">
      <c r="B386" s="17">
        <v>205840</v>
      </c>
      <c r="C386" s="14"/>
    </row>
    <row r="387" spans="2:3">
      <c r="B387" s="17">
        <v>205835</v>
      </c>
      <c r="C387" s="14"/>
    </row>
    <row r="388" spans="2:3">
      <c r="B388" s="17">
        <v>205832</v>
      </c>
      <c r="C388" s="14"/>
    </row>
    <row r="389" spans="2:3">
      <c r="B389" s="17">
        <v>205822</v>
      </c>
      <c r="C389" s="14"/>
    </row>
    <row r="390" spans="2:3">
      <c r="B390" s="17">
        <v>205819</v>
      </c>
      <c r="C390" s="14"/>
    </row>
    <row r="391" spans="2:3">
      <c r="B391" s="17">
        <v>205817</v>
      </c>
      <c r="C391" s="14"/>
    </row>
    <row r="392" spans="2:3">
      <c r="B392" s="17">
        <v>205783</v>
      </c>
      <c r="C392" s="14"/>
    </row>
    <row r="393" spans="2:3">
      <c r="B393" s="17">
        <v>205716</v>
      </c>
      <c r="C393" s="14"/>
    </row>
    <row r="394" spans="2:3">
      <c r="B394" s="17">
        <v>205703</v>
      </c>
      <c r="C394" s="14"/>
    </row>
    <row r="395" spans="2:3">
      <c r="B395" s="17">
        <v>205694</v>
      </c>
      <c r="C395" s="14"/>
    </row>
    <row r="396" spans="2:3">
      <c r="B396" s="17">
        <v>205687</v>
      </c>
      <c r="C396" s="14"/>
    </row>
    <row r="397" spans="2:3">
      <c r="B397" s="17">
        <v>205682</v>
      </c>
      <c r="C397" s="14"/>
    </row>
    <row r="398" spans="2:3">
      <c r="B398" s="17">
        <v>205675</v>
      </c>
      <c r="C398" s="14"/>
    </row>
    <row r="399" spans="2:3">
      <c r="B399" s="17">
        <v>205663</v>
      </c>
      <c r="C399" s="14"/>
    </row>
    <row r="400" spans="2:3">
      <c r="B400" s="17">
        <v>205661</v>
      </c>
      <c r="C400" s="14"/>
    </row>
    <row r="401" spans="2:3">
      <c r="B401" s="17">
        <v>205659</v>
      </c>
      <c r="C401" s="14"/>
    </row>
    <row r="402" spans="2:3">
      <c r="B402" s="17">
        <v>205656</v>
      </c>
      <c r="C402" s="14"/>
    </row>
    <row r="403" spans="2:3">
      <c r="B403" s="17">
        <v>205653</v>
      </c>
      <c r="C403" s="14"/>
    </row>
    <row r="404" spans="2:3">
      <c r="B404" s="17">
        <v>205647</v>
      </c>
      <c r="C404" s="14"/>
    </row>
    <row r="405" spans="2:3">
      <c r="B405" s="17">
        <v>205641</v>
      </c>
      <c r="C405" s="14"/>
    </row>
    <row r="406" spans="2:3">
      <c r="B406" s="17">
        <v>205638</v>
      </c>
      <c r="C406" s="14"/>
    </row>
    <row r="407" spans="2:3">
      <c r="B407" s="17">
        <v>205625</v>
      </c>
      <c r="C407" s="14"/>
    </row>
    <row r="408" spans="2:3">
      <c r="B408" s="17">
        <v>205622</v>
      </c>
      <c r="C408" s="14"/>
    </row>
    <row r="409" spans="2:3">
      <c r="B409" s="17">
        <v>205619</v>
      </c>
      <c r="C409" s="15"/>
    </row>
    <row r="410" spans="2:3">
      <c r="B410" s="17">
        <v>205604</v>
      </c>
      <c r="C410" s="15"/>
    </row>
    <row r="411" spans="2:3">
      <c r="B411" s="17">
        <v>205602</v>
      </c>
      <c r="C411" s="15"/>
    </row>
    <row r="412" spans="2:3">
      <c r="B412" s="17">
        <v>205600</v>
      </c>
      <c r="C412" s="15"/>
    </row>
    <row r="413" spans="2:3">
      <c r="B413" s="17">
        <v>205597</v>
      </c>
      <c r="C413" s="15"/>
    </row>
    <row r="414" spans="2:3">
      <c r="B414" s="17">
        <v>205580</v>
      </c>
      <c r="C414" s="15"/>
    </row>
    <row r="415" spans="2:3">
      <c r="B415" s="17">
        <v>205571</v>
      </c>
      <c r="C415" s="15"/>
    </row>
    <row r="416" spans="2:3">
      <c r="B416" s="17">
        <v>205562</v>
      </c>
      <c r="C416" s="15"/>
    </row>
    <row r="417" spans="2:3">
      <c r="B417" s="17">
        <v>205548</v>
      </c>
      <c r="C417" s="15"/>
    </row>
    <row r="418" spans="2:3">
      <c r="B418" s="17">
        <v>205546</v>
      </c>
      <c r="C418" s="15"/>
    </row>
    <row r="419" spans="2:3">
      <c r="B419" s="17">
        <v>205536</v>
      </c>
      <c r="C419" s="15"/>
    </row>
    <row r="420" spans="2:3">
      <c r="B420" s="17">
        <v>205533</v>
      </c>
      <c r="C420" s="15"/>
    </row>
    <row r="421" spans="2:3">
      <c r="B421" s="17">
        <v>205527</v>
      </c>
      <c r="C421" s="15"/>
    </row>
    <row r="422" spans="2:3">
      <c r="B422" s="17">
        <v>205525</v>
      </c>
      <c r="C422" s="15"/>
    </row>
    <row r="423" spans="2:3">
      <c r="B423" s="17">
        <v>205520</v>
      </c>
      <c r="C423" s="15"/>
    </row>
    <row r="424" spans="2:3">
      <c r="B424" s="17">
        <v>205500</v>
      </c>
      <c r="C424" s="15"/>
    </row>
    <row r="425" spans="2:3">
      <c r="B425" s="17">
        <v>205490</v>
      </c>
      <c r="C425" s="15"/>
    </row>
    <row r="426" spans="2:3">
      <c r="B426" s="17">
        <v>205447</v>
      </c>
      <c r="C426" s="15"/>
    </row>
    <row r="427" spans="2:3">
      <c r="B427" s="17">
        <v>205438</v>
      </c>
      <c r="C427" s="15"/>
    </row>
    <row r="428" spans="2:3">
      <c r="B428" s="17">
        <v>205435</v>
      </c>
      <c r="C428" s="15"/>
    </row>
    <row r="429" spans="2:3">
      <c r="B429" s="17">
        <v>205433</v>
      </c>
      <c r="C429" s="15"/>
    </row>
    <row r="430" spans="2:3">
      <c r="B430" s="17">
        <v>205421</v>
      </c>
      <c r="C430" s="15"/>
    </row>
    <row r="431" spans="2:3">
      <c r="B431" s="17">
        <v>205403</v>
      </c>
      <c r="C431" s="15"/>
    </row>
    <row r="432" spans="2:3">
      <c r="B432" s="1">
        <v>205384</v>
      </c>
      <c r="C432" s="15"/>
    </row>
    <row r="433" spans="2:3">
      <c r="B433" s="17">
        <v>205381</v>
      </c>
      <c r="C433" s="15"/>
    </row>
    <row r="434" spans="2:3">
      <c r="B434" s="17">
        <v>205378</v>
      </c>
      <c r="C434" s="15"/>
    </row>
    <row r="435" spans="2:3">
      <c r="B435" s="17">
        <v>205349</v>
      </c>
      <c r="C435" s="15"/>
    </row>
    <row r="436" spans="2:3">
      <c r="B436" s="17">
        <v>205336</v>
      </c>
      <c r="C436" s="15"/>
    </row>
    <row r="437" spans="2:3">
      <c r="B437" s="17">
        <v>205334</v>
      </c>
      <c r="C437" s="15"/>
    </row>
    <row r="438" spans="2:3">
      <c r="B438" s="17">
        <v>205329</v>
      </c>
      <c r="C438" s="15"/>
    </row>
    <row r="439" spans="2:3">
      <c r="B439" s="17">
        <v>205326</v>
      </c>
      <c r="C439" s="15"/>
    </row>
    <row r="440" spans="2:3">
      <c r="B440" s="17">
        <v>205318</v>
      </c>
      <c r="C440" s="15"/>
    </row>
    <row r="441" spans="2:3">
      <c r="B441" s="17">
        <v>205290</v>
      </c>
      <c r="C441" s="15"/>
    </row>
    <row r="442" spans="2:3">
      <c r="B442" s="17">
        <v>205280</v>
      </c>
      <c r="C442" s="15"/>
    </row>
    <row r="443" spans="2:3">
      <c r="B443" s="17">
        <v>205278</v>
      </c>
      <c r="C443" s="15"/>
    </row>
    <row r="444" spans="2:3">
      <c r="B444" s="17">
        <v>205270</v>
      </c>
      <c r="C444" s="15"/>
    </row>
    <row r="445" spans="2:3">
      <c r="B445" s="17">
        <v>205248</v>
      </c>
      <c r="C445" s="15"/>
    </row>
    <row r="446" spans="2:3">
      <c r="B446" s="17">
        <v>205233</v>
      </c>
      <c r="C446" s="15"/>
    </row>
    <row r="447" spans="2:3">
      <c r="B447" s="17">
        <v>205230</v>
      </c>
      <c r="C447" s="15"/>
    </row>
    <row r="448" spans="2:3">
      <c r="B448" s="17">
        <v>205227</v>
      </c>
      <c r="C448" s="15"/>
    </row>
    <row r="449" spans="2:3">
      <c r="B449" s="17">
        <v>205224</v>
      </c>
      <c r="C449" s="15"/>
    </row>
    <row r="450" spans="2:3">
      <c r="B450" s="17">
        <v>205221</v>
      </c>
      <c r="C450" s="15"/>
    </row>
    <row r="451" spans="2:3">
      <c r="B451" s="17">
        <v>205215</v>
      </c>
      <c r="C451" s="15"/>
    </row>
    <row r="452" spans="2:3">
      <c r="B452" s="17">
        <v>205210</v>
      </c>
      <c r="C452" s="15"/>
    </row>
    <row r="453" spans="2:3">
      <c r="B453" s="17">
        <v>205182</v>
      </c>
      <c r="C453" s="15"/>
    </row>
    <row r="454" spans="2:3">
      <c r="B454" s="17">
        <v>205152</v>
      </c>
      <c r="C454" s="15"/>
    </row>
    <row r="455" spans="2:3">
      <c r="B455" s="17">
        <v>205145</v>
      </c>
      <c r="C455" s="15"/>
    </row>
    <row r="456" spans="2:3">
      <c r="B456" s="17">
        <v>205143</v>
      </c>
      <c r="C456" s="15"/>
    </row>
    <row r="457" spans="2:3">
      <c r="B457" s="17">
        <v>205141</v>
      </c>
      <c r="C457" s="15"/>
    </row>
    <row r="458" spans="2:3">
      <c r="B458" s="17">
        <v>205133</v>
      </c>
      <c r="C458" s="15"/>
    </row>
    <row r="459" spans="2:3">
      <c r="B459" s="17">
        <v>205121</v>
      </c>
      <c r="C459" s="15"/>
    </row>
    <row r="460" spans="2:3">
      <c r="B460" s="17">
        <v>205119</v>
      </c>
      <c r="C460" s="15"/>
    </row>
    <row r="461" spans="2:3">
      <c r="B461" s="17">
        <v>205096</v>
      </c>
      <c r="C461" s="15"/>
    </row>
    <row r="462" spans="2:3">
      <c r="B462" s="17">
        <v>205089</v>
      </c>
      <c r="C462" s="15"/>
    </row>
    <row r="463" spans="2:3">
      <c r="B463" s="17">
        <v>205086</v>
      </c>
      <c r="C463" s="15"/>
    </row>
    <row r="464" spans="2:3">
      <c r="B464" s="17">
        <v>204964</v>
      </c>
      <c r="C464" s="15"/>
    </row>
    <row r="465" spans="2:3">
      <c r="B465" s="17">
        <v>204961</v>
      </c>
      <c r="C465" s="15"/>
    </row>
    <row r="466" spans="2:3">
      <c r="B466" s="17">
        <v>204956</v>
      </c>
      <c r="C466" s="15"/>
    </row>
    <row r="467" spans="2:3">
      <c r="B467" s="17">
        <v>204936</v>
      </c>
      <c r="C467" s="15"/>
    </row>
    <row r="468" spans="2:3">
      <c r="B468" s="17">
        <v>204932</v>
      </c>
      <c r="C468" s="15"/>
    </row>
    <row r="469" spans="2:3">
      <c r="B469" s="17">
        <v>204920</v>
      </c>
      <c r="C469" s="15"/>
    </row>
    <row r="470" spans="2:3">
      <c r="B470" s="17">
        <v>204903</v>
      </c>
      <c r="C470" s="15"/>
    </row>
    <row r="471" spans="2:3">
      <c r="B471" s="17">
        <v>204900</v>
      </c>
      <c r="C471" s="15"/>
    </row>
    <row r="472" spans="2:3">
      <c r="B472" s="17">
        <v>204897</v>
      </c>
      <c r="C472" s="15"/>
    </row>
    <row r="473" spans="2:3">
      <c r="B473" s="17">
        <v>204883</v>
      </c>
      <c r="C473" s="15"/>
    </row>
    <row r="474" spans="2:3">
      <c r="B474" s="1">
        <v>204881</v>
      </c>
      <c r="C474" s="15"/>
    </row>
    <row r="475" spans="2:3">
      <c r="B475" s="17">
        <v>204872</v>
      </c>
      <c r="C475" s="15"/>
    </row>
    <row r="476" spans="2:3">
      <c r="B476" s="17">
        <v>204870</v>
      </c>
      <c r="C476" s="15"/>
    </row>
    <row r="477" spans="2:3">
      <c r="B477" s="17">
        <v>204833</v>
      </c>
      <c r="C477" s="15"/>
    </row>
    <row r="478" spans="2:3">
      <c r="B478" s="17">
        <v>204827</v>
      </c>
      <c r="C478" s="15"/>
    </row>
    <row r="479" spans="2:3">
      <c r="B479" s="17">
        <v>204818</v>
      </c>
      <c r="C479" s="15"/>
    </row>
    <row r="480" spans="2:3">
      <c r="B480" s="17">
        <v>204803</v>
      </c>
      <c r="C480" s="15"/>
    </row>
    <row r="481" spans="2:3">
      <c r="B481" s="17">
        <v>204787</v>
      </c>
      <c r="C481" s="15"/>
    </row>
    <row r="482" spans="2:3">
      <c r="B482" s="17">
        <v>204754</v>
      </c>
      <c r="C482" s="15"/>
    </row>
    <row r="483" spans="2:3">
      <c r="B483" s="17">
        <v>204752</v>
      </c>
      <c r="C483" s="15"/>
    </row>
    <row r="484" spans="2:3">
      <c r="B484" s="17">
        <v>204722</v>
      </c>
      <c r="C484" s="15"/>
    </row>
    <row r="485" spans="2:3">
      <c r="B485" s="17">
        <v>204708</v>
      </c>
      <c r="C485" s="15"/>
    </row>
    <row r="486" spans="2:3">
      <c r="B486" s="17">
        <v>204674</v>
      </c>
      <c r="C486" s="15"/>
    </row>
    <row r="487" spans="2:3">
      <c r="B487" s="17">
        <v>204656</v>
      </c>
      <c r="C487" s="15"/>
    </row>
    <row r="488" spans="2:3">
      <c r="B488" s="17">
        <v>204653</v>
      </c>
      <c r="C488" s="15"/>
    </row>
    <row r="489" spans="2:3">
      <c r="B489" s="17">
        <v>204651</v>
      </c>
      <c r="C489" s="15"/>
    </row>
    <row r="490" spans="2:3">
      <c r="B490" s="17">
        <v>204649</v>
      </c>
      <c r="C490" s="15"/>
    </row>
    <row r="491" spans="2:3">
      <c r="B491" s="17">
        <v>204643</v>
      </c>
      <c r="C491" s="15"/>
    </row>
    <row r="492" spans="2:3">
      <c r="B492" s="17">
        <v>204631</v>
      </c>
      <c r="C492" s="15"/>
    </row>
    <row r="493" spans="2:3">
      <c r="B493" s="17">
        <v>204624</v>
      </c>
      <c r="C493" s="15"/>
    </row>
    <row r="494" spans="2:3">
      <c r="B494" s="17">
        <v>204622</v>
      </c>
      <c r="C494" s="15"/>
    </row>
    <row r="495" spans="2:3">
      <c r="B495" s="17">
        <v>204599</v>
      </c>
      <c r="C495" s="15"/>
    </row>
    <row r="496" spans="2:3">
      <c r="B496" s="17">
        <v>204578</v>
      </c>
      <c r="C496" s="15"/>
    </row>
    <row r="497" spans="2:3">
      <c r="B497" s="17">
        <v>204576</v>
      </c>
      <c r="C497" s="15"/>
    </row>
    <row r="498" spans="2:3">
      <c r="B498" s="17">
        <v>204574</v>
      </c>
      <c r="C498" s="15"/>
    </row>
    <row r="499" spans="2:3">
      <c r="B499" s="17">
        <v>204536</v>
      </c>
      <c r="C499" s="15"/>
    </row>
    <row r="500" spans="2:3">
      <c r="B500" s="17">
        <v>204525</v>
      </c>
      <c r="C500" s="15"/>
    </row>
    <row r="501" spans="2:3">
      <c r="B501" s="17">
        <v>204498</v>
      </c>
      <c r="C501" s="15"/>
    </row>
    <row r="502" spans="2:3">
      <c r="B502" s="17">
        <v>204491</v>
      </c>
      <c r="C502" s="15"/>
    </row>
    <row r="503" spans="2:3">
      <c r="B503" s="17">
        <v>204485</v>
      </c>
      <c r="C503" s="15"/>
    </row>
    <row r="504" spans="2:3">
      <c r="B504" s="17">
        <v>204442</v>
      </c>
      <c r="C504" s="15"/>
    </row>
    <row r="505" spans="2:3">
      <c r="B505" s="17">
        <v>204422</v>
      </c>
      <c r="C505" s="15"/>
    </row>
    <row r="506" spans="2:3">
      <c r="B506" s="17">
        <v>204414</v>
      </c>
      <c r="C506" s="15"/>
    </row>
    <row r="507" spans="2:3">
      <c r="B507" s="17">
        <v>204398</v>
      </c>
      <c r="C507" s="15"/>
    </row>
    <row r="508" spans="2:3">
      <c r="B508" s="17">
        <v>204390</v>
      </c>
      <c r="C508" s="15"/>
    </row>
    <row r="509" spans="2:3">
      <c r="B509" s="1">
        <v>204385</v>
      </c>
      <c r="C509" s="15"/>
    </row>
    <row r="510" spans="2:3">
      <c r="B510" s="17">
        <v>204354</v>
      </c>
      <c r="C510" s="15"/>
    </row>
    <row r="511" spans="2:3">
      <c r="B511" s="17">
        <v>204348</v>
      </c>
      <c r="C511" s="15"/>
    </row>
    <row r="512" spans="2:3">
      <c r="B512" s="17">
        <v>204345</v>
      </c>
      <c r="C512" s="15"/>
    </row>
    <row r="513" spans="2:3">
      <c r="B513" s="17">
        <v>204329</v>
      </c>
      <c r="C513" s="15"/>
    </row>
    <row r="514" spans="2:3">
      <c r="B514" s="17">
        <v>204326</v>
      </c>
      <c r="C514" s="15"/>
    </row>
    <row r="515" spans="2:3">
      <c r="B515" s="17">
        <v>204297</v>
      </c>
      <c r="C515" s="15"/>
    </row>
    <row r="516" spans="2:3">
      <c r="B516" s="17">
        <v>204295</v>
      </c>
      <c r="C516" s="15"/>
    </row>
    <row r="517" spans="2:3">
      <c r="B517" s="17">
        <v>204286</v>
      </c>
      <c r="C517" s="15"/>
    </row>
    <row r="518" spans="2:3">
      <c r="B518" s="17">
        <v>204282</v>
      </c>
      <c r="C518" s="15"/>
    </row>
    <row r="519" spans="2:3">
      <c r="B519" s="17">
        <v>204270</v>
      </c>
      <c r="C519" s="15"/>
    </row>
    <row r="520" spans="2:3">
      <c r="B520" s="17">
        <v>204268</v>
      </c>
      <c r="C520" s="15"/>
    </row>
    <row r="521" spans="2:3">
      <c r="B521" s="17">
        <v>204264</v>
      </c>
      <c r="C521" s="15"/>
    </row>
    <row r="522" spans="2:3">
      <c r="B522" s="17">
        <v>204206</v>
      </c>
      <c r="C522" s="15"/>
    </row>
    <row r="523" spans="2:3">
      <c r="B523" s="17">
        <v>204198</v>
      </c>
      <c r="C523" s="15"/>
    </row>
    <row r="524" spans="2:3">
      <c r="B524" s="17">
        <v>204180</v>
      </c>
      <c r="C524" s="15"/>
    </row>
    <row r="525" spans="2:3">
      <c r="B525" s="17">
        <v>204137</v>
      </c>
      <c r="C525" s="15"/>
    </row>
    <row r="526" spans="2:3">
      <c r="B526" s="17">
        <v>204125</v>
      </c>
      <c r="C526" s="15"/>
    </row>
    <row r="527" spans="2:3">
      <c r="B527" s="17">
        <v>204116</v>
      </c>
      <c r="C527" s="15"/>
    </row>
    <row r="528" spans="2:3">
      <c r="B528" s="17">
        <v>204113</v>
      </c>
      <c r="C528" s="15"/>
    </row>
    <row r="529" spans="2:3">
      <c r="B529" s="17">
        <v>204094</v>
      </c>
      <c r="C529" s="15"/>
    </row>
    <row r="530" spans="2:3">
      <c r="B530" s="17">
        <v>204065</v>
      </c>
      <c r="C530" s="15"/>
    </row>
    <row r="531" spans="2:3">
      <c r="B531" s="17">
        <v>204033</v>
      </c>
      <c r="C531" s="15"/>
    </row>
    <row r="532" spans="2:3">
      <c r="B532" s="1">
        <v>203954</v>
      </c>
      <c r="C532" s="15"/>
    </row>
    <row r="533" spans="2:3">
      <c r="B533" s="17">
        <v>203945</v>
      </c>
      <c r="C533" s="15"/>
    </row>
    <row r="534" spans="2:3">
      <c r="B534" s="17">
        <v>203931</v>
      </c>
      <c r="C534" s="15"/>
    </row>
    <row r="535" spans="2:3">
      <c r="B535" s="17">
        <v>203928</v>
      </c>
      <c r="C535" s="15"/>
    </row>
    <row r="536" spans="2:3">
      <c r="B536" s="17">
        <v>203898</v>
      </c>
      <c r="C536" s="15"/>
    </row>
    <row r="537" spans="2:3">
      <c r="B537" s="17">
        <v>203856</v>
      </c>
      <c r="C537" s="15"/>
    </row>
    <row r="538" spans="2:3">
      <c r="B538" s="17">
        <v>203835</v>
      </c>
      <c r="C538" s="15"/>
    </row>
    <row r="539" spans="2:3">
      <c r="B539" s="17">
        <v>203832</v>
      </c>
      <c r="C539" s="15"/>
    </row>
    <row r="540" spans="2:3">
      <c r="B540" s="17">
        <v>203829</v>
      </c>
      <c r="C540" s="16"/>
    </row>
    <row r="541" spans="2:3">
      <c r="B541" s="17">
        <v>203827</v>
      </c>
      <c r="C541" s="16"/>
    </row>
    <row r="542" spans="2:3">
      <c r="B542" s="17">
        <v>203788</v>
      </c>
      <c r="C542" s="16"/>
    </row>
    <row r="543" spans="2:3">
      <c r="B543" s="17">
        <v>203769</v>
      </c>
      <c r="C543" s="16"/>
    </row>
    <row r="544" spans="2:3">
      <c r="B544" s="17">
        <v>203767</v>
      </c>
      <c r="C544" s="16"/>
    </row>
    <row r="545" spans="2:3">
      <c r="B545" s="17">
        <v>203751</v>
      </c>
      <c r="C545" s="16"/>
    </row>
    <row r="546" spans="2:3">
      <c r="B546" s="17">
        <v>203748</v>
      </c>
      <c r="C546" s="16"/>
    </row>
    <row r="547" spans="2:3">
      <c r="B547" s="17">
        <v>203745</v>
      </c>
      <c r="C547" s="16"/>
    </row>
    <row r="548" spans="2:3">
      <c r="B548" s="17">
        <v>203742</v>
      </c>
      <c r="C548" s="16"/>
    </row>
    <row r="549" spans="2:3">
      <c r="B549" s="17">
        <v>203733</v>
      </c>
      <c r="C549" s="16"/>
    </row>
    <row r="550" spans="2:3">
      <c r="B550" s="17">
        <v>203731</v>
      </c>
      <c r="C550" s="16"/>
    </row>
    <row r="551" spans="2:3">
      <c r="B551" s="17">
        <v>203726</v>
      </c>
      <c r="C551" s="16"/>
    </row>
    <row r="552" spans="2:3">
      <c r="B552" s="17">
        <v>203693</v>
      </c>
      <c r="C552" s="16"/>
    </row>
    <row r="553" spans="2:3">
      <c r="B553" s="17">
        <v>203691</v>
      </c>
      <c r="C553" s="16"/>
    </row>
    <row r="554" spans="2:3">
      <c r="B554" s="17">
        <v>203671</v>
      </c>
      <c r="C554" s="16"/>
    </row>
    <row r="555" spans="2:3">
      <c r="B555" s="17">
        <v>203644</v>
      </c>
      <c r="C555" s="16"/>
    </row>
    <row r="556" spans="2:3">
      <c r="B556" s="17">
        <v>203636</v>
      </c>
      <c r="C556" s="16"/>
    </row>
    <row r="557" spans="2:3">
      <c r="B557" s="17">
        <v>203608</v>
      </c>
      <c r="C557" s="16"/>
    </row>
    <row r="558" spans="2:3">
      <c r="B558" s="17">
        <v>203603</v>
      </c>
      <c r="C558" s="16"/>
    </row>
    <row r="559" spans="2:3">
      <c r="B559" s="17">
        <v>203573</v>
      </c>
      <c r="C559" s="16"/>
    </row>
    <row r="560" spans="2:3">
      <c r="B560" s="17">
        <v>203568</v>
      </c>
      <c r="C560" s="16"/>
    </row>
    <row r="561" spans="2:3">
      <c r="B561" s="17">
        <v>203543</v>
      </c>
      <c r="C561" s="16"/>
    </row>
    <row r="562" spans="2:3">
      <c r="B562" s="17">
        <v>203534</v>
      </c>
      <c r="C562" s="16"/>
    </row>
    <row r="563" spans="2:3">
      <c r="B563" s="17">
        <v>203506</v>
      </c>
      <c r="C563" s="16"/>
    </row>
    <row r="564" spans="2:3">
      <c r="B564" s="17">
        <v>203494</v>
      </c>
      <c r="C564" s="16"/>
    </row>
    <row r="565" spans="2:3">
      <c r="B565" s="17">
        <v>203481</v>
      </c>
      <c r="C565" s="16"/>
    </row>
    <row r="566" spans="2:3">
      <c r="B566" s="17">
        <v>203466</v>
      </c>
      <c r="C566" s="16"/>
    </row>
    <row r="567" spans="2:3">
      <c r="B567" s="1">
        <v>203438</v>
      </c>
      <c r="C567" s="16"/>
    </row>
    <row r="568" spans="2:3">
      <c r="B568" s="17">
        <v>203421</v>
      </c>
      <c r="C568" s="16"/>
    </row>
    <row r="569" spans="2:3">
      <c r="B569" s="17">
        <v>203419</v>
      </c>
      <c r="C569" s="16"/>
    </row>
    <row r="570" spans="2:3">
      <c r="B570" s="17">
        <v>203387</v>
      </c>
      <c r="C570" s="16"/>
    </row>
    <row r="571" spans="2:3">
      <c r="B571" s="17">
        <v>203374</v>
      </c>
      <c r="C571" s="16"/>
    </row>
    <row r="572" spans="2:3">
      <c r="B572" s="17">
        <v>203344</v>
      </c>
      <c r="C572" s="16"/>
    </row>
    <row r="573" spans="2:3">
      <c r="B573" s="17">
        <v>203339</v>
      </c>
      <c r="C573" s="16"/>
    </row>
    <row r="574" spans="2:3">
      <c r="B574" s="17">
        <v>203329</v>
      </c>
      <c r="C574" s="16"/>
    </row>
    <row r="575" spans="2:3">
      <c r="B575" s="17">
        <v>203321</v>
      </c>
      <c r="C575" s="16"/>
    </row>
    <row r="576" spans="2:3">
      <c r="B576" s="17">
        <v>203319</v>
      </c>
      <c r="C576" s="16"/>
    </row>
    <row r="577" spans="2:3">
      <c r="B577" s="17">
        <v>203317</v>
      </c>
      <c r="C577" s="16"/>
    </row>
    <row r="578" spans="2:3">
      <c r="B578" s="17">
        <v>203287</v>
      </c>
      <c r="C578" s="16"/>
    </row>
    <row r="579" spans="2:3">
      <c r="B579" s="17">
        <v>203274</v>
      </c>
      <c r="C579" s="16"/>
    </row>
    <row r="580" spans="2:3">
      <c r="B580" s="17">
        <v>203182</v>
      </c>
      <c r="C580" s="16"/>
    </row>
    <row r="581" spans="2:3">
      <c r="B581" s="17">
        <v>203180</v>
      </c>
      <c r="C581" s="16"/>
    </row>
    <row r="582" spans="2:3">
      <c r="B582" s="17">
        <v>203173</v>
      </c>
      <c r="C582" s="16"/>
    </row>
    <row r="583" spans="2:3">
      <c r="B583" s="17">
        <v>203161</v>
      </c>
      <c r="C583" s="16"/>
    </row>
    <row r="584" spans="2:3">
      <c r="B584" s="17">
        <v>203136</v>
      </c>
      <c r="C584" s="16"/>
    </row>
    <row r="585" spans="2:3">
      <c r="B585" s="17">
        <v>203122</v>
      </c>
      <c r="C585" s="16"/>
    </row>
    <row r="586" spans="2:3">
      <c r="B586" s="17">
        <v>203107</v>
      </c>
      <c r="C586" s="16"/>
    </row>
    <row r="587" spans="2:3">
      <c r="B587" s="17">
        <v>203088</v>
      </c>
      <c r="C587" s="16"/>
    </row>
    <row r="588" spans="2:3">
      <c r="B588" s="17">
        <v>203081</v>
      </c>
      <c r="C588" s="16"/>
    </row>
    <row r="589" spans="2:3">
      <c r="B589" s="17">
        <v>203014</v>
      </c>
      <c r="C589" s="16"/>
    </row>
    <row r="590" spans="2:3">
      <c r="B590" s="17">
        <v>202996</v>
      </c>
      <c r="C590" s="16"/>
    </row>
    <row r="591" spans="2:3">
      <c r="B591" s="1">
        <v>202986</v>
      </c>
      <c r="C591" s="16"/>
    </row>
    <row r="592" spans="2:3">
      <c r="B592" s="17">
        <v>202982</v>
      </c>
      <c r="C592" s="16"/>
    </row>
    <row r="593" spans="2:3">
      <c r="B593" s="17">
        <v>202980</v>
      </c>
      <c r="C593" s="16"/>
    </row>
    <row r="594" spans="2:3">
      <c r="B594" s="17">
        <v>202974</v>
      </c>
      <c r="C594" s="16"/>
    </row>
    <row r="595" spans="2:3">
      <c r="B595" s="17">
        <v>202963</v>
      </c>
      <c r="C595" s="16"/>
    </row>
    <row r="596" spans="2:3">
      <c r="B596" s="17">
        <v>202960</v>
      </c>
      <c r="C596" s="16"/>
    </row>
    <row r="597" spans="2:3">
      <c r="B597" s="17">
        <v>202959</v>
      </c>
      <c r="C597" s="16"/>
    </row>
    <row r="598" spans="2:3">
      <c r="B598" s="17">
        <v>202951</v>
      </c>
      <c r="C598" s="16"/>
    </row>
    <row r="599" spans="2:3">
      <c r="B599" s="17">
        <v>202948</v>
      </c>
      <c r="C599" s="16"/>
    </row>
    <row r="600" spans="2:3">
      <c r="B600" s="17">
        <v>202943</v>
      </c>
      <c r="C600" s="16"/>
    </row>
    <row r="601" spans="2:3">
      <c r="B601" s="17">
        <v>202935</v>
      </c>
      <c r="C601" s="16"/>
    </row>
    <row r="602" spans="2:3">
      <c r="B602" s="17">
        <v>202933</v>
      </c>
      <c r="C602" s="16"/>
    </row>
    <row r="603" spans="2:3">
      <c r="B603" s="17">
        <v>202921</v>
      </c>
      <c r="C603" s="16"/>
    </row>
    <row r="604" spans="2:3">
      <c r="B604" s="17">
        <v>202896</v>
      </c>
      <c r="C604" s="16"/>
    </row>
    <row r="605" spans="2:3">
      <c r="B605" s="17">
        <v>202894</v>
      </c>
      <c r="C605" s="16"/>
    </row>
    <row r="606" spans="2:3">
      <c r="B606" s="17">
        <v>202883</v>
      </c>
      <c r="C606" s="16"/>
    </row>
    <row r="607" spans="2:3">
      <c r="B607" s="17">
        <v>202880</v>
      </c>
      <c r="C607" s="16"/>
    </row>
    <row r="608" spans="2:3">
      <c r="B608" s="17">
        <v>202873</v>
      </c>
      <c r="C608" s="16"/>
    </row>
    <row r="609" spans="2:3">
      <c r="B609" s="17">
        <v>202871</v>
      </c>
      <c r="C609" s="16"/>
    </row>
    <row r="610" spans="2:3">
      <c r="B610" s="17">
        <v>202868</v>
      </c>
      <c r="C610" s="16"/>
    </row>
    <row r="611" spans="2:3">
      <c r="B611" s="17">
        <v>202865</v>
      </c>
      <c r="C611" s="16"/>
    </row>
    <row r="612" spans="2:3">
      <c r="B612" s="17">
        <v>202861</v>
      </c>
      <c r="C612" s="16"/>
    </row>
    <row r="613" spans="2:3">
      <c r="B613" s="17">
        <v>202859</v>
      </c>
      <c r="C613" s="16"/>
    </row>
    <row r="614" spans="2:3">
      <c r="B614" s="17">
        <v>202845</v>
      </c>
    </row>
    <row r="615" spans="2:3">
      <c r="B615" s="17">
        <v>202834</v>
      </c>
    </row>
    <row r="616" spans="2:3">
      <c r="B616" s="17">
        <v>202831</v>
      </c>
    </row>
    <row r="617" spans="2:3">
      <c r="B617" s="17">
        <v>202829</v>
      </c>
    </row>
    <row r="618" spans="2:3">
      <c r="B618" s="17">
        <v>202819</v>
      </c>
    </row>
    <row r="619" spans="2:3">
      <c r="B619" s="17">
        <v>202760</v>
      </c>
    </row>
    <row r="620" spans="2:3">
      <c r="B620" s="1">
        <v>202713</v>
      </c>
    </row>
    <row r="621" spans="2:3">
      <c r="B621" s="17">
        <v>202709</v>
      </c>
    </row>
    <row r="622" spans="2:3">
      <c r="B622" s="17">
        <v>202693</v>
      </c>
    </row>
    <row r="623" spans="2:3">
      <c r="B623" s="17">
        <v>202690</v>
      </c>
    </row>
    <row r="624" spans="2:3">
      <c r="B624" s="1">
        <v>202589</v>
      </c>
    </row>
    <row r="625" spans="2:2">
      <c r="B625" s="17">
        <v>202573</v>
      </c>
    </row>
    <row r="626" spans="2:2">
      <c r="B626" s="17">
        <v>202570</v>
      </c>
    </row>
    <row r="627" spans="2:2">
      <c r="B627" s="17">
        <v>202512</v>
      </c>
    </row>
    <row r="628" spans="2:2">
      <c r="B628" s="17">
        <v>123456</v>
      </c>
    </row>
    <row r="629" spans="2:2">
      <c r="B629" s="1">
        <v>100</v>
      </c>
    </row>
  </sheetData>
  <sortState ref="D2:D53">
    <sortCondition descending="1" ref="D2"/>
  </sortState>
  <pageMargins left="0.7" right="0.7" top="0.75" bottom="0.75" header="0.3" footer="0.3"/>
  <pageSetup paperSize="9" orientation="portrait" horizontalDpi="4294967293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Va_Accueil">
                <anchor moveWithCells="1">
                  <from>
                    <xdr:col>4</xdr:col>
                    <xdr:colOff>228600</xdr:colOff>
                    <xdr:row>0</xdr:row>
                    <xdr:rowOff>66675</xdr:rowOff>
                  </from>
                  <to>
                    <xdr:col>5</xdr:col>
                    <xdr:colOff>733425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4" name="Button 2">
              <controlPr defaultSize="0" print="0" autoFill="0" autoPict="0" macro="[0]!Va_Accueil">
                <anchor moveWithCells="1">
                  <from>
                    <xdr:col>2</xdr:col>
                    <xdr:colOff>104775</xdr:colOff>
                    <xdr:row>99</xdr:row>
                    <xdr:rowOff>57150</xdr:rowOff>
                  </from>
                  <to>
                    <xdr:col>3</xdr:col>
                    <xdr:colOff>1304925</xdr:colOff>
                    <xdr:row>101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5" name="Button 3">
              <controlPr defaultSize="0" print="0" autoFill="0" autoPict="0" macro="[0]!Va_Accueil">
                <anchor moveWithCells="1">
                  <from>
                    <xdr:col>2</xdr:col>
                    <xdr:colOff>104775</xdr:colOff>
                    <xdr:row>99</xdr:row>
                    <xdr:rowOff>57150</xdr:rowOff>
                  </from>
                  <to>
                    <xdr:col>3</xdr:col>
                    <xdr:colOff>1304925</xdr:colOff>
                    <xdr:row>101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6" name="Button 4">
              <controlPr defaultSize="0" print="0" autoFill="0" autoPict="0" macro="[0]!Va_Accueil">
                <anchor moveWithCells="1">
                  <from>
                    <xdr:col>2</xdr:col>
                    <xdr:colOff>104775</xdr:colOff>
                    <xdr:row>99</xdr:row>
                    <xdr:rowOff>57150</xdr:rowOff>
                  </from>
                  <to>
                    <xdr:col>3</xdr:col>
                    <xdr:colOff>1304925</xdr:colOff>
                    <xdr:row>101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743C4"/>
  </sheetPr>
  <dimension ref="A1:LF141"/>
  <sheetViews>
    <sheetView showGridLines="0" zoomScale="190" zoomScaleNormal="190" zoomScalePageLayoutView="130" workbookViewId="0">
      <pane ySplit="6" topLeftCell="A7" activePane="bottomLeft" state="frozen"/>
      <selection pane="bottomLeft" activeCell="E15" sqref="E15"/>
    </sheetView>
  </sheetViews>
  <sheetFormatPr baseColWidth="10" defaultRowHeight="24.95" customHeight="1"/>
  <cols>
    <col min="1" max="1" width="12.7109375" style="38" customWidth="1"/>
    <col min="2" max="2" width="14.42578125" style="38" customWidth="1"/>
    <col min="3" max="3" width="8" style="74" customWidth="1"/>
    <col min="4" max="4" width="6.7109375" style="236" customWidth="1"/>
    <col min="5" max="5" width="15" style="236" bestFit="1" customWidth="1"/>
    <col min="6" max="6" width="11" style="236" customWidth="1"/>
    <col min="7" max="7" width="13.28515625" style="237" customWidth="1"/>
    <col min="8" max="8" width="11.42578125" style="236" bestFit="1" customWidth="1"/>
    <col min="9" max="13" width="8" style="236" customWidth="1"/>
    <col min="14" max="14" width="8" style="236" bestFit="1" customWidth="1"/>
    <col min="15" max="21" width="20.28515625" style="38" customWidth="1"/>
    <col min="22" max="24" width="20.28515625" style="38" bestFit="1" customWidth="1"/>
    <col min="25" max="66" width="20.28515625" style="38" customWidth="1"/>
    <col min="67" max="210" width="20.28515625" style="38" bestFit="1" customWidth="1"/>
    <col min="211" max="16384" width="11.42578125" style="38"/>
  </cols>
  <sheetData>
    <row r="1" spans="1:318" ht="24.95" hidden="1" customHeight="1">
      <c r="A1"/>
      <c r="B1"/>
    </row>
    <row r="2" spans="1:318" ht="12.75">
      <c r="A2" s="149" t="s">
        <v>20</v>
      </c>
      <c r="B2" s="150" t="s">
        <v>361</v>
      </c>
    </row>
    <row r="3" spans="1:318" ht="12.75">
      <c r="A3" s="149" t="s">
        <v>21</v>
      </c>
      <c r="B3" s="150" t="s">
        <v>372</v>
      </c>
      <c r="F3" s="314">
        <f>SUM(F7:F52)</f>
        <v>11670.449999999997</v>
      </c>
    </row>
    <row r="4" spans="1:318" ht="24.95" hidden="1" customHeight="1">
      <c r="A4" s="60"/>
    </row>
    <row r="5" spans="1:318" ht="15" hidden="1">
      <c r="A5" s="151"/>
      <c r="B5" s="151"/>
      <c r="C5" s="152"/>
      <c r="D5" s="238" t="s">
        <v>64</v>
      </c>
      <c r="E5" s="235"/>
      <c r="F5" s="235"/>
      <c r="G5" s="235"/>
      <c r="H5" s="235"/>
      <c r="I5" s="235"/>
      <c r="J5" s="235"/>
      <c r="K5" s="235"/>
      <c r="L5" s="235"/>
      <c r="M5" s="235"/>
      <c r="N5" s="23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</row>
    <row r="6" spans="1:318" s="296" customFormat="1" ht="11.25">
      <c r="A6" s="293" t="s">
        <v>105</v>
      </c>
      <c r="B6" s="293" t="s">
        <v>2</v>
      </c>
      <c r="C6" s="294" t="s">
        <v>17</v>
      </c>
      <c r="D6" s="239" t="s">
        <v>106</v>
      </c>
      <c r="E6" s="239" t="s">
        <v>65</v>
      </c>
      <c r="F6" s="240" t="s">
        <v>66</v>
      </c>
      <c r="G6" s="240" t="s">
        <v>67</v>
      </c>
      <c r="H6" s="240" t="s">
        <v>41</v>
      </c>
      <c r="I6" s="239" t="s">
        <v>84</v>
      </c>
      <c r="J6" s="239" t="s">
        <v>85</v>
      </c>
      <c r="K6" s="239" t="s">
        <v>86</v>
      </c>
      <c r="L6" s="239" t="s">
        <v>87</v>
      </c>
      <c r="M6" s="239" t="s">
        <v>88</v>
      </c>
      <c r="N6" s="239" t="s">
        <v>89</v>
      </c>
      <c r="O6" s="295"/>
      <c r="P6" s="295"/>
      <c r="Q6" s="295"/>
      <c r="R6" s="295"/>
      <c r="S6" s="295"/>
      <c r="T6" s="295"/>
      <c r="U6" s="295"/>
      <c r="V6" s="295"/>
      <c r="W6" s="295"/>
      <c r="X6" s="295"/>
      <c r="Y6" s="295"/>
      <c r="Z6" s="295"/>
      <c r="AA6" s="295"/>
      <c r="AB6" s="295"/>
      <c r="AC6" s="295"/>
      <c r="AD6" s="295"/>
      <c r="AE6" s="295"/>
      <c r="AF6" s="295"/>
      <c r="AG6" s="295"/>
      <c r="AH6" s="295"/>
      <c r="AI6" s="295"/>
      <c r="AJ6" s="295"/>
      <c r="AK6" s="295"/>
      <c r="AL6" s="295"/>
      <c r="AM6" s="295"/>
      <c r="AN6" s="295"/>
      <c r="AO6" s="295"/>
      <c r="AP6" s="295"/>
      <c r="AQ6" s="295"/>
      <c r="AR6" s="295"/>
      <c r="AS6" s="295"/>
      <c r="AT6" s="295"/>
      <c r="AU6" s="295"/>
      <c r="AV6" s="295"/>
      <c r="AW6" s="295"/>
      <c r="AX6" s="295"/>
      <c r="AY6" s="295"/>
      <c r="AZ6" s="295"/>
      <c r="BA6" s="295"/>
      <c r="BB6" s="295"/>
      <c r="BC6" s="295"/>
      <c r="BD6" s="295"/>
      <c r="BE6" s="295"/>
      <c r="BF6" s="295"/>
      <c r="BG6" s="295"/>
      <c r="BH6" s="295"/>
      <c r="BI6" s="295"/>
      <c r="BJ6" s="295"/>
      <c r="BK6" s="295"/>
      <c r="BL6" s="295"/>
      <c r="BM6" s="295"/>
      <c r="BN6" s="295"/>
      <c r="BO6" s="295"/>
      <c r="BP6" s="295"/>
      <c r="BQ6" s="295"/>
      <c r="BR6" s="295"/>
      <c r="BS6" s="295"/>
      <c r="BT6" s="295"/>
      <c r="BU6" s="295"/>
      <c r="BV6" s="295"/>
      <c r="BW6" s="295"/>
      <c r="BX6" s="295"/>
      <c r="BY6" s="295"/>
      <c r="BZ6" s="295"/>
      <c r="CA6" s="295"/>
      <c r="CB6" s="295"/>
      <c r="CC6" s="295"/>
      <c r="CD6" s="295"/>
      <c r="CE6" s="295"/>
      <c r="CF6" s="295"/>
      <c r="CG6" s="295"/>
      <c r="CH6" s="295"/>
      <c r="CI6" s="295"/>
      <c r="CJ6" s="295"/>
      <c r="CK6" s="295"/>
      <c r="CL6" s="295"/>
      <c r="CM6" s="295"/>
      <c r="CN6" s="295"/>
      <c r="CO6" s="295"/>
      <c r="CP6" s="295"/>
      <c r="CQ6" s="295"/>
      <c r="CR6" s="295"/>
      <c r="CS6" s="295"/>
      <c r="CT6" s="295"/>
      <c r="CU6" s="295"/>
      <c r="CV6" s="295"/>
      <c r="CW6" s="295"/>
      <c r="CX6" s="295"/>
      <c r="CY6" s="295"/>
      <c r="CZ6" s="295"/>
      <c r="DA6" s="295"/>
      <c r="DB6" s="295"/>
      <c r="DC6" s="295"/>
      <c r="DD6" s="295"/>
      <c r="DE6" s="295"/>
      <c r="DF6" s="295"/>
      <c r="DG6" s="295"/>
      <c r="DH6" s="295"/>
      <c r="DI6" s="295"/>
      <c r="DJ6" s="295"/>
      <c r="DK6" s="295"/>
      <c r="DL6" s="295"/>
      <c r="DM6" s="295"/>
      <c r="DN6" s="295"/>
      <c r="DO6" s="295"/>
      <c r="DP6" s="295"/>
      <c r="DQ6" s="295"/>
      <c r="DR6" s="295"/>
      <c r="DS6" s="295"/>
      <c r="DT6" s="295"/>
      <c r="DU6" s="295"/>
      <c r="DV6" s="295"/>
      <c r="DW6" s="295"/>
      <c r="DX6" s="295"/>
      <c r="DY6" s="295"/>
      <c r="DZ6" s="295"/>
      <c r="EA6" s="295"/>
      <c r="EB6" s="295"/>
      <c r="EC6" s="295"/>
      <c r="ED6" s="295"/>
      <c r="EE6" s="295"/>
      <c r="EF6" s="295"/>
      <c r="EG6" s="295"/>
      <c r="EH6" s="295"/>
      <c r="EI6" s="295"/>
      <c r="EJ6" s="295"/>
      <c r="EK6" s="295"/>
      <c r="EL6" s="295"/>
      <c r="EM6" s="295"/>
      <c r="EN6" s="295"/>
      <c r="EO6" s="295"/>
      <c r="EP6" s="295"/>
      <c r="EQ6" s="295"/>
      <c r="ER6" s="295"/>
      <c r="ES6" s="295"/>
      <c r="ET6" s="295"/>
      <c r="EU6" s="295"/>
      <c r="EV6" s="295"/>
      <c r="EW6" s="295"/>
      <c r="EX6" s="295"/>
      <c r="EY6" s="295"/>
      <c r="EZ6" s="295"/>
      <c r="FA6" s="295"/>
      <c r="FB6" s="295"/>
      <c r="FC6" s="295"/>
      <c r="FD6" s="295"/>
      <c r="FE6" s="295"/>
      <c r="FF6" s="295"/>
      <c r="FG6" s="295"/>
      <c r="FH6" s="295"/>
      <c r="FI6" s="295"/>
      <c r="FJ6" s="295"/>
      <c r="FK6" s="295"/>
      <c r="FL6" s="295"/>
      <c r="FM6" s="295"/>
      <c r="FN6" s="295"/>
      <c r="FO6" s="295"/>
      <c r="FP6" s="295"/>
      <c r="FQ6" s="295"/>
      <c r="FR6" s="295"/>
      <c r="FS6" s="295"/>
      <c r="FT6" s="295"/>
      <c r="FU6" s="295"/>
      <c r="FV6" s="295"/>
      <c r="FW6" s="295"/>
      <c r="FX6" s="295"/>
      <c r="FY6" s="295"/>
      <c r="FZ6" s="295"/>
      <c r="GA6" s="295"/>
      <c r="GB6" s="295"/>
      <c r="GC6" s="295"/>
      <c r="GD6" s="295"/>
      <c r="GE6" s="295"/>
      <c r="GF6" s="295"/>
      <c r="GG6" s="295"/>
      <c r="GH6" s="295"/>
      <c r="GI6" s="295"/>
      <c r="GJ6" s="295"/>
      <c r="GK6" s="295"/>
      <c r="GL6" s="295"/>
      <c r="GM6" s="295"/>
      <c r="GN6" s="295"/>
      <c r="GO6" s="295"/>
      <c r="GP6" s="295"/>
      <c r="GQ6" s="295"/>
      <c r="GR6" s="295"/>
      <c r="GS6" s="295"/>
      <c r="GT6" s="295"/>
      <c r="GU6" s="295"/>
      <c r="GV6" s="295"/>
      <c r="GW6" s="295"/>
      <c r="GX6" s="295"/>
      <c r="GY6" s="295"/>
      <c r="GZ6" s="295"/>
      <c r="HA6" s="295"/>
      <c r="HB6" s="295"/>
      <c r="HC6" s="295"/>
      <c r="HD6" s="295"/>
      <c r="HE6" s="295"/>
      <c r="HF6" s="295"/>
      <c r="HG6" s="295"/>
      <c r="HH6" s="295"/>
      <c r="HI6" s="295"/>
      <c r="HJ6" s="295"/>
      <c r="HK6" s="295"/>
      <c r="HL6" s="295"/>
      <c r="HM6" s="295"/>
      <c r="HN6" s="295"/>
      <c r="HO6" s="295"/>
      <c r="HP6" s="295"/>
      <c r="HQ6" s="295"/>
      <c r="HR6" s="295"/>
      <c r="HS6" s="295"/>
      <c r="HT6" s="295"/>
      <c r="HU6" s="295"/>
      <c r="HV6" s="295"/>
      <c r="HW6" s="295"/>
      <c r="HX6" s="295"/>
      <c r="HY6" s="295"/>
      <c r="HZ6" s="295"/>
      <c r="IA6" s="295"/>
      <c r="IB6" s="295"/>
      <c r="IC6" s="295"/>
      <c r="ID6" s="295"/>
      <c r="IE6" s="295"/>
      <c r="IF6" s="295"/>
      <c r="IG6" s="295"/>
      <c r="IH6" s="295"/>
      <c r="II6" s="295"/>
      <c r="IJ6" s="295"/>
      <c r="IK6" s="295"/>
      <c r="IL6" s="295"/>
      <c r="IM6" s="295"/>
      <c r="IN6" s="295"/>
      <c r="IO6" s="295"/>
      <c r="IP6" s="295"/>
      <c r="IQ6" s="295"/>
      <c r="IR6" s="295"/>
      <c r="IS6" s="295"/>
      <c r="IT6" s="295"/>
      <c r="IU6" s="295"/>
      <c r="IV6" s="295"/>
      <c r="IW6" s="295"/>
      <c r="IX6" s="295"/>
      <c r="IY6" s="295"/>
      <c r="IZ6" s="295"/>
      <c r="JA6" s="295"/>
      <c r="JB6" s="295"/>
      <c r="JC6" s="295"/>
      <c r="JD6" s="295"/>
      <c r="JE6" s="295"/>
      <c r="JF6" s="295"/>
      <c r="JG6" s="295"/>
      <c r="JH6" s="295"/>
      <c r="JI6" s="295"/>
      <c r="JJ6" s="295"/>
      <c r="JK6" s="295"/>
      <c r="JL6" s="295"/>
      <c r="JM6" s="295"/>
      <c r="JN6" s="295"/>
      <c r="JO6" s="295"/>
      <c r="JP6" s="295"/>
      <c r="JQ6" s="295"/>
      <c r="JR6" s="295"/>
      <c r="JS6" s="295"/>
      <c r="JT6" s="295"/>
      <c r="JU6" s="295"/>
      <c r="JV6" s="295"/>
      <c r="JW6" s="295"/>
      <c r="JX6" s="295"/>
      <c r="JY6" s="295"/>
      <c r="JZ6" s="295"/>
      <c r="KA6" s="295"/>
      <c r="KB6" s="295"/>
      <c r="KC6" s="295"/>
      <c r="KD6" s="295"/>
      <c r="KE6" s="295"/>
      <c r="KF6" s="295"/>
      <c r="KG6" s="295"/>
      <c r="KH6" s="295"/>
      <c r="KI6" s="295"/>
      <c r="KJ6" s="295"/>
      <c r="KK6" s="295"/>
      <c r="KL6" s="295"/>
      <c r="KM6" s="295"/>
      <c r="KN6" s="295"/>
      <c r="KO6" s="295"/>
      <c r="KP6" s="295"/>
      <c r="KQ6" s="295"/>
      <c r="KR6" s="295"/>
      <c r="KS6" s="295"/>
      <c r="KT6" s="295"/>
      <c r="KU6" s="295"/>
      <c r="KV6" s="295"/>
      <c r="KW6" s="295"/>
      <c r="KX6" s="295"/>
      <c r="KY6" s="295"/>
      <c r="KZ6" s="295"/>
      <c r="LA6" s="295"/>
      <c r="LB6" s="295"/>
      <c r="LC6" s="295"/>
      <c r="LD6" s="295"/>
      <c r="LE6" s="295"/>
      <c r="LF6" s="295"/>
    </row>
    <row r="7" spans="1:318" s="137" customFormat="1" ht="12.75">
      <c r="A7" s="317" t="s">
        <v>362</v>
      </c>
      <c r="B7" s="250">
        <v>30</v>
      </c>
      <c r="C7" s="318" t="s">
        <v>355</v>
      </c>
      <c r="D7" s="320">
        <v>202948</v>
      </c>
      <c r="E7" s="321">
        <v>280.5</v>
      </c>
      <c r="F7" s="322">
        <v>681.45</v>
      </c>
      <c r="G7" s="323"/>
      <c r="H7" s="324">
        <v>0</v>
      </c>
      <c r="I7" s="320">
        <v>80849886</v>
      </c>
      <c r="J7" s="320">
        <v>80850822</v>
      </c>
      <c r="K7" s="320"/>
      <c r="L7" s="320"/>
      <c r="M7" s="320"/>
      <c r="N7" s="320"/>
      <c r="O7" s="147"/>
      <c r="P7" s="147"/>
      <c r="Q7" s="147"/>
      <c r="R7" s="147"/>
      <c r="S7" s="147"/>
      <c r="T7" s="147"/>
      <c r="U7" s="147"/>
      <c r="V7" s="147"/>
      <c r="W7" s="147"/>
      <c r="X7" s="147"/>
      <c r="Y7" s="147"/>
      <c r="Z7" s="147"/>
      <c r="AA7" s="147"/>
      <c r="AB7" s="147"/>
      <c r="AC7" s="147"/>
      <c r="AD7" s="147"/>
      <c r="AE7" s="147"/>
      <c r="AF7" s="147"/>
      <c r="AG7" s="147"/>
      <c r="AH7" s="147"/>
      <c r="AI7" s="147"/>
      <c r="AJ7" s="147"/>
      <c r="AK7" s="147"/>
      <c r="AL7" s="147"/>
      <c r="AM7" s="147"/>
      <c r="AN7" s="147"/>
      <c r="AO7" s="147"/>
      <c r="AP7" s="147"/>
      <c r="AQ7" s="147"/>
      <c r="AR7" s="147"/>
      <c r="AS7" s="147"/>
      <c r="AT7" s="147"/>
      <c r="AU7" s="147"/>
      <c r="AV7" s="147"/>
      <c r="AW7" s="147"/>
      <c r="AX7" s="147"/>
      <c r="AY7" s="147"/>
      <c r="AZ7" s="147"/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147"/>
      <c r="BM7" s="147"/>
      <c r="BN7" s="147"/>
      <c r="BO7" s="147"/>
      <c r="BP7" s="147"/>
      <c r="BQ7" s="147"/>
      <c r="BR7" s="147"/>
      <c r="BS7" s="147"/>
      <c r="BT7" s="147"/>
      <c r="BU7" s="147"/>
      <c r="BV7" s="147"/>
      <c r="BW7" s="147"/>
      <c r="BX7" s="147"/>
      <c r="BY7" s="147"/>
      <c r="BZ7" s="147"/>
      <c r="CA7" s="147"/>
      <c r="CB7" s="147"/>
      <c r="CC7" s="147"/>
      <c r="CD7" s="147"/>
      <c r="CE7" s="147"/>
      <c r="CF7" s="147"/>
      <c r="CG7" s="147"/>
      <c r="CH7" s="147"/>
      <c r="CI7" s="147"/>
      <c r="CJ7" s="147"/>
      <c r="CK7" s="147"/>
      <c r="CL7" s="147"/>
      <c r="CM7" s="147"/>
      <c r="CN7" s="147"/>
      <c r="CO7" s="147"/>
      <c r="CP7" s="147"/>
      <c r="CQ7" s="147"/>
      <c r="CR7" s="147"/>
      <c r="CS7" s="147"/>
      <c r="CT7" s="147"/>
      <c r="CU7" s="147"/>
      <c r="CV7" s="147"/>
      <c r="CW7" s="147"/>
      <c r="CX7" s="147"/>
      <c r="CY7" s="147"/>
      <c r="CZ7" s="147"/>
      <c r="DA7" s="147"/>
      <c r="DB7" s="147"/>
      <c r="DC7" s="147"/>
      <c r="DD7" s="147"/>
      <c r="DE7" s="147"/>
      <c r="DF7" s="147"/>
      <c r="DG7" s="147"/>
      <c r="DH7" s="147"/>
      <c r="DI7" s="147"/>
      <c r="DJ7" s="147"/>
      <c r="DK7" s="147"/>
      <c r="DL7" s="147"/>
      <c r="DM7" s="147"/>
      <c r="DN7" s="147"/>
      <c r="DO7" s="147"/>
      <c r="DP7" s="147"/>
      <c r="DQ7" s="147"/>
      <c r="DR7" s="147"/>
      <c r="DS7" s="147"/>
      <c r="DT7" s="147"/>
      <c r="DU7" s="147"/>
      <c r="DV7" s="147"/>
      <c r="DW7" s="147"/>
      <c r="DX7" s="147"/>
      <c r="DY7" s="147"/>
      <c r="DZ7" s="147"/>
      <c r="EA7" s="147"/>
      <c r="EB7" s="147"/>
      <c r="EC7" s="147"/>
      <c r="ED7" s="147"/>
      <c r="EE7" s="147"/>
      <c r="EF7" s="147"/>
      <c r="EG7" s="147"/>
      <c r="EH7" s="147"/>
      <c r="EI7" s="147"/>
      <c r="EJ7" s="147"/>
      <c r="EK7" s="147"/>
      <c r="EL7" s="147"/>
      <c r="EM7" s="147"/>
      <c r="EN7" s="147"/>
      <c r="EO7" s="147"/>
      <c r="EP7" s="147"/>
      <c r="EQ7" s="147"/>
      <c r="ER7" s="147"/>
      <c r="ES7" s="147"/>
      <c r="ET7" s="147"/>
      <c r="EU7" s="147"/>
      <c r="EV7" s="147"/>
      <c r="EW7" s="147"/>
      <c r="EX7" s="147"/>
      <c r="EY7" s="147"/>
      <c r="EZ7" s="147"/>
      <c r="FA7" s="147"/>
      <c r="FB7" s="147"/>
      <c r="FC7" s="147"/>
      <c r="FD7" s="147"/>
      <c r="FE7" s="147"/>
      <c r="FF7" s="147"/>
      <c r="FG7" s="147"/>
      <c r="FH7" s="147"/>
      <c r="FI7" s="147"/>
      <c r="FJ7" s="147"/>
      <c r="FK7" s="147"/>
      <c r="FL7" s="147"/>
      <c r="FM7" s="147"/>
      <c r="FN7" s="147"/>
      <c r="FO7" s="147"/>
      <c r="FP7" s="147"/>
      <c r="FQ7" s="147"/>
      <c r="FR7" s="147"/>
      <c r="FS7" s="147"/>
      <c r="FT7" s="147"/>
      <c r="FU7" s="147"/>
      <c r="FV7" s="147"/>
      <c r="FW7" s="147"/>
      <c r="FX7" s="147"/>
      <c r="FY7" s="147"/>
      <c r="FZ7" s="147"/>
      <c r="GA7" s="147"/>
      <c r="GB7" s="147"/>
      <c r="GC7" s="147"/>
      <c r="GD7" s="147"/>
      <c r="GE7" s="147"/>
      <c r="GF7" s="147"/>
      <c r="GG7" s="147"/>
      <c r="GH7" s="147"/>
      <c r="GI7" s="147"/>
      <c r="GJ7" s="147"/>
      <c r="GK7" s="147"/>
      <c r="GL7" s="147"/>
      <c r="GM7" s="147"/>
      <c r="GN7" s="147"/>
      <c r="GO7" s="147"/>
      <c r="GP7" s="147"/>
      <c r="GQ7" s="147"/>
      <c r="GR7" s="147"/>
      <c r="GS7" s="147"/>
      <c r="GT7" s="147"/>
      <c r="GU7" s="147"/>
      <c r="GV7" s="147"/>
      <c r="GW7" s="147"/>
      <c r="GX7" s="147"/>
      <c r="GY7" s="147"/>
      <c r="GZ7" s="147"/>
      <c r="HA7" s="147"/>
      <c r="HB7" s="147"/>
      <c r="HC7" s="147"/>
      <c r="HD7" s="147"/>
      <c r="HE7" s="147"/>
      <c r="HF7" s="147"/>
      <c r="HG7" s="147"/>
      <c r="HH7" s="147"/>
      <c r="HI7" s="147"/>
      <c r="HJ7" s="147"/>
      <c r="HK7" s="147"/>
      <c r="HL7" s="147"/>
      <c r="HM7" s="147"/>
      <c r="HN7" s="147"/>
      <c r="HO7" s="147"/>
      <c r="HP7" s="147"/>
      <c r="HQ7" s="147"/>
      <c r="HR7" s="147"/>
      <c r="HS7" s="147"/>
      <c r="HT7" s="147"/>
      <c r="HU7" s="147"/>
      <c r="HV7" s="147"/>
      <c r="HW7" s="147"/>
      <c r="HX7" s="147"/>
      <c r="HY7" s="147"/>
      <c r="HZ7" s="147"/>
      <c r="IA7" s="147"/>
      <c r="IB7" s="147"/>
      <c r="IC7" s="147"/>
      <c r="ID7" s="147"/>
      <c r="IE7" s="147"/>
      <c r="IF7" s="147"/>
      <c r="IG7" s="147"/>
      <c r="IH7" s="147"/>
      <c r="II7" s="147"/>
      <c r="IJ7" s="147"/>
      <c r="IK7" s="147"/>
      <c r="IL7" s="147"/>
      <c r="IM7" s="147"/>
      <c r="IN7" s="147"/>
      <c r="IO7" s="147"/>
      <c r="IP7" s="147"/>
      <c r="IQ7" s="147"/>
      <c r="IR7" s="147"/>
      <c r="IS7" s="147"/>
      <c r="IT7" s="147"/>
      <c r="IU7" s="147"/>
      <c r="IV7" s="147"/>
      <c r="IW7" s="147"/>
      <c r="IX7" s="147"/>
      <c r="IY7" s="147"/>
      <c r="IZ7" s="147"/>
      <c r="JA7" s="147"/>
      <c r="JB7" s="147"/>
      <c r="JC7" s="147"/>
      <c r="JD7" s="147"/>
      <c r="JE7" s="147"/>
      <c r="JF7" s="147"/>
      <c r="JG7" s="147"/>
      <c r="JH7" s="147"/>
      <c r="JI7" s="147"/>
      <c r="JJ7" s="147"/>
      <c r="JK7" s="147"/>
      <c r="JL7" s="147"/>
      <c r="JM7" s="147"/>
      <c r="JN7" s="147"/>
      <c r="JO7" s="147"/>
      <c r="JP7" s="147"/>
      <c r="JQ7" s="147"/>
      <c r="JR7" s="147"/>
      <c r="JS7" s="147"/>
      <c r="JT7" s="147"/>
      <c r="JU7" s="147"/>
      <c r="JV7" s="147"/>
      <c r="JW7" s="147"/>
      <c r="JX7" s="147"/>
      <c r="JY7" s="147"/>
      <c r="JZ7" s="147"/>
      <c r="KA7" s="147"/>
      <c r="KB7" s="147"/>
      <c r="KC7" s="147"/>
      <c r="KD7" s="147"/>
      <c r="KE7" s="147"/>
      <c r="KF7" s="147"/>
      <c r="KG7" s="147"/>
      <c r="KH7" s="147"/>
      <c r="KI7" s="147"/>
      <c r="KJ7" s="147"/>
      <c r="KK7" s="147"/>
      <c r="KL7" s="147"/>
      <c r="KM7" s="147"/>
      <c r="KN7" s="147"/>
      <c r="KO7" s="147"/>
      <c r="KP7" s="147"/>
      <c r="KQ7" s="147"/>
      <c r="KR7" s="147"/>
      <c r="KS7" s="147"/>
      <c r="KT7" s="147"/>
      <c r="KU7" s="147"/>
      <c r="KV7" s="147"/>
      <c r="KW7" s="147"/>
      <c r="KX7" s="147"/>
      <c r="KY7" s="147"/>
      <c r="KZ7" s="147"/>
      <c r="LA7" s="147"/>
      <c r="LB7" s="147"/>
      <c r="LC7" s="147"/>
      <c r="LD7" s="147"/>
      <c r="LE7" s="147"/>
      <c r="LF7" s="147"/>
    </row>
    <row r="8" spans="1:318" s="137" customFormat="1" ht="12.75">
      <c r="A8" s="317"/>
      <c r="B8" s="250"/>
      <c r="C8" s="318" t="s">
        <v>354</v>
      </c>
      <c r="D8" s="320">
        <v>204674</v>
      </c>
      <c r="E8" s="321">
        <v>400.95</v>
      </c>
      <c r="F8" s="322"/>
      <c r="G8" s="323"/>
      <c r="H8" s="324"/>
      <c r="I8" s="320">
        <v>80850450</v>
      </c>
      <c r="J8" s="320">
        <v>80851106</v>
      </c>
      <c r="K8" s="320"/>
      <c r="L8" s="320"/>
      <c r="M8" s="320"/>
      <c r="N8" s="320"/>
      <c r="O8" s="147"/>
      <c r="P8" s="147"/>
      <c r="Q8" s="147"/>
      <c r="R8" s="147"/>
      <c r="S8" s="147"/>
      <c r="T8" s="147"/>
      <c r="U8" s="147"/>
      <c r="V8" s="147"/>
      <c r="W8" s="147"/>
      <c r="X8" s="147"/>
      <c r="Y8" s="147"/>
      <c r="Z8" s="147"/>
      <c r="AA8" s="147"/>
      <c r="AB8" s="147"/>
      <c r="AC8" s="147"/>
      <c r="AD8" s="147"/>
      <c r="AE8" s="147"/>
      <c r="AF8" s="147"/>
      <c r="AG8" s="147"/>
      <c r="AH8" s="147"/>
      <c r="AI8" s="147"/>
      <c r="AJ8" s="147"/>
      <c r="AK8" s="147"/>
      <c r="AL8" s="147"/>
      <c r="AM8" s="147"/>
      <c r="AN8" s="147"/>
      <c r="AO8" s="147"/>
      <c r="AP8" s="147"/>
      <c r="AQ8" s="147"/>
      <c r="AR8" s="147"/>
      <c r="AS8" s="147"/>
      <c r="AT8" s="147"/>
      <c r="AU8" s="147"/>
      <c r="AV8" s="147"/>
      <c r="AW8" s="147"/>
      <c r="AX8" s="147"/>
      <c r="AY8" s="147"/>
      <c r="AZ8" s="147"/>
      <c r="BA8" s="147"/>
      <c r="BB8" s="147"/>
      <c r="BC8" s="147"/>
      <c r="BD8" s="147"/>
      <c r="BE8" s="147"/>
      <c r="BF8" s="147"/>
      <c r="BG8" s="147"/>
      <c r="BH8" s="147"/>
      <c r="BI8" s="147"/>
      <c r="BJ8" s="147"/>
      <c r="BK8" s="147"/>
      <c r="BL8" s="147"/>
      <c r="BM8" s="147"/>
      <c r="BN8" s="147"/>
      <c r="BO8" s="147"/>
      <c r="BP8" s="147"/>
      <c r="BQ8" s="147"/>
      <c r="BR8" s="147"/>
      <c r="BS8" s="147"/>
      <c r="BT8" s="147"/>
      <c r="BU8" s="147"/>
      <c r="BV8" s="147"/>
      <c r="BW8" s="147"/>
      <c r="BX8" s="147"/>
      <c r="BY8" s="147"/>
      <c r="BZ8" s="147"/>
      <c r="CA8" s="147"/>
      <c r="CB8" s="147"/>
      <c r="CC8" s="147"/>
      <c r="CD8" s="147"/>
      <c r="CE8" s="147"/>
      <c r="CF8" s="147"/>
      <c r="CG8" s="147"/>
      <c r="CH8" s="147"/>
      <c r="CI8" s="147"/>
      <c r="CJ8" s="147"/>
      <c r="CK8" s="147"/>
      <c r="CL8" s="147"/>
      <c r="CM8" s="147"/>
      <c r="CN8" s="147"/>
      <c r="CO8" s="147"/>
      <c r="CP8" s="147"/>
      <c r="CQ8" s="147"/>
      <c r="CR8" s="147"/>
      <c r="CS8" s="147"/>
      <c r="CT8" s="147"/>
      <c r="CU8" s="147"/>
      <c r="CV8" s="147"/>
      <c r="CW8" s="147"/>
      <c r="CX8" s="147"/>
      <c r="CY8" s="147"/>
      <c r="CZ8" s="147"/>
      <c r="DA8" s="147"/>
      <c r="DB8" s="147"/>
      <c r="DC8" s="147"/>
      <c r="DD8" s="147"/>
      <c r="DE8" s="147"/>
      <c r="DF8" s="147"/>
      <c r="DG8" s="147"/>
      <c r="DH8" s="147"/>
      <c r="DI8" s="147"/>
      <c r="DJ8" s="147"/>
      <c r="DK8" s="147"/>
      <c r="DL8" s="147"/>
      <c r="DM8" s="147"/>
      <c r="DN8" s="147"/>
      <c r="DO8" s="147"/>
      <c r="DP8" s="147"/>
      <c r="DQ8" s="147"/>
      <c r="DR8" s="147"/>
      <c r="DS8" s="147"/>
      <c r="DT8" s="147"/>
      <c r="DU8" s="147"/>
      <c r="DV8" s="147"/>
      <c r="DW8" s="147"/>
      <c r="DX8" s="147"/>
      <c r="DY8" s="147"/>
      <c r="DZ8" s="147"/>
      <c r="EA8" s="147"/>
      <c r="EB8" s="147"/>
      <c r="EC8" s="147"/>
      <c r="ED8" s="147"/>
      <c r="EE8" s="147"/>
      <c r="EF8" s="147"/>
      <c r="EG8" s="147"/>
      <c r="EH8" s="147"/>
      <c r="EI8" s="147"/>
      <c r="EJ8" s="147"/>
      <c r="EK8" s="147"/>
      <c r="EL8" s="147"/>
      <c r="EM8" s="147"/>
      <c r="EN8" s="147"/>
      <c r="EO8" s="147"/>
      <c r="EP8" s="147"/>
      <c r="EQ8" s="147"/>
      <c r="ER8" s="147"/>
      <c r="ES8" s="147"/>
      <c r="ET8" s="147"/>
      <c r="EU8" s="147"/>
      <c r="EV8" s="147"/>
      <c r="EW8" s="147"/>
      <c r="EX8" s="147"/>
      <c r="EY8" s="147"/>
      <c r="EZ8" s="147"/>
      <c r="FA8" s="147"/>
      <c r="FB8" s="147"/>
      <c r="FC8" s="147"/>
      <c r="FD8" s="147"/>
      <c r="FE8" s="147"/>
      <c r="FF8" s="147"/>
      <c r="FG8" s="147"/>
      <c r="FH8" s="147"/>
      <c r="FI8" s="147"/>
      <c r="FJ8" s="147"/>
      <c r="FK8" s="147"/>
      <c r="FL8" s="147"/>
      <c r="FM8" s="147"/>
      <c r="FN8" s="147"/>
      <c r="FO8" s="147"/>
      <c r="FP8" s="147"/>
      <c r="FQ8" s="147"/>
      <c r="FR8" s="147"/>
      <c r="FS8" s="147"/>
      <c r="FT8" s="147"/>
      <c r="FU8" s="147"/>
      <c r="FV8" s="147"/>
      <c r="FW8" s="147"/>
      <c r="FX8" s="147"/>
      <c r="FY8" s="147"/>
      <c r="FZ8" s="147"/>
      <c r="GA8" s="147"/>
      <c r="GB8" s="147"/>
      <c r="GC8" s="147"/>
      <c r="GD8" s="147"/>
      <c r="GE8" s="147"/>
      <c r="GF8" s="147"/>
      <c r="GG8" s="147"/>
      <c r="GH8" s="147"/>
      <c r="GI8" s="147"/>
      <c r="GJ8" s="147"/>
      <c r="GK8" s="147"/>
      <c r="GL8" s="147"/>
      <c r="GM8" s="147"/>
      <c r="GN8" s="147"/>
      <c r="GO8" s="147"/>
      <c r="GP8" s="147"/>
      <c r="GQ8" s="147"/>
      <c r="GR8" s="147"/>
      <c r="GS8" s="147"/>
      <c r="GT8" s="147"/>
      <c r="GU8" s="147"/>
      <c r="GV8" s="147"/>
      <c r="GW8" s="147"/>
      <c r="GX8" s="147"/>
      <c r="GY8" s="147"/>
      <c r="GZ8" s="147"/>
      <c r="HA8" s="147"/>
      <c r="HB8" s="147"/>
      <c r="HC8" s="147"/>
      <c r="HD8" s="147"/>
      <c r="HE8" s="147"/>
      <c r="HF8" s="147"/>
      <c r="HG8" s="147"/>
      <c r="HH8" s="147"/>
      <c r="HI8" s="147"/>
      <c r="HJ8" s="147"/>
      <c r="HK8" s="147"/>
      <c r="HL8" s="147"/>
      <c r="HM8" s="147"/>
      <c r="HN8" s="147"/>
      <c r="HO8" s="147"/>
      <c r="HP8" s="147"/>
      <c r="HQ8" s="147"/>
      <c r="HR8" s="147"/>
      <c r="HS8" s="147"/>
      <c r="HT8" s="147"/>
      <c r="HU8" s="147"/>
      <c r="HV8" s="147"/>
      <c r="HW8" s="147"/>
      <c r="HX8" s="147"/>
      <c r="HY8" s="147"/>
      <c r="HZ8" s="147"/>
      <c r="IA8" s="147"/>
      <c r="IB8" s="147"/>
      <c r="IC8" s="147"/>
      <c r="ID8" s="147"/>
      <c r="IE8" s="147"/>
      <c r="IF8" s="147"/>
      <c r="IG8" s="147"/>
      <c r="IH8" s="147"/>
      <c r="II8" s="147"/>
      <c r="IJ8" s="147"/>
      <c r="IK8" s="147"/>
      <c r="IL8" s="147"/>
      <c r="IM8" s="147"/>
      <c r="IN8" s="147"/>
      <c r="IO8" s="147"/>
      <c r="IP8" s="147"/>
      <c r="IQ8" s="147"/>
      <c r="IR8" s="147"/>
      <c r="IS8" s="147"/>
      <c r="IT8" s="147"/>
      <c r="IU8" s="147"/>
      <c r="IV8" s="147"/>
      <c r="IW8" s="147"/>
      <c r="IX8" s="147"/>
      <c r="IY8" s="147"/>
      <c r="IZ8" s="147"/>
      <c r="JA8" s="147"/>
      <c r="JB8" s="147"/>
      <c r="JC8" s="147"/>
      <c r="JD8" s="147"/>
      <c r="JE8" s="147"/>
      <c r="JF8" s="147"/>
      <c r="JG8" s="147"/>
      <c r="JH8" s="147"/>
      <c r="JI8" s="147"/>
      <c r="JJ8" s="147"/>
      <c r="JK8" s="147"/>
      <c r="JL8" s="147"/>
      <c r="JM8" s="147"/>
      <c r="JN8" s="147"/>
      <c r="JO8" s="147"/>
      <c r="JP8" s="147"/>
      <c r="JQ8" s="147"/>
      <c r="JR8" s="147"/>
      <c r="JS8" s="147"/>
      <c r="JT8" s="147"/>
      <c r="JU8" s="147"/>
      <c r="JV8" s="147"/>
      <c r="JW8" s="147"/>
      <c r="JX8" s="147"/>
      <c r="JY8" s="147"/>
      <c r="JZ8" s="147"/>
      <c r="KA8" s="147"/>
      <c r="KB8" s="147"/>
      <c r="KC8" s="147"/>
      <c r="KD8" s="147"/>
      <c r="KE8" s="147"/>
      <c r="KF8" s="147"/>
      <c r="KG8" s="147"/>
      <c r="KH8" s="147"/>
      <c r="KI8" s="147"/>
      <c r="KJ8" s="147"/>
      <c r="KK8" s="147"/>
      <c r="KL8" s="147"/>
      <c r="KM8" s="147"/>
      <c r="KN8" s="147"/>
      <c r="KO8" s="147"/>
      <c r="KP8" s="147"/>
      <c r="KQ8" s="147"/>
      <c r="KR8" s="147"/>
      <c r="KS8" s="147"/>
      <c r="KT8" s="147"/>
      <c r="KU8" s="147"/>
      <c r="KV8" s="147"/>
      <c r="KW8" s="147"/>
      <c r="KX8" s="147"/>
      <c r="KY8" s="147"/>
      <c r="KZ8" s="147"/>
      <c r="LA8" s="147"/>
      <c r="LB8" s="147"/>
      <c r="LC8" s="147"/>
      <c r="LD8" s="147"/>
      <c r="LE8" s="147"/>
      <c r="LF8" s="147"/>
    </row>
    <row r="9" spans="1:318" s="137" customFormat="1" ht="12.75">
      <c r="A9" s="317"/>
      <c r="B9" s="250">
        <v>50</v>
      </c>
      <c r="C9" s="318" t="s">
        <v>357</v>
      </c>
      <c r="D9" s="320">
        <v>203931</v>
      </c>
      <c r="E9" s="321">
        <v>88.15</v>
      </c>
      <c r="F9" s="322">
        <v>356</v>
      </c>
      <c r="G9" s="323"/>
      <c r="H9" s="324">
        <v>-0.39999999999997726</v>
      </c>
      <c r="I9" s="320">
        <v>80850772</v>
      </c>
      <c r="J9" s="320">
        <v>80850821</v>
      </c>
      <c r="K9" s="320"/>
      <c r="L9" s="320"/>
      <c r="M9" s="320"/>
      <c r="N9" s="320"/>
      <c r="O9" s="147"/>
      <c r="P9" s="147"/>
      <c r="Q9" s="147"/>
      <c r="R9" s="147"/>
      <c r="S9" s="147"/>
      <c r="T9" s="147"/>
      <c r="U9" s="147"/>
      <c r="V9" s="147"/>
      <c r="W9" s="147"/>
      <c r="X9" s="147"/>
      <c r="Y9" s="147"/>
      <c r="Z9" s="147"/>
      <c r="AA9" s="147"/>
      <c r="AB9" s="147"/>
      <c r="AC9" s="147"/>
      <c r="AD9" s="147"/>
      <c r="AE9" s="147"/>
      <c r="AF9" s="147"/>
      <c r="AG9" s="147"/>
      <c r="AH9" s="147"/>
      <c r="AI9" s="147"/>
      <c r="AJ9" s="147"/>
      <c r="AK9" s="147"/>
      <c r="AL9" s="147"/>
      <c r="AM9" s="147"/>
      <c r="AN9" s="147"/>
      <c r="AO9" s="147"/>
      <c r="AP9" s="147"/>
      <c r="AQ9" s="147"/>
      <c r="AR9" s="147"/>
      <c r="AS9" s="147"/>
      <c r="AT9" s="147"/>
      <c r="AU9" s="147"/>
      <c r="AV9" s="147"/>
      <c r="AW9" s="147"/>
      <c r="AX9" s="147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  <c r="BM9" s="147"/>
      <c r="BN9" s="147"/>
      <c r="BO9" s="147"/>
      <c r="BP9" s="147"/>
      <c r="BQ9" s="147"/>
      <c r="BR9" s="147"/>
      <c r="BS9" s="147"/>
      <c r="BT9" s="147"/>
      <c r="BU9" s="147"/>
      <c r="BV9" s="147"/>
      <c r="BW9" s="147"/>
      <c r="BX9" s="147"/>
      <c r="BY9" s="147"/>
      <c r="BZ9" s="147"/>
      <c r="CA9" s="147"/>
      <c r="CB9" s="147"/>
      <c r="CC9" s="147"/>
      <c r="CD9" s="147"/>
      <c r="CE9" s="147"/>
      <c r="CF9" s="147"/>
      <c r="CG9" s="147"/>
      <c r="CH9" s="147"/>
      <c r="CI9" s="147"/>
      <c r="CJ9" s="147"/>
      <c r="CK9" s="147"/>
      <c r="CL9" s="147"/>
      <c r="CM9" s="147"/>
      <c r="CN9" s="147"/>
      <c r="CO9" s="147"/>
      <c r="CP9" s="147"/>
      <c r="CQ9" s="147"/>
      <c r="CR9" s="147"/>
      <c r="CS9" s="147"/>
      <c r="CT9" s="147"/>
      <c r="CU9" s="147"/>
      <c r="CV9" s="147"/>
      <c r="CW9" s="147"/>
      <c r="CX9" s="147"/>
      <c r="CY9" s="147"/>
      <c r="CZ9" s="147"/>
      <c r="DA9" s="147"/>
      <c r="DB9" s="147"/>
      <c r="DC9" s="147"/>
      <c r="DD9" s="147"/>
      <c r="DE9" s="147"/>
      <c r="DF9" s="147"/>
      <c r="DG9" s="147"/>
      <c r="DH9" s="147"/>
      <c r="DI9" s="147"/>
      <c r="DJ9" s="147"/>
      <c r="DK9" s="147"/>
      <c r="DL9" s="147"/>
      <c r="DM9" s="147"/>
      <c r="DN9" s="147"/>
      <c r="DO9" s="147"/>
      <c r="DP9" s="147"/>
      <c r="DQ9" s="147"/>
      <c r="DR9" s="147"/>
      <c r="DS9" s="147"/>
      <c r="DT9" s="147"/>
      <c r="DU9" s="147"/>
      <c r="DV9" s="147"/>
      <c r="DW9" s="147"/>
      <c r="DX9" s="147"/>
      <c r="DY9" s="147"/>
      <c r="DZ9" s="147"/>
      <c r="EA9" s="147"/>
      <c r="EB9" s="147"/>
      <c r="EC9" s="147"/>
      <c r="ED9" s="147"/>
      <c r="EE9" s="147"/>
      <c r="EF9" s="147"/>
      <c r="EG9" s="147"/>
      <c r="EH9" s="147"/>
      <c r="EI9" s="147"/>
      <c r="EJ9" s="147"/>
      <c r="EK9" s="147"/>
      <c r="EL9" s="147"/>
      <c r="EM9" s="147"/>
      <c r="EN9" s="147"/>
      <c r="EO9" s="147"/>
      <c r="EP9" s="147"/>
      <c r="EQ9" s="147"/>
      <c r="ER9" s="147"/>
      <c r="ES9" s="147"/>
      <c r="ET9" s="147"/>
      <c r="EU9" s="147"/>
      <c r="EV9" s="147"/>
      <c r="EW9" s="147"/>
      <c r="EX9" s="147"/>
      <c r="EY9" s="147"/>
      <c r="EZ9" s="147"/>
      <c r="FA9" s="147"/>
      <c r="FB9" s="147"/>
      <c r="FC9" s="147"/>
      <c r="FD9" s="147"/>
      <c r="FE9" s="147"/>
      <c r="FF9" s="147"/>
      <c r="FG9" s="147"/>
      <c r="FH9" s="147"/>
      <c r="FI9" s="147"/>
      <c r="FJ9" s="147"/>
      <c r="FK9" s="147"/>
      <c r="FL9" s="147"/>
      <c r="FM9" s="147"/>
      <c r="FN9" s="147"/>
      <c r="FO9" s="147"/>
      <c r="FP9" s="147"/>
      <c r="FQ9" s="147"/>
      <c r="FR9" s="147"/>
      <c r="FS9" s="147"/>
      <c r="FT9" s="147"/>
      <c r="FU9" s="147"/>
      <c r="FV9" s="147"/>
      <c r="FW9" s="147"/>
      <c r="FX9" s="147"/>
      <c r="FY9" s="147"/>
      <c r="FZ9" s="147"/>
      <c r="GA9" s="147"/>
      <c r="GB9" s="147"/>
      <c r="GC9" s="147"/>
      <c r="GD9" s="147"/>
      <c r="GE9" s="147"/>
      <c r="GF9" s="147"/>
      <c r="GG9" s="147"/>
      <c r="GH9" s="147"/>
      <c r="GI9" s="147"/>
      <c r="GJ9" s="147"/>
      <c r="GK9" s="147"/>
      <c r="GL9" s="147"/>
      <c r="GM9" s="147"/>
      <c r="GN9" s="147"/>
      <c r="GO9" s="147"/>
      <c r="GP9" s="147"/>
      <c r="GQ9" s="147"/>
      <c r="GR9" s="147"/>
      <c r="GS9" s="147"/>
      <c r="GT9" s="147"/>
      <c r="GU9" s="147"/>
      <c r="GV9" s="147"/>
      <c r="GW9" s="147"/>
      <c r="GX9" s="147"/>
      <c r="GY9" s="147"/>
      <c r="GZ9" s="147"/>
      <c r="HA9" s="147"/>
      <c r="HB9" s="147"/>
      <c r="HC9" s="147"/>
      <c r="HD9" s="147"/>
      <c r="HE9" s="147"/>
      <c r="HF9" s="147"/>
      <c r="HG9" s="147"/>
      <c r="HH9" s="147"/>
      <c r="HI9" s="147"/>
      <c r="HJ9" s="147"/>
      <c r="HK9" s="147"/>
      <c r="HL9" s="147"/>
      <c r="HM9" s="147"/>
      <c r="HN9" s="147"/>
      <c r="HO9" s="147"/>
      <c r="HP9" s="147"/>
      <c r="HQ9" s="147"/>
      <c r="HR9" s="147"/>
      <c r="HS9" s="147"/>
      <c r="HT9" s="147"/>
      <c r="HU9" s="147"/>
      <c r="HV9" s="147"/>
      <c r="HW9" s="147"/>
      <c r="HX9" s="147"/>
      <c r="HY9" s="147"/>
      <c r="HZ9" s="147"/>
      <c r="IA9" s="147"/>
      <c r="IB9" s="147"/>
      <c r="IC9" s="147"/>
      <c r="ID9" s="147"/>
      <c r="IE9" s="147"/>
      <c r="IF9" s="147"/>
      <c r="IG9" s="147"/>
      <c r="IH9" s="147"/>
      <c r="II9" s="147"/>
      <c r="IJ9" s="147"/>
      <c r="IK9" s="147"/>
      <c r="IL9" s="147"/>
      <c r="IM9" s="147"/>
      <c r="IN9" s="147"/>
      <c r="IO9" s="147"/>
      <c r="IP9" s="147"/>
      <c r="IQ9" s="147"/>
      <c r="IR9" s="147"/>
      <c r="IS9" s="147"/>
      <c r="IT9" s="147"/>
      <c r="IU9" s="147"/>
      <c r="IV9" s="147"/>
      <c r="IW9" s="147"/>
      <c r="IX9" s="147"/>
      <c r="IY9" s="147"/>
      <c r="IZ9" s="147"/>
      <c r="JA9" s="147"/>
      <c r="JB9" s="147"/>
      <c r="JC9" s="147"/>
      <c r="JD9" s="147"/>
      <c r="JE9" s="147"/>
      <c r="JF9" s="147"/>
      <c r="JG9" s="147"/>
      <c r="JH9" s="147"/>
      <c r="JI9" s="147"/>
      <c r="JJ9" s="147"/>
      <c r="JK9" s="147"/>
      <c r="JL9" s="147"/>
      <c r="JM9" s="147"/>
      <c r="JN9" s="147"/>
      <c r="JO9" s="147"/>
      <c r="JP9" s="147"/>
      <c r="JQ9" s="147"/>
      <c r="JR9" s="147"/>
      <c r="JS9" s="147"/>
      <c r="JT9" s="147"/>
      <c r="JU9" s="147"/>
      <c r="JV9" s="147"/>
      <c r="JW9" s="147"/>
      <c r="JX9" s="147"/>
      <c r="JY9" s="147"/>
      <c r="JZ9" s="147"/>
      <c r="KA9" s="147"/>
      <c r="KB9" s="147"/>
      <c r="KC9" s="147"/>
      <c r="KD9" s="147"/>
      <c r="KE9" s="147"/>
      <c r="KF9" s="147"/>
      <c r="KG9" s="147"/>
      <c r="KH9" s="147"/>
      <c r="KI9" s="147"/>
      <c r="KJ9" s="147"/>
      <c r="KK9" s="147"/>
      <c r="KL9" s="147"/>
      <c r="KM9" s="147"/>
      <c r="KN9" s="147"/>
      <c r="KO9" s="147"/>
      <c r="KP9" s="147"/>
      <c r="KQ9" s="147"/>
      <c r="KR9" s="147"/>
      <c r="KS9" s="147"/>
      <c r="KT9" s="147"/>
      <c r="KU9" s="147"/>
      <c r="KV9" s="147"/>
      <c r="KW9" s="147"/>
      <c r="KX9" s="147"/>
      <c r="KY9" s="147"/>
      <c r="KZ9" s="147"/>
      <c r="LA9" s="147"/>
      <c r="LB9" s="147"/>
      <c r="LC9" s="147"/>
      <c r="LD9" s="147"/>
      <c r="LE9" s="147"/>
      <c r="LF9" s="147"/>
    </row>
    <row r="10" spans="1:318" s="137" customFormat="1" ht="12.75">
      <c r="A10" s="317"/>
      <c r="B10" s="250"/>
      <c r="C10" s="318" t="s">
        <v>356</v>
      </c>
      <c r="D10" s="320">
        <v>205500</v>
      </c>
      <c r="E10" s="321">
        <v>268.25</v>
      </c>
      <c r="F10" s="322"/>
      <c r="G10" s="323"/>
      <c r="H10" s="324"/>
      <c r="I10" s="320">
        <v>80850820</v>
      </c>
      <c r="J10" s="320"/>
      <c r="K10" s="320"/>
      <c r="L10" s="320"/>
      <c r="M10" s="320"/>
      <c r="N10" s="320"/>
      <c r="O10" s="147"/>
      <c r="P10" s="147"/>
      <c r="Q10" s="147"/>
      <c r="R10" s="147"/>
      <c r="S10" s="147"/>
      <c r="T10" s="147"/>
      <c r="U10" s="147"/>
      <c r="V10" s="147"/>
      <c r="W10" s="147"/>
      <c r="X10" s="147"/>
      <c r="Y10" s="147"/>
      <c r="Z10" s="147"/>
      <c r="AA10" s="147"/>
      <c r="AB10" s="147"/>
      <c r="AC10" s="147"/>
      <c r="AD10" s="147"/>
      <c r="AE10" s="147"/>
      <c r="AF10" s="147"/>
      <c r="AG10" s="147"/>
      <c r="AH10" s="147"/>
      <c r="AI10" s="147"/>
      <c r="AJ10" s="147"/>
      <c r="AK10" s="147"/>
      <c r="AL10" s="147"/>
      <c r="AM10" s="147"/>
      <c r="AN10" s="147"/>
      <c r="AO10" s="147"/>
      <c r="AP10" s="147"/>
      <c r="AQ10" s="147"/>
      <c r="AR10" s="147"/>
      <c r="AS10" s="147"/>
      <c r="AT10" s="147"/>
      <c r="AU10" s="147"/>
      <c r="AV10" s="147"/>
      <c r="AW10" s="147"/>
      <c r="AX10" s="147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  <c r="BM10" s="147"/>
      <c r="BN10" s="147"/>
      <c r="BO10" s="147"/>
      <c r="BP10" s="147"/>
      <c r="BQ10" s="147"/>
      <c r="BR10" s="147"/>
      <c r="BS10" s="147"/>
      <c r="BT10" s="147"/>
      <c r="BU10" s="147"/>
      <c r="BV10" s="147"/>
      <c r="BW10" s="147"/>
      <c r="BX10" s="147"/>
      <c r="BY10" s="147"/>
      <c r="BZ10" s="147"/>
      <c r="CA10" s="147"/>
      <c r="CB10" s="147"/>
      <c r="CC10" s="147"/>
      <c r="CD10" s="147"/>
      <c r="CE10" s="147"/>
      <c r="CF10" s="147"/>
      <c r="CG10" s="147"/>
      <c r="CH10" s="147"/>
      <c r="CI10" s="147"/>
      <c r="CJ10" s="147"/>
      <c r="CK10" s="147"/>
      <c r="CL10" s="147"/>
      <c r="CM10" s="147"/>
      <c r="CN10" s="147"/>
      <c r="CO10" s="147"/>
      <c r="CP10" s="147"/>
      <c r="CQ10" s="147"/>
      <c r="CR10" s="147"/>
      <c r="CS10" s="147"/>
      <c r="CT10" s="147"/>
      <c r="CU10" s="147"/>
      <c r="CV10" s="147"/>
      <c r="CW10" s="147"/>
      <c r="CX10" s="147"/>
      <c r="CY10" s="147"/>
      <c r="CZ10" s="147"/>
      <c r="DA10" s="147"/>
      <c r="DB10" s="147"/>
      <c r="DC10" s="147"/>
      <c r="DD10" s="147"/>
      <c r="DE10" s="147"/>
      <c r="DF10" s="147"/>
      <c r="DG10" s="147"/>
      <c r="DH10" s="147"/>
      <c r="DI10" s="147"/>
      <c r="DJ10" s="147"/>
      <c r="DK10" s="147"/>
      <c r="DL10" s="147"/>
      <c r="DM10" s="147"/>
      <c r="DN10" s="147"/>
      <c r="DO10" s="147"/>
      <c r="DP10" s="147"/>
      <c r="DQ10" s="147"/>
      <c r="DR10" s="147"/>
      <c r="DS10" s="147"/>
      <c r="DT10" s="147"/>
      <c r="DU10" s="147"/>
      <c r="DV10" s="147"/>
      <c r="DW10" s="147"/>
      <c r="DX10" s="147"/>
      <c r="DY10" s="147"/>
      <c r="DZ10" s="147"/>
      <c r="EA10" s="147"/>
      <c r="EB10" s="147"/>
      <c r="EC10" s="147"/>
      <c r="ED10" s="147"/>
      <c r="EE10" s="147"/>
      <c r="EF10" s="147"/>
      <c r="EG10" s="147"/>
      <c r="EH10" s="147"/>
      <c r="EI10" s="147"/>
      <c r="EJ10" s="147"/>
      <c r="EK10" s="147"/>
      <c r="EL10" s="147"/>
      <c r="EM10" s="147"/>
      <c r="EN10" s="147"/>
      <c r="EO10" s="147"/>
      <c r="EP10" s="147"/>
      <c r="EQ10" s="147"/>
      <c r="ER10" s="147"/>
      <c r="ES10" s="147"/>
      <c r="ET10" s="147"/>
      <c r="EU10" s="147"/>
      <c r="EV10" s="147"/>
      <c r="EW10" s="147"/>
      <c r="EX10" s="147"/>
      <c r="EY10" s="147"/>
      <c r="EZ10" s="147"/>
      <c r="FA10" s="147"/>
      <c r="FB10" s="147"/>
      <c r="FC10" s="147"/>
      <c r="FD10" s="147"/>
      <c r="FE10" s="147"/>
      <c r="FF10" s="147"/>
      <c r="FG10" s="147"/>
      <c r="FH10" s="147"/>
      <c r="FI10" s="147"/>
      <c r="FJ10" s="147"/>
      <c r="FK10" s="147"/>
      <c r="FL10" s="147"/>
      <c r="FM10" s="147"/>
      <c r="FN10" s="147"/>
      <c r="FO10" s="147"/>
      <c r="FP10" s="147"/>
      <c r="FQ10" s="147"/>
      <c r="FR10" s="147"/>
      <c r="FS10" s="147"/>
      <c r="FT10" s="147"/>
      <c r="FU10" s="147"/>
      <c r="FV10" s="147"/>
      <c r="FW10" s="147"/>
      <c r="FX10" s="147"/>
      <c r="FY10" s="147"/>
      <c r="FZ10" s="147"/>
      <c r="GA10" s="147"/>
      <c r="GB10" s="147"/>
      <c r="GC10" s="147"/>
      <c r="GD10" s="147"/>
      <c r="GE10" s="147"/>
      <c r="GF10" s="147"/>
      <c r="GG10" s="147"/>
      <c r="GH10" s="147"/>
      <c r="GI10" s="147"/>
      <c r="GJ10" s="147"/>
      <c r="GK10" s="147"/>
      <c r="GL10" s="147"/>
      <c r="GM10" s="147"/>
      <c r="GN10" s="147"/>
      <c r="GO10" s="147"/>
      <c r="GP10" s="147"/>
      <c r="GQ10" s="147"/>
      <c r="GR10" s="147"/>
      <c r="GS10" s="147"/>
      <c r="GT10" s="147"/>
      <c r="GU10" s="147"/>
      <c r="GV10" s="147"/>
      <c r="GW10" s="147"/>
      <c r="GX10" s="147"/>
      <c r="GY10" s="147"/>
      <c r="GZ10" s="147"/>
      <c r="HA10" s="147"/>
      <c r="HB10" s="147"/>
      <c r="HC10" s="147"/>
      <c r="HD10" s="147"/>
      <c r="HE10" s="147"/>
      <c r="HF10" s="147"/>
      <c r="HG10" s="147"/>
      <c r="HH10" s="147"/>
      <c r="HI10" s="147"/>
      <c r="HJ10" s="147"/>
      <c r="HK10" s="147"/>
      <c r="HL10" s="147"/>
      <c r="HM10" s="147"/>
      <c r="HN10" s="147"/>
      <c r="HO10" s="147"/>
      <c r="HP10" s="147"/>
      <c r="HQ10" s="147"/>
      <c r="HR10" s="147"/>
      <c r="HS10" s="147"/>
      <c r="HT10" s="147"/>
      <c r="HU10" s="147"/>
      <c r="HV10" s="147"/>
      <c r="HW10" s="147"/>
      <c r="HX10" s="147"/>
      <c r="HY10" s="147"/>
      <c r="HZ10" s="147"/>
      <c r="IA10" s="147"/>
      <c r="IB10" s="147"/>
      <c r="IC10" s="147"/>
      <c r="ID10" s="147"/>
      <c r="IE10" s="147"/>
      <c r="IF10" s="147"/>
      <c r="IG10" s="147"/>
      <c r="IH10" s="147"/>
      <c r="II10" s="147"/>
      <c r="IJ10" s="147"/>
      <c r="IK10" s="147"/>
      <c r="IL10" s="147"/>
      <c r="IM10" s="147"/>
      <c r="IN10" s="147"/>
      <c r="IO10" s="147"/>
      <c r="IP10" s="147"/>
      <c r="IQ10" s="147"/>
      <c r="IR10" s="147"/>
      <c r="IS10" s="147"/>
      <c r="IT10" s="147"/>
      <c r="IU10" s="147"/>
      <c r="IV10" s="147"/>
      <c r="IW10" s="147"/>
      <c r="IX10" s="147"/>
      <c r="IY10" s="147"/>
      <c r="IZ10" s="147"/>
      <c r="JA10" s="147"/>
      <c r="JB10" s="147"/>
      <c r="JC10" s="147"/>
      <c r="JD10" s="147"/>
      <c r="JE10" s="147"/>
      <c r="JF10" s="147"/>
      <c r="JG10" s="147"/>
      <c r="JH10" s="147"/>
      <c r="JI10" s="147"/>
      <c r="JJ10" s="147"/>
      <c r="JK10" s="147"/>
      <c r="JL10" s="147"/>
      <c r="JM10" s="147"/>
      <c r="JN10" s="147"/>
      <c r="JO10" s="147"/>
      <c r="JP10" s="147"/>
      <c r="JQ10" s="147"/>
      <c r="JR10" s="147"/>
      <c r="JS10" s="147"/>
      <c r="JT10" s="147"/>
      <c r="JU10" s="147"/>
      <c r="JV10" s="147"/>
      <c r="JW10" s="147"/>
      <c r="JX10" s="147"/>
      <c r="JY10" s="147"/>
      <c r="JZ10" s="147"/>
      <c r="KA10" s="147"/>
      <c r="KB10" s="147"/>
      <c r="KC10" s="147"/>
      <c r="KD10" s="147"/>
      <c r="KE10" s="147"/>
      <c r="KF10" s="147"/>
      <c r="KG10" s="147"/>
      <c r="KH10" s="147"/>
      <c r="KI10" s="147"/>
      <c r="KJ10" s="147"/>
      <c r="KK10" s="147"/>
      <c r="KL10" s="147"/>
      <c r="KM10" s="147"/>
      <c r="KN10" s="147"/>
      <c r="KO10" s="147"/>
      <c r="KP10" s="147"/>
      <c r="KQ10" s="147"/>
      <c r="KR10" s="147"/>
      <c r="KS10" s="147"/>
      <c r="KT10" s="147"/>
      <c r="KU10" s="147"/>
      <c r="KV10" s="147"/>
      <c r="KW10" s="147"/>
      <c r="KX10" s="147"/>
      <c r="KY10" s="147"/>
      <c r="KZ10" s="147"/>
      <c r="LA10" s="147"/>
      <c r="LB10" s="147"/>
      <c r="LC10" s="147"/>
      <c r="LD10" s="147"/>
      <c r="LE10" s="147"/>
      <c r="LF10" s="147"/>
    </row>
    <row r="11" spans="1:318" s="137" customFormat="1" ht="12.75">
      <c r="A11" s="317"/>
      <c r="B11" s="250">
        <v>200</v>
      </c>
      <c r="C11" s="318" t="s">
        <v>358</v>
      </c>
      <c r="D11" s="320">
        <v>202873</v>
      </c>
      <c r="E11" s="321">
        <v>167.1</v>
      </c>
      <c r="F11" s="322">
        <v>167.1</v>
      </c>
      <c r="G11" s="323"/>
      <c r="H11" s="324">
        <v>0</v>
      </c>
      <c r="I11" s="320">
        <v>80850774</v>
      </c>
      <c r="J11" s="320"/>
      <c r="K11" s="320"/>
      <c r="L11" s="320"/>
      <c r="M11" s="320"/>
      <c r="N11" s="320"/>
      <c r="O11" s="147"/>
      <c r="P11" s="147"/>
      <c r="Q11" s="147"/>
      <c r="R11" s="147"/>
      <c r="S11" s="147"/>
      <c r="T11" s="147"/>
      <c r="U11" s="147"/>
      <c r="V11" s="147"/>
      <c r="W11" s="147"/>
      <c r="X11" s="147"/>
      <c r="Y11" s="147"/>
      <c r="Z11" s="147"/>
      <c r="AA11" s="147"/>
      <c r="AB11" s="147"/>
      <c r="AC11" s="147"/>
      <c r="AD11" s="147"/>
      <c r="AE11" s="147"/>
      <c r="AF11" s="147"/>
      <c r="AG11" s="147"/>
      <c r="AH11" s="147"/>
      <c r="AI11" s="147"/>
      <c r="AJ11" s="147"/>
      <c r="AK11" s="147"/>
      <c r="AL11" s="147"/>
      <c r="AM11" s="147"/>
      <c r="AN11" s="147"/>
      <c r="AO11" s="147"/>
      <c r="AP11" s="147"/>
      <c r="AQ11" s="147"/>
      <c r="AR11" s="147"/>
      <c r="AS11" s="147"/>
      <c r="AT11" s="147"/>
      <c r="AU11" s="147"/>
      <c r="AV11" s="147"/>
      <c r="AW11" s="147"/>
      <c r="AX11" s="147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  <c r="BM11" s="147"/>
      <c r="BN11" s="147"/>
      <c r="BO11" s="147"/>
      <c r="BP11" s="147"/>
      <c r="BQ11" s="147"/>
      <c r="BR11" s="147"/>
      <c r="BS11" s="147"/>
      <c r="BT11" s="147"/>
      <c r="BU11" s="147"/>
      <c r="BV11" s="147"/>
      <c r="BW11" s="147"/>
      <c r="BX11" s="147"/>
      <c r="BY11" s="147"/>
      <c r="BZ11" s="147"/>
      <c r="CA11" s="147"/>
      <c r="CB11" s="147"/>
      <c r="CC11" s="147"/>
      <c r="CD11" s="147"/>
      <c r="CE11" s="147"/>
      <c r="CF11" s="147"/>
      <c r="CG11" s="147"/>
      <c r="CH11" s="147"/>
      <c r="CI11" s="147"/>
      <c r="CJ11" s="147"/>
      <c r="CK11" s="147"/>
      <c r="CL11" s="147"/>
      <c r="CM11" s="147"/>
      <c r="CN11" s="147"/>
      <c r="CO11" s="147"/>
      <c r="CP11" s="147"/>
      <c r="CQ11" s="147"/>
      <c r="CR11" s="147"/>
      <c r="CS11" s="147"/>
      <c r="CT11" s="147"/>
      <c r="CU11" s="147"/>
      <c r="CV11" s="147"/>
      <c r="CW11" s="147"/>
      <c r="CX11" s="147"/>
      <c r="CY11" s="147"/>
      <c r="CZ11" s="147"/>
      <c r="DA11" s="147"/>
      <c r="DB11" s="147"/>
      <c r="DC11" s="147"/>
      <c r="DD11" s="147"/>
      <c r="DE11" s="147"/>
      <c r="DF11" s="147"/>
      <c r="DG11" s="147"/>
      <c r="DH11" s="147"/>
      <c r="DI11" s="147"/>
      <c r="DJ11" s="147"/>
      <c r="DK11" s="147"/>
      <c r="DL11" s="147"/>
      <c r="DM11" s="147"/>
      <c r="DN11" s="147"/>
      <c r="DO11" s="147"/>
      <c r="DP11" s="147"/>
      <c r="DQ11" s="147"/>
      <c r="DR11" s="147"/>
      <c r="DS11" s="147"/>
      <c r="DT11" s="147"/>
      <c r="DU11" s="147"/>
      <c r="DV11" s="147"/>
      <c r="DW11" s="147"/>
      <c r="DX11" s="147"/>
      <c r="DY11" s="147"/>
      <c r="DZ11" s="147"/>
      <c r="EA11" s="147"/>
      <c r="EB11" s="147"/>
      <c r="EC11" s="147"/>
      <c r="ED11" s="147"/>
      <c r="EE11" s="147"/>
      <c r="EF11" s="147"/>
      <c r="EG11" s="147"/>
      <c r="EH11" s="147"/>
      <c r="EI11" s="147"/>
      <c r="EJ11" s="147"/>
      <c r="EK11" s="147"/>
      <c r="EL11" s="147"/>
      <c r="EM11" s="147"/>
      <c r="EN11" s="147"/>
      <c r="EO11" s="147"/>
      <c r="EP11" s="147"/>
      <c r="EQ11" s="147"/>
      <c r="ER11" s="147"/>
      <c r="ES11" s="147"/>
      <c r="ET11" s="147"/>
      <c r="EU11" s="147"/>
      <c r="EV11" s="147"/>
      <c r="EW11" s="147"/>
      <c r="EX11" s="147"/>
      <c r="EY11" s="147"/>
      <c r="EZ11" s="147"/>
      <c r="FA11" s="147"/>
      <c r="FB11" s="147"/>
      <c r="FC11" s="147"/>
      <c r="FD11" s="147"/>
      <c r="FE11" s="147"/>
      <c r="FF11" s="147"/>
      <c r="FG11" s="147"/>
      <c r="FH11" s="147"/>
      <c r="FI11" s="147"/>
      <c r="FJ11" s="147"/>
      <c r="FK11" s="147"/>
      <c r="FL11" s="147"/>
      <c r="FM11" s="147"/>
      <c r="FN11" s="147"/>
      <c r="FO11" s="147"/>
      <c r="FP11" s="147"/>
      <c r="FQ11" s="147"/>
      <c r="FR11" s="147"/>
      <c r="FS11" s="147"/>
      <c r="FT11" s="147"/>
      <c r="FU11" s="147"/>
      <c r="FV11" s="147"/>
      <c r="FW11" s="147"/>
      <c r="FX11" s="147"/>
      <c r="FY11" s="147"/>
      <c r="FZ11" s="147"/>
      <c r="GA11" s="147"/>
      <c r="GB11" s="147"/>
      <c r="GC11" s="147"/>
      <c r="GD11" s="147"/>
      <c r="GE11" s="147"/>
      <c r="GF11" s="147"/>
      <c r="GG11" s="147"/>
      <c r="GH11" s="147"/>
      <c r="GI11" s="147"/>
      <c r="GJ11" s="147"/>
      <c r="GK11" s="147"/>
      <c r="GL11" s="147"/>
      <c r="GM11" s="147"/>
      <c r="GN11" s="147"/>
      <c r="GO11" s="147"/>
      <c r="GP11" s="147"/>
      <c r="GQ11" s="147"/>
      <c r="GR11" s="147"/>
      <c r="GS11" s="147"/>
      <c r="GT11" s="147"/>
      <c r="GU11" s="147"/>
      <c r="GV11" s="147"/>
      <c r="GW11" s="147"/>
      <c r="GX11" s="147"/>
      <c r="GY11" s="147"/>
      <c r="GZ11" s="147"/>
      <c r="HA11" s="147"/>
      <c r="HB11" s="147"/>
      <c r="HC11" s="147"/>
      <c r="HD11" s="147"/>
      <c r="HE11" s="147"/>
      <c r="HF11" s="147"/>
      <c r="HG11" s="147"/>
      <c r="HH11" s="147"/>
      <c r="HI11" s="147"/>
      <c r="HJ11" s="147"/>
      <c r="HK11" s="147"/>
      <c r="HL11" s="147"/>
      <c r="HM11" s="147"/>
      <c r="HN11" s="147"/>
      <c r="HO11" s="147"/>
      <c r="HP11" s="147"/>
      <c r="HQ11" s="147"/>
      <c r="HR11" s="147"/>
      <c r="HS11" s="147"/>
      <c r="HT11" s="147"/>
      <c r="HU11" s="147"/>
      <c r="HV11" s="147"/>
      <c r="HW11" s="147"/>
      <c r="HX11" s="147"/>
      <c r="HY11" s="147"/>
      <c r="HZ11" s="147"/>
      <c r="IA11" s="147"/>
      <c r="IB11" s="147"/>
      <c r="IC11" s="147"/>
      <c r="ID11" s="147"/>
      <c r="IE11" s="147"/>
      <c r="IF11" s="147"/>
      <c r="IG11" s="147"/>
      <c r="IH11" s="147"/>
      <c r="II11" s="147"/>
      <c r="IJ11" s="147"/>
      <c r="IK11" s="147"/>
      <c r="IL11" s="147"/>
      <c r="IM11" s="147"/>
      <c r="IN11" s="147"/>
      <c r="IO11" s="147"/>
      <c r="IP11" s="147"/>
      <c r="IQ11" s="147"/>
      <c r="IR11" s="147"/>
      <c r="IS11" s="147"/>
      <c r="IT11" s="147"/>
      <c r="IU11" s="147"/>
      <c r="IV11" s="147"/>
      <c r="IW11" s="147"/>
      <c r="IX11" s="147"/>
      <c r="IY11" s="147"/>
      <c r="IZ11" s="147"/>
      <c r="JA11" s="147"/>
      <c r="JB11" s="147"/>
      <c r="JC11" s="147"/>
      <c r="JD11" s="147"/>
      <c r="JE11" s="147"/>
      <c r="JF11" s="147"/>
      <c r="JG11" s="147"/>
      <c r="JH11" s="147"/>
      <c r="JI11" s="147"/>
      <c r="JJ11" s="147"/>
      <c r="JK11" s="147"/>
      <c r="JL11" s="147"/>
      <c r="JM11" s="147"/>
      <c r="JN11" s="147"/>
      <c r="JO11" s="147"/>
      <c r="JP11" s="147"/>
      <c r="JQ11" s="147"/>
      <c r="JR11" s="147"/>
      <c r="JS11" s="147"/>
      <c r="JT11" s="147"/>
      <c r="JU11" s="147"/>
      <c r="JV11" s="147"/>
      <c r="JW11" s="147"/>
      <c r="JX11" s="147"/>
      <c r="JY11" s="147"/>
      <c r="JZ11" s="147"/>
      <c r="KA11" s="147"/>
      <c r="KB11" s="147"/>
      <c r="KC11" s="147"/>
      <c r="KD11" s="147"/>
      <c r="KE11" s="147"/>
      <c r="KF11" s="147"/>
      <c r="KG11" s="147"/>
      <c r="KH11" s="147"/>
      <c r="KI11" s="147"/>
      <c r="KJ11" s="147"/>
      <c r="KK11" s="147"/>
      <c r="KL11" s="147"/>
      <c r="KM11" s="147"/>
      <c r="KN11" s="147"/>
      <c r="KO11" s="147"/>
      <c r="KP11" s="147"/>
      <c r="KQ11" s="147"/>
      <c r="KR11" s="147"/>
      <c r="KS11" s="147"/>
      <c r="KT11" s="147"/>
      <c r="KU11" s="147"/>
      <c r="KV11" s="147"/>
      <c r="KW11" s="147"/>
      <c r="KX11" s="147"/>
      <c r="KY11" s="147"/>
      <c r="KZ11" s="147"/>
      <c r="LA11" s="147"/>
      <c r="LB11" s="147"/>
      <c r="LC11" s="147"/>
      <c r="LD11" s="147"/>
      <c r="LE11" s="147"/>
      <c r="LF11" s="147"/>
    </row>
    <row r="12" spans="1:318" s="137" customFormat="1" ht="12.75">
      <c r="A12" s="317"/>
      <c r="B12" s="250">
        <v>220</v>
      </c>
      <c r="C12" s="318" t="s">
        <v>360</v>
      </c>
      <c r="D12" s="320">
        <v>207294</v>
      </c>
      <c r="E12" s="321">
        <v>250.9</v>
      </c>
      <c r="F12" s="322">
        <v>955.65</v>
      </c>
      <c r="G12" s="323"/>
      <c r="H12" s="324">
        <v>0</v>
      </c>
      <c r="I12" s="320">
        <v>80851082</v>
      </c>
      <c r="J12" s="320"/>
      <c r="K12" s="320"/>
      <c r="L12" s="320"/>
      <c r="M12" s="320"/>
      <c r="N12" s="320"/>
      <c r="O12" s="147"/>
      <c r="P12" s="147"/>
      <c r="Q12" s="147"/>
      <c r="R12" s="147"/>
      <c r="S12" s="147"/>
      <c r="T12" s="147"/>
      <c r="U12" s="147"/>
      <c r="V12" s="147"/>
      <c r="W12" s="147"/>
      <c r="X12" s="147"/>
      <c r="Y12" s="147"/>
      <c r="Z12" s="147"/>
      <c r="AA12" s="147"/>
      <c r="AB12" s="147"/>
      <c r="AC12" s="147"/>
      <c r="AD12" s="147"/>
      <c r="AE12" s="147"/>
      <c r="AF12" s="147"/>
      <c r="AG12" s="147"/>
      <c r="AH12" s="147"/>
      <c r="AI12" s="147"/>
      <c r="AJ12" s="147"/>
      <c r="AK12" s="147"/>
      <c r="AL12" s="147"/>
      <c r="AM12" s="147"/>
      <c r="AN12" s="147"/>
      <c r="AO12" s="147"/>
      <c r="AP12" s="147"/>
      <c r="AQ12" s="147"/>
      <c r="AR12" s="147"/>
      <c r="AS12" s="147"/>
      <c r="AT12" s="147"/>
      <c r="AU12" s="147"/>
      <c r="AV12" s="147"/>
      <c r="AW12" s="147"/>
      <c r="AX12" s="147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  <c r="BI12" s="147"/>
      <c r="BJ12" s="147"/>
      <c r="BK12" s="147"/>
      <c r="BL12" s="147"/>
      <c r="BM12" s="147"/>
      <c r="BN12" s="147"/>
      <c r="BO12" s="147"/>
      <c r="BP12" s="147"/>
      <c r="BQ12" s="147"/>
      <c r="BR12" s="147"/>
      <c r="BS12" s="147"/>
      <c r="BT12" s="147"/>
      <c r="BU12" s="147"/>
      <c r="BV12" s="147"/>
      <c r="BW12" s="147"/>
      <c r="BX12" s="147"/>
      <c r="BY12" s="147"/>
      <c r="BZ12" s="147"/>
      <c r="CA12" s="147"/>
      <c r="CB12" s="147"/>
      <c r="CC12" s="147"/>
      <c r="CD12" s="147"/>
      <c r="CE12" s="147"/>
      <c r="CF12" s="147"/>
      <c r="CG12" s="147"/>
      <c r="CH12" s="147"/>
      <c r="CI12" s="147"/>
      <c r="CJ12" s="147"/>
      <c r="CK12" s="147"/>
      <c r="CL12" s="147"/>
      <c r="CM12" s="147"/>
      <c r="CN12" s="147"/>
      <c r="CO12" s="147"/>
      <c r="CP12" s="147"/>
      <c r="CQ12" s="147"/>
      <c r="CR12" s="147"/>
      <c r="CS12" s="147"/>
      <c r="CT12" s="147"/>
      <c r="CU12" s="147"/>
      <c r="CV12" s="147"/>
      <c r="CW12" s="147"/>
      <c r="CX12" s="147"/>
      <c r="CY12" s="147"/>
      <c r="CZ12" s="147"/>
      <c r="DA12" s="147"/>
      <c r="DB12" s="147"/>
      <c r="DC12" s="147"/>
      <c r="DD12" s="147"/>
      <c r="DE12" s="147"/>
      <c r="DF12" s="147"/>
      <c r="DG12" s="147"/>
      <c r="DH12" s="147"/>
      <c r="DI12" s="147"/>
      <c r="DJ12" s="147"/>
      <c r="DK12" s="147"/>
      <c r="DL12" s="147"/>
      <c r="DM12" s="147"/>
      <c r="DN12" s="147"/>
      <c r="DO12" s="147"/>
      <c r="DP12" s="147"/>
      <c r="DQ12" s="147"/>
      <c r="DR12" s="147"/>
      <c r="DS12" s="147"/>
      <c r="DT12" s="147"/>
      <c r="DU12" s="147"/>
      <c r="DV12" s="147"/>
      <c r="DW12" s="147"/>
      <c r="DX12" s="147"/>
      <c r="DY12" s="147"/>
      <c r="DZ12" s="147"/>
      <c r="EA12" s="147"/>
      <c r="EB12" s="147"/>
      <c r="EC12" s="147"/>
      <c r="ED12" s="147"/>
      <c r="EE12" s="147"/>
      <c r="EF12" s="147"/>
      <c r="EG12" s="147"/>
      <c r="EH12" s="147"/>
      <c r="EI12" s="147"/>
      <c r="EJ12" s="147"/>
      <c r="EK12" s="147"/>
      <c r="EL12" s="147"/>
      <c r="EM12" s="147"/>
      <c r="EN12" s="147"/>
      <c r="EO12" s="147"/>
      <c r="EP12" s="147"/>
      <c r="EQ12" s="147"/>
      <c r="ER12" s="147"/>
      <c r="ES12" s="147"/>
      <c r="ET12" s="147"/>
      <c r="EU12" s="147"/>
      <c r="EV12" s="147"/>
      <c r="EW12" s="147"/>
      <c r="EX12" s="147"/>
      <c r="EY12" s="147"/>
      <c r="EZ12" s="147"/>
      <c r="FA12" s="147"/>
      <c r="FB12" s="147"/>
      <c r="FC12" s="147"/>
      <c r="FD12" s="147"/>
      <c r="FE12" s="147"/>
      <c r="FF12" s="147"/>
      <c r="FG12" s="147"/>
      <c r="FH12" s="147"/>
      <c r="FI12" s="147"/>
      <c r="FJ12" s="147"/>
      <c r="FK12" s="147"/>
      <c r="FL12" s="147"/>
      <c r="FM12" s="147"/>
      <c r="FN12" s="147"/>
      <c r="FO12" s="147"/>
      <c r="FP12" s="147"/>
      <c r="FQ12" s="147"/>
      <c r="FR12" s="147"/>
      <c r="FS12" s="147"/>
      <c r="FT12" s="147"/>
      <c r="FU12" s="147"/>
      <c r="FV12" s="147"/>
      <c r="FW12" s="147"/>
      <c r="FX12" s="147"/>
      <c r="FY12" s="147"/>
      <c r="FZ12" s="147"/>
      <c r="GA12" s="147"/>
      <c r="GB12" s="147"/>
      <c r="GC12" s="147"/>
      <c r="GD12" s="147"/>
      <c r="GE12" s="147"/>
      <c r="GF12" s="147"/>
      <c r="GG12" s="147"/>
      <c r="GH12" s="147"/>
      <c r="GI12" s="147"/>
      <c r="GJ12" s="147"/>
      <c r="GK12" s="147"/>
      <c r="GL12" s="147"/>
      <c r="GM12" s="147"/>
      <c r="GN12" s="147"/>
      <c r="GO12" s="147"/>
      <c r="GP12" s="147"/>
      <c r="GQ12" s="147"/>
      <c r="GR12" s="147"/>
      <c r="GS12" s="147"/>
      <c r="GT12" s="147"/>
      <c r="GU12" s="147"/>
      <c r="GV12" s="147"/>
      <c r="GW12" s="147"/>
      <c r="GX12" s="147"/>
      <c r="GY12" s="147"/>
      <c r="GZ12" s="147"/>
      <c r="HA12" s="147"/>
      <c r="HB12" s="147"/>
      <c r="HC12" s="147"/>
      <c r="HD12" s="147"/>
      <c r="HE12" s="147"/>
      <c r="HF12" s="147"/>
      <c r="HG12" s="147"/>
      <c r="HH12" s="147"/>
      <c r="HI12" s="147"/>
      <c r="HJ12" s="147"/>
      <c r="HK12" s="147"/>
      <c r="HL12" s="147"/>
      <c r="HM12" s="147"/>
      <c r="HN12" s="147"/>
      <c r="HO12" s="147"/>
      <c r="HP12" s="147"/>
      <c r="HQ12" s="147"/>
      <c r="HR12" s="147"/>
      <c r="HS12" s="147"/>
      <c r="HT12" s="147"/>
      <c r="HU12" s="147"/>
      <c r="HV12" s="147"/>
      <c r="HW12" s="147"/>
      <c r="HX12" s="147"/>
      <c r="HY12" s="147"/>
      <c r="HZ12" s="147"/>
      <c r="IA12" s="147"/>
      <c r="IB12" s="147"/>
      <c r="IC12" s="147"/>
      <c r="ID12" s="147"/>
      <c r="IE12" s="147"/>
      <c r="IF12" s="147"/>
      <c r="IG12" s="147"/>
      <c r="IH12" s="147"/>
      <c r="II12" s="147"/>
      <c r="IJ12" s="147"/>
      <c r="IK12" s="147"/>
      <c r="IL12" s="147"/>
      <c r="IM12" s="147"/>
      <c r="IN12" s="147"/>
      <c r="IO12" s="147"/>
      <c r="IP12" s="147"/>
      <c r="IQ12" s="147"/>
      <c r="IR12" s="147"/>
      <c r="IS12" s="147"/>
      <c r="IT12" s="147"/>
      <c r="IU12" s="147"/>
      <c r="IV12" s="147"/>
      <c r="IW12" s="147"/>
      <c r="IX12" s="147"/>
      <c r="IY12" s="147"/>
      <c r="IZ12" s="147"/>
      <c r="JA12" s="147"/>
      <c r="JB12" s="147"/>
      <c r="JC12" s="147"/>
      <c r="JD12" s="147"/>
      <c r="JE12" s="147"/>
      <c r="JF12" s="147"/>
      <c r="JG12" s="147"/>
      <c r="JH12" s="147"/>
      <c r="JI12" s="147"/>
      <c r="JJ12" s="147"/>
      <c r="JK12" s="147"/>
      <c r="JL12" s="147"/>
      <c r="JM12" s="147"/>
      <c r="JN12" s="147"/>
      <c r="JO12" s="147"/>
      <c r="JP12" s="147"/>
      <c r="JQ12" s="147"/>
      <c r="JR12" s="147"/>
      <c r="JS12" s="147"/>
      <c r="JT12" s="147"/>
      <c r="JU12" s="147"/>
      <c r="JV12" s="147"/>
      <c r="JW12" s="147"/>
      <c r="JX12" s="147"/>
      <c r="JY12" s="147"/>
      <c r="JZ12" s="147"/>
      <c r="KA12" s="147"/>
      <c r="KB12" s="147"/>
      <c r="KC12" s="147"/>
      <c r="KD12" s="147"/>
      <c r="KE12" s="147"/>
      <c r="KF12" s="147"/>
      <c r="KG12" s="147"/>
      <c r="KH12" s="147"/>
      <c r="KI12" s="147"/>
      <c r="KJ12" s="147"/>
      <c r="KK12" s="147"/>
      <c r="KL12" s="147"/>
      <c r="KM12" s="147"/>
      <c r="KN12" s="147"/>
      <c r="KO12" s="147"/>
      <c r="KP12" s="147"/>
      <c r="KQ12" s="147"/>
      <c r="KR12" s="147"/>
      <c r="KS12" s="147"/>
      <c r="KT12" s="147"/>
      <c r="KU12" s="147"/>
      <c r="KV12" s="147"/>
      <c r="KW12" s="147"/>
      <c r="KX12" s="147"/>
      <c r="KY12" s="147"/>
      <c r="KZ12" s="147"/>
      <c r="LA12" s="147"/>
      <c r="LB12" s="147"/>
      <c r="LC12" s="147"/>
      <c r="LD12" s="147"/>
      <c r="LE12" s="147"/>
      <c r="LF12" s="147"/>
    </row>
    <row r="13" spans="1:318" s="137" customFormat="1" ht="12.75">
      <c r="A13" s="317"/>
      <c r="B13" s="250"/>
      <c r="C13" s="318" t="s">
        <v>359</v>
      </c>
      <c r="D13" s="320">
        <v>202894</v>
      </c>
      <c r="E13" s="321">
        <v>704.75</v>
      </c>
      <c r="F13" s="322"/>
      <c r="G13" s="323"/>
      <c r="H13" s="324"/>
      <c r="I13" s="320">
        <v>80850777</v>
      </c>
      <c r="J13" s="320">
        <v>80850825</v>
      </c>
      <c r="K13" s="320">
        <v>80851096</v>
      </c>
      <c r="L13" s="320"/>
      <c r="M13" s="320"/>
      <c r="N13" s="320"/>
      <c r="O13" s="147"/>
      <c r="P13" s="147"/>
      <c r="Q13" s="147"/>
      <c r="R13" s="147"/>
      <c r="S13" s="147"/>
      <c r="T13" s="147"/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47"/>
      <c r="AH13" s="147"/>
      <c r="AI13" s="147"/>
      <c r="AJ13" s="147"/>
      <c r="AK13" s="147"/>
      <c r="AL13" s="147"/>
      <c r="AM13" s="147"/>
      <c r="AN13" s="147"/>
      <c r="AO13" s="147"/>
      <c r="AP13" s="147"/>
      <c r="AQ13" s="147"/>
      <c r="AR13" s="147"/>
      <c r="AS13" s="147"/>
      <c r="AT13" s="147"/>
      <c r="AU13" s="147"/>
      <c r="AV13" s="147"/>
      <c r="AW13" s="147"/>
      <c r="AX13" s="147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  <c r="BM13" s="147"/>
      <c r="BN13" s="147"/>
      <c r="BO13" s="147"/>
      <c r="BP13" s="147"/>
      <c r="BQ13" s="147"/>
      <c r="BR13" s="147"/>
      <c r="BS13" s="147"/>
      <c r="BT13" s="147"/>
      <c r="BU13" s="147"/>
      <c r="BV13" s="147"/>
      <c r="BW13" s="147"/>
      <c r="BX13" s="147"/>
      <c r="BY13" s="147"/>
      <c r="BZ13" s="147"/>
      <c r="CA13" s="147"/>
      <c r="CB13" s="147"/>
      <c r="CC13" s="147"/>
      <c r="CD13" s="147"/>
      <c r="CE13" s="147"/>
      <c r="CF13" s="147"/>
      <c r="CG13" s="147"/>
      <c r="CH13" s="147"/>
      <c r="CI13" s="147"/>
      <c r="CJ13" s="147"/>
      <c r="CK13" s="147"/>
      <c r="CL13" s="147"/>
      <c r="CM13" s="147"/>
      <c r="CN13" s="147"/>
      <c r="CO13" s="147"/>
      <c r="CP13" s="147"/>
      <c r="CQ13" s="147"/>
      <c r="CR13" s="147"/>
      <c r="CS13" s="147"/>
      <c r="CT13" s="147"/>
      <c r="CU13" s="147"/>
      <c r="CV13" s="147"/>
      <c r="CW13" s="147"/>
      <c r="CX13" s="147"/>
      <c r="CY13" s="147"/>
      <c r="CZ13" s="147"/>
      <c r="DA13" s="147"/>
      <c r="DB13" s="147"/>
      <c r="DC13" s="147"/>
      <c r="DD13" s="147"/>
      <c r="DE13" s="147"/>
      <c r="DF13" s="147"/>
      <c r="DG13" s="147"/>
      <c r="DH13" s="147"/>
      <c r="DI13" s="147"/>
      <c r="DJ13" s="147"/>
      <c r="DK13" s="147"/>
      <c r="DL13" s="147"/>
      <c r="DM13" s="147"/>
      <c r="DN13" s="147"/>
      <c r="DO13" s="147"/>
      <c r="DP13" s="147"/>
      <c r="DQ13" s="147"/>
      <c r="DR13" s="147"/>
      <c r="DS13" s="147"/>
      <c r="DT13" s="147"/>
      <c r="DU13" s="147"/>
      <c r="DV13" s="147"/>
      <c r="DW13" s="147"/>
      <c r="DX13" s="147"/>
      <c r="DY13" s="147"/>
      <c r="DZ13" s="147"/>
      <c r="EA13" s="147"/>
      <c r="EB13" s="147"/>
      <c r="EC13" s="147"/>
      <c r="ED13" s="147"/>
      <c r="EE13" s="147"/>
      <c r="EF13" s="147"/>
      <c r="EG13" s="147"/>
      <c r="EH13" s="147"/>
      <c r="EI13" s="147"/>
      <c r="EJ13" s="147"/>
      <c r="EK13" s="147"/>
      <c r="EL13" s="147"/>
      <c r="EM13" s="147"/>
      <c r="EN13" s="147"/>
      <c r="EO13" s="147"/>
      <c r="EP13" s="147"/>
      <c r="EQ13" s="147"/>
      <c r="ER13" s="147"/>
      <c r="ES13" s="147"/>
      <c r="ET13" s="147"/>
      <c r="EU13" s="147"/>
      <c r="EV13" s="147"/>
      <c r="EW13" s="147"/>
      <c r="EX13" s="147"/>
      <c r="EY13" s="147"/>
      <c r="EZ13" s="147"/>
      <c r="FA13" s="147"/>
      <c r="FB13" s="147"/>
      <c r="FC13" s="147"/>
      <c r="FD13" s="147"/>
      <c r="FE13" s="147"/>
      <c r="FF13" s="147"/>
      <c r="FG13" s="147"/>
      <c r="FH13" s="147"/>
      <c r="FI13" s="147"/>
      <c r="FJ13" s="147"/>
      <c r="FK13" s="147"/>
      <c r="FL13" s="147"/>
      <c r="FM13" s="147"/>
      <c r="FN13" s="147"/>
      <c r="FO13" s="147"/>
      <c r="FP13" s="147"/>
      <c r="FQ13" s="147"/>
      <c r="FR13" s="147"/>
      <c r="FS13" s="147"/>
      <c r="FT13" s="147"/>
      <c r="FU13" s="147"/>
      <c r="FV13" s="147"/>
      <c r="FW13" s="147"/>
      <c r="FX13" s="147"/>
      <c r="FY13" s="147"/>
      <c r="FZ13" s="147"/>
      <c r="GA13" s="147"/>
      <c r="GB13" s="147"/>
      <c r="GC13" s="147"/>
      <c r="GD13" s="147"/>
      <c r="GE13" s="147"/>
      <c r="GF13" s="147"/>
      <c r="GG13" s="147"/>
      <c r="GH13" s="147"/>
      <c r="GI13" s="147"/>
      <c r="GJ13" s="147"/>
      <c r="GK13" s="147"/>
      <c r="GL13" s="147"/>
      <c r="GM13" s="147"/>
      <c r="GN13" s="147"/>
      <c r="GO13" s="147"/>
      <c r="GP13" s="147"/>
      <c r="GQ13" s="147"/>
      <c r="GR13" s="147"/>
      <c r="GS13" s="147"/>
      <c r="GT13" s="147"/>
      <c r="GU13" s="147"/>
      <c r="GV13" s="147"/>
      <c r="GW13" s="147"/>
      <c r="GX13" s="147"/>
      <c r="GY13" s="147"/>
      <c r="GZ13" s="147"/>
      <c r="HA13" s="147"/>
      <c r="HB13" s="147"/>
      <c r="HC13" s="147"/>
      <c r="HD13" s="147"/>
      <c r="HE13" s="147"/>
      <c r="HF13" s="147"/>
      <c r="HG13" s="147"/>
      <c r="HH13" s="147"/>
      <c r="HI13" s="147"/>
      <c r="HJ13" s="147"/>
      <c r="HK13" s="147"/>
      <c r="HL13" s="147"/>
      <c r="HM13" s="147"/>
      <c r="HN13" s="147"/>
      <c r="HO13" s="147"/>
      <c r="HP13" s="147"/>
      <c r="HQ13" s="147"/>
      <c r="HR13" s="147"/>
      <c r="HS13" s="147"/>
      <c r="HT13" s="147"/>
      <c r="HU13" s="147"/>
      <c r="HV13" s="147"/>
      <c r="HW13" s="147"/>
      <c r="HX13" s="147"/>
      <c r="HY13" s="147"/>
      <c r="HZ13" s="147"/>
      <c r="IA13" s="147"/>
      <c r="IB13" s="147"/>
      <c r="IC13" s="147"/>
      <c r="ID13" s="147"/>
      <c r="IE13" s="147"/>
      <c r="IF13" s="147"/>
      <c r="IG13" s="147"/>
      <c r="IH13" s="147"/>
      <c r="II13" s="147"/>
      <c r="IJ13" s="147"/>
      <c r="IK13" s="147"/>
      <c r="IL13" s="147"/>
      <c r="IM13" s="147"/>
      <c r="IN13" s="147"/>
      <c r="IO13" s="147"/>
      <c r="IP13" s="147"/>
      <c r="IQ13" s="147"/>
      <c r="IR13" s="147"/>
      <c r="IS13" s="147"/>
      <c r="IT13" s="147"/>
      <c r="IU13" s="147"/>
      <c r="IV13" s="147"/>
      <c r="IW13" s="147"/>
      <c r="IX13" s="147"/>
      <c r="IY13" s="147"/>
      <c r="IZ13" s="147"/>
      <c r="JA13" s="147"/>
      <c r="JB13" s="147"/>
      <c r="JC13" s="147"/>
      <c r="JD13" s="147"/>
      <c r="JE13" s="147"/>
      <c r="JF13" s="147"/>
      <c r="JG13" s="147"/>
      <c r="JH13" s="147"/>
      <c r="JI13" s="147"/>
      <c r="JJ13" s="147"/>
      <c r="JK13" s="147"/>
      <c r="JL13" s="147"/>
      <c r="JM13" s="147"/>
      <c r="JN13" s="147"/>
      <c r="JO13" s="147"/>
      <c r="JP13" s="147"/>
      <c r="JQ13" s="147"/>
      <c r="JR13" s="147"/>
      <c r="JS13" s="147"/>
      <c r="JT13" s="147"/>
      <c r="JU13" s="147"/>
      <c r="JV13" s="147"/>
      <c r="JW13" s="147"/>
      <c r="JX13" s="147"/>
      <c r="JY13" s="147"/>
      <c r="JZ13" s="147"/>
      <c r="KA13" s="147"/>
      <c r="KB13" s="147"/>
      <c r="KC13" s="147"/>
      <c r="KD13" s="147"/>
      <c r="KE13" s="147"/>
      <c r="KF13" s="147"/>
      <c r="KG13" s="147"/>
      <c r="KH13" s="147"/>
      <c r="KI13" s="147"/>
      <c r="KJ13" s="147"/>
      <c r="KK13" s="147"/>
      <c r="KL13" s="147"/>
      <c r="KM13" s="147"/>
      <c r="KN13" s="147"/>
      <c r="KO13" s="147"/>
      <c r="KP13" s="147"/>
      <c r="KQ13" s="147"/>
      <c r="KR13" s="147"/>
      <c r="KS13" s="147"/>
      <c r="KT13" s="147"/>
      <c r="KU13" s="147"/>
      <c r="KV13" s="147"/>
      <c r="KW13" s="147"/>
      <c r="KX13" s="147"/>
      <c r="KY13" s="147"/>
      <c r="KZ13" s="147"/>
      <c r="LA13" s="147"/>
      <c r="LB13" s="147"/>
      <c r="LC13" s="147"/>
      <c r="LD13" s="147"/>
      <c r="LE13" s="147"/>
      <c r="LF13" s="147"/>
    </row>
    <row r="14" spans="1:318" s="137" customFormat="1" ht="12.75">
      <c r="A14" s="317" t="s">
        <v>363</v>
      </c>
      <c r="B14" s="250">
        <v>30</v>
      </c>
      <c r="C14" s="318" t="s">
        <v>340</v>
      </c>
      <c r="D14" s="320">
        <v>220612</v>
      </c>
      <c r="E14" s="321">
        <v>289.05</v>
      </c>
      <c r="F14" s="322">
        <v>1055.5999999999999</v>
      </c>
      <c r="G14" s="323"/>
      <c r="H14" s="324">
        <v>1</v>
      </c>
      <c r="I14" s="320">
        <v>80847441</v>
      </c>
      <c r="J14" s="320"/>
      <c r="K14" s="320"/>
      <c r="L14" s="320"/>
      <c r="M14" s="320"/>
      <c r="N14" s="320"/>
      <c r="O14" s="147"/>
      <c r="P14" s="147"/>
      <c r="Q14" s="147"/>
      <c r="R14" s="147"/>
      <c r="S14" s="147"/>
      <c r="T14" s="147"/>
      <c r="U14" s="147"/>
      <c r="V14" s="147"/>
      <c r="W14" s="147"/>
      <c r="X14" s="147"/>
      <c r="Y14" s="147"/>
      <c r="Z14" s="147"/>
      <c r="AA14" s="147"/>
      <c r="AB14" s="147"/>
      <c r="AC14" s="147"/>
      <c r="AD14" s="147"/>
      <c r="AE14" s="147"/>
      <c r="AF14" s="147"/>
      <c r="AG14" s="147"/>
      <c r="AH14" s="147"/>
      <c r="AI14" s="147"/>
      <c r="AJ14" s="147"/>
      <c r="AK14" s="147"/>
      <c r="AL14" s="147"/>
      <c r="AM14" s="147"/>
      <c r="AN14" s="147"/>
      <c r="AO14" s="147"/>
      <c r="AP14" s="147"/>
      <c r="AQ14" s="147"/>
      <c r="AR14" s="147"/>
      <c r="AS14" s="147"/>
      <c r="AT14" s="147"/>
      <c r="AU14" s="147"/>
      <c r="AV14" s="147"/>
      <c r="AW14" s="147"/>
      <c r="AX14" s="147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  <c r="BM14" s="147"/>
      <c r="BN14" s="147"/>
      <c r="BO14" s="147"/>
      <c r="BP14" s="147"/>
      <c r="BQ14" s="147"/>
      <c r="BR14" s="147"/>
      <c r="BS14" s="147"/>
      <c r="BT14" s="147"/>
      <c r="BU14" s="147"/>
      <c r="BV14" s="147"/>
      <c r="BW14" s="147"/>
      <c r="BX14" s="147"/>
      <c r="BY14" s="147"/>
      <c r="BZ14" s="147"/>
      <c r="CA14" s="147"/>
      <c r="CB14" s="147"/>
      <c r="CC14" s="147"/>
      <c r="CD14" s="147"/>
      <c r="CE14" s="147"/>
      <c r="CF14" s="147"/>
      <c r="CG14" s="147"/>
      <c r="CH14" s="147"/>
      <c r="CI14" s="147"/>
      <c r="CJ14" s="147"/>
      <c r="CK14" s="147"/>
      <c r="CL14" s="147"/>
      <c r="CM14" s="147"/>
      <c r="CN14" s="147"/>
      <c r="CO14" s="147"/>
      <c r="CP14" s="147"/>
      <c r="CQ14" s="147"/>
      <c r="CR14" s="147"/>
      <c r="CS14" s="147"/>
      <c r="CT14" s="147"/>
      <c r="CU14" s="147"/>
      <c r="CV14" s="147"/>
      <c r="CW14" s="147"/>
      <c r="CX14" s="147"/>
      <c r="CY14" s="147"/>
      <c r="CZ14" s="147"/>
      <c r="DA14" s="147"/>
      <c r="DB14" s="147"/>
      <c r="DC14" s="147"/>
      <c r="DD14" s="147"/>
      <c r="DE14" s="147"/>
      <c r="DF14" s="147"/>
      <c r="DG14" s="147"/>
      <c r="DH14" s="147"/>
      <c r="DI14" s="147"/>
      <c r="DJ14" s="147"/>
      <c r="DK14" s="147"/>
      <c r="DL14" s="147"/>
      <c r="DM14" s="147"/>
      <c r="DN14" s="147"/>
      <c r="DO14" s="147"/>
      <c r="DP14" s="147"/>
      <c r="DQ14" s="147"/>
      <c r="DR14" s="147"/>
      <c r="DS14" s="147"/>
      <c r="DT14" s="147"/>
      <c r="DU14" s="147"/>
      <c r="DV14" s="147"/>
      <c r="DW14" s="147"/>
      <c r="DX14" s="147"/>
      <c r="DY14" s="147"/>
      <c r="DZ14" s="147"/>
      <c r="EA14" s="147"/>
      <c r="EB14" s="147"/>
      <c r="EC14" s="147"/>
      <c r="ED14" s="147"/>
      <c r="EE14" s="147"/>
      <c r="EF14" s="147"/>
      <c r="EG14" s="147"/>
      <c r="EH14" s="147"/>
      <c r="EI14" s="147"/>
      <c r="EJ14" s="147"/>
      <c r="EK14" s="147"/>
      <c r="EL14" s="147"/>
      <c r="EM14" s="147"/>
      <c r="EN14" s="147"/>
      <c r="EO14" s="147"/>
      <c r="EP14" s="147"/>
      <c r="EQ14" s="147"/>
      <c r="ER14" s="147"/>
      <c r="ES14" s="147"/>
      <c r="ET14" s="147"/>
      <c r="EU14" s="147"/>
      <c r="EV14" s="147"/>
      <c r="EW14" s="147"/>
      <c r="EX14" s="147"/>
      <c r="EY14" s="147"/>
      <c r="EZ14" s="147"/>
      <c r="FA14" s="147"/>
      <c r="FB14" s="147"/>
      <c r="FC14" s="147"/>
      <c r="FD14" s="147"/>
      <c r="FE14" s="147"/>
      <c r="FF14" s="147"/>
      <c r="FG14" s="147"/>
      <c r="FH14" s="147"/>
      <c r="FI14" s="147"/>
      <c r="FJ14" s="147"/>
      <c r="FK14" s="147"/>
      <c r="FL14" s="147"/>
      <c r="FM14" s="147"/>
      <c r="FN14" s="147"/>
      <c r="FO14" s="147"/>
      <c r="FP14" s="147"/>
      <c r="FQ14" s="147"/>
      <c r="FR14" s="147"/>
      <c r="FS14" s="147"/>
      <c r="FT14" s="147"/>
      <c r="FU14" s="147"/>
      <c r="FV14" s="147"/>
      <c r="FW14" s="147"/>
      <c r="FX14" s="147"/>
      <c r="FY14" s="147"/>
      <c r="FZ14" s="147"/>
      <c r="GA14" s="147"/>
      <c r="GB14" s="147"/>
      <c r="GC14" s="147"/>
      <c r="GD14" s="147"/>
      <c r="GE14" s="147"/>
      <c r="GF14" s="147"/>
      <c r="GG14" s="147"/>
      <c r="GH14" s="147"/>
      <c r="GI14" s="147"/>
      <c r="GJ14" s="147"/>
      <c r="GK14" s="147"/>
      <c r="GL14" s="147"/>
      <c r="GM14" s="147"/>
      <c r="GN14" s="147"/>
      <c r="GO14" s="147"/>
      <c r="GP14" s="147"/>
      <c r="GQ14" s="147"/>
      <c r="GR14" s="147"/>
      <c r="GS14" s="147"/>
      <c r="GT14" s="147"/>
      <c r="GU14" s="147"/>
      <c r="GV14" s="147"/>
      <c r="GW14" s="147"/>
      <c r="GX14" s="147"/>
      <c r="GY14" s="147"/>
      <c r="GZ14" s="147"/>
      <c r="HA14" s="147"/>
      <c r="HB14" s="147"/>
      <c r="HC14" s="147"/>
      <c r="HD14" s="147"/>
      <c r="HE14" s="147"/>
      <c r="HF14" s="147"/>
      <c r="HG14" s="147"/>
      <c r="HH14" s="147"/>
      <c r="HI14" s="147"/>
      <c r="HJ14" s="147"/>
      <c r="HK14" s="147"/>
      <c r="HL14" s="147"/>
      <c r="HM14" s="147"/>
      <c r="HN14" s="147"/>
      <c r="HO14" s="147"/>
      <c r="HP14" s="147"/>
      <c r="HQ14" s="147"/>
      <c r="HR14" s="147"/>
      <c r="HS14" s="147"/>
      <c r="HT14" s="147"/>
      <c r="HU14" s="147"/>
      <c r="HV14" s="147"/>
      <c r="HW14" s="147"/>
      <c r="HX14" s="147"/>
      <c r="HY14" s="147"/>
      <c r="HZ14" s="147"/>
      <c r="IA14" s="147"/>
      <c r="IB14" s="147"/>
      <c r="IC14" s="147"/>
      <c r="ID14" s="147"/>
      <c r="IE14" s="147"/>
      <c r="IF14" s="147"/>
      <c r="IG14" s="147"/>
      <c r="IH14" s="147"/>
      <c r="II14" s="147"/>
      <c r="IJ14" s="147"/>
      <c r="IK14" s="147"/>
      <c r="IL14" s="147"/>
      <c r="IM14" s="147"/>
      <c r="IN14" s="147"/>
      <c r="IO14" s="147"/>
      <c r="IP14" s="147"/>
      <c r="IQ14" s="147"/>
      <c r="IR14" s="147"/>
      <c r="IS14" s="147"/>
      <c r="IT14" s="147"/>
      <c r="IU14" s="147"/>
      <c r="IV14" s="147"/>
      <c r="IW14" s="147"/>
      <c r="IX14" s="147"/>
      <c r="IY14" s="147"/>
      <c r="IZ14" s="147"/>
      <c r="JA14" s="147"/>
      <c r="JB14" s="147"/>
      <c r="JC14" s="147"/>
      <c r="JD14" s="147"/>
      <c r="JE14" s="147"/>
      <c r="JF14" s="147"/>
      <c r="JG14" s="147"/>
      <c r="JH14" s="147"/>
      <c r="JI14" s="147"/>
      <c r="JJ14" s="147"/>
      <c r="JK14" s="147"/>
      <c r="JL14" s="147"/>
      <c r="JM14" s="147"/>
      <c r="JN14" s="147"/>
      <c r="JO14" s="147"/>
      <c r="JP14" s="147"/>
      <c r="JQ14" s="147"/>
      <c r="JR14" s="147"/>
      <c r="JS14" s="147"/>
      <c r="JT14" s="147"/>
      <c r="JU14" s="147"/>
      <c r="JV14" s="147"/>
      <c r="JW14" s="147"/>
      <c r="JX14" s="147"/>
      <c r="JY14" s="147"/>
      <c r="JZ14" s="147"/>
      <c r="KA14" s="147"/>
      <c r="KB14" s="147"/>
      <c r="KC14" s="147"/>
      <c r="KD14" s="147"/>
      <c r="KE14" s="147"/>
      <c r="KF14" s="147"/>
      <c r="KG14" s="147"/>
      <c r="KH14" s="147"/>
      <c r="KI14" s="147"/>
      <c r="KJ14" s="147"/>
      <c r="KK14" s="147"/>
      <c r="KL14" s="147"/>
      <c r="KM14" s="147"/>
      <c r="KN14" s="147"/>
      <c r="KO14" s="147"/>
      <c r="KP14" s="147"/>
      <c r="KQ14" s="147"/>
      <c r="KR14" s="147"/>
      <c r="KS14" s="147"/>
      <c r="KT14" s="147"/>
      <c r="KU14" s="147"/>
      <c r="KV14" s="147"/>
      <c r="KW14" s="147"/>
      <c r="KX14" s="147"/>
      <c r="KY14" s="147"/>
      <c r="KZ14" s="147"/>
      <c r="LA14" s="147"/>
      <c r="LB14" s="147"/>
      <c r="LC14" s="147"/>
      <c r="LD14" s="147"/>
      <c r="LE14" s="147"/>
      <c r="LF14" s="147"/>
    </row>
    <row r="15" spans="1:318" s="137" customFormat="1" ht="12.75">
      <c r="A15" s="317"/>
      <c r="B15" s="250"/>
      <c r="C15" s="318" t="s">
        <v>339</v>
      </c>
      <c r="D15" s="320">
        <v>329129</v>
      </c>
      <c r="E15" s="321">
        <v>260.3</v>
      </c>
      <c r="F15" s="322"/>
      <c r="G15" s="323"/>
      <c r="H15" s="324"/>
      <c r="I15" s="320">
        <v>80847665</v>
      </c>
      <c r="J15" s="320">
        <v>80848882</v>
      </c>
      <c r="K15" s="320"/>
      <c r="L15" s="320"/>
      <c r="M15" s="320"/>
      <c r="N15" s="320"/>
      <c r="O15" s="147"/>
      <c r="P15" s="147"/>
      <c r="Q15" s="147"/>
      <c r="R15" s="147"/>
      <c r="S15" s="147"/>
      <c r="T15" s="147"/>
      <c r="U15" s="147"/>
      <c r="V15" s="147"/>
      <c r="W15" s="147"/>
      <c r="X15" s="147"/>
      <c r="Y15" s="147"/>
      <c r="Z15" s="147"/>
      <c r="AA15" s="147"/>
      <c r="AB15" s="147"/>
      <c r="AC15" s="147"/>
      <c r="AD15" s="147"/>
      <c r="AE15" s="147"/>
      <c r="AF15" s="147"/>
      <c r="AG15" s="147"/>
      <c r="AH15" s="147"/>
      <c r="AI15" s="147"/>
      <c r="AJ15" s="147"/>
      <c r="AK15" s="147"/>
      <c r="AL15" s="147"/>
      <c r="AM15" s="147"/>
      <c r="AN15" s="147"/>
      <c r="AO15" s="147"/>
      <c r="AP15" s="147"/>
      <c r="AQ15" s="147"/>
      <c r="AR15" s="147"/>
      <c r="AS15" s="147"/>
      <c r="AT15" s="147"/>
      <c r="AU15" s="147"/>
      <c r="AV15" s="147"/>
      <c r="AW15" s="147"/>
      <c r="AX15" s="147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  <c r="BM15" s="147"/>
      <c r="BN15" s="147"/>
      <c r="BO15" s="147"/>
      <c r="BP15" s="147"/>
      <c r="BQ15" s="147"/>
      <c r="BR15" s="147"/>
      <c r="BS15" s="147"/>
      <c r="BT15" s="147"/>
      <c r="BU15" s="147"/>
      <c r="BV15" s="147"/>
      <c r="BW15" s="147"/>
      <c r="BX15" s="147"/>
      <c r="BY15" s="147"/>
      <c r="BZ15" s="147"/>
      <c r="CA15" s="147"/>
      <c r="CB15" s="147"/>
      <c r="CC15" s="147"/>
      <c r="CD15" s="147"/>
      <c r="CE15" s="147"/>
      <c r="CF15" s="147"/>
      <c r="CG15" s="147"/>
      <c r="CH15" s="147"/>
      <c r="CI15" s="147"/>
      <c r="CJ15" s="147"/>
      <c r="CK15" s="147"/>
      <c r="CL15" s="147"/>
      <c r="CM15" s="147"/>
      <c r="CN15" s="147"/>
      <c r="CO15" s="147"/>
      <c r="CP15" s="147"/>
      <c r="CQ15" s="147"/>
      <c r="CR15" s="147"/>
      <c r="CS15" s="147"/>
      <c r="CT15" s="147"/>
      <c r="CU15" s="147"/>
      <c r="CV15" s="147"/>
      <c r="CW15" s="147"/>
      <c r="CX15" s="147"/>
      <c r="CY15" s="147"/>
      <c r="CZ15" s="147"/>
      <c r="DA15" s="147"/>
      <c r="DB15" s="147"/>
      <c r="DC15" s="147"/>
      <c r="DD15" s="147"/>
      <c r="DE15" s="147"/>
      <c r="DF15" s="147"/>
      <c r="DG15" s="147"/>
      <c r="DH15" s="147"/>
      <c r="DI15" s="147"/>
      <c r="DJ15" s="147"/>
      <c r="DK15" s="147"/>
      <c r="DL15" s="147"/>
      <c r="DM15" s="147"/>
      <c r="DN15" s="147"/>
      <c r="DO15" s="147"/>
      <c r="DP15" s="147"/>
      <c r="DQ15" s="147"/>
      <c r="DR15" s="147"/>
      <c r="DS15" s="147"/>
      <c r="DT15" s="147"/>
      <c r="DU15" s="147"/>
      <c r="DV15" s="147"/>
      <c r="DW15" s="147"/>
      <c r="DX15" s="147"/>
      <c r="DY15" s="147"/>
      <c r="DZ15" s="147"/>
      <c r="EA15" s="147"/>
      <c r="EB15" s="147"/>
      <c r="EC15" s="147"/>
      <c r="ED15" s="147"/>
      <c r="EE15" s="147"/>
      <c r="EF15" s="147"/>
      <c r="EG15" s="147"/>
      <c r="EH15" s="147"/>
      <c r="EI15" s="147"/>
      <c r="EJ15" s="147"/>
      <c r="EK15" s="147"/>
      <c r="EL15" s="147"/>
      <c r="EM15" s="147"/>
      <c r="EN15" s="147"/>
      <c r="EO15" s="147"/>
      <c r="EP15" s="147"/>
      <c r="EQ15" s="147"/>
      <c r="ER15" s="147"/>
      <c r="ES15" s="147"/>
      <c r="ET15" s="147"/>
      <c r="EU15" s="147"/>
      <c r="EV15" s="147"/>
      <c r="EW15" s="147"/>
      <c r="EX15" s="147"/>
      <c r="EY15" s="147"/>
      <c r="EZ15" s="147"/>
      <c r="FA15" s="147"/>
      <c r="FB15" s="147"/>
      <c r="FC15" s="147"/>
      <c r="FD15" s="147"/>
      <c r="FE15" s="147"/>
      <c r="FF15" s="147"/>
      <c r="FG15" s="147"/>
      <c r="FH15" s="147"/>
      <c r="FI15" s="147"/>
      <c r="FJ15" s="147"/>
      <c r="FK15" s="147"/>
      <c r="FL15" s="147"/>
      <c r="FM15" s="147"/>
      <c r="FN15" s="147"/>
      <c r="FO15" s="147"/>
      <c r="FP15" s="147"/>
      <c r="FQ15" s="147"/>
      <c r="FR15" s="147"/>
      <c r="FS15" s="147"/>
      <c r="FT15" s="147"/>
      <c r="FU15" s="147"/>
      <c r="FV15" s="147"/>
      <c r="FW15" s="147"/>
      <c r="FX15" s="147"/>
      <c r="FY15" s="147"/>
      <c r="FZ15" s="147"/>
      <c r="GA15" s="147"/>
      <c r="GB15" s="147"/>
      <c r="GC15" s="147"/>
      <c r="GD15" s="147"/>
      <c r="GE15" s="147"/>
      <c r="GF15" s="147"/>
      <c r="GG15" s="147"/>
      <c r="GH15" s="147"/>
      <c r="GI15" s="147"/>
      <c r="GJ15" s="147"/>
      <c r="GK15" s="147"/>
      <c r="GL15" s="147"/>
      <c r="GM15" s="147"/>
      <c r="GN15" s="147"/>
      <c r="GO15" s="147"/>
      <c r="GP15" s="147"/>
      <c r="GQ15" s="147"/>
      <c r="GR15" s="147"/>
      <c r="GS15" s="147"/>
      <c r="GT15" s="147"/>
      <c r="GU15" s="147"/>
      <c r="GV15" s="147"/>
      <c r="GW15" s="147"/>
      <c r="GX15" s="147"/>
      <c r="GY15" s="147"/>
      <c r="GZ15" s="147"/>
      <c r="HA15" s="147"/>
      <c r="HB15" s="147"/>
      <c r="HC15" s="147"/>
      <c r="HD15" s="147"/>
      <c r="HE15" s="147"/>
      <c r="HF15" s="147"/>
      <c r="HG15" s="147"/>
      <c r="HH15" s="147"/>
      <c r="HI15" s="147"/>
      <c r="HJ15" s="147"/>
      <c r="HK15" s="147"/>
      <c r="HL15" s="147"/>
      <c r="HM15" s="147"/>
      <c r="HN15" s="147"/>
      <c r="HO15" s="147"/>
      <c r="HP15" s="147"/>
      <c r="HQ15" s="147"/>
      <c r="HR15" s="147"/>
      <c r="HS15" s="147"/>
      <c r="HT15" s="147"/>
      <c r="HU15" s="147"/>
      <c r="HV15" s="147"/>
      <c r="HW15" s="147"/>
      <c r="HX15" s="147"/>
      <c r="HY15" s="147"/>
      <c r="HZ15" s="147"/>
      <c r="IA15" s="147"/>
      <c r="IB15" s="147"/>
      <c r="IC15" s="147"/>
      <c r="ID15" s="147"/>
      <c r="IE15" s="147"/>
      <c r="IF15" s="147"/>
      <c r="IG15" s="147"/>
      <c r="IH15" s="147"/>
      <c r="II15" s="147"/>
      <c r="IJ15" s="147"/>
      <c r="IK15" s="147"/>
      <c r="IL15" s="147"/>
      <c r="IM15" s="147"/>
      <c r="IN15" s="147"/>
      <c r="IO15" s="147"/>
      <c r="IP15" s="147"/>
      <c r="IQ15" s="147"/>
      <c r="IR15" s="147"/>
      <c r="IS15" s="147"/>
      <c r="IT15" s="147"/>
      <c r="IU15" s="147"/>
      <c r="IV15" s="147"/>
      <c r="IW15" s="147"/>
      <c r="IX15" s="147"/>
      <c r="IY15" s="147"/>
      <c r="IZ15" s="147"/>
      <c r="JA15" s="147"/>
      <c r="JB15" s="147"/>
      <c r="JC15" s="147"/>
      <c r="JD15" s="147"/>
      <c r="JE15" s="147"/>
      <c r="JF15" s="147"/>
      <c r="JG15" s="147"/>
      <c r="JH15" s="147"/>
      <c r="JI15" s="147"/>
      <c r="JJ15" s="147"/>
      <c r="JK15" s="147"/>
      <c r="JL15" s="147"/>
      <c r="JM15" s="147"/>
      <c r="JN15" s="147"/>
      <c r="JO15" s="147"/>
      <c r="JP15" s="147"/>
      <c r="JQ15" s="147"/>
      <c r="JR15" s="147"/>
      <c r="JS15" s="147"/>
      <c r="JT15" s="147"/>
      <c r="JU15" s="147"/>
      <c r="JV15" s="147"/>
      <c r="JW15" s="147"/>
      <c r="JX15" s="147"/>
      <c r="JY15" s="147"/>
      <c r="JZ15" s="147"/>
      <c r="KA15" s="147"/>
      <c r="KB15" s="147"/>
      <c r="KC15" s="147"/>
      <c r="KD15" s="147"/>
      <c r="KE15" s="147"/>
      <c r="KF15" s="147"/>
      <c r="KG15" s="147"/>
      <c r="KH15" s="147"/>
      <c r="KI15" s="147"/>
      <c r="KJ15" s="147"/>
      <c r="KK15" s="147"/>
      <c r="KL15" s="147"/>
      <c r="KM15" s="147"/>
      <c r="KN15" s="147"/>
      <c r="KO15" s="147"/>
      <c r="KP15" s="147"/>
      <c r="KQ15" s="147"/>
      <c r="KR15" s="147"/>
      <c r="KS15" s="147"/>
      <c r="KT15" s="147"/>
      <c r="KU15" s="147"/>
      <c r="KV15" s="147"/>
      <c r="KW15" s="147"/>
      <c r="KX15" s="147"/>
      <c r="KY15" s="147"/>
      <c r="KZ15" s="147"/>
      <c r="LA15" s="147"/>
      <c r="LB15" s="147"/>
      <c r="LC15" s="147"/>
      <c r="LD15" s="147"/>
      <c r="LE15" s="147"/>
      <c r="LF15" s="147"/>
    </row>
    <row r="16" spans="1:318" s="137" customFormat="1" ht="12.75">
      <c r="A16" s="317"/>
      <c r="B16" s="250"/>
      <c r="C16" s="318" t="s">
        <v>338</v>
      </c>
      <c r="D16" s="320">
        <v>204137</v>
      </c>
      <c r="E16" s="321">
        <v>205.1</v>
      </c>
      <c r="F16" s="322"/>
      <c r="G16" s="323"/>
      <c r="H16" s="324"/>
      <c r="I16" s="320">
        <v>80848015</v>
      </c>
      <c r="J16" s="320">
        <v>80848873</v>
      </c>
      <c r="K16" s="320"/>
      <c r="L16" s="320"/>
      <c r="M16" s="320"/>
      <c r="N16" s="320"/>
      <c r="O16" s="147"/>
      <c r="P16" s="147"/>
      <c r="Q16" s="147"/>
      <c r="R16" s="147"/>
      <c r="S16" s="147"/>
      <c r="T16" s="147"/>
      <c r="U16" s="147"/>
      <c r="V16" s="147"/>
      <c r="W16" s="147"/>
      <c r="X16" s="147"/>
      <c r="Y16" s="147"/>
      <c r="Z16" s="147"/>
      <c r="AA16" s="147"/>
      <c r="AB16" s="147"/>
      <c r="AC16" s="147"/>
      <c r="AD16" s="147"/>
      <c r="AE16" s="147"/>
      <c r="AF16" s="147"/>
      <c r="AG16" s="147"/>
      <c r="AH16" s="147"/>
      <c r="AI16" s="147"/>
      <c r="AJ16" s="147"/>
      <c r="AK16" s="147"/>
      <c r="AL16" s="147"/>
      <c r="AM16" s="147"/>
      <c r="AN16" s="147"/>
      <c r="AO16" s="147"/>
      <c r="AP16" s="147"/>
      <c r="AQ16" s="147"/>
      <c r="AR16" s="147"/>
      <c r="AS16" s="147"/>
      <c r="AT16" s="147"/>
      <c r="AU16" s="147"/>
      <c r="AV16" s="147"/>
      <c r="AW16" s="147"/>
      <c r="AX16" s="147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I16" s="147"/>
      <c r="BJ16" s="147"/>
      <c r="BK16" s="147"/>
      <c r="BL16" s="147"/>
      <c r="BM16" s="147"/>
      <c r="BN16" s="147"/>
      <c r="BO16" s="147"/>
      <c r="BP16" s="147"/>
      <c r="BQ16" s="147"/>
      <c r="BR16" s="147"/>
      <c r="BS16" s="147"/>
      <c r="BT16" s="147"/>
      <c r="BU16" s="147"/>
      <c r="BV16" s="147"/>
      <c r="BW16" s="147"/>
      <c r="BX16" s="147"/>
      <c r="BY16" s="147"/>
      <c r="BZ16" s="147"/>
      <c r="CA16" s="147"/>
      <c r="CB16" s="147"/>
      <c r="CC16" s="147"/>
      <c r="CD16" s="147"/>
      <c r="CE16" s="147"/>
      <c r="CF16" s="147"/>
      <c r="CG16" s="147"/>
      <c r="CH16" s="147"/>
      <c r="CI16" s="147"/>
      <c r="CJ16" s="147"/>
      <c r="CK16" s="147"/>
      <c r="CL16" s="147"/>
      <c r="CM16" s="147"/>
      <c r="CN16" s="147"/>
      <c r="CO16" s="147"/>
      <c r="CP16" s="147"/>
      <c r="CQ16" s="147"/>
      <c r="CR16" s="147"/>
      <c r="CS16" s="147"/>
      <c r="CT16" s="147"/>
      <c r="CU16" s="147"/>
      <c r="CV16" s="147"/>
      <c r="CW16" s="147"/>
      <c r="CX16" s="147"/>
      <c r="CY16" s="147"/>
      <c r="CZ16" s="147"/>
      <c r="DA16" s="147"/>
      <c r="DB16" s="147"/>
      <c r="DC16" s="147"/>
      <c r="DD16" s="147"/>
      <c r="DE16" s="147"/>
      <c r="DF16" s="147"/>
      <c r="DG16" s="147"/>
      <c r="DH16" s="147"/>
      <c r="DI16" s="147"/>
      <c r="DJ16" s="147"/>
      <c r="DK16" s="147"/>
      <c r="DL16" s="147"/>
      <c r="DM16" s="147"/>
      <c r="DN16" s="147"/>
      <c r="DO16" s="147"/>
      <c r="DP16" s="147"/>
      <c r="DQ16" s="147"/>
      <c r="DR16" s="147"/>
      <c r="DS16" s="147"/>
      <c r="DT16" s="147"/>
      <c r="DU16" s="147"/>
      <c r="DV16" s="147"/>
      <c r="DW16" s="147"/>
      <c r="DX16" s="147"/>
      <c r="DY16" s="147"/>
      <c r="DZ16" s="147"/>
      <c r="EA16" s="147"/>
      <c r="EB16" s="147"/>
      <c r="EC16" s="147"/>
      <c r="ED16" s="147"/>
      <c r="EE16" s="147"/>
      <c r="EF16" s="147"/>
      <c r="EG16" s="147"/>
      <c r="EH16" s="147"/>
      <c r="EI16" s="147"/>
      <c r="EJ16" s="147"/>
      <c r="EK16" s="147"/>
      <c r="EL16" s="147"/>
      <c r="EM16" s="147"/>
      <c r="EN16" s="147"/>
      <c r="EO16" s="147"/>
      <c r="EP16" s="147"/>
      <c r="EQ16" s="147"/>
      <c r="ER16" s="147"/>
      <c r="ES16" s="147"/>
      <c r="ET16" s="147"/>
      <c r="EU16" s="147"/>
      <c r="EV16" s="147"/>
      <c r="EW16" s="147"/>
      <c r="EX16" s="147"/>
      <c r="EY16" s="147"/>
      <c r="EZ16" s="147"/>
      <c r="FA16" s="147"/>
      <c r="FB16" s="147"/>
      <c r="FC16" s="147"/>
      <c r="FD16" s="147"/>
      <c r="FE16" s="147"/>
      <c r="FF16" s="147"/>
      <c r="FG16" s="147"/>
      <c r="FH16" s="147"/>
      <c r="FI16" s="147"/>
      <c r="FJ16" s="147"/>
      <c r="FK16" s="147"/>
      <c r="FL16" s="147"/>
      <c r="FM16" s="147"/>
      <c r="FN16" s="147"/>
      <c r="FO16" s="147"/>
      <c r="FP16" s="147"/>
      <c r="FQ16" s="147"/>
      <c r="FR16" s="147"/>
      <c r="FS16" s="147"/>
      <c r="FT16" s="147"/>
      <c r="FU16" s="147"/>
      <c r="FV16" s="147"/>
      <c r="FW16" s="147"/>
      <c r="FX16" s="147"/>
      <c r="FY16" s="147"/>
      <c r="FZ16" s="147"/>
      <c r="GA16" s="147"/>
      <c r="GB16" s="147"/>
      <c r="GC16" s="147"/>
      <c r="GD16" s="147"/>
      <c r="GE16" s="147"/>
      <c r="GF16" s="147"/>
      <c r="GG16" s="147"/>
      <c r="GH16" s="147"/>
      <c r="GI16" s="147"/>
      <c r="GJ16" s="147"/>
      <c r="GK16" s="147"/>
      <c r="GL16" s="147"/>
      <c r="GM16" s="147"/>
      <c r="GN16" s="147"/>
      <c r="GO16" s="147"/>
      <c r="GP16" s="147"/>
      <c r="GQ16" s="147"/>
      <c r="GR16" s="147"/>
      <c r="GS16" s="147"/>
      <c r="GT16" s="147"/>
      <c r="GU16" s="147"/>
      <c r="GV16" s="147"/>
      <c r="GW16" s="147"/>
      <c r="GX16" s="147"/>
      <c r="GY16" s="147"/>
      <c r="GZ16" s="147"/>
      <c r="HA16" s="147"/>
      <c r="HB16" s="147"/>
      <c r="HC16" s="147"/>
      <c r="HD16" s="147"/>
      <c r="HE16" s="147"/>
      <c r="HF16" s="147"/>
      <c r="HG16" s="147"/>
      <c r="HH16" s="147"/>
      <c r="HI16" s="147"/>
      <c r="HJ16" s="147"/>
      <c r="HK16" s="147"/>
      <c r="HL16" s="147"/>
      <c r="HM16" s="147"/>
      <c r="HN16" s="147"/>
      <c r="HO16" s="147"/>
      <c r="HP16" s="147"/>
      <c r="HQ16" s="147"/>
      <c r="HR16" s="147"/>
      <c r="HS16" s="147"/>
      <c r="HT16" s="147"/>
      <c r="HU16" s="147"/>
      <c r="HV16" s="147"/>
      <c r="HW16" s="147"/>
      <c r="HX16" s="147"/>
      <c r="HY16" s="147"/>
      <c r="HZ16" s="147"/>
      <c r="IA16" s="147"/>
      <c r="IB16" s="147"/>
      <c r="IC16" s="147"/>
      <c r="ID16" s="147"/>
      <c r="IE16" s="147"/>
      <c r="IF16" s="147"/>
      <c r="IG16" s="147"/>
      <c r="IH16" s="147"/>
      <c r="II16" s="147"/>
      <c r="IJ16" s="147"/>
      <c r="IK16" s="147"/>
      <c r="IL16" s="147"/>
      <c r="IM16" s="147"/>
      <c r="IN16" s="147"/>
      <c r="IO16" s="147"/>
      <c r="IP16" s="147"/>
      <c r="IQ16" s="147"/>
      <c r="IR16" s="147"/>
      <c r="IS16" s="147"/>
      <c r="IT16" s="147"/>
      <c r="IU16" s="147"/>
      <c r="IV16" s="147"/>
      <c r="IW16" s="147"/>
      <c r="IX16" s="147"/>
      <c r="IY16" s="147"/>
      <c r="IZ16" s="147"/>
      <c r="JA16" s="147"/>
      <c r="JB16" s="147"/>
      <c r="JC16" s="147"/>
      <c r="JD16" s="147"/>
      <c r="JE16" s="147"/>
      <c r="JF16" s="147"/>
      <c r="JG16" s="147"/>
      <c r="JH16" s="147"/>
      <c r="JI16" s="147"/>
      <c r="JJ16" s="147"/>
      <c r="JK16" s="147"/>
      <c r="JL16" s="147"/>
      <c r="JM16" s="147"/>
      <c r="JN16" s="147"/>
      <c r="JO16" s="147"/>
      <c r="JP16" s="147"/>
      <c r="JQ16" s="147"/>
      <c r="JR16" s="147"/>
      <c r="JS16" s="147"/>
      <c r="JT16" s="147"/>
      <c r="JU16" s="147"/>
      <c r="JV16" s="147"/>
      <c r="JW16" s="147"/>
      <c r="JX16" s="147"/>
      <c r="JY16" s="147"/>
      <c r="JZ16" s="147"/>
      <c r="KA16" s="147"/>
      <c r="KB16" s="147"/>
      <c r="KC16" s="147"/>
      <c r="KD16" s="147"/>
      <c r="KE16" s="147"/>
      <c r="KF16" s="147"/>
      <c r="KG16" s="147"/>
      <c r="KH16" s="147"/>
      <c r="KI16" s="147"/>
      <c r="KJ16" s="147"/>
      <c r="KK16" s="147"/>
      <c r="KL16" s="147"/>
      <c r="KM16" s="147"/>
      <c r="KN16" s="147"/>
      <c r="KO16" s="147"/>
      <c r="KP16" s="147"/>
      <c r="KQ16" s="147"/>
      <c r="KR16" s="147"/>
      <c r="KS16" s="147"/>
      <c r="KT16" s="147"/>
      <c r="KU16" s="147"/>
      <c r="KV16" s="147"/>
      <c r="KW16" s="147"/>
      <c r="KX16" s="147"/>
      <c r="KY16" s="147"/>
      <c r="KZ16" s="147"/>
      <c r="LA16" s="147"/>
      <c r="LB16" s="147"/>
      <c r="LC16" s="147"/>
      <c r="LD16" s="147"/>
      <c r="LE16" s="147"/>
      <c r="LF16" s="147"/>
    </row>
    <row r="17" spans="1:318" s="137" customFormat="1" ht="12.75">
      <c r="A17" s="317"/>
      <c r="B17" s="250"/>
      <c r="C17" s="318" t="s">
        <v>337</v>
      </c>
      <c r="D17" s="320">
        <v>202845</v>
      </c>
      <c r="E17" s="321">
        <v>300.14999999999998</v>
      </c>
      <c r="F17" s="322"/>
      <c r="G17" s="323"/>
      <c r="H17" s="324"/>
      <c r="I17" s="320">
        <v>80848843</v>
      </c>
      <c r="J17" s="320"/>
      <c r="K17" s="320"/>
      <c r="L17" s="320"/>
      <c r="M17" s="320"/>
      <c r="N17" s="320"/>
      <c r="O17" s="147"/>
      <c r="P17" s="147"/>
      <c r="Q17" s="147"/>
      <c r="R17" s="147"/>
      <c r="S17" s="147"/>
      <c r="T17" s="147"/>
      <c r="U17" s="147"/>
      <c r="V17" s="147"/>
      <c r="W17" s="147"/>
      <c r="X17" s="147"/>
      <c r="Y17" s="147"/>
      <c r="Z17" s="147"/>
      <c r="AA17" s="147"/>
      <c r="AB17" s="147"/>
      <c r="AC17" s="147"/>
      <c r="AD17" s="147"/>
      <c r="AE17" s="147"/>
      <c r="AF17" s="147"/>
      <c r="AG17" s="147"/>
      <c r="AH17" s="147"/>
      <c r="AI17" s="147"/>
      <c r="AJ17" s="147"/>
      <c r="AK17" s="147"/>
      <c r="AL17" s="147"/>
      <c r="AM17" s="147"/>
      <c r="AN17" s="147"/>
      <c r="AO17" s="147"/>
      <c r="AP17" s="147"/>
      <c r="AQ17" s="147"/>
      <c r="AR17" s="147"/>
      <c r="AS17" s="147"/>
      <c r="AT17" s="147"/>
      <c r="AU17" s="147"/>
      <c r="AV17" s="147"/>
      <c r="AW17" s="147"/>
      <c r="AX17" s="147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  <c r="BM17" s="147"/>
      <c r="BN17" s="147"/>
      <c r="BO17" s="147"/>
      <c r="BP17" s="147"/>
      <c r="BQ17" s="147"/>
      <c r="BR17" s="147"/>
      <c r="BS17" s="147"/>
      <c r="BT17" s="147"/>
      <c r="BU17" s="147"/>
      <c r="BV17" s="147"/>
      <c r="BW17" s="147"/>
      <c r="BX17" s="147"/>
      <c r="BY17" s="147"/>
      <c r="BZ17" s="147"/>
      <c r="CA17" s="147"/>
      <c r="CB17" s="147"/>
      <c r="CC17" s="147"/>
      <c r="CD17" s="147"/>
      <c r="CE17" s="147"/>
      <c r="CF17" s="147"/>
      <c r="CG17" s="147"/>
      <c r="CH17" s="147"/>
      <c r="CI17" s="147"/>
      <c r="CJ17" s="147"/>
      <c r="CK17" s="147"/>
      <c r="CL17" s="147"/>
      <c r="CM17" s="147"/>
      <c r="CN17" s="147"/>
      <c r="CO17" s="147"/>
      <c r="CP17" s="147"/>
      <c r="CQ17" s="147"/>
      <c r="CR17" s="147"/>
      <c r="CS17" s="147"/>
      <c r="CT17" s="147"/>
      <c r="CU17" s="147"/>
      <c r="CV17" s="147"/>
      <c r="CW17" s="147"/>
      <c r="CX17" s="147"/>
      <c r="CY17" s="147"/>
      <c r="CZ17" s="147"/>
      <c r="DA17" s="147"/>
      <c r="DB17" s="147"/>
      <c r="DC17" s="147"/>
      <c r="DD17" s="147"/>
      <c r="DE17" s="147"/>
      <c r="DF17" s="147"/>
      <c r="DG17" s="147"/>
      <c r="DH17" s="147"/>
      <c r="DI17" s="147"/>
      <c r="DJ17" s="147"/>
      <c r="DK17" s="147"/>
      <c r="DL17" s="147"/>
      <c r="DM17" s="147"/>
      <c r="DN17" s="147"/>
      <c r="DO17" s="147"/>
      <c r="DP17" s="147"/>
      <c r="DQ17" s="147"/>
      <c r="DR17" s="147"/>
      <c r="DS17" s="147"/>
      <c r="DT17" s="147"/>
      <c r="DU17" s="147"/>
      <c r="DV17" s="147"/>
      <c r="DW17" s="147"/>
      <c r="DX17" s="147"/>
      <c r="DY17" s="147"/>
      <c r="DZ17" s="147"/>
      <c r="EA17" s="147"/>
      <c r="EB17" s="147"/>
      <c r="EC17" s="147"/>
      <c r="ED17" s="147"/>
      <c r="EE17" s="147"/>
      <c r="EF17" s="147"/>
      <c r="EG17" s="147"/>
      <c r="EH17" s="147"/>
      <c r="EI17" s="147"/>
      <c r="EJ17" s="147"/>
      <c r="EK17" s="147"/>
      <c r="EL17" s="147"/>
      <c r="EM17" s="147"/>
      <c r="EN17" s="147"/>
      <c r="EO17" s="147"/>
      <c r="EP17" s="147"/>
      <c r="EQ17" s="147"/>
      <c r="ER17" s="147"/>
      <c r="ES17" s="147"/>
      <c r="ET17" s="147"/>
      <c r="EU17" s="147"/>
      <c r="EV17" s="147"/>
      <c r="EW17" s="147"/>
      <c r="EX17" s="147"/>
      <c r="EY17" s="147"/>
      <c r="EZ17" s="147"/>
      <c r="FA17" s="147"/>
      <c r="FB17" s="147"/>
      <c r="FC17" s="147"/>
      <c r="FD17" s="147"/>
      <c r="FE17" s="147"/>
      <c r="FF17" s="147"/>
      <c r="FG17" s="147"/>
      <c r="FH17" s="147"/>
      <c r="FI17" s="147"/>
      <c r="FJ17" s="147"/>
      <c r="FK17" s="147"/>
      <c r="FL17" s="147"/>
      <c r="FM17" s="147"/>
      <c r="FN17" s="147"/>
      <c r="FO17" s="147"/>
      <c r="FP17" s="147"/>
      <c r="FQ17" s="147"/>
      <c r="FR17" s="147"/>
      <c r="FS17" s="147"/>
      <c r="FT17" s="147"/>
      <c r="FU17" s="147"/>
      <c r="FV17" s="147"/>
      <c r="FW17" s="147"/>
      <c r="FX17" s="147"/>
      <c r="FY17" s="147"/>
      <c r="FZ17" s="147"/>
      <c r="GA17" s="147"/>
      <c r="GB17" s="147"/>
      <c r="GC17" s="147"/>
      <c r="GD17" s="147"/>
      <c r="GE17" s="147"/>
      <c r="GF17" s="147"/>
      <c r="GG17" s="147"/>
      <c r="GH17" s="147"/>
      <c r="GI17" s="147"/>
      <c r="GJ17" s="147"/>
      <c r="GK17" s="147"/>
      <c r="GL17" s="147"/>
      <c r="GM17" s="147"/>
      <c r="GN17" s="147"/>
      <c r="GO17" s="147"/>
      <c r="GP17" s="147"/>
      <c r="GQ17" s="147"/>
      <c r="GR17" s="147"/>
      <c r="GS17" s="147"/>
      <c r="GT17" s="147"/>
      <c r="GU17" s="147"/>
      <c r="GV17" s="147"/>
      <c r="GW17" s="147"/>
      <c r="GX17" s="147"/>
      <c r="GY17" s="147"/>
      <c r="GZ17" s="147"/>
      <c r="HA17" s="147"/>
      <c r="HB17" s="147"/>
      <c r="HC17" s="147"/>
      <c r="HD17" s="147"/>
      <c r="HE17" s="147"/>
      <c r="HF17" s="147"/>
      <c r="HG17" s="147"/>
      <c r="HH17" s="147"/>
      <c r="HI17" s="147"/>
      <c r="HJ17" s="147"/>
      <c r="HK17" s="147"/>
      <c r="HL17" s="147"/>
      <c r="HM17" s="147"/>
      <c r="HN17" s="147"/>
      <c r="HO17" s="147"/>
      <c r="HP17" s="147"/>
      <c r="HQ17" s="147"/>
      <c r="HR17" s="147"/>
      <c r="HS17" s="147"/>
      <c r="HT17" s="147"/>
      <c r="HU17" s="147"/>
      <c r="HV17" s="147"/>
      <c r="HW17" s="147"/>
      <c r="HX17" s="147"/>
      <c r="HY17" s="147"/>
      <c r="HZ17" s="147"/>
      <c r="IA17" s="147"/>
      <c r="IB17" s="147"/>
      <c r="IC17" s="147"/>
      <c r="ID17" s="147"/>
      <c r="IE17" s="147"/>
      <c r="IF17" s="147"/>
      <c r="IG17" s="147"/>
      <c r="IH17" s="147"/>
      <c r="II17" s="147"/>
      <c r="IJ17" s="147"/>
      <c r="IK17" s="147"/>
      <c r="IL17" s="147"/>
      <c r="IM17" s="147"/>
      <c r="IN17" s="147"/>
      <c r="IO17" s="147"/>
      <c r="IP17" s="147"/>
      <c r="IQ17" s="147"/>
      <c r="IR17" s="147"/>
      <c r="IS17" s="147"/>
      <c r="IT17" s="147"/>
      <c r="IU17" s="147"/>
      <c r="IV17" s="147"/>
      <c r="IW17" s="147"/>
      <c r="IX17" s="147"/>
      <c r="IY17" s="147"/>
      <c r="IZ17" s="147"/>
      <c r="JA17" s="147"/>
      <c r="JB17" s="147"/>
      <c r="JC17" s="147"/>
      <c r="JD17" s="147"/>
      <c r="JE17" s="147"/>
      <c r="JF17" s="147"/>
      <c r="JG17" s="147"/>
      <c r="JH17" s="147"/>
      <c r="JI17" s="147"/>
      <c r="JJ17" s="147"/>
      <c r="JK17" s="147"/>
      <c r="JL17" s="147"/>
      <c r="JM17" s="147"/>
      <c r="JN17" s="147"/>
      <c r="JO17" s="147"/>
      <c r="JP17" s="147"/>
      <c r="JQ17" s="147"/>
      <c r="JR17" s="147"/>
      <c r="JS17" s="147"/>
      <c r="JT17" s="147"/>
      <c r="JU17" s="147"/>
      <c r="JV17" s="147"/>
      <c r="JW17" s="147"/>
      <c r="JX17" s="147"/>
      <c r="JY17" s="147"/>
      <c r="JZ17" s="147"/>
      <c r="KA17" s="147"/>
      <c r="KB17" s="147"/>
      <c r="KC17" s="147"/>
      <c r="KD17" s="147"/>
      <c r="KE17" s="147"/>
      <c r="KF17" s="147"/>
      <c r="KG17" s="147"/>
      <c r="KH17" s="147"/>
      <c r="KI17" s="147"/>
      <c r="KJ17" s="147"/>
      <c r="KK17" s="147"/>
      <c r="KL17" s="147"/>
      <c r="KM17" s="147"/>
      <c r="KN17" s="147"/>
      <c r="KO17" s="147"/>
      <c r="KP17" s="147"/>
      <c r="KQ17" s="147"/>
      <c r="KR17" s="147"/>
      <c r="KS17" s="147"/>
      <c r="KT17" s="147"/>
      <c r="KU17" s="147"/>
      <c r="KV17" s="147"/>
      <c r="KW17" s="147"/>
      <c r="KX17" s="147"/>
      <c r="KY17" s="147"/>
      <c r="KZ17" s="147"/>
      <c r="LA17" s="147"/>
      <c r="LB17" s="147"/>
      <c r="LC17" s="147"/>
      <c r="LD17" s="147"/>
      <c r="LE17" s="147"/>
      <c r="LF17" s="147"/>
    </row>
    <row r="18" spans="1:318" s="137" customFormat="1" ht="12.75">
      <c r="A18" s="317"/>
      <c r="B18" s="250">
        <v>190</v>
      </c>
      <c r="C18" s="318" t="s">
        <v>341</v>
      </c>
      <c r="D18" s="320">
        <v>206512</v>
      </c>
      <c r="E18" s="321">
        <v>394.65</v>
      </c>
      <c r="F18" s="322">
        <v>394.7</v>
      </c>
      <c r="G18" s="323"/>
      <c r="H18" s="324">
        <v>5.0000000000011369E-2</v>
      </c>
      <c r="I18" s="320">
        <v>80847663</v>
      </c>
      <c r="J18" s="320"/>
      <c r="K18" s="320"/>
      <c r="L18" s="320"/>
      <c r="M18" s="320"/>
      <c r="N18" s="320"/>
      <c r="O18" s="147"/>
      <c r="P18" s="147"/>
      <c r="Q18" s="147"/>
      <c r="R18" s="147"/>
      <c r="S18" s="147"/>
      <c r="T18" s="147"/>
      <c r="U18" s="147"/>
      <c r="V18" s="147"/>
      <c r="W18" s="147"/>
      <c r="X18" s="147"/>
      <c r="Y18" s="147"/>
      <c r="Z18" s="147"/>
      <c r="AA18" s="147"/>
      <c r="AB18" s="147"/>
      <c r="AC18" s="147"/>
      <c r="AD18" s="147"/>
      <c r="AE18" s="147"/>
      <c r="AF18" s="147"/>
      <c r="AG18" s="147"/>
      <c r="AH18" s="147"/>
      <c r="AI18" s="147"/>
      <c r="AJ18" s="147"/>
      <c r="AK18" s="147"/>
      <c r="AL18" s="147"/>
      <c r="AM18" s="147"/>
      <c r="AN18" s="147"/>
      <c r="AO18" s="147"/>
      <c r="AP18" s="147"/>
      <c r="AQ18" s="147"/>
      <c r="AR18" s="147"/>
      <c r="AS18" s="147"/>
      <c r="AT18" s="147"/>
      <c r="AU18" s="147"/>
      <c r="AV18" s="147"/>
      <c r="AW18" s="147"/>
      <c r="AX18" s="147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  <c r="BM18" s="147"/>
      <c r="BN18" s="147"/>
      <c r="BO18" s="147"/>
      <c r="BP18" s="147"/>
      <c r="BQ18" s="147"/>
      <c r="BR18" s="147"/>
      <c r="BS18" s="147"/>
      <c r="BT18" s="147"/>
      <c r="BU18" s="147"/>
      <c r="BV18" s="147"/>
      <c r="BW18" s="147"/>
      <c r="BX18" s="147"/>
      <c r="BY18" s="147"/>
      <c r="BZ18" s="147"/>
      <c r="CA18" s="147"/>
      <c r="CB18" s="147"/>
      <c r="CC18" s="147"/>
      <c r="CD18" s="147"/>
      <c r="CE18" s="147"/>
      <c r="CF18" s="147"/>
      <c r="CG18" s="147"/>
      <c r="CH18" s="147"/>
      <c r="CI18" s="147"/>
      <c r="CJ18" s="147"/>
      <c r="CK18" s="147"/>
      <c r="CL18" s="147"/>
      <c r="CM18" s="147"/>
      <c r="CN18" s="147"/>
      <c r="CO18" s="147"/>
      <c r="CP18" s="147"/>
      <c r="CQ18" s="147"/>
      <c r="CR18" s="147"/>
      <c r="CS18" s="147"/>
      <c r="CT18" s="147"/>
      <c r="CU18" s="147"/>
      <c r="CV18" s="147"/>
      <c r="CW18" s="147"/>
      <c r="CX18" s="147"/>
      <c r="CY18" s="147"/>
      <c r="CZ18" s="147"/>
      <c r="DA18" s="147"/>
      <c r="DB18" s="147"/>
      <c r="DC18" s="147"/>
      <c r="DD18" s="147"/>
      <c r="DE18" s="147"/>
      <c r="DF18" s="147"/>
      <c r="DG18" s="147"/>
      <c r="DH18" s="147"/>
      <c r="DI18" s="147"/>
      <c r="DJ18" s="147"/>
      <c r="DK18" s="147"/>
      <c r="DL18" s="147"/>
      <c r="DM18" s="147"/>
      <c r="DN18" s="147"/>
      <c r="DO18" s="147"/>
      <c r="DP18" s="147"/>
      <c r="DQ18" s="147"/>
      <c r="DR18" s="147"/>
      <c r="DS18" s="147"/>
      <c r="DT18" s="147"/>
      <c r="DU18" s="147"/>
      <c r="DV18" s="147"/>
      <c r="DW18" s="147"/>
      <c r="DX18" s="147"/>
      <c r="DY18" s="147"/>
      <c r="DZ18" s="147"/>
      <c r="EA18" s="147"/>
      <c r="EB18" s="147"/>
      <c r="EC18" s="147"/>
      <c r="ED18" s="147"/>
      <c r="EE18" s="147"/>
      <c r="EF18" s="147"/>
      <c r="EG18" s="147"/>
      <c r="EH18" s="147"/>
      <c r="EI18" s="147"/>
      <c r="EJ18" s="147"/>
      <c r="EK18" s="147"/>
      <c r="EL18" s="147"/>
      <c r="EM18" s="147"/>
      <c r="EN18" s="147"/>
      <c r="EO18" s="147"/>
      <c r="EP18" s="147"/>
      <c r="EQ18" s="147"/>
      <c r="ER18" s="147"/>
      <c r="ES18" s="147"/>
      <c r="ET18" s="147"/>
      <c r="EU18" s="147"/>
      <c r="EV18" s="147"/>
      <c r="EW18" s="147"/>
      <c r="EX18" s="147"/>
      <c r="EY18" s="147"/>
      <c r="EZ18" s="147"/>
      <c r="FA18" s="147"/>
      <c r="FB18" s="147"/>
      <c r="FC18" s="147"/>
      <c r="FD18" s="147"/>
      <c r="FE18" s="147"/>
      <c r="FF18" s="147"/>
      <c r="FG18" s="147"/>
      <c r="FH18" s="147"/>
      <c r="FI18" s="147"/>
      <c r="FJ18" s="147"/>
      <c r="FK18" s="147"/>
      <c r="FL18" s="147"/>
      <c r="FM18" s="147"/>
      <c r="FN18" s="147"/>
      <c r="FO18" s="147"/>
      <c r="FP18" s="147"/>
      <c r="FQ18" s="147"/>
      <c r="FR18" s="147"/>
      <c r="FS18" s="147"/>
      <c r="FT18" s="147"/>
      <c r="FU18" s="147"/>
      <c r="FV18" s="147"/>
      <c r="FW18" s="147"/>
      <c r="FX18" s="147"/>
      <c r="FY18" s="147"/>
      <c r="FZ18" s="147"/>
      <c r="GA18" s="147"/>
      <c r="GB18" s="147"/>
      <c r="GC18" s="147"/>
      <c r="GD18" s="147"/>
      <c r="GE18" s="147"/>
      <c r="GF18" s="147"/>
      <c r="GG18" s="147"/>
      <c r="GH18" s="147"/>
      <c r="GI18" s="147"/>
      <c r="GJ18" s="147"/>
      <c r="GK18" s="147"/>
      <c r="GL18" s="147"/>
      <c r="GM18" s="147"/>
      <c r="GN18" s="147"/>
      <c r="GO18" s="147"/>
      <c r="GP18" s="147"/>
      <c r="GQ18" s="147"/>
      <c r="GR18" s="147"/>
      <c r="GS18" s="147"/>
      <c r="GT18" s="147"/>
      <c r="GU18" s="147"/>
      <c r="GV18" s="147"/>
      <c r="GW18" s="147"/>
      <c r="GX18" s="147"/>
      <c r="GY18" s="147"/>
      <c r="GZ18" s="147"/>
      <c r="HA18" s="147"/>
      <c r="HB18" s="147"/>
      <c r="HC18" s="147"/>
      <c r="HD18" s="147"/>
      <c r="HE18" s="147"/>
      <c r="HF18" s="147"/>
      <c r="HG18" s="147"/>
      <c r="HH18" s="147"/>
      <c r="HI18" s="147"/>
      <c r="HJ18" s="147"/>
      <c r="HK18" s="147"/>
      <c r="HL18" s="147"/>
      <c r="HM18" s="147"/>
      <c r="HN18" s="147"/>
      <c r="HO18" s="147"/>
      <c r="HP18" s="147"/>
      <c r="HQ18" s="147"/>
      <c r="HR18" s="147"/>
      <c r="HS18" s="147"/>
      <c r="HT18" s="147"/>
      <c r="HU18" s="147"/>
      <c r="HV18" s="147"/>
      <c r="HW18" s="147"/>
      <c r="HX18" s="147"/>
      <c r="HY18" s="147"/>
      <c r="HZ18" s="147"/>
      <c r="IA18" s="147"/>
      <c r="IB18" s="147"/>
      <c r="IC18" s="147"/>
      <c r="ID18" s="147"/>
      <c r="IE18" s="147"/>
      <c r="IF18" s="147"/>
      <c r="IG18" s="147"/>
      <c r="IH18" s="147"/>
      <c r="II18" s="147"/>
      <c r="IJ18" s="147"/>
      <c r="IK18" s="147"/>
      <c r="IL18" s="147"/>
      <c r="IM18" s="147"/>
      <c r="IN18" s="147"/>
      <c r="IO18" s="147"/>
      <c r="IP18" s="147"/>
      <c r="IQ18" s="147"/>
      <c r="IR18" s="147"/>
      <c r="IS18" s="147"/>
      <c r="IT18" s="147"/>
      <c r="IU18" s="147"/>
      <c r="IV18" s="147"/>
      <c r="IW18" s="147"/>
      <c r="IX18" s="147"/>
      <c r="IY18" s="147"/>
      <c r="IZ18" s="147"/>
      <c r="JA18" s="147"/>
      <c r="JB18" s="147"/>
      <c r="JC18" s="147"/>
      <c r="JD18" s="147"/>
      <c r="JE18" s="147"/>
      <c r="JF18" s="147"/>
      <c r="JG18" s="147"/>
      <c r="JH18" s="147"/>
      <c r="JI18" s="147"/>
      <c r="JJ18" s="147"/>
      <c r="JK18" s="147"/>
      <c r="JL18" s="147"/>
      <c r="JM18" s="147"/>
      <c r="JN18" s="147"/>
      <c r="JO18" s="147"/>
      <c r="JP18" s="147"/>
      <c r="JQ18" s="147"/>
      <c r="JR18" s="147"/>
      <c r="JS18" s="147"/>
      <c r="JT18" s="147"/>
      <c r="JU18" s="147"/>
      <c r="JV18" s="147"/>
      <c r="JW18" s="147"/>
      <c r="JX18" s="147"/>
      <c r="JY18" s="147"/>
      <c r="JZ18" s="147"/>
      <c r="KA18" s="147"/>
      <c r="KB18" s="147"/>
      <c r="KC18" s="147"/>
      <c r="KD18" s="147"/>
      <c r="KE18" s="147"/>
      <c r="KF18" s="147"/>
      <c r="KG18" s="147"/>
      <c r="KH18" s="147"/>
      <c r="KI18" s="147"/>
      <c r="KJ18" s="147"/>
      <c r="KK18" s="147"/>
      <c r="KL18" s="147"/>
      <c r="KM18" s="147"/>
      <c r="KN18" s="147"/>
      <c r="KO18" s="147"/>
      <c r="KP18" s="147"/>
      <c r="KQ18" s="147"/>
      <c r="KR18" s="147"/>
      <c r="KS18" s="147"/>
      <c r="KT18" s="147"/>
      <c r="KU18" s="147"/>
      <c r="KV18" s="147"/>
      <c r="KW18" s="147"/>
      <c r="KX18" s="147"/>
      <c r="KY18" s="147"/>
      <c r="KZ18" s="147"/>
      <c r="LA18" s="147"/>
      <c r="LB18" s="147"/>
      <c r="LC18" s="147"/>
      <c r="LD18" s="147"/>
      <c r="LE18" s="147"/>
      <c r="LF18" s="147"/>
    </row>
    <row r="19" spans="1:318" s="137" customFormat="1" ht="12.75">
      <c r="A19" s="317" t="s">
        <v>364</v>
      </c>
      <c r="B19" s="250">
        <v>50</v>
      </c>
      <c r="C19" s="318" t="s">
        <v>302</v>
      </c>
      <c r="D19" s="320">
        <v>205500</v>
      </c>
      <c r="E19" s="321">
        <v>242.35</v>
      </c>
      <c r="F19" s="322">
        <v>242</v>
      </c>
      <c r="G19" s="323"/>
      <c r="H19" s="324">
        <v>-0.34999999999999432</v>
      </c>
      <c r="I19" s="320">
        <v>80842950</v>
      </c>
      <c r="J19" s="320"/>
      <c r="K19" s="320"/>
      <c r="L19" s="320"/>
      <c r="M19" s="320"/>
      <c r="N19" s="320"/>
      <c r="O19" s="147"/>
      <c r="P19" s="147"/>
      <c r="Q19" s="147"/>
      <c r="R19" s="147"/>
      <c r="S19" s="147"/>
      <c r="T19" s="147"/>
      <c r="U19" s="147"/>
      <c r="V19" s="147"/>
      <c r="W19" s="147"/>
      <c r="X19" s="147"/>
      <c r="Y19" s="147"/>
      <c r="Z19" s="147"/>
      <c r="AA19" s="147"/>
      <c r="AB19" s="147"/>
      <c r="AC19" s="147"/>
      <c r="AD19" s="147"/>
      <c r="AE19" s="147"/>
      <c r="AF19" s="147"/>
      <c r="AG19" s="147"/>
      <c r="AH19" s="147"/>
      <c r="AI19" s="147"/>
      <c r="AJ19" s="147"/>
      <c r="AK19" s="147"/>
      <c r="AL19" s="147"/>
      <c r="AM19" s="147"/>
      <c r="AN19" s="147"/>
      <c r="AO19" s="147"/>
      <c r="AP19" s="147"/>
      <c r="AQ19" s="147"/>
      <c r="AR19" s="147"/>
      <c r="AS19" s="147"/>
      <c r="AT19" s="147"/>
      <c r="AU19" s="147"/>
      <c r="AV19" s="147"/>
      <c r="AW19" s="147"/>
      <c r="AX19" s="147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  <c r="BM19" s="147"/>
      <c r="BN19" s="147"/>
      <c r="BO19" s="147"/>
      <c r="BP19" s="147"/>
      <c r="BQ19" s="147"/>
      <c r="BR19" s="147"/>
      <c r="BS19" s="147"/>
      <c r="BT19" s="147"/>
      <c r="BU19" s="147"/>
      <c r="BV19" s="147"/>
      <c r="BW19" s="147"/>
      <c r="BX19" s="147"/>
      <c r="BY19" s="147"/>
      <c r="BZ19" s="147"/>
      <c r="CA19" s="147"/>
      <c r="CB19" s="147"/>
      <c r="CC19" s="147"/>
      <c r="CD19" s="147"/>
      <c r="CE19" s="147"/>
      <c r="CF19" s="147"/>
      <c r="CG19" s="147"/>
      <c r="CH19" s="147"/>
      <c r="CI19" s="147"/>
      <c r="CJ19" s="147"/>
      <c r="CK19" s="147"/>
      <c r="CL19" s="147"/>
      <c r="CM19" s="147"/>
      <c r="CN19" s="147"/>
      <c r="CO19" s="147"/>
      <c r="CP19" s="147"/>
      <c r="CQ19" s="147"/>
      <c r="CR19" s="147"/>
      <c r="CS19" s="147"/>
      <c r="CT19" s="147"/>
      <c r="CU19" s="147"/>
      <c r="CV19" s="147"/>
      <c r="CW19" s="147"/>
      <c r="CX19" s="147"/>
      <c r="CY19" s="147"/>
      <c r="CZ19" s="147"/>
      <c r="DA19" s="147"/>
      <c r="DB19" s="147"/>
      <c r="DC19" s="147"/>
      <c r="DD19" s="147"/>
      <c r="DE19" s="147"/>
      <c r="DF19" s="147"/>
      <c r="DG19" s="147"/>
      <c r="DH19" s="147"/>
      <c r="DI19" s="147"/>
      <c r="DJ19" s="147"/>
      <c r="DK19" s="147"/>
      <c r="DL19" s="147"/>
      <c r="DM19" s="147"/>
      <c r="DN19" s="147"/>
      <c r="DO19" s="147"/>
      <c r="DP19" s="147"/>
      <c r="DQ19" s="147"/>
      <c r="DR19" s="147"/>
      <c r="DS19" s="147"/>
      <c r="DT19" s="147"/>
      <c r="DU19" s="147"/>
      <c r="DV19" s="147"/>
      <c r="DW19" s="147"/>
      <c r="DX19" s="147"/>
      <c r="DY19" s="147"/>
      <c r="DZ19" s="147"/>
      <c r="EA19" s="147"/>
      <c r="EB19" s="147"/>
      <c r="EC19" s="147"/>
      <c r="ED19" s="147"/>
      <c r="EE19" s="147"/>
      <c r="EF19" s="147"/>
      <c r="EG19" s="147"/>
      <c r="EH19" s="147"/>
      <c r="EI19" s="147"/>
      <c r="EJ19" s="147"/>
      <c r="EK19" s="147"/>
      <c r="EL19" s="147"/>
      <c r="EM19" s="147"/>
      <c r="EN19" s="147"/>
      <c r="EO19" s="147"/>
      <c r="EP19" s="147"/>
      <c r="EQ19" s="147"/>
      <c r="ER19" s="147"/>
      <c r="ES19" s="147"/>
      <c r="ET19" s="147"/>
      <c r="EU19" s="147"/>
      <c r="EV19" s="147"/>
      <c r="EW19" s="147"/>
      <c r="EX19" s="147"/>
      <c r="EY19" s="147"/>
      <c r="EZ19" s="147"/>
      <c r="FA19" s="147"/>
      <c r="FB19" s="147"/>
      <c r="FC19" s="147"/>
      <c r="FD19" s="147"/>
      <c r="FE19" s="147"/>
      <c r="FF19" s="147"/>
      <c r="FG19" s="147"/>
      <c r="FH19" s="147"/>
      <c r="FI19" s="147"/>
      <c r="FJ19" s="147"/>
      <c r="FK19" s="147"/>
      <c r="FL19" s="147"/>
      <c r="FM19" s="147"/>
      <c r="FN19" s="147"/>
      <c r="FO19" s="147"/>
      <c r="FP19" s="147"/>
      <c r="FQ19" s="147"/>
      <c r="FR19" s="147"/>
      <c r="FS19" s="147"/>
      <c r="FT19" s="147"/>
      <c r="FU19" s="147"/>
      <c r="FV19" s="147"/>
      <c r="FW19" s="147"/>
      <c r="FX19" s="147"/>
      <c r="FY19" s="147"/>
      <c r="FZ19" s="147"/>
      <c r="GA19" s="147"/>
      <c r="GB19" s="147"/>
      <c r="GC19" s="147"/>
      <c r="GD19" s="147"/>
      <c r="GE19" s="147"/>
      <c r="GF19" s="147"/>
      <c r="GG19" s="147"/>
      <c r="GH19" s="147"/>
      <c r="GI19" s="147"/>
      <c r="GJ19" s="147"/>
      <c r="GK19" s="147"/>
      <c r="GL19" s="147"/>
      <c r="GM19" s="147"/>
      <c r="GN19" s="147"/>
      <c r="GO19" s="147"/>
      <c r="GP19" s="147"/>
      <c r="GQ19" s="147"/>
      <c r="GR19" s="147"/>
      <c r="GS19" s="147"/>
      <c r="GT19" s="147"/>
      <c r="GU19" s="147"/>
      <c r="GV19" s="147"/>
      <c r="GW19" s="147"/>
      <c r="GX19" s="147"/>
      <c r="GY19" s="147"/>
      <c r="GZ19" s="147"/>
      <c r="HA19" s="147"/>
      <c r="HB19" s="147"/>
      <c r="HC19" s="147"/>
      <c r="HD19" s="147"/>
      <c r="HE19" s="147"/>
      <c r="HF19" s="147"/>
      <c r="HG19" s="147"/>
      <c r="HH19" s="147"/>
      <c r="HI19" s="147"/>
      <c r="HJ19" s="147"/>
      <c r="HK19" s="147"/>
      <c r="HL19" s="147"/>
      <c r="HM19" s="147"/>
      <c r="HN19" s="147"/>
      <c r="HO19" s="147"/>
      <c r="HP19" s="147"/>
      <c r="HQ19" s="147"/>
      <c r="HR19" s="147"/>
      <c r="HS19" s="147"/>
      <c r="HT19" s="147"/>
      <c r="HU19" s="147"/>
      <c r="HV19" s="147"/>
      <c r="HW19" s="147"/>
      <c r="HX19" s="147"/>
      <c r="HY19" s="147"/>
      <c r="HZ19" s="147"/>
      <c r="IA19" s="147"/>
      <c r="IB19" s="147"/>
      <c r="IC19" s="147"/>
      <c r="ID19" s="147"/>
      <c r="IE19" s="147"/>
      <c r="IF19" s="147"/>
      <c r="IG19" s="147"/>
      <c r="IH19" s="147"/>
      <c r="II19" s="147"/>
      <c r="IJ19" s="147"/>
      <c r="IK19" s="147"/>
      <c r="IL19" s="147"/>
      <c r="IM19" s="147"/>
      <c r="IN19" s="147"/>
      <c r="IO19" s="147"/>
      <c r="IP19" s="147"/>
      <c r="IQ19" s="147"/>
      <c r="IR19" s="147"/>
      <c r="IS19" s="147"/>
      <c r="IT19" s="147"/>
      <c r="IU19" s="147"/>
      <c r="IV19" s="147"/>
      <c r="IW19" s="147"/>
      <c r="IX19" s="147"/>
      <c r="IY19" s="147"/>
      <c r="IZ19" s="147"/>
      <c r="JA19" s="147"/>
      <c r="JB19" s="147"/>
      <c r="JC19" s="147"/>
      <c r="JD19" s="147"/>
      <c r="JE19" s="147"/>
      <c r="JF19" s="147"/>
      <c r="JG19" s="147"/>
      <c r="JH19" s="147"/>
      <c r="JI19" s="147"/>
      <c r="JJ19" s="147"/>
      <c r="JK19" s="147"/>
      <c r="JL19" s="147"/>
      <c r="JM19" s="147"/>
      <c r="JN19" s="147"/>
      <c r="JO19" s="147"/>
      <c r="JP19" s="147"/>
      <c r="JQ19" s="147"/>
      <c r="JR19" s="147"/>
      <c r="JS19" s="147"/>
      <c r="JT19" s="147"/>
      <c r="JU19" s="147"/>
      <c r="JV19" s="147"/>
      <c r="JW19" s="147"/>
      <c r="JX19" s="147"/>
      <c r="JY19" s="147"/>
      <c r="JZ19" s="147"/>
      <c r="KA19" s="147"/>
      <c r="KB19" s="147"/>
      <c r="KC19" s="147"/>
      <c r="KD19" s="147"/>
      <c r="KE19" s="147"/>
      <c r="KF19" s="147"/>
      <c r="KG19" s="147"/>
      <c r="KH19" s="147"/>
      <c r="KI19" s="147"/>
      <c r="KJ19" s="147"/>
      <c r="KK19" s="147"/>
      <c r="KL19" s="147"/>
      <c r="KM19" s="147"/>
      <c r="KN19" s="147"/>
      <c r="KO19" s="147"/>
      <c r="KP19" s="147"/>
      <c r="KQ19" s="147"/>
      <c r="KR19" s="147"/>
      <c r="KS19" s="147"/>
      <c r="KT19" s="147"/>
      <c r="KU19" s="147"/>
      <c r="KV19" s="147"/>
      <c r="KW19" s="147"/>
      <c r="KX19" s="147"/>
      <c r="KY19" s="147"/>
      <c r="KZ19" s="147"/>
      <c r="LA19" s="147"/>
      <c r="LB19" s="147"/>
      <c r="LC19" s="147"/>
      <c r="LD19" s="147"/>
      <c r="LE19" s="147"/>
      <c r="LF19" s="147"/>
    </row>
    <row r="20" spans="1:318" s="137" customFormat="1" ht="12.75">
      <c r="A20" s="317"/>
      <c r="B20" s="250">
        <v>100</v>
      </c>
      <c r="C20" s="318" t="s">
        <v>303</v>
      </c>
      <c r="D20" s="320">
        <v>205819</v>
      </c>
      <c r="E20" s="321">
        <v>237.8</v>
      </c>
      <c r="F20" s="322">
        <v>237.8</v>
      </c>
      <c r="G20" s="323"/>
      <c r="H20" s="324">
        <v>0</v>
      </c>
      <c r="I20" s="320">
        <v>80842961</v>
      </c>
      <c r="J20" s="320"/>
      <c r="K20" s="320"/>
      <c r="L20" s="320"/>
      <c r="M20" s="320"/>
      <c r="N20" s="320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47"/>
      <c r="AE20" s="147"/>
      <c r="AF20" s="147"/>
      <c r="AG20" s="147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  <c r="BM20" s="147"/>
      <c r="BN20" s="147"/>
      <c r="BO20" s="147"/>
      <c r="BP20" s="147"/>
      <c r="BQ20" s="147"/>
      <c r="BR20" s="147"/>
      <c r="BS20" s="147"/>
      <c r="BT20" s="147"/>
      <c r="BU20" s="147"/>
      <c r="BV20" s="147"/>
      <c r="BW20" s="147"/>
      <c r="BX20" s="147"/>
      <c r="BY20" s="147"/>
      <c r="BZ20" s="147"/>
      <c r="CA20" s="147"/>
      <c r="CB20" s="147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7"/>
      <c r="DB20" s="147"/>
      <c r="DC20" s="147"/>
      <c r="DD20" s="147"/>
      <c r="DE20" s="147"/>
      <c r="DF20" s="147"/>
      <c r="DG20" s="147"/>
      <c r="DH20" s="147"/>
      <c r="DI20" s="147"/>
      <c r="DJ20" s="147"/>
      <c r="DK20" s="147"/>
      <c r="DL20" s="147"/>
      <c r="DM20" s="147"/>
      <c r="DN20" s="147"/>
      <c r="DO20" s="147"/>
      <c r="DP20" s="147"/>
      <c r="DQ20" s="147"/>
      <c r="DR20" s="147"/>
      <c r="DS20" s="147"/>
      <c r="DT20" s="147"/>
      <c r="DU20" s="147"/>
      <c r="DV20" s="147"/>
      <c r="DW20" s="147"/>
      <c r="DX20" s="147"/>
      <c r="DY20" s="147"/>
      <c r="DZ20" s="147"/>
      <c r="EA20" s="147"/>
      <c r="EB20" s="147"/>
      <c r="EC20" s="147"/>
      <c r="ED20" s="147"/>
      <c r="EE20" s="147"/>
      <c r="EF20" s="147"/>
      <c r="EG20" s="147"/>
      <c r="EH20" s="147"/>
      <c r="EI20" s="147"/>
      <c r="EJ20" s="147"/>
      <c r="EK20" s="147"/>
      <c r="EL20" s="147"/>
      <c r="EM20" s="147"/>
      <c r="EN20" s="147"/>
      <c r="EO20" s="147"/>
      <c r="EP20" s="147"/>
      <c r="EQ20" s="147"/>
      <c r="ER20" s="147"/>
      <c r="ES20" s="147"/>
      <c r="ET20" s="147"/>
      <c r="EU20" s="147"/>
      <c r="EV20" s="147"/>
      <c r="EW20" s="147"/>
      <c r="EX20" s="147"/>
      <c r="EY20" s="147"/>
      <c r="EZ20" s="147"/>
      <c r="FA20" s="147"/>
      <c r="FB20" s="147"/>
      <c r="FC20" s="147"/>
      <c r="FD20" s="147"/>
      <c r="FE20" s="147"/>
      <c r="FF20" s="147"/>
      <c r="FG20" s="147"/>
      <c r="FH20" s="147"/>
      <c r="FI20" s="147"/>
      <c r="FJ20" s="147"/>
      <c r="FK20" s="147"/>
      <c r="FL20" s="147"/>
      <c r="FM20" s="147"/>
      <c r="FN20" s="147"/>
      <c r="FO20" s="147"/>
      <c r="FP20" s="147"/>
      <c r="FQ20" s="147"/>
      <c r="FR20" s="147"/>
      <c r="FS20" s="147"/>
      <c r="FT20" s="147"/>
      <c r="FU20" s="147"/>
      <c r="FV20" s="147"/>
      <c r="FW20" s="147"/>
      <c r="FX20" s="147"/>
      <c r="FY20" s="147"/>
      <c r="FZ20" s="147"/>
      <c r="GA20" s="147"/>
      <c r="GB20" s="147"/>
      <c r="GC20" s="147"/>
      <c r="GD20" s="147"/>
      <c r="GE20" s="147"/>
      <c r="GF20" s="147"/>
      <c r="GG20" s="147"/>
      <c r="GH20" s="147"/>
      <c r="GI20" s="147"/>
      <c r="GJ20" s="147"/>
      <c r="GK20" s="147"/>
      <c r="GL20" s="147"/>
      <c r="GM20" s="147"/>
      <c r="GN20" s="147"/>
      <c r="GO20" s="147"/>
      <c r="GP20" s="147"/>
      <c r="GQ20" s="147"/>
      <c r="GR20" s="147"/>
      <c r="GS20" s="147"/>
      <c r="GT20" s="147"/>
      <c r="GU20" s="147"/>
      <c r="GV20" s="147"/>
      <c r="GW20" s="147"/>
      <c r="GX20" s="147"/>
      <c r="GY20" s="147"/>
      <c r="GZ20" s="147"/>
      <c r="HA20" s="147"/>
      <c r="HB20" s="147"/>
      <c r="HC20" s="147"/>
      <c r="HD20" s="147"/>
      <c r="HE20" s="147"/>
      <c r="HF20" s="147"/>
      <c r="HG20" s="147"/>
      <c r="HH20" s="147"/>
      <c r="HI20" s="147"/>
      <c r="HJ20" s="147"/>
      <c r="HK20" s="147"/>
      <c r="HL20" s="147"/>
      <c r="HM20" s="147"/>
      <c r="HN20" s="147"/>
      <c r="HO20" s="147"/>
      <c r="HP20" s="147"/>
      <c r="HQ20" s="147"/>
      <c r="HR20" s="147"/>
      <c r="HS20" s="147"/>
      <c r="HT20" s="147"/>
      <c r="HU20" s="147"/>
      <c r="HV20" s="147"/>
      <c r="HW20" s="147"/>
      <c r="HX20" s="147"/>
      <c r="HY20" s="147"/>
      <c r="HZ20" s="147"/>
      <c r="IA20" s="147"/>
      <c r="IB20" s="147"/>
      <c r="IC20" s="147"/>
      <c r="ID20" s="147"/>
      <c r="IE20" s="147"/>
      <c r="IF20" s="147"/>
      <c r="IG20" s="147"/>
      <c r="IH20" s="147"/>
      <c r="II20" s="147"/>
      <c r="IJ20" s="147"/>
      <c r="IK20" s="147"/>
      <c r="IL20" s="147"/>
      <c r="IM20" s="147"/>
      <c r="IN20" s="147"/>
      <c r="IO20" s="147"/>
      <c r="IP20" s="147"/>
      <c r="IQ20" s="147"/>
      <c r="IR20" s="147"/>
      <c r="IS20" s="147"/>
      <c r="IT20" s="147"/>
      <c r="IU20" s="147"/>
      <c r="IV20" s="147"/>
      <c r="IW20" s="147"/>
      <c r="IX20" s="147"/>
      <c r="IY20" s="147"/>
      <c r="IZ20" s="147"/>
      <c r="JA20" s="147"/>
      <c r="JB20" s="147"/>
      <c r="JC20" s="147"/>
      <c r="JD20" s="147"/>
      <c r="JE20" s="147"/>
      <c r="JF20" s="147"/>
      <c r="JG20" s="147"/>
      <c r="JH20" s="147"/>
      <c r="JI20" s="147"/>
      <c r="JJ20" s="147"/>
      <c r="JK20" s="147"/>
      <c r="JL20" s="147"/>
      <c r="JM20" s="147"/>
      <c r="JN20" s="147"/>
      <c r="JO20" s="147"/>
      <c r="JP20" s="147"/>
      <c r="JQ20" s="147"/>
      <c r="JR20" s="147"/>
      <c r="JS20" s="147"/>
      <c r="JT20" s="147"/>
      <c r="JU20" s="147"/>
      <c r="JV20" s="147"/>
      <c r="JW20" s="147"/>
      <c r="JX20" s="147"/>
      <c r="JY20" s="147"/>
      <c r="JZ20" s="147"/>
      <c r="KA20" s="147"/>
      <c r="KB20" s="147"/>
      <c r="KC20" s="147"/>
      <c r="KD20" s="147"/>
      <c r="KE20" s="147"/>
      <c r="KF20" s="147"/>
      <c r="KG20" s="147"/>
      <c r="KH20" s="147"/>
      <c r="KI20" s="147"/>
      <c r="KJ20" s="147"/>
      <c r="KK20" s="147"/>
      <c r="KL20" s="147"/>
      <c r="KM20" s="147"/>
      <c r="KN20" s="147"/>
      <c r="KO20" s="147"/>
      <c r="KP20" s="147"/>
      <c r="KQ20" s="147"/>
      <c r="KR20" s="147"/>
      <c r="KS20" s="147"/>
      <c r="KT20" s="147"/>
      <c r="KU20" s="147"/>
      <c r="KV20" s="147"/>
      <c r="KW20" s="147"/>
      <c r="KX20" s="147"/>
      <c r="KY20" s="147"/>
      <c r="KZ20" s="147"/>
      <c r="LA20" s="147"/>
      <c r="LB20" s="147"/>
      <c r="LC20" s="147"/>
      <c r="LD20" s="147"/>
      <c r="LE20" s="147"/>
      <c r="LF20" s="147"/>
    </row>
    <row r="21" spans="1:318" s="137" customFormat="1" ht="12.75">
      <c r="A21" s="317"/>
      <c r="B21" s="250">
        <v>200</v>
      </c>
      <c r="C21" s="318" t="s">
        <v>304</v>
      </c>
      <c r="D21" s="320">
        <v>202873</v>
      </c>
      <c r="E21" s="321">
        <v>667.3</v>
      </c>
      <c r="F21" s="322">
        <v>667.3</v>
      </c>
      <c r="G21" s="323"/>
      <c r="H21" s="324">
        <v>0</v>
      </c>
      <c r="I21" s="320">
        <v>80842889</v>
      </c>
      <c r="J21" s="320">
        <v>80842947</v>
      </c>
      <c r="K21" s="320"/>
      <c r="L21" s="320"/>
      <c r="M21" s="320"/>
      <c r="N21" s="320"/>
      <c r="O21" s="147"/>
      <c r="P21" s="147"/>
      <c r="Q21" s="147"/>
      <c r="R21" s="147"/>
      <c r="S21" s="147"/>
      <c r="T21" s="147"/>
      <c r="U21" s="147"/>
      <c r="V21" s="147"/>
      <c r="W21" s="147"/>
      <c r="X21" s="147"/>
      <c r="Y21" s="147"/>
      <c r="Z21" s="147"/>
      <c r="AA21" s="147"/>
      <c r="AB21" s="147"/>
      <c r="AC21" s="147"/>
      <c r="AD21" s="147"/>
      <c r="AE21" s="147"/>
      <c r="AF21" s="147"/>
      <c r="AG21" s="147"/>
      <c r="AH21" s="147"/>
      <c r="AI21" s="147"/>
      <c r="AJ21" s="147"/>
      <c r="AK21" s="147"/>
      <c r="AL21" s="147"/>
      <c r="AM21" s="147"/>
      <c r="AN21" s="147"/>
      <c r="AO21" s="147"/>
      <c r="AP21" s="147"/>
      <c r="AQ21" s="147"/>
      <c r="AR21" s="147"/>
      <c r="AS21" s="147"/>
      <c r="AT21" s="147"/>
      <c r="AU21" s="147"/>
      <c r="AV21" s="147"/>
      <c r="AW21" s="147"/>
      <c r="AX21" s="147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  <c r="BM21" s="147"/>
      <c r="BN21" s="147"/>
      <c r="BO21" s="147"/>
      <c r="BP21" s="147"/>
      <c r="BQ21" s="147"/>
      <c r="BR21" s="147"/>
      <c r="BS21" s="147"/>
      <c r="BT21" s="147"/>
      <c r="BU21" s="147"/>
      <c r="BV21" s="147"/>
      <c r="BW21" s="147"/>
      <c r="BX21" s="147"/>
      <c r="BY21" s="147"/>
      <c r="BZ21" s="147"/>
      <c r="CA21" s="147"/>
      <c r="CB21" s="147"/>
      <c r="CC21" s="147"/>
      <c r="CD21" s="147"/>
      <c r="CE21" s="147"/>
      <c r="CF21" s="147"/>
      <c r="CG21" s="147"/>
      <c r="CH21" s="147"/>
      <c r="CI21" s="147"/>
      <c r="CJ21" s="147"/>
      <c r="CK21" s="147"/>
      <c r="CL21" s="147"/>
      <c r="CM21" s="147"/>
      <c r="CN21" s="147"/>
      <c r="CO21" s="147"/>
      <c r="CP21" s="147"/>
      <c r="CQ21" s="147"/>
      <c r="CR21" s="147"/>
      <c r="CS21" s="147"/>
      <c r="CT21" s="147"/>
      <c r="CU21" s="147"/>
      <c r="CV21" s="147"/>
      <c r="CW21" s="147"/>
      <c r="CX21" s="147"/>
      <c r="CY21" s="147"/>
      <c r="CZ21" s="147"/>
      <c r="DA21" s="147"/>
      <c r="DB21" s="147"/>
      <c r="DC21" s="147"/>
      <c r="DD21" s="147"/>
      <c r="DE21" s="147"/>
      <c r="DF21" s="147"/>
      <c r="DG21" s="147"/>
      <c r="DH21" s="147"/>
      <c r="DI21" s="147"/>
      <c r="DJ21" s="147"/>
      <c r="DK21" s="147"/>
      <c r="DL21" s="147"/>
      <c r="DM21" s="147"/>
      <c r="DN21" s="147"/>
      <c r="DO21" s="147"/>
      <c r="DP21" s="147"/>
      <c r="DQ21" s="147"/>
      <c r="DR21" s="147"/>
      <c r="DS21" s="147"/>
      <c r="DT21" s="147"/>
      <c r="DU21" s="147"/>
      <c r="DV21" s="147"/>
      <c r="DW21" s="147"/>
      <c r="DX21" s="147"/>
      <c r="DY21" s="147"/>
      <c r="DZ21" s="147"/>
      <c r="EA21" s="147"/>
      <c r="EB21" s="147"/>
      <c r="EC21" s="147"/>
      <c r="ED21" s="147"/>
      <c r="EE21" s="147"/>
      <c r="EF21" s="147"/>
      <c r="EG21" s="147"/>
      <c r="EH21" s="147"/>
      <c r="EI21" s="147"/>
      <c r="EJ21" s="147"/>
      <c r="EK21" s="147"/>
      <c r="EL21" s="147"/>
      <c r="EM21" s="147"/>
      <c r="EN21" s="147"/>
      <c r="EO21" s="147"/>
      <c r="EP21" s="147"/>
      <c r="EQ21" s="147"/>
      <c r="ER21" s="147"/>
      <c r="ES21" s="147"/>
      <c r="ET21" s="147"/>
      <c r="EU21" s="147"/>
      <c r="EV21" s="147"/>
      <c r="EW21" s="147"/>
      <c r="EX21" s="147"/>
      <c r="EY21" s="147"/>
      <c r="EZ21" s="147"/>
      <c r="FA21" s="147"/>
      <c r="FB21" s="147"/>
      <c r="FC21" s="147"/>
      <c r="FD21" s="147"/>
      <c r="FE21" s="147"/>
      <c r="FF21" s="147"/>
      <c r="FG21" s="147"/>
      <c r="FH21" s="147"/>
      <c r="FI21" s="147"/>
      <c r="FJ21" s="147"/>
      <c r="FK21" s="147"/>
      <c r="FL21" s="147"/>
      <c r="FM21" s="147"/>
      <c r="FN21" s="147"/>
      <c r="FO21" s="147"/>
      <c r="FP21" s="147"/>
      <c r="FQ21" s="147"/>
      <c r="FR21" s="147"/>
      <c r="FS21" s="147"/>
      <c r="FT21" s="147"/>
      <c r="FU21" s="147"/>
      <c r="FV21" s="147"/>
      <c r="FW21" s="147"/>
      <c r="FX21" s="147"/>
      <c r="FY21" s="147"/>
      <c r="FZ21" s="147"/>
      <c r="GA21" s="147"/>
      <c r="GB21" s="147"/>
      <c r="GC21" s="147"/>
      <c r="GD21" s="147"/>
      <c r="GE21" s="147"/>
      <c r="GF21" s="147"/>
      <c r="GG21" s="147"/>
      <c r="GH21" s="147"/>
      <c r="GI21" s="147"/>
      <c r="GJ21" s="147"/>
      <c r="GK21" s="147"/>
      <c r="GL21" s="147"/>
      <c r="GM21" s="147"/>
      <c r="GN21" s="147"/>
      <c r="GO21" s="147"/>
      <c r="GP21" s="147"/>
      <c r="GQ21" s="147"/>
      <c r="GR21" s="147"/>
      <c r="GS21" s="147"/>
      <c r="GT21" s="147"/>
      <c r="GU21" s="147"/>
      <c r="GV21" s="147"/>
      <c r="GW21" s="147"/>
      <c r="GX21" s="147"/>
      <c r="GY21" s="147"/>
      <c r="GZ21" s="147"/>
      <c r="HA21" s="147"/>
      <c r="HB21" s="147"/>
      <c r="HC21" s="147"/>
      <c r="HD21" s="147"/>
      <c r="HE21" s="147"/>
      <c r="HF21" s="147"/>
      <c r="HG21" s="147"/>
      <c r="HH21" s="147"/>
      <c r="HI21" s="147"/>
      <c r="HJ21" s="147"/>
      <c r="HK21" s="147"/>
      <c r="HL21" s="147"/>
      <c r="HM21" s="147"/>
      <c r="HN21" s="147"/>
      <c r="HO21" s="147"/>
      <c r="HP21" s="147"/>
      <c r="HQ21" s="147"/>
      <c r="HR21" s="147"/>
      <c r="HS21" s="147"/>
      <c r="HT21" s="147"/>
      <c r="HU21" s="147"/>
      <c r="HV21" s="147"/>
      <c r="HW21" s="147"/>
      <c r="HX21" s="147"/>
      <c r="HY21" s="147"/>
      <c r="HZ21" s="147"/>
      <c r="IA21" s="147"/>
      <c r="IB21" s="147"/>
      <c r="IC21" s="147"/>
      <c r="ID21" s="147"/>
      <c r="IE21" s="147"/>
      <c r="IF21" s="147"/>
      <c r="IG21" s="147"/>
      <c r="IH21" s="147"/>
      <c r="II21" s="147"/>
      <c r="IJ21" s="147"/>
      <c r="IK21" s="147"/>
      <c r="IL21" s="147"/>
      <c r="IM21" s="147"/>
      <c r="IN21" s="147"/>
      <c r="IO21" s="147"/>
      <c r="IP21" s="147"/>
      <c r="IQ21" s="147"/>
      <c r="IR21" s="147"/>
      <c r="IS21" s="147"/>
      <c r="IT21" s="147"/>
      <c r="IU21" s="147"/>
      <c r="IV21" s="147"/>
      <c r="IW21" s="147"/>
      <c r="IX21" s="147"/>
      <c r="IY21" s="147"/>
      <c r="IZ21" s="147"/>
      <c r="JA21" s="147"/>
      <c r="JB21" s="147"/>
      <c r="JC21" s="147"/>
      <c r="JD21" s="147"/>
      <c r="JE21" s="147"/>
      <c r="JF21" s="147"/>
      <c r="JG21" s="147"/>
      <c r="JH21" s="147"/>
      <c r="JI21" s="147"/>
      <c r="JJ21" s="147"/>
      <c r="JK21" s="147"/>
      <c r="JL21" s="147"/>
      <c r="JM21" s="147"/>
      <c r="JN21" s="147"/>
      <c r="JO21" s="147"/>
      <c r="JP21" s="147"/>
      <c r="JQ21" s="147"/>
      <c r="JR21" s="147"/>
      <c r="JS21" s="147"/>
      <c r="JT21" s="147"/>
      <c r="JU21" s="147"/>
      <c r="JV21" s="147"/>
      <c r="JW21" s="147"/>
      <c r="JX21" s="147"/>
      <c r="JY21" s="147"/>
      <c r="JZ21" s="147"/>
      <c r="KA21" s="147"/>
      <c r="KB21" s="147"/>
      <c r="KC21" s="147"/>
      <c r="KD21" s="147"/>
      <c r="KE21" s="147"/>
      <c r="KF21" s="147"/>
      <c r="KG21" s="147"/>
      <c r="KH21" s="147"/>
      <c r="KI21" s="147"/>
      <c r="KJ21" s="147"/>
      <c r="KK21" s="147"/>
      <c r="KL21" s="147"/>
      <c r="KM21" s="147"/>
      <c r="KN21" s="147"/>
      <c r="KO21" s="147"/>
      <c r="KP21" s="147"/>
      <c r="KQ21" s="147"/>
      <c r="KR21" s="147"/>
      <c r="KS21" s="147"/>
      <c r="KT21" s="147"/>
      <c r="KU21" s="147"/>
      <c r="KV21" s="147"/>
      <c r="KW21" s="147"/>
      <c r="KX21" s="147"/>
      <c r="KY21" s="147"/>
      <c r="KZ21" s="147"/>
      <c r="LA21" s="147"/>
      <c r="LB21" s="147"/>
      <c r="LC21" s="147"/>
      <c r="LD21" s="147"/>
      <c r="LE21" s="147"/>
      <c r="LF21" s="147"/>
    </row>
    <row r="22" spans="1:318" s="137" customFormat="1" ht="12.75">
      <c r="A22" s="317" t="s">
        <v>365</v>
      </c>
      <c r="B22" s="250">
        <v>50</v>
      </c>
      <c r="C22" s="318" t="s">
        <v>290</v>
      </c>
      <c r="D22" s="320">
        <v>205500</v>
      </c>
      <c r="E22" s="321">
        <v>56.85</v>
      </c>
      <c r="F22" s="322">
        <v>527.04999999999995</v>
      </c>
      <c r="G22" s="323"/>
      <c r="H22" s="324">
        <v>-0.75</v>
      </c>
      <c r="I22" s="320">
        <v>80840930</v>
      </c>
      <c r="J22" s="320"/>
      <c r="K22" s="320"/>
      <c r="L22" s="320"/>
      <c r="M22" s="320"/>
      <c r="N22" s="320"/>
      <c r="O22" s="147"/>
      <c r="P22" s="147"/>
    </row>
    <row r="23" spans="1:318" s="137" customFormat="1" ht="12.75">
      <c r="A23" s="317"/>
      <c r="B23" s="250"/>
      <c r="C23" s="318" t="s">
        <v>289</v>
      </c>
      <c r="D23" s="320">
        <v>203931</v>
      </c>
      <c r="E23" s="321">
        <v>41.6</v>
      </c>
      <c r="F23" s="322"/>
      <c r="G23" s="323"/>
      <c r="H23" s="324"/>
      <c r="I23" s="320">
        <v>80838093</v>
      </c>
      <c r="J23" s="320"/>
      <c r="K23" s="320"/>
      <c r="L23" s="320"/>
      <c r="M23" s="320"/>
      <c r="N23" s="320"/>
      <c r="O23" s="147"/>
      <c r="P23" s="147"/>
    </row>
    <row r="24" spans="1:318" s="137" customFormat="1" ht="12.75">
      <c r="A24" s="317"/>
      <c r="B24" s="250"/>
      <c r="C24" s="318" t="s">
        <v>288</v>
      </c>
      <c r="D24" s="320">
        <v>203931</v>
      </c>
      <c r="E24" s="321">
        <v>31.15</v>
      </c>
      <c r="F24" s="322"/>
      <c r="G24" s="323"/>
      <c r="H24" s="324"/>
      <c r="I24" s="320">
        <v>80838056</v>
      </c>
      <c r="J24" s="320"/>
      <c r="K24" s="320"/>
      <c r="L24" s="320"/>
      <c r="M24" s="320"/>
      <c r="N24" s="320"/>
      <c r="O24" s="147"/>
      <c r="P24" s="147"/>
    </row>
    <row r="25" spans="1:318" s="137" customFormat="1" ht="12.75">
      <c r="A25" s="317"/>
      <c r="B25" s="250"/>
      <c r="C25" s="318" t="s">
        <v>287</v>
      </c>
      <c r="D25" s="320">
        <v>204137</v>
      </c>
      <c r="E25" s="321">
        <v>208.7</v>
      </c>
      <c r="F25" s="322"/>
      <c r="G25" s="323"/>
      <c r="H25" s="324"/>
      <c r="I25" s="320">
        <v>80840045</v>
      </c>
      <c r="J25" s="320"/>
      <c r="K25" s="320"/>
      <c r="L25" s="320"/>
      <c r="M25" s="320"/>
      <c r="N25" s="320"/>
      <c r="O25" s="147"/>
      <c r="P25" s="147"/>
    </row>
    <row r="26" spans="1:318" s="137" customFormat="1" ht="12.75">
      <c r="A26" s="317"/>
      <c r="B26" s="250"/>
      <c r="C26" s="318" t="s">
        <v>286</v>
      </c>
      <c r="D26" s="320">
        <v>202933</v>
      </c>
      <c r="E26" s="321">
        <v>189.5</v>
      </c>
      <c r="F26" s="322"/>
      <c r="G26" s="323"/>
      <c r="H26" s="324"/>
      <c r="I26" s="320">
        <v>80840617</v>
      </c>
      <c r="J26" s="320">
        <v>80840712</v>
      </c>
      <c r="K26" s="320"/>
      <c r="L26" s="320"/>
      <c r="M26" s="320"/>
      <c r="N26" s="320"/>
      <c r="O26" s="147"/>
      <c r="P26" s="147"/>
    </row>
    <row r="27" spans="1:318" s="137" customFormat="1" ht="12.75">
      <c r="A27" s="317"/>
      <c r="B27" s="250">
        <v>190</v>
      </c>
      <c r="C27" s="318" t="s">
        <v>291</v>
      </c>
      <c r="D27" s="320">
        <v>207233</v>
      </c>
      <c r="E27" s="321">
        <v>248.55</v>
      </c>
      <c r="F27" s="322">
        <v>248.55</v>
      </c>
      <c r="G27" s="323"/>
      <c r="H27" s="324">
        <v>0</v>
      </c>
      <c r="I27" s="320">
        <v>80839531</v>
      </c>
      <c r="J27" s="320">
        <v>80840920</v>
      </c>
      <c r="K27" s="320"/>
      <c r="L27" s="320"/>
      <c r="M27" s="320"/>
      <c r="N27" s="320"/>
      <c r="O27" s="147"/>
      <c r="P27" s="147"/>
    </row>
    <row r="28" spans="1:318" s="137" customFormat="1" ht="12.75">
      <c r="A28" s="317"/>
      <c r="B28" s="250">
        <v>200</v>
      </c>
      <c r="C28" s="318" t="s">
        <v>294</v>
      </c>
      <c r="D28" s="320">
        <v>203161</v>
      </c>
      <c r="E28" s="321">
        <v>108.65</v>
      </c>
      <c r="F28" s="322">
        <v>500.4</v>
      </c>
      <c r="G28" s="323"/>
      <c r="H28" s="324">
        <v>0.54999999999995453</v>
      </c>
      <c r="I28" s="320">
        <v>80839546</v>
      </c>
      <c r="J28" s="320">
        <v>80840919</v>
      </c>
      <c r="K28" s="320"/>
      <c r="L28" s="320"/>
      <c r="M28" s="320"/>
      <c r="N28" s="320"/>
      <c r="O28" s="147"/>
      <c r="P28" s="147"/>
    </row>
    <row r="29" spans="1:318" s="137" customFormat="1" ht="12.75">
      <c r="A29" s="317"/>
      <c r="B29" s="250"/>
      <c r="C29" s="318" t="s">
        <v>293</v>
      </c>
      <c r="D29" s="320">
        <v>203161</v>
      </c>
      <c r="E29" s="321">
        <v>200.3</v>
      </c>
      <c r="F29" s="322"/>
      <c r="G29" s="323"/>
      <c r="H29" s="324"/>
      <c r="I29" s="320">
        <v>80839544</v>
      </c>
      <c r="J29" s="320">
        <v>80839545</v>
      </c>
      <c r="K29" s="320"/>
      <c r="L29" s="320"/>
      <c r="M29" s="320"/>
      <c r="N29" s="320"/>
      <c r="O29" s="147"/>
      <c r="P29" s="147"/>
    </row>
    <row r="30" spans="1:318" s="137" customFormat="1" ht="12.75">
      <c r="A30" s="317"/>
      <c r="B30" s="250"/>
      <c r="C30" s="318" t="s">
        <v>292</v>
      </c>
      <c r="D30" s="320">
        <v>205278</v>
      </c>
      <c r="E30" s="321">
        <v>190.9</v>
      </c>
      <c r="F30" s="322"/>
      <c r="G30" s="323"/>
      <c r="H30" s="324"/>
      <c r="I30" s="320">
        <v>80840389</v>
      </c>
      <c r="J30" s="320">
        <v>80840908</v>
      </c>
      <c r="K30" s="320"/>
      <c r="L30" s="320"/>
      <c r="M30" s="320"/>
      <c r="N30" s="320"/>
      <c r="O30" s="147"/>
      <c r="P30" s="147"/>
    </row>
    <row r="31" spans="1:318" s="137" customFormat="1" ht="12.75">
      <c r="A31" s="317" t="s">
        <v>366</v>
      </c>
      <c r="B31" s="250">
        <v>30</v>
      </c>
      <c r="C31" s="318" t="s">
        <v>282</v>
      </c>
      <c r="D31" s="320">
        <v>202951</v>
      </c>
      <c r="E31" s="321">
        <v>174.35</v>
      </c>
      <c r="F31" s="322">
        <v>174.35</v>
      </c>
      <c r="G31" s="323"/>
      <c r="H31" s="324">
        <v>0</v>
      </c>
      <c r="I31" s="320">
        <v>80837027</v>
      </c>
      <c r="J31" s="320"/>
      <c r="K31" s="320"/>
      <c r="L31" s="320"/>
      <c r="M31" s="320"/>
      <c r="N31" s="320"/>
      <c r="O31" s="147"/>
      <c r="P31" s="147"/>
    </row>
    <row r="32" spans="1:318" s="137" customFormat="1" ht="12.75">
      <c r="A32" s="317"/>
      <c r="B32" s="250">
        <v>50</v>
      </c>
      <c r="C32" s="318" t="s">
        <v>283</v>
      </c>
      <c r="D32" s="320">
        <v>205548</v>
      </c>
      <c r="E32" s="321">
        <v>271.95</v>
      </c>
      <c r="F32" s="322">
        <v>271.8</v>
      </c>
      <c r="G32" s="323"/>
      <c r="H32" s="324">
        <v>-0.14999999999997726</v>
      </c>
      <c r="I32" s="320">
        <v>80837316</v>
      </c>
      <c r="J32" s="320">
        <v>80835157</v>
      </c>
      <c r="K32" s="320"/>
      <c r="L32" s="320"/>
      <c r="M32" s="320"/>
      <c r="N32" s="320"/>
      <c r="O32" s="147"/>
      <c r="P32" s="147"/>
    </row>
    <row r="33" spans="1:16" s="137" customFormat="1" ht="12.75">
      <c r="A33" s="317"/>
      <c r="B33" s="250">
        <v>200</v>
      </c>
      <c r="C33" s="318" t="s">
        <v>284</v>
      </c>
      <c r="D33" s="320">
        <v>207294</v>
      </c>
      <c r="E33" s="321">
        <v>188.2</v>
      </c>
      <c r="F33" s="322">
        <v>188.35</v>
      </c>
      <c r="G33" s="323"/>
      <c r="H33" s="324">
        <v>0.15000000000000568</v>
      </c>
      <c r="I33" s="320">
        <v>80838224</v>
      </c>
      <c r="J33" s="320"/>
      <c r="K33" s="320"/>
      <c r="L33" s="320"/>
      <c r="M33" s="320"/>
      <c r="N33" s="320"/>
      <c r="O33" s="147"/>
      <c r="P33" s="147"/>
    </row>
    <row r="34" spans="1:16" s="137" customFormat="1" ht="12.75">
      <c r="A34" s="317" t="s">
        <v>367</v>
      </c>
      <c r="B34" s="250">
        <v>30</v>
      </c>
      <c r="C34" s="318" t="s">
        <v>278</v>
      </c>
      <c r="D34" s="320">
        <v>329129</v>
      </c>
      <c r="E34" s="321">
        <v>351.95</v>
      </c>
      <c r="F34" s="322">
        <v>351.95</v>
      </c>
      <c r="G34" s="323"/>
      <c r="H34" s="324">
        <v>0</v>
      </c>
      <c r="I34" s="320">
        <v>80834765</v>
      </c>
      <c r="J34" s="320">
        <v>80834381</v>
      </c>
      <c r="K34" s="320">
        <v>80835986</v>
      </c>
      <c r="L34" s="320"/>
      <c r="M34" s="320"/>
      <c r="N34" s="320"/>
      <c r="O34" s="147"/>
      <c r="P34" s="147"/>
    </row>
    <row r="35" spans="1:16" s="137" customFormat="1" ht="12.75">
      <c r="A35" s="317"/>
      <c r="B35" s="250">
        <v>100</v>
      </c>
      <c r="C35" s="318" t="s">
        <v>281</v>
      </c>
      <c r="D35" s="320">
        <v>206645</v>
      </c>
      <c r="E35" s="321">
        <v>194.95</v>
      </c>
      <c r="F35" s="322">
        <v>958.7</v>
      </c>
      <c r="G35" s="323"/>
      <c r="H35" s="324">
        <v>0</v>
      </c>
      <c r="I35" s="320">
        <v>80834659</v>
      </c>
      <c r="J35" s="320"/>
      <c r="K35" s="320"/>
      <c r="L35" s="320"/>
      <c r="M35" s="320"/>
      <c r="N35" s="320"/>
      <c r="O35" s="147"/>
      <c r="P35" s="147"/>
    </row>
    <row r="36" spans="1:16" s="137" customFormat="1" ht="12.75">
      <c r="A36" s="317"/>
      <c r="B36" s="250"/>
      <c r="C36" s="318" t="s">
        <v>280</v>
      </c>
      <c r="D36" s="320">
        <v>323019</v>
      </c>
      <c r="E36" s="321">
        <v>527.1</v>
      </c>
      <c r="F36" s="322"/>
      <c r="G36" s="323"/>
      <c r="H36" s="324"/>
      <c r="I36" s="320">
        <v>80834830</v>
      </c>
      <c r="J36" s="320">
        <v>80835984</v>
      </c>
      <c r="K36" s="320"/>
      <c r="L36" s="320"/>
      <c r="M36" s="320"/>
      <c r="N36" s="320"/>
      <c r="O36" s="147"/>
      <c r="P36" s="147"/>
    </row>
    <row r="37" spans="1:16" s="137" customFormat="1" ht="12.75">
      <c r="A37" s="317"/>
      <c r="B37" s="250"/>
      <c r="C37" s="318" t="s">
        <v>279</v>
      </c>
      <c r="D37" s="320">
        <v>204803</v>
      </c>
      <c r="E37" s="321">
        <v>236.65</v>
      </c>
      <c r="F37" s="322"/>
      <c r="G37" s="323"/>
      <c r="H37" s="324"/>
      <c r="I37" s="320">
        <v>80834848</v>
      </c>
      <c r="J37" s="320">
        <v>80835983</v>
      </c>
      <c r="K37" s="320"/>
      <c r="L37" s="320"/>
      <c r="M37" s="320"/>
      <c r="N37" s="320"/>
      <c r="O37" s="147"/>
      <c r="P37" s="147"/>
    </row>
    <row r="38" spans="1:16" s="137" customFormat="1" ht="12.75">
      <c r="A38" s="317" t="s">
        <v>368</v>
      </c>
      <c r="B38" s="250">
        <v>10</v>
      </c>
      <c r="C38" s="318" t="s">
        <v>269</v>
      </c>
      <c r="D38" s="320">
        <v>202933</v>
      </c>
      <c r="E38" s="321">
        <v>159</v>
      </c>
      <c r="F38" s="322">
        <v>324.5</v>
      </c>
      <c r="G38" s="323"/>
      <c r="H38" s="324">
        <v>0</v>
      </c>
      <c r="I38" s="320">
        <v>80827672</v>
      </c>
      <c r="J38" s="320">
        <v>80827696</v>
      </c>
      <c r="K38" s="320"/>
      <c r="L38" s="320"/>
      <c r="M38" s="320"/>
      <c r="N38" s="320"/>
      <c r="O38" s="147"/>
      <c r="P38" s="147"/>
    </row>
    <row r="39" spans="1:16" s="137" customFormat="1" ht="12.75">
      <c r="A39" s="317"/>
      <c r="B39" s="250"/>
      <c r="C39" s="318" t="s">
        <v>268</v>
      </c>
      <c r="D39" s="320">
        <v>205210</v>
      </c>
      <c r="E39" s="321">
        <v>165.5</v>
      </c>
      <c r="F39" s="322"/>
      <c r="G39" s="323"/>
      <c r="H39" s="324"/>
      <c r="I39" s="320">
        <v>80827671</v>
      </c>
      <c r="J39" s="320">
        <v>80827695</v>
      </c>
      <c r="K39" s="320"/>
      <c r="L39" s="320"/>
      <c r="M39" s="320"/>
      <c r="N39" s="320"/>
      <c r="O39" s="147"/>
      <c r="P39" s="147"/>
    </row>
    <row r="40" spans="1:16" s="137" customFormat="1" ht="12.75">
      <c r="A40" s="317"/>
      <c r="B40" s="250">
        <v>50</v>
      </c>
      <c r="C40" s="318" t="s">
        <v>271</v>
      </c>
      <c r="D40" s="320">
        <v>202873</v>
      </c>
      <c r="E40" s="321">
        <v>426.6</v>
      </c>
      <c r="F40" s="322">
        <v>611.54999999999995</v>
      </c>
      <c r="G40" s="323"/>
      <c r="H40" s="324">
        <v>-80.400000000000091</v>
      </c>
      <c r="I40" s="320">
        <v>80829915</v>
      </c>
      <c r="J40" s="320"/>
      <c r="K40" s="320"/>
      <c r="L40" s="320"/>
      <c r="M40" s="320"/>
      <c r="N40" s="320"/>
      <c r="O40" s="147"/>
      <c r="P40" s="147"/>
    </row>
    <row r="41" spans="1:16" s="137" customFormat="1" ht="12.75">
      <c r="A41" s="317"/>
      <c r="B41" s="250"/>
      <c r="C41" s="318" t="s">
        <v>270</v>
      </c>
      <c r="D41" s="320">
        <v>202873</v>
      </c>
      <c r="E41" s="321">
        <v>265.35000000000002</v>
      </c>
      <c r="F41" s="322"/>
      <c r="G41" s="323"/>
      <c r="H41" s="324"/>
      <c r="I41" s="320">
        <v>80831513</v>
      </c>
      <c r="J41" s="320"/>
      <c r="K41" s="320"/>
      <c r="L41" s="320"/>
      <c r="M41" s="320"/>
      <c r="N41" s="320"/>
      <c r="O41" s="147"/>
      <c r="P41" s="147"/>
    </row>
    <row r="42" spans="1:16" s="137" customFormat="1" ht="12.75">
      <c r="A42" s="317"/>
      <c r="B42" s="250">
        <v>60</v>
      </c>
      <c r="C42" s="318" t="s">
        <v>274</v>
      </c>
      <c r="D42" s="320">
        <v>202894</v>
      </c>
      <c r="E42" s="321">
        <v>462.75</v>
      </c>
      <c r="F42" s="322">
        <v>1083.25</v>
      </c>
      <c r="G42" s="323"/>
      <c r="H42" s="324">
        <v>0</v>
      </c>
      <c r="I42" s="320">
        <v>80829919</v>
      </c>
      <c r="J42" s="320">
        <v>80829984</v>
      </c>
      <c r="K42" s="320">
        <v>80830044</v>
      </c>
      <c r="L42" s="320"/>
      <c r="M42" s="320"/>
      <c r="N42" s="320"/>
      <c r="O42" s="147"/>
      <c r="P42" s="147"/>
    </row>
    <row r="43" spans="1:16" s="137" customFormat="1" ht="12.75">
      <c r="A43" s="317"/>
      <c r="B43" s="250"/>
      <c r="C43" s="318" t="s">
        <v>273</v>
      </c>
      <c r="D43" s="320">
        <v>207294</v>
      </c>
      <c r="E43" s="321">
        <v>225.85</v>
      </c>
      <c r="F43" s="322"/>
      <c r="G43" s="323"/>
      <c r="H43" s="324"/>
      <c r="I43" s="320">
        <v>80830108</v>
      </c>
      <c r="J43" s="320"/>
      <c r="K43" s="320"/>
      <c r="L43" s="320"/>
      <c r="M43" s="320"/>
      <c r="N43" s="320"/>
      <c r="O43" s="147"/>
      <c r="P43" s="147"/>
    </row>
    <row r="44" spans="1:16" s="137" customFormat="1" ht="12.75">
      <c r="A44" s="317"/>
      <c r="B44" s="250"/>
      <c r="C44" s="318" t="s">
        <v>272</v>
      </c>
      <c r="D44" s="320">
        <v>206512</v>
      </c>
      <c r="E44" s="321">
        <v>394.65</v>
      </c>
      <c r="F44" s="322"/>
      <c r="G44" s="323"/>
      <c r="H44" s="324"/>
      <c r="I44" s="320">
        <v>80829198</v>
      </c>
      <c r="J44" s="320"/>
      <c r="K44" s="320"/>
      <c r="L44" s="320"/>
      <c r="M44" s="320"/>
      <c r="N44" s="320"/>
      <c r="O44" s="147"/>
      <c r="P44" s="147"/>
    </row>
    <row r="45" spans="1:16" s="137" customFormat="1" ht="12.75">
      <c r="A45" s="317" t="s">
        <v>369</v>
      </c>
      <c r="B45" s="250">
        <v>10</v>
      </c>
      <c r="C45" s="318" t="s">
        <v>263</v>
      </c>
      <c r="D45" s="320">
        <v>203931</v>
      </c>
      <c r="E45" s="321">
        <v>56.85</v>
      </c>
      <c r="F45" s="322">
        <v>114.3</v>
      </c>
      <c r="G45" s="323"/>
      <c r="H45" s="324">
        <v>-0.85000000000000853</v>
      </c>
      <c r="I45" s="320">
        <v>80825451</v>
      </c>
      <c r="J45" s="320">
        <v>80825469</v>
      </c>
      <c r="K45" s="320"/>
      <c r="L45" s="320"/>
      <c r="M45" s="320"/>
      <c r="N45" s="320"/>
      <c r="O45" s="147"/>
      <c r="P45" s="147"/>
    </row>
    <row r="46" spans="1:16" s="137" customFormat="1" ht="12.75">
      <c r="A46" s="317"/>
      <c r="B46" s="250"/>
      <c r="C46" s="318" t="s">
        <v>262</v>
      </c>
      <c r="D46" s="320">
        <v>205500</v>
      </c>
      <c r="E46" s="321">
        <v>58.3</v>
      </c>
      <c r="F46" s="322"/>
      <c r="G46" s="323"/>
      <c r="H46" s="324"/>
      <c r="I46" s="320">
        <v>80825468</v>
      </c>
      <c r="J46" s="320"/>
      <c r="K46" s="320"/>
      <c r="L46" s="320"/>
      <c r="M46" s="320"/>
      <c r="N46" s="320"/>
      <c r="O46" s="147"/>
      <c r="P46" s="147"/>
    </row>
    <row r="47" spans="1:16" s="137" customFormat="1" ht="12.75">
      <c r="A47" s="317"/>
      <c r="B47" s="250">
        <v>60</v>
      </c>
      <c r="C47" s="318" t="s">
        <v>265</v>
      </c>
      <c r="D47" s="320">
        <v>206244</v>
      </c>
      <c r="E47" s="321">
        <v>269.5</v>
      </c>
      <c r="F47" s="322">
        <v>498.3</v>
      </c>
      <c r="G47" s="323"/>
      <c r="H47" s="324">
        <v>0</v>
      </c>
      <c r="I47" s="320">
        <v>80827159</v>
      </c>
      <c r="J47" s="320"/>
      <c r="K47" s="320"/>
      <c r="L47" s="320"/>
      <c r="M47" s="320"/>
      <c r="N47" s="320"/>
      <c r="O47" s="147"/>
      <c r="P47" s="147"/>
    </row>
    <row r="48" spans="1:16" s="137" customFormat="1" ht="12.75">
      <c r="A48" s="317"/>
      <c r="B48" s="250"/>
      <c r="C48" s="318" t="s">
        <v>264</v>
      </c>
      <c r="D48" s="320">
        <v>205278</v>
      </c>
      <c r="E48" s="321">
        <v>228.8</v>
      </c>
      <c r="F48" s="322"/>
      <c r="G48" s="323"/>
      <c r="H48" s="324"/>
      <c r="I48" s="320">
        <v>80827515</v>
      </c>
      <c r="J48" s="320">
        <v>80827760</v>
      </c>
      <c r="K48" s="320"/>
      <c r="L48" s="320"/>
      <c r="M48" s="320"/>
      <c r="N48" s="320"/>
      <c r="O48" s="147"/>
      <c r="P48" s="147"/>
    </row>
    <row r="49" spans="1:16" s="137" customFormat="1" ht="12.75">
      <c r="A49" s="317" t="s">
        <v>370</v>
      </c>
      <c r="B49" s="250">
        <v>10</v>
      </c>
      <c r="C49" s="318" t="s">
        <v>260</v>
      </c>
      <c r="D49" s="320">
        <v>329129</v>
      </c>
      <c r="E49" s="321">
        <v>244.85</v>
      </c>
      <c r="F49" s="322">
        <v>244.8</v>
      </c>
      <c r="G49" s="323"/>
      <c r="H49" s="324">
        <v>-4.9999999999982947E-2</v>
      </c>
      <c r="I49" s="320">
        <v>80822148</v>
      </c>
      <c r="J49" s="320">
        <v>80823941</v>
      </c>
      <c r="K49" s="320"/>
      <c r="L49" s="320"/>
      <c r="M49" s="320"/>
      <c r="N49" s="320"/>
      <c r="O49" s="147"/>
      <c r="P49" s="147"/>
    </row>
    <row r="50" spans="1:16" s="137" customFormat="1" ht="12.75">
      <c r="A50" s="317"/>
      <c r="B50" s="250">
        <v>50</v>
      </c>
      <c r="C50" s="318" t="s">
        <v>261</v>
      </c>
      <c r="D50" s="320">
        <v>202873</v>
      </c>
      <c r="E50" s="321">
        <v>238.75</v>
      </c>
      <c r="F50" s="322">
        <v>238.75</v>
      </c>
      <c r="G50" s="323"/>
      <c r="H50" s="324">
        <v>0</v>
      </c>
      <c r="I50" s="320">
        <v>80825452</v>
      </c>
      <c r="J50" s="320">
        <v>80825470</v>
      </c>
      <c r="K50" s="320"/>
      <c r="L50" s="320"/>
      <c r="M50" s="320"/>
      <c r="N50" s="320"/>
      <c r="O50" s="147"/>
      <c r="P50" s="147"/>
    </row>
    <row r="51" spans="1:16" s="137" customFormat="1" ht="12.75">
      <c r="A51" s="317" t="s">
        <v>371</v>
      </c>
      <c r="B51" s="250">
        <v>30</v>
      </c>
      <c r="C51" s="318" t="s">
        <v>259</v>
      </c>
      <c r="D51" s="320">
        <v>206494</v>
      </c>
      <c r="E51" s="321">
        <v>212.5</v>
      </c>
      <c r="F51" s="322">
        <v>576.25</v>
      </c>
      <c r="G51" s="323"/>
      <c r="H51" s="324">
        <v>0</v>
      </c>
      <c r="I51" s="320">
        <v>80822586</v>
      </c>
      <c r="J51" s="320">
        <v>80823934</v>
      </c>
      <c r="K51" s="320"/>
      <c r="L51" s="320"/>
      <c r="M51" s="320"/>
      <c r="N51" s="320"/>
      <c r="O51" s="147"/>
      <c r="P51" s="147"/>
    </row>
    <row r="52" spans="1:16" s="137" customFormat="1" ht="12.75">
      <c r="A52" s="317"/>
      <c r="B52" s="250"/>
      <c r="C52" s="318" t="s">
        <v>258</v>
      </c>
      <c r="D52" s="320">
        <v>203161</v>
      </c>
      <c r="E52" s="321">
        <v>363.75</v>
      </c>
      <c r="F52" s="322"/>
      <c r="G52" s="323"/>
      <c r="H52" s="324"/>
      <c r="I52" s="320">
        <v>80822378</v>
      </c>
      <c r="J52" s="320">
        <v>80822379</v>
      </c>
      <c r="K52" s="320">
        <v>80823938</v>
      </c>
      <c r="L52" s="320"/>
      <c r="M52" s="320"/>
      <c r="N52" s="320"/>
      <c r="O52" s="147"/>
      <c r="P52" s="147"/>
    </row>
    <row r="53" spans="1:16" s="137" customFormat="1" ht="1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 s="147"/>
      <c r="P53" s="147"/>
    </row>
    <row r="54" spans="1:16" s="137" customFormat="1" ht="1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 s="147"/>
      <c r="P54" s="147"/>
    </row>
    <row r="55" spans="1:16" s="137" customFormat="1" ht="1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 s="147"/>
      <c r="P55" s="147"/>
    </row>
    <row r="56" spans="1:16" s="137" customFormat="1" ht="1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 s="147"/>
      <c r="P56" s="147"/>
    </row>
    <row r="57" spans="1:16" s="137" customFormat="1" ht="1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 s="147"/>
    </row>
    <row r="58" spans="1:16" s="137" customFormat="1" ht="15">
      <c r="A58"/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1:16" s="137" customFormat="1" ht="15">
      <c r="A59"/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6" s="137" customFormat="1" ht="15">
      <c r="A60"/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1:16" s="137" customFormat="1" ht="15">
      <c r="A61"/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6" s="148" customFormat="1" ht="15">
      <c r="A62"/>
      <c r="B62"/>
      <c r="C62"/>
      <c r="D62"/>
      <c r="E62"/>
      <c r="F62"/>
      <c r="G62"/>
      <c r="H62"/>
      <c r="I62"/>
      <c r="J62"/>
      <c r="K62"/>
      <c r="L62"/>
      <c r="M62"/>
      <c r="N62"/>
    </row>
    <row r="63" spans="1:16" s="148" customFormat="1" ht="15">
      <c r="A63"/>
      <c r="B63"/>
      <c r="C63"/>
      <c r="D63"/>
      <c r="E63"/>
      <c r="F63"/>
      <c r="G63"/>
      <c r="H63"/>
      <c r="I63"/>
      <c r="J63"/>
      <c r="K63"/>
      <c r="L63"/>
      <c r="M63"/>
      <c r="N63"/>
    </row>
    <row r="64" spans="1:16" ht="15">
      <c r="A64"/>
      <c r="B64"/>
      <c r="C64"/>
      <c r="D64"/>
      <c r="E64"/>
      <c r="F64"/>
      <c r="G64"/>
      <c r="H64"/>
      <c r="I64"/>
      <c r="J64"/>
      <c r="K64"/>
      <c r="L64"/>
      <c r="M64"/>
      <c r="N64"/>
    </row>
    <row r="65" spans="1:14" ht="15">
      <c r="A65"/>
      <c r="B65"/>
      <c r="C65"/>
      <c r="D65"/>
      <c r="E65"/>
      <c r="F65"/>
      <c r="G65"/>
      <c r="H65"/>
      <c r="I65"/>
      <c r="J65"/>
      <c r="K65"/>
      <c r="L65"/>
      <c r="M65"/>
      <c r="N65"/>
    </row>
    <row r="66" spans="1:14" ht="15">
      <c r="A66"/>
      <c r="B66"/>
      <c r="C66"/>
      <c r="D66"/>
      <c r="E66"/>
      <c r="F66"/>
      <c r="G66"/>
      <c r="H66"/>
      <c r="I66"/>
      <c r="J66"/>
      <c r="K66"/>
      <c r="L66"/>
      <c r="M66"/>
      <c r="N66"/>
    </row>
    <row r="67" spans="1:14" ht="15">
      <c r="A67"/>
      <c r="B67"/>
      <c r="C67"/>
      <c r="D67"/>
      <c r="E67"/>
      <c r="F67"/>
      <c r="G67"/>
      <c r="H67"/>
      <c r="I67"/>
      <c r="J67"/>
      <c r="K67"/>
      <c r="L67"/>
      <c r="M67"/>
      <c r="N67"/>
    </row>
    <row r="68" spans="1:14" ht="15">
      <c r="A68"/>
      <c r="B68"/>
      <c r="C68"/>
      <c r="D68"/>
      <c r="E68"/>
      <c r="F68"/>
      <c r="G68"/>
      <c r="H68"/>
      <c r="I68"/>
      <c r="J68"/>
      <c r="K68"/>
      <c r="L68"/>
      <c r="M68"/>
      <c r="N68"/>
    </row>
    <row r="69" spans="1:14" ht="15">
      <c r="A69"/>
      <c r="B69"/>
      <c r="C69"/>
      <c r="D69"/>
      <c r="E69"/>
      <c r="F69"/>
      <c r="G69"/>
      <c r="H69"/>
      <c r="I69"/>
      <c r="J69"/>
      <c r="K69"/>
      <c r="L69"/>
      <c r="M69"/>
      <c r="N69"/>
    </row>
    <row r="70" spans="1:14" ht="15">
      <c r="A70"/>
      <c r="B70"/>
      <c r="C70"/>
      <c r="D70"/>
      <c r="E70"/>
      <c r="F70"/>
      <c r="G70"/>
      <c r="H70"/>
      <c r="I70"/>
      <c r="J70"/>
      <c r="K70"/>
      <c r="L70"/>
      <c r="M70"/>
      <c r="N70"/>
    </row>
    <row r="71" spans="1:14" ht="15">
      <c r="A71"/>
      <c r="B71"/>
      <c r="C71"/>
      <c r="D71"/>
      <c r="E71"/>
      <c r="F71"/>
      <c r="G71"/>
      <c r="H71"/>
      <c r="I71"/>
      <c r="J71"/>
      <c r="K71"/>
      <c r="L71"/>
      <c r="M71"/>
      <c r="N71"/>
    </row>
    <row r="72" spans="1:14" ht="15">
      <c r="A72"/>
      <c r="B72"/>
      <c r="C72"/>
      <c r="D72"/>
      <c r="E72"/>
      <c r="F72"/>
      <c r="G72"/>
      <c r="H72"/>
      <c r="I72"/>
      <c r="J72"/>
      <c r="K72"/>
      <c r="L72"/>
      <c r="M72"/>
      <c r="N72"/>
    </row>
    <row r="73" spans="1:14" ht="15">
      <c r="A73"/>
      <c r="B73"/>
      <c r="C73"/>
      <c r="D73"/>
      <c r="E73"/>
      <c r="F73"/>
      <c r="G73"/>
      <c r="H73"/>
      <c r="I73"/>
      <c r="J73"/>
      <c r="K73"/>
      <c r="L73"/>
      <c r="M73"/>
      <c r="N73"/>
    </row>
    <row r="74" spans="1:14" ht="15">
      <c r="A74"/>
      <c r="B74"/>
      <c r="C74"/>
      <c r="D74"/>
      <c r="E74"/>
      <c r="F74"/>
      <c r="G74"/>
      <c r="H74"/>
      <c r="I74"/>
      <c r="J74"/>
      <c r="K74"/>
      <c r="L74"/>
      <c r="M74"/>
      <c r="N74"/>
    </row>
    <row r="75" spans="1:14" ht="15">
      <c r="A75"/>
      <c r="B75"/>
      <c r="C75"/>
      <c r="D75"/>
      <c r="E75"/>
      <c r="F75"/>
      <c r="G75"/>
      <c r="H75"/>
      <c r="I75"/>
      <c r="J75"/>
      <c r="K75"/>
      <c r="L75"/>
      <c r="M75"/>
      <c r="N75"/>
    </row>
    <row r="76" spans="1:14" ht="15">
      <c r="A76"/>
      <c r="B76"/>
      <c r="C76"/>
      <c r="D76"/>
      <c r="E76"/>
      <c r="F76"/>
      <c r="G76"/>
      <c r="H76"/>
      <c r="I76"/>
      <c r="J76"/>
      <c r="K76"/>
      <c r="L76"/>
      <c r="M76"/>
      <c r="N76"/>
    </row>
    <row r="77" spans="1:14" ht="15">
      <c r="A77"/>
      <c r="B77"/>
      <c r="C77"/>
      <c r="D77"/>
      <c r="E77"/>
      <c r="F77"/>
      <c r="G77"/>
      <c r="H77"/>
      <c r="I77"/>
      <c r="J77"/>
      <c r="K77"/>
      <c r="L77"/>
      <c r="M77"/>
      <c r="N77"/>
    </row>
    <row r="78" spans="1:14" ht="15">
      <c r="A78"/>
      <c r="B78"/>
      <c r="C78"/>
      <c r="D78"/>
      <c r="E78"/>
      <c r="F78"/>
      <c r="G78"/>
      <c r="H78"/>
      <c r="I78"/>
      <c r="J78"/>
      <c r="K78"/>
      <c r="L78"/>
      <c r="M78"/>
      <c r="N78"/>
    </row>
    <row r="79" spans="1:14" ht="15">
      <c r="A79"/>
      <c r="B79"/>
      <c r="C79"/>
      <c r="D79"/>
      <c r="E79"/>
      <c r="F79"/>
      <c r="G79"/>
      <c r="H79"/>
      <c r="I79"/>
      <c r="J79"/>
      <c r="K79"/>
      <c r="L79"/>
      <c r="M79"/>
      <c r="N79"/>
    </row>
    <row r="80" spans="1:14" ht="15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ht="15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ht="15">
      <c r="A82"/>
      <c r="B82"/>
      <c r="C82"/>
      <c r="D82"/>
      <c r="E82"/>
      <c r="F82"/>
      <c r="G82"/>
      <c r="H82"/>
      <c r="I82"/>
      <c r="J82"/>
      <c r="K82"/>
      <c r="L82"/>
      <c r="M82"/>
      <c r="N82"/>
    </row>
    <row r="83" spans="1:14" ht="15">
      <c r="A83"/>
      <c r="B83"/>
      <c r="C83"/>
      <c r="D83"/>
      <c r="E83"/>
      <c r="F83"/>
      <c r="G83"/>
      <c r="H83"/>
      <c r="I83"/>
      <c r="J83"/>
      <c r="K83"/>
      <c r="L83"/>
      <c r="M83"/>
      <c r="N83"/>
    </row>
    <row r="84" spans="1:14" ht="15">
      <c r="A84"/>
      <c r="B84"/>
      <c r="C84"/>
      <c r="D84"/>
      <c r="E84"/>
      <c r="F84"/>
      <c r="G84"/>
      <c r="H84"/>
      <c r="I84"/>
      <c r="J84"/>
      <c r="K84"/>
      <c r="L84"/>
      <c r="M84"/>
      <c r="N84"/>
    </row>
    <row r="85" spans="1:14" ht="15">
      <c r="A85"/>
      <c r="B85"/>
      <c r="C85"/>
      <c r="D85"/>
      <c r="E85"/>
      <c r="F85"/>
      <c r="G85"/>
      <c r="H85"/>
      <c r="I85"/>
      <c r="J85"/>
      <c r="K85"/>
      <c r="L85"/>
      <c r="M85"/>
      <c r="N85"/>
    </row>
    <row r="86" spans="1:14" ht="15">
      <c r="A86"/>
      <c r="B86"/>
      <c r="C86"/>
      <c r="D86"/>
      <c r="E86"/>
      <c r="F86"/>
      <c r="G86"/>
      <c r="H86"/>
      <c r="I86"/>
      <c r="J86"/>
      <c r="K86"/>
      <c r="L86"/>
      <c r="M86"/>
      <c r="N86"/>
    </row>
    <row r="87" spans="1:14" ht="15">
      <c r="A87"/>
      <c r="B87"/>
      <c r="C87"/>
      <c r="D87"/>
      <c r="E87"/>
      <c r="F87"/>
      <c r="G87"/>
      <c r="H87"/>
      <c r="I87"/>
      <c r="J87"/>
      <c r="K87"/>
      <c r="L87"/>
      <c r="M87"/>
      <c r="N87"/>
    </row>
    <row r="88" spans="1:14" ht="15">
      <c r="A88"/>
      <c r="B88"/>
      <c r="C88"/>
      <c r="D88"/>
      <c r="E88"/>
      <c r="F88"/>
      <c r="G88"/>
      <c r="H88"/>
      <c r="I88"/>
      <c r="J88"/>
      <c r="K88"/>
      <c r="L88"/>
      <c r="M88"/>
      <c r="N88"/>
    </row>
    <row r="89" spans="1:14" ht="15">
      <c r="A89"/>
      <c r="B89"/>
      <c r="C89"/>
      <c r="D89"/>
      <c r="E89"/>
      <c r="F89"/>
      <c r="G89"/>
      <c r="H89"/>
      <c r="I89"/>
      <c r="J89"/>
      <c r="K89"/>
      <c r="L89"/>
      <c r="M89"/>
      <c r="N89"/>
    </row>
    <row r="90" spans="1:14" ht="15">
      <c r="A90"/>
      <c r="B90"/>
      <c r="C90"/>
      <c r="D90"/>
      <c r="E90"/>
      <c r="F90"/>
      <c r="G90"/>
      <c r="H90"/>
      <c r="I90"/>
      <c r="J90"/>
      <c r="K90"/>
      <c r="L90"/>
      <c r="M90"/>
      <c r="N90"/>
    </row>
    <row r="91" spans="1:14" ht="15">
      <c r="A91"/>
      <c r="B91"/>
      <c r="C91"/>
      <c r="D91"/>
      <c r="E91"/>
      <c r="F91"/>
      <c r="G91"/>
      <c r="H91"/>
      <c r="I91"/>
      <c r="J91"/>
      <c r="K91"/>
      <c r="L91"/>
      <c r="M91"/>
      <c r="N91"/>
    </row>
    <row r="92" spans="1:14" ht="15">
      <c r="A92"/>
      <c r="B92"/>
      <c r="C92"/>
      <c r="D92"/>
      <c r="E92"/>
      <c r="F92"/>
      <c r="G92"/>
      <c r="H92"/>
      <c r="I92"/>
      <c r="J92"/>
      <c r="K92"/>
      <c r="L92"/>
      <c r="M92"/>
      <c r="N92"/>
    </row>
    <row r="93" spans="1:14" ht="15">
      <c r="A93"/>
      <c r="B93"/>
      <c r="C93"/>
      <c r="D93"/>
      <c r="E93"/>
      <c r="F93"/>
      <c r="G93"/>
      <c r="H93"/>
      <c r="I93"/>
      <c r="J93"/>
      <c r="K93"/>
      <c r="L93"/>
      <c r="M93"/>
      <c r="N93"/>
    </row>
    <row r="94" spans="1:14" ht="15">
      <c r="A94"/>
      <c r="B94"/>
      <c r="C94"/>
      <c r="D94"/>
      <c r="E94"/>
      <c r="F94"/>
      <c r="G94"/>
      <c r="H94"/>
      <c r="I94"/>
      <c r="J94"/>
      <c r="K94"/>
      <c r="L94"/>
      <c r="M94"/>
      <c r="N94"/>
    </row>
    <row r="95" spans="1:14" ht="15">
      <c r="A95"/>
      <c r="B95"/>
      <c r="C95"/>
      <c r="D95"/>
      <c r="E95"/>
      <c r="F95"/>
      <c r="G95"/>
      <c r="H95"/>
      <c r="I95"/>
      <c r="J95"/>
      <c r="K95"/>
      <c r="L95"/>
      <c r="M95"/>
      <c r="N95"/>
    </row>
    <row r="96" spans="1:14" ht="15">
      <c r="A96"/>
      <c r="B96"/>
      <c r="C96"/>
      <c r="D96"/>
      <c r="E96"/>
      <c r="F96"/>
      <c r="G96"/>
      <c r="H96"/>
      <c r="I96"/>
      <c r="J96"/>
      <c r="K96"/>
      <c r="L96"/>
      <c r="M96"/>
      <c r="N96"/>
    </row>
    <row r="97" spans="1:14" ht="15">
      <c r="A97"/>
      <c r="B97"/>
      <c r="C97"/>
      <c r="D97"/>
      <c r="E97"/>
      <c r="F97"/>
      <c r="G97"/>
      <c r="H97"/>
      <c r="I97"/>
      <c r="J97"/>
      <c r="K97"/>
      <c r="L97"/>
      <c r="M97"/>
      <c r="N97"/>
    </row>
    <row r="98" spans="1:14" ht="15">
      <c r="A98"/>
      <c r="B98"/>
      <c r="C98"/>
      <c r="D98"/>
      <c r="E98"/>
      <c r="F98"/>
      <c r="G98"/>
      <c r="H98"/>
      <c r="I98"/>
      <c r="J98"/>
      <c r="K98"/>
      <c r="L98"/>
      <c r="M98"/>
      <c r="N98"/>
    </row>
    <row r="99" spans="1:14" ht="15">
      <c r="A99"/>
      <c r="B99"/>
      <c r="C99"/>
      <c r="D99"/>
      <c r="E99"/>
      <c r="F99"/>
      <c r="G99"/>
      <c r="H99"/>
      <c r="I99"/>
      <c r="J99"/>
      <c r="K99"/>
      <c r="L99"/>
      <c r="M99"/>
      <c r="N99"/>
    </row>
    <row r="100" spans="1:14" ht="1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ht="1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ht="1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ht="1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ht="1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ht="1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ht="1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ht="1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ht="1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ht="15">
      <c r="A109"/>
      <c r="B109"/>
      <c r="C109"/>
      <c r="D109"/>
      <c r="E109"/>
      <c r="F109" s="302"/>
      <c r="G109"/>
      <c r="H109"/>
      <c r="I109"/>
      <c r="J109"/>
      <c r="K109"/>
      <c r="L109"/>
      <c r="M109"/>
      <c r="N109"/>
    </row>
    <row r="110" spans="1:14" ht="1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ht="1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</row>
    <row r="112" spans="1:14" ht="1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</row>
    <row r="113" spans="1:14" ht="15">
      <c r="A113"/>
      <c r="B113"/>
      <c r="C113"/>
      <c r="D113"/>
      <c r="E113"/>
      <c r="F113" s="302"/>
      <c r="G113"/>
      <c r="H113"/>
      <c r="I113"/>
      <c r="J113"/>
      <c r="K113"/>
      <c r="L113"/>
      <c r="M113"/>
      <c r="N113"/>
    </row>
    <row r="114" spans="1:14" ht="1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</row>
    <row r="115" spans="1:14" ht="1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</row>
    <row r="116" spans="1:14" ht="1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</row>
    <row r="117" spans="1:14" ht="1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</row>
    <row r="118" spans="1:14" ht="1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</row>
    <row r="119" spans="1:14" ht="1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</row>
    <row r="120" spans="1:14" ht="1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</row>
    <row r="121" spans="1:14" ht="1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</row>
    <row r="122" spans="1:14" ht="1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</row>
    <row r="123" spans="1:14" ht="1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</row>
    <row r="124" spans="1:14" ht="1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</row>
    <row r="125" spans="1:14" ht="1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</row>
    <row r="126" spans="1:14" ht="1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</row>
    <row r="127" spans="1:14" ht="1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</row>
    <row r="128" spans="1:14" ht="1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ht="1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ht="1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ht="1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ht="1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ht="1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ht="1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ht="1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ht="1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ht="1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ht="1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ht="1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ht="24.95" customHeight="1">
      <c r="E140" s="313">
        <f>SUM(E7:E139)</f>
        <v>11751.65</v>
      </c>
      <c r="F140" s="314">
        <f>SUM(F7:F139)</f>
        <v>11670.449999999997</v>
      </c>
      <c r="G140" s="315">
        <f>SUM(G7:G139)</f>
        <v>0</v>
      </c>
      <c r="H140" s="314">
        <f>SUM(H7:H139)</f>
        <v>-81.20000000000006</v>
      </c>
    </row>
    <row r="141" spans="1:14" ht="24.95" customHeight="1">
      <c r="F141" s="314">
        <f>F140+G140-H140</f>
        <v>11751.649999999998</v>
      </c>
      <c r="H141" s="314"/>
    </row>
  </sheetData>
  <conditionalFormatting pivot="1" sqref="H7:H52">
    <cfRule type="cellIs" dxfId="1308" priority="3" operator="equal">
      <formula>0</formula>
    </cfRule>
  </conditionalFormatting>
  <conditionalFormatting pivot="1" sqref="H7:H52">
    <cfRule type="cellIs" dxfId="1307" priority="2" operator="lessThan">
      <formula>0</formula>
    </cfRule>
  </conditionalFormatting>
  <conditionalFormatting pivot="1" sqref="H7:H52">
    <cfRule type="cellIs" dxfId="1306" priority="1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8" fitToWidth="0" orientation="landscape"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Accueil</vt:lpstr>
      <vt:lpstr>Formulaire</vt:lpstr>
      <vt:lpstr>Feuil1</vt:lpstr>
      <vt:lpstr>Saisie des Donnees</vt:lpstr>
      <vt:lpstr>Listes</vt:lpstr>
      <vt:lpstr>TCD</vt:lpstr>
      <vt:lpstr>TCD!Impression_des_titres</vt:lpstr>
      <vt:lpstr>N_Justif</vt:lpstr>
      <vt:lpstr>No_Couleur</vt:lpstr>
      <vt:lpstr>TCD!Zone_d_impression</vt:lpstr>
    </vt:vector>
  </TitlesOfParts>
  <Company>fenaco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Latty Stéphane [frigemo AG] (extern)</cp:lastModifiedBy>
  <cp:lastPrinted>2021-01-22T08:39:34Z</cp:lastPrinted>
  <dcterms:created xsi:type="dcterms:W3CDTF">2020-07-27T09:51:00Z</dcterms:created>
  <dcterms:modified xsi:type="dcterms:W3CDTF">2021-01-22T09:45:16Z</dcterms:modified>
</cp:coreProperties>
</file>