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7500" yWindow="1905" windowWidth="14055" windowHeight="4635" tabRatio="905"/>
  </bookViews>
  <sheets>
    <sheet name=" dessin" sheetId="17" r:id="rId1"/>
    <sheet name="base de données" sheetId="13" state="hidden" r:id="rId2"/>
  </sheets>
  <definedNames>
    <definedName name="Z_0AC4BD47_A037_4AB4_B7A6_7A2DF11B6639_.wvu.PrintArea" localSheetId="0" hidden="1">' dessin'!$A$1:$T$48</definedName>
    <definedName name="_xlnm.Print_Area" localSheetId="0">' dessin'!$A$1:$T$49</definedName>
  </definedNames>
  <calcPr calcId="144525"/>
  <customWorkbookViews>
    <customWorkbookView name="restreint" guid="{0AC4BD47-A037-4AB4-B7A6-7A2DF11B6639}" maximized="1" windowWidth="1362" windowHeight="568" tabRatio="842" activeSheetId="1" showFormulaBar="0"/>
  </customWorkbookViews>
</workbook>
</file>

<file path=xl/calcChain.xml><?xml version="1.0" encoding="utf-8"?>
<calcChain xmlns="http://schemas.openxmlformats.org/spreadsheetml/2006/main">
  <c r="B25" i="17" l="1"/>
  <c r="C25" i="17"/>
  <c r="D25" i="17"/>
  <c r="E25" i="17"/>
  <c r="F25" i="17"/>
  <c r="G25" i="17"/>
  <c r="H25" i="17"/>
  <c r="I25" i="17"/>
  <c r="J25" i="17"/>
  <c r="K25" i="17"/>
  <c r="L25" i="17"/>
  <c r="M25" i="17"/>
  <c r="O25" i="17"/>
  <c r="N25" i="17"/>
  <c r="B12" i="17" l="1"/>
  <c r="C12" i="17"/>
  <c r="B15" i="17"/>
  <c r="C15" i="17"/>
  <c r="B18" i="17"/>
  <c r="C18" i="17"/>
  <c r="B21" i="17"/>
  <c r="C21" i="17"/>
  <c r="S12" i="17" l="1"/>
  <c r="R12" i="17"/>
  <c r="Q12" i="17"/>
  <c r="P12" i="17"/>
  <c r="S15" i="17"/>
  <c r="R15" i="17"/>
  <c r="Q15" i="17"/>
  <c r="P15" i="17"/>
  <c r="S18" i="17"/>
  <c r="R18" i="17"/>
  <c r="Q18" i="17"/>
  <c r="P18" i="17"/>
  <c r="S21" i="17"/>
  <c r="R21" i="17"/>
  <c r="Q21" i="17"/>
  <c r="P21" i="17"/>
  <c r="D21" i="17"/>
  <c r="E21" i="17"/>
  <c r="F21" i="17"/>
  <c r="G21" i="17"/>
  <c r="H21" i="17"/>
  <c r="I21" i="17"/>
  <c r="M21" i="17" l="1"/>
  <c r="O18" i="17"/>
  <c r="O21" i="17"/>
  <c r="N21" i="17" l="1"/>
  <c r="J15" i="17" l="1"/>
  <c r="I15" i="17"/>
  <c r="H15" i="17"/>
  <c r="G15" i="17"/>
  <c r="F15" i="17"/>
  <c r="E15" i="17"/>
  <c r="D15" i="17"/>
  <c r="D12" i="17"/>
  <c r="E12" i="17"/>
  <c r="F12" i="17"/>
  <c r="G12" i="17"/>
  <c r="H12" i="17"/>
  <c r="I12" i="17"/>
  <c r="J12" i="17"/>
  <c r="K12" i="17"/>
  <c r="L12" i="17"/>
  <c r="M12" i="17"/>
  <c r="N12" i="17"/>
  <c r="O12" i="17"/>
  <c r="K15" i="17"/>
  <c r="L15" i="17"/>
  <c r="M15" i="17"/>
  <c r="N15" i="17"/>
  <c r="O15" i="17"/>
  <c r="M18" i="17" l="1"/>
  <c r="L18" i="17"/>
  <c r="K18" i="17"/>
  <c r="J18" i="17"/>
  <c r="I18" i="17"/>
  <c r="H18" i="17"/>
  <c r="G18" i="17"/>
  <c r="F18" i="17"/>
  <c r="E18" i="17"/>
  <c r="D18" i="17"/>
  <c r="N18" i="17"/>
  <c r="J21" i="17"/>
  <c r="K21" i="17"/>
  <c r="L21" i="17"/>
</calcChain>
</file>

<file path=xl/sharedStrings.xml><?xml version="1.0" encoding="utf-8"?>
<sst xmlns="http://schemas.openxmlformats.org/spreadsheetml/2006/main" count="15" uniqueCount="11">
  <si>
    <t>non</t>
  </si>
  <si>
    <t>menu déroulant OUI/NON</t>
  </si>
  <si>
    <t>5/14</t>
  </si>
  <si>
    <t>panneaux:</t>
  </si>
  <si>
    <t>Nbre de lignes:</t>
  </si>
  <si>
    <t>Nbre de colonnes:</t>
  </si>
  <si>
    <t>couverture:</t>
  </si>
  <si>
    <t>ardoise</t>
  </si>
  <si>
    <t>R</t>
  </si>
  <si>
    <t>U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</si>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</sst>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ARIAL"/>
      <charset val="1"/>
    </font>
    <font>
      <sz val="12"/>
      <color rgb="FF2F2F2F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36">
    <xf numFmtId="0" fontId="0" fillId="0" borderId="0" xfId="0"/>
    <xf numFmtId="0" fontId="0" fillId="2" borderId="0" xfId="0" applyFill="1"/>
    <xf numFmtId="0" fontId="0" fillId="3" borderId="0" xfId="0" applyFill="1"/>
    <xf numFmtId="0" fontId="0" fillId="6" borderId="0" xfId="0" applyFill="1" applyProtection="1"/>
    <xf numFmtId="0" fontId="0" fillId="5" borderId="0" xfId="0" applyFill="1" applyProtection="1"/>
    <xf numFmtId="0" fontId="0" fillId="4" borderId="0" xfId="0" applyFill="1" applyProtection="1"/>
    <xf numFmtId="0" fontId="0" fillId="2" borderId="0" xfId="0" applyFill="1" applyProtection="1"/>
    <xf numFmtId="0" fontId="0" fillId="0" borderId="0" xfId="0" applyProtection="1"/>
    <xf numFmtId="0" fontId="0" fillId="0" borderId="0" xfId="0" applyBorder="1" applyProtection="1"/>
    <xf numFmtId="0" fontId="0" fillId="7" borderId="0" xfId="0" applyFill="1" applyProtection="1"/>
    <xf numFmtId="0" fontId="0" fillId="8" borderId="0" xfId="0" applyFill="1" applyProtection="1"/>
    <xf numFmtId="0" fontId="1" fillId="6" borderId="0" xfId="0" applyFont="1" applyFill="1" applyProtection="1"/>
    <xf numFmtId="0" fontId="0" fillId="0" borderId="0" xfId="0" applyBorder="1" applyAlignment="1" applyProtection="1"/>
    <xf numFmtId="49" fontId="0" fillId="0" borderId="0" xfId="0" applyNumberFormat="1" applyAlignment="1" applyProtection="1">
      <alignment horizontal="right"/>
    </xf>
    <xf numFmtId="0" fontId="0" fillId="0" borderId="1" xfId="0" applyBorder="1" applyProtection="1"/>
    <xf numFmtId="0" fontId="0" fillId="0" borderId="2" xfId="0" applyBorder="1" applyAlignment="1" applyProtection="1"/>
    <xf numFmtId="0" fontId="3" fillId="0" borderId="0" xfId="0" applyFont="1"/>
    <xf numFmtId="0" fontId="0" fillId="0" borderId="0" xfId="0" applyBorder="1" applyAlignment="1" applyProtection="1">
      <alignment vertical="center"/>
    </xf>
    <xf numFmtId="0" fontId="0" fillId="0" borderId="11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/>
    </xf>
    <xf numFmtId="0" fontId="0" fillId="9" borderId="2" xfId="0" applyFill="1" applyBorder="1" applyAlignment="1" applyProtection="1">
      <alignment horizontal="center"/>
    </xf>
    <xf numFmtId="0" fontId="0" fillId="9" borderId="4" xfId="0" applyFill="1" applyBorder="1" applyAlignment="1" applyProtection="1">
      <alignment horizontal="center"/>
    </xf>
    <xf numFmtId="0" fontId="0" fillId="8" borderId="2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10" borderId="2" xfId="0" applyFill="1" applyBorder="1" applyAlignment="1" applyProtection="1">
      <alignment horizontal="center"/>
    </xf>
    <xf numFmtId="0" fontId="0" fillId="10" borderId="4" xfId="0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253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95250</xdr:rowOff>
    </xdr:from>
    <xdr:to>
      <xdr:col>10</xdr:col>
      <xdr:colOff>485775</xdr:colOff>
      <xdr:row>1</xdr:row>
      <xdr:rowOff>142875</xdr:rowOff>
    </xdr:to>
    <xdr:grpSp>
      <xdr:nvGrpSpPr>
        <xdr:cNvPr id="2" name="Group 21"/>
        <xdr:cNvGrpSpPr>
          <a:grpSpLocks/>
        </xdr:cNvGrpSpPr>
      </xdr:nvGrpSpPr>
      <xdr:grpSpPr bwMode="auto">
        <a:xfrm>
          <a:off x="238125" y="285750"/>
          <a:ext cx="3143250" cy="47625"/>
          <a:chOff x="619125" y="285750"/>
          <a:chExt cx="7486650" cy="47625"/>
        </a:xfrm>
      </xdr:grpSpPr>
      <xdr:cxnSp macro="">
        <xdr:nvCxnSpPr>
          <xdr:cNvPr id="3" name="AutoShape 22"/>
          <xdr:cNvCxnSpPr>
            <a:cxnSpLocks noChangeShapeType="1"/>
          </xdr:cNvCxnSpPr>
        </xdr:nvCxnSpPr>
        <xdr:spPr bwMode="auto">
          <a:xfrm>
            <a:off x="885" y="660"/>
            <a:ext cx="2551" cy="0"/>
          </a:xfrm>
          <a:prstGeom prst="straightConnector1">
            <a:avLst/>
          </a:prstGeom>
          <a:noFill/>
          <a:ln w="38100">
            <a:solidFill>
              <a:srgbClr val="1F497D"/>
            </a:solidFill>
            <a:round/>
            <a:headEnd/>
            <a:tailEnd/>
          </a:ln>
          <a:effectLst/>
        </xdr:spPr>
      </xdr:cxnSp>
      <xdr:cxnSp macro="">
        <xdr:nvCxnSpPr>
          <xdr:cNvPr id="4" name="AutoShape 23"/>
          <xdr:cNvCxnSpPr>
            <a:cxnSpLocks noChangeShapeType="1"/>
          </xdr:cNvCxnSpPr>
        </xdr:nvCxnSpPr>
        <xdr:spPr bwMode="auto">
          <a:xfrm>
            <a:off x="3436" y="660"/>
            <a:ext cx="2551" cy="0"/>
          </a:xfrm>
          <a:prstGeom prst="straightConnector1">
            <a:avLst/>
          </a:prstGeom>
          <a:noFill/>
          <a:ln w="38100">
            <a:solidFill>
              <a:srgbClr val="C0504D"/>
            </a:solidFill>
            <a:round/>
            <a:headEnd/>
            <a:tailEnd/>
          </a:ln>
          <a:effectLst/>
        </xdr:spPr>
      </xdr:cxnSp>
      <xdr:cxnSp macro="">
        <xdr:nvCxnSpPr>
          <xdr:cNvPr id="5" name="AutoShape 24"/>
          <xdr:cNvCxnSpPr>
            <a:cxnSpLocks noChangeShapeType="1"/>
          </xdr:cNvCxnSpPr>
        </xdr:nvCxnSpPr>
        <xdr:spPr bwMode="auto">
          <a:xfrm>
            <a:off x="5987" y="660"/>
            <a:ext cx="2551" cy="0"/>
          </a:xfrm>
          <a:prstGeom prst="straightConnector1">
            <a:avLst/>
          </a:prstGeom>
          <a:noFill/>
          <a:ln w="38100">
            <a:solidFill>
              <a:srgbClr val="F79646"/>
            </a:solidFill>
            <a:round/>
            <a:headEnd/>
            <a:tailEnd/>
          </a:ln>
          <a:effectLst/>
        </xdr:spPr>
      </xdr:cxnSp>
      <xdr:cxnSp macro="">
        <xdr:nvCxnSpPr>
          <xdr:cNvPr id="6" name="AutoShape 25"/>
          <xdr:cNvCxnSpPr>
            <a:cxnSpLocks noChangeShapeType="1"/>
          </xdr:cNvCxnSpPr>
        </xdr:nvCxnSpPr>
        <xdr:spPr bwMode="auto">
          <a:xfrm>
            <a:off x="8538" y="660"/>
            <a:ext cx="2551" cy="0"/>
          </a:xfrm>
          <a:prstGeom prst="straightConnector1">
            <a:avLst/>
          </a:prstGeom>
          <a:noFill/>
          <a:ln w="38100">
            <a:solidFill>
              <a:srgbClr val="FFFF00"/>
            </a:solidFill>
            <a:round/>
            <a:headEnd/>
            <a:tailEnd/>
          </a:ln>
          <a:effectLst/>
        </xdr:spPr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W49"/>
  <sheetViews>
    <sheetView tabSelected="1" zoomScaleNormal="100" workbookViewId="0">
      <selection activeCell="S6" sqref="S6"/>
    </sheetView>
  </sheetViews>
  <sheetFormatPr baseColWidth="10" defaultRowHeight="15" x14ac:dyDescent="0.25"/>
  <cols>
    <col min="1" max="1" width="3.5703125" style="7" customWidth="1"/>
    <col min="2" max="19" width="4.7109375" style="7" customWidth="1"/>
    <col min="20" max="20" width="3.7109375" style="7" customWidth="1"/>
    <col min="21" max="21" width="11.42578125" style="7"/>
    <col min="22" max="33" width="3.7109375" style="7" customWidth="1"/>
    <col min="34" max="16384" width="11.42578125" style="7"/>
  </cols>
  <sheetData>
    <row r="1" spans="1:20" x14ac:dyDescent="0.25">
      <c r="A1" s="3"/>
      <c r="B1" s="3"/>
      <c r="C1" s="3"/>
      <c r="D1" s="3"/>
      <c r="E1" s="3"/>
      <c r="F1" s="11"/>
      <c r="G1" s="9"/>
      <c r="H1" s="9"/>
      <c r="I1" s="9"/>
      <c r="J1" s="9"/>
      <c r="K1" s="9"/>
      <c r="L1" s="10"/>
      <c r="M1" s="10"/>
      <c r="N1" s="10"/>
      <c r="O1" s="10"/>
      <c r="P1" s="10"/>
      <c r="Q1" s="6"/>
      <c r="R1" s="6"/>
      <c r="S1" s="6"/>
      <c r="T1" s="6"/>
    </row>
    <row r="2" spans="1:20" ht="15.75" thickBot="1" x14ac:dyDescent="0.3">
      <c r="A2" s="3"/>
      <c r="B2" s="8"/>
      <c r="C2" s="8"/>
      <c r="D2" s="8"/>
      <c r="E2" s="8"/>
      <c r="F2" s="8"/>
      <c r="G2" s="8"/>
      <c r="H2" s="8"/>
    </row>
    <row r="3" spans="1:20" ht="15.75" thickBot="1" x14ac:dyDescent="0.3">
      <c r="A3" s="3"/>
      <c r="B3" s="7" t="s">
        <v>6</v>
      </c>
      <c r="E3" s="15" t="s">
        <v>7</v>
      </c>
      <c r="F3" s="12"/>
      <c r="O3" s="7" t="s">
        <v>4</v>
      </c>
      <c r="S3" s="14">
        <v>3</v>
      </c>
    </row>
    <row r="4" spans="1:20" ht="15.75" thickBot="1" x14ac:dyDescent="0.3">
      <c r="A4" s="3"/>
    </row>
    <row r="5" spans="1:20" ht="15.75" thickBot="1" x14ac:dyDescent="0.3">
      <c r="A5" s="3"/>
      <c r="B5" s="7" t="s">
        <v>3</v>
      </c>
      <c r="E5" s="30" t="s">
        <v>8</v>
      </c>
      <c r="F5" s="31"/>
      <c r="M5" s="8"/>
      <c r="O5" s="7" t="s">
        <v>5</v>
      </c>
      <c r="S5" s="14">
        <v>0</v>
      </c>
    </row>
    <row r="6" spans="1:20" ht="15.75" thickBot="1" x14ac:dyDescent="0.3">
      <c r="A6" s="3"/>
    </row>
    <row r="7" spans="1:20" ht="15.75" thickBot="1" x14ac:dyDescent="0.3">
      <c r="A7" s="3"/>
      <c r="B7" s="7" t="s">
        <v>3</v>
      </c>
      <c r="E7" s="34" t="s">
        <v>9</v>
      </c>
      <c r="F7" s="35"/>
      <c r="M7" s="8"/>
      <c r="O7" s="7" t="s">
        <v>5</v>
      </c>
      <c r="S7" s="14">
        <v>3</v>
      </c>
    </row>
    <row r="8" spans="1:20" ht="15.75" thickBot="1" x14ac:dyDescent="0.3">
      <c r="A8" s="3"/>
    </row>
    <row r="9" spans="1:20" ht="15.75" thickBot="1" x14ac:dyDescent="0.3">
      <c r="A9" s="3"/>
      <c r="B9" s="7" t="s">
        <v>3</v>
      </c>
      <c r="E9" s="32" t="s">
        <v>10</v>
      </c>
      <c r="F9" s="33"/>
      <c r="O9" s="7" t="s">
        <v>5</v>
      </c>
      <c r="S9" s="14">
        <v>1</v>
      </c>
    </row>
    <row r="10" spans="1:20" x14ac:dyDescent="0.25">
      <c r="A10" s="3"/>
      <c r="E10" s="12"/>
      <c r="F10" s="12"/>
    </row>
    <row r="11" spans="1:20" x14ac:dyDescent="0.25">
      <c r="A11" s="3"/>
    </row>
    <row r="12" spans="1:20" x14ac:dyDescent="0.25">
      <c r="A12" s="3"/>
      <c r="B12" s="19" t="str">
        <f>IF(AND(S3&gt;=4,S5&gt;=14),"","")</f>
        <v/>
      </c>
      <c r="C12" s="19" t="str">
        <f>IF(AND(S3&gt;=4,S5&gt;=13),"","")</f>
        <v/>
      </c>
      <c r="D12" s="19" t="str">
        <f>IF(AND(S3&gt;=4,S5&gt;=12),"","")</f>
        <v/>
      </c>
      <c r="E12" s="19" t="str">
        <f>IF(AND(S3&gt;=4,S5&gt;=11),"","")</f>
        <v/>
      </c>
      <c r="F12" s="19" t="str">
        <f>IF(AND(S3&gt;=4,S5&gt;=10),"","")</f>
        <v/>
      </c>
      <c r="G12" s="19" t="str">
        <f>IF(AND(S3&gt;=4,S5&gt;=9),"","")</f>
        <v/>
      </c>
      <c r="H12" s="19" t="str">
        <f>IF(AND(S3&gt;=4,S5&gt;=8),"","")</f>
        <v/>
      </c>
      <c r="I12" s="19" t="str">
        <f>IF(AND(S3&gt;=4,S5&gt;=7),"","")</f>
        <v/>
      </c>
      <c r="J12" s="19" t="str">
        <f>IF(AND(S3&gt;=4,S5&gt;=6),"","")</f>
        <v/>
      </c>
      <c r="K12" s="19" t="str">
        <f>IF(AND(S3&gt;=4,S5&gt;=5),"","")</f>
        <v/>
      </c>
      <c r="L12" s="19" t="str">
        <f>IF(AND(S3&gt;=4,S5&gt;=4),"","")</f>
        <v/>
      </c>
      <c r="M12" s="19" t="str">
        <f>IF(AND(S3&gt;=4,S5&gt;=3),"","")</f>
        <v/>
      </c>
      <c r="N12" s="19" t="str">
        <f>IF(AND(S3&gt;=4,S5&gt;=2),"","")</f>
        <v/>
      </c>
      <c r="O12" s="19" t="str">
        <f>IF(AND(S3&gt;=4,S5&gt;=1),"","")</f>
        <v/>
      </c>
      <c r="P12" s="19" t="str">
        <f>IF(AND(S3&gt;=4,S9&gt;=1),"","")</f>
        <v/>
      </c>
      <c r="Q12" s="19" t="str">
        <f>IF(AND(S3&gt;=4,S9&gt;=2),"","")</f>
        <v/>
      </c>
      <c r="R12" s="19" t="str">
        <f>IF(AND(S3&gt;=4,S9&gt;=3),"","")</f>
        <v/>
      </c>
      <c r="S12" s="19" t="str">
        <f>IF(AND(S3&gt;=4,S9&gt;=4),"","")</f>
        <v/>
      </c>
    </row>
    <row r="13" spans="1:20" x14ac:dyDescent="0.25">
      <c r="A13" s="4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</row>
    <row r="14" spans="1:20" x14ac:dyDescent="0.25">
      <c r="A14" s="4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0"/>
      <c r="P14" s="21"/>
      <c r="Q14" s="21"/>
      <c r="R14" s="21"/>
      <c r="S14" s="21"/>
    </row>
    <row r="15" spans="1:20" x14ac:dyDescent="0.25">
      <c r="A15" s="4"/>
      <c r="B15" s="19" t="str">
        <f>IF(AND(S3&gt;=3,S5&gt;=14),"","")</f>
        <v/>
      </c>
      <c r="C15" s="19" t="str">
        <f>IF(AND(S3&gt;=3,S5&gt;=13),"","")</f>
        <v/>
      </c>
      <c r="D15" s="19" t="str">
        <f>IF(AND(S3&gt;=3,S5&gt;=12),"","")</f>
        <v/>
      </c>
      <c r="E15" s="19" t="str">
        <f>IF(AND(S3&gt;=3,S5&gt;=11),"","")</f>
        <v/>
      </c>
      <c r="F15" s="19" t="str">
        <f>IF(AND(S3&gt;=3,S5&gt;=10),"","")</f>
        <v/>
      </c>
      <c r="G15" s="19" t="str">
        <f>IF(AND(S3&gt;=3,S5&gt;=9),"","")</f>
        <v/>
      </c>
      <c r="H15" s="19" t="str">
        <f>IF(AND(S3&gt;=3,S5&gt;=8),"","")</f>
        <v/>
      </c>
      <c r="I15" s="19" t="str">
        <f>IF(AND(S3&gt;=3,S5&gt;=7),"","")</f>
        <v/>
      </c>
      <c r="J15" s="19" t="str">
        <f>IF(AND(S3&gt;=3,S5&gt;=6),"","")</f>
        <v/>
      </c>
      <c r="K15" s="19" t="str">
        <f>IF(AND(S3&gt;=3,S5&gt;=5),"","")</f>
        <v/>
      </c>
      <c r="L15" s="19" t="str">
        <f>IF(AND(S3&gt;=3,S5&gt;=4),"","")</f>
        <v/>
      </c>
      <c r="M15" s="19" t="str">
        <f>IF(AND(S3&gt;=3,S5&gt;=3),"","")</f>
        <v/>
      </c>
      <c r="N15" s="19" t="str">
        <f>IF(AND(S3&gt;=3,S5&gt;=2),"","")</f>
        <v/>
      </c>
      <c r="O15" s="19" t="str">
        <f>IF(AND(S3&gt;=3,S5&gt;=1),"","")</f>
        <v/>
      </c>
      <c r="P15" s="19" t="str">
        <f>IF(AND(S3&gt;=3,S9&gt;=1),"","")</f>
        <v/>
      </c>
      <c r="Q15" s="19" t="str">
        <f>IF(AND(S3&gt;=3,S9&gt;=2),"","")</f>
        <v/>
      </c>
      <c r="R15" s="19" t="str">
        <f>IF(AND(S3&gt;=3,S9&gt;=3),"","")</f>
        <v/>
      </c>
      <c r="S15" s="19" t="str">
        <f>IF(AND(S3&gt;=3,S9&gt;=4),"","")</f>
        <v/>
      </c>
    </row>
    <row r="16" spans="1:20" x14ac:dyDescent="0.25">
      <c r="A16" s="4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</row>
    <row r="17" spans="1:23" x14ac:dyDescent="0.25">
      <c r="A17" s="4"/>
      <c r="B17" s="21"/>
      <c r="C17" s="21"/>
      <c r="D17" s="21"/>
      <c r="E17" s="21"/>
      <c r="F17" s="21"/>
      <c r="G17" s="21"/>
      <c r="H17" s="21"/>
      <c r="I17" s="21"/>
      <c r="J17" s="21"/>
      <c r="K17" s="20"/>
      <c r="L17" s="20"/>
      <c r="M17" s="20"/>
      <c r="N17" s="20"/>
      <c r="O17" s="20"/>
      <c r="P17" s="21"/>
      <c r="Q17" s="21"/>
      <c r="R17" s="21"/>
      <c r="S17" s="21"/>
    </row>
    <row r="18" spans="1:23" x14ac:dyDescent="0.25">
      <c r="A18" s="4"/>
      <c r="B18" s="19" t="str">
        <f>IF(AND(S3&gt;=2,S5&gt;=14),"","")</f>
        <v/>
      </c>
      <c r="C18" s="25" t="str">
        <f>IF(AND(S3&gt;=2,S5&gt;=13),"","")</f>
        <v/>
      </c>
      <c r="D18" s="18" t="str">
        <f>IF(AND(S3&gt;=2,S5&gt;=12),"","")</f>
        <v/>
      </c>
      <c r="E18" s="18" t="str">
        <f>IF(AND(S3&gt;=2,S5&gt;=11),"","")</f>
        <v/>
      </c>
      <c r="F18" s="18" t="str">
        <f>IF(AND(S3&gt;=2,S5&gt;=10),"","")</f>
        <v/>
      </c>
      <c r="G18" s="18" t="str">
        <f>IF(AND(S3&gt;=2,S5&gt;=9),"","")</f>
        <v/>
      </c>
      <c r="H18" s="18" t="str">
        <f>IF(AND(S3&gt;=2,S5&gt;=8),"","")</f>
        <v/>
      </c>
      <c r="I18" s="18" t="str">
        <f>IF(AND(S3&gt;=2,S5&gt;=7),"","")</f>
        <v/>
      </c>
      <c r="J18" s="18" t="str">
        <f>IF(AND(S3&gt;=2,S5&gt;=6),"","")</f>
        <v/>
      </c>
      <c r="K18" s="18" t="str">
        <f>IF(AND(S3&gt;=2,S5&gt;=5),"","")</f>
        <v/>
      </c>
      <c r="L18" s="18" t="str">
        <f>IF(AND(S3&gt;=2,S5&gt;=4),"","")</f>
        <v/>
      </c>
      <c r="M18" s="18" t="str">
        <f>IF(AND(S3&gt;=2,S5&gt;=3),"","")</f>
        <v/>
      </c>
      <c r="N18" s="18" t="str">
        <f>IF(AND(S3&gt;=2,S5&gt;=2),"","")</f>
        <v/>
      </c>
      <c r="O18" s="18" t="str">
        <f>IF(AND(S3&gt;=2,S5&gt;=1),"","")</f>
        <v/>
      </c>
      <c r="P18" s="19" t="str">
        <f>IF(AND(S3&gt;=2,S9&gt;=1),"","")</f>
        <v/>
      </c>
      <c r="Q18" s="19" t="str">
        <f>IF(AND(S3&gt;=2,S9&gt;=2),"","")</f>
        <v/>
      </c>
      <c r="R18" s="19" t="str">
        <f>IF(AND(S3&gt;=2,S9&gt;=3),"","")</f>
        <v/>
      </c>
      <c r="S18" s="19" t="str">
        <f>IF(AND(S3&gt;=2,S9&gt;=4),"","")</f>
        <v/>
      </c>
    </row>
    <row r="19" spans="1:23" ht="17.25" x14ac:dyDescent="0.3">
      <c r="A19" s="4"/>
      <c r="B19" s="20"/>
      <c r="C19" s="26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20"/>
      <c r="Q19" s="20"/>
      <c r="R19" s="20"/>
      <c r="S19" s="20"/>
      <c r="W19" s="16"/>
    </row>
    <row r="20" spans="1:23" x14ac:dyDescent="0.25">
      <c r="A20" s="4"/>
      <c r="B20" s="21"/>
      <c r="C20" s="27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21"/>
      <c r="Q20" s="21"/>
      <c r="R20" s="21"/>
      <c r="S20" s="21"/>
    </row>
    <row r="21" spans="1:23" x14ac:dyDescent="0.25">
      <c r="A21" s="4"/>
      <c r="B21" s="19" t="str">
        <f>IF(AND(S3&gt;=1,S5&gt;=14),"","")</f>
        <v/>
      </c>
      <c r="C21" s="25" t="str">
        <f>IF(AND(S3&gt;=1,S5&gt;=13),"","")</f>
        <v/>
      </c>
      <c r="D21" s="19" t="str">
        <f>IF(AND(S3&gt;=1,S5&gt;=12),"","")</f>
        <v/>
      </c>
      <c r="E21" s="19" t="str">
        <f>IF(AND(S3&gt;=1,S5&gt;=11),"","")</f>
        <v/>
      </c>
      <c r="F21" s="19" t="str">
        <f>IF(AND(S3&gt;=1,S5&gt;=10),"","")</f>
        <v/>
      </c>
      <c r="G21" s="19" t="str">
        <f>IF(AND(S3&gt;=1,S5&gt;=9),"","")</f>
        <v/>
      </c>
      <c r="H21" s="19" t="str">
        <f>IF(AND(S3&gt;=1,S5&gt;=8),"","")</f>
        <v/>
      </c>
      <c r="I21" s="19" t="str">
        <f>IF(AND(S3&gt;=1,S5&gt;=7),"","")</f>
        <v/>
      </c>
      <c r="J21" s="18" t="str">
        <f>IF(AND(S3&gt;=1,S5&gt;=6),"","")</f>
        <v/>
      </c>
      <c r="K21" s="18" t="str">
        <f>IF(AND(S3&gt;=1,S5&gt;=5),"","")</f>
        <v/>
      </c>
      <c r="L21" s="18" t="str">
        <f>IF(AND(S3&gt;=1,S5&gt;=4),"","")</f>
        <v/>
      </c>
      <c r="M21" s="18" t="str">
        <f>IF(AND(S3&gt;=1,S5&gt;=3),"","")</f>
        <v/>
      </c>
      <c r="N21" s="18" t="str">
        <f>IF(AND(S3&gt;=1,S5&gt;=2),"","")</f>
        <v/>
      </c>
      <c r="O21" s="18" t="str">
        <f>IF(AND(S3&gt;=1,S5&gt;=1),"","")</f>
        <v/>
      </c>
      <c r="P21" s="22" t="str">
        <f>IF(AND(S3&gt;=1,S9&gt;=1),"","")</f>
        <v/>
      </c>
      <c r="Q21" s="22" t="str">
        <f>IF(AND(S3&gt;=1,S9&gt;=2),"","")</f>
        <v/>
      </c>
      <c r="R21" s="22" t="str">
        <f>IF(AND(S3&gt;=1,S9&gt;=3),"","")</f>
        <v/>
      </c>
      <c r="S21" s="22" t="str">
        <f>IF(AND(S3&gt;=1,S9&gt;=4),"","")</f>
        <v/>
      </c>
      <c r="U21" s="17"/>
    </row>
    <row r="22" spans="1:23" x14ac:dyDescent="0.25">
      <c r="A22" s="4"/>
      <c r="B22" s="20"/>
      <c r="C22" s="26"/>
      <c r="D22" s="20"/>
      <c r="E22" s="20"/>
      <c r="F22" s="20"/>
      <c r="G22" s="20"/>
      <c r="H22" s="20"/>
      <c r="I22" s="20"/>
      <c r="J22" s="18"/>
      <c r="K22" s="18"/>
      <c r="L22" s="18"/>
      <c r="M22" s="18"/>
      <c r="N22" s="18"/>
      <c r="O22" s="18"/>
      <c r="P22" s="23"/>
      <c r="Q22" s="23"/>
      <c r="R22" s="23"/>
      <c r="S22" s="23"/>
      <c r="U22" s="17"/>
    </row>
    <row r="23" spans="1:23" ht="15" customHeight="1" x14ac:dyDescent="0.25">
      <c r="A23" s="4"/>
      <c r="B23" s="21"/>
      <c r="C23" s="27"/>
      <c r="D23" s="21"/>
      <c r="E23" s="21"/>
      <c r="F23" s="21"/>
      <c r="G23" s="21"/>
      <c r="H23" s="21"/>
      <c r="I23" s="21"/>
      <c r="J23" s="18"/>
      <c r="K23" s="18"/>
      <c r="L23" s="18"/>
      <c r="M23" s="18"/>
      <c r="N23" s="18"/>
      <c r="O23" s="18"/>
      <c r="P23" s="24"/>
      <c r="Q23" s="24"/>
      <c r="R23" s="24"/>
      <c r="S23" s="24"/>
      <c r="U23" s="17"/>
    </row>
    <row r="24" spans="1:23" x14ac:dyDescent="0.25">
      <c r="A24" s="4"/>
    </row>
    <row r="25" spans="1:23" x14ac:dyDescent="0.25">
      <c r="A25" s="5"/>
      <c r="B25" s="19" t="str">
        <f>IF(OR(AND(S3&gt;=1,S5&gt;=14)),"R",IF(AND(S3&gt;=1,S7&gt;=14),"U",""))</f>
        <v/>
      </c>
      <c r="C25" s="19" t="str">
        <f>IF(OR(AND(S3&gt;=1,S5&gt;=13)),"R",IF(AND(S3&gt;=1,S7&gt;=13),"U",""))</f>
        <v/>
      </c>
      <c r="D25" s="19" t="str">
        <f>IF(OR(AND(S3&gt;=1,S5&gt;=12)),"R",IF(AND(S3&gt;=1,S7&gt;=12),"U",""))</f>
        <v/>
      </c>
      <c r="E25" s="19" t="str">
        <f>IF(OR(AND(S3&gt;=1,S5&gt;=11)),"R",IF(AND(S3&gt;=1,S7&gt;=11),"U",""))</f>
        <v/>
      </c>
      <c r="F25" s="19" t="str">
        <f>IF(OR(AND(S3&gt;=1,S5&gt;=10)),"R",IF(AND(S3&gt;=1,S7&gt;=10),"U",""))</f>
        <v/>
      </c>
      <c r="G25" s="19" t="str">
        <f>IF(OR(AND(S3&gt;=1,S5&gt;=9)),"R",IF(AND(S3&gt;=1,S7&gt;=9),"U",""))</f>
        <v/>
      </c>
      <c r="H25" s="19" t="str">
        <f>IF(OR(AND(S3&gt;=1,S5&gt;=8)),"R",IF(AND(S3&gt;=1,S7&gt;=8),"U",""))</f>
        <v/>
      </c>
      <c r="I25" s="19" t="str">
        <f>IF(OR(AND(S3&gt;=1,S5&gt;=7)),"R",IF(AND(S3&gt;=1,S7&gt;=7),"U",""))</f>
        <v/>
      </c>
      <c r="J25" s="19" t="str">
        <f>IF(OR(AND(S3&gt;=1,S5&gt;=6)),"R",IF(AND(S3&gt;=1,S7&gt;=6),"U",""))</f>
        <v/>
      </c>
      <c r="K25" s="19" t="str">
        <f>IF(OR(AND(S3&gt;=1,S5&gt;=5)),"R",IF(AND(S3&gt;=1,S7&gt;=5),"U",""))</f>
        <v/>
      </c>
      <c r="L25" s="19" t="str">
        <f>IF(OR(AND(S3&gt;=1,S5&gt;=4)),"R",IF(AND(S3&gt;=1,S7&gt;=4),"U",""))</f>
        <v/>
      </c>
      <c r="M25" s="19" t="str">
        <f>IF(OR(AND(S3&gt;=1,S5&gt;=3)),"R",IF(AND(S3&gt;=1,S7&gt;=3),"U",""))</f>
        <v>U</v>
      </c>
      <c r="N25" s="19" t="str">
        <f>IF(OR(AND(S3&gt;=1,S5&gt;=2)),"R",IF(AND(S3&gt;=1,S7&gt;=2),"U",""))</f>
        <v>U</v>
      </c>
      <c r="O25" s="19" t="str">
        <f>IF(OR(AND(S3&gt;=1,S5&gt;=1)),"R",IF(AND(S3&gt;=1,S7&gt;=1),"U",""))</f>
        <v>U</v>
      </c>
    </row>
    <row r="26" spans="1:23" x14ac:dyDescent="0.25">
      <c r="A26" s="5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</row>
    <row r="27" spans="1:23" x14ac:dyDescent="0.25">
      <c r="A27" s="5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</row>
    <row r="28" spans="1:23" ht="15" customHeight="1" x14ac:dyDescent="0.25">
      <c r="A28" s="5"/>
      <c r="B28" s="29"/>
      <c r="C28" s="29"/>
      <c r="D28" s="29"/>
      <c r="E28" s="29"/>
      <c r="F28" s="29"/>
      <c r="G28" s="29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23" x14ac:dyDescent="0.25">
      <c r="A29" s="5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</row>
    <row r="30" spans="1:23" x14ac:dyDescent="0.25">
      <c r="A30" s="5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</row>
    <row r="31" spans="1:23" x14ac:dyDescent="0.25">
      <c r="A31" s="5"/>
      <c r="B31" s="17"/>
      <c r="C31" s="17"/>
      <c r="D31" s="17"/>
      <c r="E31" s="17"/>
      <c r="F31" s="17"/>
      <c r="G31" s="17"/>
      <c r="O31" s="17"/>
      <c r="P31" s="17"/>
      <c r="Q31" s="17"/>
      <c r="R31" s="17"/>
      <c r="S31" s="28"/>
    </row>
    <row r="32" spans="1:23" x14ac:dyDescent="0.25">
      <c r="A32" s="5"/>
      <c r="B32" s="17"/>
      <c r="C32" s="17"/>
      <c r="D32" s="17"/>
      <c r="E32" s="17"/>
      <c r="F32" s="17"/>
      <c r="G32" s="17"/>
      <c r="O32" s="17"/>
      <c r="P32" s="17"/>
      <c r="Q32" s="17"/>
      <c r="R32" s="17"/>
      <c r="S32" s="28"/>
    </row>
    <row r="33" spans="1:19" x14ac:dyDescent="0.25">
      <c r="A33" s="5"/>
      <c r="B33" s="17"/>
      <c r="C33" s="17"/>
      <c r="D33" s="17"/>
      <c r="E33" s="17"/>
      <c r="F33" s="17"/>
      <c r="G33" s="17"/>
      <c r="O33" s="17"/>
      <c r="P33" s="17"/>
      <c r="Q33" s="17"/>
      <c r="R33" s="17"/>
      <c r="S33" s="28"/>
    </row>
    <row r="34" spans="1:19" x14ac:dyDescent="0.25">
      <c r="A34" s="5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28"/>
    </row>
    <row r="35" spans="1:19" x14ac:dyDescent="0.25">
      <c r="A35" s="5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28"/>
    </row>
    <row r="36" spans="1:19" x14ac:dyDescent="0.25">
      <c r="A36" s="5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28"/>
    </row>
    <row r="37" spans="1:19" x14ac:dyDescent="0.25">
      <c r="A37" s="5"/>
    </row>
    <row r="38" spans="1:19" x14ac:dyDescent="0.25">
      <c r="A38" s="6"/>
    </row>
    <row r="39" spans="1:19" x14ac:dyDescent="0.25">
      <c r="A39" s="6"/>
    </row>
    <row r="40" spans="1:19" x14ac:dyDescent="0.25">
      <c r="A40" s="6"/>
    </row>
    <row r="41" spans="1:19" x14ac:dyDescent="0.25">
      <c r="A41" s="6"/>
    </row>
    <row r="42" spans="1:19" x14ac:dyDescent="0.25">
      <c r="A42" s="6"/>
    </row>
    <row r="43" spans="1:19" x14ac:dyDescent="0.25">
      <c r="A43" s="6"/>
    </row>
    <row r="44" spans="1:19" x14ac:dyDescent="0.25">
      <c r="A44" s="6"/>
    </row>
    <row r="45" spans="1:19" x14ac:dyDescent="0.25">
      <c r="A45" s="6"/>
    </row>
    <row r="46" spans="1:19" x14ac:dyDescent="0.25">
      <c r="A46" s="6"/>
    </row>
    <row r="47" spans="1:19" x14ac:dyDescent="0.25">
      <c r="A47" s="6"/>
    </row>
    <row r="48" spans="1:19" x14ac:dyDescent="0.25">
      <c r="A48" s="6"/>
    </row>
    <row r="49" spans="19:19" x14ac:dyDescent="0.25">
      <c r="S49" s="13" t="s">
        <v>2</v>
      </c>
    </row>
  </sheetData>
  <sheetProtection selectLockedCells="1"/>
  <customSheetViews>
    <customSheetView guid="{0AC4BD47-A037-4AB4-B7A6-7A2DF11B6639}" showPageBreaks="1" showGridLines="0" showRowCol="0" fitToPage="1" printArea="1">
      <selection sqref="A1:T48"/>
      <pageMargins left="0.70866141732283472" right="0.70866141732283472" top="0.74803149606299213" bottom="0.74803149606299213" header="0.31496062992125984" footer="0.31496062992125984"/>
      <pageSetup paperSize="9" scale="59" orientation="landscape" r:id="rId1"/>
    </customSheetView>
  </customSheetViews>
  <mergeCells count="91">
    <mergeCell ref="E9:F9"/>
    <mergeCell ref="E7:F7"/>
    <mergeCell ref="H12:H14"/>
    <mergeCell ref="G12:G14"/>
    <mergeCell ref="F12:F14"/>
    <mergeCell ref="E12:E14"/>
    <mergeCell ref="P12:P14"/>
    <mergeCell ref="P15:P17"/>
    <mergeCell ref="I25:I27"/>
    <mergeCell ref="J25:J27"/>
    <mergeCell ref="K25:K27"/>
    <mergeCell ref="L25:L27"/>
    <mergeCell ref="H15:H17"/>
    <mergeCell ref="G15:G17"/>
    <mergeCell ref="F15:F17"/>
    <mergeCell ref="B15:B17"/>
    <mergeCell ref="C15:C17"/>
    <mergeCell ref="O15:O17"/>
    <mergeCell ref="N15:N17"/>
    <mergeCell ref="M15:M17"/>
    <mergeCell ref="L15:L17"/>
    <mergeCell ref="K15:K17"/>
    <mergeCell ref="J15:J17"/>
    <mergeCell ref="I15:I17"/>
    <mergeCell ref="E15:E17"/>
    <mergeCell ref="D15:D17"/>
    <mergeCell ref="Q12:Q14"/>
    <mergeCell ref="R12:R14"/>
    <mergeCell ref="S12:S14"/>
    <mergeCell ref="B12:B14"/>
    <mergeCell ref="C12:C14"/>
    <mergeCell ref="O12:O14"/>
    <mergeCell ref="N12:N14"/>
    <mergeCell ref="M12:M14"/>
    <mergeCell ref="L12:L14"/>
    <mergeCell ref="K12:K14"/>
    <mergeCell ref="J12:J14"/>
    <mergeCell ref="I12:I14"/>
    <mergeCell ref="D12:D14"/>
    <mergeCell ref="Q15:Q17"/>
    <mergeCell ref="R15:R17"/>
    <mergeCell ref="S15:S17"/>
    <mergeCell ref="B18:B20"/>
    <mergeCell ref="C18:C20"/>
    <mergeCell ref="O18:O20"/>
    <mergeCell ref="N18:N20"/>
    <mergeCell ref="M18:M20"/>
    <mergeCell ref="L18:L20"/>
    <mergeCell ref="K18:K20"/>
    <mergeCell ref="J18:J20"/>
    <mergeCell ref="I18:I20"/>
    <mergeCell ref="H18:H20"/>
    <mergeCell ref="G18:G20"/>
    <mergeCell ref="F18:F20"/>
    <mergeCell ref="E18:E20"/>
    <mergeCell ref="D18:D20"/>
    <mergeCell ref="P18:P20"/>
    <mergeCell ref="Q18:Q20"/>
    <mergeCell ref="R18:R20"/>
    <mergeCell ref="S18:S20"/>
    <mergeCell ref="B21:B23"/>
    <mergeCell ref="C21:C23"/>
    <mergeCell ref="O21:O23"/>
    <mergeCell ref="N21:N23"/>
    <mergeCell ref="M21:M23"/>
    <mergeCell ref="L21:L23"/>
    <mergeCell ref="K21:K23"/>
    <mergeCell ref="J21:J23"/>
    <mergeCell ref="I21:I23"/>
    <mergeCell ref="G21:G23"/>
    <mergeCell ref="F21:F23"/>
    <mergeCell ref="B25:B27"/>
    <mergeCell ref="C25:C27"/>
    <mergeCell ref="D25:D27"/>
    <mergeCell ref="E25:E27"/>
    <mergeCell ref="F25:F27"/>
    <mergeCell ref="E21:E23"/>
    <mergeCell ref="D21:D23"/>
    <mergeCell ref="P21:P23"/>
    <mergeCell ref="Q21:Q23"/>
    <mergeCell ref="R21:R23"/>
    <mergeCell ref="S21:S23"/>
    <mergeCell ref="M25:M27"/>
    <mergeCell ref="H21:H23"/>
    <mergeCell ref="G25:G27"/>
    <mergeCell ref="E5:F5"/>
    <mergeCell ref="S31:S33"/>
    <mergeCell ref="S34:S36"/>
    <mergeCell ref="N25:N27"/>
    <mergeCell ref="O25:O27"/>
    <mergeCell ref="H25:H27"/>
  </mergeCells>
  <conditionalFormatting sqref="O18">
    <cfRule type="expression" dxfId="271" priority="97">
      <formula>AND($M1048576=1,$S1048576&gt;=1)</formula>
    </cfRule>
  </conditionalFormatting>
  <conditionalFormatting sqref="B28:G28 B31:G31 B34:S34 O31:S31">
    <cfRule type="cellIs" dxfId="270" priority="58" operator="equal">
      <formula>"V-sys"</formula>
    </cfRule>
    <cfRule type="cellIs" dxfId="269" priority="59" operator="equal">
      <formula>"R-Sun"</formula>
    </cfRule>
    <cfRule type="cellIs" dxfId="268" priority="60" operator="equal">
      <formula>"R-volt"</formula>
    </cfRule>
  </conditionalFormatting>
  <conditionalFormatting sqref="O19:O20">
    <cfRule type="expression" dxfId="267" priority="272">
      <formula>AND(M4&gt;=2,S6&gt;=1)</formula>
    </cfRule>
  </conditionalFormatting>
  <conditionalFormatting sqref="N19:N20">
    <cfRule type="expression" dxfId="266" priority="273">
      <formula>AND(M4&gt;=2,S6&gt;=2)</formula>
    </cfRule>
  </conditionalFormatting>
  <conditionalFormatting sqref="M19:M20">
    <cfRule type="expression" dxfId="265" priority="274">
      <formula>AND(M4&gt;=2,S6&gt;=3)</formula>
    </cfRule>
  </conditionalFormatting>
  <conditionalFormatting sqref="L19:L20">
    <cfRule type="expression" dxfId="264" priority="275">
      <formula>AND(M4&gt;=2,S6&gt;=4)</formula>
    </cfRule>
  </conditionalFormatting>
  <conditionalFormatting sqref="K19:K20">
    <cfRule type="expression" dxfId="263" priority="276">
      <formula>AND(M4&gt;=2,S6&gt;=5)</formula>
    </cfRule>
  </conditionalFormatting>
  <conditionalFormatting sqref="J19:J20">
    <cfRule type="expression" dxfId="262" priority="277">
      <formula>AND(M4&gt;=2,S6&gt;=6)</formula>
    </cfRule>
  </conditionalFormatting>
  <conditionalFormatting sqref="I19:I20">
    <cfRule type="expression" dxfId="261" priority="278">
      <formula>AND(M4&gt;=2,S6&gt;=7)</formula>
    </cfRule>
  </conditionalFormatting>
  <conditionalFormatting sqref="H19:H20">
    <cfRule type="expression" dxfId="260" priority="279">
      <formula>AND(M4&gt;=2,S6&gt;=8)</formula>
    </cfRule>
  </conditionalFormatting>
  <conditionalFormatting sqref="G19:G20">
    <cfRule type="expression" dxfId="259" priority="280">
      <formula>AND(M4&gt;=2,S6&gt;=9)</formula>
    </cfRule>
  </conditionalFormatting>
  <conditionalFormatting sqref="F19:F20">
    <cfRule type="expression" dxfId="258" priority="281">
      <formula>AND(M4&gt;=2,S6&gt;=10)</formula>
    </cfRule>
  </conditionalFormatting>
  <conditionalFormatting sqref="O16:O17">
    <cfRule type="expression" dxfId="257" priority="284">
      <formula>AND(M4&gt;=3,S6&gt;=1)</formula>
    </cfRule>
  </conditionalFormatting>
  <conditionalFormatting sqref="N16:N17">
    <cfRule type="expression" dxfId="256" priority="285">
      <formula>AND(M4&gt;=3,S6&gt;=2)</formula>
    </cfRule>
  </conditionalFormatting>
  <conditionalFormatting sqref="M16:M17">
    <cfRule type="expression" dxfId="255" priority="286">
      <formula>AND(M4&gt;=3,S6&gt;=3)</formula>
    </cfRule>
  </conditionalFormatting>
  <conditionalFormatting sqref="L16:L17">
    <cfRule type="expression" dxfId="254" priority="287">
      <formula>AND(M4&gt;=3,S6&gt;=4)</formula>
    </cfRule>
  </conditionalFormatting>
  <conditionalFormatting sqref="K16:K17">
    <cfRule type="expression" dxfId="253" priority="288">
      <formula>AND(M4&gt;=3,S6&gt;=5)</formula>
    </cfRule>
  </conditionalFormatting>
  <conditionalFormatting sqref="J16:J17">
    <cfRule type="expression" dxfId="252" priority="289">
      <formula>AND(M4&gt;=3,S6&gt;=6)</formula>
    </cfRule>
  </conditionalFormatting>
  <conditionalFormatting sqref="I16:I17">
    <cfRule type="expression" dxfId="251" priority="290">
      <formula>AND(M4&gt;=3,S6&gt;=7)</formula>
    </cfRule>
  </conditionalFormatting>
  <conditionalFormatting sqref="H16:H17">
    <cfRule type="expression" dxfId="250" priority="291">
      <formula>AND(M4&gt;=3,S6&gt;=8)</formula>
    </cfRule>
  </conditionalFormatting>
  <conditionalFormatting sqref="G16:G17">
    <cfRule type="expression" dxfId="249" priority="292">
      <formula>AND(M4&gt;=3,S6&gt;=9)</formula>
    </cfRule>
  </conditionalFormatting>
  <conditionalFormatting sqref="F16:F17">
    <cfRule type="expression" dxfId="248" priority="293">
      <formula>AND(M4&gt;=3,S6&gt;=10)</formula>
    </cfRule>
  </conditionalFormatting>
  <conditionalFormatting sqref="O13:O14">
    <cfRule type="expression" dxfId="247" priority="296">
      <formula>AND(M4&gt;=4,S6&gt;=1)</formula>
    </cfRule>
  </conditionalFormatting>
  <conditionalFormatting sqref="N13:N14">
    <cfRule type="expression" dxfId="246" priority="297">
      <formula>AND(M4&gt;=4,S6&gt;=2)</formula>
    </cfRule>
  </conditionalFormatting>
  <conditionalFormatting sqref="M13:M14">
    <cfRule type="expression" dxfId="245" priority="298">
      <formula>AND(M4&gt;=4,S6&gt;=3)</formula>
    </cfRule>
  </conditionalFormatting>
  <conditionalFormatting sqref="L13:L14">
    <cfRule type="expression" dxfId="244" priority="299">
      <formula>AND(M4&gt;=4,S6&gt;=4)</formula>
    </cfRule>
  </conditionalFormatting>
  <conditionalFormatting sqref="K13:K14">
    <cfRule type="expression" dxfId="243" priority="300">
      <formula>AND(M4&gt;=4,S6&gt;=5)</formula>
    </cfRule>
  </conditionalFormatting>
  <conditionalFormatting sqref="J13:J14">
    <cfRule type="expression" dxfId="242" priority="301">
      <formula>AND(M4&gt;=4,S6&gt;=6)</formula>
    </cfRule>
  </conditionalFormatting>
  <conditionalFormatting sqref="I13:I14">
    <cfRule type="expression" dxfId="241" priority="302">
      <formula>AND(M4&gt;=4,S6&gt;=7)</formula>
    </cfRule>
  </conditionalFormatting>
  <conditionalFormatting sqref="H13:H14">
    <cfRule type="expression" dxfId="240" priority="303">
      <formula>AND(M4&gt;=4,S6&gt;=8)</formula>
    </cfRule>
  </conditionalFormatting>
  <conditionalFormatting sqref="G13:G14">
    <cfRule type="expression" dxfId="239" priority="304">
      <formula>AND(M4&gt;=4,S6&gt;=9)</formula>
    </cfRule>
  </conditionalFormatting>
  <conditionalFormatting sqref="F13:F14">
    <cfRule type="expression" dxfId="238" priority="305">
      <formula>AND(M4&gt;=4,S6&gt;=10)</formula>
    </cfRule>
  </conditionalFormatting>
  <conditionalFormatting sqref="O21">
    <cfRule type="expression" dxfId="237" priority="308">
      <formula>AND(S3&gt;=1,S5&gt;=1)</formula>
    </cfRule>
  </conditionalFormatting>
  <conditionalFormatting sqref="N21">
    <cfRule type="expression" dxfId="236" priority="309">
      <formula>AND(S3&gt;=1,S5&gt;=2)</formula>
    </cfRule>
  </conditionalFormatting>
  <conditionalFormatting sqref="M21">
    <cfRule type="expression" dxfId="235" priority="311">
      <formula>AND(S3&gt;=1,S5&gt;=3)</formula>
    </cfRule>
  </conditionalFormatting>
  <conditionalFormatting sqref="L21">
    <cfRule type="expression" dxfId="234" priority="313">
      <formula>AND(S3&gt;=1,S5&gt;=4)</formula>
    </cfRule>
  </conditionalFormatting>
  <conditionalFormatting sqref="K21">
    <cfRule type="expression" dxfId="233" priority="315">
      <formula>AND(S3&gt;=1,S5&gt;=5)</formula>
    </cfRule>
  </conditionalFormatting>
  <conditionalFormatting sqref="J21">
    <cfRule type="expression" dxfId="232" priority="317">
      <formula>AND(S3&gt;=1,S5&gt;=6)</formula>
    </cfRule>
  </conditionalFormatting>
  <conditionalFormatting sqref="I21">
    <cfRule type="expression" dxfId="231" priority="319">
      <formula>AND(S3&gt;=1,S5&gt;=7)</formula>
    </cfRule>
  </conditionalFormatting>
  <conditionalFormatting sqref="H21">
    <cfRule type="expression" dxfId="230" priority="321">
      <formula>AND(S3&gt;=1,S5&gt;=8)</formula>
    </cfRule>
  </conditionalFormatting>
  <conditionalFormatting sqref="G21">
    <cfRule type="expression" dxfId="229" priority="323">
      <formula>AND(S3&gt;=1,S5&gt;=9)</formula>
    </cfRule>
  </conditionalFormatting>
  <conditionalFormatting sqref="F21">
    <cfRule type="expression" dxfId="228" priority="325">
      <formula>AND(S3&gt;=1,S5&gt;=10)</formula>
    </cfRule>
  </conditionalFormatting>
  <conditionalFormatting sqref="E21:E23">
    <cfRule type="expression" dxfId="227" priority="326">
      <formula>AND(S3&gt;=1,S5&gt;=11)</formula>
    </cfRule>
  </conditionalFormatting>
  <conditionalFormatting sqref="D21:D23">
    <cfRule type="expression" dxfId="226" priority="327">
      <formula>AND(S3&gt;=1,S5&gt;=12)</formula>
    </cfRule>
  </conditionalFormatting>
  <conditionalFormatting sqref="O18">
    <cfRule type="expression" dxfId="225" priority="329">
      <formula>AND(S3&gt;=2,S5&gt;=1)</formula>
    </cfRule>
  </conditionalFormatting>
  <conditionalFormatting sqref="N18">
    <cfRule type="expression" dxfId="224" priority="331">
      <formula>AND(S3&gt;=2,S5&gt;=2)</formula>
    </cfRule>
  </conditionalFormatting>
  <conditionalFormatting sqref="M18">
    <cfRule type="expression" dxfId="223" priority="333">
      <formula>AND(S3&gt;=2,S5&gt;=3)</formula>
    </cfRule>
  </conditionalFormatting>
  <conditionalFormatting sqref="L18">
    <cfRule type="expression" dxfId="222" priority="335">
      <formula>AND(S3&gt;=2,S5&gt;=4)</formula>
    </cfRule>
  </conditionalFormatting>
  <conditionalFormatting sqref="K18">
    <cfRule type="expression" dxfId="221" priority="337">
      <formula>AND(S3&gt;=2,S5&gt;=5)</formula>
    </cfRule>
  </conditionalFormatting>
  <conditionalFormatting sqref="J18">
    <cfRule type="expression" dxfId="220" priority="339">
      <formula>AND(S3&gt;=2,S5&gt;=6)</formula>
    </cfRule>
  </conditionalFormatting>
  <conditionalFormatting sqref="I18">
    <cfRule type="expression" dxfId="219" priority="341">
      <formula>AND(S3&gt;=2,S5&gt;=7)</formula>
    </cfRule>
  </conditionalFormatting>
  <conditionalFormatting sqref="H18">
    <cfRule type="expression" dxfId="218" priority="343">
      <formula>AND(S3&gt;=2,S5&gt;=8)</formula>
    </cfRule>
  </conditionalFormatting>
  <conditionalFormatting sqref="G18">
    <cfRule type="expression" dxfId="217" priority="345">
      <formula>AND(S3&gt;=2,S5&gt;=9)</formula>
    </cfRule>
  </conditionalFormatting>
  <conditionalFormatting sqref="F18">
    <cfRule type="expression" dxfId="216" priority="347">
      <formula>AND(S3&gt;=2,S5&gt;=10)</formula>
    </cfRule>
  </conditionalFormatting>
  <conditionalFormatting sqref="E18:E20">
    <cfRule type="expression" dxfId="215" priority="348">
      <formula>AND(S3&gt;=2,S5&gt;=11)</formula>
    </cfRule>
  </conditionalFormatting>
  <conditionalFormatting sqref="D18:D20">
    <cfRule type="expression" dxfId="214" priority="349">
      <formula>AND(S3&gt;=2,S5&gt;=12)</formula>
    </cfRule>
  </conditionalFormatting>
  <conditionalFormatting sqref="O15">
    <cfRule type="expression" dxfId="213" priority="351">
      <formula>AND(S3&gt;=3,S5&gt;=1)</formula>
    </cfRule>
  </conditionalFormatting>
  <conditionalFormatting sqref="N15">
    <cfRule type="expression" dxfId="212" priority="353">
      <formula>AND(S3&gt;=3,S5&gt;=2)</formula>
    </cfRule>
  </conditionalFormatting>
  <conditionalFormatting sqref="M15">
    <cfRule type="expression" dxfId="211" priority="355">
      <formula>AND(S3&gt;=3,S5&gt;=3)</formula>
    </cfRule>
  </conditionalFormatting>
  <conditionalFormatting sqref="L15">
    <cfRule type="expression" dxfId="210" priority="357">
      <formula>AND(S3&gt;=3,S5&gt;=4)</formula>
    </cfRule>
  </conditionalFormatting>
  <conditionalFormatting sqref="K15">
    <cfRule type="expression" dxfId="209" priority="359">
      <formula>AND(S3&gt;=3,S5&gt;=5)</formula>
    </cfRule>
  </conditionalFormatting>
  <conditionalFormatting sqref="J15">
    <cfRule type="expression" dxfId="208" priority="361">
      <formula>AND(S3&gt;=3,S5&gt;=6)</formula>
    </cfRule>
  </conditionalFormatting>
  <conditionalFormatting sqref="I15">
    <cfRule type="expression" dxfId="207" priority="363">
      <formula>AND(S3&gt;=3,S5&gt;=7)</formula>
    </cfRule>
  </conditionalFormatting>
  <conditionalFormatting sqref="H15">
    <cfRule type="expression" dxfId="206" priority="365">
      <formula>AND(S3&gt;=3,S5&gt;=8)</formula>
    </cfRule>
  </conditionalFormatting>
  <conditionalFormatting sqref="G15">
    <cfRule type="expression" dxfId="205" priority="367">
      <formula>AND(S3&gt;=3,S5&gt;=9)</formula>
    </cfRule>
  </conditionalFormatting>
  <conditionalFormatting sqref="F15">
    <cfRule type="expression" dxfId="204" priority="369">
      <formula>AND(S3&gt;=3,S5&gt;=10)</formula>
    </cfRule>
  </conditionalFormatting>
  <conditionalFormatting sqref="E15:E17">
    <cfRule type="expression" dxfId="203" priority="370">
      <formula>AND(S3&gt;=3,S5&gt;=11)</formula>
    </cfRule>
  </conditionalFormatting>
  <conditionalFormatting sqref="D15:D17">
    <cfRule type="expression" dxfId="202" priority="371">
      <formula>AND(S3&gt;=3,S5&gt;=12)</formula>
    </cfRule>
  </conditionalFormatting>
  <conditionalFormatting sqref="O12">
    <cfRule type="expression" dxfId="201" priority="373">
      <formula>AND(S3&gt;=4,S5&gt;=1)</formula>
    </cfRule>
  </conditionalFormatting>
  <conditionalFormatting sqref="N12">
    <cfRule type="expression" dxfId="200" priority="375">
      <formula>AND(S3&gt;=4,S5&gt;=2)</formula>
    </cfRule>
  </conditionalFormatting>
  <conditionalFormatting sqref="M12">
    <cfRule type="expression" dxfId="199" priority="377">
      <formula>AND(S3&gt;=4,S5&gt;=3)</formula>
    </cfRule>
  </conditionalFormatting>
  <conditionalFormatting sqref="L12">
    <cfRule type="expression" dxfId="198" priority="379">
      <formula>AND(S3&gt;=4,S5&gt;=4)</formula>
    </cfRule>
  </conditionalFormatting>
  <conditionalFormatting sqref="K12">
    <cfRule type="expression" dxfId="197" priority="381">
      <formula>AND(S3&gt;=4,S5&gt;=5)</formula>
    </cfRule>
  </conditionalFormatting>
  <conditionalFormatting sqref="J12">
    <cfRule type="expression" dxfId="196" priority="383">
      <formula>AND(S3&gt;=4,S5&gt;=6)</formula>
    </cfRule>
  </conditionalFormatting>
  <conditionalFormatting sqref="I12">
    <cfRule type="expression" dxfId="195" priority="385">
      <formula>AND(S3&gt;=4,S5&gt;=7)</formula>
    </cfRule>
  </conditionalFormatting>
  <conditionalFormatting sqref="H12">
    <cfRule type="expression" dxfId="194" priority="387">
      <formula>AND(S3&gt;=4,S5&gt;=8)</formula>
    </cfRule>
  </conditionalFormatting>
  <conditionalFormatting sqref="G12">
    <cfRule type="expression" dxfId="193" priority="389">
      <formula>AND(S3&gt;=4,S5&gt;=9)</formula>
    </cfRule>
  </conditionalFormatting>
  <conditionalFormatting sqref="F12">
    <cfRule type="expression" dxfId="192" priority="391">
      <formula>AND(S3&gt;=4,S5&gt;=10)</formula>
    </cfRule>
  </conditionalFormatting>
  <conditionalFormatting sqref="E12:E14">
    <cfRule type="expression" dxfId="191" priority="392">
      <formula>AND(S3&gt;=4,S5&gt;=11)</formula>
    </cfRule>
  </conditionalFormatting>
  <conditionalFormatting sqref="D12:D14">
    <cfRule type="expression" dxfId="190" priority="393">
      <formula>AND(S3&gt;=4,S5&gt;=12)</formula>
    </cfRule>
  </conditionalFormatting>
  <conditionalFormatting sqref="P21:S23">
    <cfRule type="expression" dxfId="189" priority="56">
      <formula>AND(S3&gt;=1,S9&gt;=1)</formula>
    </cfRule>
  </conditionalFormatting>
  <conditionalFormatting sqref="Q21:Q23">
    <cfRule type="expression" dxfId="188" priority="55">
      <formula>AND(S3&gt;=1,S9&gt;=2)</formula>
    </cfRule>
  </conditionalFormatting>
  <conditionalFormatting sqref="R21:R23">
    <cfRule type="expression" dxfId="187" priority="54">
      <formula>AND(S3&gt;=1,S9&gt;=3)</formula>
    </cfRule>
  </conditionalFormatting>
  <conditionalFormatting sqref="S21:S23">
    <cfRule type="expression" dxfId="186" priority="53">
      <formula>AND(S3&gt;=1,S9&gt;=4)</formula>
    </cfRule>
  </conditionalFormatting>
  <conditionalFormatting sqref="P18:P20">
    <cfRule type="expression" dxfId="185" priority="52">
      <formula>AND(S3&gt;=2,S9&gt;=1)</formula>
    </cfRule>
  </conditionalFormatting>
  <conditionalFormatting sqref="Q18:Q20">
    <cfRule type="expression" dxfId="184" priority="51">
      <formula>AND(S3&gt;=2,S9&gt;=2)</formula>
    </cfRule>
  </conditionalFormatting>
  <conditionalFormatting sqref="R18:R20">
    <cfRule type="expression" dxfId="183" priority="50">
      <formula>AND(S3&gt;=2,S9&gt;=3)</formula>
    </cfRule>
  </conditionalFormatting>
  <conditionalFormatting sqref="S18:S20">
    <cfRule type="expression" dxfId="182" priority="49">
      <formula>AND(S3&gt;=2,S9&gt;=4)</formula>
    </cfRule>
  </conditionalFormatting>
  <conditionalFormatting sqref="P15:P17">
    <cfRule type="expression" dxfId="181" priority="48">
      <formula>AND(S3&gt;=3,S9&gt;=1)</formula>
    </cfRule>
  </conditionalFormatting>
  <conditionalFormatting sqref="Q15:Q17">
    <cfRule type="expression" dxfId="180" priority="47">
      <formula>AND(S3&gt;=3,S9&gt;=2)</formula>
    </cfRule>
  </conditionalFormatting>
  <conditionalFormatting sqref="R15:R17">
    <cfRule type="expression" dxfId="179" priority="46">
      <formula>AND(S3&gt;=3,S9&gt;=3)</formula>
    </cfRule>
  </conditionalFormatting>
  <conditionalFormatting sqref="S15:S17">
    <cfRule type="expression" dxfId="178" priority="45">
      <formula>AND(S3&gt;=3,S9&gt;=4)</formula>
    </cfRule>
  </conditionalFormatting>
  <conditionalFormatting sqref="P12:P14">
    <cfRule type="expression" dxfId="177" priority="44">
      <formula>AND(S3&gt;=4,S9&gt;=1)</formula>
    </cfRule>
  </conditionalFormatting>
  <conditionalFormatting sqref="Q12:Q14">
    <cfRule type="expression" dxfId="176" priority="43">
      <formula>AND(S3&gt;=4,S9&gt;=2)</formula>
    </cfRule>
  </conditionalFormatting>
  <conditionalFormatting sqref="R12:R14">
    <cfRule type="expression" dxfId="175" priority="42">
      <formula>AND(S3&gt;=4,S9&gt;=3)</formula>
    </cfRule>
  </conditionalFormatting>
  <conditionalFormatting sqref="S12:S14">
    <cfRule type="expression" dxfId="174" priority="41">
      <formula>AND(S3&gt;=4,S9&gt;=4)</formula>
    </cfRule>
  </conditionalFormatting>
  <conditionalFormatting sqref="U21">
    <cfRule type="expression" dxfId="173" priority="40">
      <formula>AND(Z3&gt;=1,Z5&gt;=1)</formula>
    </cfRule>
  </conditionalFormatting>
  <conditionalFormatting sqref="H28:S28">
    <cfRule type="expression" dxfId="172" priority="37">
      <formula>AND(Q6&gt;=1,Q8&gt;=1)</formula>
    </cfRule>
  </conditionalFormatting>
  <conditionalFormatting sqref="C21:C23">
    <cfRule type="expression" dxfId="171" priority="36">
      <formula>AND(S3&gt;=1,S5&gt;=13)</formula>
    </cfRule>
  </conditionalFormatting>
  <conditionalFormatting sqref="B21:B23">
    <cfRule type="expression" dxfId="170" priority="35">
      <formula>AND(S3&gt;=1,S5&gt;=14)</formula>
    </cfRule>
  </conditionalFormatting>
  <conditionalFormatting sqref="C18:C20">
    <cfRule type="expression" dxfId="169" priority="34">
      <formula>AND(S3&gt;=2,S5&gt;=13)</formula>
    </cfRule>
  </conditionalFormatting>
  <conditionalFormatting sqref="B18:B20">
    <cfRule type="expression" dxfId="168" priority="33">
      <formula>AND(S3&gt;=2,S5&gt;=14)</formula>
    </cfRule>
  </conditionalFormatting>
  <conditionalFormatting sqref="C15:C17">
    <cfRule type="expression" dxfId="167" priority="32">
      <formula>AND(S3&gt;=3,S5&gt;=13)</formula>
    </cfRule>
  </conditionalFormatting>
  <conditionalFormatting sqref="B15:B17">
    <cfRule type="expression" dxfId="166" priority="31">
      <formula>AND(S3&gt;3,S5&gt;=14)</formula>
    </cfRule>
  </conditionalFormatting>
  <conditionalFormatting sqref="C12:C14">
    <cfRule type="expression" dxfId="165" priority="30">
      <formula>AND(S3&gt;=4,S5&gt;=13)</formula>
    </cfRule>
  </conditionalFormatting>
  <conditionalFormatting sqref="B12:B14">
    <cfRule type="expression" dxfId="164" priority="29">
      <formula>AND(S3&gt;=4,S5&gt;=14)</formula>
    </cfRule>
  </conditionalFormatting>
  <conditionalFormatting sqref="O25:O27">
    <cfRule type="expression" dxfId="163" priority="27">
      <formula>AND(S3&gt;=1,S7&gt;=1)</formula>
    </cfRule>
    <cfRule type="expression" dxfId="162" priority="39">
      <formula>AND(S3&gt;=1,S5&gt;=1)</formula>
    </cfRule>
  </conditionalFormatting>
  <conditionalFormatting sqref="N25:N27">
    <cfRule type="expression" dxfId="161" priority="25">
      <formula>AND(S3&gt;=1,S5&gt;=2)</formula>
    </cfRule>
    <cfRule type="expression" dxfId="160" priority="26">
      <formula>AND(S3&gt;=1,S7&gt;=2)</formula>
    </cfRule>
  </conditionalFormatting>
  <conditionalFormatting sqref="M25:M27">
    <cfRule type="expression" dxfId="159" priority="23">
      <formula>AND(S3&gt;=1,S5&gt;=3)</formula>
    </cfRule>
    <cfRule type="expression" dxfId="158" priority="24">
      <formula>AND(S3&gt;=1,S7&gt;=3)</formula>
    </cfRule>
  </conditionalFormatting>
  <conditionalFormatting sqref="L25:L27">
    <cfRule type="expression" dxfId="157" priority="21">
      <formula>AND(S3&gt;=1,S5&gt;=4)</formula>
    </cfRule>
    <cfRule type="expression" dxfId="156" priority="22">
      <formula>AND(S3&gt;=1,S7&gt;=4)</formula>
    </cfRule>
  </conditionalFormatting>
  <conditionalFormatting sqref="K25:K27">
    <cfRule type="expression" dxfId="155" priority="19">
      <formula>AND(S3&gt;=1,S5&gt;=5)</formula>
    </cfRule>
    <cfRule type="expression" dxfId="154" priority="20">
      <formula>AND(S3&gt;=1,S7&gt;=5)</formula>
    </cfRule>
  </conditionalFormatting>
  <conditionalFormatting sqref="J25:J27">
    <cfRule type="expression" dxfId="153" priority="17">
      <formula>AND(S3&gt;=1,S5&gt;=6)</formula>
    </cfRule>
    <cfRule type="expression" dxfId="152" priority="18">
      <formula>AND(S3&gt;=1,S7&gt;=6)</formula>
    </cfRule>
  </conditionalFormatting>
  <conditionalFormatting sqref="I25">
    <cfRule type="expression" dxfId="151" priority="15">
      <formula>AND(S3&gt;=1,S5&gt;=7)</formula>
    </cfRule>
    <cfRule type="expression" dxfId="150" priority="16">
      <formula>AND(S3&gt;=1,S7&gt;=7)</formula>
    </cfRule>
  </conditionalFormatting>
  <conditionalFormatting sqref="H25">
    <cfRule type="expression" dxfId="149" priority="13">
      <formula>AND(S3&gt;=1,S5&gt;=8)</formula>
    </cfRule>
    <cfRule type="expression" dxfId="148" priority="14">
      <formula>AND(S3&gt;=1,S7&gt;=8)</formula>
    </cfRule>
  </conditionalFormatting>
  <conditionalFormatting sqref="G25">
    <cfRule type="expression" dxfId="147" priority="11">
      <formula>AND(S3&gt;=1,S5&gt;=9)</formula>
    </cfRule>
    <cfRule type="expression" dxfId="146" priority="12">
      <formula>AND(S3&gt;=1,S7&gt;=9)</formula>
    </cfRule>
  </conditionalFormatting>
  <conditionalFormatting sqref="F25">
    <cfRule type="expression" dxfId="145" priority="9">
      <formula>AND(S3&gt;=1,S5&gt;=10)</formula>
    </cfRule>
    <cfRule type="expression" dxfId="144" priority="10">
      <formula>AND(S3&gt;=1,S7&gt;=10)</formula>
    </cfRule>
  </conditionalFormatting>
  <conditionalFormatting sqref="E25">
    <cfRule type="expression" dxfId="143" priority="7">
      <formula>AND(S3&gt;=1,S5&gt;=11)</formula>
    </cfRule>
    <cfRule type="expression" dxfId="142" priority="8">
      <formula>AND(S3&gt;=1,S7&gt;=11)</formula>
    </cfRule>
  </conditionalFormatting>
  <conditionalFormatting sqref="D25">
    <cfRule type="expression" dxfId="141" priority="5">
      <formula>AND(S3&gt;=1,S5&gt;=12)</formula>
    </cfRule>
    <cfRule type="expression" dxfId="140" priority="6">
      <formula>AND(S3&gt;=1,S7&gt;=12)</formula>
    </cfRule>
  </conditionalFormatting>
  <conditionalFormatting sqref="C25">
    <cfRule type="expression" dxfId="139" priority="3">
      <formula>AND(S3&gt;=1,S5&gt;=13)</formula>
    </cfRule>
    <cfRule type="expression" dxfId="138" priority="4">
      <formula>AND(S3&gt;=1,S7&gt;=13)</formula>
    </cfRule>
  </conditionalFormatting>
  <conditionalFormatting sqref="B25">
    <cfRule type="expression" dxfId="137" priority="1">
      <formula>AND(S3&gt;=1,S5&gt;=14)</formula>
    </cfRule>
    <cfRule type="expression" dxfId="136" priority="2">
      <formula>AND(S3&gt;=1,S7&gt;=14)</formula>
    </cfRule>
  </conditionalFormatting>
  <dataValidations count="3">
    <dataValidation type="list" allowBlank="1" showInputMessage="1" showErrorMessage="1" sqref="E3">
      <formula1>"tuile,ardoise,autre"</formula1>
    </dataValidation>
    <dataValidation type="decimal" allowBlank="1" showInputMessage="1" showErrorMessage="1" sqref="S5">
      <formula1>0</formula1>
      <formula2>14</formula2>
    </dataValidation>
    <dataValidation type="decimal" operator="lessThanOrEqual" allowBlank="1" showInputMessage="1" showErrorMessage="1" sqref="S7">
      <formula1>(14-S5)</formula1>
    </dataValidation>
  </dataValidations>
  <pageMargins left="0.70866141732283472" right="0.70866141732283472" top="0.74803149606299213" bottom="0.74803149606299213" header="0.31496062992125984" footer="0.31496062992125984"/>
  <pageSetup paperSize="9" scale="96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2"/>
  <sheetViews>
    <sheetView workbookViewId="0">
      <selection activeCell="A2" sqref="A2"/>
    </sheetView>
  </sheetViews>
  <sheetFormatPr baseColWidth="10" defaultRowHeight="15" x14ac:dyDescent="0.25"/>
  <sheetData>
    <row r="1" spans="1:2" x14ac:dyDescent="0.25">
      <c r="A1" s="1" t="s">
        <v>1</v>
      </c>
      <c r="B1" s="1"/>
    </row>
    <row r="2" spans="1:2" x14ac:dyDescent="0.25">
      <c r="A2" s="2" t="s">
        <v>0</v>
      </c>
      <c r="B2" s="1"/>
    </row>
  </sheetData>
  <customSheetViews>
    <customSheetView guid="{0AC4BD47-A037-4AB4-B7A6-7A2DF11B6639}" state="hidden">
      <selection activeCell="A2" sqref="A2"/>
      <pageMargins left="0.7" right="0.7" top="0.75" bottom="0.75" header="0.3" footer="0.3"/>
    </customSheetView>
  </customSheetViews>
  <dataValidations count="1">
    <dataValidation type="list" allowBlank="1" showInputMessage="1" showErrorMessage="1" sqref="A2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 dessin</vt:lpstr>
      <vt:lpstr>base de données</vt:lpstr>
      <vt:lpstr>' dessin'!Zone_d_impression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vivien</dc:creator>
  <cp:lastModifiedBy>Thomas Lecaille</cp:lastModifiedBy>
  <cp:lastPrinted>2017-11-17T19:19:02Z</cp:lastPrinted>
  <dcterms:created xsi:type="dcterms:W3CDTF">2017-08-30T13:07:21Z</dcterms:created>
  <dcterms:modified xsi:type="dcterms:W3CDTF">2017-11-29T11:47:09Z</dcterms:modified>
</cp:coreProperties>
</file>