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1550"/>
  </bookViews>
  <sheets>
    <sheet name="HARMONISATION MODELE (2)" sheetId="1" r:id="rId1"/>
  </sheets>
  <externalReferences>
    <externalReference r:id="rId2"/>
    <externalReference r:id="rId3"/>
  </externalReferences>
  <definedNames>
    <definedName name="auj" localSheetId="0">#REF!</definedName>
    <definedName name="auj">#REF!</definedName>
    <definedName name="j_souhaités">[2]PPI!$N$2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'HARMONISATION MODELE (2)'!$K$2:$K$64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hs1" localSheetId="0" hidden="1">6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D2" i="1" l="1"/>
  <c r="K2" i="1" s="1"/>
  <c r="D3" i="1"/>
  <c r="K3" i="1" s="1"/>
  <c r="J3" i="1" s="1"/>
  <c r="M3" i="1" s="1"/>
  <c r="D4" i="1"/>
  <c r="K4" i="1" s="1"/>
  <c r="J4" i="1" s="1"/>
  <c r="M4" i="1" s="1"/>
  <c r="D5" i="1"/>
  <c r="K5" i="1" s="1"/>
  <c r="J5" i="1" s="1"/>
  <c r="M5" i="1" s="1"/>
  <c r="D6" i="1"/>
  <c r="K6" i="1" s="1"/>
  <c r="J6" i="1" s="1"/>
  <c r="M6" i="1" s="1"/>
  <c r="D7" i="1"/>
  <c r="K7" i="1" s="1"/>
  <c r="J7" i="1" s="1"/>
  <c r="M7" i="1" s="1"/>
  <c r="D8" i="1"/>
  <c r="K8" i="1" s="1"/>
  <c r="J8" i="1" s="1"/>
  <c r="M8" i="1" s="1"/>
  <c r="D9" i="1"/>
  <c r="K9" i="1" s="1"/>
  <c r="J9" i="1" s="1"/>
  <c r="M9" i="1" s="1"/>
  <c r="D10" i="1"/>
  <c r="K10" i="1" s="1"/>
  <c r="J10" i="1" s="1"/>
  <c r="M10" i="1" s="1"/>
  <c r="D11" i="1"/>
  <c r="K11" i="1" s="1"/>
  <c r="J11" i="1" s="1"/>
  <c r="M11" i="1" s="1"/>
  <c r="D12" i="1"/>
  <c r="K12" i="1" s="1"/>
  <c r="J12" i="1" s="1"/>
  <c r="M12" i="1" s="1"/>
  <c r="D13" i="1"/>
  <c r="K13" i="1" s="1"/>
  <c r="J13" i="1" s="1"/>
  <c r="M13" i="1" s="1"/>
  <c r="D15" i="1"/>
  <c r="K15" i="1" s="1"/>
  <c r="D16" i="1"/>
  <c r="K16" i="1" s="1"/>
  <c r="J16" i="1" s="1"/>
  <c r="M16" i="1" s="1"/>
  <c r="D17" i="1"/>
  <c r="K17" i="1" s="1"/>
  <c r="J17" i="1" s="1"/>
  <c r="M17" i="1" s="1"/>
  <c r="D18" i="1"/>
  <c r="K18" i="1" s="1"/>
  <c r="J18" i="1" s="1"/>
  <c r="M18" i="1" s="1"/>
  <c r="D19" i="1"/>
  <c r="K19" i="1" s="1"/>
  <c r="J19" i="1" s="1"/>
  <c r="M19" i="1" s="1"/>
  <c r="D20" i="1"/>
  <c r="K20" i="1" s="1"/>
  <c r="J20" i="1" s="1"/>
  <c r="M20" i="1" s="1"/>
  <c r="D21" i="1"/>
  <c r="K21" i="1" s="1"/>
  <c r="J21" i="1" s="1"/>
  <c r="M21" i="1" s="1"/>
  <c r="D22" i="1"/>
  <c r="K22" i="1" s="1"/>
  <c r="J22" i="1" s="1"/>
  <c r="M22" i="1" s="1"/>
  <c r="D23" i="1"/>
  <c r="K23" i="1" s="1"/>
  <c r="J23" i="1" s="1"/>
  <c r="M23" i="1" s="1"/>
  <c r="D24" i="1"/>
  <c r="K24" i="1" s="1"/>
  <c r="J24" i="1" s="1"/>
  <c r="M24" i="1" s="1"/>
  <c r="D25" i="1"/>
  <c r="K25" i="1" s="1"/>
  <c r="J25" i="1" s="1"/>
  <c r="M25" i="1" s="1"/>
  <c r="D26" i="1"/>
  <c r="K26" i="1" s="1"/>
  <c r="J26" i="1" s="1"/>
  <c r="M26" i="1" s="1"/>
  <c r="D27" i="1"/>
  <c r="K27" i="1" s="1"/>
  <c r="J27" i="1" s="1"/>
  <c r="M27" i="1" s="1"/>
  <c r="D28" i="1"/>
  <c r="K28" i="1" s="1"/>
  <c r="J28" i="1" s="1"/>
  <c r="M28" i="1" s="1"/>
  <c r="D29" i="1"/>
  <c r="K29" i="1" s="1"/>
  <c r="J29" i="1" s="1"/>
  <c r="M29" i="1" s="1"/>
  <c r="D31" i="1"/>
  <c r="K31" i="1" s="1"/>
  <c r="D32" i="1"/>
  <c r="K32" i="1" s="1"/>
  <c r="J32" i="1" s="1"/>
  <c r="M32" i="1" s="1"/>
  <c r="D33" i="1"/>
  <c r="K33" i="1" s="1"/>
  <c r="J33" i="1" s="1"/>
  <c r="D34" i="1"/>
  <c r="K34" i="1" s="1"/>
  <c r="J34" i="1" s="1"/>
  <c r="D35" i="1"/>
  <c r="K35" i="1" s="1"/>
  <c r="J35" i="1" s="1"/>
  <c r="M35" i="1" s="1"/>
  <c r="D36" i="1"/>
  <c r="K36" i="1" s="1"/>
  <c r="J36" i="1" s="1"/>
  <c r="M36" i="1" s="1"/>
  <c r="D37" i="1"/>
  <c r="K37" i="1" s="1"/>
  <c r="J37" i="1" s="1"/>
  <c r="M37" i="1" s="1"/>
  <c r="D38" i="1"/>
  <c r="K38" i="1" s="1"/>
  <c r="J38" i="1" s="1"/>
  <c r="M38" i="1" s="1"/>
  <c r="D39" i="1"/>
  <c r="K39" i="1" s="1"/>
  <c r="J39" i="1" s="1"/>
  <c r="M39" i="1" s="1"/>
  <c r="D40" i="1"/>
  <c r="K40" i="1" s="1"/>
  <c r="J40" i="1" s="1"/>
  <c r="M40" i="1" s="1"/>
  <c r="D41" i="1"/>
  <c r="K41" i="1" s="1"/>
  <c r="J41" i="1" s="1"/>
  <c r="M41" i="1" s="1"/>
  <c r="D42" i="1"/>
  <c r="K42" i="1"/>
  <c r="J42" i="1" s="1"/>
  <c r="M42" i="1" s="1"/>
  <c r="D43" i="1"/>
  <c r="K43" i="1" s="1"/>
  <c r="J43" i="1" s="1"/>
  <c r="M43" i="1" s="1"/>
  <c r="D44" i="1"/>
  <c r="K44" i="1" s="1"/>
  <c r="J44" i="1" s="1"/>
  <c r="M44" i="1" s="1"/>
  <c r="D45" i="1"/>
  <c r="K45" i="1" s="1"/>
  <c r="J45" i="1" s="1"/>
  <c r="M45" i="1" s="1"/>
  <c r="D46" i="1"/>
  <c r="K46" i="1" s="1"/>
  <c r="J46" i="1" s="1"/>
  <c r="M46" i="1" s="1"/>
  <c r="D47" i="1"/>
  <c r="K47" i="1" s="1"/>
  <c r="J47" i="1" s="1"/>
  <c r="M47" i="1" s="1"/>
  <c r="D48" i="1"/>
  <c r="K48" i="1"/>
  <c r="J48" i="1" s="1"/>
  <c r="M48" i="1" s="1"/>
  <c r="D49" i="1"/>
  <c r="K49" i="1" s="1"/>
  <c r="J49" i="1" s="1"/>
  <c r="M49" i="1" s="1"/>
  <c r="D50" i="1"/>
  <c r="K50" i="1" s="1"/>
  <c r="J50" i="1" s="1"/>
  <c r="M50" i="1" s="1"/>
  <c r="D51" i="1"/>
  <c r="K51" i="1" s="1"/>
  <c r="J51" i="1" s="1"/>
  <c r="M51" i="1" s="1"/>
  <c r="D52" i="1"/>
  <c r="K52" i="1" s="1"/>
  <c r="J52" i="1" s="1"/>
  <c r="M52" i="1" s="1"/>
  <c r="D53" i="1"/>
  <c r="K53" i="1" s="1"/>
  <c r="J53" i="1" s="1"/>
  <c r="M53" i="1" s="1"/>
  <c r="D54" i="1"/>
  <c r="K54" i="1" s="1"/>
  <c r="J54" i="1" s="1"/>
  <c r="M54" i="1" s="1"/>
  <c r="D55" i="1"/>
  <c r="K55" i="1" s="1"/>
  <c r="J55" i="1" s="1"/>
  <c r="M55" i="1" s="1"/>
  <c r="D56" i="1"/>
  <c r="K56" i="1" s="1"/>
  <c r="J56" i="1" s="1"/>
  <c r="M56" i="1" s="1"/>
  <c r="D57" i="1"/>
  <c r="K57" i="1" s="1"/>
  <c r="J57" i="1" s="1"/>
  <c r="M57" i="1" s="1"/>
  <c r="D58" i="1"/>
  <c r="K58" i="1" s="1"/>
  <c r="J58" i="1" s="1"/>
  <c r="M58" i="1" s="1"/>
  <c r="D59" i="1"/>
  <c r="K59" i="1" s="1"/>
  <c r="J59" i="1" s="1"/>
  <c r="M59" i="1" s="1"/>
  <c r="D60" i="1"/>
  <c r="K60" i="1"/>
  <c r="J60" i="1" s="1"/>
  <c r="M60" i="1" s="1"/>
  <c r="D61" i="1"/>
  <c r="K61" i="1" s="1"/>
  <c r="J61" i="1" s="1"/>
  <c r="M61" i="1" s="1"/>
  <c r="D62" i="1"/>
  <c r="K62" i="1" s="1"/>
  <c r="J62" i="1" s="1"/>
  <c r="M62" i="1" s="1"/>
  <c r="D63" i="1"/>
  <c r="K63" i="1" s="1"/>
  <c r="J63" i="1" s="1"/>
  <c r="M63" i="1" s="1"/>
  <c r="D64" i="1"/>
  <c r="K64" i="1" s="1"/>
  <c r="J64" i="1" s="1"/>
  <c r="M64" i="1" s="1"/>
  <c r="J2" i="1" l="1"/>
  <c r="R4" i="1"/>
  <c r="Q2" i="1"/>
  <c r="J15" i="1"/>
  <c r="M15" i="1" s="1"/>
  <c r="S2" i="1" s="1"/>
  <c r="S4" i="1"/>
  <c r="T4" i="1"/>
  <c r="J31" i="1"/>
  <c r="M31" i="1" s="1"/>
  <c r="T2" i="1" s="1"/>
  <c r="M2" i="1" l="1"/>
  <c r="R2" i="1" s="1"/>
  <c r="P2" i="1"/>
</calcChain>
</file>

<file path=xl/sharedStrings.xml><?xml version="1.0" encoding="utf-8"?>
<sst xmlns="http://schemas.openxmlformats.org/spreadsheetml/2006/main" count="301" uniqueCount="98">
  <si>
    <t>23/02/2018</t>
  </si>
  <si>
    <t>MASTER BENNE</t>
  </si>
  <si>
    <t>VU</t>
  </si>
  <si>
    <t>GO</t>
  </si>
  <si>
    <t xml:space="preserve">PEUGEOT BOXER </t>
  </si>
  <si>
    <t>29/02/2016</t>
  </si>
  <si>
    <t>PEUGEOT BOXER BENNE</t>
  </si>
  <si>
    <t>TRAFIC 9 PLACES</t>
  </si>
  <si>
    <t>22/12/2015</t>
  </si>
  <si>
    <t>RENAULT TRAFIC</t>
  </si>
  <si>
    <t>KANGOO BENNE</t>
  </si>
  <si>
    <t>PEUGEOT PARTNER BENNE</t>
  </si>
  <si>
    <t>KANGOO</t>
  </si>
  <si>
    <t>29/01/2015</t>
  </si>
  <si>
    <t>PEUGEOT PARTNER</t>
  </si>
  <si>
    <t>15/01/2014</t>
  </si>
  <si>
    <t xml:space="preserve">RENAULT TRAFIC </t>
  </si>
  <si>
    <t>RENAULT  MASTER</t>
  </si>
  <si>
    <t>15/07/2009</t>
  </si>
  <si>
    <t>RENAULT KANGOO</t>
  </si>
  <si>
    <t>30/12/2008</t>
  </si>
  <si>
    <t>RENAULT  KANGOO</t>
  </si>
  <si>
    <t>EG</t>
  </si>
  <si>
    <t>16/11/2007</t>
  </si>
  <si>
    <t>13/09/2007</t>
  </si>
  <si>
    <t>IVECO FAMILLE 35</t>
  </si>
  <si>
    <t>14/05/2007</t>
  </si>
  <si>
    <t>13/02/2007</t>
  </si>
  <si>
    <t>18/12/2006</t>
  </si>
  <si>
    <t>FORD</t>
  </si>
  <si>
    <t>RENAULT KANG.PICKUP</t>
  </si>
  <si>
    <t>27/09/2006</t>
  </si>
  <si>
    <t>27/07/2006</t>
  </si>
  <si>
    <t>22/06/1998</t>
  </si>
  <si>
    <t>ES</t>
  </si>
  <si>
    <t>A DEFINIR</t>
  </si>
  <si>
    <t>MOT</t>
  </si>
  <si>
    <t>YAMAHA XT</t>
  </si>
  <si>
    <t>MEGANE</t>
  </si>
  <si>
    <t>VP</t>
  </si>
  <si>
    <t>20/10/2016</t>
  </si>
  <si>
    <t>DACIA DUSTER</t>
  </si>
  <si>
    <t>20/04/2015</t>
  </si>
  <si>
    <t>CLIO</t>
  </si>
  <si>
    <t>VL</t>
  </si>
  <si>
    <t>RENAULT CLIO</t>
  </si>
  <si>
    <t>RENAULT MEGANE</t>
  </si>
  <si>
    <t>TWINGO</t>
  </si>
  <si>
    <t>PEUGEOT 207</t>
  </si>
  <si>
    <t>RENAULT MODUS</t>
  </si>
  <si>
    <t>18/05/2007</t>
  </si>
  <si>
    <t>CITROEN C2</t>
  </si>
  <si>
    <t>RENAULT TWINGO</t>
  </si>
  <si>
    <t>PL</t>
  </si>
  <si>
    <t>17/12/2012</t>
  </si>
  <si>
    <t>IVECO</t>
  </si>
  <si>
    <t>14/05/2011</t>
  </si>
  <si>
    <t>MAN</t>
  </si>
  <si>
    <t>HORA</t>
  </si>
  <si>
    <t>ENG</t>
  </si>
  <si>
    <t xml:space="preserve">JCB </t>
  </si>
  <si>
    <t xml:space="preserve">ETUDE SUPPRESSION LOCATION </t>
  </si>
  <si>
    <t>RENAULT BALAYEUSE</t>
  </si>
  <si>
    <t>SUPPRESSION ENVISAGE</t>
  </si>
  <si>
    <t>13/04/2010</t>
  </si>
  <si>
    <t>BALAYEUSE    LABOR HAKO</t>
  </si>
  <si>
    <t>HORS ETUDE</t>
  </si>
  <si>
    <t>29/03/2007</t>
  </si>
  <si>
    <t>CLASS EPAREUSE</t>
  </si>
  <si>
    <t>ETUDE EXTERNALISATION/SUPPRESSION</t>
  </si>
  <si>
    <t>RENAULT EPAREUSE</t>
  </si>
  <si>
    <t>4*4</t>
  </si>
  <si>
    <t>26/09/2016</t>
  </si>
  <si>
    <t xml:space="preserve">NISSAN BAROUD NP 300 </t>
  </si>
  <si>
    <t>17/05/2002</t>
  </si>
  <si>
    <t>NISSAN</t>
  </si>
  <si>
    <t>A.MOYEN</t>
  </si>
  <si>
    <t>FIAT.PANDA</t>
  </si>
  <si>
    <t>LAND ROVER</t>
  </si>
  <si>
    <t>COUT
 VU</t>
  </si>
  <si>
    <t>COUT 
VL</t>
  </si>
  <si>
    <t>COUT
 ENGINS</t>
  </si>
  <si>
    <t>Age 
moyen
total</t>
  </si>
  <si>
    <t>Nb
 véhicules
à remplacer</t>
  </si>
  <si>
    <t>Ancienneté Maximum
voulue</t>
  </si>
  <si>
    <t>CÔUT</t>
  </si>
  <si>
    <t>ACHAT
TTC</t>
  </si>
  <si>
    <t>AGE</t>
  </si>
  <si>
    <t>REMP</t>
  </si>
  <si>
    <t xml:space="preserve">CATEGORIE CHOISIT SI RENOUVELLEMENT </t>
  </si>
  <si>
    <t>KMS</t>
  </si>
  <si>
    <t>GN</t>
  </si>
  <si>
    <t>UTILISATEUR</t>
  </si>
  <si>
    <t>EN</t>
  </si>
  <si>
    <t>Jours</t>
  </si>
  <si>
    <t>ACQUIS LE</t>
  </si>
  <si>
    <t>MARQUE /MODELE</t>
  </si>
  <si>
    <t>IMMAT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</si>
</sst>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_-* #,##0\ _F_-;\-* #,##0\ _F_-;_-* &quot;-&quot;??\ _F_-;_-@_-"/>
    <numFmt numFmtId="166" formatCode="0.000"/>
    <numFmt numFmtId="167" formatCode="_-* #,##0.00\ [$€]_-;\-* #,##0.00\ [$€]_-;_-* &quot;-&quot;??\ [$€]_-;_-@_-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2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14" fontId="4" fillId="0" borderId="0" xfId="1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4" fillId="0" borderId="1" xfId="2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3" applyFont="1" applyFill="1" applyBorder="1" applyAlignment="1" applyProtection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 applyProtection="1">
      <alignment horizontal="center" vertical="center" wrapText="1"/>
    </xf>
    <xf numFmtId="14" fontId="4" fillId="0" borderId="1" xfId="3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2" borderId="2" xfId="3" applyFont="1" applyFill="1" applyBorder="1" applyAlignment="1" applyProtection="1">
      <alignment horizontal="center" vertical="center" wrapText="1"/>
    </xf>
    <xf numFmtId="0" fontId="4" fillId="2" borderId="3" xfId="3" applyFont="1" applyFill="1" applyBorder="1" applyAlignment="1" applyProtection="1">
      <alignment horizontal="center" vertical="center" wrapText="1"/>
    </xf>
    <xf numFmtId="0" fontId="4" fillId="2" borderId="4" xfId="3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</cellXfs>
  <cellStyles count="8">
    <cellStyle name="Euro" xfId="4"/>
    <cellStyle name="Lien hypertexte_0000" xfId="3"/>
    <cellStyle name="Milliers 2" xfId="2"/>
    <cellStyle name="Normal" xfId="0" builtinId="0"/>
    <cellStyle name="Normal 2" xfId="5"/>
    <cellStyle name="Normal 3" xfId="6"/>
    <cellStyle name="Normal 4" xfId="7"/>
    <cellStyle name="Normal_GENERAL AUTO_000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hi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ERVICES%20TECHNIQUES%20URBANISME\SERVICE%20RELATION%20USAGERS\J.CATELLA\PARC%20AUTO\GESTION%20PARC%20AUTO\GESTPAR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RMONISATION MODELE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 d bord 2014"/>
      <sheetName val="T d bord 2015"/>
      <sheetName val="T d bord 2016"/>
      <sheetName val="PREV BUDGETAIRE"/>
      <sheetName val="projection"/>
      <sheetName val="LOGO"/>
      <sheetName val="ETAT 4 OCTOBRE 2017"/>
      <sheetName val="PPI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N2">
            <v>4200.375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8"/>
  <sheetViews>
    <sheetView tabSelected="1"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K2" sqref="K2"/>
    </sheetView>
  </sheetViews>
  <sheetFormatPr baseColWidth="10" defaultColWidth="29.85546875" defaultRowHeight="12.75" x14ac:dyDescent="0.2"/>
  <cols>
    <col min="1" max="1" width="11.5703125" style="1" bestFit="1" customWidth="1"/>
    <col min="2" max="2" width="33.5703125" style="5" bestFit="1" customWidth="1"/>
    <col min="3" max="3" width="11" style="1" bestFit="1" customWidth="1"/>
    <col min="4" max="4" width="9.5703125" style="1" customWidth="1"/>
    <col min="5" max="5" width="3.85546875" style="1" bestFit="1" customWidth="1"/>
    <col min="6" max="6" width="35" style="1" bestFit="1" customWidth="1"/>
    <col min="7" max="7" width="5" style="1" bestFit="1" customWidth="1"/>
    <col min="8" max="8" width="7" style="1" bestFit="1" customWidth="1"/>
    <col min="9" max="9" width="44.42578125" style="5" bestFit="1" customWidth="1"/>
    <col min="10" max="10" width="9.85546875" style="4" bestFit="1" customWidth="1"/>
    <col min="11" max="12" width="7.28515625" style="4" bestFit="1" customWidth="1"/>
    <col min="13" max="13" width="9.85546875" style="4" bestFit="1" customWidth="1"/>
    <col min="14" max="14" width="2.42578125" style="1" customWidth="1"/>
    <col min="15" max="15" width="11.28515625" style="3" bestFit="1" customWidth="1"/>
    <col min="16" max="16" width="12.140625" style="3" bestFit="1" customWidth="1"/>
    <col min="17" max="17" width="11" style="3" bestFit="1" customWidth="1"/>
    <col min="18" max="20" width="9.7109375" style="2" bestFit="1" customWidth="1"/>
    <col min="21" max="16384" width="29.85546875" style="1"/>
  </cols>
  <sheetData>
    <row r="1" spans="1:20" s="1" customFormat="1" ht="42.75" x14ac:dyDescent="0.2">
      <c r="A1" s="41" t="s">
        <v>97</v>
      </c>
      <c r="B1" s="43" t="s">
        <v>96</v>
      </c>
      <c r="C1" s="39" t="s">
        <v>95</v>
      </c>
      <c r="D1" s="39" t="s">
        <v>94</v>
      </c>
      <c r="E1" s="41" t="s">
        <v>93</v>
      </c>
      <c r="F1" s="41" t="s">
        <v>92</v>
      </c>
      <c r="G1" s="42" t="s">
        <v>91</v>
      </c>
      <c r="H1" s="41" t="s">
        <v>90</v>
      </c>
      <c r="I1" s="40" t="s">
        <v>89</v>
      </c>
      <c r="J1" s="38" t="s">
        <v>88</v>
      </c>
      <c r="K1" s="39" t="s">
        <v>87</v>
      </c>
      <c r="L1" s="38" t="s">
        <v>86</v>
      </c>
      <c r="M1" s="38" t="s">
        <v>85</v>
      </c>
      <c r="O1" s="35" t="s">
        <v>84</v>
      </c>
      <c r="P1" s="35" t="s">
        <v>83</v>
      </c>
      <c r="Q1" s="37" t="s">
        <v>82</v>
      </c>
      <c r="R1" s="24" t="s">
        <v>81</v>
      </c>
      <c r="S1" s="24" t="s">
        <v>80</v>
      </c>
      <c r="T1" s="24" t="s">
        <v>79</v>
      </c>
    </row>
    <row r="2" spans="1:20" s="1" customFormat="1" ht="14.25" x14ac:dyDescent="0.2">
      <c r="A2" s="15"/>
      <c r="B2" s="18" t="s">
        <v>78</v>
      </c>
      <c r="C2" s="14">
        <v>33976</v>
      </c>
      <c r="D2" s="13">
        <f ca="1">DATEDIF(C2,TODAY(),"d")</f>
        <v>9185</v>
      </c>
      <c r="E2" s="11" t="s">
        <v>3</v>
      </c>
      <c r="F2" s="11"/>
      <c r="G2" s="21" t="s">
        <v>71</v>
      </c>
      <c r="H2" s="21"/>
      <c r="I2" s="15" t="s">
        <v>71</v>
      </c>
      <c r="J2" s="8">
        <f ca="1">IF(K2&gt;=$O$2,1,0)</f>
        <v>1</v>
      </c>
      <c r="K2" s="9">
        <f ca="1">D2/365.25</f>
        <v>25.147159479808352</v>
      </c>
      <c r="L2" s="8">
        <v>75000</v>
      </c>
      <c r="M2" s="8">
        <f ca="1">L2*J2</f>
        <v>75000</v>
      </c>
      <c r="N2" s="36"/>
      <c r="O2" s="35">
        <v>12</v>
      </c>
      <c r="P2" s="35">
        <f ca="1">SUM(J:J)</f>
        <v>9</v>
      </c>
      <c r="Q2" s="34">
        <f ca="1">AVERAGE(K2:K64)</f>
        <v>9.0088306908584972</v>
      </c>
      <c r="R2" s="33">
        <f ca="1">SUM(M2:M13)</f>
        <v>273000</v>
      </c>
      <c r="S2" s="33">
        <f ca="1">SUM(M15:M29)</f>
        <v>7800</v>
      </c>
      <c r="T2" s="33">
        <f ca="1">SUM(M31:M64)</f>
        <v>26000</v>
      </c>
    </row>
    <row r="3" spans="1:20" s="1" customFormat="1" x14ac:dyDescent="0.2">
      <c r="A3" s="15"/>
      <c r="B3" s="18" t="s">
        <v>77</v>
      </c>
      <c r="C3" s="14">
        <v>35709</v>
      </c>
      <c r="D3" s="13">
        <f ca="1">DATEDIF(C3,TODAY(),"d")</f>
        <v>7452</v>
      </c>
      <c r="E3" s="11" t="s">
        <v>34</v>
      </c>
      <c r="F3" s="11"/>
      <c r="G3" s="12" t="s">
        <v>71</v>
      </c>
      <c r="H3" s="11">
        <v>68447</v>
      </c>
      <c r="I3" s="10" t="s">
        <v>12</v>
      </c>
      <c r="J3" s="8">
        <f ca="1">IF(K3&gt;=$O$2,1,0)</f>
        <v>1</v>
      </c>
      <c r="K3" s="9">
        <f ca="1">D3/365.25</f>
        <v>20.402464065708418</v>
      </c>
      <c r="L3" s="8">
        <v>18000</v>
      </c>
      <c r="M3" s="8">
        <f ca="1">L3*J3</f>
        <v>18000</v>
      </c>
      <c r="N3" s="31"/>
      <c r="O3" s="3"/>
      <c r="P3" s="3"/>
      <c r="Q3" s="3"/>
      <c r="R3" s="33" t="s">
        <v>76</v>
      </c>
      <c r="S3" s="33" t="s">
        <v>76</v>
      </c>
      <c r="T3" s="33" t="s">
        <v>76</v>
      </c>
    </row>
    <row r="4" spans="1:20" s="1" customFormat="1" x14ac:dyDescent="0.2">
      <c r="A4" s="15"/>
      <c r="B4" s="18" t="s">
        <v>75</v>
      </c>
      <c r="C4" s="14">
        <v>35770</v>
      </c>
      <c r="D4" s="13">
        <f ca="1">DATEDIF(C4,TODAY(),"d")</f>
        <v>7391</v>
      </c>
      <c r="E4" s="11" t="s">
        <v>3</v>
      </c>
      <c r="F4" s="11"/>
      <c r="G4" s="12" t="s">
        <v>71</v>
      </c>
      <c r="H4" s="11">
        <v>52397</v>
      </c>
      <c r="I4" s="15" t="s">
        <v>71</v>
      </c>
      <c r="J4" s="8">
        <f ca="1">IF(K4&gt;=$O$2,1,0)</f>
        <v>1</v>
      </c>
      <c r="K4" s="9">
        <f ca="1">D4/365.25</f>
        <v>20.23545516769336</v>
      </c>
      <c r="L4" s="8">
        <v>75000</v>
      </c>
      <c r="M4" s="8">
        <f ca="1">L4*J4</f>
        <v>75000</v>
      </c>
      <c r="N4" s="31"/>
      <c r="O4" s="3"/>
      <c r="P4" s="3"/>
      <c r="Q4" s="3"/>
      <c r="R4" s="32">
        <f ca="1">AVERAGE(K2:K13)</f>
        <v>12.58156513803331</v>
      </c>
      <c r="S4" s="32">
        <f ca="1">AVERAGE(K15:K29)</f>
        <v>5.5846680355920597</v>
      </c>
      <c r="T4" s="32">
        <f ca="1">AVERAGE(K31:K64)</f>
        <v>9.2585255868261083</v>
      </c>
    </row>
    <row r="5" spans="1:20" s="1" customFormat="1" x14ac:dyDescent="0.2">
      <c r="A5" s="15"/>
      <c r="B5" s="18" t="s">
        <v>75</v>
      </c>
      <c r="C5" s="14" t="s">
        <v>74</v>
      </c>
      <c r="D5" s="13">
        <f ca="1">DATEDIF(C5,TODAY(),"d")</f>
        <v>5768</v>
      </c>
      <c r="E5" s="11" t="s">
        <v>3</v>
      </c>
      <c r="F5" s="11"/>
      <c r="G5" s="12" t="s">
        <v>71</v>
      </c>
      <c r="H5" s="11">
        <v>40170</v>
      </c>
      <c r="I5" s="15" t="s">
        <v>71</v>
      </c>
      <c r="J5" s="8">
        <f ca="1">IF(K5&gt;=$O$2,1,0)</f>
        <v>1</v>
      </c>
      <c r="K5" s="9">
        <f ca="1">D5/365.25</f>
        <v>15.791923340177961</v>
      </c>
      <c r="L5" s="8">
        <v>75000</v>
      </c>
      <c r="M5" s="8">
        <f ca="1">L5*J5</f>
        <v>75000</v>
      </c>
      <c r="N5" s="31"/>
      <c r="O5" s="3"/>
      <c r="P5" s="3"/>
      <c r="Q5" s="3"/>
      <c r="R5" s="2"/>
      <c r="S5" s="2"/>
      <c r="T5" s="2"/>
    </row>
    <row r="6" spans="1:20" s="1" customFormat="1" x14ac:dyDescent="0.2">
      <c r="A6" s="15"/>
      <c r="B6" s="18" t="s">
        <v>73</v>
      </c>
      <c r="C6" s="14" t="s">
        <v>72</v>
      </c>
      <c r="D6" s="13">
        <f ca="1">DATEDIF(C6,TODAY(),"d")</f>
        <v>522</v>
      </c>
      <c r="E6" s="11" t="s">
        <v>3</v>
      </c>
      <c r="F6" s="11"/>
      <c r="G6" s="12" t="s">
        <v>71</v>
      </c>
      <c r="H6" s="11"/>
      <c r="I6" s="15" t="s">
        <v>71</v>
      </c>
      <c r="J6" s="8">
        <f ca="1">IF(K6&gt;=$O$2,1,0)</f>
        <v>0</v>
      </c>
      <c r="K6" s="9">
        <f ca="1">D6/365.25</f>
        <v>1.429158110882957</v>
      </c>
      <c r="L6" s="8">
        <v>75000</v>
      </c>
      <c r="M6" s="8">
        <f ca="1">L6*J6</f>
        <v>0</v>
      </c>
      <c r="N6" s="31"/>
      <c r="O6" s="3"/>
      <c r="P6" s="3"/>
      <c r="Q6" s="3"/>
      <c r="R6" s="2"/>
      <c r="S6" s="2"/>
      <c r="T6" s="2"/>
    </row>
    <row r="7" spans="1:20" s="1" customFormat="1" x14ac:dyDescent="0.2">
      <c r="A7" s="15"/>
      <c r="B7" s="18" t="s">
        <v>70</v>
      </c>
      <c r="C7" s="14">
        <v>35431</v>
      </c>
      <c r="D7" s="13">
        <f ca="1">DATEDIF(C7,TODAY(),"d")</f>
        <v>7730</v>
      </c>
      <c r="E7" s="11" t="s">
        <v>3</v>
      </c>
      <c r="F7" s="11"/>
      <c r="G7" s="12" t="s">
        <v>59</v>
      </c>
      <c r="H7" s="11" t="s">
        <v>58</v>
      </c>
      <c r="I7" s="10" t="s">
        <v>69</v>
      </c>
      <c r="J7" s="8">
        <f ca="1">IF(K7&gt;=$O$2,1,0)</f>
        <v>1</v>
      </c>
      <c r="K7" s="9">
        <f ca="1">D7/365.25</f>
        <v>21.163586584531142</v>
      </c>
      <c r="L7" s="8">
        <v>30000</v>
      </c>
      <c r="M7" s="8">
        <f ca="1">L7*J7</f>
        <v>30000</v>
      </c>
      <c r="N7" s="31"/>
      <c r="O7" s="3"/>
      <c r="P7" s="3"/>
      <c r="Q7" s="3"/>
      <c r="R7" s="2"/>
      <c r="S7" s="2"/>
      <c r="T7" s="2"/>
    </row>
    <row r="8" spans="1:20" s="1" customFormat="1" x14ac:dyDescent="0.2">
      <c r="A8" s="19"/>
      <c r="B8" s="18" t="s">
        <v>68</v>
      </c>
      <c r="C8" s="14" t="s">
        <v>67</v>
      </c>
      <c r="D8" s="13">
        <f ca="1">DATEDIF(C8,TODAY(),"d")</f>
        <v>3991</v>
      </c>
      <c r="E8" s="11" t="s">
        <v>3</v>
      </c>
      <c r="F8" s="11"/>
      <c r="G8" s="12" t="s">
        <v>59</v>
      </c>
      <c r="H8" s="11" t="s">
        <v>58</v>
      </c>
      <c r="I8" s="15" t="s">
        <v>66</v>
      </c>
      <c r="J8" s="8">
        <f ca="1">IF(K8&gt;=$O$2,1,0)</f>
        <v>0</v>
      </c>
      <c r="K8" s="9">
        <f ca="1">D8/365.25</f>
        <v>10.926762491444217</v>
      </c>
      <c r="L8" s="8">
        <v>110000</v>
      </c>
      <c r="M8" s="8">
        <f ca="1">L8*J8</f>
        <v>0</v>
      </c>
      <c r="N8" s="31"/>
      <c r="O8" s="3"/>
      <c r="P8" s="3"/>
      <c r="Q8" s="3"/>
      <c r="R8" s="2"/>
      <c r="S8" s="2"/>
      <c r="T8" s="2"/>
    </row>
    <row r="9" spans="1:20" s="1" customFormat="1" x14ac:dyDescent="0.2">
      <c r="A9" s="19"/>
      <c r="B9" s="18" t="s">
        <v>65</v>
      </c>
      <c r="C9" s="14" t="s">
        <v>64</v>
      </c>
      <c r="D9" s="13">
        <f ca="1">DATEDIF(C9,TODAY(),"d")</f>
        <v>2880</v>
      </c>
      <c r="E9" s="11" t="s">
        <v>3</v>
      </c>
      <c r="F9" s="11"/>
      <c r="G9" s="12" t="s">
        <v>59</v>
      </c>
      <c r="H9" s="11" t="s">
        <v>58</v>
      </c>
      <c r="I9" s="10" t="s">
        <v>63</v>
      </c>
      <c r="J9" s="8">
        <f ca="1">IF(K9&gt;=$O$2,1,0)</f>
        <v>0</v>
      </c>
      <c r="K9" s="9">
        <f ca="1">D9/365.25</f>
        <v>7.8850102669404514</v>
      </c>
      <c r="L9" s="8">
        <v>150000</v>
      </c>
      <c r="M9" s="8">
        <f ca="1">L9*J9</f>
        <v>0</v>
      </c>
      <c r="N9" s="31"/>
      <c r="O9" s="3"/>
      <c r="P9" s="3"/>
      <c r="Q9" s="3"/>
      <c r="R9" s="2"/>
      <c r="S9" s="2"/>
      <c r="T9" s="2"/>
    </row>
    <row r="10" spans="1:20" s="1" customFormat="1" x14ac:dyDescent="0.2">
      <c r="A10" s="15"/>
      <c r="B10" s="18" t="s">
        <v>62</v>
      </c>
      <c r="C10" s="14">
        <v>39455</v>
      </c>
      <c r="D10" s="13">
        <f ca="1">DATEDIF(C10,TODAY(),"d")</f>
        <v>3706</v>
      </c>
      <c r="E10" s="11" t="s">
        <v>3</v>
      </c>
      <c r="F10" s="11"/>
      <c r="G10" s="12" t="s">
        <v>53</v>
      </c>
      <c r="H10" s="11" t="s">
        <v>58</v>
      </c>
      <c r="I10" s="10" t="s">
        <v>61</v>
      </c>
      <c r="J10" s="8">
        <f ca="1">IF(K10&gt;=$O$2,1,0)</f>
        <v>0</v>
      </c>
      <c r="K10" s="9">
        <f ca="1">D10/365.25</f>
        <v>10.146475017111568</v>
      </c>
      <c r="L10" s="8">
        <v>200000</v>
      </c>
      <c r="M10" s="8">
        <f ca="1">L10*J10</f>
        <v>0</v>
      </c>
      <c r="N10" s="31"/>
      <c r="O10" s="3"/>
      <c r="P10" s="3"/>
      <c r="Q10" s="3"/>
      <c r="R10" s="2"/>
      <c r="S10" s="2"/>
      <c r="T10" s="2"/>
    </row>
    <row r="11" spans="1:20" s="1" customFormat="1" x14ac:dyDescent="0.2">
      <c r="A11" s="10"/>
      <c r="B11" s="18" t="s">
        <v>60</v>
      </c>
      <c r="C11" s="14">
        <v>41026</v>
      </c>
      <c r="D11" s="13">
        <f ca="1">DATEDIF(C11,TODAY(),"d")</f>
        <v>2135</v>
      </c>
      <c r="E11" s="11" t="s">
        <v>3</v>
      </c>
      <c r="F11" s="11"/>
      <c r="G11" s="12" t="s">
        <v>59</v>
      </c>
      <c r="H11" s="11" t="s">
        <v>58</v>
      </c>
      <c r="I11" s="10" t="s">
        <v>35</v>
      </c>
      <c r="J11" s="8">
        <f ca="1">IF(K11&gt;=$O$2,1,0)</f>
        <v>0</v>
      </c>
      <c r="K11" s="9">
        <f ca="1">D11/365.25</f>
        <v>5.8453114305270359</v>
      </c>
      <c r="L11" s="8">
        <v>90000</v>
      </c>
      <c r="M11" s="8">
        <f ca="1">L11*J11</f>
        <v>0</v>
      </c>
      <c r="N11" s="31"/>
      <c r="O11" s="3"/>
      <c r="P11" s="3"/>
      <c r="Q11" s="3"/>
      <c r="R11" s="2"/>
      <c r="S11" s="2"/>
      <c r="T11" s="2"/>
    </row>
    <row r="12" spans="1:20" s="1" customFormat="1" x14ac:dyDescent="0.2">
      <c r="A12" s="19"/>
      <c r="B12" s="18" t="s">
        <v>57</v>
      </c>
      <c r="C12" s="14" t="s">
        <v>56</v>
      </c>
      <c r="D12" s="13">
        <f ca="1">DATEDIF(C12,TODAY(),"d")</f>
        <v>2484</v>
      </c>
      <c r="E12" s="11" t="s">
        <v>3</v>
      </c>
      <c r="F12" s="12"/>
      <c r="G12" s="12" t="s">
        <v>53</v>
      </c>
      <c r="H12" s="11">
        <v>29357</v>
      </c>
      <c r="I12" s="10" t="s">
        <v>35</v>
      </c>
      <c r="J12" s="8">
        <f ca="1">IF(K12&gt;=$O$2,1,0)</f>
        <v>0</v>
      </c>
      <c r="K12" s="9">
        <f ca="1">D12/365.25</f>
        <v>6.8008213552361401</v>
      </c>
      <c r="L12" s="8">
        <v>60000</v>
      </c>
      <c r="M12" s="8">
        <f ca="1">L12*J12</f>
        <v>0</v>
      </c>
      <c r="N12" s="31"/>
      <c r="O12" s="3"/>
      <c r="P12" s="3"/>
      <c r="Q12" s="3"/>
      <c r="R12" s="2"/>
      <c r="S12" s="2"/>
      <c r="T12" s="2"/>
    </row>
    <row r="13" spans="1:20" s="1" customFormat="1" x14ac:dyDescent="0.2">
      <c r="A13" s="19"/>
      <c r="B13" s="18" t="s">
        <v>55</v>
      </c>
      <c r="C13" s="14" t="s">
        <v>54</v>
      </c>
      <c r="D13" s="13">
        <f ca="1">DATEDIF(C13,TODAY(),"d")</f>
        <v>1901</v>
      </c>
      <c r="E13" s="11" t="s">
        <v>3</v>
      </c>
      <c r="F13" s="11"/>
      <c r="G13" s="12" t="s">
        <v>53</v>
      </c>
      <c r="H13" s="11">
        <v>23066</v>
      </c>
      <c r="I13" s="10" t="s">
        <v>35</v>
      </c>
      <c r="J13" s="8">
        <f ca="1">IF(K13&gt;=$O$2,1,0)</f>
        <v>0</v>
      </c>
      <c r="K13" s="9">
        <f ca="1">D13/365.25</f>
        <v>5.204654346338125</v>
      </c>
      <c r="L13" s="8">
        <v>115000</v>
      </c>
      <c r="M13" s="8">
        <f ca="1">L13*J13</f>
        <v>0</v>
      </c>
      <c r="O13" s="3"/>
      <c r="P13"/>
      <c r="Q13" s="3"/>
      <c r="R13" s="2"/>
      <c r="S13" s="2"/>
      <c r="T13" s="2"/>
    </row>
    <row r="14" spans="1:20" s="1" customFormat="1" x14ac:dyDescent="0.2">
      <c r="A14" s="27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5"/>
      <c r="O14" s="3"/>
      <c r="P14"/>
      <c r="Q14" s="3"/>
      <c r="R14" s="2"/>
      <c r="S14" s="2"/>
      <c r="T14" s="2"/>
    </row>
    <row r="15" spans="1:20" s="1" customFormat="1" x14ac:dyDescent="0.2">
      <c r="A15" s="15"/>
      <c r="B15" s="18" t="s">
        <v>52</v>
      </c>
      <c r="C15" s="14">
        <v>38756</v>
      </c>
      <c r="D15" s="13">
        <f ca="1">DATEDIF(C15,TODAY(),"d")</f>
        <v>4405</v>
      </c>
      <c r="E15" s="11" t="s">
        <v>22</v>
      </c>
      <c r="F15" s="11"/>
      <c r="G15" s="12" t="s">
        <v>44</v>
      </c>
      <c r="H15" s="11">
        <v>129800</v>
      </c>
      <c r="I15" s="10" t="s">
        <v>47</v>
      </c>
      <c r="J15" s="8">
        <f ca="1">IF(K15&gt;=$O$2,1,0)</f>
        <v>1</v>
      </c>
      <c r="K15" s="9">
        <f ca="1">D15/365.25</f>
        <v>12.060232717316905</v>
      </c>
      <c r="L15" s="8">
        <v>7800</v>
      </c>
      <c r="M15" s="8">
        <f ca="1">L15*J15</f>
        <v>7800</v>
      </c>
      <c r="O15" s="3"/>
      <c r="P15"/>
      <c r="Q15" s="3"/>
      <c r="R15" s="2"/>
      <c r="S15" s="2"/>
      <c r="T15" s="2"/>
    </row>
    <row r="16" spans="1:20" s="1" customFormat="1" x14ac:dyDescent="0.2">
      <c r="A16" s="19"/>
      <c r="B16" s="18" t="s">
        <v>45</v>
      </c>
      <c r="C16" s="14" t="s">
        <v>27</v>
      </c>
      <c r="D16" s="13">
        <f ca="1">DATEDIF(C16,TODAY(),"d")</f>
        <v>4035</v>
      </c>
      <c r="E16" s="11" t="s">
        <v>3</v>
      </c>
      <c r="F16" s="11"/>
      <c r="G16" s="12" t="s">
        <v>44</v>
      </c>
      <c r="H16" s="11">
        <v>88298</v>
      </c>
      <c r="I16" s="10" t="s">
        <v>47</v>
      </c>
      <c r="J16" s="8">
        <f ca="1">IF(K16&gt;=$O$2,1,0)</f>
        <v>0</v>
      </c>
      <c r="K16" s="9">
        <f ca="1">D16/365.25</f>
        <v>11.047227926078028</v>
      </c>
      <c r="L16" s="8">
        <v>7800</v>
      </c>
      <c r="M16" s="8">
        <f ca="1">L16*J16</f>
        <v>0</v>
      </c>
      <c r="O16" s="3"/>
      <c r="P16"/>
      <c r="Q16" s="3"/>
      <c r="R16" s="2"/>
      <c r="S16" s="2"/>
      <c r="T16" s="2"/>
    </row>
    <row r="17" spans="1:20" s="1" customFormat="1" x14ac:dyDescent="0.2">
      <c r="A17" s="15"/>
      <c r="B17" s="18" t="s">
        <v>51</v>
      </c>
      <c r="C17" s="14" t="s">
        <v>50</v>
      </c>
      <c r="D17" s="13">
        <f ca="1">DATEDIF(C17,TODAY(),"d")</f>
        <v>3941</v>
      </c>
      <c r="E17" s="11" t="s">
        <v>3</v>
      </c>
      <c r="F17" s="11"/>
      <c r="G17" s="12" t="s">
        <v>44</v>
      </c>
      <c r="H17" s="11">
        <v>106102</v>
      </c>
      <c r="I17" s="10" t="s">
        <v>47</v>
      </c>
      <c r="J17" s="8">
        <f ca="1">IF(K17&gt;=$O$2,1,0)</f>
        <v>0</v>
      </c>
      <c r="K17" s="9">
        <f ca="1">D17/365.25</f>
        <v>10.789869952087612</v>
      </c>
      <c r="L17" s="8">
        <v>7800</v>
      </c>
      <c r="M17" s="8">
        <f ca="1">L17*J17</f>
        <v>0</v>
      </c>
      <c r="O17" s="3"/>
      <c r="P17"/>
      <c r="Q17" s="3"/>
      <c r="R17" s="2"/>
      <c r="S17" s="2"/>
      <c r="T17" s="2"/>
    </row>
    <row r="18" spans="1:20" s="1" customFormat="1" x14ac:dyDescent="0.2">
      <c r="A18" s="15"/>
      <c r="B18" s="18" t="s">
        <v>45</v>
      </c>
      <c r="C18" s="14">
        <v>39422</v>
      </c>
      <c r="D18" s="13">
        <f ca="1">DATEDIF(C18,TODAY(),"d")</f>
        <v>3739</v>
      </c>
      <c r="E18" s="11" t="s">
        <v>3</v>
      </c>
      <c r="F18" s="11"/>
      <c r="G18" s="12" t="s">
        <v>44</v>
      </c>
      <c r="H18" s="11">
        <v>35000</v>
      </c>
      <c r="I18" s="10" t="s">
        <v>47</v>
      </c>
      <c r="J18" s="8">
        <f ca="1">IF(K18&gt;=$O$2,1,0)</f>
        <v>0</v>
      </c>
      <c r="K18" s="9">
        <f ca="1">D18/365.25</f>
        <v>10.236824093086927</v>
      </c>
      <c r="L18" s="8">
        <v>7800</v>
      </c>
      <c r="M18" s="8">
        <f ca="1">L18*J18</f>
        <v>0</v>
      </c>
      <c r="O18" s="3"/>
      <c r="P18"/>
      <c r="Q18" s="3"/>
      <c r="R18" s="2"/>
      <c r="S18" s="2"/>
      <c r="T18" s="2"/>
    </row>
    <row r="19" spans="1:20" s="1" customFormat="1" x14ac:dyDescent="0.2">
      <c r="A19" s="16"/>
      <c r="B19" s="18" t="s">
        <v>49</v>
      </c>
      <c r="C19" s="20" t="s">
        <v>18</v>
      </c>
      <c r="D19" s="13">
        <f ca="1">DATEDIF(C19,TODAY(),"d")</f>
        <v>3152</v>
      </c>
      <c r="E19" s="11" t="s">
        <v>3</v>
      </c>
      <c r="F19" s="11"/>
      <c r="G19" s="12" t="s">
        <v>44</v>
      </c>
      <c r="H19" s="11">
        <v>23431</v>
      </c>
      <c r="I19" s="10" t="s">
        <v>38</v>
      </c>
      <c r="J19" s="8">
        <f ca="1">IF(K19&gt;=$O$2,1,0)</f>
        <v>0</v>
      </c>
      <c r="K19" s="9">
        <f ca="1">D19/365.25</f>
        <v>8.6297056810403827</v>
      </c>
      <c r="L19" s="8">
        <v>19000</v>
      </c>
      <c r="M19" s="8">
        <f ca="1">L19*J19</f>
        <v>0</v>
      </c>
      <c r="O19" s="3"/>
      <c r="P19"/>
      <c r="Q19" s="3"/>
      <c r="R19" s="2"/>
      <c r="S19" s="2"/>
      <c r="T19" s="2"/>
    </row>
    <row r="20" spans="1:20" s="1" customFormat="1" x14ac:dyDescent="0.2">
      <c r="A20" s="16"/>
      <c r="B20" s="18" t="s">
        <v>19</v>
      </c>
      <c r="C20" s="20" t="s">
        <v>18</v>
      </c>
      <c r="D20" s="13">
        <f ca="1">DATEDIF(C20,TODAY(),"d")</f>
        <v>3152</v>
      </c>
      <c r="E20" s="11" t="s">
        <v>3</v>
      </c>
      <c r="F20" s="11"/>
      <c r="G20" s="12" t="s">
        <v>44</v>
      </c>
      <c r="H20" s="11">
        <v>15847</v>
      </c>
      <c r="I20" s="10" t="s">
        <v>12</v>
      </c>
      <c r="J20" s="8">
        <f ca="1">IF(K20&gt;=$O$2,1,0)</f>
        <v>0</v>
      </c>
      <c r="K20" s="9">
        <f ca="1">D20/365.25</f>
        <v>8.6297056810403827</v>
      </c>
      <c r="L20" s="8">
        <v>12200</v>
      </c>
      <c r="M20" s="8">
        <f ca="1">L20*J20</f>
        <v>0</v>
      </c>
      <c r="O20" s="3"/>
      <c r="P20"/>
      <c r="Q20" s="3"/>
      <c r="R20" s="2"/>
      <c r="S20" s="2"/>
      <c r="T20" s="2"/>
    </row>
    <row r="21" spans="1:20" s="1" customFormat="1" x14ac:dyDescent="0.2">
      <c r="A21" s="16"/>
      <c r="B21" s="18" t="s">
        <v>45</v>
      </c>
      <c r="C21" s="20">
        <v>40092</v>
      </c>
      <c r="D21" s="13">
        <f ca="1">DATEDIF(C21,TODAY(),"d")</f>
        <v>3069</v>
      </c>
      <c r="E21" s="11" t="s">
        <v>3</v>
      </c>
      <c r="F21" s="11"/>
      <c r="G21" s="12" t="s">
        <v>44</v>
      </c>
      <c r="H21" s="11">
        <v>32220</v>
      </c>
      <c r="I21" s="10" t="s">
        <v>47</v>
      </c>
      <c r="J21" s="8">
        <f ca="1">IF(K21&gt;=$O$2,1,0)</f>
        <v>0</v>
      </c>
      <c r="K21" s="9">
        <f ca="1">D21/365.25</f>
        <v>8.4024640657084184</v>
      </c>
      <c r="L21" s="8">
        <v>7800</v>
      </c>
      <c r="M21" s="8">
        <f ca="1">L21*J21</f>
        <v>0</v>
      </c>
      <c r="O21" s="3"/>
      <c r="P21" s="3"/>
      <c r="Q21" s="3"/>
      <c r="R21" s="2"/>
      <c r="S21" s="2"/>
      <c r="T21" s="2"/>
    </row>
    <row r="22" spans="1:20" s="1" customFormat="1" x14ac:dyDescent="0.2">
      <c r="A22" s="16"/>
      <c r="B22" s="16" t="s">
        <v>46</v>
      </c>
      <c r="C22" s="20">
        <v>41343</v>
      </c>
      <c r="D22" s="13">
        <f ca="1">DATEDIF(C22,TODAY(),"d")</f>
        <v>1818</v>
      </c>
      <c r="E22" s="11" t="s">
        <v>3</v>
      </c>
      <c r="F22" s="11"/>
      <c r="G22" s="12" t="s">
        <v>44</v>
      </c>
      <c r="H22" s="11"/>
      <c r="I22" s="10" t="s">
        <v>47</v>
      </c>
      <c r="J22" s="8">
        <f ca="1">IF(K22&gt;=$O$2,1,0)</f>
        <v>0</v>
      </c>
      <c r="K22" s="9">
        <f ca="1">D22/365.25</f>
        <v>4.9774127310061598</v>
      </c>
      <c r="L22" s="8">
        <v>7800</v>
      </c>
      <c r="M22" s="8">
        <f ca="1">L22*J22</f>
        <v>0</v>
      </c>
      <c r="O22" s="3"/>
      <c r="P22" s="3"/>
      <c r="Q22" s="3"/>
      <c r="R22" s="2"/>
      <c r="S22" s="2"/>
      <c r="T22" s="2"/>
    </row>
    <row r="23" spans="1:20" s="1" customFormat="1" x14ac:dyDescent="0.2">
      <c r="A23" s="18"/>
      <c r="B23" s="18" t="s">
        <v>48</v>
      </c>
      <c r="C23" s="14" t="s">
        <v>15</v>
      </c>
      <c r="D23" s="13">
        <f ca="1">DATEDIF(C23,TODAY(),"d")</f>
        <v>1507</v>
      </c>
      <c r="E23" s="11" t="s">
        <v>3</v>
      </c>
      <c r="F23" s="11"/>
      <c r="G23" s="12" t="s">
        <v>44</v>
      </c>
      <c r="H23" s="11">
        <v>5991</v>
      </c>
      <c r="I23" s="10" t="s">
        <v>47</v>
      </c>
      <c r="J23" s="8">
        <f ca="1">IF(K23&gt;=$O$2,1,0)</f>
        <v>0</v>
      </c>
      <c r="K23" s="9">
        <f ca="1">D23/365.25</f>
        <v>4.1259411362080769</v>
      </c>
      <c r="L23" s="8">
        <v>7800</v>
      </c>
      <c r="M23" s="8">
        <f ca="1">L23*J23</f>
        <v>0</v>
      </c>
      <c r="O23" s="3"/>
      <c r="P23" s="3"/>
      <c r="Q23" s="3"/>
      <c r="R23" s="2"/>
      <c r="S23" s="2"/>
      <c r="T23" s="2"/>
    </row>
    <row r="24" spans="1:20" s="1" customFormat="1" x14ac:dyDescent="0.2">
      <c r="A24" s="11"/>
      <c r="B24" s="18" t="s">
        <v>46</v>
      </c>
      <c r="C24" s="14">
        <v>43101</v>
      </c>
      <c r="D24" s="13">
        <f ca="1">DATEDIF(C24,TODAY(),"d")</f>
        <v>60</v>
      </c>
      <c r="E24" s="11" t="s">
        <v>3</v>
      </c>
      <c r="F24" s="11"/>
      <c r="G24" s="12" t="s">
        <v>44</v>
      </c>
      <c r="H24" s="11"/>
      <c r="I24" s="10" t="s">
        <v>38</v>
      </c>
      <c r="J24" s="8">
        <f ca="1">IF(K24&gt;=$O$2,1,0)</f>
        <v>0</v>
      </c>
      <c r="K24" s="9">
        <f ca="1">D24/365.25</f>
        <v>0.16427104722792607</v>
      </c>
      <c r="L24" s="30">
        <v>24200</v>
      </c>
      <c r="M24" s="8">
        <f ca="1">L24*J24</f>
        <v>0</v>
      </c>
      <c r="O24" s="3"/>
      <c r="P24" s="3"/>
      <c r="Q24" s="3"/>
      <c r="R24" s="2"/>
      <c r="S24" s="2"/>
      <c r="T24" s="2"/>
    </row>
    <row r="25" spans="1:20" s="28" customFormat="1" x14ac:dyDescent="0.2">
      <c r="A25" s="11"/>
      <c r="B25" s="18" t="s">
        <v>46</v>
      </c>
      <c r="C25" s="14">
        <v>43102</v>
      </c>
      <c r="D25" s="13">
        <f ca="1">DATEDIF(C25,TODAY(),"d")</f>
        <v>59</v>
      </c>
      <c r="E25" s="11" t="s">
        <v>3</v>
      </c>
      <c r="F25" s="11"/>
      <c r="G25" s="12" t="s">
        <v>44</v>
      </c>
      <c r="H25" s="11"/>
      <c r="I25" s="10" t="s">
        <v>38</v>
      </c>
      <c r="J25" s="8">
        <f ca="1">IF(K25&gt;=$O$2,1,0)</f>
        <v>0</v>
      </c>
      <c r="K25" s="9">
        <f ca="1">D25/365.25</f>
        <v>0.16153319644079397</v>
      </c>
      <c r="L25" s="8">
        <v>19000</v>
      </c>
      <c r="M25" s="8">
        <f ca="1">L25*J25</f>
        <v>0</v>
      </c>
      <c r="O25" s="29"/>
      <c r="P25" s="29"/>
      <c r="Q25" s="29"/>
      <c r="R25" s="29"/>
      <c r="S25" s="29"/>
      <c r="T25" s="29"/>
    </row>
    <row r="26" spans="1:20" s="1" customFormat="1" x14ac:dyDescent="0.2">
      <c r="A26" s="11"/>
      <c r="B26" s="18" t="s">
        <v>46</v>
      </c>
      <c r="C26" s="14">
        <v>43103</v>
      </c>
      <c r="D26" s="13">
        <f ca="1">DATEDIF(C26,TODAY(),"d")</f>
        <v>58</v>
      </c>
      <c r="E26" s="11" t="s">
        <v>3</v>
      </c>
      <c r="F26" s="11"/>
      <c r="G26" s="12" t="s">
        <v>44</v>
      </c>
      <c r="H26" s="11"/>
      <c r="I26" s="10" t="s">
        <v>38</v>
      </c>
      <c r="J26" s="8">
        <f ca="1">IF(K26&gt;=$O$2,1,0)</f>
        <v>0</v>
      </c>
      <c r="K26" s="9">
        <f ca="1">D26/365.25</f>
        <v>0.15879534565366188</v>
      </c>
      <c r="L26" s="8">
        <v>19000</v>
      </c>
      <c r="M26" s="8">
        <f ca="1">L26*J26</f>
        <v>0</v>
      </c>
      <c r="O26" s="3"/>
      <c r="P26" s="3"/>
      <c r="Q26" s="3"/>
      <c r="R26" s="2"/>
      <c r="S26" s="2"/>
      <c r="T26" s="2"/>
    </row>
    <row r="27" spans="1:20" s="1" customFormat="1" x14ac:dyDescent="0.2">
      <c r="A27" s="11"/>
      <c r="B27" s="18" t="s">
        <v>45</v>
      </c>
      <c r="C27" s="14">
        <v>43104</v>
      </c>
      <c r="D27" s="13">
        <f ca="1">DATEDIF(C27,TODAY(),"d")</f>
        <v>57</v>
      </c>
      <c r="E27" s="11" t="s">
        <v>3</v>
      </c>
      <c r="F27" s="11"/>
      <c r="G27" s="12" t="s">
        <v>44</v>
      </c>
      <c r="H27" s="11"/>
      <c r="I27" s="18" t="s">
        <v>43</v>
      </c>
      <c r="J27" s="8">
        <f ca="1">IF(K27&gt;=$O$2,1,0)</f>
        <v>0</v>
      </c>
      <c r="K27" s="9">
        <f ca="1">D27/365.25</f>
        <v>0.15605749486652978</v>
      </c>
      <c r="L27" s="8">
        <v>18000</v>
      </c>
      <c r="M27" s="8">
        <f ca="1">L27*J27</f>
        <v>0</v>
      </c>
      <c r="O27" s="3"/>
      <c r="P27" s="3"/>
      <c r="Q27" s="3"/>
      <c r="R27" s="2"/>
      <c r="S27" s="2"/>
      <c r="T27" s="2"/>
    </row>
    <row r="28" spans="1:20" s="1" customFormat="1" x14ac:dyDescent="0.2">
      <c r="A28" s="19"/>
      <c r="B28" s="16" t="s">
        <v>41</v>
      </c>
      <c r="C28" s="20" t="s">
        <v>42</v>
      </c>
      <c r="D28" s="13">
        <f ca="1">DATEDIF(C28,TODAY(),"d")</f>
        <v>1047</v>
      </c>
      <c r="E28" s="11" t="s">
        <v>3</v>
      </c>
      <c r="F28" s="11"/>
      <c r="G28" s="12" t="s">
        <v>39</v>
      </c>
      <c r="H28" s="11">
        <v>41996</v>
      </c>
      <c r="I28" s="10" t="s">
        <v>38</v>
      </c>
      <c r="J28" s="8">
        <f ca="1">IF(K28&gt;=$O$2,1,0)</f>
        <v>0</v>
      </c>
      <c r="K28" s="9">
        <f ca="1">D28/365.25</f>
        <v>2.8665297741273101</v>
      </c>
      <c r="L28" s="8">
        <v>19000</v>
      </c>
      <c r="M28" s="8">
        <f ca="1">L28*J28</f>
        <v>0</v>
      </c>
      <c r="O28" s="3"/>
      <c r="P28" s="3"/>
      <c r="Q28" s="3"/>
      <c r="R28" s="2"/>
      <c r="S28" s="2"/>
      <c r="T28" s="2"/>
    </row>
    <row r="29" spans="1:20" s="1" customFormat="1" x14ac:dyDescent="0.2">
      <c r="A29" s="19"/>
      <c r="B29" s="16" t="s">
        <v>41</v>
      </c>
      <c r="C29" s="20" t="s">
        <v>40</v>
      </c>
      <c r="D29" s="13">
        <f ca="1">DATEDIF(C29,TODAY(),"d")</f>
        <v>498</v>
      </c>
      <c r="E29" s="11" t="s">
        <v>3</v>
      </c>
      <c r="F29" s="11"/>
      <c r="G29" s="12" t="s">
        <v>39</v>
      </c>
      <c r="H29" s="11"/>
      <c r="I29" s="10" t="s">
        <v>38</v>
      </c>
      <c r="J29" s="8">
        <f ca="1">IF(K29&gt;=$O$2,1,0)</f>
        <v>0</v>
      </c>
      <c r="K29" s="9">
        <f ca="1">D29/365.25</f>
        <v>1.3634496919917864</v>
      </c>
      <c r="L29" s="8">
        <v>19000</v>
      </c>
      <c r="M29" s="8">
        <f ca="1">L29*J29</f>
        <v>0</v>
      </c>
      <c r="O29" s="3"/>
      <c r="P29" s="3"/>
      <c r="Q29" s="3"/>
      <c r="R29" s="2"/>
      <c r="S29" s="2"/>
      <c r="T29" s="2"/>
    </row>
    <row r="30" spans="1:20" s="1" customFormat="1" x14ac:dyDescent="0.2">
      <c r="A30" s="27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5"/>
      <c r="O30" s="3"/>
      <c r="P30" s="3"/>
      <c r="Q30" s="3"/>
      <c r="R30" s="2"/>
      <c r="S30" s="2"/>
      <c r="T30" s="2"/>
    </row>
    <row r="31" spans="1:20" s="1" customFormat="1" x14ac:dyDescent="0.2">
      <c r="A31" s="18"/>
      <c r="B31" s="18" t="s">
        <v>37</v>
      </c>
      <c r="C31" s="14">
        <v>40062</v>
      </c>
      <c r="D31" s="13">
        <f ca="1">DATEDIF(C31,TODAY(),"d")</f>
        <v>3099</v>
      </c>
      <c r="E31" s="11" t="s">
        <v>34</v>
      </c>
      <c r="F31" s="11"/>
      <c r="G31" s="12" t="s">
        <v>36</v>
      </c>
      <c r="H31" s="11">
        <v>25666</v>
      </c>
      <c r="I31" s="10" t="s">
        <v>35</v>
      </c>
      <c r="J31" s="8">
        <f ca="1">IF(K31&gt;=$O$2,1,0)</f>
        <v>0</v>
      </c>
      <c r="K31" s="9">
        <f ca="1">D31/365.25</f>
        <v>8.4845995893223822</v>
      </c>
      <c r="L31" s="8">
        <v>10000</v>
      </c>
      <c r="M31" s="8">
        <f ca="1">L31*J31</f>
        <v>0</v>
      </c>
      <c r="O31" s="3"/>
      <c r="P31" s="3"/>
      <c r="Q31" s="3"/>
      <c r="R31" s="2"/>
      <c r="S31" s="2"/>
      <c r="T31" s="2"/>
    </row>
    <row r="32" spans="1:20" s="1" customFormat="1" x14ac:dyDescent="0.2">
      <c r="A32" s="18"/>
      <c r="B32" s="18" t="s">
        <v>37</v>
      </c>
      <c r="C32" s="14">
        <v>40062</v>
      </c>
      <c r="D32" s="13">
        <f ca="1">DATEDIF(C32,TODAY(),"d")</f>
        <v>3099</v>
      </c>
      <c r="E32" s="11" t="s">
        <v>34</v>
      </c>
      <c r="F32" s="11"/>
      <c r="G32" s="12" t="s">
        <v>36</v>
      </c>
      <c r="H32" s="11">
        <v>25752</v>
      </c>
      <c r="I32" s="10" t="s">
        <v>35</v>
      </c>
      <c r="J32" s="8">
        <f ca="1">IF(K32&gt;=$O$2,1,0)</f>
        <v>0</v>
      </c>
      <c r="K32" s="9">
        <f ca="1">D32/365.25</f>
        <v>8.4845995893223822</v>
      </c>
      <c r="L32" s="8">
        <v>10000</v>
      </c>
      <c r="M32" s="8">
        <f ca="1">L32*J32</f>
        <v>0</v>
      </c>
      <c r="O32" s="3"/>
      <c r="P32" s="3"/>
      <c r="Q32" s="3"/>
      <c r="R32" s="2"/>
      <c r="S32" s="2"/>
      <c r="T32" s="2"/>
    </row>
    <row r="33" spans="1:20" s="1" customFormat="1" x14ac:dyDescent="0.2">
      <c r="A33" s="15"/>
      <c r="B33" s="16" t="s">
        <v>9</v>
      </c>
      <c r="C33" s="14">
        <v>35434</v>
      </c>
      <c r="D33" s="13">
        <f ca="1">DATEDIF(C33,TODAY(),"d")</f>
        <v>7727</v>
      </c>
      <c r="E33" s="11" t="s">
        <v>34</v>
      </c>
      <c r="F33" s="11"/>
      <c r="G33" s="12" t="s">
        <v>2</v>
      </c>
      <c r="H33" s="11">
        <v>74080</v>
      </c>
      <c r="I33" s="10" t="s">
        <v>12</v>
      </c>
      <c r="J33" s="8">
        <f ca="1">IF(K33&gt;=$O$2,1,0)</f>
        <v>1</v>
      </c>
      <c r="K33" s="9">
        <f ca="1">D33/365.25</f>
        <v>21.155373032169745</v>
      </c>
      <c r="L33" s="8">
        <v>26000</v>
      </c>
      <c r="M33" s="8"/>
      <c r="O33" s="3"/>
      <c r="P33" s="3"/>
      <c r="Q33" s="3"/>
      <c r="R33" s="2"/>
      <c r="S33" s="2"/>
      <c r="T33" s="2"/>
    </row>
    <row r="34" spans="1:20" s="1" customFormat="1" x14ac:dyDescent="0.2">
      <c r="A34" s="15"/>
      <c r="B34" s="16" t="s">
        <v>9</v>
      </c>
      <c r="C34" s="20" t="s">
        <v>33</v>
      </c>
      <c r="D34" s="13">
        <f ca="1">DATEDIF(C34,TODAY(),"d")</f>
        <v>7193</v>
      </c>
      <c r="E34" s="11" t="s">
        <v>3</v>
      </c>
      <c r="F34" s="24"/>
      <c r="G34" s="12" t="s">
        <v>2</v>
      </c>
      <c r="H34" s="11">
        <v>86455</v>
      </c>
      <c r="I34" s="10" t="s">
        <v>12</v>
      </c>
      <c r="J34" s="8">
        <f ca="1">IF(K34&gt;=$O$2,1,0)</f>
        <v>1</v>
      </c>
      <c r="K34" s="9">
        <f ca="1">D34/365.25</f>
        <v>19.693360711841205</v>
      </c>
      <c r="L34" s="8">
        <v>12200</v>
      </c>
      <c r="M34" s="8"/>
      <c r="O34" s="3"/>
      <c r="P34" s="3"/>
      <c r="Q34" s="3"/>
      <c r="R34" s="2"/>
      <c r="S34" s="2"/>
      <c r="T34" s="2"/>
    </row>
    <row r="35" spans="1:20" s="1" customFormat="1" x14ac:dyDescent="0.2">
      <c r="A35" s="15"/>
      <c r="B35" s="18" t="s">
        <v>30</v>
      </c>
      <c r="C35" s="14">
        <v>38355</v>
      </c>
      <c r="D35" s="13">
        <f ca="1">DATEDIF(C35,TODAY(),"d")</f>
        <v>4806</v>
      </c>
      <c r="E35" s="11" t="s">
        <v>3</v>
      </c>
      <c r="F35" s="11"/>
      <c r="G35" s="12" t="s">
        <v>2</v>
      </c>
      <c r="H35" s="11">
        <v>100777</v>
      </c>
      <c r="I35" s="10" t="s">
        <v>10</v>
      </c>
      <c r="J35" s="8">
        <f ca="1">IF(K35&gt;=$O$2,1,0)</f>
        <v>1</v>
      </c>
      <c r="K35" s="9">
        <f ca="1">D35/365.25</f>
        <v>13.158110882956878</v>
      </c>
      <c r="L35" s="8">
        <v>26000</v>
      </c>
      <c r="M35" s="8">
        <f ca="1">L35*J35</f>
        <v>26000</v>
      </c>
      <c r="O35" s="3"/>
      <c r="P35" s="3"/>
      <c r="Q35" s="3"/>
      <c r="R35" s="2"/>
      <c r="S35" s="2"/>
      <c r="T35" s="2"/>
    </row>
    <row r="36" spans="1:20" s="1" customFormat="1" x14ac:dyDescent="0.2">
      <c r="A36" s="15"/>
      <c r="B36" s="16" t="s">
        <v>21</v>
      </c>
      <c r="C36" s="20" t="s">
        <v>32</v>
      </c>
      <c r="D36" s="13">
        <f ca="1">DATEDIF(C36,TODAY(),"d")</f>
        <v>4236</v>
      </c>
      <c r="E36" s="12" t="s">
        <v>22</v>
      </c>
      <c r="F36" s="11"/>
      <c r="G36" s="12" t="s">
        <v>2</v>
      </c>
      <c r="H36" s="11">
        <v>61118</v>
      </c>
      <c r="I36" s="10" t="s">
        <v>12</v>
      </c>
      <c r="J36" s="8">
        <f ca="1">IF(K36&gt;=$O$2,1,0)</f>
        <v>0</v>
      </c>
      <c r="K36" s="9">
        <f ca="1">D36/365.25</f>
        <v>11.597535934291582</v>
      </c>
      <c r="L36" s="8">
        <v>12000</v>
      </c>
      <c r="M36" s="8">
        <f ca="1">L36*J36</f>
        <v>0</v>
      </c>
      <c r="O36" s="3"/>
      <c r="P36" s="3"/>
      <c r="Q36" s="3"/>
      <c r="R36" s="2"/>
      <c r="S36" s="2"/>
      <c r="T36" s="2"/>
    </row>
    <row r="37" spans="1:20" s="1" customFormat="1" x14ac:dyDescent="0.2">
      <c r="A37" s="15"/>
      <c r="B37" s="16" t="s">
        <v>21</v>
      </c>
      <c r="C37" s="20" t="s">
        <v>32</v>
      </c>
      <c r="D37" s="13">
        <f ca="1">DATEDIF(C37,TODAY(),"d")</f>
        <v>4236</v>
      </c>
      <c r="E37" s="12" t="s">
        <v>22</v>
      </c>
      <c r="F37" s="12"/>
      <c r="G37" s="12" t="s">
        <v>2</v>
      </c>
      <c r="H37" s="11"/>
      <c r="I37" s="10" t="s">
        <v>12</v>
      </c>
      <c r="J37" s="8">
        <f ca="1">IF(K37&gt;=$O$2,1,0)</f>
        <v>0</v>
      </c>
      <c r="K37" s="9">
        <f ca="1">D37/365.25</f>
        <v>11.597535934291582</v>
      </c>
      <c r="L37" s="8">
        <v>12000</v>
      </c>
      <c r="M37" s="8">
        <f ca="1">L37*J37</f>
        <v>0</v>
      </c>
      <c r="O37" s="3"/>
      <c r="P37" s="3"/>
      <c r="Q37" s="3"/>
      <c r="R37" s="2"/>
      <c r="S37" s="2"/>
      <c r="T37" s="2"/>
    </row>
    <row r="38" spans="1:20" s="1" customFormat="1" x14ac:dyDescent="0.2">
      <c r="A38" s="15"/>
      <c r="B38" s="16" t="s">
        <v>21</v>
      </c>
      <c r="C38" s="20" t="s">
        <v>32</v>
      </c>
      <c r="D38" s="13">
        <f ca="1">DATEDIF(C38,TODAY(),"d")</f>
        <v>4236</v>
      </c>
      <c r="E38" s="11" t="s">
        <v>3</v>
      </c>
      <c r="F38" s="11"/>
      <c r="G38" s="12" t="s">
        <v>2</v>
      </c>
      <c r="H38" s="11">
        <v>23500</v>
      </c>
      <c r="I38" s="10" t="s">
        <v>12</v>
      </c>
      <c r="J38" s="8">
        <f ca="1">IF(K38&gt;=$O$2,1,0)</f>
        <v>0</v>
      </c>
      <c r="K38" s="9">
        <f ca="1">D38/365.25</f>
        <v>11.597535934291582</v>
      </c>
      <c r="L38" s="8">
        <v>12200</v>
      </c>
      <c r="M38" s="8">
        <f ca="1">L38*J38</f>
        <v>0</v>
      </c>
      <c r="O38" s="3"/>
      <c r="P38" s="3"/>
      <c r="Q38" s="3"/>
      <c r="R38" s="2"/>
      <c r="S38" s="2"/>
      <c r="T38" s="2"/>
    </row>
    <row r="39" spans="1:20" s="1" customFormat="1" x14ac:dyDescent="0.2">
      <c r="A39" s="15"/>
      <c r="B39" s="16" t="s">
        <v>9</v>
      </c>
      <c r="C39" s="20" t="s">
        <v>31</v>
      </c>
      <c r="D39" s="13">
        <f ca="1">DATEDIF(C39,TODAY(),"d")</f>
        <v>4174</v>
      </c>
      <c r="E39" s="11" t="s">
        <v>3</v>
      </c>
      <c r="F39" s="11"/>
      <c r="G39" s="12" t="s">
        <v>2</v>
      </c>
      <c r="H39" s="11">
        <v>48303</v>
      </c>
      <c r="I39" s="10" t="s">
        <v>12</v>
      </c>
      <c r="J39" s="8">
        <f ca="1">IF(K39&gt;=$O$2,1,0)</f>
        <v>0</v>
      </c>
      <c r="K39" s="9">
        <f ca="1">D39/365.25</f>
        <v>11.427789185489392</v>
      </c>
      <c r="L39" s="8">
        <v>12200</v>
      </c>
      <c r="M39" s="8">
        <f ca="1">L39*J39</f>
        <v>0</v>
      </c>
      <c r="O39" s="3"/>
      <c r="P39" s="3"/>
      <c r="Q39" s="3"/>
      <c r="R39" s="2"/>
      <c r="S39" s="2"/>
      <c r="T39" s="2"/>
    </row>
    <row r="40" spans="1:20" s="1" customFormat="1" x14ac:dyDescent="0.2">
      <c r="A40" s="15"/>
      <c r="B40" s="18" t="s">
        <v>30</v>
      </c>
      <c r="C40" s="20">
        <v>39000</v>
      </c>
      <c r="D40" s="13">
        <f ca="1">DATEDIF(C40,TODAY(),"d")</f>
        <v>4161</v>
      </c>
      <c r="E40" s="11" t="s">
        <v>3</v>
      </c>
      <c r="F40" s="11"/>
      <c r="G40" s="12" t="s">
        <v>2</v>
      </c>
      <c r="H40" s="11">
        <v>78212</v>
      </c>
      <c r="I40" s="10" t="s">
        <v>10</v>
      </c>
      <c r="J40" s="8">
        <f ca="1">IF(K40&gt;=$O$2,1,0)</f>
        <v>0</v>
      </c>
      <c r="K40" s="9">
        <f ca="1">D40/365.25</f>
        <v>11.392197125256674</v>
      </c>
      <c r="L40" s="8">
        <v>26000</v>
      </c>
      <c r="M40" s="8">
        <f ca="1">L40*J40</f>
        <v>0</v>
      </c>
      <c r="O40" s="3"/>
      <c r="P40" s="3"/>
      <c r="Q40" s="3"/>
      <c r="R40" s="2"/>
      <c r="S40" s="2"/>
      <c r="T40" s="2"/>
    </row>
    <row r="41" spans="1:20" s="1" customFormat="1" x14ac:dyDescent="0.2">
      <c r="A41" s="15"/>
      <c r="B41" s="18" t="s">
        <v>30</v>
      </c>
      <c r="C41" s="20">
        <v>39000</v>
      </c>
      <c r="D41" s="13">
        <f ca="1">DATEDIF(C41,TODAY(),"d")</f>
        <v>4161</v>
      </c>
      <c r="E41" s="11" t="s">
        <v>3</v>
      </c>
      <c r="F41" s="11"/>
      <c r="G41" s="12" t="s">
        <v>2</v>
      </c>
      <c r="H41" s="11">
        <v>106026</v>
      </c>
      <c r="I41" s="10" t="s">
        <v>10</v>
      </c>
      <c r="J41" s="8">
        <f ca="1">IF(K41&gt;=$O$2,1,0)</f>
        <v>0</v>
      </c>
      <c r="K41" s="9">
        <f ca="1">D41/365.25</f>
        <v>11.392197125256674</v>
      </c>
      <c r="L41" s="8">
        <v>26000</v>
      </c>
      <c r="M41" s="8">
        <f ca="1">L41*J41</f>
        <v>0</v>
      </c>
      <c r="O41" s="3"/>
      <c r="P41" s="3"/>
      <c r="Q41" s="3"/>
      <c r="R41" s="2"/>
      <c r="S41" s="2"/>
      <c r="T41" s="2"/>
    </row>
    <row r="42" spans="1:20" s="1" customFormat="1" x14ac:dyDescent="0.2">
      <c r="A42" s="19"/>
      <c r="B42" s="18" t="s">
        <v>30</v>
      </c>
      <c r="C42" s="20">
        <v>39000</v>
      </c>
      <c r="D42" s="13">
        <f ca="1">DATEDIF(C42,TODAY(),"d")</f>
        <v>4161</v>
      </c>
      <c r="E42" s="11" t="s">
        <v>3</v>
      </c>
      <c r="F42" s="11"/>
      <c r="G42" s="12" t="s">
        <v>2</v>
      </c>
      <c r="H42" s="11">
        <v>63705</v>
      </c>
      <c r="I42" s="10" t="s">
        <v>12</v>
      </c>
      <c r="J42" s="8">
        <f ca="1">IF(K42&gt;=$O$2,1,0)</f>
        <v>0</v>
      </c>
      <c r="K42" s="9">
        <f ca="1">D42/365.25</f>
        <v>11.392197125256674</v>
      </c>
      <c r="L42" s="8">
        <v>12200</v>
      </c>
      <c r="M42" s="8">
        <f ca="1">L42*J42</f>
        <v>0</v>
      </c>
      <c r="O42" s="3"/>
      <c r="P42" s="3"/>
      <c r="Q42" s="3"/>
      <c r="R42" s="2"/>
      <c r="S42" s="2"/>
      <c r="T42" s="2"/>
    </row>
    <row r="43" spans="1:20" s="1" customFormat="1" x14ac:dyDescent="0.2">
      <c r="A43" s="15"/>
      <c r="B43" s="16" t="s">
        <v>29</v>
      </c>
      <c r="C43" s="20" t="s">
        <v>28</v>
      </c>
      <c r="D43" s="13">
        <f ca="1">DATEDIF(C43,TODAY(),"d")</f>
        <v>4092</v>
      </c>
      <c r="E43" s="11" t="s">
        <v>3</v>
      </c>
      <c r="F43" s="11"/>
      <c r="G43" s="12" t="s">
        <v>2</v>
      </c>
      <c r="H43" s="11">
        <v>121400</v>
      </c>
      <c r="I43" s="10" t="s">
        <v>1</v>
      </c>
      <c r="J43" s="8">
        <f ca="1">IF(K43&gt;=$O$2,1,0)</f>
        <v>0</v>
      </c>
      <c r="K43" s="9">
        <f ca="1">D43/365.25</f>
        <v>11.203285420944558</v>
      </c>
      <c r="L43" s="8">
        <v>24000</v>
      </c>
      <c r="M43" s="8">
        <f ca="1">L43*J43</f>
        <v>0</v>
      </c>
      <c r="O43" s="3"/>
      <c r="P43" s="3"/>
      <c r="Q43" s="3"/>
      <c r="R43" s="2"/>
      <c r="S43" s="2"/>
      <c r="T43" s="2"/>
    </row>
    <row r="44" spans="1:20" s="1" customFormat="1" x14ac:dyDescent="0.2">
      <c r="A44" s="16"/>
      <c r="B44" s="16" t="s">
        <v>21</v>
      </c>
      <c r="C44" s="14">
        <v>39088</v>
      </c>
      <c r="D44" s="13">
        <f ca="1">DATEDIF(C44,TODAY(),"d")</f>
        <v>4073</v>
      </c>
      <c r="E44" s="11" t="s">
        <v>22</v>
      </c>
      <c r="F44" s="12"/>
      <c r="G44" s="12" t="s">
        <v>2</v>
      </c>
      <c r="H44" s="11">
        <v>40202</v>
      </c>
      <c r="I44" s="10" t="s">
        <v>12</v>
      </c>
      <c r="J44" s="8">
        <f ca="1">IF(K44&gt;=$O$2,1,0)</f>
        <v>0</v>
      </c>
      <c r="K44" s="9">
        <f ca="1">D44/365.25</f>
        <v>11.151266255989048</v>
      </c>
      <c r="L44" s="8">
        <v>12200</v>
      </c>
      <c r="M44" s="8">
        <f ca="1">L44*J44</f>
        <v>0</v>
      </c>
      <c r="O44" s="3"/>
      <c r="P44" s="3"/>
      <c r="Q44" s="3"/>
      <c r="R44" s="2"/>
      <c r="S44" s="2"/>
      <c r="T44" s="2"/>
    </row>
    <row r="45" spans="1:20" s="1" customFormat="1" x14ac:dyDescent="0.2">
      <c r="A45" s="15"/>
      <c r="B45" s="16" t="s">
        <v>9</v>
      </c>
      <c r="C45" s="14" t="s">
        <v>27</v>
      </c>
      <c r="D45" s="13">
        <f ca="1">DATEDIF(C45,TODAY(),"d")</f>
        <v>4035</v>
      </c>
      <c r="E45" s="11" t="s">
        <v>3</v>
      </c>
      <c r="F45" s="11"/>
      <c r="G45" s="12" t="s">
        <v>2</v>
      </c>
      <c r="H45" s="11">
        <v>61740</v>
      </c>
      <c r="I45" s="10" t="s">
        <v>12</v>
      </c>
      <c r="J45" s="8">
        <f ca="1">IF(K45&gt;=$O$2,1,0)</f>
        <v>0</v>
      </c>
      <c r="K45" s="9">
        <f ca="1">D45/365.25</f>
        <v>11.047227926078028</v>
      </c>
      <c r="L45" s="8">
        <v>12200</v>
      </c>
      <c r="M45" s="8">
        <f ca="1">L45*J45</f>
        <v>0</v>
      </c>
      <c r="O45" s="3"/>
      <c r="P45" s="3"/>
      <c r="Q45" s="3"/>
      <c r="R45" s="2"/>
      <c r="S45" s="2"/>
      <c r="T45" s="2"/>
    </row>
    <row r="46" spans="1:20" s="1" customFormat="1" x14ac:dyDescent="0.2">
      <c r="A46" s="15"/>
      <c r="B46" s="16" t="s">
        <v>21</v>
      </c>
      <c r="C46" s="14" t="s">
        <v>26</v>
      </c>
      <c r="D46" s="13">
        <f ca="1">DATEDIF(C46,TODAY(),"d")</f>
        <v>3945</v>
      </c>
      <c r="E46" s="11" t="s">
        <v>22</v>
      </c>
      <c r="F46" s="11"/>
      <c r="G46" s="12" t="s">
        <v>2</v>
      </c>
      <c r="H46" s="11">
        <v>61096</v>
      </c>
      <c r="I46" s="10" t="s">
        <v>12</v>
      </c>
      <c r="J46" s="8">
        <f ca="1">IF(K46&gt;=$O$2,1,0)</f>
        <v>0</v>
      </c>
      <c r="K46" s="9">
        <f ca="1">D46/365.25</f>
        <v>10.80082135523614</v>
      </c>
      <c r="L46" s="8">
        <v>12000</v>
      </c>
      <c r="M46" s="8">
        <f ca="1">L46*J46</f>
        <v>0</v>
      </c>
      <c r="O46" s="3"/>
      <c r="P46" s="3"/>
      <c r="Q46" s="3"/>
      <c r="R46" s="2"/>
      <c r="S46" s="2"/>
      <c r="T46" s="2"/>
    </row>
    <row r="47" spans="1:20" s="1" customFormat="1" x14ac:dyDescent="0.2">
      <c r="A47" s="8"/>
      <c r="B47" s="16" t="s">
        <v>21</v>
      </c>
      <c r="C47" s="20">
        <v>39237</v>
      </c>
      <c r="D47" s="23">
        <f ca="1">DATEDIF(C47,TODAY(),"d")</f>
        <v>3924</v>
      </c>
      <c r="E47" s="11" t="s">
        <v>22</v>
      </c>
      <c r="F47" s="11"/>
      <c r="G47" s="12" t="s">
        <v>2</v>
      </c>
      <c r="H47" s="11">
        <v>42355</v>
      </c>
      <c r="I47" s="10" t="s">
        <v>12</v>
      </c>
      <c r="J47" s="8">
        <f ca="1">IF(K47&gt;=$O$2,1,0)</f>
        <v>0</v>
      </c>
      <c r="K47" s="9">
        <f ca="1">D47/365.25</f>
        <v>10.743326488706366</v>
      </c>
      <c r="L47" s="8">
        <v>12000</v>
      </c>
      <c r="M47" s="8">
        <f ca="1">L47*J47</f>
        <v>0</v>
      </c>
      <c r="O47" s="3"/>
      <c r="P47" s="3"/>
      <c r="Q47" s="3"/>
      <c r="R47" s="2"/>
      <c r="S47" s="2"/>
      <c r="T47" s="2"/>
    </row>
    <row r="48" spans="1:20" s="1" customFormat="1" x14ac:dyDescent="0.2">
      <c r="A48" s="15"/>
      <c r="B48" s="16" t="s">
        <v>21</v>
      </c>
      <c r="C48" s="20">
        <v>39237</v>
      </c>
      <c r="D48" s="13">
        <f ca="1">DATEDIF(C48,TODAY(),"d")</f>
        <v>3924</v>
      </c>
      <c r="E48" s="11" t="s">
        <v>22</v>
      </c>
      <c r="F48" s="12"/>
      <c r="G48" s="12" t="s">
        <v>2</v>
      </c>
      <c r="H48" s="11">
        <v>47450</v>
      </c>
      <c r="I48" s="10" t="s">
        <v>12</v>
      </c>
      <c r="J48" s="8">
        <f ca="1">IF(K48&gt;=$O$2,1,0)</f>
        <v>0</v>
      </c>
      <c r="K48" s="9">
        <f ca="1">D48/365.25</f>
        <v>10.743326488706366</v>
      </c>
      <c r="L48" s="8">
        <v>12000</v>
      </c>
      <c r="M48" s="8">
        <f ca="1">L48*J48</f>
        <v>0</v>
      </c>
      <c r="O48" s="3"/>
      <c r="P48" s="3"/>
      <c r="Q48" s="3"/>
      <c r="R48" s="2"/>
      <c r="S48" s="2"/>
      <c r="T48" s="2"/>
    </row>
    <row r="49" spans="1:20" s="1" customFormat="1" x14ac:dyDescent="0.2">
      <c r="A49" s="15"/>
      <c r="B49" s="19" t="s">
        <v>25</v>
      </c>
      <c r="C49" s="22" t="s">
        <v>24</v>
      </c>
      <c r="D49" s="13">
        <f ca="1">DATEDIF(C49,TODAY(),"d")</f>
        <v>3823</v>
      </c>
      <c r="E49" s="21" t="s">
        <v>3</v>
      </c>
      <c r="F49" s="11"/>
      <c r="G49" s="12" t="s">
        <v>2</v>
      </c>
      <c r="H49" s="11">
        <v>84855</v>
      </c>
      <c r="I49" s="10" t="s">
        <v>1</v>
      </c>
      <c r="J49" s="8">
        <f ca="1">IF(K49&gt;=$O$2,1,0)</f>
        <v>0</v>
      </c>
      <c r="K49" s="9">
        <f ca="1">D49/365.25</f>
        <v>10.466803559206022</v>
      </c>
      <c r="L49" s="8">
        <v>24000</v>
      </c>
      <c r="M49" s="8">
        <f ca="1">L49*J49</f>
        <v>0</v>
      </c>
      <c r="O49" s="3"/>
      <c r="P49" s="3"/>
      <c r="Q49" s="3"/>
      <c r="R49" s="2"/>
      <c r="S49" s="2"/>
      <c r="T49" s="2"/>
    </row>
    <row r="50" spans="1:20" s="1" customFormat="1" x14ac:dyDescent="0.2">
      <c r="A50" s="16"/>
      <c r="B50" s="16" t="s">
        <v>21</v>
      </c>
      <c r="C50" s="20">
        <v>39356</v>
      </c>
      <c r="D50" s="13">
        <f ca="1">DATEDIF(C50,TODAY(),"d")</f>
        <v>3805</v>
      </c>
      <c r="E50" s="11" t="s">
        <v>3</v>
      </c>
      <c r="F50" s="11"/>
      <c r="G50" s="12" t="s">
        <v>2</v>
      </c>
      <c r="H50" s="11">
        <v>33344</v>
      </c>
      <c r="I50" s="10" t="s">
        <v>12</v>
      </c>
      <c r="J50" s="8">
        <f ca="1">IF(K50&gt;=$O$2,1,0)</f>
        <v>0</v>
      </c>
      <c r="K50" s="9">
        <f ca="1">D50/365.25</f>
        <v>10.417522245037645</v>
      </c>
      <c r="L50" s="8">
        <v>12200</v>
      </c>
      <c r="M50" s="8">
        <f ca="1">L50*J50</f>
        <v>0</v>
      </c>
      <c r="O50" s="3"/>
      <c r="P50" s="3"/>
      <c r="Q50" s="3"/>
      <c r="R50" s="2"/>
      <c r="S50" s="2"/>
      <c r="T50" s="2"/>
    </row>
    <row r="51" spans="1:20" s="1" customFormat="1" x14ac:dyDescent="0.2">
      <c r="A51" s="15"/>
      <c r="B51" s="18" t="s">
        <v>9</v>
      </c>
      <c r="C51" s="20" t="s">
        <v>23</v>
      </c>
      <c r="D51" s="13">
        <f ca="1">DATEDIF(C51,TODAY(),"d")</f>
        <v>3759</v>
      </c>
      <c r="E51" s="11" t="s">
        <v>3</v>
      </c>
      <c r="F51" s="11"/>
      <c r="G51" s="12" t="s">
        <v>2</v>
      </c>
      <c r="H51" s="21">
        <v>101244</v>
      </c>
      <c r="I51" s="10" t="s">
        <v>7</v>
      </c>
      <c r="J51" s="8">
        <f ca="1">IF(K51&gt;=$O$2,1,0)</f>
        <v>0</v>
      </c>
      <c r="K51" s="9">
        <f ca="1">D51/365.25</f>
        <v>10.291581108829568</v>
      </c>
      <c r="L51" s="8">
        <v>36000</v>
      </c>
      <c r="M51" s="8">
        <f ca="1">L51*J51</f>
        <v>0</v>
      </c>
      <c r="O51" s="3"/>
      <c r="P51" s="3"/>
      <c r="Q51" s="3"/>
      <c r="R51" s="2"/>
      <c r="S51" s="2"/>
      <c r="T51" s="2"/>
    </row>
    <row r="52" spans="1:20" s="1" customFormat="1" x14ac:dyDescent="0.2">
      <c r="A52" s="15"/>
      <c r="B52" s="16" t="s">
        <v>21</v>
      </c>
      <c r="C52" s="22">
        <v>39422</v>
      </c>
      <c r="D52" s="13">
        <f ca="1">DATEDIF(C52,TODAY(),"d")</f>
        <v>3739</v>
      </c>
      <c r="E52" s="21" t="s">
        <v>22</v>
      </c>
      <c r="F52" s="12"/>
      <c r="G52" s="12" t="s">
        <v>2</v>
      </c>
      <c r="H52" s="11">
        <v>125472</v>
      </c>
      <c r="I52" s="10" t="s">
        <v>12</v>
      </c>
      <c r="J52" s="8">
        <f ca="1">IF(K52&gt;=$O$2,1,0)</f>
        <v>0</v>
      </c>
      <c r="K52" s="9">
        <f ca="1">D52/365.25</f>
        <v>10.236824093086927</v>
      </c>
      <c r="L52" s="8">
        <v>12200</v>
      </c>
      <c r="M52" s="8">
        <f ca="1">L52*J52</f>
        <v>0</v>
      </c>
      <c r="O52" s="3"/>
      <c r="P52" s="3"/>
      <c r="Q52" s="3"/>
      <c r="R52" s="2"/>
      <c r="S52" s="2"/>
      <c r="T52" s="2"/>
    </row>
    <row r="53" spans="1:20" s="1" customFormat="1" x14ac:dyDescent="0.2">
      <c r="A53" s="15"/>
      <c r="B53" s="16" t="s">
        <v>21</v>
      </c>
      <c r="C53" s="14">
        <v>39722</v>
      </c>
      <c r="D53" s="13">
        <f ca="1">DATEDIF(C53,TODAY(),"d")</f>
        <v>3439</v>
      </c>
      <c r="E53" s="11" t="s">
        <v>3</v>
      </c>
      <c r="F53" s="11"/>
      <c r="G53" s="12" t="s">
        <v>2</v>
      </c>
      <c r="H53" s="11">
        <v>195252</v>
      </c>
      <c r="I53" s="10" t="s">
        <v>12</v>
      </c>
      <c r="J53" s="8">
        <f ca="1">IF(K53&gt;=$O$2,1,0)</f>
        <v>0</v>
      </c>
      <c r="K53" s="9">
        <f ca="1">D53/365.25</f>
        <v>9.415468856947296</v>
      </c>
      <c r="L53" s="8">
        <v>22000</v>
      </c>
      <c r="M53" s="8">
        <f ca="1">L53*J53</f>
        <v>0</v>
      </c>
      <c r="O53" s="3"/>
      <c r="P53" s="3"/>
      <c r="Q53" s="3"/>
      <c r="R53" s="2"/>
      <c r="S53" s="2"/>
      <c r="T53" s="2"/>
    </row>
    <row r="54" spans="1:20" s="1" customFormat="1" x14ac:dyDescent="0.2">
      <c r="A54" s="19"/>
      <c r="B54" s="16" t="s">
        <v>21</v>
      </c>
      <c r="C54" s="14" t="s">
        <v>20</v>
      </c>
      <c r="D54" s="13">
        <f ca="1">DATEDIF(C54,TODAY(),"d")</f>
        <v>3349</v>
      </c>
      <c r="E54" s="11" t="s">
        <v>3</v>
      </c>
      <c r="F54" s="11"/>
      <c r="G54" s="12" t="s">
        <v>2</v>
      </c>
      <c r="H54" s="11">
        <v>200028</v>
      </c>
      <c r="I54" s="10" t="s">
        <v>12</v>
      </c>
      <c r="J54" s="8">
        <f ca="1">IF(K54&gt;=$O$2,1,0)</f>
        <v>0</v>
      </c>
      <c r="K54" s="9">
        <f ca="1">D54/365.25</f>
        <v>9.1690622861054081</v>
      </c>
      <c r="L54" s="8">
        <v>22000</v>
      </c>
      <c r="M54" s="8">
        <f ca="1">L54*J54</f>
        <v>0</v>
      </c>
      <c r="O54" s="3"/>
      <c r="P54" s="3"/>
      <c r="Q54" s="3"/>
      <c r="R54" s="2"/>
      <c r="S54" s="2"/>
      <c r="T54" s="2"/>
    </row>
    <row r="55" spans="1:20" s="1" customFormat="1" x14ac:dyDescent="0.2">
      <c r="A55" s="16"/>
      <c r="B55" s="18" t="s">
        <v>19</v>
      </c>
      <c r="C55" s="20" t="s">
        <v>18</v>
      </c>
      <c r="D55" s="13">
        <f ca="1">DATEDIF(C55,TODAY(),"d")</f>
        <v>3152</v>
      </c>
      <c r="E55" s="11" t="s">
        <v>3</v>
      </c>
      <c r="F55" s="11"/>
      <c r="G55" s="12" t="s">
        <v>2</v>
      </c>
      <c r="H55" s="11">
        <v>51230</v>
      </c>
      <c r="I55" s="10" t="s">
        <v>12</v>
      </c>
      <c r="J55" s="8">
        <f ca="1">IF(K55&gt;=$O$2,1,0)</f>
        <v>0</v>
      </c>
      <c r="K55" s="9">
        <f ca="1">D55/365.25</f>
        <v>8.6297056810403827</v>
      </c>
      <c r="L55" s="8">
        <v>12000</v>
      </c>
      <c r="M55" s="8">
        <f ca="1">L55*J55</f>
        <v>0</v>
      </c>
      <c r="O55" s="3"/>
      <c r="P55" s="3"/>
      <c r="Q55" s="3"/>
      <c r="R55" s="2"/>
      <c r="S55" s="2"/>
      <c r="T55" s="2"/>
    </row>
    <row r="56" spans="1:20" s="1" customFormat="1" x14ac:dyDescent="0.2">
      <c r="A56" s="16"/>
      <c r="B56" s="16" t="s">
        <v>17</v>
      </c>
      <c r="C56" s="20">
        <v>40088</v>
      </c>
      <c r="D56" s="13">
        <f ca="1">DATEDIF(C56,TODAY(),"d")</f>
        <v>3073</v>
      </c>
      <c r="E56" s="12" t="s">
        <v>3</v>
      </c>
      <c r="F56" s="12"/>
      <c r="G56" s="12" t="s">
        <v>2</v>
      </c>
      <c r="H56" s="11">
        <v>33966</v>
      </c>
      <c r="I56" s="10" t="s">
        <v>1</v>
      </c>
      <c r="J56" s="8">
        <f ca="1">IF(K56&gt;=$O$2,1,0)</f>
        <v>0</v>
      </c>
      <c r="K56" s="9">
        <f ca="1">D56/365.25</f>
        <v>8.4134154688569467</v>
      </c>
      <c r="L56" s="8">
        <v>24000</v>
      </c>
      <c r="M56" s="8">
        <f ca="1">L56*J56</f>
        <v>0</v>
      </c>
      <c r="O56" s="3"/>
      <c r="P56" s="3"/>
      <c r="Q56" s="3"/>
      <c r="R56" s="2"/>
      <c r="S56" s="2"/>
      <c r="T56" s="2"/>
    </row>
    <row r="57" spans="1:20" s="1" customFormat="1" x14ac:dyDescent="0.2">
      <c r="A57" s="18"/>
      <c r="B57" s="18" t="s">
        <v>16</v>
      </c>
      <c r="C57" s="14" t="s">
        <v>15</v>
      </c>
      <c r="D57" s="13">
        <f ca="1">DATEDIF(C57,TODAY(),"d")</f>
        <v>1507</v>
      </c>
      <c r="E57" s="11" t="s">
        <v>3</v>
      </c>
      <c r="F57" s="21"/>
      <c r="G57" s="12" t="s">
        <v>2</v>
      </c>
      <c r="H57" s="11">
        <v>15200</v>
      </c>
      <c r="I57" s="10" t="s">
        <v>7</v>
      </c>
      <c r="J57" s="8">
        <f ca="1">IF(K57&gt;=$O$2,1,0)</f>
        <v>0</v>
      </c>
      <c r="K57" s="9">
        <f ca="1">D57/365.25</f>
        <v>4.1259411362080769</v>
      </c>
      <c r="L57" s="8">
        <v>36000</v>
      </c>
      <c r="M57" s="8">
        <f ca="1">L57*J57</f>
        <v>0</v>
      </c>
      <c r="O57" s="3"/>
      <c r="P57" s="3"/>
      <c r="Q57" s="3"/>
      <c r="R57" s="2"/>
      <c r="S57" s="2"/>
      <c r="T57" s="2"/>
    </row>
    <row r="58" spans="1:20" s="1" customFormat="1" x14ac:dyDescent="0.2">
      <c r="A58" s="18"/>
      <c r="B58" s="18" t="s">
        <v>14</v>
      </c>
      <c r="C58" s="14" t="s">
        <v>13</v>
      </c>
      <c r="D58" s="13">
        <f ca="1">DATEDIF(C58,TODAY(),"d")</f>
        <v>1128</v>
      </c>
      <c r="E58" s="11" t="s">
        <v>3</v>
      </c>
      <c r="F58" s="11"/>
      <c r="G58" s="12" t="s">
        <v>2</v>
      </c>
      <c r="H58" s="17">
        <v>1619</v>
      </c>
      <c r="I58" s="10" t="s">
        <v>12</v>
      </c>
      <c r="J58" s="8">
        <f ca="1">IF(K58&gt;=$O$2,1,0)</f>
        <v>0</v>
      </c>
      <c r="K58" s="9">
        <f ca="1">D58/365.25</f>
        <v>3.0882956878850103</v>
      </c>
      <c r="L58" s="8">
        <v>12200</v>
      </c>
      <c r="M58" s="8">
        <f ca="1">L58*J58</f>
        <v>0</v>
      </c>
      <c r="O58" s="3"/>
      <c r="P58" s="3"/>
      <c r="Q58" s="3"/>
      <c r="R58" s="2"/>
      <c r="S58" s="2"/>
      <c r="T58" s="2"/>
    </row>
    <row r="59" spans="1:20" s="1" customFormat="1" x14ac:dyDescent="0.2">
      <c r="A59" s="19"/>
      <c r="B59" s="18" t="s">
        <v>6</v>
      </c>
      <c r="C59" s="14">
        <v>42127</v>
      </c>
      <c r="D59" s="13">
        <f ca="1">DATEDIF(C59,TODAY(),"d")</f>
        <v>1034</v>
      </c>
      <c r="E59" s="11" t="s">
        <v>3</v>
      </c>
      <c r="F59" s="11"/>
      <c r="G59" s="12" t="s">
        <v>2</v>
      </c>
      <c r="H59" s="11">
        <v>13890</v>
      </c>
      <c r="I59" s="10" t="s">
        <v>1</v>
      </c>
      <c r="J59" s="8">
        <f ca="1">IF(K59&gt;=$O$2,1,0)</f>
        <v>0</v>
      </c>
      <c r="K59" s="9">
        <f ca="1">D59/365.25</f>
        <v>2.8309377138945928</v>
      </c>
      <c r="L59" s="8">
        <v>24000</v>
      </c>
      <c r="M59" s="8">
        <f ca="1">L59*J59</f>
        <v>0</v>
      </c>
      <c r="O59" s="3"/>
      <c r="P59" s="3"/>
      <c r="Q59" s="3"/>
      <c r="R59" s="2"/>
      <c r="S59" s="2"/>
      <c r="T59" s="2"/>
    </row>
    <row r="60" spans="1:20" s="1" customFormat="1" x14ac:dyDescent="0.2">
      <c r="A60" s="19"/>
      <c r="B60" s="18" t="s">
        <v>11</v>
      </c>
      <c r="C60" s="14">
        <v>42258</v>
      </c>
      <c r="D60" s="13">
        <f ca="1">DATEDIF(C60,TODAY(),"d")</f>
        <v>903</v>
      </c>
      <c r="E60" s="11" t="s">
        <v>3</v>
      </c>
      <c r="F60" s="11"/>
      <c r="G60" s="12" t="s">
        <v>2</v>
      </c>
      <c r="H60" s="11">
        <v>6317</v>
      </c>
      <c r="I60" s="10" t="s">
        <v>10</v>
      </c>
      <c r="J60" s="8">
        <f ca="1">IF(K60&gt;=$O$2,1,0)</f>
        <v>0</v>
      </c>
      <c r="K60" s="9">
        <f ca="1">D60/365.25</f>
        <v>2.4722792607802875</v>
      </c>
      <c r="L60" s="8">
        <v>26000</v>
      </c>
      <c r="M60" s="8">
        <f ca="1">L60*J60</f>
        <v>0</v>
      </c>
      <c r="O60" s="3"/>
      <c r="P60" s="3"/>
      <c r="Q60" s="3"/>
      <c r="R60" s="2"/>
      <c r="S60" s="2"/>
      <c r="T60" s="2"/>
    </row>
    <row r="61" spans="1:20" s="1" customFormat="1" x14ac:dyDescent="0.2">
      <c r="A61" s="19"/>
      <c r="B61" s="18" t="s">
        <v>11</v>
      </c>
      <c r="C61" s="14">
        <v>42288</v>
      </c>
      <c r="D61" s="13">
        <f ca="1">DATEDIF(C61,TODAY(),"d")</f>
        <v>873</v>
      </c>
      <c r="E61" s="11" t="s">
        <v>3</v>
      </c>
      <c r="F61" s="11"/>
      <c r="G61" s="12" t="s">
        <v>2</v>
      </c>
      <c r="H61" s="11">
        <v>8808</v>
      </c>
      <c r="I61" s="10" t="s">
        <v>10</v>
      </c>
      <c r="J61" s="8">
        <f ca="1">IF(K61&gt;=$O$2,1,0)</f>
        <v>0</v>
      </c>
      <c r="K61" s="9">
        <f ca="1">D61/365.25</f>
        <v>2.3901437371663246</v>
      </c>
      <c r="L61" s="8">
        <v>26000</v>
      </c>
      <c r="M61" s="8">
        <f ca="1">L61*J61</f>
        <v>0</v>
      </c>
      <c r="O61" s="3"/>
      <c r="P61" s="3"/>
      <c r="Q61" s="3"/>
      <c r="R61" s="2"/>
      <c r="S61" s="2"/>
      <c r="T61" s="2"/>
    </row>
    <row r="62" spans="1:20" s="1" customFormat="1" x14ac:dyDescent="0.2">
      <c r="A62" s="16"/>
      <c r="B62" s="16" t="s">
        <v>9</v>
      </c>
      <c r="C62" s="20" t="s">
        <v>8</v>
      </c>
      <c r="D62" s="13">
        <f ca="1">DATEDIF(C62,TODAY(),"d")</f>
        <v>801</v>
      </c>
      <c r="E62" s="11" t="s">
        <v>3</v>
      </c>
      <c r="F62" s="11"/>
      <c r="G62" s="12" t="s">
        <v>2</v>
      </c>
      <c r="H62" s="11"/>
      <c r="I62" s="10" t="s">
        <v>7</v>
      </c>
      <c r="J62" s="8">
        <f ca="1">IF(K62&gt;=$O$2,1,0)</f>
        <v>0</v>
      </c>
      <c r="K62" s="9">
        <f ca="1">D62/365.25</f>
        <v>2.193018480492813</v>
      </c>
      <c r="L62" s="8">
        <v>36000</v>
      </c>
      <c r="M62" s="8">
        <f ca="1">L62*J62</f>
        <v>0</v>
      </c>
      <c r="O62" s="3"/>
      <c r="P62" s="3"/>
      <c r="Q62" s="3"/>
      <c r="R62" s="2"/>
      <c r="S62" s="2"/>
      <c r="T62" s="2"/>
    </row>
    <row r="63" spans="1:20" s="1" customFormat="1" x14ac:dyDescent="0.2">
      <c r="A63" s="19"/>
      <c r="B63" s="18" t="s">
        <v>6</v>
      </c>
      <c r="C63" s="14" t="s">
        <v>5</v>
      </c>
      <c r="D63" s="13">
        <f ca="1">DATEDIF(C63,TODAY(),"d")</f>
        <v>732</v>
      </c>
      <c r="E63" s="11" t="s">
        <v>3</v>
      </c>
      <c r="F63" s="11"/>
      <c r="G63" s="12" t="s">
        <v>2</v>
      </c>
      <c r="H63" s="17">
        <v>3131</v>
      </c>
      <c r="I63" s="10" t="s">
        <v>1</v>
      </c>
      <c r="J63" s="8">
        <f ca="1">IF(K63&gt;=$O$2,1,0)</f>
        <v>0</v>
      </c>
      <c r="K63" s="9">
        <f ca="1">D63/365.25</f>
        <v>2.0041067761806981</v>
      </c>
      <c r="L63" s="8">
        <v>24000</v>
      </c>
      <c r="M63" s="8">
        <f ca="1">L63*J63</f>
        <v>0</v>
      </c>
      <c r="O63" s="3"/>
      <c r="P63" s="3"/>
      <c r="Q63" s="3"/>
      <c r="R63" s="2"/>
      <c r="S63" s="2"/>
      <c r="T63" s="2"/>
    </row>
    <row r="64" spans="1:20" s="1" customFormat="1" x14ac:dyDescent="0.2">
      <c r="A64" s="16"/>
      <c r="B64" s="15" t="s">
        <v>4</v>
      </c>
      <c r="C64" s="14">
        <v>42583</v>
      </c>
      <c r="D64" s="13">
        <f ca="1">DATEDIF(C64,TODAY(),"d")</f>
        <v>578</v>
      </c>
      <c r="E64" s="11" t="s">
        <v>3</v>
      </c>
      <c r="F64" s="12"/>
      <c r="G64" s="12" t="s">
        <v>2</v>
      </c>
      <c r="H64" s="11">
        <v>1858</v>
      </c>
      <c r="I64" s="10" t="s">
        <v>1</v>
      </c>
      <c r="J64" s="8">
        <f ca="1">IF(K64&gt;=$O$2,1,0)</f>
        <v>0</v>
      </c>
      <c r="K64" s="9">
        <f ca="1">D64/365.25</f>
        <v>1.5824777549623545</v>
      </c>
      <c r="L64" s="8">
        <v>24000</v>
      </c>
      <c r="M64" s="8">
        <f ca="1">L64*J64</f>
        <v>0</v>
      </c>
      <c r="O64" s="3"/>
      <c r="P64" s="3"/>
      <c r="Q64" s="3"/>
      <c r="R64" s="2"/>
      <c r="S64" s="2"/>
      <c r="T64" s="2"/>
    </row>
    <row r="65" spans="1:20" s="1" customFormat="1" x14ac:dyDescent="0.2">
      <c r="A65" s="7" t="s">
        <v>0</v>
      </c>
      <c r="B65" s="5"/>
      <c r="I65" s="5"/>
      <c r="J65" s="4"/>
      <c r="K65" s="4"/>
      <c r="L65" s="4"/>
      <c r="M65" s="4"/>
      <c r="O65" s="3"/>
      <c r="P65" s="3"/>
      <c r="Q65" s="3"/>
      <c r="R65" s="2"/>
      <c r="S65" s="2"/>
      <c r="T65" s="2"/>
    </row>
    <row r="66" spans="1:20" s="1" customForma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4"/>
      <c r="O66" s="3"/>
      <c r="P66" s="3"/>
      <c r="Q66" s="3"/>
      <c r="R66" s="2"/>
      <c r="S66" s="2"/>
      <c r="T66" s="2"/>
    </row>
    <row r="67" spans="1:20" s="1" customFormat="1" x14ac:dyDescent="0.2">
      <c r="B67" s="5"/>
      <c r="I67" s="5"/>
      <c r="J67" s="4"/>
      <c r="K67" s="4"/>
      <c r="L67" s="4"/>
      <c r="M67" s="4"/>
      <c r="O67" s="3"/>
      <c r="P67" s="3"/>
      <c r="Q67" s="3"/>
      <c r="R67" s="2"/>
      <c r="S67" s="2"/>
      <c r="T67" s="2"/>
    </row>
    <row r="68" spans="1:20" s="1" customFormat="1" x14ac:dyDescent="0.2">
      <c r="B68" s="5"/>
      <c r="I68" s="5"/>
      <c r="J68" s="4"/>
      <c r="K68" s="4"/>
      <c r="L68" s="4"/>
      <c r="M68" s="4"/>
      <c r="O68" s="3"/>
      <c r="P68" s="3"/>
      <c r="Q68" s="3"/>
      <c r="R68" s="2"/>
      <c r="S68" s="2"/>
      <c r="T68" s="2"/>
    </row>
    <row r="69" spans="1:20" s="1" customFormat="1" x14ac:dyDescent="0.2">
      <c r="B69" s="5"/>
      <c r="I69" s="5"/>
      <c r="J69" s="4"/>
      <c r="K69" s="4"/>
      <c r="L69" s="4"/>
      <c r="M69" s="4"/>
      <c r="O69" s="3"/>
      <c r="P69" s="3"/>
      <c r="Q69" s="3"/>
      <c r="R69" s="2"/>
      <c r="S69" s="2"/>
      <c r="T69" s="2"/>
    </row>
    <row r="70" spans="1:20" s="1" customFormat="1" x14ac:dyDescent="0.2">
      <c r="B70" s="5"/>
      <c r="I70" s="5"/>
      <c r="J70" s="4"/>
      <c r="K70" s="4"/>
      <c r="L70" s="4"/>
      <c r="M70" s="4"/>
      <c r="O70" s="3"/>
      <c r="P70" s="3"/>
      <c r="Q70" s="3"/>
      <c r="R70" s="2"/>
      <c r="S70" s="2"/>
      <c r="T70" s="2"/>
    </row>
    <row r="71" spans="1:20" s="1" customFormat="1" x14ac:dyDescent="0.2">
      <c r="B71" s="5"/>
      <c r="I71" s="5"/>
      <c r="J71" s="4"/>
      <c r="K71" s="4"/>
      <c r="L71" s="4"/>
      <c r="M71" s="4"/>
      <c r="O71" s="3"/>
      <c r="P71" s="3"/>
      <c r="Q71" s="3"/>
      <c r="R71" s="2"/>
      <c r="S71" s="2"/>
      <c r="T71" s="2"/>
    </row>
    <row r="72" spans="1:20" s="1" customFormat="1" x14ac:dyDescent="0.2">
      <c r="B72" s="5"/>
      <c r="I72" s="5"/>
      <c r="J72" s="4"/>
      <c r="K72" s="4"/>
      <c r="L72" s="4"/>
      <c r="M72" s="4"/>
      <c r="O72" s="3"/>
      <c r="P72" s="3"/>
      <c r="Q72" s="3"/>
      <c r="R72" s="2"/>
      <c r="S72" s="2"/>
      <c r="T72" s="2"/>
    </row>
    <row r="73" spans="1:20" s="1" customFormat="1" x14ac:dyDescent="0.2">
      <c r="B73" s="5"/>
      <c r="I73" s="5"/>
      <c r="J73" s="4"/>
      <c r="K73" s="4"/>
      <c r="L73" s="4"/>
      <c r="M73" s="4"/>
      <c r="O73" s="3"/>
      <c r="P73" s="3"/>
      <c r="Q73" s="3"/>
      <c r="R73" s="2"/>
      <c r="S73" s="2"/>
      <c r="T73" s="2"/>
    </row>
    <row r="74" spans="1:20" s="1" customFormat="1" x14ac:dyDescent="0.2">
      <c r="B74" s="5"/>
      <c r="I74" s="5"/>
      <c r="J74" s="4"/>
      <c r="K74" s="4"/>
      <c r="L74" s="4"/>
      <c r="M74" s="4"/>
      <c r="O74" s="3"/>
      <c r="P74" s="3"/>
      <c r="Q74" s="3"/>
      <c r="R74" s="2"/>
      <c r="S74" s="2"/>
      <c r="T74" s="2"/>
    </row>
    <row r="75" spans="1:20" s="1" customFormat="1" x14ac:dyDescent="0.2">
      <c r="B75" s="5"/>
      <c r="I75" s="5"/>
      <c r="J75" s="4"/>
      <c r="K75" s="4"/>
      <c r="L75" s="4"/>
      <c r="M75" s="4"/>
      <c r="O75" s="3"/>
      <c r="P75" s="3"/>
      <c r="Q75" s="3"/>
      <c r="R75" s="2"/>
      <c r="S75" s="2"/>
      <c r="T75" s="2"/>
    </row>
    <row r="76" spans="1:20" s="1" customFormat="1" x14ac:dyDescent="0.2">
      <c r="B76" s="5"/>
      <c r="I76" s="5"/>
      <c r="J76" s="4"/>
      <c r="K76" s="4"/>
      <c r="L76" s="4"/>
      <c r="M76" s="4"/>
      <c r="O76" s="3"/>
      <c r="P76" s="3"/>
      <c r="Q76" s="3"/>
      <c r="R76" s="2"/>
      <c r="S76" s="2"/>
      <c r="T76" s="2"/>
    </row>
    <row r="77" spans="1:20" s="1" customFormat="1" x14ac:dyDescent="0.2">
      <c r="B77" s="5"/>
      <c r="I77" s="5"/>
      <c r="J77" s="4"/>
      <c r="K77" s="4"/>
      <c r="L77" s="4"/>
      <c r="M77" s="4"/>
      <c r="O77" s="3"/>
      <c r="P77" s="3"/>
      <c r="Q77" s="3"/>
      <c r="R77" s="2"/>
      <c r="S77" s="2"/>
      <c r="T77" s="2"/>
    </row>
    <row r="78" spans="1:20" s="1" customFormat="1" x14ac:dyDescent="0.2">
      <c r="B78" s="5"/>
      <c r="I78" s="5"/>
      <c r="J78" s="4"/>
      <c r="K78" s="4"/>
      <c r="L78" s="4"/>
      <c r="M78" s="4"/>
      <c r="O78" s="3"/>
      <c r="P78" s="3"/>
      <c r="Q78" s="3"/>
      <c r="R78" s="2"/>
      <c r="S78" s="2"/>
      <c r="T78" s="2"/>
    </row>
  </sheetData>
  <mergeCells count="3">
    <mergeCell ref="A66:L66"/>
    <mergeCell ref="A14:M14"/>
    <mergeCell ref="A30:M30"/>
  </mergeCells>
  <dataValidations count="3">
    <dataValidation allowBlank="1" showInputMessage="1" showErrorMessage="1" promptTitle="creche municipale" prompt="25 Mme ricard tel:04 42 87 16 51" sqref="B19:B21"/>
    <dataValidation allowBlank="1" showInputMessage="1" showErrorMessage="1" promptTitle="valeur d'achat" prompt="100 000 f" sqref="A19:A20"/>
    <dataValidation allowBlank="1" showInputMessage="1" showErrorMessage="1" promptTitle="valeur d'achat" prompt="94 856 f" sqref="A38:A39"/>
  </dataValidations>
  <pageMargins left="0.25" right="0.25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HARMONISATION MODELE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CATELLA</dc:creator>
  <cp:lastModifiedBy>Jérôme CATELLA</cp:lastModifiedBy>
  <dcterms:created xsi:type="dcterms:W3CDTF">2018-03-02T08:26:58Z</dcterms:created>
  <dcterms:modified xsi:type="dcterms:W3CDTF">2018-03-02T08:28:59Z</dcterms:modified>
</cp:coreProperties>
</file>