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30" windowWidth="28515" windowHeight="11835" activeTab="1"/>
  </bookViews>
  <sheets>
    <sheet name="MODELISATION" sheetId="1" r:id="rId1"/>
    <sheet name="MODELISATION N1" sheetId="2" r:id="rId2"/>
    <sheet name="MODELISATION N2" sheetId="3" r:id="rId3"/>
    <sheet name="MODELISATION N3" sheetId="5" r:id="rId4"/>
    <sheet name="Feuil3" sheetId="4" r:id="rId5"/>
  </sheets>
  <definedNames>
    <definedName name="auj" localSheetId="1">#REF!</definedName>
    <definedName name="auj" localSheetId="2">#REF!</definedName>
    <definedName name="auj" localSheetId="3">#REF!</definedName>
    <definedName name="auj">#REF!</definedName>
    <definedName name="j_souhaités" localSheetId="1">#REF!</definedName>
    <definedName name="j_souhaités" localSheetId="2">#REF!</definedName>
    <definedName name="j_souhaités" localSheetId="3">#REF!</definedName>
    <definedName name="j_souhaités">#REF!</definedName>
    <definedName name="solver_cvg" localSheetId="0" hidden="1">0.0001</definedName>
    <definedName name="solver_cvg" localSheetId="1" hidden="1">0.0001</definedName>
    <definedName name="solver_cvg" localSheetId="2" hidden="1">0.0001</definedName>
    <definedName name="solver_cvg" localSheetId="3" hidden="1">0.0001</definedName>
    <definedName name="solver_drv" localSheetId="0" hidden="1">2</definedName>
    <definedName name="solver_drv" localSheetId="1" hidden="1">2</definedName>
    <definedName name="solver_drv" localSheetId="2" hidden="1">2</definedName>
    <definedName name="solver_drv" localSheetId="3" hidden="1">2</definedName>
    <definedName name="solver_eng" localSheetId="0" hidden="1">3</definedName>
    <definedName name="solver_eng" localSheetId="1" hidden="1">3</definedName>
    <definedName name="solver_eng" localSheetId="2" hidden="1">3</definedName>
    <definedName name="solver_eng" localSheetId="3" hidden="1">3</definedName>
    <definedName name="solver_est" localSheetId="0" hidden="1">1</definedName>
    <definedName name="solver_est" localSheetId="1" hidden="1">1</definedName>
    <definedName name="solver_est" localSheetId="2" hidden="1">1</definedName>
    <definedName name="solver_est" localSheetId="3" hidden="1">1</definedName>
    <definedName name="solver_itr" localSheetId="0" hidden="1">2147483647</definedName>
    <definedName name="solver_itr" localSheetId="1" hidden="1">2147483647</definedName>
    <definedName name="solver_itr" localSheetId="2" hidden="1">2147483647</definedName>
    <definedName name="solver_itr" localSheetId="3" hidden="1">2147483647</definedName>
    <definedName name="solver_lhs1" localSheetId="0" hidden="1">MODELISATION!$K$2:$K$64</definedName>
    <definedName name="solver_lhs1" localSheetId="1" hidden="1">'MODELISATION N1'!$K$2:$K$64</definedName>
    <definedName name="solver_lhs1" localSheetId="2" hidden="1">'MODELISATION N2'!$K$2:$K$64</definedName>
    <definedName name="solver_lhs1" localSheetId="3" hidden="1">'MODELISATION N3'!$K$2:$K$64</definedName>
    <definedName name="solver_mip" localSheetId="0" hidden="1">2147483647</definedName>
    <definedName name="solver_mip" localSheetId="1" hidden="1">2147483647</definedName>
    <definedName name="solver_mip" localSheetId="2" hidden="1">2147483647</definedName>
    <definedName name="solver_mip" localSheetId="3" hidden="1">2147483647</definedName>
    <definedName name="solver_mni" localSheetId="0" hidden="1">30</definedName>
    <definedName name="solver_mni" localSheetId="1" hidden="1">30</definedName>
    <definedName name="solver_mni" localSheetId="2" hidden="1">30</definedName>
    <definedName name="solver_mni" localSheetId="3" hidden="1">30</definedName>
    <definedName name="solver_mrt" localSheetId="0" hidden="1">0.075</definedName>
    <definedName name="solver_mrt" localSheetId="1" hidden="1">0.075</definedName>
    <definedName name="solver_mrt" localSheetId="2" hidden="1">0.075</definedName>
    <definedName name="solver_mrt" localSheetId="3" hidden="1">0.075</definedName>
    <definedName name="solver_msl" localSheetId="0" hidden="1">2</definedName>
    <definedName name="solver_msl" localSheetId="1" hidden="1">2</definedName>
    <definedName name="solver_msl" localSheetId="2" hidden="1">2</definedName>
    <definedName name="solver_msl" localSheetId="3" hidden="1">2</definedName>
    <definedName name="solver_neg" localSheetId="0" hidden="1">1</definedName>
    <definedName name="solver_neg" localSheetId="1" hidden="1">1</definedName>
    <definedName name="solver_neg" localSheetId="2" hidden="1">1</definedName>
    <definedName name="solver_neg" localSheetId="3" hidden="1">1</definedName>
    <definedName name="solver_nod" localSheetId="0" hidden="1">2147483647</definedName>
    <definedName name="solver_nod" localSheetId="1" hidden="1">2147483647</definedName>
    <definedName name="solver_nod" localSheetId="2" hidden="1">2147483647</definedName>
    <definedName name="solver_nod" localSheetId="3" hidden="1">2147483647</definedName>
    <definedName name="solver_num" localSheetId="0" hidden="1">0</definedName>
    <definedName name="solver_num" localSheetId="1" hidden="1">0</definedName>
    <definedName name="solver_num" localSheetId="2" hidden="1">0</definedName>
    <definedName name="solver_num" localSheetId="3" hidden="1">0</definedName>
    <definedName name="solver_nwt" localSheetId="0" hidden="1">1</definedName>
    <definedName name="solver_nwt" localSheetId="1" hidden="1">1</definedName>
    <definedName name="solver_nwt" localSheetId="2" hidden="1">1</definedName>
    <definedName name="solver_nwt" localSheetId="3" hidden="1">1</definedName>
    <definedName name="solver_pre" localSheetId="0" hidden="1">0.000001</definedName>
    <definedName name="solver_pre" localSheetId="1" hidden="1">0.000001</definedName>
    <definedName name="solver_pre" localSheetId="2" hidden="1">0.000001</definedName>
    <definedName name="solver_pre" localSheetId="3" hidden="1">0.000001</definedName>
    <definedName name="solver_rbv" localSheetId="0" hidden="1">2</definedName>
    <definedName name="solver_rbv" localSheetId="1" hidden="1">2</definedName>
    <definedName name="solver_rbv" localSheetId="2" hidden="1">2</definedName>
    <definedName name="solver_rbv" localSheetId="3" hidden="1">2</definedName>
    <definedName name="solver_rel1" localSheetId="0" hidden="1">3</definedName>
    <definedName name="solver_rel1" localSheetId="1" hidden="1">3</definedName>
    <definedName name="solver_rel1" localSheetId="2" hidden="1">3</definedName>
    <definedName name="solver_rel1" localSheetId="3" hidden="1">3</definedName>
    <definedName name="solver_rhs1" localSheetId="0" hidden="1">6</definedName>
    <definedName name="solver_rhs1" localSheetId="1" hidden="1">6</definedName>
    <definedName name="solver_rhs1" localSheetId="2" hidden="1">6</definedName>
    <definedName name="solver_rhs1" localSheetId="3" hidden="1">6</definedName>
    <definedName name="solver_rlx" localSheetId="0" hidden="1">2</definedName>
    <definedName name="solver_rlx" localSheetId="1" hidden="1">2</definedName>
    <definedName name="solver_rlx" localSheetId="2" hidden="1">2</definedName>
    <definedName name="solver_rlx" localSheetId="3" hidden="1">2</definedName>
    <definedName name="solver_rsd" localSheetId="0" hidden="1">0</definedName>
    <definedName name="solver_rsd" localSheetId="1" hidden="1">0</definedName>
    <definedName name="solver_rsd" localSheetId="2" hidden="1">0</definedName>
    <definedName name="solver_rsd" localSheetId="3" hidden="1">0</definedName>
    <definedName name="solver_scl" localSheetId="0" hidden="1">2</definedName>
    <definedName name="solver_scl" localSheetId="1" hidden="1">2</definedName>
    <definedName name="solver_scl" localSheetId="2" hidden="1">2</definedName>
    <definedName name="solver_scl" localSheetId="3" hidden="1">2</definedName>
    <definedName name="solver_sho" localSheetId="0" hidden="1">2</definedName>
    <definedName name="solver_sho" localSheetId="1" hidden="1">2</definedName>
    <definedName name="solver_sho" localSheetId="2" hidden="1">2</definedName>
    <definedName name="solver_sho" localSheetId="3" hidden="1">2</definedName>
    <definedName name="solver_ssz" localSheetId="0" hidden="1">100</definedName>
    <definedName name="solver_ssz" localSheetId="1" hidden="1">100</definedName>
    <definedName name="solver_ssz" localSheetId="2" hidden="1">100</definedName>
    <definedName name="solver_ssz" localSheetId="3" hidden="1">100</definedName>
    <definedName name="solver_tim" localSheetId="0" hidden="1">2147483647</definedName>
    <definedName name="solver_tim" localSheetId="1" hidden="1">2147483647</definedName>
    <definedName name="solver_tim" localSheetId="2" hidden="1">2147483647</definedName>
    <definedName name="solver_tim" localSheetId="3" hidden="1">2147483647</definedName>
    <definedName name="solver_tol" localSheetId="0" hidden="1">0.01</definedName>
    <definedName name="solver_tol" localSheetId="1" hidden="1">0.01</definedName>
    <definedName name="solver_tol" localSheetId="2" hidden="1">0.01</definedName>
    <definedName name="solver_tol" localSheetId="3" hidden="1">0.01</definedName>
    <definedName name="solver_typ" localSheetId="0" hidden="1">2</definedName>
    <definedName name="solver_typ" localSheetId="1" hidden="1">2</definedName>
    <definedName name="solver_typ" localSheetId="2" hidden="1">2</definedName>
    <definedName name="solver_typ" localSheetId="3" hidden="1">2</definedName>
    <definedName name="solver_val" localSheetId="0" hidden="1">0</definedName>
    <definedName name="solver_val" localSheetId="1" hidden="1">0</definedName>
    <definedName name="solver_val" localSheetId="2" hidden="1">0</definedName>
    <definedName name="solver_val" localSheetId="3" hidden="1">0</definedName>
    <definedName name="solver_ver" localSheetId="0" hidden="1">3</definedName>
    <definedName name="solver_ver" localSheetId="1" hidden="1">3</definedName>
    <definedName name="solver_ver" localSheetId="2" hidden="1">3</definedName>
    <definedName name="solver_ver" localSheetId="3" hidden="1">3</definedName>
  </definedNames>
  <calcPr calcId="145621"/>
</workbook>
</file>

<file path=xl/calcChain.xml><?xml version="1.0" encoding="utf-8"?>
<calcChain xmlns="http://schemas.openxmlformats.org/spreadsheetml/2006/main">
  <c r="D64" i="5" l="1"/>
  <c r="K64" i="5" s="1"/>
  <c r="J64" i="5" s="1"/>
  <c r="M64" i="5" s="1"/>
  <c r="D63" i="5"/>
  <c r="K63" i="5" s="1"/>
  <c r="J63" i="5" s="1"/>
  <c r="M63" i="5" s="1"/>
  <c r="D62" i="5"/>
  <c r="K62" i="5" s="1"/>
  <c r="J62" i="5" s="1"/>
  <c r="M62" i="5" s="1"/>
  <c r="D61" i="5"/>
  <c r="K61" i="5" s="1"/>
  <c r="J61" i="5" s="1"/>
  <c r="M61" i="5" s="1"/>
  <c r="D60" i="5"/>
  <c r="K60" i="5" s="1"/>
  <c r="J60" i="5" s="1"/>
  <c r="M60" i="5" s="1"/>
  <c r="D59" i="5"/>
  <c r="K59" i="5" s="1"/>
  <c r="J59" i="5" s="1"/>
  <c r="M59" i="5" s="1"/>
  <c r="D58" i="5"/>
  <c r="K58" i="5" s="1"/>
  <c r="J58" i="5" s="1"/>
  <c r="M58" i="5" s="1"/>
  <c r="D57" i="5"/>
  <c r="K57" i="5" s="1"/>
  <c r="J57" i="5" s="1"/>
  <c r="M57" i="5" s="1"/>
  <c r="D56" i="5"/>
  <c r="K56" i="5" s="1"/>
  <c r="J56" i="5" s="1"/>
  <c r="M56" i="5" s="1"/>
  <c r="D55" i="5"/>
  <c r="K55" i="5" s="1"/>
  <c r="J55" i="5" s="1"/>
  <c r="M55" i="5" s="1"/>
  <c r="D54" i="5"/>
  <c r="K54" i="5" s="1"/>
  <c r="J54" i="5" s="1"/>
  <c r="M54" i="5" s="1"/>
  <c r="D53" i="5"/>
  <c r="K53" i="5" s="1"/>
  <c r="J53" i="5" s="1"/>
  <c r="M53" i="5" s="1"/>
  <c r="D52" i="5"/>
  <c r="K52" i="5" s="1"/>
  <c r="J52" i="5" s="1"/>
  <c r="M52" i="5" s="1"/>
  <c r="D51" i="5"/>
  <c r="K51" i="5" s="1"/>
  <c r="J51" i="5" s="1"/>
  <c r="M51" i="5" s="1"/>
  <c r="D50" i="5"/>
  <c r="K50" i="5" s="1"/>
  <c r="J50" i="5" s="1"/>
  <c r="M50" i="5" s="1"/>
  <c r="D49" i="5"/>
  <c r="K49" i="5" s="1"/>
  <c r="J49" i="5" s="1"/>
  <c r="M49" i="5" s="1"/>
  <c r="D48" i="5"/>
  <c r="K48" i="5" s="1"/>
  <c r="J48" i="5" s="1"/>
  <c r="M48" i="5" s="1"/>
  <c r="D47" i="5"/>
  <c r="K47" i="5" s="1"/>
  <c r="J47" i="5" s="1"/>
  <c r="M47" i="5" s="1"/>
  <c r="D46" i="5"/>
  <c r="K46" i="5" s="1"/>
  <c r="J46" i="5" s="1"/>
  <c r="M46" i="5" s="1"/>
  <c r="D45" i="5"/>
  <c r="K45" i="5" s="1"/>
  <c r="J45" i="5" s="1"/>
  <c r="M45" i="5" s="1"/>
  <c r="D44" i="5"/>
  <c r="K44" i="5" s="1"/>
  <c r="J44" i="5" s="1"/>
  <c r="M44" i="5" s="1"/>
  <c r="D43" i="5"/>
  <c r="K43" i="5" s="1"/>
  <c r="J43" i="5" s="1"/>
  <c r="M43" i="5" s="1"/>
  <c r="D42" i="5"/>
  <c r="K42" i="5" s="1"/>
  <c r="J42" i="5" s="1"/>
  <c r="M42" i="5" s="1"/>
  <c r="D41" i="5"/>
  <c r="K41" i="5" s="1"/>
  <c r="J41" i="5" s="1"/>
  <c r="M41" i="5" s="1"/>
  <c r="D40" i="5"/>
  <c r="K40" i="5" s="1"/>
  <c r="J40" i="5" s="1"/>
  <c r="M40" i="5" s="1"/>
  <c r="D39" i="5"/>
  <c r="K39" i="5" s="1"/>
  <c r="J39" i="5" s="1"/>
  <c r="M39" i="5" s="1"/>
  <c r="D38" i="5"/>
  <c r="K38" i="5" s="1"/>
  <c r="J38" i="5" s="1"/>
  <c r="M38" i="5" s="1"/>
  <c r="D37" i="5"/>
  <c r="K37" i="5" s="1"/>
  <c r="J37" i="5" s="1"/>
  <c r="M37" i="5" s="1"/>
  <c r="D36" i="5"/>
  <c r="K36" i="5" s="1"/>
  <c r="J36" i="5" s="1"/>
  <c r="M36" i="5" s="1"/>
  <c r="D35" i="5"/>
  <c r="K35" i="5" s="1"/>
  <c r="J35" i="5" s="1"/>
  <c r="M35" i="5" s="1"/>
  <c r="D34" i="5"/>
  <c r="K34" i="5" s="1"/>
  <c r="J34" i="5" s="1"/>
  <c r="M34" i="5" s="1"/>
  <c r="D33" i="5"/>
  <c r="K33" i="5" s="1"/>
  <c r="J33" i="5" s="1"/>
  <c r="M32" i="5"/>
  <c r="D32" i="5"/>
  <c r="K32" i="5" s="1"/>
  <c r="M31" i="5"/>
  <c r="D31" i="5"/>
  <c r="K31" i="5" s="1"/>
  <c r="D29" i="5"/>
  <c r="K29" i="5" s="1"/>
  <c r="J29" i="5" s="1"/>
  <c r="M29" i="5" s="1"/>
  <c r="D28" i="5"/>
  <c r="K28" i="5" s="1"/>
  <c r="J28" i="5" s="1"/>
  <c r="M28" i="5" s="1"/>
  <c r="D27" i="5"/>
  <c r="K27" i="5" s="1"/>
  <c r="J27" i="5" s="1"/>
  <c r="M27" i="5" s="1"/>
  <c r="K26" i="5"/>
  <c r="J26" i="5" s="1"/>
  <c r="M26" i="5" s="1"/>
  <c r="D26" i="5"/>
  <c r="D25" i="5"/>
  <c r="K25" i="5" s="1"/>
  <c r="J25" i="5" s="1"/>
  <c r="M25" i="5" s="1"/>
  <c r="D24" i="5"/>
  <c r="K24" i="5" s="1"/>
  <c r="J24" i="5" s="1"/>
  <c r="M24" i="5" s="1"/>
  <c r="D23" i="5"/>
  <c r="K23" i="5" s="1"/>
  <c r="J23" i="5" s="1"/>
  <c r="M23" i="5" s="1"/>
  <c r="D22" i="5"/>
  <c r="K22" i="5" s="1"/>
  <c r="J22" i="5" s="1"/>
  <c r="M22" i="5" s="1"/>
  <c r="D21" i="5"/>
  <c r="K21" i="5" s="1"/>
  <c r="J21" i="5" s="1"/>
  <c r="M21" i="5" s="1"/>
  <c r="D20" i="5"/>
  <c r="K20" i="5" s="1"/>
  <c r="J20" i="5" s="1"/>
  <c r="M20" i="5" s="1"/>
  <c r="D19" i="5"/>
  <c r="K19" i="5" s="1"/>
  <c r="J19" i="5" s="1"/>
  <c r="M19" i="5" s="1"/>
  <c r="D18" i="5"/>
  <c r="K18" i="5" s="1"/>
  <c r="J18" i="5" s="1"/>
  <c r="M18" i="5" s="1"/>
  <c r="D17" i="5"/>
  <c r="K17" i="5" s="1"/>
  <c r="J17" i="5" s="1"/>
  <c r="M17" i="5" s="1"/>
  <c r="D16" i="5"/>
  <c r="K16" i="5" s="1"/>
  <c r="J16" i="5" s="1"/>
  <c r="M16" i="5" s="1"/>
  <c r="D15" i="5"/>
  <c r="K15" i="5" s="1"/>
  <c r="J15" i="5" s="1"/>
  <c r="D13" i="5"/>
  <c r="K13" i="5" s="1"/>
  <c r="J13" i="5" s="1"/>
  <c r="M13" i="5" s="1"/>
  <c r="D12" i="5"/>
  <c r="K12" i="5" s="1"/>
  <c r="J12" i="5" s="1"/>
  <c r="M12" i="5" s="1"/>
  <c r="M11" i="5"/>
  <c r="D11" i="5"/>
  <c r="K11" i="5" s="1"/>
  <c r="D10" i="5"/>
  <c r="K10" i="5" s="1"/>
  <c r="J10" i="5" s="1"/>
  <c r="M10" i="5" s="1"/>
  <c r="M9" i="5"/>
  <c r="D9" i="5"/>
  <c r="K9" i="5" s="1"/>
  <c r="M8" i="5"/>
  <c r="D8" i="5"/>
  <c r="K8" i="5" s="1"/>
  <c r="M7" i="5"/>
  <c r="D7" i="5"/>
  <c r="K7" i="5" s="1"/>
  <c r="D6" i="5"/>
  <c r="K6" i="5" s="1"/>
  <c r="J6" i="5" s="1"/>
  <c r="M6" i="5" s="1"/>
  <c r="D5" i="5"/>
  <c r="K5" i="5" s="1"/>
  <c r="J5" i="5" s="1"/>
  <c r="M5" i="5" s="1"/>
  <c r="D4" i="5"/>
  <c r="K4" i="5" s="1"/>
  <c r="J4" i="5" s="1"/>
  <c r="M4" i="5" s="1"/>
  <c r="M3" i="5"/>
  <c r="D3" i="5"/>
  <c r="K3" i="5" s="1"/>
  <c r="D2" i="5"/>
  <c r="K2" i="5" s="1"/>
  <c r="D64" i="3"/>
  <c r="K64" i="3" s="1"/>
  <c r="J64" i="3" s="1"/>
  <c r="M64" i="3" s="1"/>
  <c r="D63" i="3"/>
  <c r="K63" i="3" s="1"/>
  <c r="J63" i="3" s="1"/>
  <c r="M63" i="3" s="1"/>
  <c r="D62" i="3"/>
  <c r="K62" i="3" s="1"/>
  <c r="J62" i="3" s="1"/>
  <c r="M62" i="3" s="1"/>
  <c r="D61" i="3"/>
  <c r="K61" i="3" s="1"/>
  <c r="J61" i="3" s="1"/>
  <c r="M61" i="3" s="1"/>
  <c r="D60" i="3"/>
  <c r="K60" i="3" s="1"/>
  <c r="J60" i="3" s="1"/>
  <c r="M60" i="3" s="1"/>
  <c r="D59" i="3"/>
  <c r="K59" i="3" s="1"/>
  <c r="J59" i="3" s="1"/>
  <c r="M59" i="3" s="1"/>
  <c r="D58" i="3"/>
  <c r="K58" i="3" s="1"/>
  <c r="J58" i="3" s="1"/>
  <c r="M58" i="3" s="1"/>
  <c r="D57" i="3"/>
  <c r="K57" i="3" s="1"/>
  <c r="J57" i="3" s="1"/>
  <c r="M57" i="3" s="1"/>
  <c r="D56" i="3"/>
  <c r="K56" i="3" s="1"/>
  <c r="J56" i="3" s="1"/>
  <c r="M56" i="3" s="1"/>
  <c r="D55" i="3"/>
  <c r="K55" i="3" s="1"/>
  <c r="J55" i="3" s="1"/>
  <c r="M55" i="3" s="1"/>
  <c r="D54" i="3"/>
  <c r="K54" i="3" s="1"/>
  <c r="J54" i="3" s="1"/>
  <c r="M54" i="3" s="1"/>
  <c r="D53" i="3"/>
  <c r="K53" i="3" s="1"/>
  <c r="J53" i="3" s="1"/>
  <c r="M53" i="3" s="1"/>
  <c r="D52" i="3"/>
  <c r="K52" i="3" s="1"/>
  <c r="J52" i="3" s="1"/>
  <c r="M52" i="3" s="1"/>
  <c r="D51" i="3"/>
  <c r="K51" i="3" s="1"/>
  <c r="J51" i="3" s="1"/>
  <c r="M51" i="3" s="1"/>
  <c r="D50" i="3"/>
  <c r="K50" i="3" s="1"/>
  <c r="J50" i="3" s="1"/>
  <c r="M50" i="3" s="1"/>
  <c r="D49" i="3"/>
  <c r="K49" i="3" s="1"/>
  <c r="J49" i="3" s="1"/>
  <c r="M49" i="3" s="1"/>
  <c r="D48" i="3"/>
  <c r="K48" i="3" s="1"/>
  <c r="J48" i="3" s="1"/>
  <c r="M48" i="3" s="1"/>
  <c r="D47" i="3"/>
  <c r="K47" i="3" s="1"/>
  <c r="J47" i="3" s="1"/>
  <c r="M47" i="3" s="1"/>
  <c r="D46" i="3"/>
  <c r="K46" i="3" s="1"/>
  <c r="J46" i="3" s="1"/>
  <c r="M46" i="3" s="1"/>
  <c r="D45" i="3"/>
  <c r="K45" i="3" s="1"/>
  <c r="J45" i="3" s="1"/>
  <c r="M45" i="3" s="1"/>
  <c r="D44" i="3"/>
  <c r="K44" i="3" s="1"/>
  <c r="J44" i="3" s="1"/>
  <c r="M44" i="3" s="1"/>
  <c r="D43" i="3"/>
  <c r="K43" i="3" s="1"/>
  <c r="J43" i="3" s="1"/>
  <c r="M43" i="3" s="1"/>
  <c r="D42" i="3"/>
  <c r="K42" i="3" s="1"/>
  <c r="J42" i="3" s="1"/>
  <c r="M42" i="3" s="1"/>
  <c r="D41" i="3"/>
  <c r="K41" i="3" s="1"/>
  <c r="J41" i="3" s="1"/>
  <c r="M41" i="3" s="1"/>
  <c r="D40" i="3"/>
  <c r="K40" i="3" s="1"/>
  <c r="J40" i="3" s="1"/>
  <c r="M40" i="3" s="1"/>
  <c r="D39" i="3"/>
  <c r="K39" i="3" s="1"/>
  <c r="J39" i="3" s="1"/>
  <c r="M39" i="3" s="1"/>
  <c r="D38" i="3"/>
  <c r="K38" i="3" s="1"/>
  <c r="J38" i="3" s="1"/>
  <c r="M38" i="3" s="1"/>
  <c r="D37" i="3"/>
  <c r="K37" i="3" s="1"/>
  <c r="J37" i="3" s="1"/>
  <c r="M37" i="3" s="1"/>
  <c r="D36" i="3"/>
  <c r="K36" i="3" s="1"/>
  <c r="J36" i="3" s="1"/>
  <c r="M36" i="3" s="1"/>
  <c r="D35" i="3"/>
  <c r="K35" i="3" s="1"/>
  <c r="J35" i="3" s="1"/>
  <c r="M35" i="3" s="1"/>
  <c r="D34" i="3"/>
  <c r="K34" i="3" s="1"/>
  <c r="J34" i="3" s="1"/>
  <c r="M34" i="3" s="1"/>
  <c r="D33" i="3"/>
  <c r="K33" i="3" s="1"/>
  <c r="J33" i="3" s="1"/>
  <c r="M32" i="3"/>
  <c r="D32" i="3"/>
  <c r="K32" i="3" s="1"/>
  <c r="M31" i="3"/>
  <c r="D31" i="3"/>
  <c r="K31" i="3" s="1"/>
  <c r="D29" i="3"/>
  <c r="K29" i="3" s="1"/>
  <c r="J29" i="3" s="1"/>
  <c r="M29" i="3" s="1"/>
  <c r="D28" i="3"/>
  <c r="K28" i="3" s="1"/>
  <c r="J28" i="3" s="1"/>
  <c r="M28" i="3" s="1"/>
  <c r="D27" i="3"/>
  <c r="K27" i="3" s="1"/>
  <c r="J27" i="3" s="1"/>
  <c r="M27" i="3" s="1"/>
  <c r="D26" i="3"/>
  <c r="K26" i="3" s="1"/>
  <c r="J26" i="3" s="1"/>
  <c r="M26" i="3" s="1"/>
  <c r="D25" i="3"/>
  <c r="K25" i="3" s="1"/>
  <c r="J25" i="3" s="1"/>
  <c r="M25" i="3" s="1"/>
  <c r="D24" i="3"/>
  <c r="K24" i="3" s="1"/>
  <c r="J24" i="3" s="1"/>
  <c r="M24" i="3" s="1"/>
  <c r="D23" i="3"/>
  <c r="K23" i="3" s="1"/>
  <c r="J23" i="3" s="1"/>
  <c r="M23" i="3" s="1"/>
  <c r="D22" i="3"/>
  <c r="K22" i="3" s="1"/>
  <c r="J22" i="3" s="1"/>
  <c r="M22" i="3" s="1"/>
  <c r="D21" i="3"/>
  <c r="K21" i="3" s="1"/>
  <c r="J21" i="3" s="1"/>
  <c r="M21" i="3" s="1"/>
  <c r="D20" i="3"/>
  <c r="K20" i="3" s="1"/>
  <c r="J20" i="3" s="1"/>
  <c r="M20" i="3" s="1"/>
  <c r="D19" i="3"/>
  <c r="K19" i="3" s="1"/>
  <c r="J19" i="3" s="1"/>
  <c r="M19" i="3" s="1"/>
  <c r="D18" i="3"/>
  <c r="K18" i="3" s="1"/>
  <c r="J18" i="3" s="1"/>
  <c r="M18" i="3" s="1"/>
  <c r="D17" i="3"/>
  <c r="K17" i="3" s="1"/>
  <c r="J17" i="3" s="1"/>
  <c r="M17" i="3" s="1"/>
  <c r="D16" i="3"/>
  <c r="K16" i="3" s="1"/>
  <c r="J16" i="3" s="1"/>
  <c r="M16" i="3" s="1"/>
  <c r="D15" i="3"/>
  <c r="K15" i="3" s="1"/>
  <c r="D13" i="3"/>
  <c r="K13" i="3" s="1"/>
  <c r="J13" i="3" s="1"/>
  <c r="M13" i="3" s="1"/>
  <c r="D12" i="3"/>
  <c r="K12" i="3" s="1"/>
  <c r="J12" i="3" s="1"/>
  <c r="M12" i="3" s="1"/>
  <c r="M11" i="3"/>
  <c r="D11" i="3"/>
  <c r="K11" i="3" s="1"/>
  <c r="D10" i="3"/>
  <c r="K10" i="3" s="1"/>
  <c r="J10" i="3" s="1"/>
  <c r="M10" i="3" s="1"/>
  <c r="M9" i="3"/>
  <c r="D9" i="3"/>
  <c r="K9" i="3" s="1"/>
  <c r="M8" i="3"/>
  <c r="D8" i="3"/>
  <c r="K8" i="3" s="1"/>
  <c r="M7" i="3"/>
  <c r="D7" i="3"/>
  <c r="K7" i="3" s="1"/>
  <c r="D6" i="3"/>
  <c r="K6" i="3" s="1"/>
  <c r="J6" i="3" s="1"/>
  <c r="M6" i="3" s="1"/>
  <c r="D5" i="3"/>
  <c r="K5" i="3" s="1"/>
  <c r="J5" i="3" s="1"/>
  <c r="M5" i="3" s="1"/>
  <c r="D4" i="3"/>
  <c r="K4" i="3" s="1"/>
  <c r="J4" i="3" s="1"/>
  <c r="M4" i="3" s="1"/>
  <c r="M3" i="3"/>
  <c r="D3" i="3"/>
  <c r="K3" i="3" s="1"/>
  <c r="D2" i="3"/>
  <c r="K2" i="3" s="1"/>
  <c r="D64" i="2"/>
  <c r="K64" i="2" s="1"/>
  <c r="J64" i="2" s="1"/>
  <c r="M64" i="2" s="1"/>
  <c r="D63" i="2"/>
  <c r="K63" i="2" s="1"/>
  <c r="J63" i="2" s="1"/>
  <c r="M63" i="2" s="1"/>
  <c r="D62" i="2"/>
  <c r="K62" i="2" s="1"/>
  <c r="J62" i="2" s="1"/>
  <c r="M62" i="2" s="1"/>
  <c r="D61" i="2"/>
  <c r="K61" i="2" s="1"/>
  <c r="J61" i="2" s="1"/>
  <c r="M61" i="2" s="1"/>
  <c r="D60" i="2"/>
  <c r="K60" i="2" s="1"/>
  <c r="J60" i="2" s="1"/>
  <c r="M60" i="2" s="1"/>
  <c r="D59" i="2"/>
  <c r="K59" i="2" s="1"/>
  <c r="J59" i="2" s="1"/>
  <c r="M59" i="2" s="1"/>
  <c r="D58" i="2"/>
  <c r="K58" i="2" s="1"/>
  <c r="J58" i="2" s="1"/>
  <c r="M58" i="2" s="1"/>
  <c r="D57" i="2"/>
  <c r="K57" i="2" s="1"/>
  <c r="J57" i="2" s="1"/>
  <c r="M57" i="2" s="1"/>
  <c r="D56" i="2"/>
  <c r="K56" i="2" s="1"/>
  <c r="J56" i="2" s="1"/>
  <c r="M56" i="2" s="1"/>
  <c r="D55" i="2"/>
  <c r="K55" i="2" s="1"/>
  <c r="J55" i="2" s="1"/>
  <c r="M55" i="2" s="1"/>
  <c r="D54" i="2"/>
  <c r="K54" i="2" s="1"/>
  <c r="J54" i="2" s="1"/>
  <c r="M54" i="2" s="1"/>
  <c r="D53" i="2"/>
  <c r="K53" i="2" s="1"/>
  <c r="J53" i="2" s="1"/>
  <c r="M53" i="2" s="1"/>
  <c r="D52" i="2"/>
  <c r="K52" i="2" s="1"/>
  <c r="J52" i="2" s="1"/>
  <c r="M52" i="2" s="1"/>
  <c r="D51" i="2"/>
  <c r="K51" i="2" s="1"/>
  <c r="J51" i="2" s="1"/>
  <c r="M51" i="2" s="1"/>
  <c r="D50" i="2"/>
  <c r="K50" i="2" s="1"/>
  <c r="J50" i="2" s="1"/>
  <c r="M50" i="2" s="1"/>
  <c r="D49" i="2"/>
  <c r="K49" i="2" s="1"/>
  <c r="J49" i="2" s="1"/>
  <c r="M49" i="2" s="1"/>
  <c r="D48" i="2"/>
  <c r="K48" i="2" s="1"/>
  <c r="J48" i="2" s="1"/>
  <c r="M48" i="2" s="1"/>
  <c r="D47" i="2"/>
  <c r="K47" i="2" s="1"/>
  <c r="J47" i="2" s="1"/>
  <c r="M47" i="2" s="1"/>
  <c r="D46" i="2"/>
  <c r="K46" i="2" s="1"/>
  <c r="J46" i="2" s="1"/>
  <c r="M46" i="2" s="1"/>
  <c r="D45" i="2"/>
  <c r="K45" i="2" s="1"/>
  <c r="J45" i="2" s="1"/>
  <c r="M45" i="2" s="1"/>
  <c r="D44" i="2"/>
  <c r="K44" i="2" s="1"/>
  <c r="J44" i="2" s="1"/>
  <c r="M44" i="2" s="1"/>
  <c r="D43" i="2"/>
  <c r="K43" i="2" s="1"/>
  <c r="J43" i="2" s="1"/>
  <c r="M43" i="2" s="1"/>
  <c r="D42" i="2"/>
  <c r="K42" i="2" s="1"/>
  <c r="J42" i="2" s="1"/>
  <c r="M42" i="2" s="1"/>
  <c r="D41" i="2"/>
  <c r="K41" i="2" s="1"/>
  <c r="J41" i="2" s="1"/>
  <c r="M41" i="2" s="1"/>
  <c r="D40" i="2"/>
  <c r="K40" i="2" s="1"/>
  <c r="J40" i="2" s="1"/>
  <c r="M40" i="2" s="1"/>
  <c r="D39" i="2"/>
  <c r="K39" i="2" s="1"/>
  <c r="J39" i="2" s="1"/>
  <c r="M39" i="2" s="1"/>
  <c r="D38" i="2"/>
  <c r="K38" i="2" s="1"/>
  <c r="J38" i="2" s="1"/>
  <c r="M38" i="2" s="1"/>
  <c r="D37" i="2"/>
  <c r="K37" i="2" s="1"/>
  <c r="J37" i="2" s="1"/>
  <c r="M37" i="2" s="1"/>
  <c r="D36" i="2"/>
  <c r="K36" i="2" s="1"/>
  <c r="J36" i="2" s="1"/>
  <c r="M36" i="2" s="1"/>
  <c r="D35" i="2"/>
  <c r="K35" i="2" s="1"/>
  <c r="J35" i="2" s="1"/>
  <c r="M35" i="2" s="1"/>
  <c r="D34" i="2"/>
  <c r="K34" i="2" s="1"/>
  <c r="J34" i="2" s="1"/>
  <c r="M34" i="2" s="1"/>
  <c r="D33" i="2"/>
  <c r="K33" i="2" s="1"/>
  <c r="J33" i="2" s="1"/>
  <c r="M32" i="2"/>
  <c r="D32" i="2"/>
  <c r="K32" i="2" s="1"/>
  <c r="M31" i="2"/>
  <c r="D31" i="2"/>
  <c r="K31" i="2" s="1"/>
  <c r="D29" i="2"/>
  <c r="K29" i="2" s="1"/>
  <c r="J29" i="2" s="1"/>
  <c r="M29" i="2" s="1"/>
  <c r="D28" i="2"/>
  <c r="K28" i="2" s="1"/>
  <c r="J28" i="2" s="1"/>
  <c r="M28" i="2" s="1"/>
  <c r="D27" i="2"/>
  <c r="K27" i="2" s="1"/>
  <c r="J27" i="2" s="1"/>
  <c r="M27" i="2" s="1"/>
  <c r="D26" i="2"/>
  <c r="K26" i="2" s="1"/>
  <c r="J26" i="2" s="1"/>
  <c r="M26" i="2" s="1"/>
  <c r="D25" i="2"/>
  <c r="K25" i="2" s="1"/>
  <c r="J25" i="2" s="1"/>
  <c r="M25" i="2" s="1"/>
  <c r="D24" i="2"/>
  <c r="K24" i="2" s="1"/>
  <c r="J24" i="2" s="1"/>
  <c r="M24" i="2" s="1"/>
  <c r="D23" i="2"/>
  <c r="K23" i="2" s="1"/>
  <c r="J23" i="2" s="1"/>
  <c r="M23" i="2" s="1"/>
  <c r="D22" i="2"/>
  <c r="K22" i="2" s="1"/>
  <c r="J22" i="2" s="1"/>
  <c r="M22" i="2" s="1"/>
  <c r="D21" i="2"/>
  <c r="K21" i="2" s="1"/>
  <c r="J21" i="2" s="1"/>
  <c r="M21" i="2" s="1"/>
  <c r="D20" i="2"/>
  <c r="K20" i="2" s="1"/>
  <c r="J20" i="2" s="1"/>
  <c r="M20" i="2" s="1"/>
  <c r="D19" i="2"/>
  <c r="K19" i="2" s="1"/>
  <c r="J19" i="2" s="1"/>
  <c r="M19" i="2" s="1"/>
  <c r="D18" i="2"/>
  <c r="K18" i="2" s="1"/>
  <c r="J18" i="2" s="1"/>
  <c r="M18" i="2" s="1"/>
  <c r="D17" i="2"/>
  <c r="K17" i="2" s="1"/>
  <c r="J17" i="2" s="1"/>
  <c r="M17" i="2" s="1"/>
  <c r="D16" i="2"/>
  <c r="K16" i="2" s="1"/>
  <c r="J16" i="2" s="1"/>
  <c r="M16" i="2" s="1"/>
  <c r="D15" i="2"/>
  <c r="K15" i="2" s="1"/>
  <c r="J15" i="2" s="1"/>
  <c r="D13" i="2"/>
  <c r="K13" i="2" s="1"/>
  <c r="J13" i="2" s="1"/>
  <c r="M13" i="2" s="1"/>
  <c r="D12" i="2"/>
  <c r="K12" i="2" s="1"/>
  <c r="J12" i="2" s="1"/>
  <c r="M12" i="2" s="1"/>
  <c r="M11" i="2"/>
  <c r="D11" i="2"/>
  <c r="K11" i="2" s="1"/>
  <c r="D10" i="2"/>
  <c r="K10" i="2" s="1"/>
  <c r="J10" i="2" s="1"/>
  <c r="M10" i="2" s="1"/>
  <c r="M9" i="2"/>
  <c r="D9" i="2"/>
  <c r="K9" i="2" s="1"/>
  <c r="M8" i="2"/>
  <c r="D8" i="2"/>
  <c r="K8" i="2" s="1"/>
  <c r="M7" i="2"/>
  <c r="D7" i="2"/>
  <c r="K7" i="2" s="1"/>
  <c r="D6" i="2"/>
  <c r="K6" i="2" s="1"/>
  <c r="J6" i="2" s="1"/>
  <c r="M6" i="2" s="1"/>
  <c r="D5" i="2"/>
  <c r="K5" i="2" s="1"/>
  <c r="J5" i="2" s="1"/>
  <c r="M5" i="2" s="1"/>
  <c r="D4" i="2"/>
  <c r="K4" i="2" s="1"/>
  <c r="J4" i="2" s="1"/>
  <c r="M4" i="2" s="1"/>
  <c r="M3" i="2"/>
  <c r="D3" i="2"/>
  <c r="K3" i="2" s="1"/>
  <c r="D2" i="2"/>
  <c r="K2" i="2" s="1"/>
  <c r="Q4" i="5" l="1"/>
  <c r="P2" i="5" s="1"/>
  <c r="J2" i="5"/>
  <c r="R6" i="5"/>
  <c r="M15" i="5"/>
  <c r="R2" i="5" s="1"/>
  <c r="S6" i="5"/>
  <c r="M33" i="5"/>
  <c r="S2" i="5" s="1"/>
  <c r="S4" i="5"/>
  <c r="R4" i="5"/>
  <c r="S4" i="3"/>
  <c r="Q4" i="3"/>
  <c r="J2" i="3"/>
  <c r="J15" i="3"/>
  <c r="R4" i="3"/>
  <c r="S6" i="3"/>
  <c r="M33" i="3"/>
  <c r="S2" i="3" s="1"/>
  <c r="S4" i="2"/>
  <c r="S6" i="2"/>
  <c r="M33" i="2"/>
  <c r="S2" i="2" s="1"/>
  <c r="R6" i="2"/>
  <c r="M15" i="2"/>
  <c r="R2" i="2" s="1"/>
  <c r="J2" i="2"/>
  <c r="Q4" i="2"/>
  <c r="R4" i="2"/>
  <c r="D11" i="1"/>
  <c r="K11" i="1" s="1"/>
  <c r="P2" i="3" l="1"/>
  <c r="Q6" i="5"/>
  <c r="O2" i="5"/>
  <c r="M2" i="5"/>
  <c r="Q2" i="5" s="1"/>
  <c r="T2" i="5" s="1"/>
  <c r="R6" i="3"/>
  <c r="M15" i="3"/>
  <c r="R2" i="3" s="1"/>
  <c r="Q6" i="3"/>
  <c r="O2" i="3"/>
  <c r="M2" i="3"/>
  <c r="Q2" i="3" s="1"/>
  <c r="P2" i="2"/>
  <c r="Q6" i="2"/>
  <c r="O2" i="2"/>
  <c r="M2" i="2"/>
  <c r="Q2" i="2" s="1"/>
  <c r="T2" i="2" s="1"/>
  <c r="D2" i="1"/>
  <c r="K2" i="1" s="1"/>
  <c r="T2" i="3" l="1"/>
  <c r="J2" i="1"/>
  <c r="D13" i="1"/>
  <c r="K13" i="1" s="1"/>
  <c r="J13" i="1" l="1"/>
  <c r="D3" i="1" l="1"/>
  <c r="K3" i="1" s="1"/>
  <c r="D31" i="1"/>
  <c r="K31" i="1" s="1"/>
  <c r="D4" i="1"/>
  <c r="K4" i="1" s="1"/>
  <c r="D5" i="1"/>
  <c r="K5" i="1" s="1"/>
  <c r="D32" i="1"/>
  <c r="K32" i="1" s="1"/>
  <c r="D6" i="1"/>
  <c r="K6" i="1" s="1"/>
  <c r="D33" i="1"/>
  <c r="D15" i="1"/>
  <c r="K15" i="1" s="1"/>
  <c r="D34" i="1"/>
  <c r="D35" i="1"/>
  <c r="D36" i="1"/>
  <c r="D37" i="1"/>
  <c r="D38" i="1"/>
  <c r="D39" i="1"/>
  <c r="D40" i="1"/>
  <c r="D41" i="1"/>
  <c r="D42" i="1"/>
  <c r="D16" i="1"/>
  <c r="K16" i="1" s="1"/>
  <c r="D43" i="1"/>
  <c r="D7" i="1"/>
  <c r="K7" i="1" s="1"/>
  <c r="D44" i="1"/>
  <c r="D17" i="1"/>
  <c r="K17" i="1" s="1"/>
  <c r="D45" i="1"/>
  <c r="D46" i="1"/>
  <c r="D47" i="1"/>
  <c r="D48" i="1"/>
  <c r="D49" i="1"/>
  <c r="D18" i="1"/>
  <c r="K18" i="1" s="1"/>
  <c r="D50" i="1"/>
  <c r="D8" i="1"/>
  <c r="K8" i="1" s="1"/>
  <c r="D51" i="1"/>
  <c r="D52" i="1"/>
  <c r="D19" i="1"/>
  <c r="K19" i="1" s="1"/>
  <c r="D20" i="1"/>
  <c r="K20" i="1" s="1"/>
  <c r="D53" i="1"/>
  <c r="D54" i="1"/>
  <c r="D55" i="1"/>
  <c r="D56" i="1"/>
  <c r="D21" i="1"/>
  <c r="K21" i="1" s="1"/>
  <c r="D9" i="1"/>
  <c r="K9" i="1" s="1"/>
  <c r="D10" i="1"/>
  <c r="K10" i="1" s="1"/>
  <c r="D12" i="1"/>
  <c r="K12" i="1" s="1"/>
  <c r="D22" i="1"/>
  <c r="K22" i="1" s="1"/>
  <c r="D23" i="1"/>
  <c r="K23" i="1" s="1"/>
  <c r="D57" i="1"/>
  <c r="D58" i="1"/>
  <c r="D24" i="1"/>
  <c r="K24" i="1" s="1"/>
  <c r="D59" i="1"/>
  <c r="D60" i="1"/>
  <c r="D61" i="1"/>
  <c r="D62" i="1"/>
  <c r="D63" i="1"/>
  <c r="D64" i="1"/>
  <c r="D25" i="1"/>
  <c r="K25" i="1" s="1"/>
  <c r="D26" i="1"/>
  <c r="K26" i="1" s="1"/>
  <c r="D27" i="1"/>
  <c r="K27" i="1" s="1"/>
  <c r="D28" i="1"/>
  <c r="K28" i="1" s="1"/>
  <c r="D29" i="1"/>
  <c r="K29" i="1" s="1"/>
  <c r="S4" i="1" l="1"/>
  <c r="K48" i="1"/>
  <c r="J48" i="1" s="1"/>
  <c r="M48" i="1" s="1"/>
  <c r="K47" i="1"/>
  <c r="J47" i="1" s="1"/>
  <c r="M47" i="1" s="1"/>
  <c r="K42" i="1"/>
  <c r="J42" i="1" s="1"/>
  <c r="M42" i="1" s="1"/>
  <c r="K59" i="1"/>
  <c r="J59" i="1" s="1"/>
  <c r="M59" i="1" s="1"/>
  <c r="K52" i="1"/>
  <c r="J52" i="1" s="1"/>
  <c r="M52" i="1" s="1"/>
  <c r="K46" i="1"/>
  <c r="J46" i="1" s="1"/>
  <c r="M46" i="1" s="1"/>
  <c r="K41" i="1"/>
  <c r="J41" i="1" s="1"/>
  <c r="M41" i="1" s="1"/>
  <c r="K51" i="1"/>
  <c r="J51" i="1" s="1"/>
  <c r="M51" i="1" s="1"/>
  <c r="K45" i="1"/>
  <c r="J45" i="1" s="1"/>
  <c r="M45" i="1" s="1"/>
  <c r="K40" i="1"/>
  <c r="J40" i="1" s="1"/>
  <c r="M40" i="1" s="1"/>
  <c r="K33" i="1"/>
  <c r="J33" i="1" s="1"/>
  <c r="K63" i="1"/>
  <c r="J63" i="1" s="1"/>
  <c r="M63" i="1" s="1"/>
  <c r="K61" i="1"/>
  <c r="J61" i="1" s="1"/>
  <c r="M61" i="1" s="1"/>
  <c r="K58" i="1"/>
  <c r="J58" i="1" s="1"/>
  <c r="M58" i="1" s="1"/>
  <c r="K56" i="1"/>
  <c r="J56" i="1" s="1"/>
  <c r="M56" i="1" s="1"/>
  <c r="K39" i="1"/>
  <c r="J39" i="1" s="1"/>
  <c r="K64" i="1"/>
  <c r="J64" i="1" s="1"/>
  <c r="M64" i="1" s="1"/>
  <c r="K57" i="1"/>
  <c r="J57" i="1" s="1"/>
  <c r="M57" i="1" s="1"/>
  <c r="K55" i="1"/>
  <c r="J55" i="1" s="1"/>
  <c r="M55" i="1" s="1"/>
  <c r="K50" i="1"/>
  <c r="J50" i="1" s="1"/>
  <c r="M50" i="1" s="1"/>
  <c r="K44" i="1"/>
  <c r="J44" i="1" s="1"/>
  <c r="M44" i="1" s="1"/>
  <c r="K38" i="1"/>
  <c r="J38" i="1" s="1"/>
  <c r="K54" i="1"/>
  <c r="J54" i="1" s="1"/>
  <c r="M54" i="1" s="1"/>
  <c r="K37" i="1"/>
  <c r="J37" i="1" s="1"/>
  <c r="K53" i="1"/>
  <c r="J53" i="1" s="1"/>
  <c r="M53" i="1" s="1"/>
  <c r="K49" i="1"/>
  <c r="J49" i="1" s="1"/>
  <c r="M49" i="1" s="1"/>
  <c r="K43" i="1"/>
  <c r="J43" i="1" s="1"/>
  <c r="M43" i="1" s="1"/>
  <c r="K36" i="1"/>
  <c r="J36" i="1" s="1"/>
  <c r="K62" i="1"/>
  <c r="J62" i="1" s="1"/>
  <c r="M62" i="1" s="1"/>
  <c r="K35" i="1"/>
  <c r="J35" i="1" s="1"/>
  <c r="K60" i="1"/>
  <c r="J60" i="1" s="1"/>
  <c r="M60" i="1" s="1"/>
  <c r="K34" i="1"/>
  <c r="J34" i="1" s="1"/>
  <c r="R4" i="1"/>
  <c r="J29" i="1"/>
  <c r="J27" i="1"/>
  <c r="J25" i="1"/>
  <c r="J20" i="1"/>
  <c r="M20" i="1" s="1"/>
  <c r="J28" i="1"/>
  <c r="J19" i="1"/>
  <c r="M19" i="1" s="1"/>
  <c r="J26" i="1"/>
  <c r="J24" i="1"/>
  <c r="M24" i="1" s="1"/>
  <c r="J21" i="1"/>
  <c r="M21" i="1" s="1"/>
  <c r="J17" i="1"/>
  <c r="M17" i="1" s="1"/>
  <c r="J23" i="1"/>
  <c r="M23" i="1" s="1"/>
  <c r="J18" i="1"/>
  <c r="M18" i="1" s="1"/>
  <c r="J22" i="1"/>
  <c r="M22" i="1" s="1"/>
  <c r="J16" i="1"/>
  <c r="M16" i="1" s="1"/>
  <c r="J15" i="1"/>
  <c r="J10" i="1"/>
  <c r="J6" i="1"/>
  <c r="J5" i="1"/>
  <c r="J4" i="1"/>
  <c r="J12" i="1"/>
  <c r="M11" i="1"/>
  <c r="M13" i="1"/>
  <c r="M2" i="1"/>
  <c r="M31" i="1"/>
  <c r="T4" i="1" l="1"/>
  <c r="Q2" i="1" s="1"/>
  <c r="M9" i="1"/>
  <c r="M10" i="1"/>
  <c r="M12" i="1"/>
  <c r="M7" i="1"/>
  <c r="M8" i="1"/>
  <c r="M3" i="1"/>
  <c r="M28" i="1"/>
  <c r="M25" i="1"/>
  <c r="M26" i="1"/>
  <c r="M27" i="1"/>
  <c r="M29" i="1"/>
  <c r="M4" i="1" l="1"/>
  <c r="M5" i="1"/>
  <c r="M32" i="1" l="1"/>
  <c r="M6" i="1" l="1"/>
  <c r="R2" i="1" s="1"/>
  <c r="R6" i="1"/>
  <c r="M33" i="1" l="1"/>
  <c r="S6" i="1" l="1"/>
  <c r="M15" i="1"/>
  <c r="S2" i="1" s="1"/>
  <c r="M34" i="1" l="1"/>
  <c r="M36" i="1" l="1"/>
  <c r="M35" i="1"/>
  <c r="M37" i="1" l="1"/>
  <c r="M38" i="1" l="1"/>
  <c r="M39" i="1" l="1"/>
  <c r="T2" i="1" s="1"/>
  <c r="U2" i="1" s="1"/>
  <c r="T6" i="1"/>
  <c r="P2" i="1"/>
</calcChain>
</file>

<file path=xl/sharedStrings.xml><?xml version="1.0" encoding="utf-8"?>
<sst xmlns="http://schemas.openxmlformats.org/spreadsheetml/2006/main" count="1700" uniqueCount="191">
  <si>
    <t>IMMAT</t>
  </si>
  <si>
    <t>MARQUE /MODELE</t>
  </si>
  <si>
    <t>ACQUIS LE</t>
  </si>
  <si>
    <t>EN</t>
  </si>
  <si>
    <t>GN</t>
  </si>
  <si>
    <t>KMS</t>
  </si>
  <si>
    <t>881 TW 13</t>
  </si>
  <si>
    <t>RENAULT TRAFIC</t>
  </si>
  <si>
    <t>ES</t>
  </si>
  <si>
    <t>PEPCV EV</t>
  </si>
  <si>
    <t>VU</t>
  </si>
  <si>
    <t>5120 TX 13</t>
  </si>
  <si>
    <t>FIAT.PANDA</t>
  </si>
  <si>
    <t>C.C.F.F</t>
  </si>
  <si>
    <t>M.LOUISIN</t>
  </si>
  <si>
    <t>4*4</t>
  </si>
  <si>
    <t>4210 VM 13</t>
  </si>
  <si>
    <t>22/06/1998</t>
  </si>
  <si>
    <t>GO</t>
  </si>
  <si>
    <t>87 AHQ 13</t>
  </si>
  <si>
    <t>RENAULT KANG.PICKUP</t>
  </si>
  <si>
    <t>485 AWE 13</t>
  </si>
  <si>
    <t>RENAULT TWINGO</t>
  </si>
  <si>
    <t>EG</t>
  </si>
  <si>
    <t>POLE REGIEBAT VERNIER</t>
  </si>
  <si>
    <t>VL</t>
  </si>
  <si>
    <t>417 AWB 13</t>
  </si>
  <si>
    <t>RENAULT  KANGOO</t>
  </si>
  <si>
    <t>27/07/2006</t>
  </si>
  <si>
    <t>MECANIQUE</t>
  </si>
  <si>
    <t>430 AWB 13</t>
  </si>
  <si>
    <t>INFORMATIQUE</t>
  </si>
  <si>
    <t>424 AWB 13</t>
  </si>
  <si>
    <t>POLE REGIEBAT BENACCER</t>
  </si>
  <si>
    <t>658 AXH 13</t>
  </si>
  <si>
    <t>27/09/2006</t>
  </si>
  <si>
    <t>POLE REGIEBAT BERARD</t>
  </si>
  <si>
    <t>166 AXR 13</t>
  </si>
  <si>
    <t>PEPCV PROP</t>
  </si>
  <si>
    <t>174 AXR 13</t>
  </si>
  <si>
    <t>DB 569 LX</t>
  </si>
  <si>
    <t>LOGISTIQUE</t>
  </si>
  <si>
    <t>18/12/2006</t>
  </si>
  <si>
    <t>SERVICE JEUNESSE</t>
  </si>
  <si>
    <t>810 AZF 13</t>
  </si>
  <si>
    <t>FORD</t>
  </si>
  <si>
    <t>637  BCX 13</t>
  </si>
  <si>
    <t>POLE REGIEBAT NUNEZ</t>
  </si>
  <si>
    <t>DN-919-FP</t>
  </si>
  <si>
    <t>RENAULT CLIO</t>
  </si>
  <si>
    <t>13/02/2007</t>
  </si>
  <si>
    <t>AVELINE</t>
  </si>
  <si>
    <t>760 BAK 13</t>
  </si>
  <si>
    <t>POLE REGIEBAT GOIRAND</t>
  </si>
  <si>
    <t>278 BCL 13</t>
  </si>
  <si>
    <t>14/05/2007</t>
  </si>
  <si>
    <t>PEPCV VOIR TS+RC</t>
  </si>
  <si>
    <t>384 BCN 13</t>
  </si>
  <si>
    <t>CITROEN C2</t>
  </si>
  <si>
    <t>18/05/2007</t>
  </si>
  <si>
    <t xml:space="preserve">DAT </t>
  </si>
  <si>
    <t>782 BBR 13</t>
  </si>
  <si>
    <t>POLE REGIEBAT RIBES / SCIBERRAS</t>
  </si>
  <si>
    <t>778 BBR 13</t>
  </si>
  <si>
    <t>CANITANO</t>
  </si>
  <si>
    <t>910 BFG 13</t>
  </si>
  <si>
    <t>IVECO FAMILLE 35</t>
  </si>
  <si>
    <t>13/09/2007</t>
  </si>
  <si>
    <t>683 AZR 13</t>
  </si>
  <si>
    <t>CAM</t>
  </si>
  <si>
    <t>317 BGX 13</t>
  </si>
  <si>
    <t>16/11/2007</t>
  </si>
  <si>
    <t>726 BDD 13</t>
  </si>
  <si>
    <t>POOL CTM</t>
  </si>
  <si>
    <t>722 BDD 13.</t>
  </si>
  <si>
    <t>574 BJB 13</t>
  </si>
  <si>
    <t>PM</t>
  </si>
  <si>
    <t>47 BSM 13</t>
  </si>
  <si>
    <t>30/12/2008</t>
  </si>
  <si>
    <t>AB-834-HK</t>
  </si>
  <si>
    <t>RENAULT MODUS</t>
  </si>
  <si>
    <t>15/07/2009</t>
  </si>
  <si>
    <t>AB-608-MN</t>
  </si>
  <si>
    <t>RENAULT KANGOO</t>
  </si>
  <si>
    <t>PEPCV ENG</t>
  </si>
  <si>
    <t>AB-542-NL</t>
  </si>
  <si>
    <t>MEDIATHEQUE</t>
  </si>
  <si>
    <t>788 BJT  13</t>
  </si>
  <si>
    <t>RENAULT  MASTER</t>
  </si>
  <si>
    <t>AB-484-DV</t>
  </si>
  <si>
    <t>COMMUNICATION</t>
  </si>
  <si>
    <t>CN-842-ZJ</t>
  </si>
  <si>
    <t>IVECO</t>
  </si>
  <si>
    <t>17/12/2012</t>
  </si>
  <si>
    <t>PL</t>
  </si>
  <si>
    <t>CZ-941-FD</t>
  </si>
  <si>
    <t>RENAULT MEGANE</t>
  </si>
  <si>
    <t>POOL CAB</t>
  </si>
  <si>
    <t>DC-272-EK</t>
  </si>
  <si>
    <t xml:space="preserve">RENAULT TRAFIC </t>
  </si>
  <si>
    <t>15/01/2014</t>
  </si>
  <si>
    <t>DC-333-EK</t>
  </si>
  <si>
    <t>PEUGEOT 207</t>
  </si>
  <si>
    <t>JL CLOIX</t>
  </si>
  <si>
    <t>DN-273-QK</t>
  </si>
  <si>
    <t>PEUGEOT PARTNER</t>
  </si>
  <si>
    <t>29/01/2015</t>
  </si>
  <si>
    <t>POLE REGIEBAT PALMIER</t>
  </si>
  <si>
    <t>DQ-633-WH</t>
  </si>
  <si>
    <t>DACIA DUSTER</t>
  </si>
  <si>
    <t>20/04/2015</t>
  </si>
  <si>
    <t>VP</t>
  </si>
  <si>
    <t>DP-095-PA</t>
  </si>
  <si>
    <t>PEUGEOT BOXER BENNE</t>
  </si>
  <si>
    <t>DX-897-EV</t>
  </si>
  <si>
    <t>PEUGEOT PARTNER BENNE</t>
  </si>
  <si>
    <t>DX-892-EV</t>
  </si>
  <si>
    <t>DY-6664-JN</t>
  </si>
  <si>
    <t>22/12/2015</t>
  </si>
  <si>
    <t>EA-480-BF</t>
  </si>
  <si>
    <t>29/02/2016</t>
  </si>
  <si>
    <t>DY-209-TJ</t>
  </si>
  <si>
    <t xml:space="preserve">PEUGEOT BOXER </t>
  </si>
  <si>
    <t>PEPCV VOIR</t>
  </si>
  <si>
    <t>EG-319-DT</t>
  </si>
  <si>
    <t>20/10/2016</t>
  </si>
  <si>
    <t>POOL ELU</t>
  </si>
  <si>
    <t>23/02/2018</t>
  </si>
  <si>
    <t>968 BBL 13</t>
  </si>
  <si>
    <t>CLASS EPAREUSE</t>
  </si>
  <si>
    <t>29/03/2007</t>
  </si>
  <si>
    <t>ENG</t>
  </si>
  <si>
    <t>HORS ETUDE</t>
  </si>
  <si>
    <t>3855 TN 13</t>
  </si>
  <si>
    <t>RENAULT EPAREUSE</t>
  </si>
  <si>
    <t>BAL</t>
  </si>
  <si>
    <t>BALAYEUSE    LABOR HAKO</t>
  </si>
  <si>
    <t>13/04/2010</t>
  </si>
  <si>
    <t>AB-934- CP</t>
  </si>
  <si>
    <t>YAMAHA XT</t>
  </si>
  <si>
    <t>MOT</t>
  </si>
  <si>
    <t>AB-935- CP</t>
  </si>
  <si>
    <t>337BPB13</t>
  </si>
  <si>
    <t>RENAULT BALAYEUSE</t>
  </si>
  <si>
    <t>BM -202- BL</t>
  </si>
  <si>
    <t>MAN</t>
  </si>
  <si>
    <t>14/05/2011</t>
  </si>
  <si>
    <t>1969 RM 13</t>
  </si>
  <si>
    <t>LAND ROVER</t>
  </si>
  <si>
    <t>2934 YT 13</t>
  </si>
  <si>
    <t>NISSAN</t>
  </si>
  <si>
    <t>17/05/2002</t>
  </si>
  <si>
    <t>EF-585-LY</t>
  </si>
  <si>
    <t xml:space="preserve">NISSAN BAROUD NP 300 </t>
  </si>
  <si>
    <t>26/09/2016</t>
  </si>
  <si>
    <t>3552 TX 13</t>
  </si>
  <si>
    <t>A DEFINIR</t>
  </si>
  <si>
    <t xml:space="preserve">SUPPRESSION CAR LOCATION </t>
  </si>
  <si>
    <t>X</t>
  </si>
  <si>
    <t xml:space="preserve">ETUDE SUPPRESSION LOCATION </t>
  </si>
  <si>
    <t>KANGOO</t>
  </si>
  <si>
    <t>TWINGO</t>
  </si>
  <si>
    <t>MEGANE</t>
  </si>
  <si>
    <t>CLIO</t>
  </si>
  <si>
    <t>KANGOO BENNE</t>
  </si>
  <si>
    <t>MASTER BENNE</t>
  </si>
  <si>
    <t>TRAFIC 9 PLACES</t>
  </si>
  <si>
    <t>HORA</t>
  </si>
  <si>
    <t xml:space="preserve">POLE REGIEBAT </t>
  </si>
  <si>
    <t>AGE</t>
  </si>
  <si>
    <t>ETUDE EXTERNALISATION/SUPPRESSION</t>
  </si>
  <si>
    <t>REMP</t>
  </si>
  <si>
    <t>CÔUT</t>
  </si>
  <si>
    <t>Nb
 véhicules
à remplacer</t>
  </si>
  <si>
    <t>Age 
moyen
total</t>
  </si>
  <si>
    <t>COUT
 ENGINS</t>
  </si>
  <si>
    <t>COUT 
VL</t>
  </si>
  <si>
    <t>COUT
 VU</t>
  </si>
  <si>
    <t>JCB</t>
  </si>
  <si>
    <t>A.M</t>
  </si>
  <si>
    <t>NON REMPLACE</t>
  </si>
  <si>
    <t>NON REMPLACE * SI PM OK</t>
  </si>
  <si>
    <t>NB.ENG</t>
  </si>
  <si>
    <t>NB.VU</t>
  </si>
  <si>
    <t>NB;VL</t>
  </si>
  <si>
    <t>Total</t>
  </si>
  <si>
    <t>JOURS</t>
  </si>
  <si>
    <t>AFFECTATION</t>
  </si>
  <si>
    <t xml:space="preserve">PROJET </t>
  </si>
  <si>
    <r>
      <rPr>
        <b/>
        <sz val="12"/>
        <color rgb="FFFF0000"/>
        <rFont val="Calibri"/>
        <family val="2"/>
      </rPr>
      <t>①</t>
    </r>
    <r>
      <rPr>
        <sz val="11"/>
        <rFont val="Calibri"/>
        <family val="2"/>
      </rPr>
      <t xml:space="preserve"> </t>
    </r>
    <r>
      <rPr>
        <sz val="11"/>
        <rFont val="Arial"/>
        <family val="2"/>
      </rPr>
      <t>Ancienneté
 Maximum
voulue</t>
    </r>
  </si>
  <si>
    <t>3CX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</si>
</sst>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_-* #,##0.00\ [$€]_-;\-* #,##0.00\ [$€]_-;_-* &quot;-&quot;??\ [$€]_-;_-@_-"/>
    <numFmt numFmtId="165" formatCode="_-* #,##0.00\ _F_-;\-* #,##0.00\ _F_-;_-* &quot;-&quot;??\ _F_-;_-@_-"/>
    <numFmt numFmtId="166" formatCode="_-* #,##0\ _F_-;\-* #,##0\ _F_-;_-* &quot;-&quot;??\ _F_-;_-@_-"/>
    <numFmt numFmtId="167" formatCode="_-* #,##0\ _€_-;\-* #,##0\ _€_-;_-* &quot;-&quot;??\ _€_-;_-@_-"/>
  </numFmts>
  <fonts count="15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Comic Sans MS"/>
      <family val="4"/>
    </font>
    <font>
      <b/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u/>
      <sz val="10"/>
      <color indexed="12"/>
      <name val="Arial"/>
      <family val="2"/>
    </font>
    <font>
      <sz val="11"/>
      <name val="Arial"/>
      <family val="2"/>
    </font>
    <font>
      <b/>
      <sz val="11"/>
      <color rgb="FF7030A0"/>
      <name val="Arial"/>
      <family val="2"/>
    </font>
    <font>
      <b/>
      <sz val="10"/>
      <color rgb="FF7030A0"/>
      <name val="Arial"/>
      <family val="2"/>
    </font>
    <font>
      <b/>
      <sz val="10"/>
      <color rgb="FF00FF00"/>
      <name val="Arial"/>
      <family val="2"/>
    </font>
    <font>
      <b/>
      <sz val="10"/>
      <color rgb="FFFF0000"/>
      <name val="Arial"/>
      <family val="2"/>
    </font>
    <font>
      <sz val="11"/>
      <name val="Calibri"/>
      <family val="2"/>
    </font>
    <font>
      <b/>
      <sz val="12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9">
    <xf numFmtId="0" fontId="0" fillId="0" borderId="0"/>
    <xf numFmtId="0" fontId="2" fillId="0" borderId="0"/>
    <xf numFmtId="0" fontId="7" fillId="0" borderId="0" applyNumberFormat="0" applyFill="0" applyBorder="0" applyAlignment="0" applyProtection="0">
      <alignment vertical="top"/>
      <protection locked="0"/>
    </xf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43" fontId="4" fillId="0" borderId="0" applyFont="0" applyFill="0" applyBorder="0" applyAlignment="0" applyProtection="0"/>
  </cellStyleXfs>
  <cellXfs count="68">
    <xf numFmtId="0" fontId="0" fillId="0" borderId="0" xfId="0"/>
    <xf numFmtId="0" fontId="4" fillId="0" borderId="1" xfId="0" applyFont="1" applyFill="1" applyBorder="1" applyAlignment="1">
      <alignment horizontal="left" vertical="center" wrapText="1"/>
    </xf>
    <xf numFmtId="14" fontId="6" fillId="0" borderId="1" xfId="1" applyNumberFormat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6" fillId="0" borderId="1" xfId="2" applyFont="1" applyFill="1" applyBorder="1" applyAlignment="1" applyProtection="1">
      <alignment horizontal="left" vertical="center" wrapText="1"/>
    </xf>
    <xf numFmtId="0" fontId="6" fillId="0" borderId="1" xfId="2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14" fontId="6" fillId="0" borderId="1" xfId="2" applyNumberFormat="1" applyFont="1" applyFill="1" applyBorder="1" applyAlignment="1" applyProtection="1">
      <alignment horizontal="center" vertical="center" wrapText="1"/>
    </xf>
    <xf numFmtId="0" fontId="6" fillId="0" borderId="1" xfId="1" applyFont="1" applyFill="1" applyBorder="1" applyAlignment="1">
      <alignment horizontal="left" vertical="center" wrapText="1"/>
    </xf>
    <xf numFmtId="1" fontId="6" fillId="0" borderId="1" xfId="1" applyNumberFormat="1" applyFont="1" applyFill="1" applyBorder="1" applyAlignment="1">
      <alignment horizontal="center" vertical="center" wrapText="1"/>
    </xf>
    <xf numFmtId="14" fontId="6" fillId="0" borderId="0" xfId="1" applyNumberFormat="1" applyFont="1" applyFill="1" applyBorder="1" applyAlignment="1">
      <alignment horizontal="left" vertical="center" wrapText="1"/>
    </xf>
    <xf numFmtId="3" fontId="4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/>
    <xf numFmtId="0" fontId="0" fillId="0" borderId="1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left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5" fillId="0" borderId="7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167" fontId="0" fillId="0" borderId="1" xfId="8" applyNumberFormat="1" applyFont="1" applyBorder="1"/>
    <xf numFmtId="0" fontId="4" fillId="0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horizontal="left" vertical="center" wrapText="1"/>
    </xf>
    <xf numFmtId="14" fontId="6" fillId="2" borderId="1" xfId="1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left" vertical="center" wrapText="1"/>
    </xf>
    <xf numFmtId="0" fontId="0" fillId="2" borderId="1" xfId="0" applyFill="1" applyBorder="1" applyAlignment="1">
      <alignment horizontal="center"/>
    </xf>
    <xf numFmtId="167" fontId="0" fillId="2" borderId="1" xfId="8" applyNumberFormat="1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6" fillId="2" borderId="1" xfId="2" applyFont="1" applyFill="1" applyBorder="1" applyAlignment="1" applyProtection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 wrapText="1"/>
    </xf>
    <xf numFmtId="0" fontId="0" fillId="3" borderId="4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14" fontId="3" fillId="3" borderId="1" xfId="1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" fontId="9" fillId="4" borderId="1" xfId="0" applyNumberFormat="1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166" fontId="10" fillId="4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/>
    </xf>
    <xf numFmtId="0" fontId="5" fillId="4" borderId="9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6" fillId="3" borderId="1" xfId="2" applyFont="1" applyFill="1" applyBorder="1" applyAlignment="1" applyProtection="1">
      <alignment horizontal="center" vertical="center" wrapText="1"/>
    </xf>
  </cellXfs>
  <cellStyles count="9">
    <cellStyle name="Euro" xfId="3"/>
    <cellStyle name="Lien hypertexte_0000" xfId="2"/>
    <cellStyle name="Milliers" xfId="8" builtinId="3"/>
    <cellStyle name="Milliers 2" xfId="4"/>
    <cellStyle name="Normal" xfId="0" builtinId="0"/>
    <cellStyle name="Normal 2" xfId="5"/>
    <cellStyle name="Normal 3" xfId="6"/>
    <cellStyle name="Normal 4" xfId="7"/>
    <cellStyle name="Normal_GENERAL AUTO_000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19050</xdr:colOff>
      <xdr:row>2</xdr:row>
      <xdr:rowOff>9525</xdr:rowOff>
    </xdr:from>
    <xdr:to>
      <xdr:col>16</xdr:col>
      <xdr:colOff>238126</xdr:colOff>
      <xdr:row>5</xdr:row>
      <xdr:rowOff>171449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39700" y="914400"/>
          <a:ext cx="1895476" cy="64769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7</xdr:row>
          <xdr:rowOff>19050</xdr:rowOff>
        </xdr:from>
        <xdr:to>
          <xdr:col>15</xdr:col>
          <xdr:colOff>352425</xdr:colOff>
          <xdr:row>9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FF00"/>
                  </a:solidFill>
                  <a:latin typeface="Arial"/>
                  <a:cs typeface="Arial"/>
                </a:rPr>
                <a:t>SOUND 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257175</xdr:colOff>
          <xdr:row>7</xdr:row>
          <xdr:rowOff>9525</xdr:rowOff>
        </xdr:from>
        <xdr:to>
          <xdr:col>20</xdr:col>
          <xdr:colOff>466725</xdr:colOff>
          <xdr:row>8</xdr:row>
          <xdr:rowOff>152400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OFF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19050</xdr:colOff>
      <xdr:row>2</xdr:row>
      <xdr:rowOff>9525</xdr:rowOff>
    </xdr:from>
    <xdr:to>
      <xdr:col>15</xdr:col>
      <xdr:colOff>238126</xdr:colOff>
      <xdr:row>5</xdr:row>
      <xdr:rowOff>171449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63350" y="923925"/>
          <a:ext cx="1895476" cy="64769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7</xdr:row>
          <xdr:rowOff>19050</xdr:rowOff>
        </xdr:from>
        <xdr:to>
          <xdr:col>14</xdr:col>
          <xdr:colOff>352425</xdr:colOff>
          <xdr:row>9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FF00"/>
                  </a:solidFill>
                  <a:latin typeface="Arial"/>
                  <a:cs typeface="Arial"/>
                </a:rPr>
                <a:t>SOUND 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257175</xdr:colOff>
          <xdr:row>7</xdr:row>
          <xdr:rowOff>9525</xdr:rowOff>
        </xdr:from>
        <xdr:to>
          <xdr:col>19</xdr:col>
          <xdr:colOff>466725</xdr:colOff>
          <xdr:row>8</xdr:row>
          <xdr:rowOff>152400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OFF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19050</xdr:colOff>
      <xdr:row>2</xdr:row>
      <xdr:rowOff>9525</xdr:rowOff>
    </xdr:from>
    <xdr:to>
      <xdr:col>15</xdr:col>
      <xdr:colOff>238126</xdr:colOff>
      <xdr:row>5</xdr:row>
      <xdr:rowOff>171449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63350" y="923925"/>
          <a:ext cx="1895476" cy="64769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7</xdr:row>
          <xdr:rowOff>19050</xdr:rowOff>
        </xdr:from>
        <xdr:to>
          <xdr:col>14</xdr:col>
          <xdr:colOff>352425</xdr:colOff>
          <xdr:row>9</xdr:row>
          <xdr:rowOff>9525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FF00"/>
                  </a:solidFill>
                  <a:latin typeface="Arial"/>
                  <a:cs typeface="Arial"/>
                </a:rPr>
                <a:t>SOUND 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257175</xdr:colOff>
          <xdr:row>7</xdr:row>
          <xdr:rowOff>9525</xdr:rowOff>
        </xdr:from>
        <xdr:to>
          <xdr:col>19</xdr:col>
          <xdr:colOff>466725</xdr:colOff>
          <xdr:row>8</xdr:row>
          <xdr:rowOff>152400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OFF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19050</xdr:colOff>
      <xdr:row>2</xdr:row>
      <xdr:rowOff>9525</xdr:rowOff>
    </xdr:from>
    <xdr:to>
      <xdr:col>15</xdr:col>
      <xdr:colOff>238126</xdr:colOff>
      <xdr:row>5</xdr:row>
      <xdr:rowOff>171449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63350" y="923925"/>
          <a:ext cx="1895476" cy="64769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7</xdr:row>
          <xdr:rowOff>19050</xdr:rowOff>
        </xdr:from>
        <xdr:to>
          <xdr:col>14</xdr:col>
          <xdr:colOff>352425</xdr:colOff>
          <xdr:row>9</xdr:row>
          <xdr:rowOff>9525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FF00"/>
                  </a:solidFill>
                  <a:latin typeface="Arial"/>
                  <a:cs typeface="Arial"/>
                </a:rPr>
                <a:t>SOUND 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257175</xdr:colOff>
          <xdr:row>7</xdr:row>
          <xdr:rowOff>9525</xdr:rowOff>
        </xdr:from>
        <xdr:to>
          <xdr:col>19</xdr:col>
          <xdr:colOff>466725</xdr:colOff>
          <xdr:row>8</xdr:row>
          <xdr:rowOff>152400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OFF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U65"/>
  <sheetViews>
    <sheetView zoomScaleNormal="100" workbookViewId="0">
      <selection activeCell="D22" sqref="D22"/>
    </sheetView>
  </sheetViews>
  <sheetFormatPr baseColWidth="10" defaultColWidth="29.85546875" defaultRowHeight="12.75" x14ac:dyDescent="0.2"/>
  <cols>
    <col min="1" max="1" width="11.5703125" style="15" bestFit="1" customWidth="1"/>
    <col min="2" max="2" width="27.140625" style="17" bestFit="1" customWidth="1"/>
    <col min="3" max="3" width="11" style="15" bestFit="1" customWidth="1"/>
    <col min="4" max="4" width="7.28515625" style="15" bestFit="1" customWidth="1"/>
    <col min="5" max="5" width="3.85546875" style="15" bestFit="1" customWidth="1"/>
    <col min="6" max="6" width="35" style="15" bestFit="1" customWidth="1"/>
    <col min="7" max="7" width="5" style="15" bestFit="1" customWidth="1"/>
    <col min="8" max="8" width="7" style="15" bestFit="1" customWidth="1"/>
    <col min="9" max="9" width="39" style="17" bestFit="1" customWidth="1"/>
    <col min="10" max="10" width="6.28515625" style="23" bestFit="1" customWidth="1"/>
    <col min="11" max="11" width="5.7109375" style="23" bestFit="1" customWidth="1"/>
    <col min="12" max="12" width="7" style="23" bestFit="1" customWidth="1"/>
    <col min="13" max="13" width="6.140625" style="23" bestFit="1" customWidth="1"/>
    <col min="14" max="14" width="1.140625" style="15" customWidth="1"/>
    <col min="15" max="15" width="14.7109375" style="29" bestFit="1" customWidth="1"/>
    <col min="16" max="16" width="10.42578125" style="29" bestFit="1" customWidth="1"/>
    <col min="17" max="17" width="7.85546875" style="29" bestFit="1" customWidth="1"/>
    <col min="18" max="18" width="8.5703125" style="29" bestFit="1" customWidth="1"/>
    <col min="19" max="19" width="6.42578125" style="29" bestFit="1" customWidth="1"/>
    <col min="20" max="20" width="7.28515625" style="29" bestFit="1" customWidth="1"/>
    <col min="21" max="21" width="7" style="29" bestFit="1" customWidth="1"/>
    <col min="22" max="16384" width="29.85546875" style="15"/>
  </cols>
  <sheetData>
    <row r="1" spans="1:21" ht="57" x14ac:dyDescent="0.2">
      <c r="A1" s="50" t="s">
        <v>0</v>
      </c>
      <c r="B1" s="50" t="s">
        <v>1</v>
      </c>
      <c r="C1" s="51" t="s">
        <v>2</v>
      </c>
      <c r="D1" s="51" t="s">
        <v>186</v>
      </c>
      <c r="E1" s="50" t="s">
        <v>3</v>
      </c>
      <c r="F1" s="50" t="s">
        <v>187</v>
      </c>
      <c r="G1" s="52" t="s">
        <v>4</v>
      </c>
      <c r="H1" s="50" t="s">
        <v>5</v>
      </c>
      <c r="I1" s="53" t="s">
        <v>188</v>
      </c>
      <c r="J1" s="53" t="s">
        <v>171</v>
      </c>
      <c r="K1" s="51" t="s">
        <v>169</v>
      </c>
      <c r="L1" s="53"/>
      <c r="M1" s="53" t="s">
        <v>172</v>
      </c>
      <c r="N1" s="25"/>
      <c r="O1" s="44" t="s">
        <v>189</v>
      </c>
      <c r="P1" s="45" t="s">
        <v>173</v>
      </c>
      <c r="Q1" s="45" t="s">
        <v>174</v>
      </c>
      <c r="R1" s="46" t="s">
        <v>175</v>
      </c>
      <c r="S1" s="46" t="s">
        <v>176</v>
      </c>
      <c r="T1" s="46" t="s">
        <v>177</v>
      </c>
      <c r="U1" s="47" t="s">
        <v>185</v>
      </c>
    </row>
    <row r="2" spans="1:21" ht="15" x14ac:dyDescent="0.2">
      <c r="A2" s="1" t="s">
        <v>147</v>
      </c>
      <c r="B2" s="11" t="s">
        <v>148</v>
      </c>
      <c r="C2" s="2">
        <v>33976</v>
      </c>
      <c r="D2" s="19">
        <f t="shared" ref="D2:D13" ca="1" si="0">DATEDIF(C2,TODAY(),"d")</f>
        <v>9203</v>
      </c>
      <c r="E2" s="3" t="s">
        <v>18</v>
      </c>
      <c r="F2" s="3" t="s">
        <v>13</v>
      </c>
      <c r="G2" s="8" t="s">
        <v>15</v>
      </c>
      <c r="H2" s="8"/>
      <c r="I2" s="1" t="s">
        <v>15</v>
      </c>
      <c r="J2" s="24">
        <f ca="1">IF(K2&gt;=$O$2,1,0)</f>
        <v>1</v>
      </c>
      <c r="K2" s="28" t="str">
        <f ca="1">IF(D2/365.25&lt;$O$2,D2/365.25," ")</f>
        <v xml:space="preserve"> </v>
      </c>
      <c r="L2" s="5">
        <v>75000</v>
      </c>
      <c r="M2" s="5">
        <f t="shared" ref="M2:M13" ca="1" si="1">L2*J2</f>
        <v>75000</v>
      </c>
      <c r="N2" s="22"/>
      <c r="O2" s="55">
        <v>10</v>
      </c>
      <c r="P2" s="18">
        <f ca="1">SUM(J:J)</f>
        <v>26</v>
      </c>
      <c r="Q2" s="54">
        <f ca="1">(R4+S4+T4)/3</f>
        <v>4.8062235733693646</v>
      </c>
      <c r="R2" s="26">
        <f ca="1">SUM(M2:M13)</f>
        <v>243000</v>
      </c>
      <c r="S2" s="26">
        <f ca="1">SUM(M15:M29)</f>
        <v>31200</v>
      </c>
      <c r="T2" s="26">
        <f ca="1">SUM(M31:M64)</f>
        <v>307400</v>
      </c>
      <c r="U2" s="60">
        <f ca="1">R2+S2+T2</f>
        <v>581600</v>
      </c>
    </row>
    <row r="3" spans="1:21" x14ac:dyDescent="0.2">
      <c r="A3" s="30" t="s">
        <v>133</v>
      </c>
      <c r="B3" s="31" t="s">
        <v>134</v>
      </c>
      <c r="C3" s="32">
        <v>35431</v>
      </c>
      <c r="D3" s="33">
        <f t="shared" ca="1" si="0"/>
        <v>7748</v>
      </c>
      <c r="E3" s="34" t="s">
        <v>18</v>
      </c>
      <c r="F3" s="34" t="s">
        <v>84</v>
      </c>
      <c r="G3" s="35" t="s">
        <v>131</v>
      </c>
      <c r="H3" s="34" t="s">
        <v>167</v>
      </c>
      <c r="I3" s="36" t="s">
        <v>170</v>
      </c>
      <c r="J3" s="37">
        <v>0</v>
      </c>
      <c r="K3" s="38" t="str">
        <f t="shared" ref="K3:K13" ca="1" si="2">IF(D3/365.25&lt;$O$2,D3/365.25," ")</f>
        <v xml:space="preserve"> </v>
      </c>
      <c r="L3" s="39">
        <v>30000</v>
      </c>
      <c r="M3" s="39">
        <f t="shared" si="1"/>
        <v>0</v>
      </c>
      <c r="N3" s="22"/>
      <c r="O3" s="63"/>
      <c r="P3" s="64"/>
      <c r="Q3" s="64"/>
      <c r="R3" s="48" t="s">
        <v>179</v>
      </c>
      <c r="S3" s="48" t="s">
        <v>179</v>
      </c>
      <c r="T3" s="48" t="s">
        <v>179</v>
      </c>
      <c r="U3" s="61"/>
    </row>
    <row r="4" spans="1:21" x14ac:dyDescent="0.2">
      <c r="A4" s="1" t="s">
        <v>11</v>
      </c>
      <c r="B4" s="11" t="s">
        <v>12</v>
      </c>
      <c r="C4" s="2">
        <v>35709</v>
      </c>
      <c r="D4" s="19">
        <f t="shared" ca="1" si="0"/>
        <v>7470</v>
      </c>
      <c r="E4" s="3" t="s">
        <v>8</v>
      </c>
      <c r="F4" s="3" t="s">
        <v>14</v>
      </c>
      <c r="G4" s="4" t="s">
        <v>15</v>
      </c>
      <c r="H4" s="3">
        <v>68447</v>
      </c>
      <c r="I4" s="16" t="s">
        <v>160</v>
      </c>
      <c r="J4" s="24">
        <f t="shared" ref="J4:J13" ca="1" si="3">IF(K4&gt;=$O$2,1,0)</f>
        <v>1</v>
      </c>
      <c r="K4" s="28" t="str">
        <f t="shared" ca="1" si="2"/>
        <v xml:space="preserve"> </v>
      </c>
      <c r="L4" s="5">
        <v>18000</v>
      </c>
      <c r="M4" s="5">
        <f t="shared" ca="1" si="1"/>
        <v>18000</v>
      </c>
      <c r="N4" s="22"/>
      <c r="O4" s="63"/>
      <c r="P4" s="64"/>
      <c r="Q4" s="64"/>
      <c r="R4" s="56">
        <f ca="1">AVERAGE(K2:K13)</f>
        <v>5.4822724161533198</v>
      </c>
      <c r="S4" s="56">
        <f ca="1">AVERAGE(K15:K29)</f>
        <v>3.652541845560326</v>
      </c>
      <c r="T4" s="56">
        <f ca="1">AVERAGE(K31:K64)</f>
        <v>5.283856458394447</v>
      </c>
      <c r="U4" s="61"/>
    </row>
    <row r="5" spans="1:21" x14ac:dyDescent="0.2">
      <c r="A5" s="1" t="s">
        <v>155</v>
      </c>
      <c r="B5" s="11" t="s">
        <v>150</v>
      </c>
      <c r="C5" s="2">
        <v>35770</v>
      </c>
      <c r="D5" s="19">
        <f t="shared" ca="1" si="0"/>
        <v>7409</v>
      </c>
      <c r="E5" s="3" t="s">
        <v>18</v>
      </c>
      <c r="F5" s="3" t="s">
        <v>13</v>
      </c>
      <c r="G5" s="4" t="s">
        <v>15</v>
      </c>
      <c r="H5" s="3">
        <v>52397</v>
      </c>
      <c r="I5" s="1" t="s">
        <v>15</v>
      </c>
      <c r="J5" s="24">
        <f t="shared" ca="1" si="3"/>
        <v>1</v>
      </c>
      <c r="K5" s="28" t="str">
        <f t="shared" ca="1" si="2"/>
        <v xml:space="preserve"> </v>
      </c>
      <c r="L5" s="5">
        <v>75000</v>
      </c>
      <c r="M5" s="5">
        <f t="shared" ca="1" si="1"/>
        <v>75000</v>
      </c>
      <c r="N5" s="22"/>
      <c r="O5" s="63"/>
      <c r="P5" s="64"/>
      <c r="Q5" s="64"/>
      <c r="R5" s="49" t="s">
        <v>182</v>
      </c>
      <c r="S5" s="49" t="s">
        <v>184</v>
      </c>
      <c r="T5" s="49" t="s">
        <v>183</v>
      </c>
      <c r="U5" s="61"/>
    </row>
    <row r="6" spans="1:21" ht="13.5" thickBot="1" x14ac:dyDescent="0.25">
      <c r="A6" s="1" t="s">
        <v>149</v>
      </c>
      <c r="B6" s="11" t="s">
        <v>150</v>
      </c>
      <c r="C6" s="2" t="s">
        <v>151</v>
      </c>
      <c r="D6" s="19">
        <f t="shared" ca="1" si="0"/>
        <v>5786</v>
      </c>
      <c r="E6" s="3" t="s">
        <v>18</v>
      </c>
      <c r="F6" s="3" t="s">
        <v>13</v>
      </c>
      <c r="G6" s="4" t="s">
        <v>15</v>
      </c>
      <c r="H6" s="3">
        <v>40170</v>
      </c>
      <c r="I6" s="1" t="s">
        <v>15</v>
      </c>
      <c r="J6" s="24">
        <f t="shared" ca="1" si="3"/>
        <v>1</v>
      </c>
      <c r="K6" s="28" t="str">
        <f t="shared" ca="1" si="2"/>
        <v xml:space="preserve"> </v>
      </c>
      <c r="L6" s="5">
        <v>75000</v>
      </c>
      <c r="M6" s="5">
        <f t="shared" ca="1" si="1"/>
        <v>75000</v>
      </c>
      <c r="N6" s="22"/>
      <c r="O6" s="65"/>
      <c r="P6" s="66"/>
      <c r="Q6" s="66"/>
      <c r="R6" s="27">
        <f ca="1">SUM(J2:J13)</f>
        <v>4</v>
      </c>
      <c r="S6" s="27">
        <f ca="1">SUM(J15:J29)</f>
        <v>4</v>
      </c>
      <c r="T6" s="27">
        <f ca="1">SUM(J31:J64)</f>
        <v>18</v>
      </c>
      <c r="U6" s="62"/>
    </row>
    <row r="7" spans="1:21" x14ac:dyDescent="0.2">
      <c r="A7" s="40" t="s">
        <v>128</v>
      </c>
      <c r="B7" s="31" t="s">
        <v>129</v>
      </c>
      <c r="C7" s="32" t="s">
        <v>130</v>
      </c>
      <c r="D7" s="33">
        <f t="shared" ca="1" si="0"/>
        <v>4009</v>
      </c>
      <c r="E7" s="34" t="s">
        <v>18</v>
      </c>
      <c r="F7" s="34" t="s">
        <v>84</v>
      </c>
      <c r="G7" s="35" t="s">
        <v>131</v>
      </c>
      <c r="H7" s="34" t="s">
        <v>167</v>
      </c>
      <c r="I7" s="30" t="s">
        <v>132</v>
      </c>
      <c r="J7" s="37">
        <v>0</v>
      </c>
      <c r="K7" s="38" t="str">
        <f t="shared" ca="1" si="2"/>
        <v xml:space="preserve"> </v>
      </c>
      <c r="L7" s="39">
        <v>105000</v>
      </c>
      <c r="M7" s="39">
        <f t="shared" si="1"/>
        <v>0</v>
      </c>
      <c r="N7" s="22"/>
    </row>
    <row r="8" spans="1:21" x14ac:dyDescent="0.2">
      <c r="A8" s="30" t="s">
        <v>142</v>
      </c>
      <c r="B8" s="31" t="s">
        <v>143</v>
      </c>
      <c r="C8" s="32">
        <v>39455</v>
      </c>
      <c r="D8" s="33">
        <f t="shared" ca="1" si="0"/>
        <v>3724</v>
      </c>
      <c r="E8" s="34" t="s">
        <v>18</v>
      </c>
      <c r="F8" s="34" t="s">
        <v>84</v>
      </c>
      <c r="G8" s="35" t="s">
        <v>94</v>
      </c>
      <c r="H8" s="34" t="s">
        <v>167</v>
      </c>
      <c r="I8" s="36" t="s">
        <v>159</v>
      </c>
      <c r="J8" s="37">
        <v>0</v>
      </c>
      <c r="K8" s="38" t="str">
        <f t="shared" ca="1" si="2"/>
        <v xml:space="preserve"> </v>
      </c>
      <c r="L8" s="39">
        <v>130000</v>
      </c>
      <c r="M8" s="39">
        <f t="shared" si="1"/>
        <v>0</v>
      </c>
      <c r="N8" s="22"/>
    </row>
    <row r="9" spans="1:21" x14ac:dyDescent="0.2">
      <c r="A9" s="40" t="s">
        <v>135</v>
      </c>
      <c r="B9" s="31" t="s">
        <v>136</v>
      </c>
      <c r="C9" s="32" t="s">
        <v>137</v>
      </c>
      <c r="D9" s="33">
        <f t="shared" ca="1" si="0"/>
        <v>2898</v>
      </c>
      <c r="E9" s="34" t="s">
        <v>18</v>
      </c>
      <c r="F9" s="34" t="s">
        <v>38</v>
      </c>
      <c r="G9" s="35" t="s">
        <v>131</v>
      </c>
      <c r="H9" s="34" t="s">
        <v>167</v>
      </c>
      <c r="I9" s="36" t="s">
        <v>157</v>
      </c>
      <c r="J9" s="37">
        <v>0</v>
      </c>
      <c r="K9" s="38">
        <f t="shared" ca="1" si="2"/>
        <v>7.9342915811088295</v>
      </c>
      <c r="L9" s="39">
        <v>150000</v>
      </c>
      <c r="M9" s="39">
        <f t="shared" si="1"/>
        <v>0</v>
      </c>
      <c r="N9" s="22"/>
    </row>
    <row r="10" spans="1:21" x14ac:dyDescent="0.2">
      <c r="A10" s="7" t="s">
        <v>144</v>
      </c>
      <c r="B10" s="11" t="s">
        <v>145</v>
      </c>
      <c r="C10" s="2" t="s">
        <v>146</v>
      </c>
      <c r="D10" s="19">
        <f t="shared" ca="1" si="0"/>
        <v>2502</v>
      </c>
      <c r="E10" s="3" t="s">
        <v>18</v>
      </c>
      <c r="F10" s="4" t="s">
        <v>41</v>
      </c>
      <c r="G10" s="4" t="s">
        <v>94</v>
      </c>
      <c r="H10" s="3">
        <v>29357</v>
      </c>
      <c r="I10" s="16" t="s">
        <v>156</v>
      </c>
      <c r="J10" s="24">
        <f t="shared" ca="1" si="3"/>
        <v>0</v>
      </c>
      <c r="K10" s="28">
        <f t="shared" ca="1" si="2"/>
        <v>6.8501026694045173</v>
      </c>
      <c r="L10" s="5">
        <v>60000</v>
      </c>
      <c r="M10" s="5">
        <f t="shared" ca="1" si="1"/>
        <v>0</v>
      </c>
      <c r="N10" s="22"/>
    </row>
    <row r="11" spans="1:21" x14ac:dyDescent="0.2">
      <c r="A11" s="36" t="s">
        <v>190</v>
      </c>
      <c r="B11" s="31" t="s">
        <v>178</v>
      </c>
      <c r="C11" s="32">
        <v>41026</v>
      </c>
      <c r="D11" s="33">
        <f t="shared" ca="1" si="0"/>
        <v>2153</v>
      </c>
      <c r="E11" s="34" t="s">
        <v>18</v>
      </c>
      <c r="F11" s="34" t="s">
        <v>84</v>
      </c>
      <c r="G11" s="35" t="s">
        <v>131</v>
      </c>
      <c r="H11" s="34" t="s">
        <v>167</v>
      </c>
      <c r="I11" s="36"/>
      <c r="J11" s="37">
        <v>0</v>
      </c>
      <c r="K11" s="38">
        <f t="shared" ca="1" si="2"/>
        <v>5.8945927446954141</v>
      </c>
      <c r="L11" s="39">
        <v>90000</v>
      </c>
      <c r="M11" s="39">
        <f t="shared" si="1"/>
        <v>0</v>
      </c>
      <c r="N11" s="22"/>
    </row>
    <row r="12" spans="1:21" x14ac:dyDescent="0.2">
      <c r="A12" s="7" t="s">
        <v>91</v>
      </c>
      <c r="B12" s="11" t="s">
        <v>92</v>
      </c>
      <c r="C12" s="2" t="s">
        <v>93</v>
      </c>
      <c r="D12" s="19">
        <f t="shared" ca="1" si="0"/>
        <v>1919</v>
      </c>
      <c r="E12" s="3" t="s">
        <v>18</v>
      </c>
      <c r="F12" s="3" t="s">
        <v>84</v>
      </c>
      <c r="G12" s="4" t="s">
        <v>94</v>
      </c>
      <c r="H12" s="3">
        <v>23066</v>
      </c>
      <c r="I12" s="16" t="s">
        <v>156</v>
      </c>
      <c r="J12" s="24">
        <f t="shared" ca="1" si="3"/>
        <v>0</v>
      </c>
      <c r="K12" s="28">
        <f t="shared" ca="1" si="2"/>
        <v>5.2539356605065022</v>
      </c>
      <c r="L12" s="5">
        <v>115000</v>
      </c>
      <c r="M12" s="5">
        <f t="shared" ca="1" si="1"/>
        <v>0</v>
      </c>
      <c r="N12" s="22"/>
      <c r="O12" s="59"/>
    </row>
    <row r="13" spans="1:21" x14ac:dyDescent="0.2">
      <c r="A13" s="1" t="s">
        <v>152</v>
      </c>
      <c r="B13" s="11" t="s">
        <v>153</v>
      </c>
      <c r="C13" s="2" t="s">
        <v>154</v>
      </c>
      <c r="D13" s="19">
        <f t="shared" ca="1" si="0"/>
        <v>540</v>
      </c>
      <c r="E13" s="3" t="s">
        <v>18</v>
      </c>
      <c r="F13" s="3" t="s">
        <v>13</v>
      </c>
      <c r="G13" s="4" t="s">
        <v>15</v>
      </c>
      <c r="H13" s="3"/>
      <c r="I13" s="1" t="s">
        <v>15</v>
      </c>
      <c r="J13" s="24">
        <f t="shared" ca="1" si="3"/>
        <v>0</v>
      </c>
      <c r="K13" s="28">
        <f t="shared" ca="1" si="2"/>
        <v>1.4784394250513346</v>
      </c>
      <c r="L13" s="5">
        <v>75000</v>
      </c>
      <c r="M13" s="5">
        <f t="shared" ca="1" si="1"/>
        <v>0</v>
      </c>
      <c r="N13" s="22"/>
      <c r="O13" s="59"/>
    </row>
    <row r="14" spans="1:21" ht="4.5" customHeight="1" x14ac:dyDescent="0.2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O14" s="59"/>
    </row>
    <row r="15" spans="1:21" x14ac:dyDescent="0.2">
      <c r="A15" s="1" t="s">
        <v>21</v>
      </c>
      <c r="B15" s="11" t="s">
        <v>22</v>
      </c>
      <c r="C15" s="2">
        <v>38756</v>
      </c>
      <c r="D15" s="19">
        <f t="shared" ref="D15:D29" ca="1" si="4">DATEDIF(C15,TODAY(),"d")</f>
        <v>4423</v>
      </c>
      <c r="E15" s="3" t="s">
        <v>23</v>
      </c>
      <c r="F15" s="3" t="s">
        <v>24</v>
      </c>
      <c r="G15" s="4" t="s">
        <v>25</v>
      </c>
      <c r="H15" s="3">
        <v>129800</v>
      </c>
      <c r="I15" s="16" t="s">
        <v>161</v>
      </c>
      <c r="J15" s="24">
        <f ca="1">IF(K15&gt;=$O$2,1,0)</f>
        <v>1</v>
      </c>
      <c r="K15" s="28" t="str">
        <f ca="1">IF(D15/365.25&lt;$O$2,D15/365.25," ")</f>
        <v xml:space="preserve"> </v>
      </c>
      <c r="L15" s="5">
        <v>7800</v>
      </c>
      <c r="M15" s="5">
        <f t="shared" ref="M15:M29" ca="1" si="5">L15*J15</f>
        <v>7800</v>
      </c>
      <c r="O15" s="59"/>
      <c r="P15" s="59"/>
    </row>
    <row r="16" spans="1:21" x14ac:dyDescent="0.2">
      <c r="A16" s="7" t="s">
        <v>48</v>
      </c>
      <c r="B16" s="11" t="s">
        <v>49</v>
      </c>
      <c r="C16" s="2" t="s">
        <v>50</v>
      </c>
      <c r="D16" s="19">
        <f t="shared" ca="1" si="4"/>
        <v>4053</v>
      </c>
      <c r="E16" s="3" t="s">
        <v>18</v>
      </c>
      <c r="F16" s="3" t="s">
        <v>51</v>
      </c>
      <c r="G16" s="4" t="s">
        <v>25</v>
      </c>
      <c r="H16" s="3">
        <v>88298</v>
      </c>
      <c r="I16" s="16" t="s">
        <v>161</v>
      </c>
      <c r="J16" s="24">
        <f t="shared" ref="J16:J29" ca="1" si="6">IF(K16&gt;=$O$2,1,0)</f>
        <v>1</v>
      </c>
      <c r="K16" s="28" t="str">
        <f t="shared" ref="K16:K29" ca="1" si="7">IF(D16/365.25&lt;$O$2,D16/365.25," ")</f>
        <v xml:space="preserve"> </v>
      </c>
      <c r="L16" s="5">
        <v>7800</v>
      </c>
      <c r="M16" s="5">
        <f t="shared" ca="1" si="5"/>
        <v>7800</v>
      </c>
      <c r="O16" s="59"/>
    </row>
    <row r="17" spans="1:13" x14ac:dyDescent="0.2">
      <c r="A17" s="1" t="s">
        <v>57</v>
      </c>
      <c r="B17" s="11" t="s">
        <v>58</v>
      </c>
      <c r="C17" s="2" t="s">
        <v>59</v>
      </c>
      <c r="D17" s="19">
        <f t="shared" ca="1" si="4"/>
        <v>3959</v>
      </c>
      <c r="E17" s="3" t="s">
        <v>18</v>
      </c>
      <c r="F17" s="3" t="s">
        <v>60</v>
      </c>
      <c r="G17" s="4" t="s">
        <v>25</v>
      </c>
      <c r="H17" s="3">
        <v>106102</v>
      </c>
      <c r="I17" s="16" t="s">
        <v>161</v>
      </c>
      <c r="J17" s="24">
        <f t="shared" ca="1" si="6"/>
        <v>1</v>
      </c>
      <c r="K17" s="28" t="str">
        <f t="shared" ca="1" si="7"/>
        <v xml:space="preserve"> </v>
      </c>
      <c r="L17" s="5">
        <v>7800</v>
      </c>
      <c r="M17" s="5">
        <f t="shared" ca="1" si="5"/>
        <v>7800</v>
      </c>
    </row>
    <row r="18" spans="1:13" x14ac:dyDescent="0.2">
      <c r="A18" s="1" t="s">
        <v>72</v>
      </c>
      <c r="B18" s="11" t="s">
        <v>49</v>
      </c>
      <c r="C18" s="2">
        <v>39422</v>
      </c>
      <c r="D18" s="19">
        <f t="shared" ca="1" si="4"/>
        <v>3757</v>
      </c>
      <c r="E18" s="3" t="s">
        <v>18</v>
      </c>
      <c r="F18" s="3" t="s">
        <v>73</v>
      </c>
      <c r="G18" s="4" t="s">
        <v>25</v>
      </c>
      <c r="H18" s="3">
        <v>35000</v>
      </c>
      <c r="I18" s="16" t="s">
        <v>161</v>
      </c>
      <c r="J18" s="24">
        <f t="shared" ca="1" si="6"/>
        <v>1</v>
      </c>
      <c r="K18" s="28" t="str">
        <f t="shared" ca="1" si="7"/>
        <v xml:space="preserve"> </v>
      </c>
      <c r="L18" s="5">
        <v>7800</v>
      </c>
      <c r="M18" s="5">
        <f t="shared" ca="1" si="5"/>
        <v>7800</v>
      </c>
    </row>
    <row r="19" spans="1:13" x14ac:dyDescent="0.2">
      <c r="A19" s="9" t="s">
        <v>79</v>
      </c>
      <c r="B19" s="11" t="s">
        <v>80</v>
      </c>
      <c r="C19" s="6" t="s">
        <v>81</v>
      </c>
      <c r="D19" s="19">
        <f t="shared" ca="1" si="4"/>
        <v>3170</v>
      </c>
      <c r="E19" s="3" t="s">
        <v>18</v>
      </c>
      <c r="F19" s="3" t="s">
        <v>76</v>
      </c>
      <c r="G19" s="4" t="s">
        <v>25</v>
      </c>
      <c r="H19" s="3">
        <v>23431</v>
      </c>
      <c r="I19" s="16" t="s">
        <v>162</v>
      </c>
      <c r="J19" s="24">
        <f t="shared" ca="1" si="6"/>
        <v>0</v>
      </c>
      <c r="K19" s="28">
        <f t="shared" ca="1" si="7"/>
        <v>8.6789869952087617</v>
      </c>
      <c r="L19" s="5">
        <v>19000</v>
      </c>
      <c r="M19" s="5">
        <f t="shared" ca="1" si="5"/>
        <v>0</v>
      </c>
    </row>
    <row r="20" spans="1:13" x14ac:dyDescent="0.2">
      <c r="A20" s="9" t="s">
        <v>85</v>
      </c>
      <c r="B20" s="11" t="s">
        <v>83</v>
      </c>
      <c r="C20" s="6" t="s">
        <v>81</v>
      </c>
      <c r="D20" s="19">
        <f t="shared" ca="1" si="4"/>
        <v>3170</v>
      </c>
      <c r="E20" s="3" t="s">
        <v>18</v>
      </c>
      <c r="F20" s="3" t="s">
        <v>86</v>
      </c>
      <c r="G20" s="4" t="s">
        <v>25</v>
      </c>
      <c r="H20" s="3">
        <v>15847</v>
      </c>
      <c r="I20" s="16" t="s">
        <v>160</v>
      </c>
      <c r="J20" s="24">
        <f t="shared" ca="1" si="6"/>
        <v>0</v>
      </c>
      <c r="K20" s="28">
        <f t="shared" ca="1" si="7"/>
        <v>8.6789869952087617</v>
      </c>
      <c r="L20" s="5">
        <v>12200</v>
      </c>
      <c r="M20" s="5">
        <f t="shared" ca="1" si="5"/>
        <v>0</v>
      </c>
    </row>
    <row r="21" spans="1:13" x14ac:dyDescent="0.2">
      <c r="A21" s="9" t="s">
        <v>89</v>
      </c>
      <c r="B21" s="11" t="s">
        <v>49</v>
      </c>
      <c r="C21" s="6">
        <v>40092</v>
      </c>
      <c r="D21" s="19">
        <f t="shared" ca="1" si="4"/>
        <v>3087</v>
      </c>
      <c r="E21" s="3" t="s">
        <v>18</v>
      </c>
      <c r="F21" s="3" t="s">
        <v>90</v>
      </c>
      <c r="G21" s="4" t="s">
        <v>25</v>
      </c>
      <c r="H21" s="3">
        <v>32220</v>
      </c>
      <c r="I21" s="16" t="s">
        <v>161</v>
      </c>
      <c r="J21" s="24">
        <f t="shared" ca="1" si="6"/>
        <v>0</v>
      </c>
      <c r="K21" s="28">
        <f t="shared" ca="1" si="7"/>
        <v>8.4517453798767974</v>
      </c>
      <c r="L21" s="5">
        <v>7800</v>
      </c>
      <c r="M21" s="5">
        <f t="shared" ca="1" si="5"/>
        <v>0</v>
      </c>
    </row>
    <row r="22" spans="1:13" x14ac:dyDescent="0.2">
      <c r="A22" s="9" t="s">
        <v>95</v>
      </c>
      <c r="B22" s="9" t="s">
        <v>96</v>
      </c>
      <c r="C22" s="6">
        <v>41343</v>
      </c>
      <c r="D22" s="19">
        <f t="shared" ca="1" si="4"/>
        <v>1836</v>
      </c>
      <c r="E22" s="3" t="s">
        <v>18</v>
      </c>
      <c r="F22" s="3" t="s">
        <v>97</v>
      </c>
      <c r="G22" s="4" t="s">
        <v>25</v>
      </c>
      <c r="H22" s="3"/>
      <c r="I22" s="16" t="s">
        <v>161</v>
      </c>
      <c r="J22" s="24">
        <f t="shared" ca="1" si="6"/>
        <v>0</v>
      </c>
      <c r="K22" s="28">
        <f t="shared" ca="1" si="7"/>
        <v>5.0266940451745379</v>
      </c>
      <c r="L22" s="5">
        <v>7800</v>
      </c>
      <c r="M22" s="5">
        <f t="shared" ca="1" si="5"/>
        <v>0</v>
      </c>
    </row>
    <row r="23" spans="1:13" x14ac:dyDescent="0.2">
      <c r="A23" s="11" t="s">
        <v>101</v>
      </c>
      <c r="B23" s="11" t="s">
        <v>102</v>
      </c>
      <c r="C23" s="2" t="s">
        <v>100</v>
      </c>
      <c r="D23" s="19">
        <f t="shared" ca="1" si="4"/>
        <v>1525</v>
      </c>
      <c r="E23" s="3" t="s">
        <v>18</v>
      </c>
      <c r="F23" s="3" t="s">
        <v>103</v>
      </c>
      <c r="G23" s="4" t="s">
        <v>25</v>
      </c>
      <c r="H23" s="3">
        <v>5991</v>
      </c>
      <c r="I23" s="16" t="s">
        <v>161</v>
      </c>
      <c r="J23" s="24">
        <f t="shared" ca="1" si="6"/>
        <v>0</v>
      </c>
      <c r="K23" s="28">
        <f t="shared" ca="1" si="7"/>
        <v>4.1752224503764541</v>
      </c>
      <c r="L23" s="5">
        <v>7800</v>
      </c>
      <c r="M23" s="5">
        <f t="shared" ca="1" si="5"/>
        <v>0</v>
      </c>
    </row>
    <row r="24" spans="1:13" x14ac:dyDescent="0.2">
      <c r="A24" s="7" t="s">
        <v>108</v>
      </c>
      <c r="B24" s="9" t="s">
        <v>109</v>
      </c>
      <c r="C24" s="6" t="s">
        <v>110</v>
      </c>
      <c r="D24" s="19">
        <f t="shared" ca="1" si="4"/>
        <v>1065</v>
      </c>
      <c r="E24" s="3" t="s">
        <v>18</v>
      </c>
      <c r="F24" s="3" t="s">
        <v>76</v>
      </c>
      <c r="G24" s="4" t="s">
        <v>111</v>
      </c>
      <c r="H24" s="3">
        <v>41996</v>
      </c>
      <c r="I24" s="16" t="s">
        <v>162</v>
      </c>
      <c r="J24" s="24">
        <f t="shared" ca="1" si="6"/>
        <v>0</v>
      </c>
      <c r="K24" s="28">
        <f t="shared" ca="1" si="7"/>
        <v>2.9158110882956878</v>
      </c>
      <c r="L24" s="5">
        <v>19000</v>
      </c>
      <c r="M24" s="5">
        <f t="shared" ca="1" si="5"/>
        <v>0</v>
      </c>
    </row>
    <row r="25" spans="1:13" s="20" customFormat="1" x14ac:dyDescent="0.2">
      <c r="A25" s="7" t="s">
        <v>124</v>
      </c>
      <c r="B25" s="9" t="s">
        <v>109</v>
      </c>
      <c r="C25" s="6" t="s">
        <v>125</v>
      </c>
      <c r="D25" s="19">
        <f t="shared" ca="1" si="4"/>
        <v>516</v>
      </c>
      <c r="E25" s="3" t="s">
        <v>18</v>
      </c>
      <c r="F25" s="3" t="s">
        <v>76</v>
      </c>
      <c r="G25" s="4" t="s">
        <v>111</v>
      </c>
      <c r="H25" s="3"/>
      <c r="I25" s="16" t="s">
        <v>162</v>
      </c>
      <c r="J25" s="24">
        <f t="shared" ca="1" si="6"/>
        <v>0</v>
      </c>
      <c r="K25" s="28">
        <f t="shared" ca="1" si="7"/>
        <v>1.4127310061601643</v>
      </c>
      <c r="L25" s="5">
        <v>19000</v>
      </c>
      <c r="M25" s="5">
        <f t="shared" ca="1" si="5"/>
        <v>0</v>
      </c>
    </row>
    <row r="26" spans="1:13" x14ac:dyDescent="0.2">
      <c r="A26" s="3" t="s">
        <v>158</v>
      </c>
      <c r="B26" s="11" t="s">
        <v>96</v>
      </c>
      <c r="C26" s="2">
        <v>43101</v>
      </c>
      <c r="D26" s="19">
        <f t="shared" ca="1" si="4"/>
        <v>78</v>
      </c>
      <c r="E26" s="3" t="s">
        <v>18</v>
      </c>
      <c r="F26" s="3" t="s">
        <v>126</v>
      </c>
      <c r="G26" s="4" t="s">
        <v>25</v>
      </c>
      <c r="H26" s="3"/>
      <c r="I26" s="16" t="s">
        <v>162</v>
      </c>
      <c r="J26" s="24">
        <f t="shared" ca="1" si="6"/>
        <v>0</v>
      </c>
      <c r="K26" s="28">
        <f t="shared" ca="1" si="7"/>
        <v>0.2135523613963039</v>
      </c>
      <c r="L26" s="14">
        <v>24200</v>
      </c>
      <c r="M26" s="5">
        <f t="shared" ca="1" si="5"/>
        <v>0</v>
      </c>
    </row>
    <row r="27" spans="1:13" x14ac:dyDescent="0.2">
      <c r="A27" s="3" t="s">
        <v>158</v>
      </c>
      <c r="B27" s="11" t="s">
        <v>96</v>
      </c>
      <c r="C27" s="2">
        <v>43102</v>
      </c>
      <c r="D27" s="19">
        <f t="shared" ca="1" si="4"/>
        <v>77</v>
      </c>
      <c r="E27" s="3" t="s">
        <v>18</v>
      </c>
      <c r="F27" s="3" t="s">
        <v>126</v>
      </c>
      <c r="G27" s="4" t="s">
        <v>25</v>
      </c>
      <c r="H27" s="3"/>
      <c r="I27" s="16" t="s">
        <v>162</v>
      </c>
      <c r="J27" s="24">
        <f t="shared" ca="1" si="6"/>
        <v>0</v>
      </c>
      <c r="K27" s="28">
        <f t="shared" ca="1" si="7"/>
        <v>0.21081451060917181</v>
      </c>
      <c r="L27" s="5">
        <v>19000</v>
      </c>
      <c r="M27" s="5">
        <f t="shared" ca="1" si="5"/>
        <v>0</v>
      </c>
    </row>
    <row r="28" spans="1:13" x14ac:dyDescent="0.2">
      <c r="A28" s="3" t="s">
        <v>158</v>
      </c>
      <c r="B28" s="11" t="s">
        <v>96</v>
      </c>
      <c r="C28" s="2">
        <v>43103</v>
      </c>
      <c r="D28" s="19">
        <f t="shared" ca="1" si="4"/>
        <v>76</v>
      </c>
      <c r="E28" s="3" t="s">
        <v>18</v>
      </c>
      <c r="F28" s="3" t="s">
        <v>126</v>
      </c>
      <c r="G28" s="4" t="s">
        <v>25</v>
      </c>
      <c r="H28" s="3"/>
      <c r="I28" s="16" t="s">
        <v>162</v>
      </c>
      <c r="J28" s="24">
        <f t="shared" ca="1" si="6"/>
        <v>0</v>
      </c>
      <c r="K28" s="28">
        <f t="shared" ca="1" si="7"/>
        <v>0.20807665982203971</v>
      </c>
      <c r="L28" s="5">
        <v>19000</v>
      </c>
      <c r="M28" s="5">
        <f t="shared" ca="1" si="5"/>
        <v>0</v>
      </c>
    </row>
    <row r="29" spans="1:13" x14ac:dyDescent="0.2">
      <c r="A29" s="3" t="s">
        <v>158</v>
      </c>
      <c r="B29" s="11" t="s">
        <v>49</v>
      </c>
      <c r="C29" s="2">
        <v>43104</v>
      </c>
      <c r="D29" s="19">
        <f t="shared" ca="1" si="4"/>
        <v>75</v>
      </c>
      <c r="E29" s="3" t="s">
        <v>18</v>
      </c>
      <c r="F29" s="3" t="s">
        <v>126</v>
      </c>
      <c r="G29" s="4" t="s">
        <v>25</v>
      </c>
      <c r="H29" s="3"/>
      <c r="I29" s="11" t="s">
        <v>163</v>
      </c>
      <c r="J29" s="24">
        <f t="shared" ca="1" si="6"/>
        <v>0</v>
      </c>
      <c r="K29" s="28">
        <f t="shared" ca="1" si="7"/>
        <v>0.20533880903490759</v>
      </c>
      <c r="L29" s="5">
        <v>18000</v>
      </c>
      <c r="M29" s="5">
        <f t="shared" ca="1" si="5"/>
        <v>0</v>
      </c>
    </row>
    <row r="30" spans="1:13" ht="4.5" customHeight="1" x14ac:dyDescent="0.2">
      <c r="A30" s="67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</row>
    <row r="31" spans="1:13" x14ac:dyDescent="0.2">
      <c r="A31" s="30" t="s">
        <v>6</v>
      </c>
      <c r="B31" s="41" t="s">
        <v>7</v>
      </c>
      <c r="C31" s="32">
        <v>35434</v>
      </c>
      <c r="D31" s="33">
        <f t="shared" ref="D31:D64" ca="1" si="8">DATEDIF(C31,TODAY(),"d")</f>
        <v>7745</v>
      </c>
      <c r="E31" s="34" t="s">
        <v>8</v>
      </c>
      <c r="F31" s="34" t="s">
        <v>9</v>
      </c>
      <c r="G31" s="35" t="s">
        <v>10</v>
      </c>
      <c r="H31" s="34">
        <v>74080</v>
      </c>
      <c r="I31" s="36" t="s">
        <v>181</v>
      </c>
      <c r="J31" s="37">
        <v>0</v>
      </c>
      <c r="K31" s="38" t="str">
        <f ca="1">IF(D31/365.25&lt;$O$2,D31/365.25," ")</f>
        <v xml:space="preserve"> </v>
      </c>
      <c r="L31" s="39">
        <v>26000</v>
      </c>
      <c r="M31" s="39">
        <f t="shared" ref="M31:M32" si="9">L31*J31</f>
        <v>0</v>
      </c>
    </row>
    <row r="32" spans="1:13" x14ac:dyDescent="0.2">
      <c r="A32" s="30" t="s">
        <v>16</v>
      </c>
      <c r="B32" s="41" t="s">
        <v>7</v>
      </c>
      <c r="C32" s="42" t="s">
        <v>17</v>
      </c>
      <c r="D32" s="33">
        <f t="shared" ca="1" si="8"/>
        <v>7211</v>
      </c>
      <c r="E32" s="34" t="s">
        <v>18</v>
      </c>
      <c r="F32" s="43" t="s">
        <v>168</v>
      </c>
      <c r="G32" s="35" t="s">
        <v>10</v>
      </c>
      <c r="H32" s="34">
        <v>86455</v>
      </c>
      <c r="I32" s="36" t="s">
        <v>180</v>
      </c>
      <c r="J32" s="37">
        <v>0</v>
      </c>
      <c r="K32" s="38" t="str">
        <f t="shared" ref="K32:K64" ca="1" si="10">IF(D32/365.25&lt;$O$2,D32/365.25," ")</f>
        <v xml:space="preserve"> </v>
      </c>
      <c r="L32" s="43">
        <v>0</v>
      </c>
      <c r="M32" s="39">
        <f t="shared" si="9"/>
        <v>0</v>
      </c>
    </row>
    <row r="33" spans="1:13" x14ac:dyDescent="0.2">
      <c r="A33" s="1" t="s">
        <v>19</v>
      </c>
      <c r="B33" s="11" t="s">
        <v>20</v>
      </c>
      <c r="C33" s="2">
        <v>38355</v>
      </c>
      <c r="D33" s="19">
        <f t="shared" ca="1" si="8"/>
        <v>4824</v>
      </c>
      <c r="E33" s="3" t="s">
        <v>18</v>
      </c>
      <c r="F33" s="3" t="s">
        <v>9</v>
      </c>
      <c r="G33" s="4" t="s">
        <v>10</v>
      </c>
      <c r="H33" s="3">
        <v>100777</v>
      </c>
      <c r="I33" s="16" t="s">
        <v>164</v>
      </c>
      <c r="J33" s="24">
        <f t="shared" ref="J33:J64" ca="1" si="11">IF(K33&gt;=$O$2,1,0)</f>
        <v>1</v>
      </c>
      <c r="K33" s="28" t="str">
        <f t="shared" ca="1" si="10"/>
        <v xml:space="preserve"> </v>
      </c>
      <c r="L33" s="5">
        <v>26000</v>
      </c>
      <c r="M33" s="5">
        <f t="shared" ref="M33:M64" ca="1" si="12">L33*J33</f>
        <v>26000</v>
      </c>
    </row>
    <row r="34" spans="1:13" x14ac:dyDescent="0.2">
      <c r="A34" s="1" t="s">
        <v>26</v>
      </c>
      <c r="B34" s="9" t="s">
        <v>27</v>
      </c>
      <c r="C34" s="6" t="s">
        <v>28</v>
      </c>
      <c r="D34" s="19">
        <f t="shared" ca="1" si="8"/>
        <v>4254</v>
      </c>
      <c r="E34" s="4" t="s">
        <v>23</v>
      </c>
      <c r="F34" s="3" t="s">
        <v>29</v>
      </c>
      <c r="G34" s="4" t="s">
        <v>10</v>
      </c>
      <c r="H34" s="3">
        <v>61118</v>
      </c>
      <c r="I34" s="16" t="s">
        <v>160</v>
      </c>
      <c r="J34" s="24">
        <f t="shared" ca="1" si="11"/>
        <v>1</v>
      </c>
      <c r="K34" s="28" t="str">
        <f t="shared" ca="1" si="10"/>
        <v xml:space="preserve"> </v>
      </c>
      <c r="L34" s="5">
        <v>12000</v>
      </c>
      <c r="M34" s="5">
        <f t="shared" ca="1" si="12"/>
        <v>12000</v>
      </c>
    </row>
    <row r="35" spans="1:13" x14ac:dyDescent="0.2">
      <c r="A35" s="1" t="s">
        <v>30</v>
      </c>
      <c r="B35" s="9" t="s">
        <v>27</v>
      </c>
      <c r="C35" s="6" t="s">
        <v>28</v>
      </c>
      <c r="D35" s="19">
        <f t="shared" ca="1" si="8"/>
        <v>4254</v>
      </c>
      <c r="E35" s="4" t="s">
        <v>23</v>
      </c>
      <c r="F35" s="4" t="s">
        <v>31</v>
      </c>
      <c r="G35" s="4" t="s">
        <v>10</v>
      </c>
      <c r="H35" s="3"/>
      <c r="I35" s="16" t="s">
        <v>160</v>
      </c>
      <c r="J35" s="24">
        <f t="shared" ca="1" si="11"/>
        <v>1</v>
      </c>
      <c r="K35" s="28" t="str">
        <f t="shared" ca="1" si="10"/>
        <v xml:space="preserve"> </v>
      </c>
      <c r="L35" s="5">
        <v>12000</v>
      </c>
      <c r="M35" s="5">
        <f t="shared" ca="1" si="12"/>
        <v>12000</v>
      </c>
    </row>
    <row r="36" spans="1:13" x14ac:dyDescent="0.2">
      <c r="A36" s="1" t="s">
        <v>32</v>
      </c>
      <c r="B36" s="9" t="s">
        <v>27</v>
      </c>
      <c r="C36" s="6" t="s">
        <v>28</v>
      </c>
      <c r="D36" s="19">
        <f t="shared" ca="1" si="8"/>
        <v>4254</v>
      </c>
      <c r="E36" s="3" t="s">
        <v>18</v>
      </c>
      <c r="F36" s="3" t="s">
        <v>33</v>
      </c>
      <c r="G36" s="4" t="s">
        <v>10</v>
      </c>
      <c r="H36" s="3">
        <v>23500</v>
      </c>
      <c r="I36" s="16" t="s">
        <v>160</v>
      </c>
      <c r="J36" s="24">
        <f t="shared" ca="1" si="11"/>
        <v>1</v>
      </c>
      <c r="K36" s="28" t="str">
        <f t="shared" ca="1" si="10"/>
        <v xml:space="preserve"> </v>
      </c>
      <c r="L36" s="5">
        <v>12200</v>
      </c>
      <c r="M36" s="5">
        <f t="shared" ca="1" si="12"/>
        <v>12200</v>
      </c>
    </row>
    <row r="37" spans="1:13" x14ac:dyDescent="0.2">
      <c r="A37" s="1" t="s">
        <v>34</v>
      </c>
      <c r="B37" s="9" t="s">
        <v>7</v>
      </c>
      <c r="C37" s="6" t="s">
        <v>35</v>
      </c>
      <c r="D37" s="19">
        <f t="shared" ca="1" si="8"/>
        <v>4192</v>
      </c>
      <c r="E37" s="3" t="s">
        <v>18</v>
      </c>
      <c r="F37" s="3" t="s">
        <v>36</v>
      </c>
      <c r="G37" s="4" t="s">
        <v>10</v>
      </c>
      <c r="H37" s="3">
        <v>48303</v>
      </c>
      <c r="I37" s="16" t="s">
        <v>160</v>
      </c>
      <c r="J37" s="24">
        <f t="shared" ca="1" si="11"/>
        <v>1</v>
      </c>
      <c r="K37" s="28" t="str">
        <f t="shared" ca="1" si="10"/>
        <v xml:space="preserve"> </v>
      </c>
      <c r="L37" s="5">
        <v>12200</v>
      </c>
      <c r="M37" s="5">
        <f t="shared" ca="1" si="12"/>
        <v>12200</v>
      </c>
    </row>
    <row r="38" spans="1:13" x14ac:dyDescent="0.2">
      <c r="A38" s="1" t="s">
        <v>37</v>
      </c>
      <c r="B38" s="11" t="s">
        <v>20</v>
      </c>
      <c r="C38" s="6">
        <v>39000</v>
      </c>
      <c r="D38" s="19">
        <f t="shared" ca="1" si="8"/>
        <v>4179</v>
      </c>
      <c r="E38" s="3" t="s">
        <v>18</v>
      </c>
      <c r="F38" s="3" t="s">
        <v>38</v>
      </c>
      <c r="G38" s="4" t="s">
        <v>10</v>
      </c>
      <c r="H38" s="3">
        <v>78212</v>
      </c>
      <c r="I38" s="16" t="s">
        <v>164</v>
      </c>
      <c r="J38" s="24">
        <f t="shared" ca="1" si="11"/>
        <v>1</v>
      </c>
      <c r="K38" s="28" t="str">
        <f t="shared" ca="1" si="10"/>
        <v xml:space="preserve"> </v>
      </c>
      <c r="L38" s="5">
        <v>26000</v>
      </c>
      <c r="M38" s="5">
        <f t="shared" ca="1" si="12"/>
        <v>26000</v>
      </c>
    </row>
    <row r="39" spans="1:13" x14ac:dyDescent="0.2">
      <c r="A39" s="1" t="s">
        <v>39</v>
      </c>
      <c r="B39" s="11" t="s">
        <v>20</v>
      </c>
      <c r="C39" s="6">
        <v>39000</v>
      </c>
      <c r="D39" s="19">
        <f t="shared" ca="1" si="8"/>
        <v>4179</v>
      </c>
      <c r="E39" s="3" t="s">
        <v>18</v>
      </c>
      <c r="F39" s="3" t="s">
        <v>38</v>
      </c>
      <c r="G39" s="4" t="s">
        <v>10</v>
      </c>
      <c r="H39" s="3">
        <v>106026</v>
      </c>
      <c r="I39" s="16" t="s">
        <v>164</v>
      </c>
      <c r="J39" s="24">
        <f t="shared" ca="1" si="11"/>
        <v>1</v>
      </c>
      <c r="K39" s="28" t="str">
        <f t="shared" ca="1" si="10"/>
        <v xml:space="preserve"> </v>
      </c>
      <c r="L39" s="5">
        <v>26000</v>
      </c>
      <c r="M39" s="5">
        <f t="shared" ca="1" si="12"/>
        <v>26000</v>
      </c>
    </row>
    <row r="40" spans="1:13" x14ac:dyDescent="0.2">
      <c r="A40" s="7" t="s">
        <v>40</v>
      </c>
      <c r="B40" s="11" t="s">
        <v>20</v>
      </c>
      <c r="C40" s="6">
        <v>39000</v>
      </c>
      <c r="D40" s="19">
        <f t="shared" ca="1" si="8"/>
        <v>4179</v>
      </c>
      <c r="E40" s="3" t="s">
        <v>18</v>
      </c>
      <c r="F40" s="3" t="s">
        <v>41</v>
      </c>
      <c r="G40" s="4" t="s">
        <v>10</v>
      </c>
      <c r="H40" s="3">
        <v>63705</v>
      </c>
      <c r="I40" s="16" t="s">
        <v>160</v>
      </c>
      <c r="J40" s="24">
        <f t="shared" ca="1" si="11"/>
        <v>1</v>
      </c>
      <c r="K40" s="28" t="str">
        <f t="shared" ca="1" si="10"/>
        <v xml:space="preserve"> </v>
      </c>
      <c r="L40" s="5">
        <v>12200</v>
      </c>
      <c r="M40" s="5">
        <f t="shared" ca="1" si="12"/>
        <v>12200</v>
      </c>
    </row>
    <row r="41" spans="1:13" x14ac:dyDescent="0.2">
      <c r="A41" s="1" t="s">
        <v>44</v>
      </c>
      <c r="B41" s="9" t="s">
        <v>45</v>
      </c>
      <c r="C41" s="6" t="s">
        <v>42</v>
      </c>
      <c r="D41" s="19">
        <f t="shared" ca="1" si="8"/>
        <v>4110</v>
      </c>
      <c r="E41" s="3" t="s">
        <v>18</v>
      </c>
      <c r="F41" s="3" t="s">
        <v>38</v>
      </c>
      <c r="G41" s="4" t="s">
        <v>10</v>
      </c>
      <c r="H41" s="3">
        <v>121400</v>
      </c>
      <c r="I41" s="16" t="s">
        <v>165</v>
      </c>
      <c r="J41" s="24">
        <f t="shared" ca="1" si="11"/>
        <v>1</v>
      </c>
      <c r="K41" s="28" t="str">
        <f t="shared" ca="1" si="10"/>
        <v xml:space="preserve"> </v>
      </c>
      <c r="L41" s="5">
        <v>24000</v>
      </c>
      <c r="M41" s="5">
        <f t="shared" ca="1" si="12"/>
        <v>24000</v>
      </c>
    </row>
    <row r="42" spans="1:13" x14ac:dyDescent="0.2">
      <c r="A42" s="9" t="s">
        <v>46</v>
      </c>
      <c r="B42" s="9" t="s">
        <v>27</v>
      </c>
      <c r="C42" s="2">
        <v>39088</v>
      </c>
      <c r="D42" s="19">
        <f t="shared" ca="1" si="8"/>
        <v>4091</v>
      </c>
      <c r="E42" s="3" t="s">
        <v>23</v>
      </c>
      <c r="F42" s="4" t="s">
        <v>47</v>
      </c>
      <c r="G42" s="4" t="s">
        <v>10</v>
      </c>
      <c r="H42" s="3">
        <v>40202</v>
      </c>
      <c r="I42" s="16" t="s">
        <v>160</v>
      </c>
      <c r="J42" s="24">
        <f t="shared" ca="1" si="11"/>
        <v>1</v>
      </c>
      <c r="K42" s="28" t="str">
        <f t="shared" ca="1" si="10"/>
        <v xml:space="preserve"> </v>
      </c>
      <c r="L42" s="5">
        <v>12200</v>
      </c>
      <c r="M42" s="5">
        <f t="shared" ca="1" si="12"/>
        <v>12200</v>
      </c>
    </row>
    <row r="43" spans="1:13" x14ac:dyDescent="0.2">
      <c r="A43" s="1" t="s">
        <v>52</v>
      </c>
      <c r="B43" s="9" t="s">
        <v>7</v>
      </c>
      <c r="C43" s="2" t="s">
        <v>50</v>
      </c>
      <c r="D43" s="19">
        <f t="shared" ca="1" si="8"/>
        <v>4053</v>
      </c>
      <c r="E43" s="3" t="s">
        <v>18</v>
      </c>
      <c r="F43" s="3" t="s">
        <v>53</v>
      </c>
      <c r="G43" s="4" t="s">
        <v>10</v>
      </c>
      <c r="H43" s="3">
        <v>61740</v>
      </c>
      <c r="I43" s="16" t="s">
        <v>160</v>
      </c>
      <c r="J43" s="24">
        <f t="shared" ca="1" si="11"/>
        <v>1</v>
      </c>
      <c r="K43" s="28" t="str">
        <f t="shared" ca="1" si="10"/>
        <v xml:space="preserve"> </v>
      </c>
      <c r="L43" s="5">
        <v>12200</v>
      </c>
      <c r="M43" s="5">
        <f t="shared" ca="1" si="12"/>
        <v>12200</v>
      </c>
    </row>
    <row r="44" spans="1:13" x14ac:dyDescent="0.2">
      <c r="A44" s="1" t="s">
        <v>54</v>
      </c>
      <c r="B44" s="9" t="s">
        <v>27</v>
      </c>
      <c r="C44" s="2" t="s">
        <v>55</v>
      </c>
      <c r="D44" s="19">
        <f t="shared" ca="1" si="8"/>
        <v>3963</v>
      </c>
      <c r="E44" s="3" t="s">
        <v>23</v>
      </c>
      <c r="F44" s="3" t="s">
        <v>56</v>
      </c>
      <c r="G44" s="4" t="s">
        <v>10</v>
      </c>
      <c r="H44" s="3">
        <v>61096</v>
      </c>
      <c r="I44" s="16" t="s">
        <v>160</v>
      </c>
      <c r="J44" s="24">
        <f t="shared" ca="1" si="11"/>
        <v>1</v>
      </c>
      <c r="K44" s="28" t="str">
        <f t="shared" ca="1" si="10"/>
        <v xml:space="preserve"> </v>
      </c>
      <c r="L44" s="5">
        <v>12000</v>
      </c>
      <c r="M44" s="5">
        <f t="shared" ca="1" si="12"/>
        <v>12000</v>
      </c>
    </row>
    <row r="45" spans="1:13" x14ac:dyDescent="0.2">
      <c r="A45" s="5" t="s">
        <v>61</v>
      </c>
      <c r="B45" s="9" t="s">
        <v>27</v>
      </c>
      <c r="C45" s="6">
        <v>39237</v>
      </c>
      <c r="D45" s="21">
        <f t="shared" ca="1" si="8"/>
        <v>3942</v>
      </c>
      <c r="E45" s="3" t="s">
        <v>23</v>
      </c>
      <c r="F45" s="3" t="s">
        <v>62</v>
      </c>
      <c r="G45" s="4" t="s">
        <v>10</v>
      </c>
      <c r="H45" s="3">
        <v>42355</v>
      </c>
      <c r="I45" s="16" t="s">
        <v>160</v>
      </c>
      <c r="J45" s="24">
        <f t="shared" ca="1" si="11"/>
        <v>1</v>
      </c>
      <c r="K45" s="28" t="str">
        <f t="shared" ca="1" si="10"/>
        <v xml:space="preserve"> </v>
      </c>
      <c r="L45" s="5">
        <v>12000</v>
      </c>
      <c r="M45" s="5">
        <f t="shared" ca="1" si="12"/>
        <v>12000</v>
      </c>
    </row>
    <row r="46" spans="1:13" x14ac:dyDescent="0.2">
      <c r="A46" s="1" t="s">
        <v>63</v>
      </c>
      <c r="B46" s="9" t="s">
        <v>27</v>
      </c>
      <c r="C46" s="6">
        <v>39237</v>
      </c>
      <c r="D46" s="19">
        <f t="shared" ca="1" si="8"/>
        <v>3942</v>
      </c>
      <c r="E46" s="3" t="s">
        <v>23</v>
      </c>
      <c r="F46" s="4" t="s">
        <v>64</v>
      </c>
      <c r="G46" s="4" t="s">
        <v>10</v>
      </c>
      <c r="H46" s="3">
        <v>47450</v>
      </c>
      <c r="I46" s="16" t="s">
        <v>160</v>
      </c>
      <c r="J46" s="24">
        <f t="shared" ca="1" si="11"/>
        <v>1</v>
      </c>
      <c r="K46" s="28" t="str">
        <f t="shared" ca="1" si="10"/>
        <v xml:space="preserve"> </v>
      </c>
      <c r="L46" s="5">
        <v>12000</v>
      </c>
      <c r="M46" s="5">
        <f t="shared" ca="1" si="12"/>
        <v>12000</v>
      </c>
    </row>
    <row r="47" spans="1:13" x14ac:dyDescent="0.2">
      <c r="A47" s="1" t="s">
        <v>65</v>
      </c>
      <c r="B47" s="7" t="s">
        <v>66</v>
      </c>
      <c r="C47" s="10" t="s">
        <v>67</v>
      </c>
      <c r="D47" s="19">
        <f t="shared" ca="1" si="8"/>
        <v>3841</v>
      </c>
      <c r="E47" s="8" t="s">
        <v>18</v>
      </c>
      <c r="F47" s="3" t="s">
        <v>38</v>
      </c>
      <c r="G47" s="4" t="s">
        <v>10</v>
      </c>
      <c r="H47" s="3">
        <v>84855</v>
      </c>
      <c r="I47" s="16" t="s">
        <v>165</v>
      </c>
      <c r="J47" s="24">
        <f t="shared" ca="1" si="11"/>
        <v>1</v>
      </c>
      <c r="K47" s="28" t="str">
        <f t="shared" ca="1" si="10"/>
        <v xml:space="preserve"> </v>
      </c>
      <c r="L47" s="5">
        <v>24000</v>
      </c>
      <c r="M47" s="5">
        <f t="shared" ca="1" si="12"/>
        <v>24000</v>
      </c>
    </row>
    <row r="48" spans="1:13" x14ac:dyDescent="0.2">
      <c r="A48" s="9" t="s">
        <v>68</v>
      </c>
      <c r="B48" s="9" t="s">
        <v>27</v>
      </c>
      <c r="C48" s="6">
        <v>39356</v>
      </c>
      <c r="D48" s="19">
        <f t="shared" ca="1" si="8"/>
        <v>3823</v>
      </c>
      <c r="E48" s="3" t="s">
        <v>18</v>
      </c>
      <c r="F48" s="3" t="s">
        <v>69</v>
      </c>
      <c r="G48" s="4" t="s">
        <v>10</v>
      </c>
      <c r="H48" s="3">
        <v>33344</v>
      </c>
      <c r="I48" s="16" t="s">
        <v>160</v>
      </c>
      <c r="J48" s="24">
        <f t="shared" ca="1" si="11"/>
        <v>1</v>
      </c>
      <c r="K48" s="28" t="str">
        <f t="shared" ca="1" si="10"/>
        <v xml:space="preserve"> </v>
      </c>
      <c r="L48" s="5">
        <v>12200</v>
      </c>
      <c r="M48" s="5">
        <f t="shared" ca="1" si="12"/>
        <v>12200</v>
      </c>
    </row>
    <row r="49" spans="1:13" x14ac:dyDescent="0.2">
      <c r="A49" s="1" t="s">
        <v>70</v>
      </c>
      <c r="B49" s="11" t="s">
        <v>7</v>
      </c>
      <c r="C49" s="6" t="s">
        <v>71</v>
      </c>
      <c r="D49" s="19">
        <f t="shared" ca="1" si="8"/>
        <v>3777</v>
      </c>
      <c r="E49" s="3" t="s">
        <v>18</v>
      </c>
      <c r="F49" s="3" t="s">
        <v>41</v>
      </c>
      <c r="G49" s="4" t="s">
        <v>10</v>
      </c>
      <c r="H49" s="8">
        <v>101244</v>
      </c>
      <c r="I49" s="16" t="s">
        <v>166</v>
      </c>
      <c r="J49" s="24">
        <f t="shared" ca="1" si="11"/>
        <v>1</v>
      </c>
      <c r="K49" s="28" t="str">
        <f t="shared" ca="1" si="10"/>
        <v xml:space="preserve"> </v>
      </c>
      <c r="L49" s="5">
        <v>36000</v>
      </c>
      <c r="M49" s="5">
        <f t="shared" ca="1" si="12"/>
        <v>36000</v>
      </c>
    </row>
    <row r="50" spans="1:13" x14ac:dyDescent="0.2">
      <c r="A50" s="1" t="s">
        <v>74</v>
      </c>
      <c r="B50" s="9" t="s">
        <v>27</v>
      </c>
      <c r="C50" s="10">
        <v>39422</v>
      </c>
      <c r="D50" s="19">
        <f t="shared" ca="1" si="8"/>
        <v>3757</v>
      </c>
      <c r="E50" s="8" t="s">
        <v>23</v>
      </c>
      <c r="F50" s="4" t="s">
        <v>41</v>
      </c>
      <c r="G50" s="4" t="s">
        <v>10</v>
      </c>
      <c r="H50" s="3">
        <v>125472</v>
      </c>
      <c r="I50" s="16" t="s">
        <v>160</v>
      </c>
      <c r="J50" s="24">
        <f t="shared" ca="1" si="11"/>
        <v>1</v>
      </c>
      <c r="K50" s="28" t="str">
        <f t="shared" ca="1" si="10"/>
        <v xml:space="preserve"> </v>
      </c>
      <c r="L50" s="5">
        <v>12200</v>
      </c>
      <c r="M50" s="5">
        <f t="shared" ca="1" si="12"/>
        <v>12200</v>
      </c>
    </row>
    <row r="51" spans="1:13" x14ac:dyDescent="0.2">
      <c r="A51" s="1" t="s">
        <v>75</v>
      </c>
      <c r="B51" s="9" t="s">
        <v>27</v>
      </c>
      <c r="C51" s="2">
        <v>39722</v>
      </c>
      <c r="D51" s="19">
        <f t="shared" ca="1" si="8"/>
        <v>3457</v>
      </c>
      <c r="E51" s="3" t="s">
        <v>18</v>
      </c>
      <c r="F51" s="3" t="s">
        <v>76</v>
      </c>
      <c r="G51" s="4" t="s">
        <v>10</v>
      </c>
      <c r="H51" s="3">
        <v>195252</v>
      </c>
      <c r="I51" s="16" t="s">
        <v>160</v>
      </c>
      <c r="J51" s="24">
        <f t="shared" ca="1" si="11"/>
        <v>0</v>
      </c>
      <c r="K51" s="28">
        <f t="shared" ca="1" si="10"/>
        <v>9.464750171115675</v>
      </c>
      <c r="L51" s="5">
        <v>22000</v>
      </c>
      <c r="M51" s="5">
        <f t="shared" ca="1" si="12"/>
        <v>0</v>
      </c>
    </row>
    <row r="52" spans="1:13" x14ac:dyDescent="0.2">
      <c r="A52" s="7" t="s">
        <v>77</v>
      </c>
      <c r="B52" s="9" t="s">
        <v>27</v>
      </c>
      <c r="C52" s="2" t="s">
        <v>78</v>
      </c>
      <c r="D52" s="19">
        <f t="shared" ca="1" si="8"/>
        <v>3367</v>
      </c>
      <c r="E52" s="3" t="s">
        <v>18</v>
      </c>
      <c r="F52" s="3" t="s">
        <v>76</v>
      </c>
      <c r="G52" s="4" t="s">
        <v>10</v>
      </c>
      <c r="H52" s="3">
        <v>200028</v>
      </c>
      <c r="I52" s="16" t="s">
        <v>160</v>
      </c>
      <c r="J52" s="24">
        <f t="shared" ca="1" si="11"/>
        <v>0</v>
      </c>
      <c r="K52" s="28">
        <f t="shared" ca="1" si="10"/>
        <v>9.2183436002737853</v>
      </c>
      <c r="L52" s="5">
        <v>22000</v>
      </c>
      <c r="M52" s="5">
        <f t="shared" ca="1" si="12"/>
        <v>0</v>
      </c>
    </row>
    <row r="53" spans="1:13" x14ac:dyDescent="0.2">
      <c r="A53" s="9" t="s">
        <v>82</v>
      </c>
      <c r="B53" s="11" t="s">
        <v>83</v>
      </c>
      <c r="C53" s="6" t="s">
        <v>81</v>
      </c>
      <c r="D53" s="19">
        <f t="shared" ca="1" si="8"/>
        <v>3170</v>
      </c>
      <c r="E53" s="3" t="s">
        <v>18</v>
      </c>
      <c r="F53" s="3" t="s">
        <v>84</v>
      </c>
      <c r="G53" s="4" t="s">
        <v>10</v>
      </c>
      <c r="H53" s="3">
        <v>51230</v>
      </c>
      <c r="I53" s="16" t="s">
        <v>160</v>
      </c>
      <c r="J53" s="24">
        <f t="shared" ca="1" si="11"/>
        <v>0</v>
      </c>
      <c r="K53" s="28">
        <f t="shared" ca="1" si="10"/>
        <v>8.6789869952087617</v>
      </c>
      <c r="L53" s="5">
        <v>12000</v>
      </c>
      <c r="M53" s="5">
        <f t="shared" ca="1" si="12"/>
        <v>0</v>
      </c>
    </row>
    <row r="54" spans="1:13" x14ac:dyDescent="0.2">
      <c r="A54" s="11" t="s">
        <v>138</v>
      </c>
      <c r="B54" s="11" t="s">
        <v>139</v>
      </c>
      <c r="C54" s="2">
        <v>40062</v>
      </c>
      <c r="D54" s="19">
        <f t="shared" ca="1" si="8"/>
        <v>3117</v>
      </c>
      <c r="E54" s="3" t="s">
        <v>8</v>
      </c>
      <c r="F54" s="3" t="s">
        <v>76</v>
      </c>
      <c r="G54" s="4" t="s">
        <v>140</v>
      </c>
      <c r="H54" s="3">
        <v>25666</v>
      </c>
      <c r="I54" s="16" t="s">
        <v>156</v>
      </c>
      <c r="J54" s="24">
        <f t="shared" ca="1" si="11"/>
        <v>0</v>
      </c>
      <c r="K54" s="28">
        <f t="shared" ca="1" si="10"/>
        <v>8.5338809034907595</v>
      </c>
      <c r="L54" s="5">
        <v>10000</v>
      </c>
      <c r="M54" s="5">
        <f t="shared" ca="1" si="12"/>
        <v>0</v>
      </c>
    </row>
    <row r="55" spans="1:13" x14ac:dyDescent="0.2">
      <c r="A55" s="11" t="s">
        <v>141</v>
      </c>
      <c r="B55" s="11" t="s">
        <v>139</v>
      </c>
      <c r="C55" s="2">
        <v>40062</v>
      </c>
      <c r="D55" s="19">
        <f t="shared" ca="1" si="8"/>
        <v>3117</v>
      </c>
      <c r="E55" s="3" t="s">
        <v>8</v>
      </c>
      <c r="F55" s="3" t="s">
        <v>76</v>
      </c>
      <c r="G55" s="4" t="s">
        <v>140</v>
      </c>
      <c r="H55" s="3">
        <v>25752</v>
      </c>
      <c r="I55" s="16" t="s">
        <v>156</v>
      </c>
      <c r="J55" s="24">
        <f t="shared" ca="1" si="11"/>
        <v>0</v>
      </c>
      <c r="K55" s="28">
        <f t="shared" ca="1" si="10"/>
        <v>8.5338809034907595</v>
      </c>
      <c r="L55" s="5">
        <v>10000</v>
      </c>
      <c r="M55" s="5">
        <f t="shared" ca="1" si="12"/>
        <v>0</v>
      </c>
    </row>
    <row r="56" spans="1:13" x14ac:dyDescent="0.2">
      <c r="A56" s="9" t="s">
        <v>87</v>
      </c>
      <c r="B56" s="9" t="s">
        <v>88</v>
      </c>
      <c r="C56" s="6">
        <v>40088</v>
      </c>
      <c r="D56" s="19">
        <f t="shared" ca="1" si="8"/>
        <v>3091</v>
      </c>
      <c r="E56" s="4" t="s">
        <v>18</v>
      </c>
      <c r="F56" s="4" t="s">
        <v>41</v>
      </c>
      <c r="G56" s="4" t="s">
        <v>10</v>
      </c>
      <c r="H56" s="3">
        <v>33966</v>
      </c>
      <c r="I56" s="16" t="s">
        <v>165</v>
      </c>
      <c r="J56" s="24">
        <f t="shared" ca="1" si="11"/>
        <v>0</v>
      </c>
      <c r="K56" s="28">
        <f t="shared" ca="1" si="10"/>
        <v>8.4626967830253257</v>
      </c>
      <c r="L56" s="5">
        <v>24000</v>
      </c>
      <c r="M56" s="5">
        <f t="shared" ca="1" si="12"/>
        <v>0</v>
      </c>
    </row>
    <row r="57" spans="1:13" x14ac:dyDescent="0.2">
      <c r="A57" s="11" t="s">
        <v>98</v>
      </c>
      <c r="B57" s="11" t="s">
        <v>99</v>
      </c>
      <c r="C57" s="2" t="s">
        <v>100</v>
      </c>
      <c r="D57" s="19">
        <f t="shared" ca="1" si="8"/>
        <v>1525</v>
      </c>
      <c r="E57" s="3" t="s">
        <v>18</v>
      </c>
      <c r="F57" s="8" t="s">
        <v>43</v>
      </c>
      <c r="G57" s="4" t="s">
        <v>10</v>
      </c>
      <c r="H57" s="3">
        <v>15200</v>
      </c>
      <c r="I57" s="16" t="s">
        <v>166</v>
      </c>
      <c r="J57" s="24">
        <f t="shared" ca="1" si="11"/>
        <v>0</v>
      </c>
      <c r="K57" s="28">
        <f t="shared" ca="1" si="10"/>
        <v>4.1752224503764541</v>
      </c>
      <c r="L57" s="5">
        <v>36000</v>
      </c>
      <c r="M57" s="5">
        <f t="shared" ca="1" si="12"/>
        <v>0</v>
      </c>
    </row>
    <row r="58" spans="1:13" x14ac:dyDescent="0.2">
      <c r="A58" s="11" t="s">
        <v>104</v>
      </c>
      <c r="B58" s="11" t="s">
        <v>105</v>
      </c>
      <c r="C58" s="2" t="s">
        <v>106</v>
      </c>
      <c r="D58" s="19">
        <f t="shared" ca="1" si="8"/>
        <v>1146</v>
      </c>
      <c r="E58" s="3" t="s">
        <v>18</v>
      </c>
      <c r="F58" s="3" t="s">
        <v>107</v>
      </c>
      <c r="G58" s="4" t="s">
        <v>10</v>
      </c>
      <c r="H58" s="12">
        <v>1619</v>
      </c>
      <c r="I58" s="16" t="s">
        <v>160</v>
      </c>
      <c r="J58" s="24">
        <f t="shared" ca="1" si="11"/>
        <v>0</v>
      </c>
      <c r="K58" s="28">
        <f t="shared" ca="1" si="10"/>
        <v>3.137577002053388</v>
      </c>
      <c r="L58" s="5">
        <v>12200</v>
      </c>
      <c r="M58" s="5">
        <f t="shared" ca="1" si="12"/>
        <v>0</v>
      </c>
    </row>
    <row r="59" spans="1:13" x14ac:dyDescent="0.2">
      <c r="A59" s="7" t="s">
        <v>112</v>
      </c>
      <c r="B59" s="11" t="s">
        <v>113</v>
      </c>
      <c r="C59" s="2">
        <v>42127</v>
      </c>
      <c r="D59" s="19">
        <f t="shared" ca="1" si="8"/>
        <v>1052</v>
      </c>
      <c r="E59" s="3" t="s">
        <v>18</v>
      </c>
      <c r="F59" s="3" t="s">
        <v>9</v>
      </c>
      <c r="G59" s="4" t="s">
        <v>10</v>
      </c>
      <c r="H59" s="3">
        <v>13890</v>
      </c>
      <c r="I59" s="16" t="s">
        <v>165</v>
      </c>
      <c r="J59" s="24">
        <f t="shared" ca="1" si="11"/>
        <v>0</v>
      </c>
      <c r="K59" s="28">
        <f t="shared" ca="1" si="10"/>
        <v>2.8802190280629705</v>
      </c>
      <c r="L59" s="5">
        <v>24000</v>
      </c>
      <c r="M59" s="5">
        <f t="shared" ca="1" si="12"/>
        <v>0</v>
      </c>
    </row>
    <row r="60" spans="1:13" x14ac:dyDescent="0.2">
      <c r="A60" s="7" t="s">
        <v>114</v>
      </c>
      <c r="B60" s="11" t="s">
        <v>115</v>
      </c>
      <c r="C60" s="2">
        <v>42258</v>
      </c>
      <c r="D60" s="19">
        <f t="shared" ca="1" si="8"/>
        <v>921</v>
      </c>
      <c r="E60" s="3" t="s">
        <v>18</v>
      </c>
      <c r="F60" s="3" t="s">
        <v>38</v>
      </c>
      <c r="G60" s="4" t="s">
        <v>10</v>
      </c>
      <c r="H60" s="3">
        <v>6317</v>
      </c>
      <c r="I60" s="16" t="s">
        <v>164</v>
      </c>
      <c r="J60" s="24">
        <f t="shared" ca="1" si="11"/>
        <v>0</v>
      </c>
      <c r="K60" s="28">
        <f t="shared" ca="1" si="10"/>
        <v>2.5215605749486651</v>
      </c>
      <c r="L60" s="5">
        <v>26000</v>
      </c>
      <c r="M60" s="5">
        <f t="shared" ca="1" si="12"/>
        <v>0</v>
      </c>
    </row>
    <row r="61" spans="1:13" x14ac:dyDescent="0.2">
      <c r="A61" s="7" t="s">
        <v>116</v>
      </c>
      <c r="B61" s="11" t="s">
        <v>115</v>
      </c>
      <c r="C61" s="2">
        <v>42288</v>
      </c>
      <c r="D61" s="19">
        <f t="shared" ca="1" si="8"/>
        <v>891</v>
      </c>
      <c r="E61" s="3" t="s">
        <v>18</v>
      </c>
      <c r="F61" s="3" t="s">
        <v>38</v>
      </c>
      <c r="G61" s="4" t="s">
        <v>10</v>
      </c>
      <c r="H61" s="3">
        <v>8808</v>
      </c>
      <c r="I61" s="16" t="s">
        <v>164</v>
      </c>
      <c r="J61" s="24">
        <f t="shared" ca="1" si="11"/>
        <v>0</v>
      </c>
      <c r="K61" s="28">
        <f t="shared" ca="1" si="10"/>
        <v>2.4394250513347022</v>
      </c>
      <c r="L61" s="5">
        <v>26000</v>
      </c>
      <c r="M61" s="5">
        <f t="shared" ca="1" si="12"/>
        <v>0</v>
      </c>
    </row>
    <row r="62" spans="1:13" x14ac:dyDescent="0.2">
      <c r="A62" s="9" t="s">
        <v>117</v>
      </c>
      <c r="B62" s="9" t="s">
        <v>7</v>
      </c>
      <c r="C62" s="6" t="s">
        <v>118</v>
      </c>
      <c r="D62" s="19">
        <f t="shared" ca="1" si="8"/>
        <v>819</v>
      </c>
      <c r="E62" s="3" t="s">
        <v>18</v>
      </c>
      <c r="F62" s="3" t="s">
        <v>43</v>
      </c>
      <c r="G62" s="4" t="s">
        <v>10</v>
      </c>
      <c r="H62" s="3"/>
      <c r="I62" s="16" t="s">
        <v>166</v>
      </c>
      <c r="J62" s="24">
        <f t="shared" ca="1" si="11"/>
        <v>0</v>
      </c>
      <c r="K62" s="28">
        <f t="shared" ca="1" si="10"/>
        <v>2.2422997946611911</v>
      </c>
      <c r="L62" s="5">
        <v>36000</v>
      </c>
      <c r="M62" s="5">
        <f t="shared" ca="1" si="12"/>
        <v>0</v>
      </c>
    </row>
    <row r="63" spans="1:13" x14ac:dyDescent="0.2">
      <c r="A63" s="7" t="s">
        <v>119</v>
      </c>
      <c r="B63" s="11" t="s">
        <v>113</v>
      </c>
      <c r="C63" s="2" t="s">
        <v>120</v>
      </c>
      <c r="D63" s="19">
        <f t="shared" ca="1" si="8"/>
        <v>750</v>
      </c>
      <c r="E63" s="3" t="s">
        <v>18</v>
      </c>
      <c r="F63" s="3" t="s">
        <v>38</v>
      </c>
      <c r="G63" s="4" t="s">
        <v>10</v>
      </c>
      <c r="H63" s="12">
        <v>3131</v>
      </c>
      <c r="I63" s="16" t="s">
        <v>165</v>
      </c>
      <c r="J63" s="24">
        <f t="shared" ca="1" si="11"/>
        <v>0</v>
      </c>
      <c r="K63" s="28">
        <f t="shared" ca="1" si="10"/>
        <v>2.0533880903490758</v>
      </c>
      <c r="L63" s="5">
        <v>24000</v>
      </c>
      <c r="M63" s="5">
        <f t="shared" ca="1" si="12"/>
        <v>0</v>
      </c>
    </row>
    <row r="64" spans="1:13" x14ac:dyDescent="0.2">
      <c r="A64" s="9" t="s">
        <v>121</v>
      </c>
      <c r="B64" s="1" t="s">
        <v>122</v>
      </c>
      <c r="C64" s="2">
        <v>42583</v>
      </c>
      <c r="D64" s="19">
        <f t="shared" ca="1" si="8"/>
        <v>596</v>
      </c>
      <c r="E64" s="3" t="s">
        <v>18</v>
      </c>
      <c r="F64" s="4" t="s">
        <v>123</v>
      </c>
      <c r="G64" s="4" t="s">
        <v>10</v>
      </c>
      <c r="H64" s="3">
        <v>1858</v>
      </c>
      <c r="I64" s="16" t="s">
        <v>165</v>
      </c>
      <c r="J64" s="24">
        <f t="shared" ca="1" si="11"/>
        <v>0</v>
      </c>
      <c r="K64" s="28">
        <f t="shared" ca="1" si="10"/>
        <v>1.6317590691307324</v>
      </c>
      <c r="L64" s="5">
        <v>24000</v>
      </c>
      <c r="M64" s="5">
        <f t="shared" ca="1" si="12"/>
        <v>0</v>
      </c>
    </row>
    <row r="65" spans="1:1" x14ac:dyDescent="0.2">
      <c r="A65" s="13" t="s">
        <v>127</v>
      </c>
    </row>
  </sheetData>
  <sortState ref="A31:M64">
    <sortCondition ref="C31:C64"/>
  </sortState>
  <mergeCells count="4">
    <mergeCell ref="U2:U6"/>
    <mergeCell ref="O3:Q6"/>
    <mergeCell ref="A30:M30"/>
    <mergeCell ref="A14:M14"/>
  </mergeCells>
  <dataValidations count="3">
    <dataValidation allowBlank="1" showInputMessage="1" showErrorMessage="1" promptTitle="creche municipale" prompt="25 Mme ricard tel:04 42 87 16 51" sqref="B19:B21"/>
    <dataValidation allowBlank="1" showInputMessage="1" showErrorMessage="1" promptTitle="valeur d'achat" prompt="100 000 f" sqref="A19:A20"/>
    <dataValidation allowBlank="1" showInputMessage="1" showErrorMessage="1" promptTitle="valeur d'achat" prompt="94 856 f" sqref="A38:A39"/>
  </dataValidations>
  <pageMargins left="0.25" right="0.25" top="0.75" bottom="0.75" header="0.3" footer="0.3"/>
  <pageSetup paperSize="8" scale="76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hisWorkbook.faites_parler_excel">
                <anchor moveWithCells="1" sizeWithCells="1">
                  <from>
                    <xdr:col>14</xdr:col>
                    <xdr:colOff>0</xdr:colOff>
                    <xdr:row>7</xdr:row>
                    <xdr:rowOff>19050</xdr:rowOff>
                  </from>
                  <to>
                    <xdr:col>15</xdr:col>
                    <xdr:colOff>352425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ThisWorkbook.arretez_le">
                <anchor moveWithCells="1" sizeWithCells="1">
                  <from>
                    <xdr:col>18</xdr:col>
                    <xdr:colOff>257175</xdr:colOff>
                    <xdr:row>7</xdr:row>
                    <xdr:rowOff>9525</xdr:rowOff>
                  </from>
                  <to>
                    <xdr:col>21</xdr:col>
                    <xdr:colOff>0</xdr:colOff>
                    <xdr:row>8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T65"/>
  <sheetViews>
    <sheetView tabSelected="1" zoomScaleNormal="100" workbookViewId="0">
      <selection activeCell="J2" sqref="J2"/>
    </sheetView>
  </sheetViews>
  <sheetFormatPr baseColWidth="10" defaultColWidth="29.85546875" defaultRowHeight="12.75" x14ac:dyDescent="0.2"/>
  <cols>
    <col min="1" max="1" width="11.5703125" style="15" bestFit="1" customWidth="1"/>
    <col min="2" max="2" width="27.140625" style="17" bestFit="1" customWidth="1"/>
    <col min="3" max="3" width="11" style="15" bestFit="1" customWidth="1"/>
    <col min="4" max="4" width="7.28515625" style="15" bestFit="1" customWidth="1"/>
    <col min="5" max="5" width="3.85546875" style="15" bestFit="1" customWidth="1"/>
    <col min="6" max="6" width="35" style="15" bestFit="1" customWidth="1"/>
    <col min="7" max="7" width="5" style="15" bestFit="1" customWidth="1"/>
    <col min="8" max="8" width="7" style="15" bestFit="1" customWidth="1"/>
    <col min="9" max="9" width="39" style="17" bestFit="1" customWidth="1"/>
    <col min="10" max="10" width="6.28515625" style="23" bestFit="1" customWidth="1"/>
    <col min="11" max="11" width="5.7109375" style="23" bestFit="1" customWidth="1"/>
    <col min="12" max="12" width="7" style="23" bestFit="1" customWidth="1"/>
    <col min="13" max="13" width="6.140625" style="23" bestFit="1" customWidth="1"/>
    <col min="14" max="14" width="14.7109375" style="29" bestFit="1" customWidth="1"/>
    <col min="15" max="15" width="10.42578125" style="29" bestFit="1" customWidth="1"/>
    <col min="16" max="16" width="7.85546875" style="29" bestFit="1" customWidth="1"/>
    <col min="17" max="17" width="8.5703125" style="29" bestFit="1" customWidth="1"/>
    <col min="18" max="18" width="6.42578125" style="29" bestFit="1" customWidth="1"/>
    <col min="19" max="19" width="7.28515625" style="29" bestFit="1" customWidth="1"/>
    <col min="20" max="20" width="7" style="29" bestFit="1" customWidth="1"/>
    <col min="21" max="16384" width="29.85546875" style="15"/>
  </cols>
  <sheetData>
    <row r="1" spans="1:20" ht="57" x14ac:dyDescent="0.2">
      <c r="A1" s="50" t="s">
        <v>0</v>
      </c>
      <c r="B1" s="50" t="s">
        <v>1</v>
      </c>
      <c r="C1" s="51" t="s">
        <v>2</v>
      </c>
      <c r="D1" s="51" t="s">
        <v>186</v>
      </c>
      <c r="E1" s="50" t="s">
        <v>3</v>
      </c>
      <c r="F1" s="50" t="s">
        <v>187</v>
      </c>
      <c r="G1" s="52" t="s">
        <v>4</v>
      </c>
      <c r="H1" s="50" t="s">
        <v>5</v>
      </c>
      <c r="I1" s="53" t="s">
        <v>188</v>
      </c>
      <c r="J1" s="53" t="s">
        <v>171</v>
      </c>
      <c r="K1" s="51" t="s">
        <v>169</v>
      </c>
      <c r="L1" s="53"/>
      <c r="M1" s="53" t="s">
        <v>172</v>
      </c>
      <c r="N1" s="44" t="s">
        <v>189</v>
      </c>
      <c r="O1" s="45" t="s">
        <v>173</v>
      </c>
      <c r="P1" s="45" t="s">
        <v>174</v>
      </c>
      <c r="Q1" s="46" t="s">
        <v>175</v>
      </c>
      <c r="R1" s="46" t="s">
        <v>176</v>
      </c>
      <c r="S1" s="46" t="s">
        <v>177</v>
      </c>
      <c r="T1" s="47" t="s">
        <v>185</v>
      </c>
    </row>
    <row r="2" spans="1:20" ht="15" x14ac:dyDescent="0.2">
      <c r="A2" s="1" t="s">
        <v>147</v>
      </c>
      <c r="B2" s="11" t="s">
        <v>148</v>
      </c>
      <c r="C2" s="2">
        <v>33976</v>
      </c>
      <c r="D2" s="19">
        <f t="shared" ref="D2:D13" ca="1" si="0">DATEDIF(C2,TODAY(),"d")</f>
        <v>9203</v>
      </c>
      <c r="E2" s="3" t="s">
        <v>18</v>
      </c>
      <c r="F2" s="3" t="s">
        <v>13</v>
      </c>
      <c r="G2" s="8" t="s">
        <v>15</v>
      </c>
      <c r="H2" s="8"/>
      <c r="I2" s="1" t="s">
        <v>15</v>
      </c>
      <c r="J2" s="24">
        <f ca="1">IF(K2&gt;=$N$2,1,0)</f>
        <v>1</v>
      </c>
      <c r="K2" s="28" t="str">
        <f ca="1">IF(D2/365.25&lt;$N$2,D2/365.25," ")</f>
        <v xml:space="preserve"> </v>
      </c>
      <c r="L2" s="5">
        <v>75000</v>
      </c>
      <c r="M2" s="5">
        <f t="shared" ref="M2:M13" ca="1" si="1">L2*J2</f>
        <v>75000</v>
      </c>
      <c r="N2" s="55">
        <v>10</v>
      </c>
      <c r="O2" s="18">
        <f ca="1">SUM(J:J)</f>
        <v>26</v>
      </c>
      <c r="P2" s="54">
        <f ca="1">(Q4+R4+S4)/3</f>
        <v>4.8062235733693646</v>
      </c>
      <c r="Q2" s="57">
        <f ca="1">SUM(M2:M13)</f>
        <v>243000</v>
      </c>
      <c r="R2" s="57">
        <f ca="1">SUM(M15:M29)</f>
        <v>31200</v>
      </c>
      <c r="S2" s="57">
        <f ca="1">SUM(M31:M64)</f>
        <v>307400</v>
      </c>
      <c r="T2" s="60">
        <f ca="1">Q2+R2+S2</f>
        <v>581600</v>
      </c>
    </row>
    <row r="3" spans="1:20" x14ac:dyDescent="0.2">
      <c r="A3" s="30" t="s">
        <v>133</v>
      </c>
      <c r="B3" s="31" t="s">
        <v>134</v>
      </c>
      <c r="C3" s="32">
        <v>35431</v>
      </c>
      <c r="D3" s="33">
        <f t="shared" ca="1" si="0"/>
        <v>7748</v>
      </c>
      <c r="E3" s="34" t="s">
        <v>18</v>
      </c>
      <c r="F3" s="34" t="s">
        <v>84</v>
      </c>
      <c r="G3" s="35" t="s">
        <v>131</v>
      </c>
      <c r="H3" s="34" t="s">
        <v>167</v>
      </c>
      <c r="I3" s="36" t="s">
        <v>170</v>
      </c>
      <c r="J3" s="37">
        <v>0</v>
      </c>
      <c r="K3" s="38" t="str">
        <f t="shared" ref="K3:K13" ca="1" si="2">IF(D3/365.25&lt;$N$2,D3/365.25," ")</f>
        <v xml:space="preserve"> </v>
      </c>
      <c r="L3" s="39">
        <v>30000</v>
      </c>
      <c r="M3" s="39">
        <f t="shared" si="1"/>
        <v>0</v>
      </c>
      <c r="N3" s="63"/>
      <c r="O3" s="64"/>
      <c r="P3" s="64"/>
      <c r="Q3" s="48" t="s">
        <v>179</v>
      </c>
      <c r="R3" s="48" t="s">
        <v>179</v>
      </c>
      <c r="S3" s="48" t="s">
        <v>179</v>
      </c>
      <c r="T3" s="61"/>
    </row>
    <row r="4" spans="1:20" x14ac:dyDescent="0.2">
      <c r="A4" s="1" t="s">
        <v>11</v>
      </c>
      <c r="B4" s="11" t="s">
        <v>12</v>
      </c>
      <c r="C4" s="2">
        <v>35709</v>
      </c>
      <c r="D4" s="19">
        <f t="shared" ca="1" si="0"/>
        <v>7470</v>
      </c>
      <c r="E4" s="3" t="s">
        <v>8</v>
      </c>
      <c r="F4" s="3" t="s">
        <v>14</v>
      </c>
      <c r="G4" s="4" t="s">
        <v>15</v>
      </c>
      <c r="H4" s="3">
        <v>68447</v>
      </c>
      <c r="I4" s="16" t="s">
        <v>160</v>
      </c>
      <c r="J4" s="24">
        <f t="shared" ref="J4:J13" ca="1" si="3">IF(K4&gt;=$N$2,1,0)</f>
        <v>1</v>
      </c>
      <c r="K4" s="28" t="str">
        <f t="shared" ca="1" si="2"/>
        <v xml:space="preserve"> </v>
      </c>
      <c r="L4" s="5">
        <v>18000</v>
      </c>
      <c r="M4" s="5">
        <f t="shared" ca="1" si="1"/>
        <v>18000</v>
      </c>
      <c r="N4" s="63"/>
      <c r="O4" s="64"/>
      <c r="P4" s="64"/>
      <c r="Q4" s="56">
        <f ca="1">AVERAGE(K2:K13)</f>
        <v>5.4822724161533198</v>
      </c>
      <c r="R4" s="56">
        <f ca="1">AVERAGE(K15:K29)</f>
        <v>3.652541845560326</v>
      </c>
      <c r="S4" s="56">
        <f ca="1">AVERAGE(K31:K64)</f>
        <v>5.283856458394447</v>
      </c>
      <c r="T4" s="61"/>
    </row>
    <row r="5" spans="1:20" x14ac:dyDescent="0.2">
      <c r="A5" s="1" t="s">
        <v>155</v>
      </c>
      <c r="B5" s="11" t="s">
        <v>150</v>
      </c>
      <c r="C5" s="2">
        <v>35770</v>
      </c>
      <c r="D5" s="19">
        <f t="shared" ca="1" si="0"/>
        <v>7409</v>
      </c>
      <c r="E5" s="3" t="s">
        <v>18</v>
      </c>
      <c r="F5" s="3" t="s">
        <v>13</v>
      </c>
      <c r="G5" s="4" t="s">
        <v>15</v>
      </c>
      <c r="H5" s="3">
        <v>52397</v>
      </c>
      <c r="I5" s="1" t="s">
        <v>15</v>
      </c>
      <c r="J5" s="24">
        <f t="shared" ca="1" si="3"/>
        <v>1</v>
      </c>
      <c r="K5" s="28" t="str">
        <f t="shared" ca="1" si="2"/>
        <v xml:space="preserve"> </v>
      </c>
      <c r="L5" s="5">
        <v>75000</v>
      </c>
      <c r="M5" s="5">
        <f t="shared" ca="1" si="1"/>
        <v>75000</v>
      </c>
      <c r="N5" s="63"/>
      <c r="O5" s="64"/>
      <c r="P5" s="64"/>
      <c r="Q5" s="49" t="s">
        <v>182</v>
      </c>
      <c r="R5" s="49" t="s">
        <v>184</v>
      </c>
      <c r="S5" s="49" t="s">
        <v>183</v>
      </c>
      <c r="T5" s="61"/>
    </row>
    <row r="6" spans="1:20" ht="13.5" thickBot="1" x14ac:dyDescent="0.25">
      <c r="A6" s="1" t="s">
        <v>149</v>
      </c>
      <c r="B6" s="11" t="s">
        <v>150</v>
      </c>
      <c r="C6" s="2" t="s">
        <v>151</v>
      </c>
      <c r="D6" s="19">
        <f t="shared" ca="1" si="0"/>
        <v>5786</v>
      </c>
      <c r="E6" s="3" t="s">
        <v>18</v>
      </c>
      <c r="F6" s="3" t="s">
        <v>13</v>
      </c>
      <c r="G6" s="4" t="s">
        <v>15</v>
      </c>
      <c r="H6" s="3">
        <v>40170</v>
      </c>
      <c r="I6" s="1" t="s">
        <v>15</v>
      </c>
      <c r="J6" s="24">
        <f t="shared" ca="1" si="3"/>
        <v>1</v>
      </c>
      <c r="K6" s="28" t="str">
        <f t="shared" ca="1" si="2"/>
        <v xml:space="preserve"> </v>
      </c>
      <c r="L6" s="5">
        <v>75000</v>
      </c>
      <c r="M6" s="5">
        <f t="shared" ca="1" si="1"/>
        <v>75000</v>
      </c>
      <c r="N6" s="65"/>
      <c r="O6" s="66"/>
      <c r="P6" s="66"/>
      <c r="Q6" s="58">
        <f ca="1">SUM(J2:J13)</f>
        <v>4</v>
      </c>
      <c r="R6" s="58">
        <f ca="1">SUM(J15:J29)</f>
        <v>4</v>
      </c>
      <c r="S6" s="58">
        <f ca="1">SUM(J31:J64)</f>
        <v>18</v>
      </c>
      <c r="T6" s="62"/>
    </row>
    <row r="7" spans="1:20" x14ac:dyDescent="0.2">
      <c r="A7" s="40" t="s">
        <v>128</v>
      </c>
      <c r="B7" s="31" t="s">
        <v>129</v>
      </c>
      <c r="C7" s="32" t="s">
        <v>130</v>
      </c>
      <c r="D7" s="33">
        <f t="shared" ca="1" si="0"/>
        <v>4009</v>
      </c>
      <c r="E7" s="34" t="s">
        <v>18</v>
      </c>
      <c r="F7" s="34" t="s">
        <v>84</v>
      </c>
      <c r="G7" s="35" t="s">
        <v>131</v>
      </c>
      <c r="H7" s="34" t="s">
        <v>167</v>
      </c>
      <c r="I7" s="30" t="s">
        <v>132</v>
      </c>
      <c r="J7" s="37">
        <v>0</v>
      </c>
      <c r="K7" s="38" t="str">
        <f t="shared" ca="1" si="2"/>
        <v xml:space="preserve"> </v>
      </c>
      <c r="L7" s="39">
        <v>105000</v>
      </c>
      <c r="M7" s="39">
        <f t="shared" si="1"/>
        <v>0</v>
      </c>
    </row>
    <row r="8" spans="1:20" x14ac:dyDescent="0.2">
      <c r="A8" s="30" t="s">
        <v>142</v>
      </c>
      <c r="B8" s="31" t="s">
        <v>143</v>
      </c>
      <c r="C8" s="32">
        <v>39455</v>
      </c>
      <c r="D8" s="33">
        <f t="shared" ca="1" si="0"/>
        <v>3724</v>
      </c>
      <c r="E8" s="34" t="s">
        <v>18</v>
      </c>
      <c r="F8" s="34" t="s">
        <v>84</v>
      </c>
      <c r="G8" s="35" t="s">
        <v>94</v>
      </c>
      <c r="H8" s="34" t="s">
        <v>167</v>
      </c>
      <c r="I8" s="36" t="s">
        <v>159</v>
      </c>
      <c r="J8" s="37">
        <v>0</v>
      </c>
      <c r="K8" s="38" t="str">
        <f t="shared" ca="1" si="2"/>
        <v xml:space="preserve"> </v>
      </c>
      <c r="L8" s="39">
        <v>130000</v>
      </c>
      <c r="M8" s="39">
        <f t="shared" si="1"/>
        <v>0</v>
      </c>
    </row>
    <row r="9" spans="1:20" x14ac:dyDescent="0.2">
      <c r="A9" s="40" t="s">
        <v>135</v>
      </c>
      <c r="B9" s="31" t="s">
        <v>136</v>
      </c>
      <c r="C9" s="32" t="s">
        <v>137</v>
      </c>
      <c r="D9" s="33">
        <f t="shared" ca="1" si="0"/>
        <v>2898</v>
      </c>
      <c r="E9" s="34" t="s">
        <v>18</v>
      </c>
      <c r="F9" s="34" t="s">
        <v>38</v>
      </c>
      <c r="G9" s="35" t="s">
        <v>131</v>
      </c>
      <c r="H9" s="34" t="s">
        <v>167</v>
      </c>
      <c r="I9" s="36" t="s">
        <v>157</v>
      </c>
      <c r="J9" s="37">
        <v>0</v>
      </c>
      <c r="K9" s="38">
        <f t="shared" ca="1" si="2"/>
        <v>7.9342915811088295</v>
      </c>
      <c r="L9" s="39">
        <v>150000</v>
      </c>
      <c r="M9" s="39">
        <f t="shared" si="1"/>
        <v>0</v>
      </c>
    </row>
    <row r="10" spans="1:20" x14ac:dyDescent="0.2">
      <c r="A10" s="7" t="s">
        <v>144</v>
      </c>
      <c r="B10" s="11" t="s">
        <v>145</v>
      </c>
      <c r="C10" s="2" t="s">
        <v>146</v>
      </c>
      <c r="D10" s="19">
        <f t="shared" ca="1" si="0"/>
        <v>2502</v>
      </c>
      <c r="E10" s="3" t="s">
        <v>18</v>
      </c>
      <c r="F10" s="4" t="s">
        <v>41</v>
      </c>
      <c r="G10" s="4" t="s">
        <v>94</v>
      </c>
      <c r="H10" s="3">
        <v>29357</v>
      </c>
      <c r="I10" s="16" t="s">
        <v>156</v>
      </c>
      <c r="J10" s="24">
        <f t="shared" ca="1" si="3"/>
        <v>0</v>
      </c>
      <c r="K10" s="28">
        <f t="shared" ca="1" si="2"/>
        <v>6.8501026694045173</v>
      </c>
      <c r="L10" s="5">
        <v>60000</v>
      </c>
      <c r="M10" s="5">
        <f t="shared" ca="1" si="1"/>
        <v>0</v>
      </c>
    </row>
    <row r="11" spans="1:20" x14ac:dyDescent="0.2">
      <c r="A11" s="36" t="s">
        <v>190</v>
      </c>
      <c r="B11" s="31" t="s">
        <v>178</v>
      </c>
      <c r="C11" s="32">
        <v>41026</v>
      </c>
      <c r="D11" s="33">
        <f t="shared" ca="1" si="0"/>
        <v>2153</v>
      </c>
      <c r="E11" s="34" t="s">
        <v>18</v>
      </c>
      <c r="F11" s="34" t="s">
        <v>84</v>
      </c>
      <c r="G11" s="35" t="s">
        <v>131</v>
      </c>
      <c r="H11" s="34" t="s">
        <v>167</v>
      </c>
      <c r="I11" s="36"/>
      <c r="J11" s="37">
        <v>0</v>
      </c>
      <c r="K11" s="38">
        <f t="shared" ca="1" si="2"/>
        <v>5.8945927446954141</v>
      </c>
      <c r="L11" s="39">
        <v>90000</v>
      </c>
      <c r="M11" s="39">
        <f t="shared" si="1"/>
        <v>0</v>
      </c>
    </row>
    <row r="12" spans="1:20" x14ac:dyDescent="0.2">
      <c r="A12" s="7" t="s">
        <v>91</v>
      </c>
      <c r="B12" s="11" t="s">
        <v>92</v>
      </c>
      <c r="C12" s="2" t="s">
        <v>93</v>
      </c>
      <c r="D12" s="19">
        <f t="shared" ca="1" si="0"/>
        <v>1919</v>
      </c>
      <c r="E12" s="3" t="s">
        <v>18</v>
      </c>
      <c r="F12" s="3" t="s">
        <v>84</v>
      </c>
      <c r="G12" s="4" t="s">
        <v>94</v>
      </c>
      <c r="H12" s="3">
        <v>23066</v>
      </c>
      <c r="I12" s="16" t="s">
        <v>156</v>
      </c>
      <c r="J12" s="24">
        <f t="shared" ca="1" si="3"/>
        <v>0</v>
      </c>
      <c r="K12" s="28">
        <f t="shared" ca="1" si="2"/>
        <v>5.2539356605065022</v>
      </c>
      <c r="L12" s="5">
        <v>115000</v>
      </c>
      <c r="M12" s="5">
        <f t="shared" ca="1" si="1"/>
        <v>0</v>
      </c>
      <c r="N12" s="59"/>
    </row>
    <row r="13" spans="1:20" x14ac:dyDescent="0.2">
      <c r="A13" s="1" t="s">
        <v>152</v>
      </c>
      <c r="B13" s="11" t="s">
        <v>153</v>
      </c>
      <c r="C13" s="2" t="s">
        <v>154</v>
      </c>
      <c r="D13" s="19">
        <f t="shared" ca="1" si="0"/>
        <v>540</v>
      </c>
      <c r="E13" s="3" t="s">
        <v>18</v>
      </c>
      <c r="F13" s="3" t="s">
        <v>13</v>
      </c>
      <c r="G13" s="4" t="s">
        <v>15</v>
      </c>
      <c r="H13" s="3"/>
      <c r="I13" s="1" t="s">
        <v>15</v>
      </c>
      <c r="J13" s="24">
        <f t="shared" ca="1" si="3"/>
        <v>0</v>
      </c>
      <c r="K13" s="28">
        <f t="shared" ca="1" si="2"/>
        <v>1.4784394250513346</v>
      </c>
      <c r="L13" s="5">
        <v>75000</v>
      </c>
      <c r="M13" s="5">
        <f t="shared" ca="1" si="1"/>
        <v>0</v>
      </c>
      <c r="N13" s="59"/>
    </row>
    <row r="14" spans="1:20" ht="4.5" customHeight="1" x14ac:dyDescent="0.2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59"/>
    </row>
    <row r="15" spans="1:20" x14ac:dyDescent="0.2">
      <c r="A15" s="1" t="s">
        <v>21</v>
      </c>
      <c r="B15" s="11" t="s">
        <v>22</v>
      </c>
      <c r="C15" s="2">
        <v>38756</v>
      </c>
      <c r="D15" s="19">
        <f t="shared" ref="D15:D29" ca="1" si="4">DATEDIF(C15,TODAY(),"d")</f>
        <v>4423</v>
      </c>
      <c r="E15" s="3" t="s">
        <v>23</v>
      </c>
      <c r="F15" s="3" t="s">
        <v>24</v>
      </c>
      <c r="G15" s="4" t="s">
        <v>25</v>
      </c>
      <c r="H15" s="3">
        <v>129800</v>
      </c>
      <c r="I15" s="16" t="s">
        <v>161</v>
      </c>
      <c r="J15" s="24">
        <f ca="1">IF(K15&gt;=$N$2,1,0)</f>
        <v>1</v>
      </c>
      <c r="K15" s="28" t="str">
        <f ca="1">IF(D15/365.25&lt;$N$2,D15/365.25," ")</f>
        <v xml:space="preserve"> </v>
      </c>
      <c r="L15" s="5">
        <v>7800</v>
      </c>
      <c r="M15" s="5">
        <f t="shared" ref="M15:M29" ca="1" si="5">L15*J15</f>
        <v>7800</v>
      </c>
      <c r="N15" s="59"/>
      <c r="O15" s="59"/>
    </row>
    <row r="16" spans="1:20" x14ac:dyDescent="0.2">
      <c r="A16" s="7" t="s">
        <v>48</v>
      </c>
      <c r="B16" s="11" t="s">
        <v>49</v>
      </c>
      <c r="C16" s="2" t="s">
        <v>50</v>
      </c>
      <c r="D16" s="19">
        <f t="shared" ca="1" si="4"/>
        <v>4053</v>
      </c>
      <c r="E16" s="3" t="s">
        <v>18</v>
      </c>
      <c r="F16" s="3" t="s">
        <v>51</v>
      </c>
      <c r="G16" s="4" t="s">
        <v>25</v>
      </c>
      <c r="H16" s="3">
        <v>88298</v>
      </c>
      <c r="I16" s="16" t="s">
        <v>161</v>
      </c>
      <c r="J16" s="24">
        <f t="shared" ref="J16:J29" ca="1" si="6">IF(K16&gt;=$N$2,1,0)</f>
        <v>1</v>
      </c>
      <c r="K16" s="28" t="str">
        <f t="shared" ref="K16:K29" ca="1" si="7">IF(D16/365.25&lt;$N$2,D16/365.25," ")</f>
        <v xml:space="preserve"> </v>
      </c>
      <c r="L16" s="5">
        <v>7800</v>
      </c>
      <c r="M16" s="5">
        <f t="shared" ca="1" si="5"/>
        <v>7800</v>
      </c>
      <c r="N16" s="59"/>
    </row>
    <row r="17" spans="1:13" x14ac:dyDescent="0.2">
      <c r="A17" s="1" t="s">
        <v>57</v>
      </c>
      <c r="B17" s="11" t="s">
        <v>58</v>
      </c>
      <c r="C17" s="2" t="s">
        <v>59</v>
      </c>
      <c r="D17" s="19">
        <f t="shared" ca="1" si="4"/>
        <v>3959</v>
      </c>
      <c r="E17" s="3" t="s">
        <v>18</v>
      </c>
      <c r="F17" s="3" t="s">
        <v>60</v>
      </c>
      <c r="G17" s="4" t="s">
        <v>25</v>
      </c>
      <c r="H17" s="3">
        <v>106102</v>
      </c>
      <c r="I17" s="16" t="s">
        <v>161</v>
      </c>
      <c r="J17" s="24">
        <f t="shared" ca="1" si="6"/>
        <v>1</v>
      </c>
      <c r="K17" s="28" t="str">
        <f t="shared" ca="1" si="7"/>
        <v xml:space="preserve"> </v>
      </c>
      <c r="L17" s="5">
        <v>7800</v>
      </c>
      <c r="M17" s="5">
        <f t="shared" ca="1" si="5"/>
        <v>7800</v>
      </c>
    </row>
    <row r="18" spans="1:13" x14ac:dyDescent="0.2">
      <c r="A18" s="1" t="s">
        <v>72</v>
      </c>
      <c r="B18" s="11" t="s">
        <v>49</v>
      </c>
      <c r="C18" s="2">
        <v>39422</v>
      </c>
      <c r="D18" s="19">
        <f t="shared" ca="1" si="4"/>
        <v>3757</v>
      </c>
      <c r="E18" s="3" t="s">
        <v>18</v>
      </c>
      <c r="F18" s="3" t="s">
        <v>73</v>
      </c>
      <c r="G18" s="4" t="s">
        <v>25</v>
      </c>
      <c r="H18" s="3">
        <v>35000</v>
      </c>
      <c r="I18" s="16" t="s">
        <v>161</v>
      </c>
      <c r="J18" s="24">
        <f t="shared" ca="1" si="6"/>
        <v>1</v>
      </c>
      <c r="K18" s="28" t="str">
        <f t="shared" ca="1" si="7"/>
        <v xml:space="preserve"> </v>
      </c>
      <c r="L18" s="5">
        <v>7800</v>
      </c>
      <c r="M18" s="5">
        <f t="shared" ca="1" si="5"/>
        <v>7800</v>
      </c>
    </row>
    <row r="19" spans="1:13" x14ac:dyDescent="0.2">
      <c r="A19" s="9" t="s">
        <v>79</v>
      </c>
      <c r="B19" s="11" t="s">
        <v>80</v>
      </c>
      <c r="C19" s="6" t="s">
        <v>81</v>
      </c>
      <c r="D19" s="19">
        <f t="shared" ca="1" si="4"/>
        <v>3170</v>
      </c>
      <c r="E19" s="3" t="s">
        <v>18</v>
      </c>
      <c r="F19" s="3" t="s">
        <v>76</v>
      </c>
      <c r="G19" s="4" t="s">
        <v>25</v>
      </c>
      <c r="H19" s="3">
        <v>23431</v>
      </c>
      <c r="I19" s="16" t="s">
        <v>162</v>
      </c>
      <c r="J19" s="24">
        <f t="shared" ca="1" si="6"/>
        <v>0</v>
      </c>
      <c r="K19" s="28">
        <f t="shared" ca="1" si="7"/>
        <v>8.6789869952087617</v>
      </c>
      <c r="L19" s="5">
        <v>19000</v>
      </c>
      <c r="M19" s="5">
        <f t="shared" ca="1" si="5"/>
        <v>0</v>
      </c>
    </row>
    <row r="20" spans="1:13" x14ac:dyDescent="0.2">
      <c r="A20" s="9" t="s">
        <v>85</v>
      </c>
      <c r="B20" s="11" t="s">
        <v>83</v>
      </c>
      <c r="C20" s="6" t="s">
        <v>81</v>
      </c>
      <c r="D20" s="19">
        <f t="shared" ca="1" si="4"/>
        <v>3170</v>
      </c>
      <c r="E20" s="3" t="s">
        <v>18</v>
      </c>
      <c r="F20" s="3" t="s">
        <v>86</v>
      </c>
      <c r="G20" s="4" t="s">
        <v>25</v>
      </c>
      <c r="H20" s="3">
        <v>15847</v>
      </c>
      <c r="I20" s="16" t="s">
        <v>160</v>
      </c>
      <c r="J20" s="24">
        <f t="shared" ca="1" si="6"/>
        <v>0</v>
      </c>
      <c r="K20" s="28">
        <f t="shared" ca="1" si="7"/>
        <v>8.6789869952087617</v>
      </c>
      <c r="L20" s="5">
        <v>12200</v>
      </c>
      <c r="M20" s="5">
        <f t="shared" ca="1" si="5"/>
        <v>0</v>
      </c>
    </row>
    <row r="21" spans="1:13" x14ac:dyDescent="0.2">
      <c r="A21" s="9" t="s">
        <v>89</v>
      </c>
      <c r="B21" s="11" t="s">
        <v>49</v>
      </c>
      <c r="C21" s="6">
        <v>40092</v>
      </c>
      <c r="D21" s="19">
        <f t="shared" ca="1" si="4"/>
        <v>3087</v>
      </c>
      <c r="E21" s="3" t="s">
        <v>18</v>
      </c>
      <c r="F21" s="3" t="s">
        <v>90</v>
      </c>
      <c r="G21" s="4" t="s">
        <v>25</v>
      </c>
      <c r="H21" s="3">
        <v>32220</v>
      </c>
      <c r="I21" s="16" t="s">
        <v>161</v>
      </c>
      <c r="J21" s="24">
        <f t="shared" ca="1" si="6"/>
        <v>0</v>
      </c>
      <c r="K21" s="28">
        <f t="shared" ca="1" si="7"/>
        <v>8.4517453798767974</v>
      </c>
      <c r="L21" s="5">
        <v>7800</v>
      </c>
      <c r="M21" s="5">
        <f t="shared" ca="1" si="5"/>
        <v>0</v>
      </c>
    </row>
    <row r="22" spans="1:13" x14ac:dyDescent="0.2">
      <c r="A22" s="9" t="s">
        <v>95</v>
      </c>
      <c r="B22" s="9" t="s">
        <v>96</v>
      </c>
      <c r="C22" s="6">
        <v>41343</v>
      </c>
      <c r="D22" s="19">
        <f t="shared" ca="1" si="4"/>
        <v>1836</v>
      </c>
      <c r="E22" s="3" t="s">
        <v>18</v>
      </c>
      <c r="F22" s="3" t="s">
        <v>97</v>
      </c>
      <c r="G22" s="4" t="s">
        <v>25</v>
      </c>
      <c r="H22" s="3"/>
      <c r="I22" s="16" t="s">
        <v>161</v>
      </c>
      <c r="J22" s="24">
        <f t="shared" ca="1" si="6"/>
        <v>0</v>
      </c>
      <c r="K22" s="28">
        <f t="shared" ca="1" si="7"/>
        <v>5.0266940451745379</v>
      </c>
      <c r="L22" s="5">
        <v>7800</v>
      </c>
      <c r="M22" s="5">
        <f t="shared" ca="1" si="5"/>
        <v>0</v>
      </c>
    </row>
    <row r="23" spans="1:13" x14ac:dyDescent="0.2">
      <c r="A23" s="11" t="s">
        <v>101</v>
      </c>
      <c r="B23" s="11" t="s">
        <v>102</v>
      </c>
      <c r="C23" s="2" t="s">
        <v>100</v>
      </c>
      <c r="D23" s="19">
        <f t="shared" ca="1" si="4"/>
        <v>1525</v>
      </c>
      <c r="E23" s="3" t="s">
        <v>18</v>
      </c>
      <c r="F23" s="3" t="s">
        <v>103</v>
      </c>
      <c r="G23" s="4" t="s">
        <v>25</v>
      </c>
      <c r="H23" s="3">
        <v>5991</v>
      </c>
      <c r="I23" s="16" t="s">
        <v>161</v>
      </c>
      <c r="J23" s="24">
        <f t="shared" ca="1" si="6"/>
        <v>0</v>
      </c>
      <c r="K23" s="28">
        <f t="shared" ca="1" si="7"/>
        <v>4.1752224503764541</v>
      </c>
      <c r="L23" s="5">
        <v>7800</v>
      </c>
      <c r="M23" s="5">
        <f t="shared" ca="1" si="5"/>
        <v>0</v>
      </c>
    </row>
    <row r="24" spans="1:13" x14ac:dyDescent="0.2">
      <c r="A24" s="7" t="s">
        <v>108</v>
      </c>
      <c r="B24" s="9" t="s">
        <v>109</v>
      </c>
      <c r="C24" s="6" t="s">
        <v>110</v>
      </c>
      <c r="D24" s="19">
        <f t="shared" ca="1" si="4"/>
        <v>1065</v>
      </c>
      <c r="E24" s="3" t="s">
        <v>18</v>
      </c>
      <c r="F24" s="3" t="s">
        <v>76</v>
      </c>
      <c r="G24" s="4" t="s">
        <v>111</v>
      </c>
      <c r="H24" s="3">
        <v>41996</v>
      </c>
      <c r="I24" s="16" t="s">
        <v>162</v>
      </c>
      <c r="J24" s="24">
        <f t="shared" ca="1" si="6"/>
        <v>0</v>
      </c>
      <c r="K24" s="28">
        <f t="shared" ca="1" si="7"/>
        <v>2.9158110882956878</v>
      </c>
      <c r="L24" s="5">
        <v>19000</v>
      </c>
      <c r="M24" s="5">
        <f t="shared" ca="1" si="5"/>
        <v>0</v>
      </c>
    </row>
    <row r="25" spans="1:13" s="20" customFormat="1" x14ac:dyDescent="0.2">
      <c r="A25" s="7" t="s">
        <v>124</v>
      </c>
      <c r="B25" s="9" t="s">
        <v>109</v>
      </c>
      <c r="C25" s="6" t="s">
        <v>125</v>
      </c>
      <c r="D25" s="19">
        <f t="shared" ca="1" si="4"/>
        <v>516</v>
      </c>
      <c r="E25" s="3" t="s">
        <v>18</v>
      </c>
      <c r="F25" s="3" t="s">
        <v>76</v>
      </c>
      <c r="G25" s="4" t="s">
        <v>111</v>
      </c>
      <c r="H25" s="3"/>
      <c r="I25" s="16" t="s">
        <v>162</v>
      </c>
      <c r="J25" s="24">
        <f t="shared" ca="1" si="6"/>
        <v>0</v>
      </c>
      <c r="K25" s="28">
        <f t="shared" ca="1" si="7"/>
        <v>1.4127310061601643</v>
      </c>
      <c r="L25" s="5">
        <v>19000</v>
      </c>
      <c r="M25" s="5">
        <f t="shared" ca="1" si="5"/>
        <v>0</v>
      </c>
    </row>
    <row r="26" spans="1:13" x14ac:dyDescent="0.2">
      <c r="A26" s="3" t="s">
        <v>158</v>
      </c>
      <c r="B26" s="11" t="s">
        <v>96</v>
      </c>
      <c r="C26" s="2">
        <v>43101</v>
      </c>
      <c r="D26" s="19">
        <f t="shared" ca="1" si="4"/>
        <v>78</v>
      </c>
      <c r="E26" s="3" t="s">
        <v>18</v>
      </c>
      <c r="F26" s="3" t="s">
        <v>126</v>
      </c>
      <c r="G26" s="4" t="s">
        <v>25</v>
      </c>
      <c r="H26" s="3"/>
      <c r="I26" s="16" t="s">
        <v>162</v>
      </c>
      <c r="J26" s="24">
        <f t="shared" ca="1" si="6"/>
        <v>0</v>
      </c>
      <c r="K26" s="28">
        <f t="shared" ca="1" si="7"/>
        <v>0.2135523613963039</v>
      </c>
      <c r="L26" s="14">
        <v>24200</v>
      </c>
      <c r="M26" s="5">
        <f t="shared" ca="1" si="5"/>
        <v>0</v>
      </c>
    </row>
    <row r="27" spans="1:13" x14ac:dyDescent="0.2">
      <c r="A27" s="3" t="s">
        <v>158</v>
      </c>
      <c r="B27" s="11" t="s">
        <v>96</v>
      </c>
      <c r="C27" s="2">
        <v>43102</v>
      </c>
      <c r="D27" s="19">
        <f t="shared" ca="1" si="4"/>
        <v>77</v>
      </c>
      <c r="E27" s="3" t="s">
        <v>18</v>
      </c>
      <c r="F27" s="3" t="s">
        <v>126</v>
      </c>
      <c r="G27" s="4" t="s">
        <v>25</v>
      </c>
      <c r="H27" s="3"/>
      <c r="I27" s="16" t="s">
        <v>162</v>
      </c>
      <c r="J27" s="24">
        <f t="shared" ca="1" si="6"/>
        <v>0</v>
      </c>
      <c r="K27" s="28">
        <f t="shared" ca="1" si="7"/>
        <v>0.21081451060917181</v>
      </c>
      <c r="L27" s="5">
        <v>19000</v>
      </c>
      <c r="M27" s="5">
        <f t="shared" ca="1" si="5"/>
        <v>0</v>
      </c>
    </row>
    <row r="28" spans="1:13" x14ac:dyDescent="0.2">
      <c r="A28" s="3" t="s">
        <v>158</v>
      </c>
      <c r="B28" s="11" t="s">
        <v>96</v>
      </c>
      <c r="C28" s="2">
        <v>43103</v>
      </c>
      <c r="D28" s="19">
        <f t="shared" ca="1" si="4"/>
        <v>76</v>
      </c>
      <c r="E28" s="3" t="s">
        <v>18</v>
      </c>
      <c r="F28" s="3" t="s">
        <v>126</v>
      </c>
      <c r="G28" s="4" t="s">
        <v>25</v>
      </c>
      <c r="H28" s="3"/>
      <c r="I28" s="16" t="s">
        <v>162</v>
      </c>
      <c r="J28" s="24">
        <f t="shared" ca="1" si="6"/>
        <v>0</v>
      </c>
      <c r="K28" s="28">
        <f t="shared" ca="1" si="7"/>
        <v>0.20807665982203971</v>
      </c>
      <c r="L28" s="5">
        <v>19000</v>
      </c>
      <c r="M28" s="5">
        <f t="shared" ca="1" si="5"/>
        <v>0</v>
      </c>
    </row>
    <row r="29" spans="1:13" x14ac:dyDescent="0.2">
      <c r="A29" s="3" t="s">
        <v>158</v>
      </c>
      <c r="B29" s="11" t="s">
        <v>49</v>
      </c>
      <c r="C29" s="2">
        <v>43104</v>
      </c>
      <c r="D29" s="19">
        <f t="shared" ca="1" si="4"/>
        <v>75</v>
      </c>
      <c r="E29" s="3" t="s">
        <v>18</v>
      </c>
      <c r="F29" s="3" t="s">
        <v>126</v>
      </c>
      <c r="G29" s="4" t="s">
        <v>25</v>
      </c>
      <c r="H29" s="3"/>
      <c r="I29" s="11" t="s">
        <v>163</v>
      </c>
      <c r="J29" s="24">
        <f t="shared" ca="1" si="6"/>
        <v>0</v>
      </c>
      <c r="K29" s="28">
        <f t="shared" ca="1" si="7"/>
        <v>0.20533880903490759</v>
      </c>
      <c r="L29" s="5">
        <v>18000</v>
      </c>
      <c r="M29" s="5">
        <f t="shared" ca="1" si="5"/>
        <v>0</v>
      </c>
    </row>
    <row r="30" spans="1:13" ht="4.5" customHeight="1" x14ac:dyDescent="0.2">
      <c r="A30" s="67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</row>
    <row r="31" spans="1:13" x14ac:dyDescent="0.2">
      <c r="A31" s="30" t="s">
        <v>6</v>
      </c>
      <c r="B31" s="41" t="s">
        <v>7</v>
      </c>
      <c r="C31" s="32">
        <v>35434</v>
      </c>
      <c r="D31" s="33">
        <f t="shared" ref="D31:D64" ca="1" si="8">DATEDIF(C31,TODAY(),"d")</f>
        <v>7745</v>
      </c>
      <c r="E31" s="34" t="s">
        <v>8</v>
      </c>
      <c r="F31" s="34" t="s">
        <v>9</v>
      </c>
      <c r="G31" s="35" t="s">
        <v>10</v>
      </c>
      <c r="H31" s="34">
        <v>74080</v>
      </c>
      <c r="I31" s="36" t="s">
        <v>181</v>
      </c>
      <c r="J31" s="37">
        <v>0</v>
      </c>
      <c r="K31" s="38" t="str">
        <f ca="1">IF(D31/365.25&lt;$N$2,D31/365.25," ")</f>
        <v xml:space="preserve"> </v>
      </c>
      <c r="L31" s="39">
        <v>26000</v>
      </c>
      <c r="M31" s="39">
        <f t="shared" ref="M31:M64" si="9">L31*J31</f>
        <v>0</v>
      </c>
    </row>
    <row r="32" spans="1:13" x14ac:dyDescent="0.2">
      <c r="A32" s="30" t="s">
        <v>16</v>
      </c>
      <c r="B32" s="41" t="s">
        <v>7</v>
      </c>
      <c r="C32" s="42" t="s">
        <v>17</v>
      </c>
      <c r="D32" s="33">
        <f t="shared" ca="1" si="8"/>
        <v>7211</v>
      </c>
      <c r="E32" s="34" t="s">
        <v>18</v>
      </c>
      <c r="F32" s="43" t="s">
        <v>168</v>
      </c>
      <c r="G32" s="35" t="s">
        <v>10</v>
      </c>
      <c r="H32" s="34">
        <v>86455</v>
      </c>
      <c r="I32" s="36" t="s">
        <v>180</v>
      </c>
      <c r="J32" s="37">
        <v>0</v>
      </c>
      <c r="K32" s="38" t="str">
        <f t="shared" ref="K32:K64" ca="1" si="10">IF(D32/365.25&lt;$N$2,D32/365.25," ")</f>
        <v xml:space="preserve"> </v>
      </c>
      <c r="L32" s="43">
        <v>0</v>
      </c>
      <c r="M32" s="39">
        <f t="shared" si="9"/>
        <v>0</v>
      </c>
    </row>
    <row r="33" spans="1:13" x14ac:dyDescent="0.2">
      <c r="A33" s="1" t="s">
        <v>19</v>
      </c>
      <c r="B33" s="11" t="s">
        <v>20</v>
      </c>
      <c r="C33" s="2">
        <v>38355</v>
      </c>
      <c r="D33" s="19">
        <f t="shared" ca="1" si="8"/>
        <v>4824</v>
      </c>
      <c r="E33" s="3" t="s">
        <v>18</v>
      </c>
      <c r="F33" s="3" t="s">
        <v>9</v>
      </c>
      <c r="G33" s="4" t="s">
        <v>10</v>
      </c>
      <c r="H33" s="3">
        <v>100777</v>
      </c>
      <c r="I33" s="16" t="s">
        <v>164</v>
      </c>
      <c r="J33" s="24">
        <f t="shared" ref="J33:J64" ca="1" si="11">IF(K33&gt;=$N$2,1,0)</f>
        <v>1</v>
      </c>
      <c r="K33" s="28" t="str">
        <f t="shared" ca="1" si="10"/>
        <v xml:space="preserve"> </v>
      </c>
      <c r="L33" s="5">
        <v>26000</v>
      </c>
      <c r="M33" s="5">
        <f t="shared" ca="1" si="9"/>
        <v>26000</v>
      </c>
    </row>
    <row r="34" spans="1:13" x14ac:dyDescent="0.2">
      <c r="A34" s="1" t="s">
        <v>26</v>
      </c>
      <c r="B34" s="9" t="s">
        <v>27</v>
      </c>
      <c r="C34" s="6" t="s">
        <v>28</v>
      </c>
      <c r="D34" s="19">
        <f t="shared" ca="1" si="8"/>
        <v>4254</v>
      </c>
      <c r="E34" s="4" t="s">
        <v>23</v>
      </c>
      <c r="F34" s="3" t="s">
        <v>29</v>
      </c>
      <c r="G34" s="4" t="s">
        <v>10</v>
      </c>
      <c r="H34" s="3">
        <v>61118</v>
      </c>
      <c r="I34" s="16" t="s">
        <v>160</v>
      </c>
      <c r="J34" s="24">
        <f t="shared" ca="1" si="11"/>
        <v>1</v>
      </c>
      <c r="K34" s="28" t="str">
        <f t="shared" ca="1" si="10"/>
        <v xml:space="preserve"> </v>
      </c>
      <c r="L34" s="5">
        <v>12000</v>
      </c>
      <c r="M34" s="5">
        <f t="shared" ca="1" si="9"/>
        <v>12000</v>
      </c>
    </row>
    <row r="35" spans="1:13" x14ac:dyDescent="0.2">
      <c r="A35" s="1" t="s">
        <v>30</v>
      </c>
      <c r="B35" s="9" t="s">
        <v>27</v>
      </c>
      <c r="C35" s="6" t="s">
        <v>28</v>
      </c>
      <c r="D35" s="19">
        <f t="shared" ca="1" si="8"/>
        <v>4254</v>
      </c>
      <c r="E35" s="4" t="s">
        <v>23</v>
      </c>
      <c r="F35" s="4" t="s">
        <v>31</v>
      </c>
      <c r="G35" s="4" t="s">
        <v>10</v>
      </c>
      <c r="H35" s="3"/>
      <c r="I35" s="16" t="s">
        <v>160</v>
      </c>
      <c r="J35" s="24">
        <f t="shared" ca="1" si="11"/>
        <v>1</v>
      </c>
      <c r="K35" s="28" t="str">
        <f t="shared" ca="1" si="10"/>
        <v xml:space="preserve"> </v>
      </c>
      <c r="L35" s="5">
        <v>12000</v>
      </c>
      <c r="M35" s="5">
        <f t="shared" ca="1" si="9"/>
        <v>12000</v>
      </c>
    </row>
    <row r="36" spans="1:13" x14ac:dyDescent="0.2">
      <c r="A36" s="1" t="s">
        <v>32</v>
      </c>
      <c r="B36" s="9" t="s">
        <v>27</v>
      </c>
      <c r="C36" s="6" t="s">
        <v>28</v>
      </c>
      <c r="D36" s="19">
        <f t="shared" ca="1" si="8"/>
        <v>4254</v>
      </c>
      <c r="E36" s="3" t="s">
        <v>18</v>
      </c>
      <c r="F36" s="3" t="s">
        <v>33</v>
      </c>
      <c r="G36" s="4" t="s">
        <v>10</v>
      </c>
      <c r="H36" s="3">
        <v>23500</v>
      </c>
      <c r="I36" s="16" t="s">
        <v>160</v>
      </c>
      <c r="J36" s="24">
        <f t="shared" ca="1" si="11"/>
        <v>1</v>
      </c>
      <c r="K36" s="28" t="str">
        <f t="shared" ca="1" si="10"/>
        <v xml:space="preserve"> </v>
      </c>
      <c r="L36" s="5">
        <v>12200</v>
      </c>
      <c r="M36" s="5">
        <f t="shared" ca="1" si="9"/>
        <v>12200</v>
      </c>
    </row>
    <row r="37" spans="1:13" x14ac:dyDescent="0.2">
      <c r="A37" s="1" t="s">
        <v>34</v>
      </c>
      <c r="B37" s="9" t="s">
        <v>7</v>
      </c>
      <c r="C37" s="6" t="s">
        <v>35</v>
      </c>
      <c r="D37" s="19">
        <f t="shared" ca="1" si="8"/>
        <v>4192</v>
      </c>
      <c r="E37" s="3" t="s">
        <v>18</v>
      </c>
      <c r="F37" s="3" t="s">
        <v>36</v>
      </c>
      <c r="G37" s="4" t="s">
        <v>10</v>
      </c>
      <c r="H37" s="3">
        <v>48303</v>
      </c>
      <c r="I37" s="16" t="s">
        <v>160</v>
      </c>
      <c r="J37" s="24">
        <f t="shared" ca="1" si="11"/>
        <v>1</v>
      </c>
      <c r="K37" s="28" t="str">
        <f t="shared" ca="1" si="10"/>
        <v xml:space="preserve"> </v>
      </c>
      <c r="L37" s="5">
        <v>12200</v>
      </c>
      <c r="M37" s="5">
        <f t="shared" ca="1" si="9"/>
        <v>12200</v>
      </c>
    </row>
    <row r="38" spans="1:13" x14ac:dyDescent="0.2">
      <c r="A38" s="1" t="s">
        <v>37</v>
      </c>
      <c r="B38" s="11" t="s">
        <v>20</v>
      </c>
      <c r="C38" s="6">
        <v>39000</v>
      </c>
      <c r="D38" s="19">
        <f t="shared" ca="1" si="8"/>
        <v>4179</v>
      </c>
      <c r="E38" s="3" t="s">
        <v>18</v>
      </c>
      <c r="F38" s="3" t="s">
        <v>38</v>
      </c>
      <c r="G38" s="4" t="s">
        <v>10</v>
      </c>
      <c r="H38" s="3">
        <v>78212</v>
      </c>
      <c r="I38" s="16" t="s">
        <v>164</v>
      </c>
      <c r="J38" s="24">
        <f t="shared" ca="1" si="11"/>
        <v>1</v>
      </c>
      <c r="K38" s="28" t="str">
        <f t="shared" ca="1" si="10"/>
        <v xml:space="preserve"> </v>
      </c>
      <c r="L38" s="5">
        <v>26000</v>
      </c>
      <c r="M38" s="5">
        <f t="shared" ca="1" si="9"/>
        <v>26000</v>
      </c>
    </row>
    <row r="39" spans="1:13" x14ac:dyDescent="0.2">
      <c r="A39" s="1" t="s">
        <v>39</v>
      </c>
      <c r="B39" s="11" t="s">
        <v>20</v>
      </c>
      <c r="C39" s="6">
        <v>39000</v>
      </c>
      <c r="D39" s="19">
        <f t="shared" ca="1" si="8"/>
        <v>4179</v>
      </c>
      <c r="E39" s="3" t="s">
        <v>18</v>
      </c>
      <c r="F39" s="3" t="s">
        <v>38</v>
      </c>
      <c r="G39" s="4" t="s">
        <v>10</v>
      </c>
      <c r="H39" s="3">
        <v>106026</v>
      </c>
      <c r="I39" s="16" t="s">
        <v>164</v>
      </c>
      <c r="J39" s="24">
        <f t="shared" ca="1" si="11"/>
        <v>1</v>
      </c>
      <c r="K39" s="28" t="str">
        <f t="shared" ca="1" si="10"/>
        <v xml:space="preserve"> </v>
      </c>
      <c r="L39" s="5">
        <v>26000</v>
      </c>
      <c r="M39" s="5">
        <f t="shared" ca="1" si="9"/>
        <v>26000</v>
      </c>
    </row>
    <row r="40" spans="1:13" x14ac:dyDescent="0.2">
      <c r="A40" s="7" t="s">
        <v>40</v>
      </c>
      <c r="B40" s="11" t="s">
        <v>20</v>
      </c>
      <c r="C40" s="6">
        <v>39000</v>
      </c>
      <c r="D40" s="19">
        <f t="shared" ca="1" si="8"/>
        <v>4179</v>
      </c>
      <c r="E40" s="3" t="s">
        <v>18</v>
      </c>
      <c r="F40" s="3" t="s">
        <v>41</v>
      </c>
      <c r="G40" s="4" t="s">
        <v>10</v>
      </c>
      <c r="H40" s="3">
        <v>63705</v>
      </c>
      <c r="I40" s="16" t="s">
        <v>160</v>
      </c>
      <c r="J40" s="24">
        <f t="shared" ca="1" si="11"/>
        <v>1</v>
      </c>
      <c r="K40" s="28" t="str">
        <f t="shared" ca="1" si="10"/>
        <v xml:space="preserve"> </v>
      </c>
      <c r="L40" s="5">
        <v>12200</v>
      </c>
      <c r="M40" s="5">
        <f t="shared" ca="1" si="9"/>
        <v>12200</v>
      </c>
    </row>
    <row r="41" spans="1:13" x14ac:dyDescent="0.2">
      <c r="A41" s="1" t="s">
        <v>44</v>
      </c>
      <c r="B41" s="9" t="s">
        <v>45</v>
      </c>
      <c r="C41" s="6" t="s">
        <v>42</v>
      </c>
      <c r="D41" s="19">
        <f t="shared" ca="1" si="8"/>
        <v>4110</v>
      </c>
      <c r="E41" s="3" t="s">
        <v>18</v>
      </c>
      <c r="F41" s="3" t="s">
        <v>38</v>
      </c>
      <c r="G41" s="4" t="s">
        <v>10</v>
      </c>
      <c r="H41" s="3">
        <v>121400</v>
      </c>
      <c r="I41" s="16" t="s">
        <v>165</v>
      </c>
      <c r="J41" s="24">
        <f t="shared" ca="1" si="11"/>
        <v>1</v>
      </c>
      <c r="K41" s="28" t="str">
        <f t="shared" ca="1" si="10"/>
        <v xml:space="preserve"> </v>
      </c>
      <c r="L41" s="5">
        <v>24000</v>
      </c>
      <c r="M41" s="5">
        <f t="shared" ca="1" si="9"/>
        <v>24000</v>
      </c>
    </row>
    <row r="42" spans="1:13" x14ac:dyDescent="0.2">
      <c r="A42" s="9" t="s">
        <v>46</v>
      </c>
      <c r="B42" s="9" t="s">
        <v>27</v>
      </c>
      <c r="C42" s="2">
        <v>39088</v>
      </c>
      <c r="D42" s="19">
        <f t="shared" ca="1" si="8"/>
        <v>4091</v>
      </c>
      <c r="E42" s="3" t="s">
        <v>23</v>
      </c>
      <c r="F42" s="4" t="s">
        <v>47</v>
      </c>
      <c r="G42" s="4" t="s">
        <v>10</v>
      </c>
      <c r="H42" s="3">
        <v>40202</v>
      </c>
      <c r="I42" s="16" t="s">
        <v>160</v>
      </c>
      <c r="J42" s="24">
        <f t="shared" ca="1" si="11"/>
        <v>1</v>
      </c>
      <c r="K42" s="28" t="str">
        <f t="shared" ca="1" si="10"/>
        <v xml:space="preserve"> </v>
      </c>
      <c r="L42" s="5">
        <v>12200</v>
      </c>
      <c r="M42" s="5">
        <f t="shared" ca="1" si="9"/>
        <v>12200</v>
      </c>
    </row>
    <row r="43" spans="1:13" x14ac:dyDescent="0.2">
      <c r="A43" s="1" t="s">
        <v>52</v>
      </c>
      <c r="B43" s="9" t="s">
        <v>7</v>
      </c>
      <c r="C43" s="2" t="s">
        <v>50</v>
      </c>
      <c r="D43" s="19">
        <f t="shared" ca="1" si="8"/>
        <v>4053</v>
      </c>
      <c r="E43" s="3" t="s">
        <v>18</v>
      </c>
      <c r="F43" s="3" t="s">
        <v>53</v>
      </c>
      <c r="G43" s="4" t="s">
        <v>10</v>
      </c>
      <c r="H43" s="3">
        <v>61740</v>
      </c>
      <c r="I43" s="16" t="s">
        <v>160</v>
      </c>
      <c r="J43" s="24">
        <f t="shared" ca="1" si="11"/>
        <v>1</v>
      </c>
      <c r="K43" s="28" t="str">
        <f t="shared" ca="1" si="10"/>
        <v xml:space="preserve"> </v>
      </c>
      <c r="L43" s="5">
        <v>12200</v>
      </c>
      <c r="M43" s="5">
        <f t="shared" ca="1" si="9"/>
        <v>12200</v>
      </c>
    </row>
    <row r="44" spans="1:13" x14ac:dyDescent="0.2">
      <c r="A44" s="1" t="s">
        <v>54</v>
      </c>
      <c r="B44" s="9" t="s">
        <v>27</v>
      </c>
      <c r="C44" s="2" t="s">
        <v>55</v>
      </c>
      <c r="D44" s="19">
        <f t="shared" ca="1" si="8"/>
        <v>3963</v>
      </c>
      <c r="E44" s="3" t="s">
        <v>23</v>
      </c>
      <c r="F44" s="3" t="s">
        <v>56</v>
      </c>
      <c r="G44" s="4" t="s">
        <v>10</v>
      </c>
      <c r="H44" s="3">
        <v>61096</v>
      </c>
      <c r="I44" s="16" t="s">
        <v>160</v>
      </c>
      <c r="J44" s="24">
        <f t="shared" ca="1" si="11"/>
        <v>1</v>
      </c>
      <c r="K44" s="28" t="str">
        <f t="shared" ca="1" si="10"/>
        <v xml:space="preserve"> </v>
      </c>
      <c r="L44" s="5">
        <v>12000</v>
      </c>
      <c r="M44" s="5">
        <f t="shared" ca="1" si="9"/>
        <v>12000</v>
      </c>
    </row>
    <row r="45" spans="1:13" x14ac:dyDescent="0.2">
      <c r="A45" s="5" t="s">
        <v>61</v>
      </c>
      <c r="B45" s="9" t="s">
        <v>27</v>
      </c>
      <c r="C45" s="6">
        <v>39237</v>
      </c>
      <c r="D45" s="21">
        <f t="shared" ca="1" si="8"/>
        <v>3942</v>
      </c>
      <c r="E45" s="3" t="s">
        <v>23</v>
      </c>
      <c r="F45" s="3" t="s">
        <v>62</v>
      </c>
      <c r="G45" s="4" t="s">
        <v>10</v>
      </c>
      <c r="H45" s="3">
        <v>42355</v>
      </c>
      <c r="I45" s="16" t="s">
        <v>160</v>
      </c>
      <c r="J45" s="24">
        <f t="shared" ca="1" si="11"/>
        <v>1</v>
      </c>
      <c r="K45" s="28" t="str">
        <f t="shared" ca="1" si="10"/>
        <v xml:space="preserve"> </v>
      </c>
      <c r="L45" s="5">
        <v>12000</v>
      </c>
      <c r="M45" s="5">
        <f t="shared" ca="1" si="9"/>
        <v>12000</v>
      </c>
    </row>
    <row r="46" spans="1:13" x14ac:dyDescent="0.2">
      <c r="A46" s="1" t="s">
        <v>63</v>
      </c>
      <c r="B46" s="9" t="s">
        <v>27</v>
      </c>
      <c r="C46" s="6">
        <v>39237</v>
      </c>
      <c r="D46" s="19">
        <f t="shared" ca="1" si="8"/>
        <v>3942</v>
      </c>
      <c r="E46" s="3" t="s">
        <v>23</v>
      </c>
      <c r="F46" s="4" t="s">
        <v>64</v>
      </c>
      <c r="G46" s="4" t="s">
        <v>10</v>
      </c>
      <c r="H46" s="3">
        <v>47450</v>
      </c>
      <c r="I46" s="16" t="s">
        <v>160</v>
      </c>
      <c r="J46" s="24">
        <f t="shared" ca="1" si="11"/>
        <v>1</v>
      </c>
      <c r="K46" s="28" t="str">
        <f t="shared" ca="1" si="10"/>
        <v xml:space="preserve"> </v>
      </c>
      <c r="L46" s="5">
        <v>12000</v>
      </c>
      <c r="M46" s="5">
        <f t="shared" ca="1" si="9"/>
        <v>12000</v>
      </c>
    </row>
    <row r="47" spans="1:13" x14ac:dyDescent="0.2">
      <c r="A47" s="1" t="s">
        <v>65</v>
      </c>
      <c r="B47" s="7" t="s">
        <v>66</v>
      </c>
      <c r="C47" s="10" t="s">
        <v>67</v>
      </c>
      <c r="D47" s="19">
        <f t="shared" ca="1" si="8"/>
        <v>3841</v>
      </c>
      <c r="E47" s="8" t="s">
        <v>18</v>
      </c>
      <c r="F47" s="3" t="s">
        <v>38</v>
      </c>
      <c r="G47" s="4" t="s">
        <v>10</v>
      </c>
      <c r="H47" s="3">
        <v>84855</v>
      </c>
      <c r="I47" s="16" t="s">
        <v>165</v>
      </c>
      <c r="J47" s="24">
        <f t="shared" ca="1" si="11"/>
        <v>1</v>
      </c>
      <c r="K47" s="28" t="str">
        <f t="shared" ca="1" si="10"/>
        <v xml:space="preserve"> </v>
      </c>
      <c r="L47" s="5">
        <v>24000</v>
      </c>
      <c r="M47" s="5">
        <f t="shared" ca="1" si="9"/>
        <v>24000</v>
      </c>
    </row>
    <row r="48" spans="1:13" x14ac:dyDescent="0.2">
      <c r="A48" s="9" t="s">
        <v>68</v>
      </c>
      <c r="B48" s="9" t="s">
        <v>27</v>
      </c>
      <c r="C48" s="6">
        <v>39356</v>
      </c>
      <c r="D48" s="19">
        <f t="shared" ca="1" si="8"/>
        <v>3823</v>
      </c>
      <c r="E48" s="3" t="s">
        <v>18</v>
      </c>
      <c r="F48" s="3" t="s">
        <v>69</v>
      </c>
      <c r="G48" s="4" t="s">
        <v>10</v>
      </c>
      <c r="H48" s="3">
        <v>33344</v>
      </c>
      <c r="I48" s="16" t="s">
        <v>160</v>
      </c>
      <c r="J48" s="24">
        <f t="shared" ca="1" si="11"/>
        <v>1</v>
      </c>
      <c r="K48" s="28" t="str">
        <f t="shared" ca="1" si="10"/>
        <v xml:space="preserve"> </v>
      </c>
      <c r="L48" s="5">
        <v>12200</v>
      </c>
      <c r="M48" s="5">
        <f t="shared" ca="1" si="9"/>
        <v>12200</v>
      </c>
    </row>
    <row r="49" spans="1:13" x14ac:dyDescent="0.2">
      <c r="A49" s="1" t="s">
        <v>70</v>
      </c>
      <c r="B49" s="11" t="s">
        <v>7</v>
      </c>
      <c r="C49" s="6" t="s">
        <v>71</v>
      </c>
      <c r="D49" s="19">
        <f t="shared" ca="1" si="8"/>
        <v>3777</v>
      </c>
      <c r="E49" s="3" t="s">
        <v>18</v>
      </c>
      <c r="F49" s="3" t="s">
        <v>41</v>
      </c>
      <c r="G49" s="4" t="s">
        <v>10</v>
      </c>
      <c r="H49" s="8">
        <v>101244</v>
      </c>
      <c r="I49" s="16" t="s">
        <v>166</v>
      </c>
      <c r="J49" s="24">
        <f t="shared" ca="1" si="11"/>
        <v>1</v>
      </c>
      <c r="K49" s="28" t="str">
        <f t="shared" ca="1" si="10"/>
        <v xml:space="preserve"> </v>
      </c>
      <c r="L49" s="5">
        <v>36000</v>
      </c>
      <c r="M49" s="5">
        <f t="shared" ca="1" si="9"/>
        <v>36000</v>
      </c>
    </row>
    <row r="50" spans="1:13" x14ac:dyDescent="0.2">
      <c r="A50" s="1" t="s">
        <v>74</v>
      </c>
      <c r="B50" s="9" t="s">
        <v>27</v>
      </c>
      <c r="C50" s="10">
        <v>39422</v>
      </c>
      <c r="D50" s="19">
        <f t="shared" ca="1" si="8"/>
        <v>3757</v>
      </c>
      <c r="E50" s="8" t="s">
        <v>23</v>
      </c>
      <c r="F50" s="4" t="s">
        <v>41</v>
      </c>
      <c r="G50" s="4" t="s">
        <v>10</v>
      </c>
      <c r="H50" s="3">
        <v>125472</v>
      </c>
      <c r="I50" s="16" t="s">
        <v>160</v>
      </c>
      <c r="J50" s="24">
        <f t="shared" ca="1" si="11"/>
        <v>1</v>
      </c>
      <c r="K50" s="28" t="str">
        <f t="shared" ca="1" si="10"/>
        <v xml:space="preserve"> </v>
      </c>
      <c r="L50" s="5">
        <v>12200</v>
      </c>
      <c r="M50" s="5">
        <f t="shared" ca="1" si="9"/>
        <v>12200</v>
      </c>
    </row>
    <row r="51" spans="1:13" x14ac:dyDescent="0.2">
      <c r="A51" s="1" t="s">
        <v>75</v>
      </c>
      <c r="B51" s="9" t="s">
        <v>27</v>
      </c>
      <c r="C51" s="2">
        <v>39722</v>
      </c>
      <c r="D51" s="19">
        <f t="shared" ca="1" si="8"/>
        <v>3457</v>
      </c>
      <c r="E51" s="3" t="s">
        <v>18</v>
      </c>
      <c r="F51" s="3" t="s">
        <v>76</v>
      </c>
      <c r="G51" s="4" t="s">
        <v>10</v>
      </c>
      <c r="H51" s="3">
        <v>195252</v>
      </c>
      <c r="I51" s="16" t="s">
        <v>160</v>
      </c>
      <c r="J51" s="24">
        <f t="shared" ca="1" si="11"/>
        <v>0</v>
      </c>
      <c r="K51" s="28">
        <f t="shared" ca="1" si="10"/>
        <v>9.464750171115675</v>
      </c>
      <c r="L51" s="5">
        <v>22000</v>
      </c>
      <c r="M51" s="5">
        <f t="shared" ca="1" si="9"/>
        <v>0</v>
      </c>
    </row>
    <row r="52" spans="1:13" x14ac:dyDescent="0.2">
      <c r="A52" s="7" t="s">
        <v>77</v>
      </c>
      <c r="B52" s="9" t="s">
        <v>27</v>
      </c>
      <c r="C52" s="2" t="s">
        <v>78</v>
      </c>
      <c r="D52" s="19">
        <f t="shared" ca="1" si="8"/>
        <v>3367</v>
      </c>
      <c r="E52" s="3" t="s">
        <v>18</v>
      </c>
      <c r="F52" s="3" t="s">
        <v>76</v>
      </c>
      <c r="G52" s="4" t="s">
        <v>10</v>
      </c>
      <c r="H52" s="3">
        <v>200028</v>
      </c>
      <c r="I52" s="16" t="s">
        <v>160</v>
      </c>
      <c r="J52" s="24">
        <f t="shared" ca="1" si="11"/>
        <v>0</v>
      </c>
      <c r="K52" s="28">
        <f t="shared" ca="1" si="10"/>
        <v>9.2183436002737853</v>
      </c>
      <c r="L52" s="5">
        <v>22000</v>
      </c>
      <c r="M52" s="5">
        <f t="shared" ca="1" si="9"/>
        <v>0</v>
      </c>
    </row>
    <row r="53" spans="1:13" x14ac:dyDescent="0.2">
      <c r="A53" s="9" t="s">
        <v>82</v>
      </c>
      <c r="B53" s="11" t="s">
        <v>83</v>
      </c>
      <c r="C53" s="6" t="s">
        <v>81</v>
      </c>
      <c r="D53" s="19">
        <f t="shared" ca="1" si="8"/>
        <v>3170</v>
      </c>
      <c r="E53" s="3" t="s">
        <v>18</v>
      </c>
      <c r="F53" s="3" t="s">
        <v>84</v>
      </c>
      <c r="G53" s="4" t="s">
        <v>10</v>
      </c>
      <c r="H53" s="3">
        <v>51230</v>
      </c>
      <c r="I53" s="16" t="s">
        <v>160</v>
      </c>
      <c r="J53" s="24">
        <f t="shared" ca="1" si="11"/>
        <v>0</v>
      </c>
      <c r="K53" s="28">
        <f t="shared" ca="1" si="10"/>
        <v>8.6789869952087617</v>
      </c>
      <c r="L53" s="5">
        <v>12000</v>
      </c>
      <c r="M53" s="5">
        <f t="shared" ca="1" si="9"/>
        <v>0</v>
      </c>
    </row>
    <row r="54" spans="1:13" x14ac:dyDescent="0.2">
      <c r="A54" s="11" t="s">
        <v>138</v>
      </c>
      <c r="B54" s="11" t="s">
        <v>139</v>
      </c>
      <c r="C54" s="2">
        <v>40062</v>
      </c>
      <c r="D54" s="19">
        <f t="shared" ca="1" si="8"/>
        <v>3117</v>
      </c>
      <c r="E54" s="3" t="s">
        <v>8</v>
      </c>
      <c r="F54" s="3" t="s">
        <v>76</v>
      </c>
      <c r="G54" s="4" t="s">
        <v>140</v>
      </c>
      <c r="H54" s="3">
        <v>25666</v>
      </c>
      <c r="I54" s="16" t="s">
        <v>156</v>
      </c>
      <c r="J54" s="24">
        <f t="shared" ca="1" si="11"/>
        <v>0</v>
      </c>
      <c r="K54" s="28">
        <f t="shared" ca="1" si="10"/>
        <v>8.5338809034907595</v>
      </c>
      <c r="L54" s="5">
        <v>10000</v>
      </c>
      <c r="M54" s="5">
        <f t="shared" ca="1" si="9"/>
        <v>0</v>
      </c>
    </row>
    <row r="55" spans="1:13" x14ac:dyDescent="0.2">
      <c r="A55" s="11" t="s">
        <v>141</v>
      </c>
      <c r="B55" s="11" t="s">
        <v>139</v>
      </c>
      <c r="C55" s="2">
        <v>40062</v>
      </c>
      <c r="D55" s="19">
        <f t="shared" ca="1" si="8"/>
        <v>3117</v>
      </c>
      <c r="E55" s="3" t="s">
        <v>8</v>
      </c>
      <c r="F55" s="3" t="s">
        <v>76</v>
      </c>
      <c r="G55" s="4" t="s">
        <v>140</v>
      </c>
      <c r="H55" s="3">
        <v>25752</v>
      </c>
      <c r="I55" s="16" t="s">
        <v>156</v>
      </c>
      <c r="J55" s="24">
        <f t="shared" ca="1" si="11"/>
        <v>0</v>
      </c>
      <c r="K55" s="28">
        <f t="shared" ca="1" si="10"/>
        <v>8.5338809034907595</v>
      </c>
      <c r="L55" s="5">
        <v>10000</v>
      </c>
      <c r="M55" s="5">
        <f t="shared" ca="1" si="9"/>
        <v>0</v>
      </c>
    </row>
    <row r="56" spans="1:13" x14ac:dyDescent="0.2">
      <c r="A56" s="9" t="s">
        <v>87</v>
      </c>
      <c r="B56" s="9" t="s">
        <v>88</v>
      </c>
      <c r="C56" s="6">
        <v>40088</v>
      </c>
      <c r="D56" s="19">
        <f t="shared" ca="1" si="8"/>
        <v>3091</v>
      </c>
      <c r="E56" s="4" t="s">
        <v>18</v>
      </c>
      <c r="F56" s="4" t="s">
        <v>41</v>
      </c>
      <c r="G56" s="4" t="s">
        <v>10</v>
      </c>
      <c r="H56" s="3">
        <v>33966</v>
      </c>
      <c r="I56" s="16" t="s">
        <v>165</v>
      </c>
      <c r="J56" s="24">
        <f t="shared" ca="1" si="11"/>
        <v>0</v>
      </c>
      <c r="K56" s="28">
        <f t="shared" ca="1" si="10"/>
        <v>8.4626967830253257</v>
      </c>
      <c r="L56" s="5">
        <v>24000</v>
      </c>
      <c r="M56" s="5">
        <f t="shared" ca="1" si="9"/>
        <v>0</v>
      </c>
    </row>
    <row r="57" spans="1:13" x14ac:dyDescent="0.2">
      <c r="A57" s="11" t="s">
        <v>98</v>
      </c>
      <c r="B57" s="11" t="s">
        <v>99</v>
      </c>
      <c r="C57" s="2" t="s">
        <v>100</v>
      </c>
      <c r="D57" s="19">
        <f t="shared" ca="1" si="8"/>
        <v>1525</v>
      </c>
      <c r="E57" s="3" t="s">
        <v>18</v>
      </c>
      <c r="F57" s="8" t="s">
        <v>43</v>
      </c>
      <c r="G57" s="4" t="s">
        <v>10</v>
      </c>
      <c r="H57" s="3">
        <v>15200</v>
      </c>
      <c r="I57" s="16" t="s">
        <v>166</v>
      </c>
      <c r="J57" s="24">
        <f t="shared" ca="1" si="11"/>
        <v>0</v>
      </c>
      <c r="K57" s="28">
        <f t="shared" ca="1" si="10"/>
        <v>4.1752224503764541</v>
      </c>
      <c r="L57" s="5">
        <v>36000</v>
      </c>
      <c r="M57" s="5">
        <f t="shared" ca="1" si="9"/>
        <v>0</v>
      </c>
    </row>
    <row r="58" spans="1:13" x14ac:dyDescent="0.2">
      <c r="A58" s="11" t="s">
        <v>104</v>
      </c>
      <c r="B58" s="11" t="s">
        <v>105</v>
      </c>
      <c r="C58" s="2" t="s">
        <v>106</v>
      </c>
      <c r="D58" s="19">
        <f t="shared" ca="1" si="8"/>
        <v>1146</v>
      </c>
      <c r="E58" s="3" t="s">
        <v>18</v>
      </c>
      <c r="F58" s="3" t="s">
        <v>107</v>
      </c>
      <c r="G58" s="4" t="s">
        <v>10</v>
      </c>
      <c r="H58" s="12">
        <v>1619</v>
      </c>
      <c r="I58" s="16" t="s">
        <v>160</v>
      </c>
      <c r="J58" s="24">
        <f t="shared" ca="1" si="11"/>
        <v>0</v>
      </c>
      <c r="K58" s="28">
        <f t="shared" ca="1" si="10"/>
        <v>3.137577002053388</v>
      </c>
      <c r="L58" s="5">
        <v>12200</v>
      </c>
      <c r="M58" s="5">
        <f t="shared" ca="1" si="9"/>
        <v>0</v>
      </c>
    </row>
    <row r="59" spans="1:13" x14ac:dyDescent="0.2">
      <c r="A59" s="7" t="s">
        <v>112</v>
      </c>
      <c r="B59" s="11" t="s">
        <v>113</v>
      </c>
      <c r="C59" s="2">
        <v>42127</v>
      </c>
      <c r="D59" s="19">
        <f t="shared" ca="1" si="8"/>
        <v>1052</v>
      </c>
      <c r="E59" s="3" t="s">
        <v>18</v>
      </c>
      <c r="F59" s="3" t="s">
        <v>9</v>
      </c>
      <c r="G59" s="4" t="s">
        <v>10</v>
      </c>
      <c r="H59" s="3">
        <v>13890</v>
      </c>
      <c r="I59" s="16" t="s">
        <v>165</v>
      </c>
      <c r="J59" s="24">
        <f t="shared" ca="1" si="11"/>
        <v>0</v>
      </c>
      <c r="K59" s="28">
        <f t="shared" ca="1" si="10"/>
        <v>2.8802190280629705</v>
      </c>
      <c r="L59" s="5">
        <v>24000</v>
      </c>
      <c r="M59" s="5">
        <f t="shared" ca="1" si="9"/>
        <v>0</v>
      </c>
    </row>
    <row r="60" spans="1:13" x14ac:dyDescent="0.2">
      <c r="A60" s="7" t="s">
        <v>114</v>
      </c>
      <c r="B60" s="11" t="s">
        <v>115</v>
      </c>
      <c r="C60" s="2">
        <v>42258</v>
      </c>
      <c r="D60" s="19">
        <f t="shared" ca="1" si="8"/>
        <v>921</v>
      </c>
      <c r="E60" s="3" t="s">
        <v>18</v>
      </c>
      <c r="F60" s="3" t="s">
        <v>38</v>
      </c>
      <c r="G60" s="4" t="s">
        <v>10</v>
      </c>
      <c r="H60" s="3">
        <v>6317</v>
      </c>
      <c r="I60" s="16" t="s">
        <v>164</v>
      </c>
      <c r="J60" s="24">
        <f t="shared" ca="1" si="11"/>
        <v>0</v>
      </c>
      <c r="K60" s="28">
        <f t="shared" ca="1" si="10"/>
        <v>2.5215605749486651</v>
      </c>
      <c r="L60" s="5">
        <v>26000</v>
      </c>
      <c r="M60" s="5">
        <f t="shared" ca="1" si="9"/>
        <v>0</v>
      </c>
    </row>
    <row r="61" spans="1:13" x14ac:dyDescent="0.2">
      <c r="A61" s="7" t="s">
        <v>116</v>
      </c>
      <c r="B61" s="11" t="s">
        <v>115</v>
      </c>
      <c r="C61" s="2">
        <v>42288</v>
      </c>
      <c r="D61" s="19">
        <f t="shared" ca="1" si="8"/>
        <v>891</v>
      </c>
      <c r="E61" s="3" t="s">
        <v>18</v>
      </c>
      <c r="F61" s="3" t="s">
        <v>38</v>
      </c>
      <c r="G61" s="4" t="s">
        <v>10</v>
      </c>
      <c r="H61" s="3">
        <v>8808</v>
      </c>
      <c r="I61" s="16" t="s">
        <v>164</v>
      </c>
      <c r="J61" s="24">
        <f t="shared" ca="1" si="11"/>
        <v>0</v>
      </c>
      <c r="K61" s="28">
        <f t="shared" ca="1" si="10"/>
        <v>2.4394250513347022</v>
      </c>
      <c r="L61" s="5">
        <v>26000</v>
      </c>
      <c r="M61" s="5">
        <f t="shared" ca="1" si="9"/>
        <v>0</v>
      </c>
    </row>
    <row r="62" spans="1:13" x14ac:dyDescent="0.2">
      <c r="A62" s="9" t="s">
        <v>117</v>
      </c>
      <c r="B62" s="9" t="s">
        <v>7</v>
      </c>
      <c r="C62" s="6" t="s">
        <v>118</v>
      </c>
      <c r="D62" s="19">
        <f t="shared" ca="1" si="8"/>
        <v>819</v>
      </c>
      <c r="E62" s="3" t="s">
        <v>18</v>
      </c>
      <c r="F62" s="3" t="s">
        <v>43</v>
      </c>
      <c r="G62" s="4" t="s">
        <v>10</v>
      </c>
      <c r="H62" s="3"/>
      <c r="I62" s="16" t="s">
        <v>166</v>
      </c>
      <c r="J62" s="24">
        <f t="shared" ca="1" si="11"/>
        <v>0</v>
      </c>
      <c r="K62" s="28">
        <f t="shared" ca="1" si="10"/>
        <v>2.2422997946611911</v>
      </c>
      <c r="L62" s="5">
        <v>36000</v>
      </c>
      <c r="M62" s="5">
        <f t="shared" ca="1" si="9"/>
        <v>0</v>
      </c>
    </row>
    <row r="63" spans="1:13" x14ac:dyDescent="0.2">
      <c r="A63" s="7" t="s">
        <v>119</v>
      </c>
      <c r="B63" s="11" t="s">
        <v>113</v>
      </c>
      <c r="C63" s="2" t="s">
        <v>120</v>
      </c>
      <c r="D63" s="19">
        <f t="shared" ca="1" si="8"/>
        <v>750</v>
      </c>
      <c r="E63" s="3" t="s">
        <v>18</v>
      </c>
      <c r="F63" s="3" t="s">
        <v>38</v>
      </c>
      <c r="G63" s="4" t="s">
        <v>10</v>
      </c>
      <c r="H63" s="12">
        <v>3131</v>
      </c>
      <c r="I63" s="16" t="s">
        <v>165</v>
      </c>
      <c r="J63" s="24">
        <f t="shared" ca="1" si="11"/>
        <v>0</v>
      </c>
      <c r="K63" s="28">
        <f t="shared" ca="1" si="10"/>
        <v>2.0533880903490758</v>
      </c>
      <c r="L63" s="5">
        <v>24000</v>
      </c>
      <c r="M63" s="5">
        <f t="shared" ca="1" si="9"/>
        <v>0</v>
      </c>
    </row>
    <row r="64" spans="1:13" x14ac:dyDescent="0.2">
      <c r="A64" s="9" t="s">
        <v>121</v>
      </c>
      <c r="B64" s="1" t="s">
        <v>122</v>
      </c>
      <c r="C64" s="2">
        <v>42583</v>
      </c>
      <c r="D64" s="19">
        <f t="shared" ca="1" si="8"/>
        <v>596</v>
      </c>
      <c r="E64" s="3" t="s">
        <v>18</v>
      </c>
      <c r="F64" s="4" t="s">
        <v>123</v>
      </c>
      <c r="G64" s="4" t="s">
        <v>10</v>
      </c>
      <c r="H64" s="3">
        <v>1858</v>
      </c>
      <c r="I64" s="16" t="s">
        <v>165</v>
      </c>
      <c r="J64" s="24">
        <f t="shared" ca="1" si="11"/>
        <v>0</v>
      </c>
      <c r="K64" s="28">
        <f t="shared" ca="1" si="10"/>
        <v>1.6317590691307324</v>
      </c>
      <c r="L64" s="5">
        <v>24000</v>
      </c>
      <c r="M64" s="5">
        <f t="shared" ca="1" si="9"/>
        <v>0</v>
      </c>
    </row>
    <row r="65" spans="1:1" x14ac:dyDescent="0.2">
      <c r="A65" s="13" t="s">
        <v>127</v>
      </c>
    </row>
  </sheetData>
  <mergeCells count="4">
    <mergeCell ref="T2:T6"/>
    <mergeCell ref="N3:P6"/>
    <mergeCell ref="A14:M14"/>
    <mergeCell ref="A30:M30"/>
  </mergeCells>
  <dataValidations count="3">
    <dataValidation allowBlank="1" showInputMessage="1" showErrorMessage="1" promptTitle="valeur d'achat" prompt="94 856 f" sqref="A38:A39"/>
    <dataValidation allowBlank="1" showInputMessage="1" showErrorMessage="1" promptTitle="valeur d'achat" prompt="100 000 f" sqref="A19:A20"/>
    <dataValidation allowBlank="1" showInputMessage="1" showErrorMessage="1" promptTitle="creche municipale" prompt="25 Mme ricard tel:04 42 87 16 51" sqref="B19:B21"/>
  </dataValidations>
  <pageMargins left="0.25" right="0.25" top="0.75" bottom="0.75" header="0.3" footer="0.3"/>
  <pageSetup paperSize="8" scale="76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hisWorkbook.faites_parler_excel">
                <anchor moveWithCells="1" sizeWithCells="1">
                  <from>
                    <xdr:col>13</xdr:col>
                    <xdr:colOff>0</xdr:colOff>
                    <xdr:row>7</xdr:row>
                    <xdr:rowOff>19050</xdr:rowOff>
                  </from>
                  <to>
                    <xdr:col>14</xdr:col>
                    <xdr:colOff>352425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ThisWorkbook.arretez_le">
                <anchor moveWithCells="1" sizeWithCells="1">
                  <from>
                    <xdr:col>17</xdr:col>
                    <xdr:colOff>257175</xdr:colOff>
                    <xdr:row>7</xdr:row>
                    <xdr:rowOff>9525</xdr:rowOff>
                  </from>
                  <to>
                    <xdr:col>20</xdr:col>
                    <xdr:colOff>0</xdr:colOff>
                    <xdr:row>8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T65"/>
  <sheetViews>
    <sheetView zoomScaleNormal="100" workbookViewId="0">
      <selection activeCell="N1" sqref="N1:N1048576"/>
    </sheetView>
  </sheetViews>
  <sheetFormatPr baseColWidth="10" defaultColWidth="29.85546875" defaultRowHeight="12.75" x14ac:dyDescent="0.2"/>
  <cols>
    <col min="1" max="1" width="11.5703125" style="15" bestFit="1" customWidth="1"/>
    <col min="2" max="2" width="27.140625" style="17" bestFit="1" customWidth="1"/>
    <col min="3" max="3" width="11" style="15" bestFit="1" customWidth="1"/>
    <col min="4" max="4" width="7.28515625" style="15" bestFit="1" customWidth="1"/>
    <col min="5" max="5" width="3.85546875" style="15" bestFit="1" customWidth="1"/>
    <col min="6" max="6" width="35" style="15" bestFit="1" customWidth="1"/>
    <col min="7" max="7" width="5" style="15" bestFit="1" customWidth="1"/>
    <col min="8" max="8" width="7" style="15" bestFit="1" customWidth="1"/>
    <col min="9" max="9" width="39" style="17" bestFit="1" customWidth="1"/>
    <col min="10" max="10" width="6.28515625" style="23" bestFit="1" customWidth="1"/>
    <col min="11" max="11" width="5.7109375" style="23" bestFit="1" customWidth="1"/>
    <col min="12" max="12" width="7" style="23" bestFit="1" customWidth="1"/>
    <col min="13" max="13" width="6.140625" style="23" bestFit="1" customWidth="1"/>
    <col min="14" max="14" width="14.7109375" style="29" bestFit="1" customWidth="1"/>
    <col min="15" max="15" width="10.42578125" style="29" bestFit="1" customWidth="1"/>
    <col min="16" max="16" width="7.85546875" style="29" bestFit="1" customWidth="1"/>
    <col min="17" max="17" width="8.5703125" style="29" bestFit="1" customWidth="1"/>
    <col min="18" max="18" width="6.42578125" style="29" bestFit="1" customWidth="1"/>
    <col min="19" max="19" width="7.28515625" style="29" bestFit="1" customWidth="1"/>
    <col min="20" max="20" width="7" style="29" bestFit="1" customWidth="1"/>
    <col min="21" max="16384" width="29.85546875" style="15"/>
  </cols>
  <sheetData>
    <row r="1" spans="1:20" ht="57" x14ac:dyDescent="0.2">
      <c r="A1" s="50" t="s">
        <v>0</v>
      </c>
      <c r="B1" s="50" t="s">
        <v>1</v>
      </c>
      <c r="C1" s="51" t="s">
        <v>2</v>
      </c>
      <c r="D1" s="51" t="s">
        <v>186</v>
      </c>
      <c r="E1" s="50" t="s">
        <v>3</v>
      </c>
      <c r="F1" s="50" t="s">
        <v>187</v>
      </c>
      <c r="G1" s="52" t="s">
        <v>4</v>
      </c>
      <c r="H1" s="50" t="s">
        <v>5</v>
      </c>
      <c r="I1" s="53" t="s">
        <v>188</v>
      </c>
      <c r="J1" s="53" t="s">
        <v>171</v>
      </c>
      <c r="K1" s="51" t="s">
        <v>169</v>
      </c>
      <c r="L1" s="53"/>
      <c r="M1" s="53" t="s">
        <v>172</v>
      </c>
      <c r="N1" s="44" t="s">
        <v>189</v>
      </c>
      <c r="O1" s="45" t="s">
        <v>173</v>
      </c>
      <c r="P1" s="45" t="s">
        <v>174</v>
      </c>
      <c r="Q1" s="46" t="s">
        <v>175</v>
      </c>
      <c r="R1" s="46" t="s">
        <v>176</v>
      </c>
      <c r="S1" s="46" t="s">
        <v>177</v>
      </c>
      <c r="T1" s="47" t="s">
        <v>185</v>
      </c>
    </row>
    <row r="2" spans="1:20" ht="15" x14ac:dyDescent="0.2">
      <c r="A2" s="1" t="s">
        <v>147</v>
      </c>
      <c r="B2" s="11" t="s">
        <v>148</v>
      </c>
      <c r="C2" s="2">
        <v>33976</v>
      </c>
      <c r="D2" s="19">
        <f t="shared" ref="D2:D13" ca="1" si="0">DATEDIF(C2,TODAY(),"d")</f>
        <v>9203</v>
      </c>
      <c r="E2" s="3" t="s">
        <v>18</v>
      </c>
      <c r="F2" s="3" t="s">
        <v>13</v>
      </c>
      <c r="G2" s="8" t="s">
        <v>15</v>
      </c>
      <c r="H2" s="8"/>
      <c r="I2" s="1" t="s">
        <v>15</v>
      </c>
      <c r="J2" s="24">
        <f ca="1">IF(K2&gt;=$N$2,1,0)</f>
        <v>1</v>
      </c>
      <c r="K2" s="28" t="str">
        <f ca="1">IF(D2/365.25&lt;$N$2,D2/365.25," ")</f>
        <v xml:space="preserve"> </v>
      </c>
      <c r="L2" s="5">
        <v>75000</v>
      </c>
      <c r="M2" s="5">
        <f t="shared" ref="M2:M13" ca="1" si="1">L2*J2</f>
        <v>75000</v>
      </c>
      <c r="N2" s="55">
        <v>10</v>
      </c>
      <c r="O2" s="18">
        <f ca="1">SUM(J:J)</f>
        <v>26</v>
      </c>
      <c r="P2" s="54">
        <f ca="1">(Q4+R4+S4)/3</f>
        <v>4.8062235733693646</v>
      </c>
      <c r="Q2" s="57">
        <f ca="1">SUM(M2:M13)</f>
        <v>243000</v>
      </c>
      <c r="R2" s="57">
        <f ca="1">SUM(M15:M29)</f>
        <v>31200</v>
      </c>
      <c r="S2" s="57">
        <f ca="1">SUM(M31:M64)</f>
        <v>307400</v>
      </c>
      <c r="T2" s="60">
        <f ca="1">Q2+R2+S2</f>
        <v>581600</v>
      </c>
    </row>
    <row r="3" spans="1:20" x14ac:dyDescent="0.2">
      <c r="A3" s="30" t="s">
        <v>133</v>
      </c>
      <c r="B3" s="31" t="s">
        <v>134</v>
      </c>
      <c r="C3" s="32">
        <v>35431</v>
      </c>
      <c r="D3" s="33">
        <f t="shared" ca="1" si="0"/>
        <v>7748</v>
      </c>
      <c r="E3" s="34" t="s">
        <v>18</v>
      </c>
      <c r="F3" s="34" t="s">
        <v>84</v>
      </c>
      <c r="G3" s="35" t="s">
        <v>131</v>
      </c>
      <c r="H3" s="34" t="s">
        <v>167</v>
      </c>
      <c r="I3" s="36" t="s">
        <v>170</v>
      </c>
      <c r="J3" s="37">
        <v>0</v>
      </c>
      <c r="K3" s="38" t="str">
        <f t="shared" ref="K3:K13" ca="1" si="2">IF(D3/365.25&lt;$N$2,D3/365.25," ")</f>
        <v xml:space="preserve"> </v>
      </c>
      <c r="L3" s="39">
        <v>30000</v>
      </c>
      <c r="M3" s="39">
        <f t="shared" si="1"/>
        <v>0</v>
      </c>
      <c r="N3" s="63"/>
      <c r="O3" s="64"/>
      <c r="P3" s="64"/>
      <c r="Q3" s="48" t="s">
        <v>179</v>
      </c>
      <c r="R3" s="48" t="s">
        <v>179</v>
      </c>
      <c r="S3" s="48" t="s">
        <v>179</v>
      </c>
      <c r="T3" s="61"/>
    </row>
    <row r="4" spans="1:20" x14ac:dyDescent="0.2">
      <c r="A4" s="1" t="s">
        <v>11</v>
      </c>
      <c r="B4" s="11" t="s">
        <v>12</v>
      </c>
      <c r="C4" s="2">
        <v>35709</v>
      </c>
      <c r="D4" s="19">
        <f t="shared" ca="1" si="0"/>
        <v>7470</v>
      </c>
      <c r="E4" s="3" t="s">
        <v>8</v>
      </c>
      <c r="F4" s="3" t="s">
        <v>14</v>
      </c>
      <c r="G4" s="4" t="s">
        <v>15</v>
      </c>
      <c r="H4" s="3">
        <v>68447</v>
      </c>
      <c r="I4" s="16" t="s">
        <v>160</v>
      </c>
      <c r="J4" s="24">
        <f t="shared" ref="J4:J13" ca="1" si="3">IF(K4&gt;=$N$2,1,0)</f>
        <v>1</v>
      </c>
      <c r="K4" s="28" t="str">
        <f t="shared" ca="1" si="2"/>
        <v xml:space="preserve"> </v>
      </c>
      <c r="L4" s="5">
        <v>18000</v>
      </c>
      <c r="M4" s="5">
        <f t="shared" ca="1" si="1"/>
        <v>18000</v>
      </c>
      <c r="N4" s="63"/>
      <c r="O4" s="64"/>
      <c r="P4" s="64"/>
      <c r="Q4" s="56">
        <f ca="1">AVERAGE(K2:K13)</f>
        <v>5.4822724161533198</v>
      </c>
      <c r="R4" s="56">
        <f ca="1">AVERAGE(K15:K29)</f>
        <v>3.652541845560326</v>
      </c>
      <c r="S4" s="56">
        <f ca="1">AVERAGE(K31:K64)</f>
        <v>5.283856458394447</v>
      </c>
      <c r="T4" s="61"/>
    </row>
    <row r="5" spans="1:20" x14ac:dyDescent="0.2">
      <c r="A5" s="1" t="s">
        <v>155</v>
      </c>
      <c r="B5" s="11" t="s">
        <v>150</v>
      </c>
      <c r="C5" s="2">
        <v>35770</v>
      </c>
      <c r="D5" s="19">
        <f t="shared" ca="1" si="0"/>
        <v>7409</v>
      </c>
      <c r="E5" s="3" t="s">
        <v>18</v>
      </c>
      <c r="F5" s="3" t="s">
        <v>13</v>
      </c>
      <c r="G5" s="4" t="s">
        <v>15</v>
      </c>
      <c r="H5" s="3">
        <v>52397</v>
      </c>
      <c r="I5" s="1" t="s">
        <v>15</v>
      </c>
      <c r="J5" s="24">
        <f t="shared" ca="1" si="3"/>
        <v>1</v>
      </c>
      <c r="K5" s="28" t="str">
        <f t="shared" ca="1" si="2"/>
        <v xml:space="preserve"> </v>
      </c>
      <c r="L5" s="5">
        <v>75000</v>
      </c>
      <c r="M5" s="5">
        <f t="shared" ca="1" si="1"/>
        <v>75000</v>
      </c>
      <c r="N5" s="63"/>
      <c r="O5" s="64"/>
      <c r="P5" s="64"/>
      <c r="Q5" s="49" t="s">
        <v>182</v>
      </c>
      <c r="R5" s="49" t="s">
        <v>184</v>
      </c>
      <c r="S5" s="49" t="s">
        <v>183</v>
      </c>
      <c r="T5" s="61"/>
    </row>
    <row r="6" spans="1:20" ht="13.5" thickBot="1" x14ac:dyDescent="0.25">
      <c r="A6" s="1" t="s">
        <v>149</v>
      </c>
      <c r="B6" s="11" t="s">
        <v>150</v>
      </c>
      <c r="C6" s="2" t="s">
        <v>151</v>
      </c>
      <c r="D6" s="19">
        <f t="shared" ca="1" si="0"/>
        <v>5786</v>
      </c>
      <c r="E6" s="3" t="s">
        <v>18</v>
      </c>
      <c r="F6" s="3" t="s">
        <v>13</v>
      </c>
      <c r="G6" s="4" t="s">
        <v>15</v>
      </c>
      <c r="H6" s="3">
        <v>40170</v>
      </c>
      <c r="I6" s="1" t="s">
        <v>15</v>
      </c>
      <c r="J6" s="24">
        <f t="shared" ca="1" si="3"/>
        <v>1</v>
      </c>
      <c r="K6" s="28" t="str">
        <f t="shared" ca="1" si="2"/>
        <v xml:space="preserve"> </v>
      </c>
      <c r="L6" s="5">
        <v>75000</v>
      </c>
      <c r="M6" s="5">
        <f t="shared" ca="1" si="1"/>
        <v>75000</v>
      </c>
      <c r="N6" s="65"/>
      <c r="O6" s="66"/>
      <c r="P6" s="66"/>
      <c r="Q6" s="58">
        <f ca="1">SUM(J2:J13)</f>
        <v>4</v>
      </c>
      <c r="R6" s="58">
        <f ca="1">SUM(J15:J29)</f>
        <v>4</v>
      </c>
      <c r="S6" s="58">
        <f ca="1">SUM(J31:J64)</f>
        <v>18</v>
      </c>
      <c r="T6" s="62"/>
    </row>
    <row r="7" spans="1:20" x14ac:dyDescent="0.2">
      <c r="A7" s="40" t="s">
        <v>128</v>
      </c>
      <c r="B7" s="31" t="s">
        <v>129</v>
      </c>
      <c r="C7" s="32" t="s">
        <v>130</v>
      </c>
      <c r="D7" s="33">
        <f t="shared" ca="1" si="0"/>
        <v>4009</v>
      </c>
      <c r="E7" s="34" t="s">
        <v>18</v>
      </c>
      <c r="F7" s="34" t="s">
        <v>84</v>
      </c>
      <c r="G7" s="35" t="s">
        <v>131</v>
      </c>
      <c r="H7" s="34" t="s">
        <v>167</v>
      </c>
      <c r="I7" s="30" t="s">
        <v>132</v>
      </c>
      <c r="J7" s="37">
        <v>0</v>
      </c>
      <c r="K7" s="38" t="str">
        <f t="shared" ca="1" si="2"/>
        <v xml:space="preserve"> </v>
      </c>
      <c r="L7" s="39">
        <v>105000</v>
      </c>
      <c r="M7" s="39">
        <f t="shared" si="1"/>
        <v>0</v>
      </c>
    </row>
    <row r="8" spans="1:20" x14ac:dyDescent="0.2">
      <c r="A8" s="30" t="s">
        <v>142</v>
      </c>
      <c r="B8" s="31" t="s">
        <v>143</v>
      </c>
      <c r="C8" s="32">
        <v>39455</v>
      </c>
      <c r="D8" s="33">
        <f t="shared" ca="1" si="0"/>
        <v>3724</v>
      </c>
      <c r="E8" s="34" t="s">
        <v>18</v>
      </c>
      <c r="F8" s="34" t="s">
        <v>84</v>
      </c>
      <c r="G8" s="35" t="s">
        <v>94</v>
      </c>
      <c r="H8" s="34" t="s">
        <v>167</v>
      </c>
      <c r="I8" s="36" t="s">
        <v>159</v>
      </c>
      <c r="J8" s="37">
        <v>0</v>
      </c>
      <c r="K8" s="38" t="str">
        <f t="shared" ca="1" si="2"/>
        <v xml:space="preserve"> </v>
      </c>
      <c r="L8" s="39">
        <v>130000</v>
      </c>
      <c r="M8" s="39">
        <f t="shared" si="1"/>
        <v>0</v>
      </c>
    </row>
    <row r="9" spans="1:20" x14ac:dyDescent="0.2">
      <c r="A9" s="40" t="s">
        <v>135</v>
      </c>
      <c r="B9" s="31" t="s">
        <v>136</v>
      </c>
      <c r="C9" s="32" t="s">
        <v>137</v>
      </c>
      <c r="D9" s="33">
        <f t="shared" ca="1" si="0"/>
        <v>2898</v>
      </c>
      <c r="E9" s="34" t="s">
        <v>18</v>
      </c>
      <c r="F9" s="34" t="s">
        <v>38</v>
      </c>
      <c r="G9" s="35" t="s">
        <v>131</v>
      </c>
      <c r="H9" s="34" t="s">
        <v>167</v>
      </c>
      <c r="I9" s="36" t="s">
        <v>157</v>
      </c>
      <c r="J9" s="37">
        <v>0</v>
      </c>
      <c r="K9" s="38">
        <f t="shared" ca="1" si="2"/>
        <v>7.9342915811088295</v>
      </c>
      <c r="L9" s="39">
        <v>150000</v>
      </c>
      <c r="M9" s="39">
        <f t="shared" si="1"/>
        <v>0</v>
      </c>
    </row>
    <row r="10" spans="1:20" x14ac:dyDescent="0.2">
      <c r="A10" s="7" t="s">
        <v>144</v>
      </c>
      <c r="B10" s="11" t="s">
        <v>145</v>
      </c>
      <c r="C10" s="2" t="s">
        <v>146</v>
      </c>
      <c r="D10" s="19">
        <f t="shared" ca="1" si="0"/>
        <v>2502</v>
      </c>
      <c r="E10" s="3" t="s">
        <v>18</v>
      </c>
      <c r="F10" s="4" t="s">
        <v>41</v>
      </c>
      <c r="G10" s="4" t="s">
        <v>94</v>
      </c>
      <c r="H10" s="3">
        <v>29357</v>
      </c>
      <c r="I10" s="16" t="s">
        <v>156</v>
      </c>
      <c r="J10" s="24">
        <f t="shared" ca="1" si="3"/>
        <v>0</v>
      </c>
      <c r="K10" s="28">
        <f t="shared" ca="1" si="2"/>
        <v>6.8501026694045173</v>
      </c>
      <c r="L10" s="5">
        <v>60000</v>
      </c>
      <c r="M10" s="5">
        <f t="shared" ca="1" si="1"/>
        <v>0</v>
      </c>
    </row>
    <row r="11" spans="1:20" x14ac:dyDescent="0.2">
      <c r="A11" s="36" t="s">
        <v>190</v>
      </c>
      <c r="B11" s="31" t="s">
        <v>178</v>
      </c>
      <c r="C11" s="32">
        <v>41026</v>
      </c>
      <c r="D11" s="33">
        <f t="shared" ca="1" si="0"/>
        <v>2153</v>
      </c>
      <c r="E11" s="34" t="s">
        <v>18</v>
      </c>
      <c r="F11" s="34" t="s">
        <v>84</v>
      </c>
      <c r="G11" s="35" t="s">
        <v>131</v>
      </c>
      <c r="H11" s="34" t="s">
        <v>167</v>
      </c>
      <c r="I11" s="36"/>
      <c r="J11" s="37">
        <v>0</v>
      </c>
      <c r="K11" s="38">
        <f t="shared" ca="1" si="2"/>
        <v>5.8945927446954141</v>
      </c>
      <c r="L11" s="39">
        <v>90000</v>
      </c>
      <c r="M11" s="39">
        <f t="shared" si="1"/>
        <v>0</v>
      </c>
    </row>
    <row r="12" spans="1:20" x14ac:dyDescent="0.2">
      <c r="A12" s="7" t="s">
        <v>91</v>
      </c>
      <c r="B12" s="11" t="s">
        <v>92</v>
      </c>
      <c r="C12" s="2" t="s">
        <v>93</v>
      </c>
      <c r="D12" s="19">
        <f t="shared" ca="1" si="0"/>
        <v>1919</v>
      </c>
      <c r="E12" s="3" t="s">
        <v>18</v>
      </c>
      <c r="F12" s="3" t="s">
        <v>84</v>
      </c>
      <c r="G12" s="4" t="s">
        <v>94</v>
      </c>
      <c r="H12" s="3">
        <v>23066</v>
      </c>
      <c r="I12" s="16" t="s">
        <v>156</v>
      </c>
      <c r="J12" s="24">
        <f t="shared" ca="1" si="3"/>
        <v>0</v>
      </c>
      <c r="K12" s="28">
        <f t="shared" ca="1" si="2"/>
        <v>5.2539356605065022</v>
      </c>
      <c r="L12" s="5">
        <v>115000</v>
      </c>
      <c r="M12" s="5">
        <f t="shared" ca="1" si="1"/>
        <v>0</v>
      </c>
      <c r="N12" s="59"/>
    </row>
    <row r="13" spans="1:20" x14ac:dyDescent="0.2">
      <c r="A13" s="1" t="s">
        <v>152</v>
      </c>
      <c r="B13" s="11" t="s">
        <v>153</v>
      </c>
      <c r="C13" s="2" t="s">
        <v>154</v>
      </c>
      <c r="D13" s="19">
        <f t="shared" ca="1" si="0"/>
        <v>540</v>
      </c>
      <c r="E13" s="3" t="s">
        <v>18</v>
      </c>
      <c r="F13" s="3" t="s">
        <v>13</v>
      </c>
      <c r="G13" s="4" t="s">
        <v>15</v>
      </c>
      <c r="H13" s="3"/>
      <c r="I13" s="1" t="s">
        <v>15</v>
      </c>
      <c r="J13" s="24">
        <f t="shared" ca="1" si="3"/>
        <v>0</v>
      </c>
      <c r="K13" s="28">
        <f t="shared" ca="1" si="2"/>
        <v>1.4784394250513346</v>
      </c>
      <c r="L13" s="5">
        <v>75000</v>
      </c>
      <c r="M13" s="5">
        <f t="shared" ca="1" si="1"/>
        <v>0</v>
      </c>
      <c r="N13" s="59"/>
    </row>
    <row r="14" spans="1:20" ht="4.5" customHeight="1" x14ac:dyDescent="0.2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59"/>
    </row>
    <row r="15" spans="1:20" x14ac:dyDescent="0.2">
      <c r="A15" s="1" t="s">
        <v>21</v>
      </c>
      <c r="B15" s="11" t="s">
        <v>22</v>
      </c>
      <c r="C15" s="2">
        <v>38756</v>
      </c>
      <c r="D15" s="19">
        <f t="shared" ref="D15:D29" ca="1" si="4">DATEDIF(C15,TODAY(),"d")</f>
        <v>4423</v>
      </c>
      <c r="E15" s="3" t="s">
        <v>23</v>
      </c>
      <c r="F15" s="3" t="s">
        <v>24</v>
      </c>
      <c r="G15" s="4" t="s">
        <v>25</v>
      </c>
      <c r="H15" s="3">
        <v>129800</v>
      </c>
      <c r="I15" s="16" t="s">
        <v>161</v>
      </c>
      <c r="J15" s="24">
        <f ca="1">IF(K15&gt;=$N$2,1,0)</f>
        <v>1</v>
      </c>
      <c r="K15" s="28" t="str">
        <f ca="1">IF(D15/365.25&lt;$N$2,D15/365.25," ")</f>
        <v xml:space="preserve"> </v>
      </c>
      <c r="L15" s="5">
        <v>7800</v>
      </c>
      <c r="M15" s="5">
        <f t="shared" ref="M15:M29" ca="1" si="5">L15*J15</f>
        <v>7800</v>
      </c>
      <c r="N15" s="59"/>
      <c r="O15" s="59"/>
    </row>
    <row r="16" spans="1:20" x14ac:dyDescent="0.2">
      <c r="A16" s="7" t="s">
        <v>48</v>
      </c>
      <c r="B16" s="11" t="s">
        <v>49</v>
      </c>
      <c r="C16" s="2" t="s">
        <v>50</v>
      </c>
      <c r="D16" s="19">
        <f t="shared" ca="1" si="4"/>
        <v>4053</v>
      </c>
      <c r="E16" s="3" t="s">
        <v>18</v>
      </c>
      <c r="F16" s="3" t="s">
        <v>51</v>
      </c>
      <c r="G16" s="4" t="s">
        <v>25</v>
      </c>
      <c r="H16" s="3">
        <v>88298</v>
      </c>
      <c r="I16" s="16" t="s">
        <v>161</v>
      </c>
      <c r="J16" s="24">
        <f t="shared" ref="J16:J29" ca="1" si="6">IF(K16&gt;=$N$2,1,0)</f>
        <v>1</v>
      </c>
      <c r="K16" s="28" t="str">
        <f t="shared" ref="K16:K29" ca="1" si="7">IF(D16/365.25&lt;$N$2,D16/365.25," ")</f>
        <v xml:space="preserve"> </v>
      </c>
      <c r="L16" s="5">
        <v>7800</v>
      </c>
      <c r="M16" s="5">
        <f t="shared" ca="1" si="5"/>
        <v>7800</v>
      </c>
      <c r="N16" s="59"/>
    </row>
    <row r="17" spans="1:13" x14ac:dyDescent="0.2">
      <c r="A17" s="1" t="s">
        <v>57</v>
      </c>
      <c r="B17" s="11" t="s">
        <v>58</v>
      </c>
      <c r="C17" s="2" t="s">
        <v>59</v>
      </c>
      <c r="D17" s="19">
        <f t="shared" ca="1" si="4"/>
        <v>3959</v>
      </c>
      <c r="E17" s="3" t="s">
        <v>18</v>
      </c>
      <c r="F17" s="3" t="s">
        <v>60</v>
      </c>
      <c r="G17" s="4" t="s">
        <v>25</v>
      </c>
      <c r="H17" s="3">
        <v>106102</v>
      </c>
      <c r="I17" s="16" t="s">
        <v>161</v>
      </c>
      <c r="J17" s="24">
        <f t="shared" ca="1" si="6"/>
        <v>1</v>
      </c>
      <c r="K17" s="28" t="str">
        <f t="shared" ca="1" si="7"/>
        <v xml:space="preserve"> </v>
      </c>
      <c r="L17" s="5">
        <v>7800</v>
      </c>
      <c r="M17" s="5">
        <f t="shared" ca="1" si="5"/>
        <v>7800</v>
      </c>
    </row>
    <row r="18" spans="1:13" x14ac:dyDescent="0.2">
      <c r="A18" s="1" t="s">
        <v>72</v>
      </c>
      <c r="B18" s="11" t="s">
        <v>49</v>
      </c>
      <c r="C18" s="2">
        <v>39422</v>
      </c>
      <c r="D18" s="19">
        <f t="shared" ca="1" si="4"/>
        <v>3757</v>
      </c>
      <c r="E18" s="3" t="s">
        <v>18</v>
      </c>
      <c r="F18" s="3" t="s">
        <v>73</v>
      </c>
      <c r="G18" s="4" t="s">
        <v>25</v>
      </c>
      <c r="H18" s="3">
        <v>35000</v>
      </c>
      <c r="I18" s="16" t="s">
        <v>161</v>
      </c>
      <c r="J18" s="24">
        <f t="shared" ca="1" si="6"/>
        <v>1</v>
      </c>
      <c r="K18" s="28" t="str">
        <f t="shared" ca="1" si="7"/>
        <v xml:space="preserve"> </v>
      </c>
      <c r="L18" s="5">
        <v>7800</v>
      </c>
      <c r="M18" s="5">
        <f t="shared" ca="1" si="5"/>
        <v>7800</v>
      </c>
    </row>
    <row r="19" spans="1:13" x14ac:dyDescent="0.2">
      <c r="A19" s="9" t="s">
        <v>79</v>
      </c>
      <c r="B19" s="11" t="s">
        <v>80</v>
      </c>
      <c r="C19" s="6" t="s">
        <v>81</v>
      </c>
      <c r="D19" s="19">
        <f t="shared" ca="1" si="4"/>
        <v>3170</v>
      </c>
      <c r="E19" s="3" t="s">
        <v>18</v>
      </c>
      <c r="F19" s="3" t="s">
        <v>76</v>
      </c>
      <c r="G19" s="4" t="s">
        <v>25</v>
      </c>
      <c r="H19" s="3">
        <v>23431</v>
      </c>
      <c r="I19" s="16" t="s">
        <v>162</v>
      </c>
      <c r="J19" s="24">
        <f t="shared" ca="1" si="6"/>
        <v>0</v>
      </c>
      <c r="K19" s="28">
        <f t="shared" ca="1" si="7"/>
        <v>8.6789869952087617</v>
      </c>
      <c r="L19" s="5">
        <v>19000</v>
      </c>
      <c r="M19" s="5">
        <f t="shared" ca="1" si="5"/>
        <v>0</v>
      </c>
    </row>
    <row r="20" spans="1:13" x14ac:dyDescent="0.2">
      <c r="A20" s="9" t="s">
        <v>85</v>
      </c>
      <c r="B20" s="11" t="s">
        <v>83</v>
      </c>
      <c r="C20" s="6" t="s">
        <v>81</v>
      </c>
      <c r="D20" s="19">
        <f t="shared" ca="1" si="4"/>
        <v>3170</v>
      </c>
      <c r="E20" s="3" t="s">
        <v>18</v>
      </c>
      <c r="F20" s="3" t="s">
        <v>86</v>
      </c>
      <c r="G20" s="4" t="s">
        <v>25</v>
      </c>
      <c r="H20" s="3">
        <v>15847</v>
      </c>
      <c r="I20" s="16" t="s">
        <v>160</v>
      </c>
      <c r="J20" s="24">
        <f t="shared" ca="1" si="6"/>
        <v>0</v>
      </c>
      <c r="K20" s="28">
        <f t="shared" ca="1" si="7"/>
        <v>8.6789869952087617</v>
      </c>
      <c r="L20" s="5">
        <v>12200</v>
      </c>
      <c r="M20" s="5">
        <f t="shared" ca="1" si="5"/>
        <v>0</v>
      </c>
    </row>
    <row r="21" spans="1:13" x14ac:dyDescent="0.2">
      <c r="A21" s="9" t="s">
        <v>89</v>
      </c>
      <c r="B21" s="11" t="s">
        <v>49</v>
      </c>
      <c r="C21" s="6">
        <v>40092</v>
      </c>
      <c r="D21" s="19">
        <f t="shared" ca="1" si="4"/>
        <v>3087</v>
      </c>
      <c r="E21" s="3" t="s">
        <v>18</v>
      </c>
      <c r="F21" s="3" t="s">
        <v>90</v>
      </c>
      <c r="G21" s="4" t="s">
        <v>25</v>
      </c>
      <c r="H21" s="3">
        <v>32220</v>
      </c>
      <c r="I21" s="16" t="s">
        <v>161</v>
      </c>
      <c r="J21" s="24">
        <f t="shared" ca="1" si="6"/>
        <v>0</v>
      </c>
      <c r="K21" s="28">
        <f t="shared" ca="1" si="7"/>
        <v>8.4517453798767974</v>
      </c>
      <c r="L21" s="5">
        <v>7800</v>
      </c>
      <c r="M21" s="5">
        <f t="shared" ca="1" si="5"/>
        <v>0</v>
      </c>
    </row>
    <row r="22" spans="1:13" x14ac:dyDescent="0.2">
      <c r="A22" s="9" t="s">
        <v>95</v>
      </c>
      <c r="B22" s="9" t="s">
        <v>96</v>
      </c>
      <c r="C22" s="6">
        <v>41343</v>
      </c>
      <c r="D22" s="19">
        <f t="shared" ca="1" si="4"/>
        <v>1836</v>
      </c>
      <c r="E22" s="3" t="s">
        <v>18</v>
      </c>
      <c r="F22" s="3" t="s">
        <v>97</v>
      </c>
      <c r="G22" s="4" t="s">
        <v>25</v>
      </c>
      <c r="H22" s="3"/>
      <c r="I22" s="16" t="s">
        <v>161</v>
      </c>
      <c r="J22" s="24">
        <f t="shared" ca="1" si="6"/>
        <v>0</v>
      </c>
      <c r="K22" s="28">
        <f t="shared" ca="1" si="7"/>
        <v>5.0266940451745379</v>
      </c>
      <c r="L22" s="5">
        <v>7800</v>
      </c>
      <c r="M22" s="5">
        <f t="shared" ca="1" si="5"/>
        <v>0</v>
      </c>
    </row>
    <row r="23" spans="1:13" x14ac:dyDescent="0.2">
      <c r="A23" s="11" t="s">
        <v>101</v>
      </c>
      <c r="B23" s="11" t="s">
        <v>102</v>
      </c>
      <c r="C23" s="2" t="s">
        <v>100</v>
      </c>
      <c r="D23" s="19">
        <f t="shared" ca="1" si="4"/>
        <v>1525</v>
      </c>
      <c r="E23" s="3" t="s">
        <v>18</v>
      </c>
      <c r="F23" s="3" t="s">
        <v>103</v>
      </c>
      <c r="G23" s="4" t="s">
        <v>25</v>
      </c>
      <c r="H23" s="3">
        <v>5991</v>
      </c>
      <c r="I23" s="16" t="s">
        <v>161</v>
      </c>
      <c r="J23" s="24">
        <f t="shared" ca="1" si="6"/>
        <v>0</v>
      </c>
      <c r="K23" s="28">
        <f t="shared" ca="1" si="7"/>
        <v>4.1752224503764541</v>
      </c>
      <c r="L23" s="5">
        <v>7800</v>
      </c>
      <c r="M23" s="5">
        <f t="shared" ca="1" si="5"/>
        <v>0</v>
      </c>
    </row>
    <row r="24" spans="1:13" x14ac:dyDescent="0.2">
      <c r="A24" s="7" t="s">
        <v>108</v>
      </c>
      <c r="B24" s="9" t="s">
        <v>109</v>
      </c>
      <c r="C24" s="6" t="s">
        <v>110</v>
      </c>
      <c r="D24" s="19">
        <f t="shared" ca="1" si="4"/>
        <v>1065</v>
      </c>
      <c r="E24" s="3" t="s">
        <v>18</v>
      </c>
      <c r="F24" s="3" t="s">
        <v>76</v>
      </c>
      <c r="G24" s="4" t="s">
        <v>111</v>
      </c>
      <c r="H24" s="3">
        <v>41996</v>
      </c>
      <c r="I24" s="16" t="s">
        <v>162</v>
      </c>
      <c r="J24" s="24">
        <f t="shared" ca="1" si="6"/>
        <v>0</v>
      </c>
      <c r="K24" s="28">
        <f t="shared" ca="1" si="7"/>
        <v>2.9158110882956878</v>
      </c>
      <c r="L24" s="5">
        <v>19000</v>
      </c>
      <c r="M24" s="5">
        <f t="shared" ca="1" si="5"/>
        <v>0</v>
      </c>
    </row>
    <row r="25" spans="1:13" s="20" customFormat="1" x14ac:dyDescent="0.2">
      <c r="A25" s="7" t="s">
        <v>124</v>
      </c>
      <c r="B25" s="9" t="s">
        <v>109</v>
      </c>
      <c r="C25" s="6" t="s">
        <v>125</v>
      </c>
      <c r="D25" s="19">
        <f t="shared" ca="1" si="4"/>
        <v>516</v>
      </c>
      <c r="E25" s="3" t="s">
        <v>18</v>
      </c>
      <c r="F25" s="3" t="s">
        <v>76</v>
      </c>
      <c r="G25" s="4" t="s">
        <v>111</v>
      </c>
      <c r="H25" s="3"/>
      <c r="I25" s="16" t="s">
        <v>162</v>
      </c>
      <c r="J25" s="24">
        <f t="shared" ca="1" si="6"/>
        <v>0</v>
      </c>
      <c r="K25" s="28">
        <f t="shared" ca="1" si="7"/>
        <v>1.4127310061601643</v>
      </c>
      <c r="L25" s="5">
        <v>19000</v>
      </c>
      <c r="M25" s="5">
        <f t="shared" ca="1" si="5"/>
        <v>0</v>
      </c>
    </row>
    <row r="26" spans="1:13" x14ac:dyDescent="0.2">
      <c r="A26" s="3" t="s">
        <v>158</v>
      </c>
      <c r="B26" s="11" t="s">
        <v>96</v>
      </c>
      <c r="C26" s="2">
        <v>43101</v>
      </c>
      <c r="D26" s="19">
        <f t="shared" ca="1" si="4"/>
        <v>78</v>
      </c>
      <c r="E26" s="3" t="s">
        <v>18</v>
      </c>
      <c r="F26" s="3" t="s">
        <v>126</v>
      </c>
      <c r="G26" s="4" t="s">
        <v>25</v>
      </c>
      <c r="H26" s="3"/>
      <c r="I26" s="16" t="s">
        <v>162</v>
      </c>
      <c r="J26" s="24">
        <f t="shared" ca="1" si="6"/>
        <v>0</v>
      </c>
      <c r="K26" s="28">
        <f t="shared" ca="1" si="7"/>
        <v>0.2135523613963039</v>
      </c>
      <c r="L26" s="14">
        <v>24200</v>
      </c>
      <c r="M26" s="5">
        <f t="shared" ca="1" si="5"/>
        <v>0</v>
      </c>
    </row>
    <row r="27" spans="1:13" x14ac:dyDescent="0.2">
      <c r="A27" s="3" t="s">
        <v>158</v>
      </c>
      <c r="B27" s="11" t="s">
        <v>96</v>
      </c>
      <c r="C27" s="2">
        <v>43102</v>
      </c>
      <c r="D27" s="19">
        <f t="shared" ca="1" si="4"/>
        <v>77</v>
      </c>
      <c r="E27" s="3" t="s">
        <v>18</v>
      </c>
      <c r="F27" s="3" t="s">
        <v>126</v>
      </c>
      <c r="G27" s="4" t="s">
        <v>25</v>
      </c>
      <c r="H27" s="3"/>
      <c r="I27" s="16" t="s">
        <v>162</v>
      </c>
      <c r="J27" s="24">
        <f t="shared" ca="1" si="6"/>
        <v>0</v>
      </c>
      <c r="K27" s="28">
        <f t="shared" ca="1" si="7"/>
        <v>0.21081451060917181</v>
      </c>
      <c r="L27" s="5">
        <v>19000</v>
      </c>
      <c r="M27" s="5">
        <f t="shared" ca="1" si="5"/>
        <v>0</v>
      </c>
    </row>
    <row r="28" spans="1:13" x14ac:dyDescent="0.2">
      <c r="A28" s="3" t="s">
        <v>158</v>
      </c>
      <c r="B28" s="11" t="s">
        <v>96</v>
      </c>
      <c r="C28" s="2">
        <v>43103</v>
      </c>
      <c r="D28" s="19">
        <f t="shared" ca="1" si="4"/>
        <v>76</v>
      </c>
      <c r="E28" s="3" t="s">
        <v>18</v>
      </c>
      <c r="F28" s="3" t="s">
        <v>126</v>
      </c>
      <c r="G28" s="4" t="s">
        <v>25</v>
      </c>
      <c r="H28" s="3"/>
      <c r="I28" s="16" t="s">
        <v>162</v>
      </c>
      <c r="J28" s="24">
        <f t="shared" ca="1" si="6"/>
        <v>0</v>
      </c>
      <c r="K28" s="28">
        <f t="shared" ca="1" si="7"/>
        <v>0.20807665982203971</v>
      </c>
      <c r="L28" s="5">
        <v>19000</v>
      </c>
      <c r="M28" s="5">
        <f t="shared" ca="1" si="5"/>
        <v>0</v>
      </c>
    </row>
    <row r="29" spans="1:13" x14ac:dyDescent="0.2">
      <c r="A29" s="3" t="s">
        <v>158</v>
      </c>
      <c r="B29" s="11" t="s">
        <v>49</v>
      </c>
      <c r="C29" s="2">
        <v>43104</v>
      </c>
      <c r="D29" s="19">
        <f t="shared" ca="1" si="4"/>
        <v>75</v>
      </c>
      <c r="E29" s="3" t="s">
        <v>18</v>
      </c>
      <c r="F29" s="3" t="s">
        <v>126</v>
      </c>
      <c r="G29" s="4" t="s">
        <v>25</v>
      </c>
      <c r="H29" s="3"/>
      <c r="I29" s="11" t="s">
        <v>163</v>
      </c>
      <c r="J29" s="24">
        <f t="shared" ca="1" si="6"/>
        <v>0</v>
      </c>
      <c r="K29" s="28">
        <f t="shared" ca="1" si="7"/>
        <v>0.20533880903490759</v>
      </c>
      <c r="L29" s="5">
        <v>18000</v>
      </c>
      <c r="M29" s="5">
        <f t="shared" ca="1" si="5"/>
        <v>0</v>
      </c>
    </row>
    <row r="30" spans="1:13" ht="4.5" customHeight="1" x14ac:dyDescent="0.2">
      <c r="A30" s="67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</row>
    <row r="31" spans="1:13" x14ac:dyDescent="0.2">
      <c r="A31" s="30" t="s">
        <v>6</v>
      </c>
      <c r="B31" s="41" t="s">
        <v>7</v>
      </c>
      <c r="C31" s="32">
        <v>35434</v>
      </c>
      <c r="D31" s="33">
        <f t="shared" ref="D31:D64" ca="1" si="8">DATEDIF(C31,TODAY(),"d")</f>
        <v>7745</v>
      </c>
      <c r="E31" s="34" t="s">
        <v>8</v>
      </c>
      <c r="F31" s="34" t="s">
        <v>9</v>
      </c>
      <c r="G31" s="35" t="s">
        <v>10</v>
      </c>
      <c r="H31" s="34">
        <v>74080</v>
      </c>
      <c r="I31" s="36" t="s">
        <v>181</v>
      </c>
      <c r="J31" s="37">
        <v>0</v>
      </c>
      <c r="K31" s="38" t="str">
        <f ca="1">IF(D31/365.25&lt;$N$2,D31/365.25," ")</f>
        <v xml:space="preserve"> </v>
      </c>
      <c r="L31" s="39">
        <v>26000</v>
      </c>
      <c r="M31" s="39">
        <f t="shared" ref="M31:M64" si="9">L31*J31</f>
        <v>0</v>
      </c>
    </row>
    <row r="32" spans="1:13" x14ac:dyDescent="0.2">
      <c r="A32" s="30" t="s">
        <v>16</v>
      </c>
      <c r="B32" s="41" t="s">
        <v>7</v>
      </c>
      <c r="C32" s="42" t="s">
        <v>17</v>
      </c>
      <c r="D32" s="33">
        <f t="shared" ca="1" si="8"/>
        <v>7211</v>
      </c>
      <c r="E32" s="34" t="s">
        <v>18</v>
      </c>
      <c r="F32" s="43" t="s">
        <v>168</v>
      </c>
      <c r="G32" s="35" t="s">
        <v>10</v>
      </c>
      <c r="H32" s="34">
        <v>86455</v>
      </c>
      <c r="I32" s="36" t="s">
        <v>180</v>
      </c>
      <c r="J32" s="37">
        <v>0</v>
      </c>
      <c r="K32" s="38" t="str">
        <f t="shared" ref="K32:K64" ca="1" si="10">IF(D32/365.25&lt;$N$2,D32/365.25," ")</f>
        <v xml:space="preserve"> </v>
      </c>
      <c r="L32" s="43">
        <v>0</v>
      </c>
      <c r="M32" s="39">
        <f t="shared" si="9"/>
        <v>0</v>
      </c>
    </row>
    <row r="33" spans="1:13" x14ac:dyDescent="0.2">
      <c r="A33" s="1" t="s">
        <v>19</v>
      </c>
      <c r="B33" s="11" t="s">
        <v>20</v>
      </c>
      <c r="C33" s="2">
        <v>38355</v>
      </c>
      <c r="D33" s="19">
        <f t="shared" ca="1" si="8"/>
        <v>4824</v>
      </c>
      <c r="E33" s="3" t="s">
        <v>18</v>
      </c>
      <c r="F33" s="3" t="s">
        <v>9</v>
      </c>
      <c r="G33" s="4" t="s">
        <v>10</v>
      </c>
      <c r="H33" s="3">
        <v>100777</v>
      </c>
      <c r="I33" s="16" t="s">
        <v>164</v>
      </c>
      <c r="J33" s="24">
        <f t="shared" ref="J33:J64" ca="1" si="11">IF(K33&gt;=$N$2,1,0)</f>
        <v>1</v>
      </c>
      <c r="K33" s="28" t="str">
        <f t="shared" ca="1" si="10"/>
        <v xml:space="preserve"> </v>
      </c>
      <c r="L33" s="5">
        <v>26000</v>
      </c>
      <c r="M33" s="5">
        <f t="shared" ca="1" si="9"/>
        <v>26000</v>
      </c>
    </row>
    <row r="34" spans="1:13" x14ac:dyDescent="0.2">
      <c r="A34" s="1" t="s">
        <v>26</v>
      </c>
      <c r="B34" s="9" t="s">
        <v>27</v>
      </c>
      <c r="C34" s="6" t="s">
        <v>28</v>
      </c>
      <c r="D34" s="19">
        <f t="shared" ca="1" si="8"/>
        <v>4254</v>
      </c>
      <c r="E34" s="4" t="s">
        <v>23</v>
      </c>
      <c r="F34" s="3" t="s">
        <v>29</v>
      </c>
      <c r="G34" s="4" t="s">
        <v>10</v>
      </c>
      <c r="H34" s="3">
        <v>61118</v>
      </c>
      <c r="I34" s="16" t="s">
        <v>160</v>
      </c>
      <c r="J34" s="24">
        <f t="shared" ca="1" si="11"/>
        <v>1</v>
      </c>
      <c r="K34" s="28" t="str">
        <f t="shared" ca="1" si="10"/>
        <v xml:space="preserve"> </v>
      </c>
      <c r="L34" s="5">
        <v>12000</v>
      </c>
      <c r="M34" s="5">
        <f t="shared" ca="1" si="9"/>
        <v>12000</v>
      </c>
    </row>
    <row r="35" spans="1:13" x14ac:dyDescent="0.2">
      <c r="A35" s="1" t="s">
        <v>30</v>
      </c>
      <c r="B35" s="9" t="s">
        <v>27</v>
      </c>
      <c r="C35" s="6" t="s">
        <v>28</v>
      </c>
      <c r="D35" s="19">
        <f t="shared" ca="1" si="8"/>
        <v>4254</v>
      </c>
      <c r="E35" s="4" t="s">
        <v>23</v>
      </c>
      <c r="F35" s="4" t="s">
        <v>31</v>
      </c>
      <c r="G35" s="4" t="s">
        <v>10</v>
      </c>
      <c r="H35" s="3"/>
      <c r="I35" s="16" t="s">
        <v>160</v>
      </c>
      <c r="J35" s="24">
        <f t="shared" ca="1" si="11"/>
        <v>1</v>
      </c>
      <c r="K35" s="28" t="str">
        <f t="shared" ca="1" si="10"/>
        <v xml:space="preserve"> </v>
      </c>
      <c r="L35" s="5">
        <v>12000</v>
      </c>
      <c r="M35" s="5">
        <f t="shared" ca="1" si="9"/>
        <v>12000</v>
      </c>
    </row>
    <row r="36" spans="1:13" x14ac:dyDescent="0.2">
      <c r="A36" s="1" t="s">
        <v>32</v>
      </c>
      <c r="B36" s="9" t="s">
        <v>27</v>
      </c>
      <c r="C36" s="6" t="s">
        <v>28</v>
      </c>
      <c r="D36" s="19">
        <f t="shared" ca="1" si="8"/>
        <v>4254</v>
      </c>
      <c r="E36" s="3" t="s">
        <v>18</v>
      </c>
      <c r="F36" s="3" t="s">
        <v>33</v>
      </c>
      <c r="G36" s="4" t="s">
        <v>10</v>
      </c>
      <c r="H36" s="3">
        <v>23500</v>
      </c>
      <c r="I36" s="16" t="s">
        <v>160</v>
      </c>
      <c r="J36" s="24">
        <f t="shared" ca="1" si="11"/>
        <v>1</v>
      </c>
      <c r="K36" s="28" t="str">
        <f t="shared" ca="1" si="10"/>
        <v xml:space="preserve"> </v>
      </c>
      <c r="L36" s="5">
        <v>12200</v>
      </c>
      <c r="M36" s="5">
        <f t="shared" ca="1" si="9"/>
        <v>12200</v>
      </c>
    </row>
    <row r="37" spans="1:13" x14ac:dyDescent="0.2">
      <c r="A37" s="1" t="s">
        <v>34</v>
      </c>
      <c r="B37" s="9" t="s">
        <v>7</v>
      </c>
      <c r="C37" s="6" t="s">
        <v>35</v>
      </c>
      <c r="D37" s="19">
        <f t="shared" ca="1" si="8"/>
        <v>4192</v>
      </c>
      <c r="E37" s="3" t="s">
        <v>18</v>
      </c>
      <c r="F37" s="3" t="s">
        <v>36</v>
      </c>
      <c r="G37" s="4" t="s">
        <v>10</v>
      </c>
      <c r="H37" s="3">
        <v>48303</v>
      </c>
      <c r="I37" s="16" t="s">
        <v>160</v>
      </c>
      <c r="J37" s="24">
        <f t="shared" ca="1" si="11"/>
        <v>1</v>
      </c>
      <c r="K37" s="28" t="str">
        <f t="shared" ca="1" si="10"/>
        <v xml:space="preserve"> </v>
      </c>
      <c r="L37" s="5">
        <v>12200</v>
      </c>
      <c r="M37" s="5">
        <f t="shared" ca="1" si="9"/>
        <v>12200</v>
      </c>
    </row>
    <row r="38" spans="1:13" x14ac:dyDescent="0.2">
      <c r="A38" s="1" t="s">
        <v>37</v>
      </c>
      <c r="B38" s="11" t="s">
        <v>20</v>
      </c>
      <c r="C38" s="6">
        <v>39000</v>
      </c>
      <c r="D38" s="19">
        <f t="shared" ca="1" si="8"/>
        <v>4179</v>
      </c>
      <c r="E38" s="3" t="s">
        <v>18</v>
      </c>
      <c r="F38" s="3" t="s">
        <v>38</v>
      </c>
      <c r="G38" s="4" t="s">
        <v>10</v>
      </c>
      <c r="H38" s="3">
        <v>78212</v>
      </c>
      <c r="I38" s="16" t="s">
        <v>164</v>
      </c>
      <c r="J38" s="24">
        <f t="shared" ca="1" si="11"/>
        <v>1</v>
      </c>
      <c r="K38" s="28" t="str">
        <f t="shared" ca="1" si="10"/>
        <v xml:space="preserve"> </v>
      </c>
      <c r="L38" s="5">
        <v>26000</v>
      </c>
      <c r="M38" s="5">
        <f t="shared" ca="1" si="9"/>
        <v>26000</v>
      </c>
    </row>
    <row r="39" spans="1:13" x14ac:dyDescent="0.2">
      <c r="A39" s="1" t="s">
        <v>39</v>
      </c>
      <c r="B39" s="11" t="s">
        <v>20</v>
      </c>
      <c r="C39" s="6">
        <v>39000</v>
      </c>
      <c r="D39" s="19">
        <f t="shared" ca="1" si="8"/>
        <v>4179</v>
      </c>
      <c r="E39" s="3" t="s">
        <v>18</v>
      </c>
      <c r="F39" s="3" t="s">
        <v>38</v>
      </c>
      <c r="G39" s="4" t="s">
        <v>10</v>
      </c>
      <c r="H39" s="3">
        <v>106026</v>
      </c>
      <c r="I39" s="16" t="s">
        <v>164</v>
      </c>
      <c r="J39" s="24">
        <f t="shared" ca="1" si="11"/>
        <v>1</v>
      </c>
      <c r="K39" s="28" t="str">
        <f t="shared" ca="1" si="10"/>
        <v xml:space="preserve"> </v>
      </c>
      <c r="L39" s="5">
        <v>26000</v>
      </c>
      <c r="M39" s="5">
        <f t="shared" ca="1" si="9"/>
        <v>26000</v>
      </c>
    </row>
    <row r="40" spans="1:13" x14ac:dyDescent="0.2">
      <c r="A40" s="7" t="s">
        <v>40</v>
      </c>
      <c r="B40" s="11" t="s">
        <v>20</v>
      </c>
      <c r="C40" s="6">
        <v>39000</v>
      </c>
      <c r="D40" s="19">
        <f t="shared" ca="1" si="8"/>
        <v>4179</v>
      </c>
      <c r="E40" s="3" t="s">
        <v>18</v>
      </c>
      <c r="F40" s="3" t="s">
        <v>41</v>
      </c>
      <c r="G40" s="4" t="s">
        <v>10</v>
      </c>
      <c r="H40" s="3">
        <v>63705</v>
      </c>
      <c r="I40" s="16" t="s">
        <v>160</v>
      </c>
      <c r="J40" s="24">
        <f t="shared" ca="1" si="11"/>
        <v>1</v>
      </c>
      <c r="K40" s="28" t="str">
        <f t="shared" ca="1" si="10"/>
        <v xml:space="preserve"> </v>
      </c>
      <c r="L40" s="5">
        <v>12200</v>
      </c>
      <c r="M40" s="5">
        <f t="shared" ca="1" si="9"/>
        <v>12200</v>
      </c>
    </row>
    <row r="41" spans="1:13" x14ac:dyDescent="0.2">
      <c r="A41" s="1" t="s">
        <v>44</v>
      </c>
      <c r="B41" s="9" t="s">
        <v>45</v>
      </c>
      <c r="C41" s="6" t="s">
        <v>42</v>
      </c>
      <c r="D41" s="19">
        <f t="shared" ca="1" si="8"/>
        <v>4110</v>
      </c>
      <c r="E41" s="3" t="s">
        <v>18</v>
      </c>
      <c r="F41" s="3" t="s">
        <v>38</v>
      </c>
      <c r="G41" s="4" t="s">
        <v>10</v>
      </c>
      <c r="H41" s="3">
        <v>121400</v>
      </c>
      <c r="I41" s="16" t="s">
        <v>165</v>
      </c>
      <c r="J41" s="24">
        <f t="shared" ca="1" si="11"/>
        <v>1</v>
      </c>
      <c r="K41" s="28" t="str">
        <f t="shared" ca="1" si="10"/>
        <v xml:space="preserve"> </v>
      </c>
      <c r="L41" s="5">
        <v>24000</v>
      </c>
      <c r="M41" s="5">
        <f t="shared" ca="1" si="9"/>
        <v>24000</v>
      </c>
    </row>
    <row r="42" spans="1:13" x14ac:dyDescent="0.2">
      <c r="A42" s="9" t="s">
        <v>46</v>
      </c>
      <c r="B42" s="9" t="s">
        <v>27</v>
      </c>
      <c r="C42" s="2">
        <v>39088</v>
      </c>
      <c r="D42" s="19">
        <f t="shared" ca="1" si="8"/>
        <v>4091</v>
      </c>
      <c r="E42" s="3" t="s">
        <v>23</v>
      </c>
      <c r="F42" s="4" t="s">
        <v>47</v>
      </c>
      <c r="G42" s="4" t="s">
        <v>10</v>
      </c>
      <c r="H42" s="3">
        <v>40202</v>
      </c>
      <c r="I42" s="16" t="s">
        <v>160</v>
      </c>
      <c r="J42" s="24">
        <f t="shared" ca="1" si="11"/>
        <v>1</v>
      </c>
      <c r="K42" s="28" t="str">
        <f t="shared" ca="1" si="10"/>
        <v xml:space="preserve"> </v>
      </c>
      <c r="L42" s="5">
        <v>12200</v>
      </c>
      <c r="M42" s="5">
        <f t="shared" ca="1" si="9"/>
        <v>12200</v>
      </c>
    </row>
    <row r="43" spans="1:13" x14ac:dyDescent="0.2">
      <c r="A43" s="1" t="s">
        <v>52</v>
      </c>
      <c r="B43" s="9" t="s">
        <v>7</v>
      </c>
      <c r="C43" s="2" t="s">
        <v>50</v>
      </c>
      <c r="D43" s="19">
        <f t="shared" ca="1" si="8"/>
        <v>4053</v>
      </c>
      <c r="E43" s="3" t="s">
        <v>18</v>
      </c>
      <c r="F43" s="3" t="s">
        <v>53</v>
      </c>
      <c r="G43" s="4" t="s">
        <v>10</v>
      </c>
      <c r="H43" s="3">
        <v>61740</v>
      </c>
      <c r="I43" s="16" t="s">
        <v>160</v>
      </c>
      <c r="J43" s="24">
        <f t="shared" ca="1" si="11"/>
        <v>1</v>
      </c>
      <c r="K43" s="28" t="str">
        <f t="shared" ca="1" si="10"/>
        <v xml:space="preserve"> </v>
      </c>
      <c r="L43" s="5">
        <v>12200</v>
      </c>
      <c r="M43" s="5">
        <f t="shared" ca="1" si="9"/>
        <v>12200</v>
      </c>
    </row>
    <row r="44" spans="1:13" x14ac:dyDescent="0.2">
      <c r="A44" s="1" t="s">
        <v>54</v>
      </c>
      <c r="B44" s="9" t="s">
        <v>27</v>
      </c>
      <c r="C44" s="2" t="s">
        <v>55</v>
      </c>
      <c r="D44" s="19">
        <f t="shared" ca="1" si="8"/>
        <v>3963</v>
      </c>
      <c r="E44" s="3" t="s">
        <v>23</v>
      </c>
      <c r="F44" s="3" t="s">
        <v>56</v>
      </c>
      <c r="G44" s="4" t="s">
        <v>10</v>
      </c>
      <c r="H44" s="3">
        <v>61096</v>
      </c>
      <c r="I44" s="16" t="s">
        <v>160</v>
      </c>
      <c r="J44" s="24">
        <f t="shared" ca="1" si="11"/>
        <v>1</v>
      </c>
      <c r="K44" s="28" t="str">
        <f t="shared" ca="1" si="10"/>
        <v xml:space="preserve"> </v>
      </c>
      <c r="L44" s="5">
        <v>12000</v>
      </c>
      <c r="M44" s="5">
        <f t="shared" ca="1" si="9"/>
        <v>12000</v>
      </c>
    </row>
    <row r="45" spans="1:13" x14ac:dyDescent="0.2">
      <c r="A45" s="5" t="s">
        <v>61</v>
      </c>
      <c r="B45" s="9" t="s">
        <v>27</v>
      </c>
      <c r="C45" s="6">
        <v>39237</v>
      </c>
      <c r="D45" s="21">
        <f t="shared" ca="1" si="8"/>
        <v>3942</v>
      </c>
      <c r="E45" s="3" t="s">
        <v>23</v>
      </c>
      <c r="F45" s="3" t="s">
        <v>62</v>
      </c>
      <c r="G45" s="4" t="s">
        <v>10</v>
      </c>
      <c r="H45" s="3">
        <v>42355</v>
      </c>
      <c r="I45" s="16" t="s">
        <v>160</v>
      </c>
      <c r="J45" s="24">
        <f t="shared" ca="1" si="11"/>
        <v>1</v>
      </c>
      <c r="K45" s="28" t="str">
        <f t="shared" ca="1" si="10"/>
        <v xml:space="preserve"> </v>
      </c>
      <c r="L45" s="5">
        <v>12000</v>
      </c>
      <c r="M45" s="5">
        <f t="shared" ca="1" si="9"/>
        <v>12000</v>
      </c>
    </row>
    <row r="46" spans="1:13" x14ac:dyDescent="0.2">
      <c r="A46" s="1" t="s">
        <v>63</v>
      </c>
      <c r="B46" s="9" t="s">
        <v>27</v>
      </c>
      <c r="C46" s="6">
        <v>39237</v>
      </c>
      <c r="D46" s="19">
        <f t="shared" ca="1" si="8"/>
        <v>3942</v>
      </c>
      <c r="E46" s="3" t="s">
        <v>23</v>
      </c>
      <c r="F46" s="4" t="s">
        <v>64</v>
      </c>
      <c r="G46" s="4" t="s">
        <v>10</v>
      </c>
      <c r="H46" s="3">
        <v>47450</v>
      </c>
      <c r="I46" s="16" t="s">
        <v>160</v>
      </c>
      <c r="J46" s="24">
        <f t="shared" ca="1" si="11"/>
        <v>1</v>
      </c>
      <c r="K46" s="28" t="str">
        <f t="shared" ca="1" si="10"/>
        <v xml:space="preserve"> </v>
      </c>
      <c r="L46" s="5">
        <v>12000</v>
      </c>
      <c r="M46" s="5">
        <f t="shared" ca="1" si="9"/>
        <v>12000</v>
      </c>
    </row>
    <row r="47" spans="1:13" x14ac:dyDescent="0.2">
      <c r="A47" s="1" t="s">
        <v>65</v>
      </c>
      <c r="B47" s="7" t="s">
        <v>66</v>
      </c>
      <c r="C47" s="10" t="s">
        <v>67</v>
      </c>
      <c r="D47" s="19">
        <f t="shared" ca="1" si="8"/>
        <v>3841</v>
      </c>
      <c r="E47" s="8" t="s">
        <v>18</v>
      </c>
      <c r="F47" s="3" t="s">
        <v>38</v>
      </c>
      <c r="G47" s="4" t="s">
        <v>10</v>
      </c>
      <c r="H47" s="3">
        <v>84855</v>
      </c>
      <c r="I47" s="16" t="s">
        <v>165</v>
      </c>
      <c r="J47" s="24">
        <f t="shared" ca="1" si="11"/>
        <v>1</v>
      </c>
      <c r="K47" s="28" t="str">
        <f t="shared" ca="1" si="10"/>
        <v xml:space="preserve"> </v>
      </c>
      <c r="L47" s="5">
        <v>24000</v>
      </c>
      <c r="M47" s="5">
        <f t="shared" ca="1" si="9"/>
        <v>24000</v>
      </c>
    </row>
    <row r="48" spans="1:13" x14ac:dyDescent="0.2">
      <c r="A48" s="9" t="s">
        <v>68</v>
      </c>
      <c r="B48" s="9" t="s">
        <v>27</v>
      </c>
      <c r="C48" s="6">
        <v>39356</v>
      </c>
      <c r="D48" s="19">
        <f t="shared" ca="1" si="8"/>
        <v>3823</v>
      </c>
      <c r="E48" s="3" t="s">
        <v>18</v>
      </c>
      <c r="F48" s="3" t="s">
        <v>69</v>
      </c>
      <c r="G48" s="4" t="s">
        <v>10</v>
      </c>
      <c r="H48" s="3">
        <v>33344</v>
      </c>
      <c r="I48" s="16" t="s">
        <v>160</v>
      </c>
      <c r="J48" s="24">
        <f t="shared" ca="1" si="11"/>
        <v>1</v>
      </c>
      <c r="K48" s="28" t="str">
        <f t="shared" ca="1" si="10"/>
        <v xml:space="preserve"> </v>
      </c>
      <c r="L48" s="5">
        <v>12200</v>
      </c>
      <c r="M48" s="5">
        <f t="shared" ca="1" si="9"/>
        <v>12200</v>
      </c>
    </row>
    <row r="49" spans="1:13" x14ac:dyDescent="0.2">
      <c r="A49" s="1" t="s">
        <v>70</v>
      </c>
      <c r="B49" s="11" t="s">
        <v>7</v>
      </c>
      <c r="C49" s="6" t="s">
        <v>71</v>
      </c>
      <c r="D49" s="19">
        <f t="shared" ca="1" si="8"/>
        <v>3777</v>
      </c>
      <c r="E49" s="3" t="s">
        <v>18</v>
      </c>
      <c r="F49" s="3" t="s">
        <v>41</v>
      </c>
      <c r="G49" s="4" t="s">
        <v>10</v>
      </c>
      <c r="H49" s="8">
        <v>101244</v>
      </c>
      <c r="I49" s="16" t="s">
        <v>166</v>
      </c>
      <c r="J49" s="24">
        <f t="shared" ca="1" si="11"/>
        <v>1</v>
      </c>
      <c r="K49" s="28" t="str">
        <f t="shared" ca="1" si="10"/>
        <v xml:space="preserve"> </v>
      </c>
      <c r="L49" s="5">
        <v>36000</v>
      </c>
      <c r="M49" s="5">
        <f t="shared" ca="1" si="9"/>
        <v>36000</v>
      </c>
    </row>
    <row r="50" spans="1:13" x14ac:dyDescent="0.2">
      <c r="A50" s="1" t="s">
        <v>74</v>
      </c>
      <c r="B50" s="9" t="s">
        <v>27</v>
      </c>
      <c r="C50" s="10">
        <v>39422</v>
      </c>
      <c r="D50" s="19">
        <f t="shared" ca="1" si="8"/>
        <v>3757</v>
      </c>
      <c r="E50" s="8" t="s">
        <v>23</v>
      </c>
      <c r="F50" s="4" t="s">
        <v>41</v>
      </c>
      <c r="G50" s="4" t="s">
        <v>10</v>
      </c>
      <c r="H50" s="3">
        <v>125472</v>
      </c>
      <c r="I50" s="16" t="s">
        <v>160</v>
      </c>
      <c r="J50" s="24">
        <f t="shared" ca="1" si="11"/>
        <v>1</v>
      </c>
      <c r="K50" s="28" t="str">
        <f t="shared" ca="1" si="10"/>
        <v xml:space="preserve"> </v>
      </c>
      <c r="L50" s="5">
        <v>12200</v>
      </c>
      <c r="M50" s="5">
        <f t="shared" ca="1" si="9"/>
        <v>12200</v>
      </c>
    </row>
    <row r="51" spans="1:13" x14ac:dyDescent="0.2">
      <c r="A51" s="1" t="s">
        <v>75</v>
      </c>
      <c r="B51" s="9" t="s">
        <v>27</v>
      </c>
      <c r="C51" s="2">
        <v>39722</v>
      </c>
      <c r="D51" s="19">
        <f t="shared" ca="1" si="8"/>
        <v>3457</v>
      </c>
      <c r="E51" s="3" t="s">
        <v>18</v>
      </c>
      <c r="F51" s="3" t="s">
        <v>76</v>
      </c>
      <c r="G51" s="4" t="s">
        <v>10</v>
      </c>
      <c r="H51" s="3">
        <v>195252</v>
      </c>
      <c r="I51" s="16" t="s">
        <v>160</v>
      </c>
      <c r="J51" s="24">
        <f t="shared" ca="1" si="11"/>
        <v>0</v>
      </c>
      <c r="K51" s="28">
        <f t="shared" ca="1" si="10"/>
        <v>9.464750171115675</v>
      </c>
      <c r="L51" s="5">
        <v>22000</v>
      </c>
      <c r="M51" s="5">
        <f t="shared" ca="1" si="9"/>
        <v>0</v>
      </c>
    </row>
    <row r="52" spans="1:13" x14ac:dyDescent="0.2">
      <c r="A52" s="7" t="s">
        <v>77</v>
      </c>
      <c r="B52" s="9" t="s">
        <v>27</v>
      </c>
      <c r="C52" s="2" t="s">
        <v>78</v>
      </c>
      <c r="D52" s="19">
        <f t="shared" ca="1" si="8"/>
        <v>3367</v>
      </c>
      <c r="E52" s="3" t="s">
        <v>18</v>
      </c>
      <c r="F52" s="3" t="s">
        <v>76</v>
      </c>
      <c r="G52" s="4" t="s">
        <v>10</v>
      </c>
      <c r="H52" s="3">
        <v>200028</v>
      </c>
      <c r="I52" s="16" t="s">
        <v>160</v>
      </c>
      <c r="J52" s="24">
        <f t="shared" ca="1" si="11"/>
        <v>0</v>
      </c>
      <c r="K52" s="28">
        <f t="shared" ca="1" si="10"/>
        <v>9.2183436002737853</v>
      </c>
      <c r="L52" s="5">
        <v>22000</v>
      </c>
      <c r="M52" s="5">
        <f t="shared" ca="1" si="9"/>
        <v>0</v>
      </c>
    </row>
    <row r="53" spans="1:13" x14ac:dyDescent="0.2">
      <c r="A53" s="9" t="s">
        <v>82</v>
      </c>
      <c r="B53" s="11" t="s">
        <v>83</v>
      </c>
      <c r="C53" s="6" t="s">
        <v>81</v>
      </c>
      <c r="D53" s="19">
        <f t="shared" ca="1" si="8"/>
        <v>3170</v>
      </c>
      <c r="E53" s="3" t="s">
        <v>18</v>
      </c>
      <c r="F53" s="3" t="s">
        <v>84</v>
      </c>
      <c r="G53" s="4" t="s">
        <v>10</v>
      </c>
      <c r="H53" s="3">
        <v>51230</v>
      </c>
      <c r="I53" s="16" t="s">
        <v>160</v>
      </c>
      <c r="J53" s="24">
        <f t="shared" ca="1" si="11"/>
        <v>0</v>
      </c>
      <c r="K53" s="28">
        <f t="shared" ca="1" si="10"/>
        <v>8.6789869952087617</v>
      </c>
      <c r="L53" s="5">
        <v>12000</v>
      </c>
      <c r="M53" s="5">
        <f t="shared" ca="1" si="9"/>
        <v>0</v>
      </c>
    </row>
    <row r="54" spans="1:13" x14ac:dyDescent="0.2">
      <c r="A54" s="11" t="s">
        <v>138</v>
      </c>
      <c r="B54" s="11" t="s">
        <v>139</v>
      </c>
      <c r="C54" s="2">
        <v>40062</v>
      </c>
      <c r="D54" s="19">
        <f t="shared" ca="1" si="8"/>
        <v>3117</v>
      </c>
      <c r="E54" s="3" t="s">
        <v>8</v>
      </c>
      <c r="F54" s="3" t="s">
        <v>76</v>
      </c>
      <c r="G54" s="4" t="s">
        <v>140</v>
      </c>
      <c r="H54" s="3">
        <v>25666</v>
      </c>
      <c r="I54" s="16" t="s">
        <v>156</v>
      </c>
      <c r="J54" s="24">
        <f t="shared" ca="1" si="11"/>
        <v>0</v>
      </c>
      <c r="K54" s="28">
        <f t="shared" ca="1" si="10"/>
        <v>8.5338809034907595</v>
      </c>
      <c r="L54" s="5">
        <v>10000</v>
      </c>
      <c r="M54" s="5">
        <f t="shared" ca="1" si="9"/>
        <v>0</v>
      </c>
    </row>
    <row r="55" spans="1:13" x14ac:dyDescent="0.2">
      <c r="A55" s="11" t="s">
        <v>141</v>
      </c>
      <c r="B55" s="11" t="s">
        <v>139</v>
      </c>
      <c r="C55" s="2">
        <v>40062</v>
      </c>
      <c r="D55" s="19">
        <f t="shared" ca="1" si="8"/>
        <v>3117</v>
      </c>
      <c r="E55" s="3" t="s">
        <v>8</v>
      </c>
      <c r="F55" s="3" t="s">
        <v>76</v>
      </c>
      <c r="G55" s="4" t="s">
        <v>140</v>
      </c>
      <c r="H55" s="3">
        <v>25752</v>
      </c>
      <c r="I55" s="16" t="s">
        <v>156</v>
      </c>
      <c r="J55" s="24">
        <f t="shared" ca="1" si="11"/>
        <v>0</v>
      </c>
      <c r="K55" s="28">
        <f t="shared" ca="1" si="10"/>
        <v>8.5338809034907595</v>
      </c>
      <c r="L55" s="5">
        <v>10000</v>
      </c>
      <c r="M55" s="5">
        <f t="shared" ca="1" si="9"/>
        <v>0</v>
      </c>
    </row>
    <row r="56" spans="1:13" x14ac:dyDescent="0.2">
      <c r="A56" s="9" t="s">
        <v>87</v>
      </c>
      <c r="B56" s="9" t="s">
        <v>88</v>
      </c>
      <c r="C56" s="6">
        <v>40088</v>
      </c>
      <c r="D56" s="19">
        <f t="shared" ca="1" si="8"/>
        <v>3091</v>
      </c>
      <c r="E56" s="4" t="s">
        <v>18</v>
      </c>
      <c r="F56" s="4" t="s">
        <v>41</v>
      </c>
      <c r="G56" s="4" t="s">
        <v>10</v>
      </c>
      <c r="H56" s="3">
        <v>33966</v>
      </c>
      <c r="I56" s="16" t="s">
        <v>165</v>
      </c>
      <c r="J56" s="24">
        <f t="shared" ca="1" si="11"/>
        <v>0</v>
      </c>
      <c r="K56" s="28">
        <f t="shared" ca="1" si="10"/>
        <v>8.4626967830253257</v>
      </c>
      <c r="L56" s="5">
        <v>24000</v>
      </c>
      <c r="M56" s="5">
        <f t="shared" ca="1" si="9"/>
        <v>0</v>
      </c>
    </row>
    <row r="57" spans="1:13" x14ac:dyDescent="0.2">
      <c r="A57" s="11" t="s">
        <v>98</v>
      </c>
      <c r="B57" s="11" t="s">
        <v>99</v>
      </c>
      <c r="C57" s="2" t="s">
        <v>100</v>
      </c>
      <c r="D57" s="19">
        <f t="shared" ca="1" si="8"/>
        <v>1525</v>
      </c>
      <c r="E57" s="3" t="s">
        <v>18</v>
      </c>
      <c r="F57" s="8" t="s">
        <v>43</v>
      </c>
      <c r="G57" s="4" t="s">
        <v>10</v>
      </c>
      <c r="H57" s="3">
        <v>15200</v>
      </c>
      <c r="I57" s="16" t="s">
        <v>166</v>
      </c>
      <c r="J57" s="24">
        <f t="shared" ca="1" si="11"/>
        <v>0</v>
      </c>
      <c r="K57" s="28">
        <f t="shared" ca="1" si="10"/>
        <v>4.1752224503764541</v>
      </c>
      <c r="L57" s="5">
        <v>36000</v>
      </c>
      <c r="M57" s="5">
        <f t="shared" ca="1" si="9"/>
        <v>0</v>
      </c>
    </row>
    <row r="58" spans="1:13" x14ac:dyDescent="0.2">
      <c r="A58" s="11" t="s">
        <v>104</v>
      </c>
      <c r="B58" s="11" t="s">
        <v>105</v>
      </c>
      <c r="C58" s="2" t="s">
        <v>106</v>
      </c>
      <c r="D58" s="19">
        <f t="shared" ca="1" si="8"/>
        <v>1146</v>
      </c>
      <c r="E58" s="3" t="s">
        <v>18</v>
      </c>
      <c r="F58" s="3" t="s">
        <v>107</v>
      </c>
      <c r="G58" s="4" t="s">
        <v>10</v>
      </c>
      <c r="H58" s="12">
        <v>1619</v>
      </c>
      <c r="I58" s="16" t="s">
        <v>160</v>
      </c>
      <c r="J58" s="24">
        <f t="shared" ca="1" si="11"/>
        <v>0</v>
      </c>
      <c r="K58" s="28">
        <f t="shared" ca="1" si="10"/>
        <v>3.137577002053388</v>
      </c>
      <c r="L58" s="5">
        <v>12200</v>
      </c>
      <c r="M58" s="5">
        <f t="shared" ca="1" si="9"/>
        <v>0</v>
      </c>
    </row>
    <row r="59" spans="1:13" x14ac:dyDescent="0.2">
      <c r="A59" s="7" t="s">
        <v>112</v>
      </c>
      <c r="B59" s="11" t="s">
        <v>113</v>
      </c>
      <c r="C59" s="2">
        <v>42127</v>
      </c>
      <c r="D59" s="19">
        <f t="shared" ca="1" si="8"/>
        <v>1052</v>
      </c>
      <c r="E59" s="3" t="s">
        <v>18</v>
      </c>
      <c r="F59" s="3" t="s">
        <v>9</v>
      </c>
      <c r="G59" s="4" t="s">
        <v>10</v>
      </c>
      <c r="H59" s="3">
        <v>13890</v>
      </c>
      <c r="I59" s="16" t="s">
        <v>165</v>
      </c>
      <c r="J59" s="24">
        <f t="shared" ca="1" si="11"/>
        <v>0</v>
      </c>
      <c r="K59" s="28">
        <f t="shared" ca="1" si="10"/>
        <v>2.8802190280629705</v>
      </c>
      <c r="L59" s="5">
        <v>24000</v>
      </c>
      <c r="M59" s="5">
        <f t="shared" ca="1" si="9"/>
        <v>0</v>
      </c>
    </row>
    <row r="60" spans="1:13" x14ac:dyDescent="0.2">
      <c r="A60" s="7" t="s">
        <v>114</v>
      </c>
      <c r="B60" s="11" t="s">
        <v>115</v>
      </c>
      <c r="C60" s="2">
        <v>42258</v>
      </c>
      <c r="D60" s="19">
        <f t="shared" ca="1" si="8"/>
        <v>921</v>
      </c>
      <c r="E60" s="3" t="s">
        <v>18</v>
      </c>
      <c r="F60" s="3" t="s">
        <v>38</v>
      </c>
      <c r="G60" s="4" t="s">
        <v>10</v>
      </c>
      <c r="H60" s="3">
        <v>6317</v>
      </c>
      <c r="I60" s="16" t="s">
        <v>164</v>
      </c>
      <c r="J60" s="24">
        <f t="shared" ca="1" si="11"/>
        <v>0</v>
      </c>
      <c r="K60" s="28">
        <f t="shared" ca="1" si="10"/>
        <v>2.5215605749486651</v>
      </c>
      <c r="L60" s="5">
        <v>26000</v>
      </c>
      <c r="M60" s="5">
        <f t="shared" ca="1" si="9"/>
        <v>0</v>
      </c>
    </row>
    <row r="61" spans="1:13" x14ac:dyDescent="0.2">
      <c r="A61" s="7" t="s">
        <v>116</v>
      </c>
      <c r="B61" s="11" t="s">
        <v>115</v>
      </c>
      <c r="C61" s="2">
        <v>42288</v>
      </c>
      <c r="D61" s="19">
        <f t="shared" ca="1" si="8"/>
        <v>891</v>
      </c>
      <c r="E61" s="3" t="s">
        <v>18</v>
      </c>
      <c r="F61" s="3" t="s">
        <v>38</v>
      </c>
      <c r="G61" s="4" t="s">
        <v>10</v>
      </c>
      <c r="H61" s="3">
        <v>8808</v>
      </c>
      <c r="I61" s="16" t="s">
        <v>164</v>
      </c>
      <c r="J61" s="24">
        <f t="shared" ca="1" si="11"/>
        <v>0</v>
      </c>
      <c r="K61" s="28">
        <f t="shared" ca="1" si="10"/>
        <v>2.4394250513347022</v>
      </c>
      <c r="L61" s="5">
        <v>26000</v>
      </c>
      <c r="M61" s="5">
        <f t="shared" ca="1" si="9"/>
        <v>0</v>
      </c>
    </row>
    <row r="62" spans="1:13" x14ac:dyDescent="0.2">
      <c r="A62" s="9" t="s">
        <v>117</v>
      </c>
      <c r="B62" s="9" t="s">
        <v>7</v>
      </c>
      <c r="C62" s="6" t="s">
        <v>118</v>
      </c>
      <c r="D62" s="19">
        <f t="shared" ca="1" si="8"/>
        <v>819</v>
      </c>
      <c r="E62" s="3" t="s">
        <v>18</v>
      </c>
      <c r="F62" s="3" t="s">
        <v>43</v>
      </c>
      <c r="G62" s="4" t="s">
        <v>10</v>
      </c>
      <c r="H62" s="3"/>
      <c r="I62" s="16" t="s">
        <v>166</v>
      </c>
      <c r="J62" s="24">
        <f t="shared" ca="1" si="11"/>
        <v>0</v>
      </c>
      <c r="K62" s="28">
        <f t="shared" ca="1" si="10"/>
        <v>2.2422997946611911</v>
      </c>
      <c r="L62" s="5">
        <v>36000</v>
      </c>
      <c r="M62" s="5">
        <f t="shared" ca="1" si="9"/>
        <v>0</v>
      </c>
    </row>
    <row r="63" spans="1:13" x14ac:dyDescent="0.2">
      <c r="A63" s="7" t="s">
        <v>119</v>
      </c>
      <c r="B63" s="11" t="s">
        <v>113</v>
      </c>
      <c r="C63" s="2" t="s">
        <v>120</v>
      </c>
      <c r="D63" s="19">
        <f t="shared" ca="1" si="8"/>
        <v>750</v>
      </c>
      <c r="E63" s="3" t="s">
        <v>18</v>
      </c>
      <c r="F63" s="3" t="s">
        <v>38</v>
      </c>
      <c r="G63" s="4" t="s">
        <v>10</v>
      </c>
      <c r="H63" s="12">
        <v>3131</v>
      </c>
      <c r="I63" s="16" t="s">
        <v>165</v>
      </c>
      <c r="J63" s="24">
        <f t="shared" ca="1" si="11"/>
        <v>0</v>
      </c>
      <c r="K63" s="28">
        <f t="shared" ca="1" si="10"/>
        <v>2.0533880903490758</v>
      </c>
      <c r="L63" s="5">
        <v>24000</v>
      </c>
      <c r="M63" s="5">
        <f t="shared" ca="1" si="9"/>
        <v>0</v>
      </c>
    </row>
    <row r="64" spans="1:13" x14ac:dyDescent="0.2">
      <c r="A64" s="9" t="s">
        <v>121</v>
      </c>
      <c r="B64" s="1" t="s">
        <v>122</v>
      </c>
      <c r="C64" s="2">
        <v>42583</v>
      </c>
      <c r="D64" s="19">
        <f t="shared" ca="1" si="8"/>
        <v>596</v>
      </c>
      <c r="E64" s="3" t="s">
        <v>18</v>
      </c>
      <c r="F64" s="4" t="s">
        <v>123</v>
      </c>
      <c r="G64" s="4" t="s">
        <v>10</v>
      </c>
      <c r="H64" s="3">
        <v>1858</v>
      </c>
      <c r="I64" s="16" t="s">
        <v>165</v>
      </c>
      <c r="J64" s="24">
        <f t="shared" ca="1" si="11"/>
        <v>0</v>
      </c>
      <c r="K64" s="28">
        <f t="shared" ca="1" si="10"/>
        <v>1.6317590691307324</v>
      </c>
      <c r="L64" s="5">
        <v>24000</v>
      </c>
      <c r="M64" s="5">
        <f t="shared" ca="1" si="9"/>
        <v>0</v>
      </c>
    </row>
    <row r="65" spans="1:1" x14ac:dyDescent="0.2">
      <c r="A65" s="13" t="s">
        <v>127</v>
      </c>
    </row>
  </sheetData>
  <mergeCells count="4">
    <mergeCell ref="T2:T6"/>
    <mergeCell ref="N3:P6"/>
    <mergeCell ref="A14:M14"/>
    <mergeCell ref="A30:M30"/>
  </mergeCells>
  <dataValidations count="3">
    <dataValidation allowBlank="1" showInputMessage="1" showErrorMessage="1" promptTitle="creche municipale" prompt="25 Mme ricard tel:04 42 87 16 51" sqref="B19:B21"/>
    <dataValidation allowBlank="1" showInputMessage="1" showErrorMessage="1" promptTitle="valeur d'achat" prompt="100 000 f" sqref="A19:A20"/>
    <dataValidation allowBlank="1" showInputMessage="1" showErrorMessage="1" promptTitle="valeur d'achat" prompt="94 856 f" sqref="A38:A39"/>
  </dataValidations>
  <pageMargins left="0.25" right="0.25" top="0.75" bottom="0.75" header="0.3" footer="0.3"/>
  <pageSetup paperSize="8" scale="76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ThisWorkbook.faites_parler_excel">
                <anchor moveWithCells="1" sizeWithCells="1">
                  <from>
                    <xdr:col>13</xdr:col>
                    <xdr:colOff>0</xdr:colOff>
                    <xdr:row>7</xdr:row>
                    <xdr:rowOff>19050</xdr:rowOff>
                  </from>
                  <to>
                    <xdr:col>14</xdr:col>
                    <xdr:colOff>352425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ThisWorkbook.arretez_le">
                <anchor moveWithCells="1" sizeWithCells="1">
                  <from>
                    <xdr:col>17</xdr:col>
                    <xdr:colOff>257175</xdr:colOff>
                    <xdr:row>7</xdr:row>
                    <xdr:rowOff>9525</xdr:rowOff>
                  </from>
                  <to>
                    <xdr:col>20</xdr:col>
                    <xdr:colOff>0</xdr:colOff>
                    <xdr:row>8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T65"/>
  <sheetViews>
    <sheetView topLeftCell="A4" zoomScaleNormal="100" workbookViewId="0">
      <selection activeCell="P13" sqref="P13"/>
    </sheetView>
  </sheetViews>
  <sheetFormatPr baseColWidth="10" defaultColWidth="29.85546875" defaultRowHeight="12.75" x14ac:dyDescent="0.2"/>
  <cols>
    <col min="1" max="1" width="11.5703125" style="15" bestFit="1" customWidth="1"/>
    <col min="2" max="2" width="27.140625" style="17" bestFit="1" customWidth="1"/>
    <col min="3" max="3" width="11" style="15" bestFit="1" customWidth="1"/>
    <col min="4" max="4" width="7.28515625" style="15" bestFit="1" customWidth="1"/>
    <col min="5" max="5" width="3.85546875" style="15" bestFit="1" customWidth="1"/>
    <col min="6" max="6" width="35" style="15" bestFit="1" customWidth="1"/>
    <col min="7" max="7" width="5" style="15" bestFit="1" customWidth="1"/>
    <col min="8" max="8" width="7" style="15" bestFit="1" customWidth="1"/>
    <col min="9" max="9" width="39" style="17" bestFit="1" customWidth="1"/>
    <col min="10" max="10" width="6.28515625" style="23" bestFit="1" customWidth="1"/>
    <col min="11" max="11" width="5.7109375" style="23" bestFit="1" customWidth="1"/>
    <col min="12" max="12" width="7" style="23" bestFit="1" customWidth="1"/>
    <col min="13" max="13" width="6.140625" style="23" bestFit="1" customWidth="1"/>
    <col min="14" max="14" width="14.7109375" style="29" bestFit="1" customWidth="1"/>
    <col min="15" max="15" width="10.42578125" style="29" bestFit="1" customWidth="1"/>
    <col min="16" max="16" width="7.85546875" style="29" bestFit="1" customWidth="1"/>
    <col min="17" max="17" width="8.5703125" style="29" bestFit="1" customWidth="1"/>
    <col min="18" max="18" width="6.42578125" style="29" bestFit="1" customWidth="1"/>
    <col min="19" max="19" width="7.28515625" style="29" bestFit="1" customWidth="1"/>
    <col min="20" max="20" width="7" style="29" bestFit="1" customWidth="1"/>
    <col min="21" max="16384" width="29.85546875" style="15"/>
  </cols>
  <sheetData>
    <row r="1" spans="1:20" ht="57" x14ac:dyDescent="0.2">
      <c r="A1" s="50" t="s">
        <v>0</v>
      </c>
      <c r="B1" s="50" t="s">
        <v>1</v>
      </c>
      <c r="C1" s="51" t="s">
        <v>2</v>
      </c>
      <c r="D1" s="51" t="s">
        <v>186</v>
      </c>
      <c r="E1" s="50" t="s">
        <v>3</v>
      </c>
      <c r="F1" s="50" t="s">
        <v>187</v>
      </c>
      <c r="G1" s="52" t="s">
        <v>4</v>
      </c>
      <c r="H1" s="50" t="s">
        <v>5</v>
      </c>
      <c r="I1" s="53" t="s">
        <v>188</v>
      </c>
      <c r="J1" s="53" t="s">
        <v>171</v>
      </c>
      <c r="K1" s="51" t="s">
        <v>169</v>
      </c>
      <c r="L1" s="53"/>
      <c r="M1" s="53" t="s">
        <v>172</v>
      </c>
      <c r="N1" s="44" t="s">
        <v>189</v>
      </c>
      <c r="O1" s="45" t="s">
        <v>173</v>
      </c>
      <c r="P1" s="45" t="s">
        <v>174</v>
      </c>
      <c r="Q1" s="46" t="s">
        <v>175</v>
      </c>
      <c r="R1" s="46" t="s">
        <v>176</v>
      </c>
      <c r="S1" s="46" t="s">
        <v>177</v>
      </c>
      <c r="T1" s="47" t="s">
        <v>185</v>
      </c>
    </row>
    <row r="2" spans="1:20" ht="15" x14ac:dyDescent="0.2">
      <c r="A2" s="1" t="s">
        <v>147</v>
      </c>
      <c r="B2" s="11" t="s">
        <v>148</v>
      </c>
      <c r="C2" s="2">
        <v>33976</v>
      </c>
      <c r="D2" s="19">
        <f t="shared" ref="D2:D13" ca="1" si="0">DATEDIF(C2,TODAY(),"d")</f>
        <v>9203</v>
      </c>
      <c r="E2" s="3" t="s">
        <v>18</v>
      </c>
      <c r="F2" s="3" t="s">
        <v>13</v>
      </c>
      <c r="G2" s="8" t="s">
        <v>15</v>
      </c>
      <c r="H2" s="8"/>
      <c r="I2" s="1" t="s">
        <v>15</v>
      </c>
      <c r="J2" s="24">
        <f ca="1">IF(K2&gt;=$N$2,1,0)</f>
        <v>1</v>
      </c>
      <c r="K2" s="28" t="str">
        <f ca="1">IF(D2/365.25&lt;$N$2,D2/365.25," ")</f>
        <v xml:space="preserve"> </v>
      </c>
      <c r="L2" s="5">
        <v>75000</v>
      </c>
      <c r="M2" s="5">
        <f t="shared" ref="M2:M13" ca="1" si="1">L2*J2</f>
        <v>75000</v>
      </c>
      <c r="N2" s="55">
        <v>10</v>
      </c>
      <c r="O2" s="18">
        <f ca="1">SUM(J:J)</f>
        <v>26</v>
      </c>
      <c r="P2" s="54">
        <f ca="1">(Q4+R4+S4)/3</f>
        <v>4.8062235733693646</v>
      </c>
      <c r="Q2" s="57">
        <f ca="1">SUM(M2:M13)</f>
        <v>243000</v>
      </c>
      <c r="R2" s="57">
        <f ca="1">SUM(M15:M29)</f>
        <v>31200</v>
      </c>
      <c r="S2" s="57">
        <f ca="1">SUM(M31:M64)</f>
        <v>307400</v>
      </c>
      <c r="T2" s="60">
        <f ca="1">Q2+R2+S2</f>
        <v>581600</v>
      </c>
    </row>
    <row r="3" spans="1:20" x14ac:dyDescent="0.2">
      <c r="A3" s="30" t="s">
        <v>133</v>
      </c>
      <c r="B3" s="31" t="s">
        <v>134</v>
      </c>
      <c r="C3" s="32">
        <v>35431</v>
      </c>
      <c r="D3" s="33">
        <f t="shared" ca="1" si="0"/>
        <v>7748</v>
      </c>
      <c r="E3" s="34" t="s">
        <v>18</v>
      </c>
      <c r="F3" s="34" t="s">
        <v>84</v>
      </c>
      <c r="G3" s="35" t="s">
        <v>131</v>
      </c>
      <c r="H3" s="34" t="s">
        <v>167</v>
      </c>
      <c r="I3" s="36" t="s">
        <v>170</v>
      </c>
      <c r="J3" s="37">
        <v>0</v>
      </c>
      <c r="K3" s="38" t="str">
        <f t="shared" ref="K3:K13" ca="1" si="2">IF(D3/365.25&lt;$N$2,D3/365.25," ")</f>
        <v xml:space="preserve"> </v>
      </c>
      <c r="L3" s="39">
        <v>30000</v>
      </c>
      <c r="M3" s="39">
        <f t="shared" si="1"/>
        <v>0</v>
      </c>
      <c r="N3" s="63"/>
      <c r="O3" s="64"/>
      <c r="P3" s="64"/>
      <c r="Q3" s="48" t="s">
        <v>179</v>
      </c>
      <c r="R3" s="48" t="s">
        <v>179</v>
      </c>
      <c r="S3" s="48" t="s">
        <v>179</v>
      </c>
      <c r="T3" s="61"/>
    </row>
    <row r="4" spans="1:20" x14ac:dyDescent="0.2">
      <c r="A4" s="1" t="s">
        <v>11</v>
      </c>
      <c r="B4" s="11" t="s">
        <v>12</v>
      </c>
      <c r="C4" s="2">
        <v>35709</v>
      </c>
      <c r="D4" s="19">
        <f t="shared" ca="1" si="0"/>
        <v>7470</v>
      </c>
      <c r="E4" s="3" t="s">
        <v>8</v>
      </c>
      <c r="F4" s="3" t="s">
        <v>14</v>
      </c>
      <c r="G4" s="4" t="s">
        <v>15</v>
      </c>
      <c r="H4" s="3">
        <v>68447</v>
      </c>
      <c r="I4" s="16" t="s">
        <v>160</v>
      </c>
      <c r="J4" s="24">
        <f t="shared" ref="J4:J13" ca="1" si="3">IF(K4&gt;=$N$2,1,0)</f>
        <v>1</v>
      </c>
      <c r="K4" s="28" t="str">
        <f t="shared" ca="1" si="2"/>
        <v xml:space="preserve"> </v>
      </c>
      <c r="L4" s="5">
        <v>18000</v>
      </c>
      <c r="M4" s="5">
        <f t="shared" ca="1" si="1"/>
        <v>18000</v>
      </c>
      <c r="N4" s="63"/>
      <c r="O4" s="64"/>
      <c r="P4" s="64"/>
      <c r="Q4" s="56">
        <f ca="1">AVERAGE(K2:K13)</f>
        <v>5.4822724161533198</v>
      </c>
      <c r="R4" s="56">
        <f ca="1">AVERAGE(K15:K29)</f>
        <v>3.652541845560326</v>
      </c>
      <c r="S4" s="56">
        <f ca="1">AVERAGE(K31:K64)</f>
        <v>5.283856458394447</v>
      </c>
      <c r="T4" s="61"/>
    </row>
    <row r="5" spans="1:20" x14ac:dyDescent="0.2">
      <c r="A5" s="1" t="s">
        <v>155</v>
      </c>
      <c r="B5" s="11" t="s">
        <v>150</v>
      </c>
      <c r="C5" s="2">
        <v>35770</v>
      </c>
      <c r="D5" s="19">
        <f t="shared" ca="1" si="0"/>
        <v>7409</v>
      </c>
      <c r="E5" s="3" t="s">
        <v>18</v>
      </c>
      <c r="F5" s="3" t="s">
        <v>13</v>
      </c>
      <c r="G5" s="4" t="s">
        <v>15</v>
      </c>
      <c r="H5" s="3">
        <v>52397</v>
      </c>
      <c r="I5" s="1" t="s">
        <v>15</v>
      </c>
      <c r="J5" s="24">
        <f t="shared" ca="1" si="3"/>
        <v>1</v>
      </c>
      <c r="K5" s="28" t="str">
        <f t="shared" ca="1" si="2"/>
        <v xml:space="preserve"> </v>
      </c>
      <c r="L5" s="5">
        <v>75000</v>
      </c>
      <c r="M5" s="5">
        <f t="shared" ca="1" si="1"/>
        <v>75000</v>
      </c>
      <c r="N5" s="63"/>
      <c r="O5" s="64"/>
      <c r="P5" s="64"/>
      <c r="Q5" s="49" t="s">
        <v>182</v>
      </c>
      <c r="R5" s="49" t="s">
        <v>184</v>
      </c>
      <c r="S5" s="49" t="s">
        <v>183</v>
      </c>
      <c r="T5" s="61"/>
    </row>
    <row r="6" spans="1:20" ht="13.5" thickBot="1" x14ac:dyDescent="0.25">
      <c r="A6" s="1" t="s">
        <v>149</v>
      </c>
      <c r="B6" s="11" t="s">
        <v>150</v>
      </c>
      <c r="C6" s="2" t="s">
        <v>151</v>
      </c>
      <c r="D6" s="19">
        <f t="shared" ca="1" si="0"/>
        <v>5786</v>
      </c>
      <c r="E6" s="3" t="s">
        <v>18</v>
      </c>
      <c r="F6" s="3" t="s">
        <v>13</v>
      </c>
      <c r="G6" s="4" t="s">
        <v>15</v>
      </c>
      <c r="H6" s="3">
        <v>40170</v>
      </c>
      <c r="I6" s="1" t="s">
        <v>15</v>
      </c>
      <c r="J6" s="24">
        <f t="shared" ca="1" si="3"/>
        <v>1</v>
      </c>
      <c r="K6" s="28" t="str">
        <f t="shared" ca="1" si="2"/>
        <v xml:space="preserve"> </v>
      </c>
      <c r="L6" s="5">
        <v>75000</v>
      </c>
      <c r="M6" s="5">
        <f t="shared" ca="1" si="1"/>
        <v>75000</v>
      </c>
      <c r="N6" s="65"/>
      <c r="O6" s="66"/>
      <c r="P6" s="66"/>
      <c r="Q6" s="58">
        <f ca="1">SUM(J2:J13)</f>
        <v>4</v>
      </c>
      <c r="R6" s="58">
        <f ca="1">SUM(J15:J29)</f>
        <v>4</v>
      </c>
      <c r="S6" s="58">
        <f ca="1">SUM(J31:J64)</f>
        <v>18</v>
      </c>
      <c r="T6" s="62"/>
    </row>
    <row r="7" spans="1:20" x14ac:dyDescent="0.2">
      <c r="A7" s="40" t="s">
        <v>128</v>
      </c>
      <c r="B7" s="31" t="s">
        <v>129</v>
      </c>
      <c r="C7" s="32" t="s">
        <v>130</v>
      </c>
      <c r="D7" s="33">
        <f t="shared" ca="1" si="0"/>
        <v>4009</v>
      </c>
      <c r="E7" s="34" t="s">
        <v>18</v>
      </c>
      <c r="F7" s="34" t="s">
        <v>84</v>
      </c>
      <c r="G7" s="35" t="s">
        <v>131</v>
      </c>
      <c r="H7" s="34" t="s">
        <v>167</v>
      </c>
      <c r="I7" s="30" t="s">
        <v>132</v>
      </c>
      <c r="J7" s="37">
        <v>0</v>
      </c>
      <c r="K7" s="38" t="str">
        <f t="shared" ca="1" si="2"/>
        <v xml:space="preserve"> </v>
      </c>
      <c r="L7" s="39">
        <v>105000</v>
      </c>
      <c r="M7" s="39">
        <f t="shared" si="1"/>
        <v>0</v>
      </c>
    </row>
    <row r="8" spans="1:20" x14ac:dyDescent="0.2">
      <c r="A8" s="30" t="s">
        <v>142</v>
      </c>
      <c r="B8" s="31" t="s">
        <v>143</v>
      </c>
      <c r="C8" s="32">
        <v>39455</v>
      </c>
      <c r="D8" s="33">
        <f t="shared" ca="1" si="0"/>
        <v>3724</v>
      </c>
      <c r="E8" s="34" t="s">
        <v>18</v>
      </c>
      <c r="F8" s="34" t="s">
        <v>84</v>
      </c>
      <c r="G8" s="35" t="s">
        <v>94</v>
      </c>
      <c r="H8" s="34" t="s">
        <v>167</v>
      </c>
      <c r="I8" s="36" t="s">
        <v>159</v>
      </c>
      <c r="J8" s="37">
        <v>0</v>
      </c>
      <c r="K8" s="38" t="str">
        <f t="shared" ca="1" si="2"/>
        <v xml:space="preserve"> </v>
      </c>
      <c r="L8" s="39">
        <v>130000</v>
      </c>
      <c r="M8" s="39">
        <f t="shared" si="1"/>
        <v>0</v>
      </c>
    </row>
    <row r="9" spans="1:20" x14ac:dyDescent="0.2">
      <c r="A9" s="40" t="s">
        <v>135</v>
      </c>
      <c r="B9" s="31" t="s">
        <v>136</v>
      </c>
      <c r="C9" s="32" t="s">
        <v>137</v>
      </c>
      <c r="D9" s="33">
        <f t="shared" ca="1" si="0"/>
        <v>2898</v>
      </c>
      <c r="E9" s="34" t="s">
        <v>18</v>
      </c>
      <c r="F9" s="34" t="s">
        <v>38</v>
      </c>
      <c r="G9" s="35" t="s">
        <v>131</v>
      </c>
      <c r="H9" s="34" t="s">
        <v>167</v>
      </c>
      <c r="I9" s="36" t="s">
        <v>157</v>
      </c>
      <c r="J9" s="37">
        <v>0</v>
      </c>
      <c r="K9" s="38">
        <f t="shared" ca="1" si="2"/>
        <v>7.9342915811088295</v>
      </c>
      <c r="L9" s="39">
        <v>150000</v>
      </c>
      <c r="M9" s="39">
        <f t="shared" si="1"/>
        <v>0</v>
      </c>
    </row>
    <row r="10" spans="1:20" x14ac:dyDescent="0.2">
      <c r="A10" s="7" t="s">
        <v>144</v>
      </c>
      <c r="B10" s="11" t="s">
        <v>145</v>
      </c>
      <c r="C10" s="2" t="s">
        <v>146</v>
      </c>
      <c r="D10" s="19">
        <f t="shared" ca="1" si="0"/>
        <v>2502</v>
      </c>
      <c r="E10" s="3" t="s">
        <v>18</v>
      </c>
      <c r="F10" s="4" t="s">
        <v>41</v>
      </c>
      <c r="G10" s="4" t="s">
        <v>94</v>
      </c>
      <c r="H10" s="3">
        <v>29357</v>
      </c>
      <c r="I10" s="16" t="s">
        <v>156</v>
      </c>
      <c r="J10" s="24">
        <f t="shared" ca="1" si="3"/>
        <v>0</v>
      </c>
      <c r="K10" s="28">
        <f t="shared" ca="1" si="2"/>
        <v>6.8501026694045173</v>
      </c>
      <c r="L10" s="5">
        <v>60000</v>
      </c>
      <c r="M10" s="5">
        <f t="shared" ca="1" si="1"/>
        <v>0</v>
      </c>
    </row>
    <row r="11" spans="1:20" x14ac:dyDescent="0.2">
      <c r="A11" s="36" t="s">
        <v>190</v>
      </c>
      <c r="B11" s="31" t="s">
        <v>178</v>
      </c>
      <c r="C11" s="32">
        <v>41026</v>
      </c>
      <c r="D11" s="33">
        <f t="shared" ca="1" si="0"/>
        <v>2153</v>
      </c>
      <c r="E11" s="34" t="s">
        <v>18</v>
      </c>
      <c r="F11" s="34" t="s">
        <v>84</v>
      </c>
      <c r="G11" s="35" t="s">
        <v>131</v>
      </c>
      <c r="H11" s="34" t="s">
        <v>167</v>
      </c>
      <c r="I11" s="36"/>
      <c r="J11" s="37">
        <v>0</v>
      </c>
      <c r="K11" s="38">
        <f t="shared" ca="1" si="2"/>
        <v>5.8945927446954141</v>
      </c>
      <c r="L11" s="39">
        <v>90000</v>
      </c>
      <c r="M11" s="39">
        <f t="shared" si="1"/>
        <v>0</v>
      </c>
    </row>
    <row r="12" spans="1:20" x14ac:dyDescent="0.2">
      <c r="A12" s="7" t="s">
        <v>91</v>
      </c>
      <c r="B12" s="11" t="s">
        <v>92</v>
      </c>
      <c r="C12" s="2" t="s">
        <v>93</v>
      </c>
      <c r="D12" s="19">
        <f t="shared" ca="1" si="0"/>
        <v>1919</v>
      </c>
      <c r="E12" s="3" t="s">
        <v>18</v>
      </c>
      <c r="F12" s="3" t="s">
        <v>84</v>
      </c>
      <c r="G12" s="4" t="s">
        <v>94</v>
      </c>
      <c r="H12" s="3">
        <v>23066</v>
      </c>
      <c r="I12" s="16" t="s">
        <v>156</v>
      </c>
      <c r="J12" s="24">
        <f t="shared" ca="1" si="3"/>
        <v>0</v>
      </c>
      <c r="K12" s="28">
        <f t="shared" ca="1" si="2"/>
        <v>5.2539356605065022</v>
      </c>
      <c r="L12" s="5">
        <v>115000</v>
      </c>
      <c r="M12" s="5">
        <f t="shared" ca="1" si="1"/>
        <v>0</v>
      </c>
      <c r="N12" s="59"/>
    </row>
    <row r="13" spans="1:20" x14ac:dyDescent="0.2">
      <c r="A13" s="1" t="s">
        <v>152</v>
      </c>
      <c r="B13" s="11" t="s">
        <v>153</v>
      </c>
      <c r="C13" s="2" t="s">
        <v>154</v>
      </c>
      <c r="D13" s="19">
        <f t="shared" ca="1" si="0"/>
        <v>540</v>
      </c>
      <c r="E13" s="3" t="s">
        <v>18</v>
      </c>
      <c r="F13" s="3" t="s">
        <v>13</v>
      </c>
      <c r="G13" s="4" t="s">
        <v>15</v>
      </c>
      <c r="H13" s="3"/>
      <c r="I13" s="1" t="s">
        <v>15</v>
      </c>
      <c r="J13" s="24">
        <f t="shared" ca="1" si="3"/>
        <v>0</v>
      </c>
      <c r="K13" s="28">
        <f t="shared" ca="1" si="2"/>
        <v>1.4784394250513346</v>
      </c>
      <c r="L13" s="5">
        <v>75000</v>
      </c>
      <c r="M13" s="5">
        <f t="shared" ca="1" si="1"/>
        <v>0</v>
      </c>
      <c r="N13" s="59"/>
    </row>
    <row r="14" spans="1:20" ht="4.5" customHeight="1" x14ac:dyDescent="0.2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59"/>
    </row>
    <row r="15" spans="1:20" x14ac:dyDescent="0.2">
      <c r="A15" s="1" t="s">
        <v>21</v>
      </c>
      <c r="B15" s="11" t="s">
        <v>22</v>
      </c>
      <c r="C15" s="2">
        <v>38756</v>
      </c>
      <c r="D15" s="19">
        <f t="shared" ref="D15:D29" ca="1" si="4">DATEDIF(C15,TODAY(),"d")</f>
        <v>4423</v>
      </c>
      <c r="E15" s="3" t="s">
        <v>23</v>
      </c>
      <c r="F15" s="3" t="s">
        <v>24</v>
      </c>
      <c r="G15" s="4" t="s">
        <v>25</v>
      </c>
      <c r="H15" s="3">
        <v>129800</v>
      </c>
      <c r="I15" s="16" t="s">
        <v>161</v>
      </c>
      <c r="J15" s="24">
        <f ca="1">IF(K15&gt;=$N$2,1,0)</f>
        <v>1</v>
      </c>
      <c r="K15" s="28" t="str">
        <f ca="1">IF(D15/365.25&lt;$N$2,D15/365.25," ")</f>
        <v xml:space="preserve"> </v>
      </c>
      <c r="L15" s="5">
        <v>7800</v>
      </c>
      <c r="M15" s="5">
        <f t="shared" ref="M15:M29" ca="1" si="5">L15*J15</f>
        <v>7800</v>
      </c>
      <c r="N15" s="59"/>
      <c r="O15" s="59"/>
    </row>
    <row r="16" spans="1:20" x14ac:dyDescent="0.2">
      <c r="A16" s="7" t="s">
        <v>48</v>
      </c>
      <c r="B16" s="11" t="s">
        <v>49</v>
      </c>
      <c r="C16" s="2" t="s">
        <v>50</v>
      </c>
      <c r="D16" s="19">
        <f t="shared" ca="1" si="4"/>
        <v>4053</v>
      </c>
      <c r="E16" s="3" t="s">
        <v>18</v>
      </c>
      <c r="F16" s="3" t="s">
        <v>51</v>
      </c>
      <c r="G16" s="4" t="s">
        <v>25</v>
      </c>
      <c r="H16" s="3">
        <v>88298</v>
      </c>
      <c r="I16" s="16" t="s">
        <v>161</v>
      </c>
      <c r="J16" s="24">
        <f t="shared" ref="J16:J29" ca="1" si="6">IF(K16&gt;=$N$2,1,0)</f>
        <v>1</v>
      </c>
      <c r="K16" s="28" t="str">
        <f t="shared" ref="K16:K29" ca="1" si="7">IF(D16/365.25&lt;$N$2,D16/365.25," ")</f>
        <v xml:space="preserve"> </v>
      </c>
      <c r="L16" s="5">
        <v>7800</v>
      </c>
      <c r="M16" s="5">
        <f t="shared" ca="1" si="5"/>
        <v>7800</v>
      </c>
      <c r="N16" s="59"/>
    </row>
    <row r="17" spans="1:13" x14ac:dyDescent="0.2">
      <c r="A17" s="1" t="s">
        <v>57</v>
      </c>
      <c r="B17" s="11" t="s">
        <v>58</v>
      </c>
      <c r="C17" s="2" t="s">
        <v>59</v>
      </c>
      <c r="D17" s="19">
        <f t="shared" ca="1" si="4"/>
        <v>3959</v>
      </c>
      <c r="E17" s="3" t="s">
        <v>18</v>
      </c>
      <c r="F17" s="3" t="s">
        <v>60</v>
      </c>
      <c r="G17" s="4" t="s">
        <v>25</v>
      </c>
      <c r="H17" s="3">
        <v>106102</v>
      </c>
      <c r="I17" s="16" t="s">
        <v>161</v>
      </c>
      <c r="J17" s="24">
        <f t="shared" ca="1" si="6"/>
        <v>1</v>
      </c>
      <c r="K17" s="28" t="str">
        <f t="shared" ca="1" si="7"/>
        <v xml:space="preserve"> </v>
      </c>
      <c r="L17" s="5">
        <v>7800</v>
      </c>
      <c r="M17" s="5">
        <f t="shared" ca="1" si="5"/>
        <v>7800</v>
      </c>
    </row>
    <row r="18" spans="1:13" x14ac:dyDescent="0.2">
      <c r="A18" s="1" t="s">
        <v>72</v>
      </c>
      <c r="B18" s="11" t="s">
        <v>49</v>
      </c>
      <c r="C18" s="2">
        <v>39422</v>
      </c>
      <c r="D18" s="19">
        <f t="shared" ca="1" si="4"/>
        <v>3757</v>
      </c>
      <c r="E18" s="3" t="s">
        <v>18</v>
      </c>
      <c r="F18" s="3" t="s">
        <v>73</v>
      </c>
      <c r="G18" s="4" t="s">
        <v>25</v>
      </c>
      <c r="H18" s="3">
        <v>35000</v>
      </c>
      <c r="I18" s="16" t="s">
        <v>161</v>
      </c>
      <c r="J18" s="24">
        <f t="shared" ca="1" si="6"/>
        <v>1</v>
      </c>
      <c r="K18" s="28" t="str">
        <f t="shared" ca="1" si="7"/>
        <v xml:space="preserve"> </v>
      </c>
      <c r="L18" s="5">
        <v>7800</v>
      </c>
      <c r="M18" s="5">
        <f t="shared" ca="1" si="5"/>
        <v>7800</v>
      </c>
    </row>
    <row r="19" spans="1:13" x14ac:dyDescent="0.2">
      <c r="A19" s="9" t="s">
        <v>79</v>
      </c>
      <c r="B19" s="11" t="s">
        <v>80</v>
      </c>
      <c r="C19" s="6" t="s">
        <v>81</v>
      </c>
      <c r="D19" s="19">
        <f t="shared" ca="1" si="4"/>
        <v>3170</v>
      </c>
      <c r="E19" s="3" t="s">
        <v>18</v>
      </c>
      <c r="F19" s="3" t="s">
        <v>76</v>
      </c>
      <c r="G19" s="4" t="s">
        <v>25</v>
      </c>
      <c r="H19" s="3">
        <v>23431</v>
      </c>
      <c r="I19" s="16" t="s">
        <v>162</v>
      </c>
      <c r="J19" s="24">
        <f t="shared" ca="1" si="6"/>
        <v>0</v>
      </c>
      <c r="K19" s="28">
        <f t="shared" ca="1" si="7"/>
        <v>8.6789869952087617</v>
      </c>
      <c r="L19" s="5">
        <v>19000</v>
      </c>
      <c r="M19" s="5">
        <f t="shared" ca="1" si="5"/>
        <v>0</v>
      </c>
    </row>
    <row r="20" spans="1:13" x14ac:dyDescent="0.2">
      <c r="A20" s="9" t="s">
        <v>85</v>
      </c>
      <c r="B20" s="11" t="s">
        <v>83</v>
      </c>
      <c r="C20" s="6" t="s">
        <v>81</v>
      </c>
      <c r="D20" s="19">
        <f t="shared" ca="1" si="4"/>
        <v>3170</v>
      </c>
      <c r="E20" s="3" t="s">
        <v>18</v>
      </c>
      <c r="F20" s="3" t="s">
        <v>86</v>
      </c>
      <c r="G20" s="4" t="s">
        <v>25</v>
      </c>
      <c r="H20" s="3">
        <v>15847</v>
      </c>
      <c r="I20" s="16" t="s">
        <v>160</v>
      </c>
      <c r="J20" s="24">
        <f t="shared" ca="1" si="6"/>
        <v>0</v>
      </c>
      <c r="K20" s="28">
        <f t="shared" ca="1" si="7"/>
        <v>8.6789869952087617</v>
      </c>
      <c r="L20" s="5">
        <v>12200</v>
      </c>
      <c r="M20" s="5">
        <f t="shared" ca="1" si="5"/>
        <v>0</v>
      </c>
    </row>
    <row r="21" spans="1:13" x14ac:dyDescent="0.2">
      <c r="A21" s="9" t="s">
        <v>89</v>
      </c>
      <c r="B21" s="11" t="s">
        <v>49</v>
      </c>
      <c r="C21" s="6">
        <v>40092</v>
      </c>
      <c r="D21" s="19">
        <f t="shared" ca="1" si="4"/>
        <v>3087</v>
      </c>
      <c r="E21" s="3" t="s">
        <v>18</v>
      </c>
      <c r="F21" s="3" t="s">
        <v>90</v>
      </c>
      <c r="G21" s="4" t="s">
        <v>25</v>
      </c>
      <c r="H21" s="3">
        <v>32220</v>
      </c>
      <c r="I21" s="16" t="s">
        <v>161</v>
      </c>
      <c r="J21" s="24">
        <f t="shared" ca="1" si="6"/>
        <v>0</v>
      </c>
      <c r="K21" s="28">
        <f t="shared" ca="1" si="7"/>
        <v>8.4517453798767974</v>
      </c>
      <c r="L21" s="5">
        <v>7800</v>
      </c>
      <c r="M21" s="5">
        <f t="shared" ca="1" si="5"/>
        <v>0</v>
      </c>
    </row>
    <row r="22" spans="1:13" x14ac:dyDescent="0.2">
      <c r="A22" s="9" t="s">
        <v>95</v>
      </c>
      <c r="B22" s="9" t="s">
        <v>96</v>
      </c>
      <c r="C22" s="6">
        <v>41343</v>
      </c>
      <c r="D22" s="19">
        <f t="shared" ca="1" si="4"/>
        <v>1836</v>
      </c>
      <c r="E22" s="3" t="s">
        <v>18</v>
      </c>
      <c r="F22" s="3" t="s">
        <v>97</v>
      </c>
      <c r="G22" s="4" t="s">
        <v>25</v>
      </c>
      <c r="H22" s="3"/>
      <c r="I22" s="16" t="s">
        <v>161</v>
      </c>
      <c r="J22" s="24">
        <f t="shared" ca="1" si="6"/>
        <v>0</v>
      </c>
      <c r="K22" s="28">
        <f t="shared" ca="1" si="7"/>
        <v>5.0266940451745379</v>
      </c>
      <c r="L22" s="5">
        <v>7800</v>
      </c>
      <c r="M22" s="5">
        <f t="shared" ca="1" si="5"/>
        <v>0</v>
      </c>
    </row>
    <row r="23" spans="1:13" x14ac:dyDescent="0.2">
      <c r="A23" s="11" t="s">
        <v>101</v>
      </c>
      <c r="B23" s="11" t="s">
        <v>102</v>
      </c>
      <c r="C23" s="2" t="s">
        <v>100</v>
      </c>
      <c r="D23" s="19">
        <f t="shared" ca="1" si="4"/>
        <v>1525</v>
      </c>
      <c r="E23" s="3" t="s">
        <v>18</v>
      </c>
      <c r="F23" s="3" t="s">
        <v>103</v>
      </c>
      <c r="G23" s="4" t="s">
        <v>25</v>
      </c>
      <c r="H23" s="3">
        <v>5991</v>
      </c>
      <c r="I23" s="16" t="s">
        <v>161</v>
      </c>
      <c r="J23" s="24">
        <f t="shared" ca="1" si="6"/>
        <v>0</v>
      </c>
      <c r="K23" s="28">
        <f t="shared" ca="1" si="7"/>
        <v>4.1752224503764541</v>
      </c>
      <c r="L23" s="5">
        <v>7800</v>
      </c>
      <c r="M23" s="5">
        <f t="shared" ca="1" si="5"/>
        <v>0</v>
      </c>
    </row>
    <row r="24" spans="1:13" x14ac:dyDescent="0.2">
      <c r="A24" s="7" t="s">
        <v>108</v>
      </c>
      <c r="B24" s="9" t="s">
        <v>109</v>
      </c>
      <c r="C24" s="6" t="s">
        <v>110</v>
      </c>
      <c r="D24" s="19">
        <f t="shared" ca="1" si="4"/>
        <v>1065</v>
      </c>
      <c r="E24" s="3" t="s">
        <v>18</v>
      </c>
      <c r="F24" s="3" t="s">
        <v>76</v>
      </c>
      <c r="G24" s="4" t="s">
        <v>111</v>
      </c>
      <c r="H24" s="3">
        <v>41996</v>
      </c>
      <c r="I24" s="16" t="s">
        <v>162</v>
      </c>
      <c r="J24" s="24">
        <f t="shared" ca="1" si="6"/>
        <v>0</v>
      </c>
      <c r="K24" s="28">
        <f t="shared" ca="1" si="7"/>
        <v>2.9158110882956878</v>
      </c>
      <c r="L24" s="5">
        <v>19000</v>
      </c>
      <c r="M24" s="5">
        <f t="shared" ca="1" si="5"/>
        <v>0</v>
      </c>
    </row>
    <row r="25" spans="1:13" s="20" customFormat="1" x14ac:dyDescent="0.2">
      <c r="A25" s="7" t="s">
        <v>124</v>
      </c>
      <c r="B25" s="9" t="s">
        <v>109</v>
      </c>
      <c r="C25" s="6" t="s">
        <v>125</v>
      </c>
      <c r="D25" s="19">
        <f t="shared" ca="1" si="4"/>
        <v>516</v>
      </c>
      <c r="E25" s="3" t="s">
        <v>18</v>
      </c>
      <c r="F25" s="3" t="s">
        <v>76</v>
      </c>
      <c r="G25" s="4" t="s">
        <v>111</v>
      </c>
      <c r="H25" s="3"/>
      <c r="I25" s="16" t="s">
        <v>162</v>
      </c>
      <c r="J25" s="24">
        <f t="shared" ca="1" si="6"/>
        <v>0</v>
      </c>
      <c r="K25" s="28">
        <f t="shared" ca="1" si="7"/>
        <v>1.4127310061601643</v>
      </c>
      <c r="L25" s="5">
        <v>19000</v>
      </c>
      <c r="M25" s="5">
        <f t="shared" ca="1" si="5"/>
        <v>0</v>
      </c>
    </row>
    <row r="26" spans="1:13" x14ac:dyDescent="0.2">
      <c r="A26" s="3" t="s">
        <v>158</v>
      </c>
      <c r="B26" s="11" t="s">
        <v>96</v>
      </c>
      <c r="C26" s="2">
        <v>43101</v>
      </c>
      <c r="D26" s="19">
        <f t="shared" ca="1" si="4"/>
        <v>78</v>
      </c>
      <c r="E26" s="3" t="s">
        <v>18</v>
      </c>
      <c r="F26" s="3" t="s">
        <v>126</v>
      </c>
      <c r="G26" s="4" t="s">
        <v>25</v>
      </c>
      <c r="H26" s="3"/>
      <c r="I26" s="16" t="s">
        <v>162</v>
      </c>
      <c r="J26" s="24">
        <f t="shared" ca="1" si="6"/>
        <v>0</v>
      </c>
      <c r="K26" s="28">
        <f t="shared" ca="1" si="7"/>
        <v>0.2135523613963039</v>
      </c>
      <c r="L26" s="14">
        <v>24200</v>
      </c>
      <c r="M26" s="5">
        <f t="shared" ca="1" si="5"/>
        <v>0</v>
      </c>
    </row>
    <row r="27" spans="1:13" x14ac:dyDescent="0.2">
      <c r="A27" s="3" t="s">
        <v>158</v>
      </c>
      <c r="B27" s="11" t="s">
        <v>96</v>
      </c>
      <c r="C27" s="2">
        <v>43102</v>
      </c>
      <c r="D27" s="19">
        <f t="shared" ca="1" si="4"/>
        <v>77</v>
      </c>
      <c r="E27" s="3" t="s">
        <v>18</v>
      </c>
      <c r="F27" s="3" t="s">
        <v>126</v>
      </c>
      <c r="G27" s="4" t="s">
        <v>25</v>
      </c>
      <c r="H27" s="3"/>
      <c r="I27" s="16" t="s">
        <v>162</v>
      </c>
      <c r="J27" s="24">
        <f t="shared" ca="1" si="6"/>
        <v>0</v>
      </c>
      <c r="K27" s="28">
        <f t="shared" ca="1" si="7"/>
        <v>0.21081451060917181</v>
      </c>
      <c r="L27" s="5">
        <v>19000</v>
      </c>
      <c r="M27" s="5">
        <f t="shared" ca="1" si="5"/>
        <v>0</v>
      </c>
    </row>
    <row r="28" spans="1:13" x14ac:dyDescent="0.2">
      <c r="A28" s="3" t="s">
        <v>158</v>
      </c>
      <c r="B28" s="11" t="s">
        <v>96</v>
      </c>
      <c r="C28" s="2">
        <v>43103</v>
      </c>
      <c r="D28" s="19">
        <f t="shared" ca="1" si="4"/>
        <v>76</v>
      </c>
      <c r="E28" s="3" t="s">
        <v>18</v>
      </c>
      <c r="F28" s="3" t="s">
        <v>126</v>
      </c>
      <c r="G28" s="4" t="s">
        <v>25</v>
      </c>
      <c r="H28" s="3"/>
      <c r="I28" s="16" t="s">
        <v>162</v>
      </c>
      <c r="J28" s="24">
        <f t="shared" ca="1" si="6"/>
        <v>0</v>
      </c>
      <c r="K28" s="28">
        <f t="shared" ca="1" si="7"/>
        <v>0.20807665982203971</v>
      </c>
      <c r="L28" s="5">
        <v>19000</v>
      </c>
      <c r="M28" s="5">
        <f t="shared" ca="1" si="5"/>
        <v>0</v>
      </c>
    </row>
    <row r="29" spans="1:13" x14ac:dyDescent="0.2">
      <c r="A29" s="3" t="s">
        <v>158</v>
      </c>
      <c r="B29" s="11" t="s">
        <v>49</v>
      </c>
      <c r="C29" s="2">
        <v>43104</v>
      </c>
      <c r="D29" s="19">
        <f t="shared" ca="1" si="4"/>
        <v>75</v>
      </c>
      <c r="E29" s="3" t="s">
        <v>18</v>
      </c>
      <c r="F29" s="3" t="s">
        <v>126</v>
      </c>
      <c r="G29" s="4" t="s">
        <v>25</v>
      </c>
      <c r="H29" s="3"/>
      <c r="I29" s="11" t="s">
        <v>163</v>
      </c>
      <c r="J29" s="24">
        <f t="shared" ca="1" si="6"/>
        <v>0</v>
      </c>
      <c r="K29" s="28">
        <f t="shared" ca="1" si="7"/>
        <v>0.20533880903490759</v>
      </c>
      <c r="L29" s="5">
        <v>18000</v>
      </c>
      <c r="M29" s="5">
        <f t="shared" ca="1" si="5"/>
        <v>0</v>
      </c>
    </row>
    <row r="30" spans="1:13" ht="4.5" customHeight="1" x14ac:dyDescent="0.2">
      <c r="A30" s="67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</row>
    <row r="31" spans="1:13" x14ac:dyDescent="0.2">
      <c r="A31" s="30" t="s">
        <v>6</v>
      </c>
      <c r="B31" s="41" t="s">
        <v>7</v>
      </c>
      <c r="C31" s="32">
        <v>35434</v>
      </c>
      <c r="D31" s="33">
        <f t="shared" ref="D31:D64" ca="1" si="8">DATEDIF(C31,TODAY(),"d")</f>
        <v>7745</v>
      </c>
      <c r="E31" s="34" t="s">
        <v>8</v>
      </c>
      <c r="F31" s="34" t="s">
        <v>9</v>
      </c>
      <c r="G31" s="35" t="s">
        <v>10</v>
      </c>
      <c r="H31" s="34">
        <v>74080</v>
      </c>
      <c r="I31" s="36" t="s">
        <v>181</v>
      </c>
      <c r="J31" s="37">
        <v>0</v>
      </c>
      <c r="K31" s="38" t="str">
        <f ca="1">IF(D31/365.25&lt;$N$2,D31/365.25," ")</f>
        <v xml:space="preserve"> </v>
      </c>
      <c r="L31" s="39">
        <v>26000</v>
      </c>
      <c r="M31" s="39">
        <f t="shared" ref="M31:M64" si="9">L31*J31</f>
        <v>0</v>
      </c>
    </row>
    <row r="32" spans="1:13" x14ac:dyDescent="0.2">
      <c r="A32" s="30" t="s">
        <v>16</v>
      </c>
      <c r="B32" s="41" t="s">
        <v>7</v>
      </c>
      <c r="C32" s="42" t="s">
        <v>17</v>
      </c>
      <c r="D32" s="33">
        <f t="shared" ca="1" si="8"/>
        <v>7211</v>
      </c>
      <c r="E32" s="34" t="s">
        <v>18</v>
      </c>
      <c r="F32" s="43" t="s">
        <v>168</v>
      </c>
      <c r="G32" s="35" t="s">
        <v>10</v>
      </c>
      <c r="H32" s="34">
        <v>86455</v>
      </c>
      <c r="I32" s="36" t="s">
        <v>180</v>
      </c>
      <c r="J32" s="37">
        <v>0</v>
      </c>
      <c r="K32" s="38" t="str">
        <f t="shared" ref="K32:K64" ca="1" si="10">IF(D32/365.25&lt;$N$2,D32/365.25," ")</f>
        <v xml:space="preserve"> </v>
      </c>
      <c r="L32" s="43">
        <v>0</v>
      </c>
      <c r="M32" s="39">
        <f t="shared" si="9"/>
        <v>0</v>
      </c>
    </row>
    <row r="33" spans="1:13" x14ac:dyDescent="0.2">
      <c r="A33" s="1" t="s">
        <v>19</v>
      </c>
      <c r="B33" s="11" t="s">
        <v>20</v>
      </c>
      <c r="C33" s="2">
        <v>38355</v>
      </c>
      <c r="D33" s="19">
        <f t="shared" ca="1" si="8"/>
        <v>4824</v>
      </c>
      <c r="E33" s="3" t="s">
        <v>18</v>
      </c>
      <c r="F33" s="3" t="s">
        <v>9</v>
      </c>
      <c r="G33" s="4" t="s">
        <v>10</v>
      </c>
      <c r="H33" s="3">
        <v>100777</v>
      </c>
      <c r="I33" s="16" t="s">
        <v>164</v>
      </c>
      <c r="J33" s="24">
        <f t="shared" ref="J33:J64" ca="1" si="11">IF(K33&gt;=$N$2,1,0)</f>
        <v>1</v>
      </c>
      <c r="K33" s="28" t="str">
        <f t="shared" ca="1" si="10"/>
        <v xml:space="preserve"> </v>
      </c>
      <c r="L33" s="5">
        <v>26000</v>
      </c>
      <c r="M33" s="5">
        <f t="shared" ca="1" si="9"/>
        <v>26000</v>
      </c>
    </row>
    <row r="34" spans="1:13" x14ac:dyDescent="0.2">
      <c r="A34" s="1" t="s">
        <v>26</v>
      </c>
      <c r="B34" s="9" t="s">
        <v>27</v>
      </c>
      <c r="C34" s="6" t="s">
        <v>28</v>
      </c>
      <c r="D34" s="19">
        <f t="shared" ca="1" si="8"/>
        <v>4254</v>
      </c>
      <c r="E34" s="4" t="s">
        <v>23</v>
      </c>
      <c r="F34" s="3" t="s">
        <v>29</v>
      </c>
      <c r="G34" s="4" t="s">
        <v>10</v>
      </c>
      <c r="H34" s="3">
        <v>61118</v>
      </c>
      <c r="I34" s="16" t="s">
        <v>160</v>
      </c>
      <c r="J34" s="24">
        <f t="shared" ca="1" si="11"/>
        <v>1</v>
      </c>
      <c r="K34" s="28" t="str">
        <f t="shared" ca="1" si="10"/>
        <v xml:space="preserve"> </v>
      </c>
      <c r="L34" s="5">
        <v>12000</v>
      </c>
      <c r="M34" s="5">
        <f t="shared" ca="1" si="9"/>
        <v>12000</v>
      </c>
    </row>
    <row r="35" spans="1:13" x14ac:dyDescent="0.2">
      <c r="A35" s="1" t="s">
        <v>30</v>
      </c>
      <c r="B35" s="9" t="s">
        <v>27</v>
      </c>
      <c r="C35" s="6" t="s">
        <v>28</v>
      </c>
      <c r="D35" s="19">
        <f t="shared" ca="1" si="8"/>
        <v>4254</v>
      </c>
      <c r="E35" s="4" t="s">
        <v>23</v>
      </c>
      <c r="F35" s="4" t="s">
        <v>31</v>
      </c>
      <c r="G35" s="4" t="s">
        <v>10</v>
      </c>
      <c r="H35" s="3"/>
      <c r="I35" s="16" t="s">
        <v>160</v>
      </c>
      <c r="J35" s="24">
        <f t="shared" ca="1" si="11"/>
        <v>1</v>
      </c>
      <c r="K35" s="28" t="str">
        <f t="shared" ca="1" si="10"/>
        <v xml:space="preserve"> </v>
      </c>
      <c r="L35" s="5">
        <v>12000</v>
      </c>
      <c r="M35" s="5">
        <f t="shared" ca="1" si="9"/>
        <v>12000</v>
      </c>
    </row>
    <row r="36" spans="1:13" x14ac:dyDescent="0.2">
      <c r="A36" s="1" t="s">
        <v>32</v>
      </c>
      <c r="B36" s="9" t="s">
        <v>27</v>
      </c>
      <c r="C36" s="6" t="s">
        <v>28</v>
      </c>
      <c r="D36" s="19">
        <f t="shared" ca="1" si="8"/>
        <v>4254</v>
      </c>
      <c r="E36" s="3" t="s">
        <v>18</v>
      </c>
      <c r="F36" s="3" t="s">
        <v>33</v>
      </c>
      <c r="G36" s="4" t="s">
        <v>10</v>
      </c>
      <c r="H36" s="3">
        <v>23500</v>
      </c>
      <c r="I36" s="16" t="s">
        <v>160</v>
      </c>
      <c r="J36" s="24">
        <f t="shared" ca="1" si="11"/>
        <v>1</v>
      </c>
      <c r="K36" s="28" t="str">
        <f t="shared" ca="1" si="10"/>
        <v xml:space="preserve"> </v>
      </c>
      <c r="L36" s="5">
        <v>12200</v>
      </c>
      <c r="M36" s="5">
        <f t="shared" ca="1" si="9"/>
        <v>12200</v>
      </c>
    </row>
    <row r="37" spans="1:13" x14ac:dyDescent="0.2">
      <c r="A37" s="1" t="s">
        <v>34</v>
      </c>
      <c r="B37" s="9" t="s">
        <v>7</v>
      </c>
      <c r="C37" s="6" t="s">
        <v>35</v>
      </c>
      <c r="D37" s="19">
        <f t="shared" ca="1" si="8"/>
        <v>4192</v>
      </c>
      <c r="E37" s="3" t="s">
        <v>18</v>
      </c>
      <c r="F37" s="3" t="s">
        <v>36</v>
      </c>
      <c r="G37" s="4" t="s">
        <v>10</v>
      </c>
      <c r="H37" s="3">
        <v>48303</v>
      </c>
      <c r="I37" s="16" t="s">
        <v>160</v>
      </c>
      <c r="J37" s="24">
        <f t="shared" ca="1" si="11"/>
        <v>1</v>
      </c>
      <c r="K37" s="28" t="str">
        <f t="shared" ca="1" si="10"/>
        <v xml:space="preserve"> </v>
      </c>
      <c r="L37" s="5">
        <v>12200</v>
      </c>
      <c r="M37" s="5">
        <f t="shared" ca="1" si="9"/>
        <v>12200</v>
      </c>
    </row>
    <row r="38" spans="1:13" x14ac:dyDescent="0.2">
      <c r="A38" s="1" t="s">
        <v>37</v>
      </c>
      <c r="B38" s="11" t="s">
        <v>20</v>
      </c>
      <c r="C38" s="6">
        <v>39000</v>
      </c>
      <c r="D38" s="19">
        <f t="shared" ca="1" si="8"/>
        <v>4179</v>
      </c>
      <c r="E38" s="3" t="s">
        <v>18</v>
      </c>
      <c r="F38" s="3" t="s">
        <v>38</v>
      </c>
      <c r="G38" s="4" t="s">
        <v>10</v>
      </c>
      <c r="H38" s="3">
        <v>78212</v>
      </c>
      <c r="I38" s="16" t="s">
        <v>164</v>
      </c>
      <c r="J38" s="24">
        <f t="shared" ca="1" si="11"/>
        <v>1</v>
      </c>
      <c r="K38" s="28" t="str">
        <f t="shared" ca="1" si="10"/>
        <v xml:space="preserve"> </v>
      </c>
      <c r="L38" s="5">
        <v>26000</v>
      </c>
      <c r="M38" s="5">
        <f t="shared" ca="1" si="9"/>
        <v>26000</v>
      </c>
    </row>
    <row r="39" spans="1:13" x14ac:dyDescent="0.2">
      <c r="A39" s="1" t="s">
        <v>39</v>
      </c>
      <c r="B39" s="11" t="s">
        <v>20</v>
      </c>
      <c r="C39" s="6">
        <v>39000</v>
      </c>
      <c r="D39" s="19">
        <f t="shared" ca="1" si="8"/>
        <v>4179</v>
      </c>
      <c r="E39" s="3" t="s">
        <v>18</v>
      </c>
      <c r="F39" s="3" t="s">
        <v>38</v>
      </c>
      <c r="G39" s="4" t="s">
        <v>10</v>
      </c>
      <c r="H39" s="3">
        <v>106026</v>
      </c>
      <c r="I39" s="16" t="s">
        <v>164</v>
      </c>
      <c r="J39" s="24">
        <f t="shared" ca="1" si="11"/>
        <v>1</v>
      </c>
      <c r="K39" s="28" t="str">
        <f t="shared" ca="1" si="10"/>
        <v xml:space="preserve"> </v>
      </c>
      <c r="L39" s="5">
        <v>26000</v>
      </c>
      <c r="M39" s="5">
        <f t="shared" ca="1" si="9"/>
        <v>26000</v>
      </c>
    </row>
    <row r="40" spans="1:13" x14ac:dyDescent="0.2">
      <c r="A40" s="7" t="s">
        <v>40</v>
      </c>
      <c r="B40" s="11" t="s">
        <v>20</v>
      </c>
      <c r="C40" s="6">
        <v>39000</v>
      </c>
      <c r="D40" s="19">
        <f t="shared" ca="1" si="8"/>
        <v>4179</v>
      </c>
      <c r="E40" s="3" t="s">
        <v>18</v>
      </c>
      <c r="F40" s="3" t="s">
        <v>41</v>
      </c>
      <c r="G40" s="4" t="s">
        <v>10</v>
      </c>
      <c r="H40" s="3">
        <v>63705</v>
      </c>
      <c r="I40" s="16" t="s">
        <v>160</v>
      </c>
      <c r="J40" s="24">
        <f t="shared" ca="1" si="11"/>
        <v>1</v>
      </c>
      <c r="K40" s="28" t="str">
        <f t="shared" ca="1" si="10"/>
        <v xml:space="preserve"> </v>
      </c>
      <c r="L40" s="5">
        <v>12200</v>
      </c>
      <c r="M40" s="5">
        <f t="shared" ca="1" si="9"/>
        <v>12200</v>
      </c>
    </row>
    <row r="41" spans="1:13" x14ac:dyDescent="0.2">
      <c r="A41" s="1" t="s">
        <v>44</v>
      </c>
      <c r="B41" s="9" t="s">
        <v>45</v>
      </c>
      <c r="C41" s="6" t="s">
        <v>42</v>
      </c>
      <c r="D41" s="19">
        <f t="shared" ca="1" si="8"/>
        <v>4110</v>
      </c>
      <c r="E41" s="3" t="s">
        <v>18</v>
      </c>
      <c r="F41" s="3" t="s">
        <v>38</v>
      </c>
      <c r="G41" s="4" t="s">
        <v>10</v>
      </c>
      <c r="H41" s="3">
        <v>121400</v>
      </c>
      <c r="I41" s="16" t="s">
        <v>165</v>
      </c>
      <c r="J41" s="24">
        <f t="shared" ca="1" si="11"/>
        <v>1</v>
      </c>
      <c r="K41" s="28" t="str">
        <f t="shared" ca="1" si="10"/>
        <v xml:space="preserve"> </v>
      </c>
      <c r="L41" s="5">
        <v>24000</v>
      </c>
      <c r="M41" s="5">
        <f t="shared" ca="1" si="9"/>
        <v>24000</v>
      </c>
    </row>
    <row r="42" spans="1:13" x14ac:dyDescent="0.2">
      <c r="A42" s="9" t="s">
        <v>46</v>
      </c>
      <c r="B42" s="9" t="s">
        <v>27</v>
      </c>
      <c r="C42" s="2">
        <v>39088</v>
      </c>
      <c r="D42" s="19">
        <f t="shared" ca="1" si="8"/>
        <v>4091</v>
      </c>
      <c r="E42" s="3" t="s">
        <v>23</v>
      </c>
      <c r="F42" s="4" t="s">
        <v>47</v>
      </c>
      <c r="G42" s="4" t="s">
        <v>10</v>
      </c>
      <c r="H42" s="3">
        <v>40202</v>
      </c>
      <c r="I42" s="16" t="s">
        <v>160</v>
      </c>
      <c r="J42" s="24">
        <f t="shared" ca="1" si="11"/>
        <v>1</v>
      </c>
      <c r="K42" s="28" t="str">
        <f t="shared" ca="1" si="10"/>
        <v xml:space="preserve"> </v>
      </c>
      <c r="L42" s="5">
        <v>12200</v>
      </c>
      <c r="M42" s="5">
        <f t="shared" ca="1" si="9"/>
        <v>12200</v>
      </c>
    </row>
    <row r="43" spans="1:13" x14ac:dyDescent="0.2">
      <c r="A43" s="1" t="s">
        <v>52</v>
      </c>
      <c r="B43" s="9" t="s">
        <v>7</v>
      </c>
      <c r="C43" s="2" t="s">
        <v>50</v>
      </c>
      <c r="D43" s="19">
        <f t="shared" ca="1" si="8"/>
        <v>4053</v>
      </c>
      <c r="E43" s="3" t="s">
        <v>18</v>
      </c>
      <c r="F43" s="3" t="s">
        <v>53</v>
      </c>
      <c r="G43" s="4" t="s">
        <v>10</v>
      </c>
      <c r="H43" s="3">
        <v>61740</v>
      </c>
      <c r="I43" s="16" t="s">
        <v>160</v>
      </c>
      <c r="J43" s="24">
        <f t="shared" ca="1" si="11"/>
        <v>1</v>
      </c>
      <c r="K43" s="28" t="str">
        <f t="shared" ca="1" si="10"/>
        <v xml:space="preserve"> </v>
      </c>
      <c r="L43" s="5">
        <v>12200</v>
      </c>
      <c r="M43" s="5">
        <f t="shared" ca="1" si="9"/>
        <v>12200</v>
      </c>
    </row>
    <row r="44" spans="1:13" x14ac:dyDescent="0.2">
      <c r="A44" s="1" t="s">
        <v>54</v>
      </c>
      <c r="B44" s="9" t="s">
        <v>27</v>
      </c>
      <c r="C44" s="2" t="s">
        <v>55</v>
      </c>
      <c r="D44" s="19">
        <f t="shared" ca="1" si="8"/>
        <v>3963</v>
      </c>
      <c r="E44" s="3" t="s">
        <v>23</v>
      </c>
      <c r="F44" s="3" t="s">
        <v>56</v>
      </c>
      <c r="G44" s="4" t="s">
        <v>10</v>
      </c>
      <c r="H44" s="3">
        <v>61096</v>
      </c>
      <c r="I44" s="16" t="s">
        <v>160</v>
      </c>
      <c r="J44" s="24">
        <f t="shared" ca="1" si="11"/>
        <v>1</v>
      </c>
      <c r="K44" s="28" t="str">
        <f t="shared" ca="1" si="10"/>
        <v xml:space="preserve"> </v>
      </c>
      <c r="L44" s="5">
        <v>12000</v>
      </c>
      <c r="M44" s="5">
        <f t="shared" ca="1" si="9"/>
        <v>12000</v>
      </c>
    </row>
    <row r="45" spans="1:13" x14ac:dyDescent="0.2">
      <c r="A45" s="5" t="s">
        <v>61</v>
      </c>
      <c r="B45" s="9" t="s">
        <v>27</v>
      </c>
      <c r="C45" s="6">
        <v>39237</v>
      </c>
      <c r="D45" s="21">
        <f t="shared" ca="1" si="8"/>
        <v>3942</v>
      </c>
      <c r="E45" s="3" t="s">
        <v>23</v>
      </c>
      <c r="F45" s="3" t="s">
        <v>62</v>
      </c>
      <c r="G45" s="4" t="s">
        <v>10</v>
      </c>
      <c r="H45" s="3">
        <v>42355</v>
      </c>
      <c r="I45" s="16" t="s">
        <v>160</v>
      </c>
      <c r="J45" s="24">
        <f t="shared" ca="1" si="11"/>
        <v>1</v>
      </c>
      <c r="K45" s="28" t="str">
        <f t="shared" ca="1" si="10"/>
        <v xml:space="preserve"> </v>
      </c>
      <c r="L45" s="5">
        <v>12000</v>
      </c>
      <c r="M45" s="5">
        <f t="shared" ca="1" si="9"/>
        <v>12000</v>
      </c>
    </row>
    <row r="46" spans="1:13" x14ac:dyDescent="0.2">
      <c r="A46" s="1" t="s">
        <v>63</v>
      </c>
      <c r="B46" s="9" t="s">
        <v>27</v>
      </c>
      <c r="C46" s="6">
        <v>39237</v>
      </c>
      <c r="D46" s="19">
        <f t="shared" ca="1" si="8"/>
        <v>3942</v>
      </c>
      <c r="E46" s="3" t="s">
        <v>23</v>
      </c>
      <c r="F46" s="4" t="s">
        <v>64</v>
      </c>
      <c r="G46" s="4" t="s">
        <v>10</v>
      </c>
      <c r="H46" s="3">
        <v>47450</v>
      </c>
      <c r="I46" s="16" t="s">
        <v>160</v>
      </c>
      <c r="J46" s="24">
        <f t="shared" ca="1" si="11"/>
        <v>1</v>
      </c>
      <c r="K46" s="28" t="str">
        <f t="shared" ca="1" si="10"/>
        <v xml:space="preserve"> </v>
      </c>
      <c r="L46" s="5">
        <v>12000</v>
      </c>
      <c r="M46" s="5">
        <f t="shared" ca="1" si="9"/>
        <v>12000</v>
      </c>
    </row>
    <row r="47" spans="1:13" x14ac:dyDescent="0.2">
      <c r="A47" s="1" t="s">
        <v>65</v>
      </c>
      <c r="B47" s="7" t="s">
        <v>66</v>
      </c>
      <c r="C47" s="10" t="s">
        <v>67</v>
      </c>
      <c r="D47" s="19">
        <f t="shared" ca="1" si="8"/>
        <v>3841</v>
      </c>
      <c r="E47" s="8" t="s">
        <v>18</v>
      </c>
      <c r="F47" s="3" t="s">
        <v>38</v>
      </c>
      <c r="G47" s="4" t="s">
        <v>10</v>
      </c>
      <c r="H47" s="3">
        <v>84855</v>
      </c>
      <c r="I47" s="16" t="s">
        <v>165</v>
      </c>
      <c r="J47" s="24">
        <f t="shared" ca="1" si="11"/>
        <v>1</v>
      </c>
      <c r="K47" s="28" t="str">
        <f t="shared" ca="1" si="10"/>
        <v xml:space="preserve"> </v>
      </c>
      <c r="L47" s="5">
        <v>24000</v>
      </c>
      <c r="M47" s="5">
        <f t="shared" ca="1" si="9"/>
        <v>24000</v>
      </c>
    </row>
    <row r="48" spans="1:13" x14ac:dyDescent="0.2">
      <c r="A48" s="9" t="s">
        <v>68</v>
      </c>
      <c r="B48" s="9" t="s">
        <v>27</v>
      </c>
      <c r="C48" s="6">
        <v>39356</v>
      </c>
      <c r="D48" s="19">
        <f t="shared" ca="1" si="8"/>
        <v>3823</v>
      </c>
      <c r="E48" s="3" t="s">
        <v>18</v>
      </c>
      <c r="F48" s="3" t="s">
        <v>69</v>
      </c>
      <c r="G48" s="4" t="s">
        <v>10</v>
      </c>
      <c r="H48" s="3">
        <v>33344</v>
      </c>
      <c r="I48" s="16" t="s">
        <v>160</v>
      </c>
      <c r="J48" s="24">
        <f t="shared" ca="1" si="11"/>
        <v>1</v>
      </c>
      <c r="K48" s="28" t="str">
        <f t="shared" ca="1" si="10"/>
        <v xml:space="preserve"> </v>
      </c>
      <c r="L48" s="5">
        <v>12200</v>
      </c>
      <c r="M48" s="5">
        <f t="shared" ca="1" si="9"/>
        <v>12200</v>
      </c>
    </row>
    <row r="49" spans="1:13" x14ac:dyDescent="0.2">
      <c r="A49" s="1" t="s">
        <v>70</v>
      </c>
      <c r="B49" s="11" t="s">
        <v>7</v>
      </c>
      <c r="C49" s="6" t="s">
        <v>71</v>
      </c>
      <c r="D49" s="19">
        <f t="shared" ca="1" si="8"/>
        <v>3777</v>
      </c>
      <c r="E49" s="3" t="s">
        <v>18</v>
      </c>
      <c r="F49" s="3" t="s">
        <v>41</v>
      </c>
      <c r="G49" s="4" t="s">
        <v>10</v>
      </c>
      <c r="H49" s="8">
        <v>101244</v>
      </c>
      <c r="I49" s="16" t="s">
        <v>166</v>
      </c>
      <c r="J49" s="24">
        <f t="shared" ca="1" si="11"/>
        <v>1</v>
      </c>
      <c r="K49" s="28" t="str">
        <f t="shared" ca="1" si="10"/>
        <v xml:space="preserve"> </v>
      </c>
      <c r="L49" s="5">
        <v>36000</v>
      </c>
      <c r="M49" s="5">
        <f t="shared" ca="1" si="9"/>
        <v>36000</v>
      </c>
    </row>
    <row r="50" spans="1:13" x14ac:dyDescent="0.2">
      <c r="A50" s="1" t="s">
        <v>74</v>
      </c>
      <c r="B50" s="9" t="s">
        <v>27</v>
      </c>
      <c r="C50" s="10">
        <v>39422</v>
      </c>
      <c r="D50" s="19">
        <f t="shared" ca="1" si="8"/>
        <v>3757</v>
      </c>
      <c r="E50" s="8" t="s">
        <v>23</v>
      </c>
      <c r="F50" s="4" t="s">
        <v>41</v>
      </c>
      <c r="G50" s="4" t="s">
        <v>10</v>
      </c>
      <c r="H50" s="3">
        <v>125472</v>
      </c>
      <c r="I50" s="16" t="s">
        <v>160</v>
      </c>
      <c r="J50" s="24">
        <f t="shared" ca="1" si="11"/>
        <v>1</v>
      </c>
      <c r="K50" s="28" t="str">
        <f t="shared" ca="1" si="10"/>
        <v xml:space="preserve"> </v>
      </c>
      <c r="L50" s="5">
        <v>12200</v>
      </c>
      <c r="M50" s="5">
        <f t="shared" ca="1" si="9"/>
        <v>12200</v>
      </c>
    </row>
    <row r="51" spans="1:13" x14ac:dyDescent="0.2">
      <c r="A51" s="1" t="s">
        <v>75</v>
      </c>
      <c r="B51" s="9" t="s">
        <v>27</v>
      </c>
      <c r="C51" s="2">
        <v>39722</v>
      </c>
      <c r="D51" s="19">
        <f t="shared" ca="1" si="8"/>
        <v>3457</v>
      </c>
      <c r="E51" s="3" t="s">
        <v>18</v>
      </c>
      <c r="F51" s="3" t="s">
        <v>76</v>
      </c>
      <c r="G51" s="4" t="s">
        <v>10</v>
      </c>
      <c r="H51" s="3">
        <v>195252</v>
      </c>
      <c r="I51" s="16" t="s">
        <v>160</v>
      </c>
      <c r="J51" s="24">
        <f t="shared" ca="1" si="11"/>
        <v>0</v>
      </c>
      <c r="K51" s="28">
        <f t="shared" ca="1" si="10"/>
        <v>9.464750171115675</v>
      </c>
      <c r="L51" s="5">
        <v>22000</v>
      </c>
      <c r="M51" s="5">
        <f t="shared" ca="1" si="9"/>
        <v>0</v>
      </c>
    </row>
    <row r="52" spans="1:13" x14ac:dyDescent="0.2">
      <c r="A52" s="7" t="s">
        <v>77</v>
      </c>
      <c r="B52" s="9" t="s">
        <v>27</v>
      </c>
      <c r="C52" s="2" t="s">
        <v>78</v>
      </c>
      <c r="D52" s="19">
        <f t="shared" ca="1" si="8"/>
        <v>3367</v>
      </c>
      <c r="E52" s="3" t="s">
        <v>18</v>
      </c>
      <c r="F52" s="3" t="s">
        <v>76</v>
      </c>
      <c r="G52" s="4" t="s">
        <v>10</v>
      </c>
      <c r="H52" s="3">
        <v>200028</v>
      </c>
      <c r="I52" s="16" t="s">
        <v>160</v>
      </c>
      <c r="J52" s="24">
        <f t="shared" ca="1" si="11"/>
        <v>0</v>
      </c>
      <c r="K52" s="28">
        <f t="shared" ca="1" si="10"/>
        <v>9.2183436002737853</v>
      </c>
      <c r="L52" s="5">
        <v>22000</v>
      </c>
      <c r="M52" s="5">
        <f t="shared" ca="1" si="9"/>
        <v>0</v>
      </c>
    </row>
    <row r="53" spans="1:13" x14ac:dyDescent="0.2">
      <c r="A53" s="9" t="s">
        <v>82</v>
      </c>
      <c r="B53" s="11" t="s">
        <v>83</v>
      </c>
      <c r="C53" s="6" t="s">
        <v>81</v>
      </c>
      <c r="D53" s="19">
        <f t="shared" ca="1" si="8"/>
        <v>3170</v>
      </c>
      <c r="E53" s="3" t="s">
        <v>18</v>
      </c>
      <c r="F53" s="3" t="s">
        <v>84</v>
      </c>
      <c r="G53" s="4" t="s">
        <v>10</v>
      </c>
      <c r="H53" s="3">
        <v>51230</v>
      </c>
      <c r="I53" s="16" t="s">
        <v>160</v>
      </c>
      <c r="J53" s="24">
        <f t="shared" ca="1" si="11"/>
        <v>0</v>
      </c>
      <c r="K53" s="28">
        <f t="shared" ca="1" si="10"/>
        <v>8.6789869952087617</v>
      </c>
      <c r="L53" s="5">
        <v>12000</v>
      </c>
      <c r="M53" s="5">
        <f t="shared" ca="1" si="9"/>
        <v>0</v>
      </c>
    </row>
    <row r="54" spans="1:13" x14ac:dyDescent="0.2">
      <c r="A54" s="11" t="s">
        <v>138</v>
      </c>
      <c r="B54" s="11" t="s">
        <v>139</v>
      </c>
      <c r="C54" s="2">
        <v>40062</v>
      </c>
      <c r="D54" s="19">
        <f t="shared" ca="1" si="8"/>
        <v>3117</v>
      </c>
      <c r="E54" s="3" t="s">
        <v>8</v>
      </c>
      <c r="F54" s="3" t="s">
        <v>76</v>
      </c>
      <c r="G54" s="4" t="s">
        <v>140</v>
      </c>
      <c r="H54" s="3">
        <v>25666</v>
      </c>
      <c r="I54" s="16" t="s">
        <v>156</v>
      </c>
      <c r="J54" s="24">
        <f t="shared" ca="1" si="11"/>
        <v>0</v>
      </c>
      <c r="K54" s="28">
        <f t="shared" ca="1" si="10"/>
        <v>8.5338809034907595</v>
      </c>
      <c r="L54" s="5">
        <v>10000</v>
      </c>
      <c r="M54" s="5">
        <f t="shared" ca="1" si="9"/>
        <v>0</v>
      </c>
    </row>
    <row r="55" spans="1:13" x14ac:dyDescent="0.2">
      <c r="A55" s="11" t="s">
        <v>141</v>
      </c>
      <c r="B55" s="11" t="s">
        <v>139</v>
      </c>
      <c r="C55" s="2">
        <v>40062</v>
      </c>
      <c r="D55" s="19">
        <f t="shared" ca="1" si="8"/>
        <v>3117</v>
      </c>
      <c r="E55" s="3" t="s">
        <v>8</v>
      </c>
      <c r="F55" s="3" t="s">
        <v>76</v>
      </c>
      <c r="G55" s="4" t="s">
        <v>140</v>
      </c>
      <c r="H55" s="3">
        <v>25752</v>
      </c>
      <c r="I55" s="16" t="s">
        <v>156</v>
      </c>
      <c r="J55" s="24">
        <f t="shared" ca="1" si="11"/>
        <v>0</v>
      </c>
      <c r="K55" s="28">
        <f t="shared" ca="1" si="10"/>
        <v>8.5338809034907595</v>
      </c>
      <c r="L55" s="5">
        <v>10000</v>
      </c>
      <c r="M55" s="5">
        <f t="shared" ca="1" si="9"/>
        <v>0</v>
      </c>
    </row>
    <row r="56" spans="1:13" x14ac:dyDescent="0.2">
      <c r="A56" s="9" t="s">
        <v>87</v>
      </c>
      <c r="B56" s="9" t="s">
        <v>88</v>
      </c>
      <c r="C56" s="6">
        <v>40088</v>
      </c>
      <c r="D56" s="19">
        <f t="shared" ca="1" si="8"/>
        <v>3091</v>
      </c>
      <c r="E56" s="4" t="s">
        <v>18</v>
      </c>
      <c r="F56" s="4" t="s">
        <v>41</v>
      </c>
      <c r="G56" s="4" t="s">
        <v>10</v>
      </c>
      <c r="H56" s="3">
        <v>33966</v>
      </c>
      <c r="I56" s="16" t="s">
        <v>165</v>
      </c>
      <c r="J56" s="24">
        <f t="shared" ca="1" si="11"/>
        <v>0</v>
      </c>
      <c r="K56" s="28">
        <f t="shared" ca="1" si="10"/>
        <v>8.4626967830253257</v>
      </c>
      <c r="L56" s="5">
        <v>24000</v>
      </c>
      <c r="M56" s="5">
        <f t="shared" ca="1" si="9"/>
        <v>0</v>
      </c>
    </row>
    <row r="57" spans="1:13" x14ac:dyDescent="0.2">
      <c r="A57" s="11" t="s">
        <v>98</v>
      </c>
      <c r="B57" s="11" t="s">
        <v>99</v>
      </c>
      <c r="C57" s="2" t="s">
        <v>100</v>
      </c>
      <c r="D57" s="19">
        <f t="shared" ca="1" si="8"/>
        <v>1525</v>
      </c>
      <c r="E57" s="3" t="s">
        <v>18</v>
      </c>
      <c r="F57" s="8" t="s">
        <v>43</v>
      </c>
      <c r="G57" s="4" t="s">
        <v>10</v>
      </c>
      <c r="H57" s="3">
        <v>15200</v>
      </c>
      <c r="I57" s="16" t="s">
        <v>166</v>
      </c>
      <c r="J57" s="24">
        <f t="shared" ca="1" si="11"/>
        <v>0</v>
      </c>
      <c r="K57" s="28">
        <f t="shared" ca="1" si="10"/>
        <v>4.1752224503764541</v>
      </c>
      <c r="L57" s="5">
        <v>36000</v>
      </c>
      <c r="M57" s="5">
        <f t="shared" ca="1" si="9"/>
        <v>0</v>
      </c>
    </row>
    <row r="58" spans="1:13" x14ac:dyDescent="0.2">
      <c r="A58" s="11" t="s">
        <v>104</v>
      </c>
      <c r="B58" s="11" t="s">
        <v>105</v>
      </c>
      <c r="C58" s="2" t="s">
        <v>106</v>
      </c>
      <c r="D58" s="19">
        <f t="shared" ca="1" si="8"/>
        <v>1146</v>
      </c>
      <c r="E58" s="3" t="s">
        <v>18</v>
      </c>
      <c r="F58" s="3" t="s">
        <v>107</v>
      </c>
      <c r="G58" s="4" t="s">
        <v>10</v>
      </c>
      <c r="H58" s="12">
        <v>1619</v>
      </c>
      <c r="I58" s="16" t="s">
        <v>160</v>
      </c>
      <c r="J58" s="24">
        <f t="shared" ca="1" si="11"/>
        <v>0</v>
      </c>
      <c r="K58" s="28">
        <f t="shared" ca="1" si="10"/>
        <v>3.137577002053388</v>
      </c>
      <c r="L58" s="5">
        <v>12200</v>
      </c>
      <c r="M58" s="5">
        <f t="shared" ca="1" si="9"/>
        <v>0</v>
      </c>
    </row>
    <row r="59" spans="1:13" x14ac:dyDescent="0.2">
      <c r="A59" s="7" t="s">
        <v>112</v>
      </c>
      <c r="B59" s="11" t="s">
        <v>113</v>
      </c>
      <c r="C59" s="2">
        <v>42127</v>
      </c>
      <c r="D59" s="19">
        <f t="shared" ca="1" si="8"/>
        <v>1052</v>
      </c>
      <c r="E59" s="3" t="s">
        <v>18</v>
      </c>
      <c r="F59" s="3" t="s">
        <v>9</v>
      </c>
      <c r="G59" s="4" t="s">
        <v>10</v>
      </c>
      <c r="H59" s="3">
        <v>13890</v>
      </c>
      <c r="I59" s="16" t="s">
        <v>165</v>
      </c>
      <c r="J59" s="24">
        <f t="shared" ca="1" si="11"/>
        <v>0</v>
      </c>
      <c r="K59" s="28">
        <f t="shared" ca="1" si="10"/>
        <v>2.8802190280629705</v>
      </c>
      <c r="L59" s="5">
        <v>24000</v>
      </c>
      <c r="M59" s="5">
        <f t="shared" ca="1" si="9"/>
        <v>0</v>
      </c>
    </row>
    <row r="60" spans="1:13" x14ac:dyDescent="0.2">
      <c r="A60" s="7" t="s">
        <v>114</v>
      </c>
      <c r="B60" s="11" t="s">
        <v>115</v>
      </c>
      <c r="C60" s="2">
        <v>42258</v>
      </c>
      <c r="D60" s="19">
        <f t="shared" ca="1" si="8"/>
        <v>921</v>
      </c>
      <c r="E60" s="3" t="s">
        <v>18</v>
      </c>
      <c r="F60" s="3" t="s">
        <v>38</v>
      </c>
      <c r="G60" s="4" t="s">
        <v>10</v>
      </c>
      <c r="H60" s="3">
        <v>6317</v>
      </c>
      <c r="I60" s="16" t="s">
        <v>164</v>
      </c>
      <c r="J60" s="24">
        <f t="shared" ca="1" si="11"/>
        <v>0</v>
      </c>
      <c r="K60" s="28">
        <f t="shared" ca="1" si="10"/>
        <v>2.5215605749486651</v>
      </c>
      <c r="L60" s="5">
        <v>26000</v>
      </c>
      <c r="M60" s="5">
        <f t="shared" ca="1" si="9"/>
        <v>0</v>
      </c>
    </row>
    <row r="61" spans="1:13" x14ac:dyDescent="0.2">
      <c r="A61" s="7" t="s">
        <v>116</v>
      </c>
      <c r="B61" s="11" t="s">
        <v>115</v>
      </c>
      <c r="C61" s="2">
        <v>42288</v>
      </c>
      <c r="D61" s="19">
        <f t="shared" ca="1" si="8"/>
        <v>891</v>
      </c>
      <c r="E61" s="3" t="s">
        <v>18</v>
      </c>
      <c r="F61" s="3" t="s">
        <v>38</v>
      </c>
      <c r="G61" s="4" t="s">
        <v>10</v>
      </c>
      <c r="H61" s="3">
        <v>8808</v>
      </c>
      <c r="I61" s="16" t="s">
        <v>164</v>
      </c>
      <c r="J61" s="24">
        <f t="shared" ca="1" si="11"/>
        <v>0</v>
      </c>
      <c r="K61" s="28">
        <f t="shared" ca="1" si="10"/>
        <v>2.4394250513347022</v>
      </c>
      <c r="L61" s="5">
        <v>26000</v>
      </c>
      <c r="M61" s="5">
        <f t="shared" ca="1" si="9"/>
        <v>0</v>
      </c>
    </row>
    <row r="62" spans="1:13" x14ac:dyDescent="0.2">
      <c r="A62" s="9" t="s">
        <v>117</v>
      </c>
      <c r="B62" s="9" t="s">
        <v>7</v>
      </c>
      <c r="C62" s="6" t="s">
        <v>118</v>
      </c>
      <c r="D62" s="19">
        <f t="shared" ca="1" si="8"/>
        <v>819</v>
      </c>
      <c r="E62" s="3" t="s">
        <v>18</v>
      </c>
      <c r="F62" s="3" t="s">
        <v>43</v>
      </c>
      <c r="G62" s="4" t="s">
        <v>10</v>
      </c>
      <c r="H62" s="3"/>
      <c r="I62" s="16" t="s">
        <v>166</v>
      </c>
      <c r="J62" s="24">
        <f t="shared" ca="1" si="11"/>
        <v>0</v>
      </c>
      <c r="K62" s="28">
        <f t="shared" ca="1" si="10"/>
        <v>2.2422997946611911</v>
      </c>
      <c r="L62" s="5">
        <v>36000</v>
      </c>
      <c r="M62" s="5">
        <f t="shared" ca="1" si="9"/>
        <v>0</v>
      </c>
    </row>
    <row r="63" spans="1:13" x14ac:dyDescent="0.2">
      <c r="A63" s="7" t="s">
        <v>119</v>
      </c>
      <c r="B63" s="11" t="s">
        <v>113</v>
      </c>
      <c r="C63" s="2" t="s">
        <v>120</v>
      </c>
      <c r="D63" s="19">
        <f t="shared" ca="1" si="8"/>
        <v>750</v>
      </c>
      <c r="E63" s="3" t="s">
        <v>18</v>
      </c>
      <c r="F63" s="3" t="s">
        <v>38</v>
      </c>
      <c r="G63" s="4" t="s">
        <v>10</v>
      </c>
      <c r="H63" s="12">
        <v>3131</v>
      </c>
      <c r="I63" s="16" t="s">
        <v>165</v>
      </c>
      <c r="J63" s="24">
        <f t="shared" ca="1" si="11"/>
        <v>0</v>
      </c>
      <c r="K63" s="28">
        <f t="shared" ca="1" si="10"/>
        <v>2.0533880903490758</v>
      </c>
      <c r="L63" s="5">
        <v>24000</v>
      </c>
      <c r="M63" s="5">
        <f t="shared" ca="1" si="9"/>
        <v>0</v>
      </c>
    </row>
    <row r="64" spans="1:13" x14ac:dyDescent="0.2">
      <c r="A64" s="9" t="s">
        <v>121</v>
      </c>
      <c r="B64" s="1" t="s">
        <v>122</v>
      </c>
      <c r="C64" s="2">
        <v>42583</v>
      </c>
      <c r="D64" s="19">
        <f t="shared" ca="1" si="8"/>
        <v>596</v>
      </c>
      <c r="E64" s="3" t="s">
        <v>18</v>
      </c>
      <c r="F64" s="4" t="s">
        <v>123</v>
      </c>
      <c r="G64" s="4" t="s">
        <v>10</v>
      </c>
      <c r="H64" s="3">
        <v>1858</v>
      </c>
      <c r="I64" s="16" t="s">
        <v>165</v>
      </c>
      <c r="J64" s="24">
        <f t="shared" ca="1" si="11"/>
        <v>0</v>
      </c>
      <c r="K64" s="28">
        <f t="shared" ca="1" si="10"/>
        <v>1.6317590691307324</v>
      </c>
      <c r="L64" s="5">
        <v>24000</v>
      </c>
      <c r="M64" s="5">
        <f t="shared" ca="1" si="9"/>
        <v>0</v>
      </c>
    </row>
    <row r="65" spans="1:1" x14ac:dyDescent="0.2">
      <c r="A65" s="13" t="s">
        <v>127</v>
      </c>
    </row>
  </sheetData>
  <mergeCells count="4">
    <mergeCell ref="T2:T6"/>
    <mergeCell ref="N3:P6"/>
    <mergeCell ref="A14:M14"/>
    <mergeCell ref="A30:M30"/>
  </mergeCells>
  <dataValidations count="3">
    <dataValidation allowBlank="1" showInputMessage="1" showErrorMessage="1" promptTitle="valeur d'achat" prompt="94 856 f" sqref="A38:A39"/>
    <dataValidation allowBlank="1" showInputMessage="1" showErrorMessage="1" promptTitle="valeur d'achat" prompt="100 000 f" sqref="A19:A20"/>
    <dataValidation allowBlank="1" showInputMessage="1" showErrorMessage="1" promptTitle="creche municipale" prompt="25 Mme ricard tel:04 42 87 16 51" sqref="B19:B21"/>
  </dataValidations>
  <pageMargins left="0.25" right="0.25" top="0.75" bottom="0.75" header="0.3" footer="0.3"/>
  <pageSetup paperSize="8" scale="76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ThisWorkbook.faites_parler_excel">
                <anchor moveWithCells="1" sizeWithCells="1">
                  <from>
                    <xdr:col>13</xdr:col>
                    <xdr:colOff>0</xdr:colOff>
                    <xdr:row>7</xdr:row>
                    <xdr:rowOff>19050</xdr:rowOff>
                  </from>
                  <to>
                    <xdr:col>14</xdr:col>
                    <xdr:colOff>352425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ThisWorkbook.arretez_le">
                <anchor moveWithCells="1" sizeWithCells="1">
                  <from>
                    <xdr:col>17</xdr:col>
                    <xdr:colOff>257175</xdr:colOff>
                    <xdr:row>7</xdr:row>
                    <xdr:rowOff>9525</xdr:rowOff>
                  </from>
                  <to>
                    <xdr:col>20</xdr:col>
                    <xdr:colOff>0</xdr:colOff>
                    <xdr:row>8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zoomScale="60" workbookViewId="0"/>
  </sheetViews>
  <sheetFormatPr baseColWidth="10" defaultRowHeight="12.75" x14ac:dyDescent="0.2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MODELISATION</vt:lpstr>
      <vt:lpstr>MODELISATION N1</vt:lpstr>
      <vt:lpstr>MODELISATION N2</vt:lpstr>
      <vt:lpstr>MODELISATION N3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CATELLA</dc:creator>
  <cp:lastModifiedBy>Jérôme CATELLA</cp:lastModifiedBy>
  <cp:lastPrinted>2018-03-02T13:43:10Z</cp:lastPrinted>
  <dcterms:created xsi:type="dcterms:W3CDTF">2018-02-27T08:29:52Z</dcterms:created>
  <dcterms:modified xsi:type="dcterms:W3CDTF">2018-03-20T07:26:43Z</dcterms:modified>
</cp:coreProperties>
</file>