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XCEL_PRATIQUE\Tingsaba\"/>
    </mc:Choice>
  </mc:AlternateContent>
  <xr:revisionPtr revIDLastSave="0" documentId="8_{1D261870-2737-4C6B-BC9E-7500ED6E8387}" xr6:coauthVersionLast="47" xr6:coauthVersionMax="47" xr10:uidLastSave="{00000000-0000-0000-0000-000000000000}"/>
  <bookViews>
    <workbookView xWindow="28680" yWindow="-120" windowWidth="29040" windowHeight="15720" activeTab="4" xr2:uid="{66B4BCA2-35B8-44B7-83C7-015F62DC650A}"/>
  </bookViews>
  <sheets>
    <sheet name="qté a repartir" sheetId="1" r:id="rId1"/>
    <sheet name="Gille de repartition" sheetId="2" r:id="rId2"/>
    <sheet name="repartition LOT 1" sheetId="7" r:id="rId3"/>
    <sheet name="repartition LOT 2" sheetId="3" r:id="rId4"/>
    <sheet name="repartition LOT 3" sheetId="8" r:id="rId5"/>
    <sheet name="TOTAL REPARTITION" sheetId="9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6" i="3" l="1"/>
  <c r="J16" i="3"/>
  <c r="I16" i="3"/>
  <c r="H16" i="3"/>
  <c r="G16" i="3"/>
  <c r="F16" i="3"/>
  <c r="E16" i="3"/>
  <c r="D16" i="3"/>
  <c r="C16" i="3"/>
  <c r="B16" i="3"/>
  <c r="C16" i="7"/>
  <c r="D16" i="7"/>
  <c r="E16" i="7"/>
  <c r="F16" i="7"/>
  <c r="G16" i="7"/>
  <c r="H16" i="7"/>
  <c r="I16" i="7"/>
  <c r="J16" i="7"/>
  <c r="K16" i="7"/>
  <c r="B16" i="7"/>
  <c r="J15" i="8"/>
  <c r="I9" i="8"/>
  <c r="H7" i="8"/>
  <c r="H15" i="8"/>
  <c r="G9" i="8"/>
  <c r="G11" i="8"/>
  <c r="E9" i="8"/>
  <c r="E11" i="8"/>
  <c r="D4" i="8"/>
  <c r="D5" i="8"/>
  <c r="D12" i="8"/>
  <c r="B7" i="8"/>
  <c r="G3" i="8"/>
  <c r="B6" i="7"/>
  <c r="C6" i="7"/>
  <c r="C15" i="3"/>
  <c r="D15" i="3"/>
  <c r="E15" i="3"/>
  <c r="F15" i="3"/>
  <c r="G15" i="3"/>
  <c r="H15" i="3"/>
  <c r="I15" i="3"/>
  <c r="J15" i="3"/>
  <c r="K15" i="3"/>
  <c r="C13" i="3"/>
  <c r="D13" i="3"/>
  <c r="E13" i="3"/>
  <c r="F13" i="3"/>
  <c r="G13" i="3"/>
  <c r="H13" i="3"/>
  <c r="I13" i="3"/>
  <c r="J13" i="3"/>
  <c r="K13" i="3"/>
  <c r="C11" i="3"/>
  <c r="D11" i="3"/>
  <c r="E11" i="3"/>
  <c r="F11" i="3"/>
  <c r="G11" i="3"/>
  <c r="H11" i="3"/>
  <c r="I11" i="3"/>
  <c r="J11" i="3"/>
  <c r="K11" i="3"/>
  <c r="C9" i="3"/>
  <c r="D9" i="3"/>
  <c r="E9" i="3"/>
  <c r="F9" i="3"/>
  <c r="G9" i="3"/>
  <c r="H9" i="3"/>
  <c r="I9" i="3"/>
  <c r="J9" i="3"/>
  <c r="K9" i="3"/>
  <c r="C8" i="3"/>
  <c r="D8" i="3"/>
  <c r="E8" i="3"/>
  <c r="F8" i="3"/>
  <c r="G8" i="3"/>
  <c r="H8" i="3"/>
  <c r="I8" i="3"/>
  <c r="J8" i="3"/>
  <c r="K8" i="3"/>
  <c r="C7" i="3"/>
  <c r="D7" i="3"/>
  <c r="E7" i="3"/>
  <c r="F7" i="3"/>
  <c r="G7" i="3"/>
  <c r="H7" i="3"/>
  <c r="I7" i="3"/>
  <c r="J7" i="3"/>
  <c r="K7" i="3"/>
  <c r="C6" i="3"/>
  <c r="D6" i="3"/>
  <c r="E6" i="3"/>
  <c r="F6" i="3"/>
  <c r="G6" i="3"/>
  <c r="H6" i="3"/>
  <c r="I6" i="3"/>
  <c r="J6" i="3"/>
  <c r="K6" i="3"/>
  <c r="C5" i="3"/>
  <c r="D5" i="3"/>
  <c r="E5" i="3"/>
  <c r="F5" i="3"/>
  <c r="G5" i="3"/>
  <c r="H5" i="3"/>
  <c r="I5" i="3"/>
  <c r="J5" i="3"/>
  <c r="K5" i="3"/>
  <c r="C4" i="3"/>
  <c r="D4" i="3"/>
  <c r="E4" i="3"/>
  <c r="F4" i="3"/>
  <c r="G4" i="3"/>
  <c r="H4" i="3"/>
  <c r="I4" i="3"/>
  <c r="J4" i="3"/>
  <c r="K4" i="3"/>
  <c r="B15" i="3"/>
  <c r="B13" i="3"/>
  <c r="B11" i="3"/>
  <c r="B5" i="3"/>
  <c r="B6" i="3"/>
  <c r="B7" i="3"/>
  <c r="B8" i="3"/>
  <c r="B9" i="3"/>
  <c r="B4" i="3"/>
  <c r="E6" i="7"/>
  <c r="F6" i="7"/>
  <c r="G6" i="7"/>
  <c r="H6" i="7"/>
  <c r="I6" i="7"/>
  <c r="J6" i="7"/>
  <c r="K6" i="7"/>
  <c r="D6" i="7"/>
  <c r="F9" i="9"/>
  <c r="F9" i="8" s="1"/>
  <c r="F10" i="9"/>
  <c r="F10" i="8" s="1"/>
  <c r="F11" i="9"/>
  <c r="F11" i="8" s="1"/>
  <c r="C4" i="9"/>
  <c r="C4" i="8" s="1"/>
  <c r="D4" i="9"/>
  <c r="C5" i="9"/>
  <c r="C5" i="8" s="1"/>
  <c r="K5" i="9"/>
  <c r="K5" i="8" s="1"/>
  <c r="B6" i="9"/>
  <c r="B6" i="8" s="1"/>
  <c r="K6" i="9"/>
  <c r="K6" i="8" s="1"/>
  <c r="H7" i="9"/>
  <c r="J7" i="9"/>
  <c r="J7" i="8" s="1"/>
  <c r="G8" i="9"/>
  <c r="G8" i="8" s="1"/>
  <c r="H8" i="9"/>
  <c r="H8" i="8" s="1"/>
  <c r="E9" i="9"/>
  <c r="G9" i="9"/>
  <c r="H9" i="9"/>
  <c r="H9" i="8" s="1"/>
  <c r="D10" i="9"/>
  <c r="D10" i="8" s="1"/>
  <c r="E10" i="9"/>
  <c r="E10" i="8" s="1"/>
  <c r="G10" i="9"/>
  <c r="G10" i="8" s="1"/>
  <c r="D11" i="9"/>
  <c r="D11" i="8" s="1"/>
  <c r="E11" i="9"/>
  <c r="C12" i="9"/>
  <c r="C12" i="8" s="1"/>
  <c r="D12" i="9"/>
  <c r="C13" i="9"/>
  <c r="C13" i="8" s="1"/>
  <c r="K13" i="9"/>
  <c r="K13" i="8" s="1"/>
  <c r="B14" i="9"/>
  <c r="B14" i="8" s="1"/>
  <c r="K14" i="9"/>
  <c r="K14" i="8" s="1"/>
  <c r="H15" i="9"/>
  <c r="J15" i="9"/>
  <c r="G3" i="9"/>
  <c r="E3" i="9"/>
  <c r="E3" i="8" s="1"/>
  <c r="D3" i="9"/>
  <c r="D3" i="8" s="1"/>
  <c r="K17" i="2"/>
  <c r="J17" i="2"/>
  <c r="I17" i="2"/>
  <c r="G17" i="2"/>
  <c r="E17" i="2"/>
  <c r="D17" i="2"/>
  <c r="C17" i="2"/>
  <c r="B17" i="2"/>
  <c r="H12" i="2"/>
  <c r="F12" i="2"/>
  <c r="K6" i="1"/>
  <c r="K7" i="9" s="1"/>
  <c r="K7" i="8" s="1"/>
  <c r="J6" i="1"/>
  <c r="J8" i="9" s="1"/>
  <c r="J8" i="8" s="1"/>
  <c r="I6" i="1"/>
  <c r="I9" i="9" s="1"/>
  <c r="H6" i="1"/>
  <c r="H10" i="9" s="1"/>
  <c r="H10" i="8" s="1"/>
  <c r="G6" i="1"/>
  <c r="G11" i="9" s="1"/>
  <c r="F6" i="1"/>
  <c r="F4" i="9" s="1"/>
  <c r="F4" i="8" s="1"/>
  <c r="E6" i="1"/>
  <c r="E4" i="9" s="1"/>
  <c r="E4" i="8" s="1"/>
  <c r="D6" i="1"/>
  <c r="D5" i="9" s="1"/>
  <c r="C6" i="1"/>
  <c r="C6" i="9" s="1"/>
  <c r="C6" i="8" s="1"/>
  <c r="B6" i="1"/>
  <c r="B7" i="9" s="1"/>
  <c r="I8" i="9" l="1"/>
  <c r="I8" i="8" s="1"/>
  <c r="B13" i="9"/>
  <c r="B13" i="8" s="1"/>
  <c r="I7" i="9"/>
  <c r="I7" i="8" s="1"/>
  <c r="B5" i="9"/>
  <c r="B5" i="8" s="1"/>
  <c r="K12" i="9"/>
  <c r="K12" i="8" s="1"/>
  <c r="K4" i="9"/>
  <c r="K4" i="8" s="1"/>
  <c r="H3" i="9"/>
  <c r="G15" i="9"/>
  <c r="G15" i="8" s="1"/>
  <c r="H14" i="9"/>
  <c r="H14" i="8" s="1"/>
  <c r="I13" i="9"/>
  <c r="I13" i="8" s="1"/>
  <c r="J12" i="9"/>
  <c r="J12" i="8" s="1"/>
  <c r="K11" i="9"/>
  <c r="K11" i="8" s="1"/>
  <c r="B11" i="9"/>
  <c r="B11" i="8" s="1"/>
  <c r="C10" i="9"/>
  <c r="C10" i="8" s="1"/>
  <c r="D9" i="9"/>
  <c r="D9" i="8" s="1"/>
  <c r="E8" i="9"/>
  <c r="E8" i="8" s="1"/>
  <c r="G7" i="9"/>
  <c r="G7" i="8" s="1"/>
  <c r="H6" i="9"/>
  <c r="H6" i="8" s="1"/>
  <c r="I5" i="9"/>
  <c r="I5" i="8" s="1"/>
  <c r="J4" i="9"/>
  <c r="J4" i="8" s="1"/>
  <c r="F3" i="9"/>
  <c r="F3" i="8" s="1"/>
  <c r="F16" i="8" s="1"/>
  <c r="F8" i="9"/>
  <c r="F8" i="8" s="1"/>
  <c r="J14" i="9"/>
  <c r="J14" i="8" s="1"/>
  <c r="B12" i="9"/>
  <c r="B12" i="8" s="1"/>
  <c r="I6" i="9"/>
  <c r="I6" i="8" s="1"/>
  <c r="I3" i="9"/>
  <c r="I3" i="8" s="1"/>
  <c r="E15" i="9"/>
  <c r="E15" i="8" s="1"/>
  <c r="G14" i="9"/>
  <c r="G14" i="8" s="1"/>
  <c r="H13" i="9"/>
  <c r="H13" i="8" s="1"/>
  <c r="I12" i="9"/>
  <c r="J11" i="9"/>
  <c r="J11" i="8" s="1"/>
  <c r="K10" i="9"/>
  <c r="K10" i="8" s="1"/>
  <c r="B10" i="9"/>
  <c r="B10" i="8" s="1"/>
  <c r="C9" i="9"/>
  <c r="C9" i="8" s="1"/>
  <c r="D8" i="9"/>
  <c r="D8" i="8" s="1"/>
  <c r="E7" i="9"/>
  <c r="E7" i="8" s="1"/>
  <c r="G6" i="9"/>
  <c r="G6" i="8" s="1"/>
  <c r="H5" i="9"/>
  <c r="H5" i="8" s="1"/>
  <c r="I4" i="9"/>
  <c r="I4" i="8" s="1"/>
  <c r="F15" i="9"/>
  <c r="F15" i="8" s="1"/>
  <c r="F7" i="9"/>
  <c r="F7" i="8" s="1"/>
  <c r="I14" i="9"/>
  <c r="I14" i="8" s="1"/>
  <c r="C11" i="9"/>
  <c r="C11" i="8" s="1"/>
  <c r="J5" i="9"/>
  <c r="J5" i="8" s="1"/>
  <c r="B3" i="9"/>
  <c r="J3" i="9"/>
  <c r="J3" i="8" s="1"/>
  <c r="D15" i="9"/>
  <c r="D15" i="8" s="1"/>
  <c r="E14" i="9"/>
  <c r="E14" i="8" s="1"/>
  <c r="G13" i="9"/>
  <c r="G13" i="8" s="1"/>
  <c r="H12" i="9"/>
  <c r="H12" i="8" s="1"/>
  <c r="I11" i="9"/>
  <c r="I11" i="8" s="1"/>
  <c r="J10" i="9"/>
  <c r="J10" i="8" s="1"/>
  <c r="K9" i="9"/>
  <c r="K9" i="8" s="1"/>
  <c r="B9" i="9"/>
  <c r="B9" i="8" s="1"/>
  <c r="C8" i="9"/>
  <c r="C8" i="8" s="1"/>
  <c r="D7" i="9"/>
  <c r="D7" i="8" s="1"/>
  <c r="E6" i="9"/>
  <c r="E6" i="8" s="1"/>
  <c r="E16" i="8" s="1"/>
  <c r="G5" i="9"/>
  <c r="G5" i="8" s="1"/>
  <c r="H4" i="9"/>
  <c r="H4" i="8" s="1"/>
  <c r="F14" i="9"/>
  <c r="F14" i="8" s="1"/>
  <c r="F6" i="9"/>
  <c r="F6" i="8" s="1"/>
  <c r="I15" i="9"/>
  <c r="I15" i="8" s="1"/>
  <c r="B4" i="9"/>
  <c r="B4" i="8" s="1"/>
  <c r="K3" i="9"/>
  <c r="K3" i="8" s="1"/>
  <c r="C15" i="9"/>
  <c r="C15" i="8" s="1"/>
  <c r="D14" i="9"/>
  <c r="D14" i="8" s="1"/>
  <c r="E13" i="9"/>
  <c r="E13" i="8" s="1"/>
  <c r="G12" i="9"/>
  <c r="G12" i="8" s="1"/>
  <c r="H11" i="9"/>
  <c r="H11" i="8" s="1"/>
  <c r="I10" i="9"/>
  <c r="I10" i="8" s="1"/>
  <c r="J9" i="9"/>
  <c r="J9" i="8" s="1"/>
  <c r="K8" i="9"/>
  <c r="K8" i="8" s="1"/>
  <c r="B8" i="9"/>
  <c r="B8" i="8" s="1"/>
  <c r="C7" i="9"/>
  <c r="C7" i="8" s="1"/>
  <c r="D6" i="9"/>
  <c r="D6" i="8" s="1"/>
  <c r="D16" i="8" s="1"/>
  <c r="E5" i="9"/>
  <c r="E5" i="8" s="1"/>
  <c r="G4" i="9"/>
  <c r="F13" i="9"/>
  <c r="F13" i="8" s="1"/>
  <c r="F5" i="9"/>
  <c r="F5" i="8" s="1"/>
  <c r="J6" i="9"/>
  <c r="J6" i="8" s="1"/>
  <c r="J13" i="9"/>
  <c r="J13" i="8" s="1"/>
  <c r="C3" i="9"/>
  <c r="K15" i="9"/>
  <c r="K15" i="8" s="1"/>
  <c r="B15" i="9"/>
  <c r="B15" i="8" s="1"/>
  <c r="C14" i="9"/>
  <c r="C14" i="8" s="1"/>
  <c r="D13" i="9"/>
  <c r="D13" i="8" s="1"/>
  <c r="E12" i="9"/>
  <c r="E12" i="8" s="1"/>
  <c r="F12" i="9"/>
  <c r="F12" i="8" s="1"/>
  <c r="H17" i="2"/>
  <c r="F17" i="2"/>
  <c r="B16" i="9" l="1"/>
  <c r="B3" i="8"/>
  <c r="B16" i="8" s="1"/>
  <c r="E16" i="9"/>
  <c r="C16" i="9"/>
  <c r="C3" i="8"/>
  <c r="C16" i="8" s="1"/>
  <c r="K16" i="9"/>
  <c r="K16" i="8"/>
  <c r="G16" i="9"/>
  <c r="G4" i="8"/>
  <c r="G16" i="8" s="1"/>
  <c r="D16" i="9"/>
  <c r="J16" i="8"/>
  <c r="I16" i="9"/>
  <c r="I12" i="8"/>
  <c r="I16" i="8" s="1"/>
  <c r="J16" i="9"/>
  <c r="H16" i="9"/>
  <c r="H3" i="8"/>
  <c r="H16" i="8" s="1"/>
  <c r="F16" i="9"/>
</calcChain>
</file>

<file path=xl/sharedStrings.xml><?xml version="1.0" encoding="utf-8"?>
<sst xmlns="http://schemas.openxmlformats.org/spreadsheetml/2006/main" count="146" uniqueCount="35">
  <si>
    <t>LOTS</t>
  </si>
  <si>
    <t xml:space="preserve">Sorgho </t>
  </si>
  <si>
    <t>Mil</t>
  </si>
  <si>
    <t>Maïs Composite</t>
  </si>
  <si>
    <t>Maïs hybride</t>
  </si>
  <si>
    <t>Riz Irrigué</t>
  </si>
  <si>
    <t>Riz pluvial</t>
  </si>
  <si>
    <t>Niébé</t>
  </si>
  <si>
    <t>Sésame</t>
  </si>
  <si>
    <t>Arachide</t>
  </si>
  <si>
    <t>Soja</t>
  </si>
  <si>
    <t>REGIONS</t>
  </si>
  <si>
    <t>TABLEAU 1: BESOIN  en kg</t>
  </si>
  <si>
    <t xml:space="preserve">LOT 1: </t>
  </si>
  <si>
    <t xml:space="preserve">LOT 2: </t>
  </si>
  <si>
    <t xml:space="preserve">LOT 3: </t>
  </si>
  <si>
    <t>TOTAL</t>
  </si>
  <si>
    <t>TABLEAU 2: grille de repartition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</si>
  <si>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</si>
  <si>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</si>
  <si>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</si>
  <si>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</si>
  <si>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</si>
  <si>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</si>
  <si>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</si>
  <si>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</si>
  <si>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</si>
  <si>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</si>
  <si>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</si>
  <si>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</si>
  <si>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</si>
  <si>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TABLEAU 3: REPARTITION uniquement du  LOT 1</t>
  </si>
  <si>
    <t>TABLEAU 4: REPARTITION uniquement du  LOT 2</t>
  </si>
  <si>
    <t>TABLEAU 5: REPARTITION uniquement du  LOT 3 + le surplus du LOT 1</t>
  </si>
  <si>
    <t>TABLEAU 6: REPARTITION DU TOTAL DES LOT (1, 2, 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</si>
</sst>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3" formatCode="_-* #,##0.00_-;\-* #,##0.00_-;_-* &quot;-&quot;??_-;_-@_-"/>
    <numFmt numFmtId="164" formatCode="_(* #,##0_);_(* \(#,##0\);_(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color rgb="FF000000"/>
      <name val="Arial Narrow"/>
      <family val="2"/>
    </font>
    <font>
      <b/>
      <sz val="12"/>
      <name val="Arial Narrow"/>
      <family val="2"/>
    </font>
    <font>
      <b/>
      <sz val="9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4" fillId="0" borderId="2" xfId="0" applyFont="1" applyBorder="1"/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/>
    <xf numFmtId="0" fontId="5" fillId="3" borderId="5" xfId="0" applyFont="1" applyFill="1" applyBorder="1"/>
    <xf numFmtId="0" fontId="5" fillId="3" borderId="6" xfId="0" applyFont="1" applyFill="1" applyBorder="1" applyAlignment="1">
      <alignment horizontal="center" vertical="center"/>
    </xf>
    <xf numFmtId="41" fontId="6" fillId="3" borderId="7" xfId="2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41" fontId="7" fillId="3" borderId="7" xfId="2" applyFont="1" applyFill="1" applyBorder="1" applyAlignment="1">
      <alignment horizontal="center" vertical="center" wrapText="1"/>
    </xf>
    <xf numFmtId="0" fontId="5" fillId="4" borderId="8" xfId="0" applyFont="1" applyFill="1" applyBorder="1"/>
    <xf numFmtId="41" fontId="6" fillId="4" borderId="9" xfId="2" applyFont="1" applyFill="1" applyBorder="1" applyAlignment="1">
      <alignment horizontal="center" vertical="center" wrapText="1"/>
    </xf>
    <xf numFmtId="41" fontId="6" fillId="4" borderId="10" xfId="2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5" fillId="5" borderId="11" xfId="0" applyFont="1" applyFill="1" applyBorder="1"/>
    <xf numFmtId="41" fontId="6" fillId="5" borderId="12" xfId="2" applyFont="1" applyFill="1" applyBorder="1" applyAlignment="1">
      <alignment horizontal="center" vertical="center" wrapText="1"/>
    </xf>
    <xf numFmtId="41" fontId="6" fillId="5" borderId="13" xfId="2" applyFont="1" applyFill="1" applyBorder="1" applyAlignment="1">
      <alignment horizontal="center" vertical="center" wrapText="1"/>
    </xf>
    <xf numFmtId="41" fontId="8" fillId="0" borderId="2" xfId="2" applyFont="1" applyFill="1" applyBorder="1" applyAlignment="1">
      <alignment horizontal="left" vertical="center" wrapText="1"/>
    </xf>
    <xf numFmtId="41" fontId="8" fillId="0" borderId="3" xfId="2" applyFont="1" applyFill="1" applyBorder="1" applyAlignment="1">
      <alignment horizontal="center" vertical="center" wrapText="1"/>
    </xf>
    <xf numFmtId="41" fontId="8" fillId="0" borderId="4" xfId="2" applyFont="1" applyFill="1" applyBorder="1" applyAlignment="1">
      <alignment horizontal="center" vertical="center" wrapText="1"/>
    </xf>
    <xf numFmtId="9" fontId="9" fillId="0" borderId="14" xfId="3" applyFont="1" applyBorder="1" applyAlignment="1">
      <alignment horizontal="center" vertical="center"/>
    </xf>
    <xf numFmtId="9" fontId="2" fillId="0" borderId="14" xfId="3" applyFont="1" applyBorder="1" applyAlignment="1">
      <alignment horizontal="center" vertical="center" wrapText="1"/>
    </xf>
    <xf numFmtId="9" fontId="2" fillId="2" borderId="14" xfId="3" applyFont="1" applyFill="1" applyBorder="1"/>
    <xf numFmtId="9" fontId="10" fillId="0" borderId="14" xfId="3" applyFont="1" applyBorder="1"/>
    <xf numFmtId="2" fontId="13" fillId="0" borderId="14" xfId="3" applyNumberFormat="1" applyFont="1" applyBorder="1"/>
    <xf numFmtId="2" fontId="14" fillId="0" borderId="14" xfId="3" applyNumberFormat="1" applyFont="1" applyFill="1" applyBorder="1"/>
    <xf numFmtId="2" fontId="13" fillId="0" borderId="14" xfId="1" applyNumberFormat="1" applyFont="1" applyBorder="1"/>
    <xf numFmtId="0" fontId="0" fillId="6" borderId="0" xfId="0" applyFill="1"/>
    <xf numFmtId="9" fontId="9" fillId="0" borderId="10" xfId="3" applyFont="1" applyBorder="1" applyAlignment="1">
      <alignment horizontal="center" vertical="center"/>
    </xf>
    <xf numFmtId="9" fontId="2" fillId="0" borderId="10" xfId="3" applyFont="1" applyBorder="1" applyAlignment="1">
      <alignment horizontal="center" vertical="center" wrapText="1"/>
    </xf>
    <xf numFmtId="9" fontId="2" fillId="2" borderId="10" xfId="3" applyFont="1" applyFill="1" applyBorder="1"/>
    <xf numFmtId="0" fontId="0" fillId="6" borderId="10" xfId="0" applyFill="1" applyBorder="1"/>
    <xf numFmtId="2" fontId="11" fillId="6" borderId="10" xfId="3" applyNumberFormat="1" applyFont="1" applyFill="1" applyBorder="1"/>
    <xf numFmtId="0" fontId="0" fillId="0" borderId="10" xfId="0" applyBorder="1"/>
    <xf numFmtId="2" fontId="11" fillId="0" borderId="10" xfId="3" applyNumberFormat="1" applyFont="1" applyBorder="1"/>
    <xf numFmtId="9" fontId="10" fillId="0" borderId="10" xfId="3" applyFont="1" applyBorder="1"/>
    <xf numFmtId="43" fontId="11" fillId="0" borderId="10" xfId="1" applyFont="1" applyBorder="1"/>
    <xf numFmtId="43" fontId="10" fillId="0" borderId="10" xfId="1" applyFont="1" applyBorder="1"/>
    <xf numFmtId="0" fontId="2" fillId="0" borderId="0" xfId="0" applyFont="1"/>
    <xf numFmtId="0" fontId="3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4">
    <cellStyle name="Milliers" xfId="1" builtinId="3"/>
    <cellStyle name="Milliers [0]" xfId="2" builtinId="6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B7C4A-D854-4487-B2FF-5E501FCC1208}">
  <dimension ref="A1:K7"/>
  <sheetViews>
    <sheetView zoomScale="110" zoomScaleNormal="110" workbookViewId="0">
      <selection activeCell="B4" sqref="B4"/>
    </sheetView>
  </sheetViews>
  <sheetFormatPr baseColWidth="10" defaultRowHeight="14.4" x14ac:dyDescent="0.3"/>
  <cols>
    <col min="1" max="1" width="18.21875" customWidth="1"/>
    <col min="4" max="4" width="14.5546875" customWidth="1"/>
    <col min="5" max="5" width="11.88671875" bestFit="1" customWidth="1"/>
  </cols>
  <sheetData>
    <row r="1" spans="1:11" ht="26.4" thickBot="1" x14ac:dyDescent="0.55000000000000004">
      <c r="A1" s="39" t="s">
        <v>12</v>
      </c>
      <c r="B1" s="39"/>
      <c r="C1" s="39"/>
      <c r="D1" s="39"/>
      <c r="E1" s="39"/>
      <c r="F1" s="39"/>
      <c r="G1" s="39"/>
      <c r="H1" s="39"/>
      <c r="I1" s="39"/>
      <c r="J1" s="39"/>
      <c r="K1" s="39"/>
    </row>
    <row r="2" spans="1:11" ht="16.8" thickTop="1" thickBot="1" x14ac:dyDescent="0.35">
      <c r="A2" s="1" t="s">
        <v>0</v>
      </c>
      <c r="B2" s="2" t="s">
        <v>1</v>
      </c>
      <c r="C2" s="3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3" t="s">
        <v>7</v>
      </c>
      <c r="I2" s="3" t="s">
        <v>8</v>
      </c>
      <c r="J2" s="3" t="s">
        <v>9</v>
      </c>
      <c r="K2" s="3" t="s">
        <v>10</v>
      </c>
    </row>
    <row r="3" spans="1:11" ht="16.8" thickTop="1" thickBot="1" x14ac:dyDescent="0.35">
      <c r="A3" s="5" t="s">
        <v>13</v>
      </c>
      <c r="B3" s="6">
        <v>0</v>
      </c>
      <c r="C3" s="6">
        <v>0</v>
      </c>
      <c r="D3" s="7">
        <v>47000</v>
      </c>
      <c r="E3" s="8">
        <v>0</v>
      </c>
      <c r="F3" s="7">
        <v>276800</v>
      </c>
      <c r="G3" s="8">
        <v>0</v>
      </c>
      <c r="H3" s="9">
        <v>2000</v>
      </c>
      <c r="I3" s="8">
        <v>0</v>
      </c>
      <c r="J3" s="8">
        <v>0</v>
      </c>
      <c r="K3" s="7">
        <v>3000</v>
      </c>
    </row>
    <row r="4" spans="1:11" ht="16.2" thickBot="1" x14ac:dyDescent="0.35">
      <c r="A4" s="10" t="s">
        <v>14</v>
      </c>
      <c r="B4" s="11">
        <v>13500</v>
      </c>
      <c r="C4" s="12">
        <v>9000</v>
      </c>
      <c r="D4" s="12">
        <v>248250</v>
      </c>
      <c r="E4" s="12">
        <v>4800</v>
      </c>
      <c r="F4" s="12">
        <v>198958</v>
      </c>
      <c r="G4" s="13"/>
      <c r="H4" s="12">
        <v>2700</v>
      </c>
      <c r="I4" s="12">
        <v>2325</v>
      </c>
      <c r="J4" s="12">
        <v>2250</v>
      </c>
      <c r="K4" s="12">
        <v>3000</v>
      </c>
    </row>
    <row r="5" spans="1:11" ht="16.2" thickBot="1" x14ac:dyDescent="0.35">
      <c r="A5" s="14" t="s">
        <v>15</v>
      </c>
      <c r="B5" s="15">
        <v>76500</v>
      </c>
      <c r="C5" s="16">
        <v>51000</v>
      </c>
      <c r="D5" s="16">
        <v>1359750</v>
      </c>
      <c r="E5" s="16">
        <v>27200</v>
      </c>
      <c r="F5" s="16">
        <v>519032</v>
      </c>
      <c r="G5" s="16">
        <v>43204</v>
      </c>
      <c r="H5" s="16">
        <v>13300</v>
      </c>
      <c r="I5" s="16">
        <v>13175</v>
      </c>
      <c r="J5" s="16">
        <v>12750</v>
      </c>
      <c r="K5" s="16">
        <v>14000</v>
      </c>
    </row>
    <row r="6" spans="1:11" ht="16.8" thickTop="1" thickBot="1" x14ac:dyDescent="0.35">
      <c r="A6" s="17" t="s">
        <v>16</v>
      </c>
      <c r="B6" s="18">
        <f>SUM(B3:B5)</f>
        <v>90000</v>
      </c>
      <c r="C6" s="19">
        <f t="shared" ref="C6:K6" si="0">SUM(C3:C5)</f>
        <v>60000</v>
      </c>
      <c r="D6" s="19">
        <f t="shared" si="0"/>
        <v>1655000</v>
      </c>
      <c r="E6" s="19">
        <f t="shared" si="0"/>
        <v>32000</v>
      </c>
      <c r="F6" s="19">
        <f t="shared" si="0"/>
        <v>994790</v>
      </c>
      <c r="G6" s="19">
        <f t="shared" si="0"/>
        <v>43204</v>
      </c>
      <c r="H6" s="19">
        <f t="shared" si="0"/>
        <v>18000</v>
      </c>
      <c r="I6" s="19">
        <f t="shared" si="0"/>
        <v>15500</v>
      </c>
      <c r="J6" s="19">
        <f t="shared" si="0"/>
        <v>15000</v>
      </c>
      <c r="K6" s="19">
        <f t="shared" si="0"/>
        <v>20000</v>
      </c>
    </row>
    <row r="7" spans="1:11" ht="15" thickTop="1" x14ac:dyDescent="0.3"/>
  </sheetData>
  <mergeCells count="1">
    <mergeCell ref="A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48D29-06B4-4A54-B618-037B068BFFCD}">
  <dimension ref="A2:K17"/>
  <sheetViews>
    <sheetView zoomScale="110" zoomScaleNormal="110" workbookViewId="0">
      <selection activeCell="G6" sqref="G6"/>
    </sheetView>
  </sheetViews>
  <sheetFormatPr baseColWidth="10" defaultRowHeight="14.4" x14ac:dyDescent="0.3"/>
  <cols>
    <col min="1" max="1" width="18.21875" customWidth="1"/>
    <col min="4" max="4" width="14.5546875" customWidth="1"/>
    <col min="5" max="5" width="11.88671875" bestFit="1" customWidth="1"/>
  </cols>
  <sheetData>
    <row r="2" spans="1:11" ht="26.4" thickBot="1" x14ac:dyDescent="0.55000000000000004">
      <c r="A2" s="39" t="s">
        <v>17</v>
      </c>
      <c r="B2" s="39"/>
      <c r="C2" s="39"/>
      <c r="D2" s="39"/>
      <c r="E2" s="39"/>
      <c r="F2" s="39"/>
      <c r="G2" s="39"/>
      <c r="H2" s="39"/>
      <c r="I2" s="39"/>
      <c r="J2" s="39"/>
      <c r="K2" s="39"/>
    </row>
    <row r="3" spans="1:11" ht="15" thickTop="1" x14ac:dyDescent="0.3">
      <c r="A3" s="20" t="s">
        <v>11</v>
      </c>
      <c r="B3" s="21" t="s">
        <v>1</v>
      </c>
      <c r="C3" s="21" t="s">
        <v>2</v>
      </c>
      <c r="D3" s="22" t="s">
        <v>3</v>
      </c>
      <c r="E3" s="22" t="s">
        <v>4</v>
      </c>
      <c r="F3" s="22" t="s">
        <v>5</v>
      </c>
      <c r="G3" s="22" t="s">
        <v>6</v>
      </c>
      <c r="H3" s="21" t="s">
        <v>7</v>
      </c>
      <c r="I3" s="21" t="s">
        <v>8</v>
      </c>
      <c r="J3" s="21" t="s">
        <v>9</v>
      </c>
      <c r="K3" s="21" t="s">
        <v>10</v>
      </c>
    </row>
    <row r="4" spans="1:11" x14ac:dyDescent="0.3">
      <c r="A4" s="23" t="s">
        <v>18</v>
      </c>
      <c r="B4" s="24">
        <v>0.14000000000000001</v>
      </c>
      <c r="C4" s="24">
        <v>0.35</v>
      </c>
      <c r="D4" s="24">
        <v>0.2</v>
      </c>
      <c r="E4" s="25">
        <v>0.22</v>
      </c>
      <c r="F4" s="24">
        <v>0.14000000000000001</v>
      </c>
      <c r="G4" s="25">
        <v>0</v>
      </c>
      <c r="H4" s="24">
        <v>0.12</v>
      </c>
      <c r="I4" s="24">
        <v>0.27</v>
      </c>
      <c r="J4" s="24">
        <v>0.14000000000000001</v>
      </c>
      <c r="K4" s="24">
        <v>0.08</v>
      </c>
    </row>
    <row r="5" spans="1:11" x14ac:dyDescent="0.3">
      <c r="A5" s="23" t="s">
        <v>19</v>
      </c>
      <c r="B5" s="24">
        <v>0.01</v>
      </c>
      <c r="C5" s="24">
        <v>0.01</v>
      </c>
      <c r="D5" s="24">
        <v>0.11</v>
      </c>
      <c r="E5" s="25">
        <v>0.11</v>
      </c>
      <c r="F5" s="24">
        <v>0.13</v>
      </c>
      <c r="G5" s="25">
        <v>0</v>
      </c>
      <c r="H5" s="24">
        <v>0.05</v>
      </c>
      <c r="I5" s="24">
        <v>0.14000000000000001</v>
      </c>
      <c r="J5" s="24">
        <v>0.08</v>
      </c>
      <c r="K5" s="24">
        <v>0.02</v>
      </c>
    </row>
    <row r="6" spans="1:11" x14ac:dyDescent="0.3">
      <c r="A6" s="23" t="s">
        <v>20</v>
      </c>
      <c r="B6" s="24">
        <v>0.01</v>
      </c>
      <c r="C6" s="24">
        <v>0</v>
      </c>
      <c r="D6" s="24">
        <v>0.01</v>
      </c>
      <c r="E6" s="25">
        <v>0</v>
      </c>
      <c r="F6" s="24">
        <v>0.01</v>
      </c>
      <c r="G6" s="25">
        <v>0.1</v>
      </c>
      <c r="H6" s="24">
        <v>0.03</v>
      </c>
      <c r="I6" s="24">
        <v>0.01</v>
      </c>
      <c r="J6" s="24">
        <v>0.02</v>
      </c>
      <c r="K6" s="24">
        <v>0</v>
      </c>
    </row>
    <row r="7" spans="1:11" x14ac:dyDescent="0.3">
      <c r="A7" s="23" t="s">
        <v>21</v>
      </c>
      <c r="B7" s="24">
        <v>0.09</v>
      </c>
      <c r="C7" s="24">
        <v>0.06</v>
      </c>
      <c r="D7" s="24">
        <v>0.08</v>
      </c>
      <c r="E7" s="25">
        <v>0.1</v>
      </c>
      <c r="F7" s="24">
        <v>0.27824900000000002</v>
      </c>
      <c r="G7" s="25">
        <v>0</v>
      </c>
      <c r="H7" s="24">
        <v>0.1113</v>
      </c>
      <c r="I7" s="24">
        <v>0.05</v>
      </c>
      <c r="J7" s="24">
        <v>0.09</v>
      </c>
      <c r="K7" s="24">
        <v>0.2</v>
      </c>
    </row>
    <row r="8" spans="1:11" x14ac:dyDescent="0.3">
      <c r="A8" s="23" t="s">
        <v>22</v>
      </c>
      <c r="B8" s="24">
        <v>0.1</v>
      </c>
      <c r="C8" s="24">
        <v>7.0000000000000007E-2</v>
      </c>
      <c r="D8" s="24">
        <v>0</v>
      </c>
      <c r="E8" s="25">
        <v>0</v>
      </c>
      <c r="F8" s="24">
        <v>0.02</v>
      </c>
      <c r="G8" s="25">
        <v>0.15</v>
      </c>
      <c r="H8" s="24">
        <v>0.09</v>
      </c>
      <c r="I8" s="24">
        <v>0.02</v>
      </c>
      <c r="J8" s="24">
        <v>0.06</v>
      </c>
      <c r="K8" s="24">
        <v>0</v>
      </c>
    </row>
    <row r="9" spans="1:11" x14ac:dyDescent="0.3">
      <c r="A9" s="23" t="s">
        <v>23</v>
      </c>
      <c r="B9" s="24">
        <v>0.1</v>
      </c>
      <c r="C9" s="24">
        <v>0.12</v>
      </c>
      <c r="D9" s="24">
        <v>0.08</v>
      </c>
      <c r="E9" s="25">
        <v>0.09</v>
      </c>
      <c r="F9" s="24">
        <v>0.05</v>
      </c>
      <c r="G9" s="25">
        <v>0.15</v>
      </c>
      <c r="H9" s="24">
        <v>0.1</v>
      </c>
      <c r="I9" s="24">
        <v>0.17</v>
      </c>
      <c r="J9" s="24">
        <v>0.13</v>
      </c>
      <c r="K9" s="24">
        <v>0.11</v>
      </c>
    </row>
    <row r="10" spans="1:11" x14ac:dyDescent="0.3">
      <c r="A10" s="23" t="s">
        <v>24</v>
      </c>
      <c r="B10" s="24">
        <v>0.11</v>
      </c>
      <c r="C10" s="24">
        <v>0.05</v>
      </c>
      <c r="D10" s="24">
        <v>0.06</v>
      </c>
      <c r="E10" s="25">
        <v>0.06</v>
      </c>
      <c r="F10" s="24">
        <v>0.05</v>
      </c>
      <c r="G10" s="25">
        <v>0</v>
      </c>
      <c r="H10" s="24">
        <v>0.06</v>
      </c>
      <c r="I10" s="24">
        <v>0.06</v>
      </c>
      <c r="J10" s="24">
        <v>0.08</v>
      </c>
      <c r="K10" s="24">
        <v>0.22</v>
      </c>
    </row>
    <row r="11" spans="1:11" x14ac:dyDescent="0.3">
      <c r="A11" s="23" t="s">
        <v>25</v>
      </c>
      <c r="B11" s="24">
        <v>0.11</v>
      </c>
      <c r="C11" s="24">
        <v>0.09</v>
      </c>
      <c r="D11" s="24">
        <v>0.06</v>
      </c>
      <c r="E11" s="25">
        <v>0.05</v>
      </c>
      <c r="F11" s="24">
        <v>0.05</v>
      </c>
      <c r="G11" s="25">
        <v>0</v>
      </c>
      <c r="H11" s="24">
        <v>0.06</v>
      </c>
      <c r="I11" s="24">
        <v>0.1</v>
      </c>
      <c r="J11" s="24">
        <v>0.13</v>
      </c>
      <c r="K11" s="24">
        <v>0.1</v>
      </c>
    </row>
    <row r="12" spans="1:11" x14ac:dyDescent="0.3">
      <c r="A12" s="23" t="s">
        <v>26</v>
      </c>
      <c r="B12" s="24">
        <v>0.13</v>
      </c>
      <c r="C12" s="24">
        <v>7.0000000000000007E-2</v>
      </c>
      <c r="D12" s="24">
        <v>0.26</v>
      </c>
      <c r="E12" s="25">
        <v>0.28999999999999998</v>
      </c>
      <c r="F12" s="24">
        <f>0.2+0.00175099999999984</f>
        <v>0.20175099999999985</v>
      </c>
      <c r="G12" s="25">
        <v>0.45</v>
      </c>
      <c r="H12" s="24">
        <f>0.13-0.00129999999999986</f>
        <v>0.12870000000000015</v>
      </c>
      <c r="I12" s="24">
        <v>7.0000000000000007E-2</v>
      </c>
      <c r="J12" s="24">
        <v>0.1</v>
      </c>
      <c r="K12" s="24">
        <v>0.22</v>
      </c>
    </row>
    <row r="13" spans="1:11" x14ac:dyDescent="0.3">
      <c r="A13" s="23" t="s">
        <v>27</v>
      </c>
      <c r="B13" s="24">
        <v>0.1</v>
      </c>
      <c r="C13" s="24">
        <v>7.0000000000000007E-2</v>
      </c>
      <c r="D13" s="24">
        <v>0.01</v>
      </c>
      <c r="E13" s="25">
        <v>0</v>
      </c>
      <c r="F13" s="24">
        <v>0.02</v>
      </c>
      <c r="G13" s="25">
        <v>0</v>
      </c>
      <c r="H13" s="24">
        <v>0.08</v>
      </c>
      <c r="I13" s="24">
        <v>0.02</v>
      </c>
      <c r="J13" s="24">
        <v>7.0000000000000007E-2</v>
      </c>
      <c r="K13" s="24">
        <v>0</v>
      </c>
    </row>
    <row r="14" spans="1:11" x14ac:dyDescent="0.3">
      <c r="A14" s="23" t="s">
        <v>28</v>
      </c>
      <c r="B14" s="24">
        <v>0.08</v>
      </c>
      <c r="C14" s="24">
        <v>0.05</v>
      </c>
      <c r="D14" s="24">
        <v>0.03</v>
      </c>
      <c r="E14" s="25">
        <v>0</v>
      </c>
      <c r="F14" s="24">
        <v>0.02</v>
      </c>
      <c r="G14" s="25">
        <v>0.15</v>
      </c>
      <c r="H14" s="24">
        <v>0.08</v>
      </c>
      <c r="I14" s="24">
        <v>0.04</v>
      </c>
      <c r="J14" s="24">
        <v>0.04</v>
      </c>
      <c r="K14" s="24">
        <v>0</v>
      </c>
    </row>
    <row r="15" spans="1:11" x14ac:dyDescent="0.3">
      <c r="A15" s="23" t="s">
        <v>29</v>
      </c>
      <c r="B15" s="24">
        <v>0</v>
      </c>
      <c r="C15" s="24">
        <v>0.05</v>
      </c>
      <c r="D15" s="24">
        <v>0</v>
      </c>
      <c r="E15" s="25">
        <v>0</v>
      </c>
      <c r="F15" s="24">
        <v>0</v>
      </c>
      <c r="G15" s="25">
        <v>0</v>
      </c>
      <c r="H15" s="24">
        <v>0.02</v>
      </c>
      <c r="I15" s="24">
        <v>0.01</v>
      </c>
      <c r="J15" s="24">
        <v>0.01</v>
      </c>
      <c r="K15" s="24">
        <v>0</v>
      </c>
    </row>
    <row r="16" spans="1:11" x14ac:dyDescent="0.3">
      <c r="A16" s="23" t="s">
        <v>30</v>
      </c>
      <c r="B16" s="24">
        <v>0.02</v>
      </c>
      <c r="C16" s="24">
        <v>0.01</v>
      </c>
      <c r="D16" s="24">
        <v>0.1</v>
      </c>
      <c r="E16" s="25">
        <v>0.08</v>
      </c>
      <c r="F16" s="24">
        <v>0.03</v>
      </c>
      <c r="G16" s="25">
        <v>0</v>
      </c>
      <c r="H16" s="24">
        <v>7.0000000000000007E-2</v>
      </c>
      <c r="I16" s="24">
        <v>0.04</v>
      </c>
      <c r="J16" s="24">
        <v>0.05</v>
      </c>
      <c r="K16" s="24">
        <v>0.05</v>
      </c>
    </row>
    <row r="17" spans="1:11" x14ac:dyDescent="0.3">
      <c r="A17" s="23" t="s">
        <v>16</v>
      </c>
      <c r="B17" s="26">
        <f>SUM(B4:B16)</f>
        <v>0.99999999999999989</v>
      </c>
      <c r="C17" s="24">
        <f t="shared" ref="C17:K17" si="0">SUM(C4:C16)</f>
        <v>1.0000000000000002</v>
      </c>
      <c r="D17" s="24">
        <f t="shared" si="0"/>
        <v>1.0000000000000002</v>
      </c>
      <c r="E17" s="24">
        <f t="shared" si="0"/>
        <v>1.0000000000000002</v>
      </c>
      <c r="F17" s="24">
        <f t="shared" si="0"/>
        <v>1</v>
      </c>
      <c r="G17" s="24">
        <f t="shared" si="0"/>
        <v>1</v>
      </c>
      <c r="H17" s="24">
        <f t="shared" si="0"/>
        <v>1</v>
      </c>
      <c r="I17" s="24">
        <f t="shared" si="0"/>
        <v>1</v>
      </c>
      <c r="J17" s="24">
        <f t="shared" si="0"/>
        <v>1</v>
      </c>
      <c r="K17" s="24">
        <f t="shared" si="0"/>
        <v>1</v>
      </c>
    </row>
  </sheetData>
  <mergeCells count="1">
    <mergeCell ref="A2:K2"/>
  </mergeCells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CCBD1-C682-4886-9B5A-A1B725CD516A}">
  <dimension ref="A1:K16"/>
  <sheetViews>
    <sheetView zoomScale="110" zoomScaleNormal="110" workbookViewId="0">
      <selection activeCell="B16" sqref="B16:K16"/>
    </sheetView>
  </sheetViews>
  <sheetFormatPr baseColWidth="10" defaultRowHeight="14.4" x14ac:dyDescent="0.3"/>
  <cols>
    <col min="1" max="1" width="27.88671875" customWidth="1"/>
    <col min="4" max="4" width="23.21875" customWidth="1"/>
    <col min="5" max="5" width="29.33203125" customWidth="1"/>
  </cols>
  <sheetData>
    <row r="1" spans="1:11" ht="15" thickBot="1" x14ac:dyDescent="0.35">
      <c r="A1" s="40" t="s">
        <v>31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3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s="27" customFormat="1" ht="15" thickBot="1" x14ac:dyDescent="0.35">
      <c r="A3" s="31" t="s">
        <v>18</v>
      </c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s="27" customFormat="1" ht="15" thickBot="1" x14ac:dyDescent="0.35">
      <c r="A4" s="31" t="s">
        <v>19</v>
      </c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s="27" customFormat="1" ht="15" thickBot="1" x14ac:dyDescent="0.35">
      <c r="A5" s="31" t="s">
        <v>20</v>
      </c>
      <c r="B5" s="32"/>
      <c r="C5" s="32"/>
      <c r="D5" s="32"/>
      <c r="E5" s="32"/>
      <c r="F5" s="32"/>
      <c r="G5" s="32"/>
      <c r="H5" s="32"/>
      <c r="I5" s="32"/>
      <c r="J5" s="32"/>
      <c r="K5" s="32"/>
    </row>
    <row r="6" spans="1:11" ht="15" thickBot="1" x14ac:dyDescent="0.35">
      <c r="A6" s="33" t="s">
        <v>21</v>
      </c>
      <c r="B6" s="34">
        <f>'qté a repartir'!B3*'Gille de repartition'!B7</f>
        <v>0</v>
      </c>
      <c r="C6" s="34">
        <f>'qté a repartir'!C3*'Gille de repartition'!C7</f>
        <v>0</v>
      </c>
      <c r="D6" s="34">
        <f>'qté a repartir'!D3*'Gille de repartition'!D7</f>
        <v>3760</v>
      </c>
      <c r="E6" s="34">
        <f>'qté a repartir'!E3*'Gille de repartition'!E7</f>
        <v>0</v>
      </c>
      <c r="F6" s="34">
        <f>'qté a repartir'!F3*'Gille de repartition'!F7</f>
        <v>77019.323200000013</v>
      </c>
      <c r="G6" s="34">
        <f>'qté a repartir'!G3*'Gille de repartition'!G7</f>
        <v>0</v>
      </c>
      <c r="H6" s="34">
        <f>'qté a repartir'!H3*'Gille de repartition'!H7</f>
        <v>222.6</v>
      </c>
      <c r="I6" s="34">
        <f>'qté a repartir'!I3*'Gille de repartition'!I7</f>
        <v>0</v>
      </c>
      <c r="J6" s="34">
        <f>'qté a repartir'!J3*'Gille de repartition'!J7</f>
        <v>0</v>
      </c>
      <c r="K6" s="34">
        <f>'qté a repartir'!K3*'Gille de repartition'!K7</f>
        <v>600</v>
      </c>
    </row>
    <row r="7" spans="1:11" s="27" customFormat="1" ht="15" thickBot="1" x14ac:dyDescent="0.35">
      <c r="A7" s="31" t="s">
        <v>22</v>
      </c>
      <c r="B7" s="32"/>
      <c r="C7" s="32"/>
      <c r="D7" s="32"/>
      <c r="E7" s="32"/>
      <c r="F7" s="32"/>
      <c r="G7" s="32"/>
      <c r="H7" s="32"/>
      <c r="I7" s="32"/>
      <c r="J7" s="32"/>
      <c r="K7" s="32"/>
    </row>
    <row r="8" spans="1:11" s="27" customFormat="1" ht="15" thickBot="1" x14ac:dyDescent="0.35">
      <c r="A8" s="31" t="s">
        <v>23</v>
      </c>
      <c r="B8" s="32"/>
      <c r="C8" s="32"/>
      <c r="D8" s="32"/>
      <c r="E8" s="32"/>
      <c r="F8" s="32"/>
      <c r="G8" s="32"/>
      <c r="H8" s="32"/>
      <c r="I8" s="32"/>
      <c r="J8" s="32"/>
      <c r="K8" s="32"/>
    </row>
    <row r="9" spans="1:11" s="27" customFormat="1" ht="15" thickBot="1" x14ac:dyDescent="0.35">
      <c r="A9" s="31" t="s">
        <v>24</v>
      </c>
      <c r="B9" s="32"/>
      <c r="C9" s="32"/>
      <c r="D9" s="32"/>
      <c r="E9" s="32"/>
      <c r="F9" s="32"/>
      <c r="G9" s="32"/>
      <c r="H9" s="32"/>
      <c r="I9" s="32"/>
      <c r="J9" s="32"/>
      <c r="K9" s="32"/>
    </row>
    <row r="10" spans="1:11" s="27" customFormat="1" ht="15" thickBot="1" x14ac:dyDescent="0.35">
      <c r="A10" s="31" t="s">
        <v>25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</row>
    <row r="11" spans="1:11" s="27" customFormat="1" ht="15" thickBot="1" x14ac:dyDescent="0.35">
      <c r="A11" s="31" t="s">
        <v>26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</row>
    <row r="12" spans="1:11" s="27" customFormat="1" ht="15" thickBot="1" x14ac:dyDescent="0.35">
      <c r="A12" s="31" t="s">
        <v>27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</row>
    <row r="13" spans="1:11" s="27" customFormat="1" ht="15" thickBot="1" x14ac:dyDescent="0.35">
      <c r="A13" s="31" t="s">
        <v>28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</row>
    <row r="14" spans="1:11" s="27" customFormat="1" ht="15" thickBot="1" x14ac:dyDescent="0.35">
      <c r="A14" s="31" t="s">
        <v>29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</row>
    <row r="15" spans="1:11" s="27" customFormat="1" ht="15" thickBot="1" x14ac:dyDescent="0.35">
      <c r="A15" s="31" t="s">
        <v>30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</row>
    <row r="16" spans="1:11" ht="15" thickBot="1" x14ac:dyDescent="0.35">
      <c r="A16" s="35" t="s">
        <v>16</v>
      </c>
      <c r="B16" s="36">
        <f>SUM(B3:B15)</f>
        <v>0</v>
      </c>
      <c r="C16" s="36">
        <f t="shared" ref="C16:K16" si="0">SUM(C3:C15)</f>
        <v>0</v>
      </c>
      <c r="D16" s="36">
        <f t="shared" si="0"/>
        <v>3760</v>
      </c>
      <c r="E16" s="36">
        <f t="shared" si="0"/>
        <v>0</v>
      </c>
      <c r="F16" s="36">
        <f t="shared" si="0"/>
        <v>77019.323200000013</v>
      </c>
      <c r="G16" s="36">
        <f t="shared" si="0"/>
        <v>0</v>
      </c>
      <c r="H16" s="36">
        <f t="shared" si="0"/>
        <v>222.6</v>
      </c>
      <c r="I16" s="36">
        <f t="shared" si="0"/>
        <v>0</v>
      </c>
      <c r="J16" s="36">
        <f t="shared" si="0"/>
        <v>0</v>
      </c>
      <c r="K16" s="36">
        <f t="shared" si="0"/>
        <v>600</v>
      </c>
    </row>
  </sheetData>
  <mergeCells count="1">
    <mergeCell ref="A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6926F-487E-4942-8DC3-065BC82519E8}">
  <dimension ref="A1:K16"/>
  <sheetViews>
    <sheetView zoomScale="110" zoomScaleNormal="110" workbookViewId="0">
      <selection activeCell="B16" sqref="B16:K16"/>
    </sheetView>
  </sheetViews>
  <sheetFormatPr baseColWidth="10" defaultRowHeight="14.4" x14ac:dyDescent="0.3"/>
  <cols>
    <col min="1" max="1" width="27.88671875" customWidth="1"/>
    <col min="4" max="4" width="23.21875" customWidth="1"/>
    <col min="5" max="5" width="29.33203125" customWidth="1"/>
  </cols>
  <sheetData>
    <row r="1" spans="1:11" ht="15" thickBot="1" x14ac:dyDescent="0.35">
      <c r="A1" s="40" t="s">
        <v>32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3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s="27" customFormat="1" ht="15" thickBot="1" x14ac:dyDescent="0.35">
      <c r="A3" s="31" t="s">
        <v>18</v>
      </c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ht="15" thickBot="1" x14ac:dyDescent="0.35">
      <c r="A4" s="33" t="s">
        <v>19</v>
      </c>
      <c r="B4" s="34">
        <f>'qté a repartir'!B$4*'Gille de repartition'!B5</f>
        <v>135</v>
      </c>
      <c r="C4" s="34">
        <f>'qté a repartir'!C$4*'Gille de repartition'!C5</f>
        <v>90</v>
      </c>
      <c r="D4" s="34">
        <f>'qté a repartir'!D$4*'Gille de repartition'!D5</f>
        <v>27307.5</v>
      </c>
      <c r="E4" s="34">
        <f>'qté a repartir'!E$4*'Gille de repartition'!E5</f>
        <v>528</v>
      </c>
      <c r="F4" s="34">
        <f>'qté a repartir'!F$4*'Gille de repartition'!F5</f>
        <v>25864.54</v>
      </c>
      <c r="G4" s="34">
        <f>'qté a repartir'!G$4*'Gille de repartition'!G5</f>
        <v>0</v>
      </c>
      <c r="H4" s="34">
        <f>'qté a repartir'!H$4*'Gille de repartition'!H5</f>
        <v>135</v>
      </c>
      <c r="I4" s="34">
        <f>'qté a repartir'!I$4*'Gille de repartition'!I5</f>
        <v>325.50000000000006</v>
      </c>
      <c r="J4" s="34">
        <f>'qté a repartir'!J$4*'Gille de repartition'!J5</f>
        <v>180</v>
      </c>
      <c r="K4" s="34">
        <f>'qté a repartir'!K$4*'Gille de repartition'!K5</f>
        <v>60</v>
      </c>
    </row>
    <row r="5" spans="1:11" ht="15" thickBot="1" x14ac:dyDescent="0.35">
      <c r="A5" s="33" t="s">
        <v>20</v>
      </c>
      <c r="B5" s="34">
        <f>'qté a repartir'!B$4*'Gille de repartition'!B6</f>
        <v>135</v>
      </c>
      <c r="C5" s="34">
        <f>'qté a repartir'!C$4*'Gille de repartition'!C6</f>
        <v>0</v>
      </c>
      <c r="D5" s="34">
        <f>'qté a repartir'!D$4*'Gille de repartition'!D6</f>
        <v>2482.5</v>
      </c>
      <c r="E5" s="34">
        <f>'qté a repartir'!E$4*'Gille de repartition'!E6</f>
        <v>0</v>
      </c>
      <c r="F5" s="34">
        <f>'qté a repartir'!F$4*'Gille de repartition'!F6</f>
        <v>1989.5800000000002</v>
      </c>
      <c r="G5" s="34">
        <f>'qté a repartir'!G$4*'Gille de repartition'!G6</f>
        <v>0</v>
      </c>
      <c r="H5" s="34">
        <f>'qté a repartir'!H$4*'Gille de repartition'!H6</f>
        <v>81</v>
      </c>
      <c r="I5" s="34">
        <f>'qté a repartir'!I$4*'Gille de repartition'!I6</f>
        <v>23.25</v>
      </c>
      <c r="J5" s="34">
        <f>'qté a repartir'!J$4*'Gille de repartition'!J6</f>
        <v>45</v>
      </c>
      <c r="K5" s="34">
        <f>'qté a repartir'!K$4*'Gille de repartition'!K6</f>
        <v>0</v>
      </c>
    </row>
    <row r="6" spans="1:11" ht="15" thickBot="1" x14ac:dyDescent="0.35">
      <c r="A6" s="33" t="s">
        <v>21</v>
      </c>
      <c r="B6" s="34">
        <f>'qté a repartir'!B$4*'Gille de repartition'!B7</f>
        <v>1215</v>
      </c>
      <c r="C6" s="34">
        <f>'qté a repartir'!C$4*'Gille de repartition'!C7</f>
        <v>540</v>
      </c>
      <c r="D6" s="34">
        <f>'qté a repartir'!D$4*'Gille de repartition'!D7</f>
        <v>19860</v>
      </c>
      <c r="E6" s="34">
        <f>'qté a repartir'!E$4*'Gille de repartition'!E7</f>
        <v>480</v>
      </c>
      <c r="F6" s="34">
        <f>'qté a repartir'!F$4*'Gille de repartition'!F7</f>
        <v>55359.864542000003</v>
      </c>
      <c r="G6" s="34">
        <f>'qté a repartir'!G$4*'Gille de repartition'!G7</f>
        <v>0</v>
      </c>
      <c r="H6" s="34">
        <f>'qté a repartir'!H$4*'Gille de repartition'!H7</f>
        <v>300.51</v>
      </c>
      <c r="I6" s="34">
        <f>'qté a repartir'!I$4*'Gille de repartition'!I7</f>
        <v>116.25</v>
      </c>
      <c r="J6" s="34">
        <f>'qté a repartir'!J$4*'Gille de repartition'!J7</f>
        <v>202.5</v>
      </c>
      <c r="K6" s="34">
        <f>'qté a repartir'!K$4*'Gille de repartition'!K7</f>
        <v>600</v>
      </c>
    </row>
    <row r="7" spans="1:11" ht="15" thickBot="1" x14ac:dyDescent="0.35">
      <c r="A7" s="33" t="s">
        <v>22</v>
      </c>
      <c r="B7" s="34">
        <f>'qté a repartir'!B$4*'Gille de repartition'!B8</f>
        <v>1350</v>
      </c>
      <c r="C7" s="34">
        <f>'qté a repartir'!C$4*'Gille de repartition'!C8</f>
        <v>630.00000000000011</v>
      </c>
      <c r="D7" s="34">
        <f>'qté a repartir'!D$4*'Gille de repartition'!D8</f>
        <v>0</v>
      </c>
      <c r="E7" s="34">
        <f>'qté a repartir'!E$4*'Gille de repartition'!E8</f>
        <v>0</v>
      </c>
      <c r="F7" s="34">
        <f>'qté a repartir'!F$4*'Gille de repartition'!F8</f>
        <v>3979.1600000000003</v>
      </c>
      <c r="G7" s="34">
        <f>'qté a repartir'!G$4*'Gille de repartition'!G8</f>
        <v>0</v>
      </c>
      <c r="H7" s="34">
        <f>'qté a repartir'!H$4*'Gille de repartition'!H8</f>
        <v>243</v>
      </c>
      <c r="I7" s="34">
        <f>'qté a repartir'!I$4*'Gille de repartition'!I8</f>
        <v>46.5</v>
      </c>
      <c r="J7" s="34">
        <f>'qté a repartir'!J$4*'Gille de repartition'!J8</f>
        <v>135</v>
      </c>
      <c r="K7" s="34">
        <f>'qté a repartir'!K$4*'Gille de repartition'!K8</f>
        <v>0</v>
      </c>
    </row>
    <row r="8" spans="1:11" ht="15" thickBot="1" x14ac:dyDescent="0.35">
      <c r="A8" s="33" t="s">
        <v>23</v>
      </c>
      <c r="B8" s="34">
        <f>'qté a repartir'!B$4*'Gille de repartition'!B9</f>
        <v>1350</v>
      </c>
      <c r="C8" s="34">
        <f>'qté a repartir'!C$4*'Gille de repartition'!C9</f>
        <v>1080</v>
      </c>
      <c r="D8" s="34">
        <f>'qté a repartir'!D$4*'Gille de repartition'!D9</f>
        <v>19860</v>
      </c>
      <c r="E8" s="34">
        <f>'qté a repartir'!E$4*'Gille de repartition'!E9</f>
        <v>432</v>
      </c>
      <c r="F8" s="34">
        <f>'qté a repartir'!F$4*'Gille de repartition'!F9</f>
        <v>9947.9000000000015</v>
      </c>
      <c r="G8" s="34">
        <f>'qté a repartir'!G$4*'Gille de repartition'!G9</f>
        <v>0</v>
      </c>
      <c r="H8" s="34">
        <f>'qté a repartir'!H$4*'Gille de repartition'!H9</f>
        <v>270</v>
      </c>
      <c r="I8" s="34">
        <f>'qté a repartir'!I$4*'Gille de repartition'!I9</f>
        <v>395.25</v>
      </c>
      <c r="J8" s="34">
        <f>'qté a repartir'!J$4*'Gille de repartition'!J9</f>
        <v>292.5</v>
      </c>
      <c r="K8" s="34">
        <f>'qté a repartir'!K$4*'Gille de repartition'!K9</f>
        <v>330</v>
      </c>
    </row>
    <row r="9" spans="1:11" ht="15" thickBot="1" x14ac:dyDescent="0.35">
      <c r="A9" s="33" t="s">
        <v>24</v>
      </c>
      <c r="B9" s="34">
        <f>'qté a repartir'!B$4*'Gille de repartition'!B10</f>
        <v>1485</v>
      </c>
      <c r="C9" s="34">
        <f>'qté a repartir'!C$4*'Gille de repartition'!C10</f>
        <v>450</v>
      </c>
      <c r="D9" s="34">
        <f>'qté a repartir'!D$4*'Gille de repartition'!D10</f>
        <v>14895</v>
      </c>
      <c r="E9" s="34">
        <f>'qté a repartir'!E$4*'Gille de repartition'!E10</f>
        <v>288</v>
      </c>
      <c r="F9" s="34">
        <f>'qté a repartir'!F$4*'Gille de repartition'!F10</f>
        <v>9947.9000000000015</v>
      </c>
      <c r="G9" s="34">
        <f>'qté a repartir'!G$4*'Gille de repartition'!G10</f>
        <v>0</v>
      </c>
      <c r="H9" s="34">
        <f>'qté a repartir'!H$4*'Gille de repartition'!H10</f>
        <v>162</v>
      </c>
      <c r="I9" s="34">
        <f>'qté a repartir'!I$4*'Gille de repartition'!I10</f>
        <v>139.5</v>
      </c>
      <c r="J9" s="34">
        <f>'qté a repartir'!J$4*'Gille de repartition'!J10</f>
        <v>180</v>
      </c>
      <c r="K9" s="34">
        <f>'qté a repartir'!K$4*'Gille de repartition'!K10</f>
        <v>660</v>
      </c>
    </row>
    <row r="10" spans="1:11" s="27" customFormat="1" ht="15" thickBot="1" x14ac:dyDescent="0.35">
      <c r="A10" s="31" t="s">
        <v>25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</row>
    <row r="11" spans="1:11" ht="15" thickBot="1" x14ac:dyDescent="0.35">
      <c r="A11" s="33" t="s">
        <v>26</v>
      </c>
      <c r="B11" s="34">
        <f>'qté a repartir'!B$4*'Gille de repartition'!B12</f>
        <v>1755</v>
      </c>
      <c r="C11" s="34">
        <f>'qté a repartir'!C$4*'Gille de repartition'!C12</f>
        <v>630.00000000000011</v>
      </c>
      <c r="D11" s="34">
        <f>'qté a repartir'!D$4*'Gille de repartition'!D12</f>
        <v>64545</v>
      </c>
      <c r="E11" s="34">
        <f>'qté a repartir'!E$4*'Gille de repartition'!E12</f>
        <v>1392</v>
      </c>
      <c r="F11" s="34">
        <f>'qté a repartir'!F$4*'Gille de repartition'!F12</f>
        <v>40139.975457999972</v>
      </c>
      <c r="G11" s="34">
        <f>'qté a repartir'!G$4*'Gille de repartition'!G12</f>
        <v>0</v>
      </c>
      <c r="H11" s="34">
        <f>'qté a repartir'!H$4*'Gille de repartition'!H12</f>
        <v>347.49000000000041</v>
      </c>
      <c r="I11" s="34">
        <f>'qté a repartir'!I$4*'Gille de repartition'!I12</f>
        <v>162.75000000000003</v>
      </c>
      <c r="J11" s="34">
        <f>'qté a repartir'!J$4*'Gille de repartition'!J12</f>
        <v>225</v>
      </c>
      <c r="K11" s="34">
        <f>'qté a repartir'!K$4*'Gille de repartition'!K12</f>
        <v>660</v>
      </c>
    </row>
    <row r="12" spans="1:11" s="27" customFormat="1" ht="15" thickBot="1" x14ac:dyDescent="0.35">
      <c r="A12" s="31" t="s">
        <v>27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</row>
    <row r="13" spans="1:11" ht="15" thickBot="1" x14ac:dyDescent="0.35">
      <c r="A13" s="33" t="s">
        <v>28</v>
      </c>
      <c r="B13" s="34">
        <f>'qté a repartir'!B$4*'Gille de repartition'!B14</f>
        <v>1080</v>
      </c>
      <c r="C13" s="34">
        <f>'qté a repartir'!C$4*'Gille de repartition'!C14</f>
        <v>450</v>
      </c>
      <c r="D13" s="34">
        <f>'qté a repartir'!D$4*'Gille de repartition'!D14</f>
        <v>7447.5</v>
      </c>
      <c r="E13" s="34">
        <f>'qté a repartir'!E$4*'Gille de repartition'!E14</f>
        <v>0</v>
      </c>
      <c r="F13" s="34">
        <f>'qté a repartir'!F$4*'Gille de repartition'!F14</f>
        <v>3979.1600000000003</v>
      </c>
      <c r="G13" s="34">
        <f>'qté a repartir'!G$4*'Gille de repartition'!G14</f>
        <v>0</v>
      </c>
      <c r="H13" s="34">
        <f>'qté a repartir'!H$4*'Gille de repartition'!H14</f>
        <v>216</v>
      </c>
      <c r="I13" s="34">
        <f>'qté a repartir'!I$4*'Gille de repartition'!I14</f>
        <v>93</v>
      </c>
      <c r="J13" s="34">
        <f>'qté a repartir'!J$4*'Gille de repartition'!J14</f>
        <v>90</v>
      </c>
      <c r="K13" s="34">
        <f>'qté a repartir'!K$4*'Gille de repartition'!K14</f>
        <v>0</v>
      </c>
    </row>
    <row r="14" spans="1:11" s="27" customFormat="1" ht="15" thickBot="1" x14ac:dyDescent="0.35">
      <c r="A14" s="31" t="s">
        <v>29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</row>
    <row r="15" spans="1:11" ht="15" thickBot="1" x14ac:dyDescent="0.35">
      <c r="A15" s="33" t="s">
        <v>30</v>
      </c>
      <c r="B15" s="34">
        <f>'qté a repartir'!B$4*'Gille de repartition'!B16</f>
        <v>270</v>
      </c>
      <c r="C15" s="34">
        <f>'qté a repartir'!C$4*'Gille de repartition'!C16</f>
        <v>90</v>
      </c>
      <c r="D15" s="34">
        <f>'qté a repartir'!D$4*'Gille de repartition'!D16</f>
        <v>24825</v>
      </c>
      <c r="E15" s="34">
        <f>'qté a repartir'!E$4*'Gille de repartition'!E16</f>
        <v>384</v>
      </c>
      <c r="F15" s="34">
        <f>'qté a repartir'!F$4*'Gille de repartition'!F16</f>
        <v>5968.74</v>
      </c>
      <c r="G15" s="34">
        <f>'qté a repartir'!G$4*'Gille de repartition'!G16</f>
        <v>0</v>
      </c>
      <c r="H15" s="34">
        <f>'qté a repartir'!H$4*'Gille de repartition'!H16</f>
        <v>189.00000000000003</v>
      </c>
      <c r="I15" s="34">
        <f>'qté a repartir'!I$4*'Gille de repartition'!I16</f>
        <v>93</v>
      </c>
      <c r="J15" s="34">
        <f>'qté a repartir'!J$4*'Gille de repartition'!J16</f>
        <v>112.5</v>
      </c>
      <c r="K15" s="34">
        <f>'qté a repartir'!K$4*'Gille de repartition'!K16</f>
        <v>150</v>
      </c>
    </row>
    <row r="16" spans="1:11" ht="15" thickBot="1" x14ac:dyDescent="0.35">
      <c r="A16" s="35" t="s">
        <v>16</v>
      </c>
      <c r="B16" s="36">
        <f>SUM(B3:B15)</f>
        <v>8775</v>
      </c>
      <c r="C16" s="36">
        <f t="shared" ref="C16:K16" si="0">SUM(C3:C15)</f>
        <v>3960</v>
      </c>
      <c r="D16" s="36">
        <f t="shared" si="0"/>
        <v>181222.5</v>
      </c>
      <c r="E16" s="36">
        <f t="shared" si="0"/>
        <v>3504</v>
      </c>
      <c r="F16" s="36">
        <f t="shared" si="0"/>
        <v>157176.81999999998</v>
      </c>
      <c r="G16" s="36">
        <f t="shared" si="0"/>
        <v>0</v>
      </c>
      <c r="H16" s="36">
        <f t="shared" si="0"/>
        <v>1944.0000000000005</v>
      </c>
      <c r="I16" s="36">
        <f t="shared" si="0"/>
        <v>1395</v>
      </c>
      <c r="J16" s="36">
        <f t="shared" si="0"/>
        <v>1462.5</v>
      </c>
      <c r="K16" s="36">
        <f t="shared" si="0"/>
        <v>2460</v>
      </c>
    </row>
  </sheetData>
  <mergeCells count="1">
    <mergeCell ref="A1:K1"/>
  </mergeCells>
  <phoneticPr fontId="1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EBA1A-DCA9-4AC0-A89E-8E3E04F25C07}">
  <dimension ref="A1:K16"/>
  <sheetViews>
    <sheetView tabSelected="1" zoomScale="110" zoomScaleNormal="110" workbookViewId="0">
      <selection activeCell="F28" sqref="F28"/>
    </sheetView>
  </sheetViews>
  <sheetFormatPr baseColWidth="10" defaultRowHeight="14.4" x14ac:dyDescent="0.3"/>
  <cols>
    <col min="1" max="1" width="27.88671875" customWidth="1"/>
    <col min="4" max="4" width="23.21875" customWidth="1"/>
    <col min="5" max="5" width="29.33203125" customWidth="1"/>
  </cols>
  <sheetData>
    <row r="1" spans="1:11" ht="15" thickBot="1" x14ac:dyDescent="0.35">
      <c r="A1" s="40" t="s">
        <v>33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3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ht="15" thickBot="1" x14ac:dyDescent="0.35">
      <c r="A3" s="33" t="s">
        <v>18</v>
      </c>
      <c r="B3" s="34">
        <f>('TOTAL REPARTITION'!B3-'repartition LOT 1'!B3-'repartition LOT 2'!B3)</f>
        <v>12600.000000000002</v>
      </c>
      <c r="C3" s="34">
        <f>'TOTAL REPARTITION'!C3-'repartition LOT 1'!C3-'repartition LOT 2'!C3</f>
        <v>21000</v>
      </c>
      <c r="D3" s="34">
        <f>'TOTAL REPARTITION'!D3-'repartition LOT 1'!D3-'repartition LOT 2'!D3</f>
        <v>331000</v>
      </c>
      <c r="E3" s="34">
        <f>'TOTAL REPARTITION'!E3-'repartition LOT 1'!E3-'repartition LOT 2'!E3</f>
        <v>7040</v>
      </c>
      <c r="F3" s="34">
        <f>'TOTAL REPARTITION'!F3-'repartition LOT 1'!F3-'repartition LOT 2'!F3</f>
        <v>139270.6</v>
      </c>
      <c r="G3" s="34">
        <f>'TOTAL REPARTITION'!G3-'repartition LOT 1'!G3-'repartition LOT 2'!G3</f>
        <v>0</v>
      </c>
      <c r="H3" s="34">
        <f>'TOTAL REPARTITION'!H3-'repartition LOT 1'!H3-'repartition LOT 2'!H3</f>
        <v>2160</v>
      </c>
      <c r="I3" s="34">
        <f>'TOTAL REPARTITION'!I3-'repartition LOT 1'!I3-'repartition LOT 2'!I3</f>
        <v>4185</v>
      </c>
      <c r="J3" s="34">
        <f>'TOTAL REPARTITION'!J3-'repartition LOT 1'!J3-'repartition LOT 2'!J3</f>
        <v>2100</v>
      </c>
      <c r="K3" s="34">
        <f>'TOTAL REPARTITION'!K3-'repartition LOT 1'!K3-'repartition LOT 2'!K3</f>
        <v>1600</v>
      </c>
    </row>
    <row r="4" spans="1:11" ht="15" thickBot="1" x14ac:dyDescent="0.35">
      <c r="A4" s="33" t="s">
        <v>19</v>
      </c>
      <c r="B4" s="34">
        <f>'TOTAL REPARTITION'!B4-'repartition LOT 1'!B4-'repartition LOT 2'!B4</f>
        <v>765</v>
      </c>
      <c r="C4" s="34">
        <f>'TOTAL REPARTITION'!C4-'repartition LOT 1'!C4-'repartition LOT 2'!C4</f>
        <v>510</v>
      </c>
      <c r="D4" s="34">
        <f>'TOTAL REPARTITION'!D4-'repartition LOT 1'!D4-'repartition LOT 2'!D4</f>
        <v>154742.5</v>
      </c>
      <c r="E4" s="34">
        <f>'TOTAL REPARTITION'!E4-'repartition LOT 1'!E4-'repartition LOT 2'!E4</f>
        <v>2992</v>
      </c>
      <c r="F4" s="34">
        <f>'TOTAL REPARTITION'!F4-'repartition LOT 1'!F4-'repartition LOT 2'!F4</f>
        <v>103458.16</v>
      </c>
      <c r="G4" s="34">
        <f>'TOTAL REPARTITION'!G4-'repartition LOT 1'!G4-'repartition LOT 2'!G4</f>
        <v>0</v>
      </c>
      <c r="H4" s="34">
        <f>'TOTAL REPARTITION'!H4-'repartition LOT 1'!H4-'repartition LOT 2'!H4</f>
        <v>765</v>
      </c>
      <c r="I4" s="34">
        <f>'TOTAL REPARTITION'!I4-'repartition LOT 1'!I4-'repartition LOT 2'!I4</f>
        <v>1844.5</v>
      </c>
      <c r="J4" s="34">
        <f>'TOTAL REPARTITION'!J4-'repartition LOT 1'!J4-'repartition LOT 2'!J4</f>
        <v>1020</v>
      </c>
      <c r="K4" s="34">
        <f>'TOTAL REPARTITION'!K4-'repartition LOT 1'!K4-'repartition LOT 2'!K4</f>
        <v>340</v>
      </c>
    </row>
    <row r="5" spans="1:11" ht="15" thickBot="1" x14ac:dyDescent="0.35">
      <c r="A5" s="33" t="s">
        <v>20</v>
      </c>
      <c r="B5" s="34">
        <f>'TOTAL REPARTITION'!B5-'repartition LOT 1'!B5-'repartition LOT 2'!B5</f>
        <v>765</v>
      </c>
      <c r="C5" s="34">
        <f>'TOTAL REPARTITION'!C5-'repartition LOT 1'!C5-'repartition LOT 2'!C5</f>
        <v>0</v>
      </c>
      <c r="D5" s="34">
        <f>'TOTAL REPARTITION'!D5-'repartition LOT 1'!D5-'repartition LOT 2'!D5</f>
        <v>14067.5</v>
      </c>
      <c r="E5" s="34">
        <f>'TOTAL REPARTITION'!E5-'repartition LOT 1'!E5-'repartition LOT 2'!E5</f>
        <v>0</v>
      </c>
      <c r="F5" s="34">
        <f>'TOTAL REPARTITION'!F5-'repartition LOT 1'!F5-'repartition LOT 2'!F5</f>
        <v>7958.32</v>
      </c>
      <c r="G5" s="34">
        <f>'TOTAL REPARTITION'!G5-'repartition LOT 1'!G5-'repartition LOT 2'!G5</f>
        <v>4320.4000000000005</v>
      </c>
      <c r="H5" s="34">
        <f>'TOTAL REPARTITION'!H5-'repartition LOT 1'!H5-'repartition LOT 2'!H5</f>
        <v>459</v>
      </c>
      <c r="I5" s="34">
        <f>'TOTAL REPARTITION'!I5-'repartition LOT 1'!I5-'repartition LOT 2'!I5</f>
        <v>131.75</v>
      </c>
      <c r="J5" s="34">
        <f>'TOTAL REPARTITION'!J5-'repartition LOT 1'!J5-'repartition LOT 2'!J5</f>
        <v>255</v>
      </c>
      <c r="K5" s="34">
        <f>'TOTAL REPARTITION'!K5-'repartition LOT 1'!K5-'repartition LOT 2'!K5</f>
        <v>0</v>
      </c>
    </row>
    <row r="6" spans="1:11" ht="15" thickBot="1" x14ac:dyDescent="0.35">
      <c r="A6" s="33" t="s">
        <v>21</v>
      </c>
      <c r="B6" s="34">
        <f>'TOTAL REPARTITION'!B6-'repartition LOT 1'!B6-'repartition LOT 2'!B6</f>
        <v>6885</v>
      </c>
      <c r="C6" s="34">
        <f>'TOTAL REPARTITION'!C6-'repartition LOT 1'!C6-'repartition LOT 2'!C6</f>
        <v>3060</v>
      </c>
      <c r="D6" s="34">
        <f>'TOTAL REPARTITION'!D6-'repartition LOT 1'!D6-'repartition LOT 2'!D6</f>
        <v>108780</v>
      </c>
      <c r="E6" s="34">
        <f>'TOTAL REPARTITION'!E6-'repartition LOT 1'!E6-'repartition LOT 2'!E6</f>
        <v>2720</v>
      </c>
      <c r="F6" s="34">
        <f>'TOTAL REPARTITION'!F6-'repartition LOT 1'!F6-'repartition LOT 2'!F6</f>
        <v>144420.13496800003</v>
      </c>
      <c r="G6" s="34">
        <f>'TOTAL REPARTITION'!G6-'repartition LOT 1'!G6-'repartition LOT 2'!G6</f>
        <v>0</v>
      </c>
      <c r="H6" s="34">
        <f>'TOTAL REPARTITION'!H6-'repartition LOT 1'!H6-'repartition LOT 2'!H6</f>
        <v>1480.29</v>
      </c>
      <c r="I6" s="34">
        <f>'TOTAL REPARTITION'!I6-'repartition LOT 1'!I6-'repartition LOT 2'!I6</f>
        <v>658.75</v>
      </c>
      <c r="J6" s="34">
        <f>'TOTAL REPARTITION'!J6-'repartition LOT 1'!J6-'repartition LOT 2'!J6</f>
        <v>1147.5</v>
      </c>
      <c r="K6" s="34">
        <f>'TOTAL REPARTITION'!K6-'repartition LOT 1'!K6-'repartition LOT 2'!K6</f>
        <v>2800</v>
      </c>
    </row>
    <row r="7" spans="1:11" ht="15" thickBot="1" x14ac:dyDescent="0.35">
      <c r="A7" s="33" t="s">
        <v>22</v>
      </c>
      <c r="B7" s="34">
        <f>'TOTAL REPARTITION'!B7-'repartition LOT 1'!B7-'repartition LOT 2'!B7</f>
        <v>7650</v>
      </c>
      <c r="C7" s="34">
        <f>'TOTAL REPARTITION'!C7-'repartition LOT 1'!C7-'repartition LOT 2'!C7</f>
        <v>3570</v>
      </c>
      <c r="D7" s="34">
        <f>'TOTAL REPARTITION'!D7-'repartition LOT 1'!D7-'repartition LOT 2'!D7</f>
        <v>0</v>
      </c>
      <c r="E7" s="34">
        <f>'TOTAL REPARTITION'!E7-'repartition LOT 1'!E7-'repartition LOT 2'!E7</f>
        <v>0</v>
      </c>
      <c r="F7" s="34">
        <f>'TOTAL REPARTITION'!F7-'repartition LOT 1'!F7-'repartition LOT 2'!F7</f>
        <v>15916.64</v>
      </c>
      <c r="G7" s="34">
        <f>'TOTAL REPARTITION'!G7-'repartition LOT 1'!G7-'repartition LOT 2'!G7</f>
        <v>6480.5999999999995</v>
      </c>
      <c r="H7" s="34">
        <f>'TOTAL REPARTITION'!H7-'repartition LOT 1'!H7-'repartition LOT 2'!H7</f>
        <v>1377</v>
      </c>
      <c r="I7" s="34">
        <f>'TOTAL REPARTITION'!I7-'repartition LOT 1'!I7-'repartition LOT 2'!I7</f>
        <v>263.5</v>
      </c>
      <c r="J7" s="34">
        <f>'TOTAL REPARTITION'!J7-'repartition LOT 1'!J7-'repartition LOT 2'!J7</f>
        <v>765</v>
      </c>
      <c r="K7" s="34">
        <f>'TOTAL REPARTITION'!K7-'repartition LOT 1'!K7-'repartition LOT 2'!K7</f>
        <v>0</v>
      </c>
    </row>
    <row r="8" spans="1:11" ht="15" thickBot="1" x14ac:dyDescent="0.35">
      <c r="A8" s="33" t="s">
        <v>23</v>
      </c>
      <c r="B8" s="34">
        <f>'TOTAL REPARTITION'!B8-'repartition LOT 1'!B8-'repartition LOT 2'!B8</f>
        <v>7650</v>
      </c>
      <c r="C8" s="34">
        <f>'TOTAL REPARTITION'!C8-'repartition LOT 1'!C8-'repartition LOT 2'!C8</f>
        <v>6120</v>
      </c>
      <c r="D8" s="34">
        <f>'TOTAL REPARTITION'!D8-'repartition LOT 1'!D8-'repartition LOT 2'!D8</f>
        <v>112540</v>
      </c>
      <c r="E8" s="34">
        <f>'TOTAL REPARTITION'!E8-'repartition LOT 1'!E8-'repartition LOT 2'!E8</f>
        <v>2448</v>
      </c>
      <c r="F8" s="34">
        <f>'TOTAL REPARTITION'!F8-'repartition LOT 1'!F8-'repartition LOT 2'!F8</f>
        <v>39791.599999999999</v>
      </c>
      <c r="G8" s="34">
        <f>'TOTAL REPARTITION'!G8-'repartition LOT 1'!G8-'repartition LOT 2'!G8</f>
        <v>6480.5999999999995</v>
      </c>
      <c r="H8" s="34">
        <f>'TOTAL REPARTITION'!H8-'repartition LOT 1'!H8-'repartition LOT 2'!H8</f>
        <v>1530</v>
      </c>
      <c r="I8" s="34">
        <f>'TOTAL REPARTITION'!I8-'repartition LOT 1'!I8-'repartition LOT 2'!I8</f>
        <v>2239.75</v>
      </c>
      <c r="J8" s="34">
        <f>'TOTAL REPARTITION'!J8-'repartition LOT 1'!J8-'repartition LOT 2'!J8</f>
        <v>1657.5</v>
      </c>
      <c r="K8" s="34">
        <f>'TOTAL REPARTITION'!K8-'repartition LOT 1'!K8-'repartition LOT 2'!K8</f>
        <v>1870</v>
      </c>
    </row>
    <row r="9" spans="1:11" ht="15" thickBot="1" x14ac:dyDescent="0.35">
      <c r="A9" s="33" t="s">
        <v>24</v>
      </c>
      <c r="B9" s="34">
        <f>'TOTAL REPARTITION'!B9-'repartition LOT 1'!B9-'repartition LOT 2'!B9</f>
        <v>8415</v>
      </c>
      <c r="C9" s="34">
        <f>'TOTAL REPARTITION'!C9-'repartition LOT 1'!C9-'repartition LOT 2'!C9</f>
        <v>2550</v>
      </c>
      <c r="D9" s="34">
        <f>'TOTAL REPARTITION'!D9-'repartition LOT 1'!D9-'repartition LOT 2'!D9</f>
        <v>84405</v>
      </c>
      <c r="E9" s="34">
        <f>'TOTAL REPARTITION'!E9-'repartition LOT 1'!E9-'repartition LOT 2'!E9</f>
        <v>1632</v>
      </c>
      <c r="F9" s="34">
        <f>'TOTAL REPARTITION'!F9-'repartition LOT 1'!F9-'repartition LOT 2'!F9</f>
        <v>39791.599999999999</v>
      </c>
      <c r="G9" s="34">
        <f>'TOTAL REPARTITION'!G9-'repartition LOT 1'!G9-'repartition LOT 2'!G9</f>
        <v>0</v>
      </c>
      <c r="H9" s="34">
        <f>'TOTAL REPARTITION'!H9-'repartition LOT 1'!H9-'repartition LOT 2'!H9</f>
        <v>918</v>
      </c>
      <c r="I9" s="34">
        <f>'TOTAL REPARTITION'!I9-'repartition LOT 1'!I9-'repartition LOT 2'!I9</f>
        <v>790.5</v>
      </c>
      <c r="J9" s="34">
        <f>'TOTAL REPARTITION'!J9-'repartition LOT 1'!J9-'repartition LOT 2'!J9</f>
        <v>1020</v>
      </c>
      <c r="K9" s="34">
        <f>'TOTAL REPARTITION'!K9-'repartition LOT 1'!K9-'repartition LOT 2'!K9</f>
        <v>3740</v>
      </c>
    </row>
    <row r="10" spans="1:11" ht="15" thickBot="1" x14ac:dyDescent="0.35">
      <c r="A10" s="33" t="s">
        <v>25</v>
      </c>
      <c r="B10" s="34">
        <f>'TOTAL REPARTITION'!B10-'repartition LOT 1'!B10-'repartition LOT 2'!B10</f>
        <v>9900</v>
      </c>
      <c r="C10" s="34">
        <f>'TOTAL REPARTITION'!C10-'repartition LOT 1'!C10-'repartition LOT 2'!C10</f>
        <v>5400</v>
      </c>
      <c r="D10" s="34">
        <f>'TOTAL REPARTITION'!D10-'repartition LOT 1'!D10-'repartition LOT 2'!D10</f>
        <v>99300</v>
      </c>
      <c r="E10" s="34">
        <f>'TOTAL REPARTITION'!E10-'repartition LOT 1'!E10-'repartition LOT 2'!E10</f>
        <v>1600</v>
      </c>
      <c r="F10" s="34">
        <f>'TOTAL REPARTITION'!F10-'repartition LOT 1'!F10-'repartition LOT 2'!F10</f>
        <v>49739.5</v>
      </c>
      <c r="G10" s="34">
        <f>'TOTAL REPARTITION'!G10-'repartition LOT 1'!G10-'repartition LOT 2'!G10</f>
        <v>0</v>
      </c>
      <c r="H10" s="34">
        <f>'TOTAL REPARTITION'!H10-'repartition LOT 1'!H10-'repartition LOT 2'!H10</f>
        <v>1080</v>
      </c>
      <c r="I10" s="34">
        <f>'TOTAL REPARTITION'!I10-'repartition LOT 1'!I10-'repartition LOT 2'!I10</f>
        <v>1550</v>
      </c>
      <c r="J10" s="34">
        <f>'TOTAL REPARTITION'!J10-'repartition LOT 1'!J10-'repartition LOT 2'!J10</f>
        <v>1950</v>
      </c>
      <c r="K10" s="34">
        <f>'TOTAL REPARTITION'!K10-'repartition LOT 1'!K10-'repartition LOT 2'!K10</f>
        <v>2000</v>
      </c>
    </row>
    <row r="11" spans="1:11" ht="15" thickBot="1" x14ac:dyDescent="0.35">
      <c r="A11" s="33" t="s">
        <v>26</v>
      </c>
      <c r="B11" s="34">
        <f>'TOTAL REPARTITION'!B11-'repartition LOT 1'!B11-'repartition LOT 2'!B11</f>
        <v>9945</v>
      </c>
      <c r="C11" s="34">
        <f>'TOTAL REPARTITION'!C11-'repartition LOT 1'!C11-'repartition LOT 2'!C11</f>
        <v>3570</v>
      </c>
      <c r="D11" s="34">
        <f>'TOTAL REPARTITION'!D11-'repartition LOT 1'!D11-'repartition LOT 2'!D11</f>
        <v>365755</v>
      </c>
      <c r="E11" s="34">
        <f>'TOTAL REPARTITION'!E11-'repartition LOT 1'!E11-'repartition LOT 2'!E11</f>
        <v>7888</v>
      </c>
      <c r="F11" s="34">
        <f>'TOTAL REPARTITION'!F11-'repartition LOT 1'!F11-'repartition LOT 2'!F11</f>
        <v>160559.90183199989</v>
      </c>
      <c r="G11" s="34">
        <f>'TOTAL REPARTITION'!G11-'repartition LOT 1'!G11-'repartition LOT 2'!G11</f>
        <v>19441.8</v>
      </c>
      <c r="H11" s="34">
        <f>'TOTAL REPARTITION'!H11-'repartition LOT 1'!H11-'repartition LOT 2'!H11</f>
        <v>1969.1100000000022</v>
      </c>
      <c r="I11" s="34">
        <f>'TOTAL REPARTITION'!I11-'repartition LOT 1'!I11-'repartition LOT 2'!I11</f>
        <v>922.25</v>
      </c>
      <c r="J11" s="34">
        <f>'TOTAL REPARTITION'!J11-'repartition LOT 1'!J11-'repartition LOT 2'!J11</f>
        <v>1275</v>
      </c>
      <c r="K11" s="34">
        <f>'TOTAL REPARTITION'!K11-'repartition LOT 1'!K11-'repartition LOT 2'!K11</f>
        <v>3740</v>
      </c>
    </row>
    <row r="12" spans="1:11" ht="15" thickBot="1" x14ac:dyDescent="0.35">
      <c r="A12" s="33" t="s">
        <v>27</v>
      </c>
      <c r="B12" s="34">
        <f>'TOTAL REPARTITION'!B12-'repartition LOT 1'!B12-'repartition LOT 2'!B12</f>
        <v>9000</v>
      </c>
      <c r="C12" s="34">
        <f>'TOTAL REPARTITION'!C12-'repartition LOT 1'!C12-'repartition LOT 2'!C12</f>
        <v>4200</v>
      </c>
      <c r="D12" s="34">
        <f>'TOTAL REPARTITION'!D12-'repartition LOT 1'!D12-'repartition LOT 2'!D12</f>
        <v>16550</v>
      </c>
      <c r="E12" s="34">
        <f>'TOTAL REPARTITION'!E12-'repartition LOT 1'!E12-'repartition LOT 2'!E12</f>
        <v>0</v>
      </c>
      <c r="F12" s="34">
        <f>'TOTAL REPARTITION'!F12-'repartition LOT 1'!F12-'repartition LOT 2'!F12</f>
        <v>19895.8</v>
      </c>
      <c r="G12" s="34">
        <f>'TOTAL REPARTITION'!G12-'repartition LOT 1'!G12-'repartition LOT 2'!G12</f>
        <v>0</v>
      </c>
      <c r="H12" s="34">
        <f>'TOTAL REPARTITION'!H12-'repartition LOT 1'!H12-'repartition LOT 2'!H12</f>
        <v>1440</v>
      </c>
      <c r="I12" s="34">
        <f>'TOTAL REPARTITION'!I12-'repartition LOT 1'!I12-'repartition LOT 2'!I12</f>
        <v>310</v>
      </c>
      <c r="J12" s="34">
        <f>'TOTAL REPARTITION'!J12-'repartition LOT 1'!J12-'repartition LOT 2'!J12</f>
        <v>1050</v>
      </c>
      <c r="K12" s="34">
        <f>'TOTAL REPARTITION'!K12-'repartition LOT 1'!K12-'repartition LOT 2'!K12</f>
        <v>0</v>
      </c>
    </row>
    <row r="13" spans="1:11" ht="15" thickBot="1" x14ac:dyDescent="0.35">
      <c r="A13" s="33" t="s">
        <v>28</v>
      </c>
      <c r="B13" s="34">
        <f>'TOTAL REPARTITION'!B13-'repartition LOT 1'!B13-'repartition LOT 2'!B13</f>
        <v>6120</v>
      </c>
      <c r="C13" s="34">
        <f>'TOTAL REPARTITION'!C13-'repartition LOT 1'!C13-'repartition LOT 2'!C13</f>
        <v>2550</v>
      </c>
      <c r="D13" s="34">
        <f>'TOTAL REPARTITION'!D13-'repartition LOT 1'!D13-'repartition LOT 2'!D13</f>
        <v>42202.5</v>
      </c>
      <c r="E13" s="34">
        <f>'TOTAL REPARTITION'!E13-'repartition LOT 1'!E13-'repartition LOT 2'!E13</f>
        <v>0</v>
      </c>
      <c r="F13" s="34">
        <f>'TOTAL REPARTITION'!F13-'repartition LOT 1'!F13-'repartition LOT 2'!F13</f>
        <v>15916.64</v>
      </c>
      <c r="G13" s="34">
        <f>'TOTAL REPARTITION'!G13-'repartition LOT 1'!G13-'repartition LOT 2'!G13</f>
        <v>6480.5999999999995</v>
      </c>
      <c r="H13" s="34">
        <f>'TOTAL REPARTITION'!H13-'repartition LOT 1'!H13-'repartition LOT 2'!H13</f>
        <v>1224</v>
      </c>
      <c r="I13" s="34">
        <f>'TOTAL REPARTITION'!I13-'repartition LOT 1'!I13-'repartition LOT 2'!I13</f>
        <v>527</v>
      </c>
      <c r="J13" s="34">
        <f>'TOTAL REPARTITION'!J13-'repartition LOT 1'!J13-'repartition LOT 2'!J13</f>
        <v>510</v>
      </c>
      <c r="K13" s="34">
        <f>'TOTAL REPARTITION'!K13-'repartition LOT 1'!K13-'repartition LOT 2'!K13</f>
        <v>0</v>
      </c>
    </row>
    <row r="14" spans="1:11" ht="15" thickBot="1" x14ac:dyDescent="0.35">
      <c r="A14" s="33" t="s">
        <v>29</v>
      </c>
      <c r="B14" s="34">
        <f>'TOTAL REPARTITION'!B14-'repartition LOT 1'!B14-'repartition LOT 2'!B14</f>
        <v>0</v>
      </c>
      <c r="C14" s="34">
        <f>'TOTAL REPARTITION'!C14-'repartition LOT 1'!C14-'repartition LOT 2'!C14</f>
        <v>3000</v>
      </c>
      <c r="D14" s="34">
        <f>'TOTAL REPARTITION'!D14-'repartition LOT 1'!D14-'repartition LOT 2'!D14</f>
        <v>0</v>
      </c>
      <c r="E14" s="34">
        <f>'TOTAL REPARTITION'!E14-'repartition LOT 1'!E14-'repartition LOT 2'!E14</f>
        <v>0</v>
      </c>
      <c r="F14" s="34">
        <f>'TOTAL REPARTITION'!F14-'repartition LOT 1'!F14-'repartition LOT 2'!F14</f>
        <v>0</v>
      </c>
      <c r="G14" s="34">
        <f>'TOTAL REPARTITION'!G14-'repartition LOT 1'!G14-'repartition LOT 2'!G14</f>
        <v>0</v>
      </c>
      <c r="H14" s="34">
        <f>'TOTAL REPARTITION'!H14-'repartition LOT 1'!H14-'repartition LOT 2'!H14</f>
        <v>360</v>
      </c>
      <c r="I14" s="34">
        <f>'TOTAL REPARTITION'!I14-'repartition LOT 1'!I14-'repartition LOT 2'!I14</f>
        <v>155</v>
      </c>
      <c r="J14" s="34">
        <f>'TOTAL REPARTITION'!J14-'repartition LOT 1'!J14-'repartition LOT 2'!J14</f>
        <v>150</v>
      </c>
      <c r="K14" s="34">
        <f>'TOTAL REPARTITION'!K14-'repartition LOT 1'!K14-'repartition LOT 2'!K14</f>
        <v>0</v>
      </c>
    </row>
    <row r="15" spans="1:11" ht="15" thickBot="1" x14ac:dyDescent="0.35">
      <c r="A15" s="33" t="s">
        <v>30</v>
      </c>
      <c r="B15" s="34">
        <f>'TOTAL REPARTITION'!B15-'repartition LOT 1'!B15-'repartition LOT 2'!B15</f>
        <v>1530</v>
      </c>
      <c r="C15" s="34">
        <f>'TOTAL REPARTITION'!C15-'repartition LOT 1'!C15-'repartition LOT 2'!C15</f>
        <v>510</v>
      </c>
      <c r="D15" s="34">
        <f>'TOTAL REPARTITION'!D15-'repartition LOT 1'!D15-'repartition LOT 2'!D15</f>
        <v>140675</v>
      </c>
      <c r="E15" s="34">
        <f>'TOTAL REPARTITION'!E15-'repartition LOT 1'!E15-'repartition LOT 2'!E15</f>
        <v>2176</v>
      </c>
      <c r="F15" s="34">
        <f>'TOTAL REPARTITION'!F15-'repartition LOT 1'!F15-'repartition LOT 2'!F15</f>
        <v>23874.959999999999</v>
      </c>
      <c r="G15" s="34">
        <f>'TOTAL REPARTITION'!G15-'repartition LOT 1'!G15-'repartition LOT 2'!G15</f>
        <v>0</v>
      </c>
      <c r="H15" s="34">
        <f>'TOTAL REPARTITION'!H15-'repartition LOT 1'!H15-'repartition LOT 2'!H15</f>
        <v>1071.0000000000002</v>
      </c>
      <c r="I15" s="34">
        <f>'TOTAL REPARTITION'!I15-'repartition LOT 1'!I15-'repartition LOT 2'!I15</f>
        <v>527</v>
      </c>
      <c r="J15" s="34">
        <f>'TOTAL REPARTITION'!J15-'repartition LOT 1'!J15-'repartition LOT 2'!J15</f>
        <v>637.5</v>
      </c>
      <c r="K15" s="34">
        <f>'TOTAL REPARTITION'!K15-'repartition LOT 1'!K15-'repartition LOT 2'!K15</f>
        <v>850</v>
      </c>
    </row>
    <row r="16" spans="1:11" ht="15" thickBot="1" x14ac:dyDescent="0.35">
      <c r="A16" s="35" t="s">
        <v>16</v>
      </c>
      <c r="B16" s="36">
        <f>SUM(B3:B15)</f>
        <v>81225</v>
      </c>
      <c r="C16" s="36">
        <f t="shared" ref="C16:K16" si="0">SUM(C3:C15)</f>
        <v>56040</v>
      </c>
      <c r="D16" s="36">
        <f t="shared" si="0"/>
        <v>1470017.5</v>
      </c>
      <c r="E16" s="36">
        <f t="shared" si="0"/>
        <v>28496</v>
      </c>
      <c r="F16" s="36">
        <f t="shared" si="0"/>
        <v>760593.85679999995</v>
      </c>
      <c r="G16" s="36">
        <f t="shared" si="0"/>
        <v>43203.999999999993</v>
      </c>
      <c r="H16" s="36">
        <f t="shared" si="0"/>
        <v>15833.400000000003</v>
      </c>
      <c r="I16" s="36">
        <f t="shared" si="0"/>
        <v>14105</v>
      </c>
      <c r="J16" s="36">
        <f t="shared" si="0"/>
        <v>13537.5</v>
      </c>
      <c r="K16" s="36">
        <f t="shared" si="0"/>
        <v>16940</v>
      </c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90938-85E7-4CE5-B7AA-8EF7A85F8861}">
  <dimension ref="A1:K16"/>
  <sheetViews>
    <sheetView workbookViewId="0">
      <selection activeCell="E25" sqref="E25"/>
    </sheetView>
  </sheetViews>
  <sheetFormatPr baseColWidth="10" defaultRowHeight="14.4" x14ac:dyDescent="0.3"/>
  <cols>
    <col min="4" max="4" width="14.109375" bestFit="1" customWidth="1"/>
    <col min="5" max="5" width="11.6640625" bestFit="1" customWidth="1"/>
    <col min="6" max="6" width="14.6640625" bestFit="1" customWidth="1"/>
  </cols>
  <sheetData>
    <row r="1" spans="1:11" ht="15" thickBot="1" x14ac:dyDescent="0.35">
      <c r="A1" s="40" t="s">
        <v>34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3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ht="15" thickBot="1" x14ac:dyDescent="0.35">
      <c r="A3" s="33" t="s">
        <v>18</v>
      </c>
      <c r="B3" s="34">
        <f>'qté a repartir'!$B$6*'Gille de repartition'!B4</f>
        <v>12600.000000000002</v>
      </c>
      <c r="C3" s="34">
        <f>'qté a repartir'!$C$6*'Gille de repartition'!C4</f>
        <v>21000</v>
      </c>
      <c r="D3" s="34">
        <f>'qté a repartir'!$D$6*'Gille de repartition'!D4</f>
        <v>331000</v>
      </c>
      <c r="E3" s="34">
        <f>'qté a repartir'!$E$6*'Gille de repartition'!E4</f>
        <v>7040</v>
      </c>
      <c r="F3" s="34">
        <f>'qté a repartir'!$F$6*'Gille de repartition'!F4</f>
        <v>139270.6</v>
      </c>
      <c r="G3" s="34">
        <f>'qté a repartir'!$G$6*'Gille de repartition'!G4</f>
        <v>0</v>
      </c>
      <c r="H3" s="34">
        <f>'qté a repartir'!$H$6*'Gille de repartition'!H4</f>
        <v>2160</v>
      </c>
      <c r="I3" s="34">
        <f>'qté a repartir'!$I$6*'Gille de repartition'!I4</f>
        <v>4185</v>
      </c>
      <c r="J3" s="34">
        <f>'qté a repartir'!$J$6*'Gille de repartition'!J4</f>
        <v>2100</v>
      </c>
      <c r="K3" s="34">
        <f>'qté a repartir'!$K$6*'Gille de repartition'!K4</f>
        <v>1600</v>
      </c>
    </row>
    <row r="4" spans="1:11" ht="15" thickBot="1" x14ac:dyDescent="0.35">
      <c r="A4" s="33" t="s">
        <v>19</v>
      </c>
      <c r="B4" s="34">
        <f>'qté a repartir'!$B$6*'Gille de repartition'!B5</f>
        <v>900</v>
      </c>
      <c r="C4" s="34">
        <f>'qté a repartir'!$C$6*'Gille de repartition'!C5</f>
        <v>600</v>
      </c>
      <c r="D4" s="34">
        <f>'qté a repartir'!$D$6*'Gille de repartition'!D5</f>
        <v>182050</v>
      </c>
      <c r="E4" s="34">
        <f>'qté a repartir'!$E$6*'Gille de repartition'!E5</f>
        <v>3520</v>
      </c>
      <c r="F4" s="34">
        <f>'qté a repartir'!$F$6*'Gille de repartition'!F5</f>
        <v>129322.70000000001</v>
      </c>
      <c r="G4" s="34">
        <f>'qté a repartir'!$G$6*'Gille de repartition'!G5</f>
        <v>0</v>
      </c>
      <c r="H4" s="34">
        <f>'qté a repartir'!$H$6*'Gille de repartition'!H5</f>
        <v>900</v>
      </c>
      <c r="I4" s="34">
        <f>'qté a repartir'!$I$6*'Gille de repartition'!I5</f>
        <v>2170</v>
      </c>
      <c r="J4" s="34">
        <f>'qté a repartir'!$J$6*'Gille de repartition'!J5</f>
        <v>1200</v>
      </c>
      <c r="K4" s="34">
        <f>'qté a repartir'!$K$6*'Gille de repartition'!K5</f>
        <v>400</v>
      </c>
    </row>
    <row r="5" spans="1:11" ht="15" thickBot="1" x14ac:dyDescent="0.35">
      <c r="A5" s="33" t="s">
        <v>20</v>
      </c>
      <c r="B5" s="34">
        <f>'qté a repartir'!$B$6*'Gille de repartition'!B6</f>
        <v>900</v>
      </c>
      <c r="C5" s="34">
        <f>'qté a repartir'!$C$6*'Gille de repartition'!C6</f>
        <v>0</v>
      </c>
      <c r="D5" s="34">
        <f>'qté a repartir'!$D$6*'Gille de repartition'!D6</f>
        <v>16550</v>
      </c>
      <c r="E5" s="34">
        <f>'qté a repartir'!$E$6*'Gille de repartition'!E6</f>
        <v>0</v>
      </c>
      <c r="F5" s="34">
        <f>'qté a repartir'!$F$6*'Gille de repartition'!F6</f>
        <v>9947.9</v>
      </c>
      <c r="G5" s="34">
        <f>'qté a repartir'!$G$6*'Gille de repartition'!G6</f>
        <v>4320.4000000000005</v>
      </c>
      <c r="H5" s="34">
        <f>'qté a repartir'!$H$6*'Gille de repartition'!H6</f>
        <v>540</v>
      </c>
      <c r="I5" s="34">
        <f>'qté a repartir'!$I$6*'Gille de repartition'!I6</f>
        <v>155</v>
      </c>
      <c r="J5" s="34">
        <f>'qté a repartir'!$J$6*'Gille de repartition'!J6</f>
        <v>300</v>
      </c>
      <c r="K5" s="34">
        <f>'qté a repartir'!$K$6*'Gille de repartition'!K6</f>
        <v>0</v>
      </c>
    </row>
    <row r="6" spans="1:11" ht="15" thickBot="1" x14ac:dyDescent="0.35">
      <c r="A6" s="33" t="s">
        <v>21</v>
      </c>
      <c r="B6" s="34">
        <f>'qté a repartir'!$B$6*'Gille de repartition'!B7</f>
        <v>8100</v>
      </c>
      <c r="C6" s="34">
        <f>'qté a repartir'!$C$6*'Gille de repartition'!C7</f>
        <v>3600</v>
      </c>
      <c r="D6" s="34">
        <f>'qté a repartir'!$D$6*'Gille de repartition'!D7</f>
        <v>132400</v>
      </c>
      <c r="E6" s="34">
        <f>'qté a repartir'!$E$6*'Gille de repartition'!E7</f>
        <v>3200</v>
      </c>
      <c r="F6" s="34">
        <f>'qté a repartir'!$F$6*'Gille de repartition'!F7</f>
        <v>276799.32271000004</v>
      </c>
      <c r="G6" s="34">
        <f>'qté a repartir'!$G$6*'Gille de repartition'!G7</f>
        <v>0</v>
      </c>
      <c r="H6" s="34">
        <f>'qté a repartir'!$H$6*'Gille de repartition'!H7</f>
        <v>2003.3999999999999</v>
      </c>
      <c r="I6" s="34">
        <f>'qté a repartir'!$I$6*'Gille de repartition'!I7</f>
        <v>775</v>
      </c>
      <c r="J6" s="34">
        <f>'qté a repartir'!$J$6*'Gille de repartition'!J7</f>
        <v>1350</v>
      </c>
      <c r="K6" s="34">
        <f>'qté a repartir'!$K$6*'Gille de repartition'!K7</f>
        <v>4000</v>
      </c>
    </row>
    <row r="7" spans="1:11" ht="15" thickBot="1" x14ac:dyDescent="0.35">
      <c r="A7" s="33" t="s">
        <v>22</v>
      </c>
      <c r="B7" s="34">
        <f>'qté a repartir'!$B$6*'Gille de repartition'!B8</f>
        <v>9000</v>
      </c>
      <c r="C7" s="34">
        <f>'qté a repartir'!$C$6*'Gille de repartition'!C8</f>
        <v>4200</v>
      </c>
      <c r="D7" s="34">
        <f>'qté a repartir'!$D$6*'Gille de repartition'!D8</f>
        <v>0</v>
      </c>
      <c r="E7" s="34">
        <f>'qté a repartir'!$E$6*'Gille de repartition'!E8</f>
        <v>0</v>
      </c>
      <c r="F7" s="34">
        <f>'qté a repartir'!$F$6*'Gille de repartition'!F8</f>
        <v>19895.8</v>
      </c>
      <c r="G7" s="34">
        <f>'qté a repartir'!$G$6*'Gille de repartition'!G8</f>
        <v>6480.5999999999995</v>
      </c>
      <c r="H7" s="34">
        <f>'qté a repartir'!$H$6*'Gille de repartition'!H8</f>
        <v>1620</v>
      </c>
      <c r="I7" s="34">
        <f>'qté a repartir'!$I$6*'Gille de repartition'!I8</f>
        <v>310</v>
      </c>
      <c r="J7" s="34">
        <f>'qté a repartir'!$J$6*'Gille de repartition'!J8</f>
        <v>900</v>
      </c>
      <c r="K7" s="34">
        <f>'qté a repartir'!$K$6*'Gille de repartition'!K8</f>
        <v>0</v>
      </c>
    </row>
    <row r="8" spans="1:11" ht="15" thickBot="1" x14ac:dyDescent="0.35">
      <c r="A8" s="33" t="s">
        <v>23</v>
      </c>
      <c r="B8" s="34">
        <f>'qté a repartir'!$B$6*'Gille de repartition'!B9</f>
        <v>9000</v>
      </c>
      <c r="C8" s="34">
        <f>'qté a repartir'!$C$6*'Gille de repartition'!C9</f>
        <v>7200</v>
      </c>
      <c r="D8" s="34">
        <f>'qté a repartir'!$D$6*'Gille de repartition'!D9</f>
        <v>132400</v>
      </c>
      <c r="E8" s="34">
        <f>'qté a repartir'!$E$6*'Gille de repartition'!E9</f>
        <v>2880</v>
      </c>
      <c r="F8" s="34">
        <f>'qté a repartir'!$F$6*'Gille de repartition'!F9</f>
        <v>49739.5</v>
      </c>
      <c r="G8" s="34">
        <f>'qté a repartir'!$G$6*'Gille de repartition'!G9</f>
        <v>6480.5999999999995</v>
      </c>
      <c r="H8" s="34">
        <f>'qté a repartir'!$H$6*'Gille de repartition'!H9</f>
        <v>1800</v>
      </c>
      <c r="I8" s="34">
        <f>'qté a repartir'!$I$6*'Gille de repartition'!I9</f>
        <v>2635</v>
      </c>
      <c r="J8" s="34">
        <f>'qté a repartir'!$J$6*'Gille de repartition'!J9</f>
        <v>1950</v>
      </c>
      <c r="K8" s="34">
        <f>'qté a repartir'!$K$6*'Gille de repartition'!K9</f>
        <v>2200</v>
      </c>
    </row>
    <row r="9" spans="1:11" ht="15" thickBot="1" x14ac:dyDescent="0.35">
      <c r="A9" s="33" t="s">
        <v>24</v>
      </c>
      <c r="B9" s="34">
        <f>'qté a repartir'!$B$6*'Gille de repartition'!B10</f>
        <v>9900</v>
      </c>
      <c r="C9" s="34">
        <f>'qté a repartir'!$C$6*'Gille de repartition'!C10</f>
        <v>3000</v>
      </c>
      <c r="D9" s="34">
        <f>'qté a repartir'!$D$6*'Gille de repartition'!D10</f>
        <v>99300</v>
      </c>
      <c r="E9" s="34">
        <f>'qté a repartir'!$E$6*'Gille de repartition'!E10</f>
        <v>1920</v>
      </c>
      <c r="F9" s="34">
        <f>'qté a repartir'!$F$6*'Gille de repartition'!F10</f>
        <v>49739.5</v>
      </c>
      <c r="G9" s="34">
        <f>'qté a repartir'!$G$6*'Gille de repartition'!G10</f>
        <v>0</v>
      </c>
      <c r="H9" s="34">
        <f>'qté a repartir'!$H$6*'Gille de repartition'!H10</f>
        <v>1080</v>
      </c>
      <c r="I9" s="34">
        <f>'qté a repartir'!$I$6*'Gille de repartition'!I10</f>
        <v>930</v>
      </c>
      <c r="J9" s="34">
        <f>'qté a repartir'!$J$6*'Gille de repartition'!J10</f>
        <v>1200</v>
      </c>
      <c r="K9" s="34">
        <f>'qté a repartir'!$K$6*'Gille de repartition'!K10</f>
        <v>4400</v>
      </c>
    </row>
    <row r="10" spans="1:11" ht="15" thickBot="1" x14ac:dyDescent="0.35">
      <c r="A10" s="33" t="s">
        <v>25</v>
      </c>
      <c r="B10" s="34">
        <f>'qté a repartir'!$B$6*'Gille de repartition'!B11</f>
        <v>9900</v>
      </c>
      <c r="C10" s="34">
        <f>'qté a repartir'!$C$6*'Gille de repartition'!C11</f>
        <v>5400</v>
      </c>
      <c r="D10" s="34">
        <f>'qté a repartir'!$D$6*'Gille de repartition'!D11</f>
        <v>99300</v>
      </c>
      <c r="E10" s="34">
        <f>'qté a repartir'!$E$6*'Gille de repartition'!E11</f>
        <v>1600</v>
      </c>
      <c r="F10" s="34">
        <f>'qté a repartir'!$F$6*'Gille de repartition'!F11</f>
        <v>49739.5</v>
      </c>
      <c r="G10" s="34">
        <f>'qté a repartir'!$G$6*'Gille de repartition'!G11</f>
        <v>0</v>
      </c>
      <c r="H10" s="34">
        <f>'qté a repartir'!$H$6*'Gille de repartition'!H11</f>
        <v>1080</v>
      </c>
      <c r="I10" s="34">
        <f>'qté a repartir'!$I$6*'Gille de repartition'!I11</f>
        <v>1550</v>
      </c>
      <c r="J10" s="34">
        <f>'qté a repartir'!$J$6*'Gille de repartition'!J11</f>
        <v>1950</v>
      </c>
      <c r="K10" s="34">
        <f>'qté a repartir'!$K$6*'Gille de repartition'!K11</f>
        <v>2000</v>
      </c>
    </row>
    <row r="11" spans="1:11" ht="15" thickBot="1" x14ac:dyDescent="0.35">
      <c r="A11" s="33" t="s">
        <v>26</v>
      </c>
      <c r="B11" s="34">
        <f>'qté a repartir'!$B$6*'Gille de repartition'!B12</f>
        <v>11700</v>
      </c>
      <c r="C11" s="34">
        <f>'qté a repartir'!$C$6*'Gille de repartition'!C12</f>
        <v>4200</v>
      </c>
      <c r="D11" s="34">
        <f>'qté a repartir'!$D$6*'Gille de repartition'!D12</f>
        <v>430300</v>
      </c>
      <c r="E11" s="34">
        <f>'qté a repartir'!$E$6*'Gille de repartition'!E12</f>
        <v>9280</v>
      </c>
      <c r="F11" s="34">
        <f>'qté a repartir'!$F$6*'Gille de repartition'!F12</f>
        <v>200699.87728999986</v>
      </c>
      <c r="G11" s="34">
        <f>'qté a repartir'!$G$6*'Gille de repartition'!G12</f>
        <v>19441.8</v>
      </c>
      <c r="H11" s="34">
        <f>'qté a repartir'!$H$6*'Gille de repartition'!H12</f>
        <v>2316.6000000000026</v>
      </c>
      <c r="I11" s="34">
        <f>'qté a repartir'!$I$6*'Gille de repartition'!I12</f>
        <v>1085</v>
      </c>
      <c r="J11" s="34">
        <f>'qté a repartir'!$J$6*'Gille de repartition'!J12</f>
        <v>1500</v>
      </c>
      <c r="K11" s="34">
        <f>'qté a repartir'!$K$6*'Gille de repartition'!K12</f>
        <v>4400</v>
      </c>
    </row>
    <row r="12" spans="1:11" ht="15" thickBot="1" x14ac:dyDescent="0.35">
      <c r="A12" s="33" t="s">
        <v>27</v>
      </c>
      <c r="B12" s="34">
        <f>'qté a repartir'!$B$6*'Gille de repartition'!B13</f>
        <v>9000</v>
      </c>
      <c r="C12" s="34">
        <f>'qté a repartir'!$C$6*'Gille de repartition'!C13</f>
        <v>4200</v>
      </c>
      <c r="D12" s="34">
        <f>'qté a repartir'!$D$6*'Gille de repartition'!D13</f>
        <v>16550</v>
      </c>
      <c r="E12" s="34">
        <f>'qté a repartir'!$E$6*'Gille de repartition'!E13</f>
        <v>0</v>
      </c>
      <c r="F12" s="34">
        <f>'qté a repartir'!$F$6*'Gille de repartition'!F13</f>
        <v>19895.8</v>
      </c>
      <c r="G12" s="34">
        <f>'qté a repartir'!$G$6*'Gille de repartition'!G13</f>
        <v>0</v>
      </c>
      <c r="H12" s="34">
        <f>'qté a repartir'!$H$6*'Gille de repartition'!H13</f>
        <v>1440</v>
      </c>
      <c r="I12" s="34">
        <f>'qté a repartir'!$I$6*'Gille de repartition'!I13</f>
        <v>310</v>
      </c>
      <c r="J12" s="34">
        <f>'qté a repartir'!$J$6*'Gille de repartition'!J13</f>
        <v>1050</v>
      </c>
      <c r="K12" s="34">
        <f>'qté a repartir'!$K$6*'Gille de repartition'!K13</f>
        <v>0</v>
      </c>
    </row>
    <row r="13" spans="1:11" ht="15" thickBot="1" x14ac:dyDescent="0.35">
      <c r="A13" s="33" t="s">
        <v>28</v>
      </c>
      <c r="B13" s="34">
        <f>'qté a repartir'!$B$6*'Gille de repartition'!B14</f>
        <v>7200</v>
      </c>
      <c r="C13" s="34">
        <f>'qté a repartir'!$C$6*'Gille de repartition'!C14</f>
        <v>3000</v>
      </c>
      <c r="D13" s="34">
        <f>'qté a repartir'!$D$6*'Gille de repartition'!D14</f>
        <v>49650</v>
      </c>
      <c r="E13" s="34">
        <f>'qté a repartir'!$E$6*'Gille de repartition'!E14</f>
        <v>0</v>
      </c>
      <c r="F13" s="34">
        <f>'qté a repartir'!$F$6*'Gille de repartition'!F14</f>
        <v>19895.8</v>
      </c>
      <c r="G13" s="34">
        <f>'qté a repartir'!$G$6*'Gille de repartition'!G14</f>
        <v>6480.5999999999995</v>
      </c>
      <c r="H13" s="34">
        <f>'qté a repartir'!$H$6*'Gille de repartition'!H14</f>
        <v>1440</v>
      </c>
      <c r="I13" s="34">
        <f>'qté a repartir'!$I$6*'Gille de repartition'!I14</f>
        <v>620</v>
      </c>
      <c r="J13" s="34">
        <f>'qté a repartir'!$J$6*'Gille de repartition'!J14</f>
        <v>600</v>
      </c>
      <c r="K13" s="34">
        <f>'qté a repartir'!$K$6*'Gille de repartition'!K14</f>
        <v>0</v>
      </c>
    </row>
    <row r="14" spans="1:11" ht="15" thickBot="1" x14ac:dyDescent="0.35">
      <c r="A14" s="33" t="s">
        <v>29</v>
      </c>
      <c r="B14" s="34">
        <f>'qté a repartir'!$B$6*'Gille de repartition'!B15</f>
        <v>0</v>
      </c>
      <c r="C14" s="34">
        <f>'qté a repartir'!$C$6*'Gille de repartition'!C15</f>
        <v>3000</v>
      </c>
      <c r="D14" s="34">
        <f>'qté a repartir'!$D$6*'Gille de repartition'!D15</f>
        <v>0</v>
      </c>
      <c r="E14" s="34">
        <f>'qté a repartir'!$E$6*'Gille de repartition'!E15</f>
        <v>0</v>
      </c>
      <c r="F14" s="34">
        <f>'qté a repartir'!$F$6*'Gille de repartition'!F15</f>
        <v>0</v>
      </c>
      <c r="G14" s="34">
        <f>'qté a repartir'!$G$6*'Gille de repartition'!G15</f>
        <v>0</v>
      </c>
      <c r="H14" s="34">
        <f>'qté a repartir'!$H$6*'Gille de repartition'!H15</f>
        <v>360</v>
      </c>
      <c r="I14" s="34">
        <f>'qté a repartir'!$I$6*'Gille de repartition'!I15</f>
        <v>155</v>
      </c>
      <c r="J14" s="34">
        <f>'qté a repartir'!$J$6*'Gille de repartition'!J15</f>
        <v>150</v>
      </c>
      <c r="K14" s="34">
        <f>'qté a repartir'!$K$6*'Gille de repartition'!K15</f>
        <v>0</v>
      </c>
    </row>
    <row r="15" spans="1:11" ht="15" thickBot="1" x14ac:dyDescent="0.35">
      <c r="A15" s="33" t="s">
        <v>30</v>
      </c>
      <c r="B15" s="34">
        <f>'qté a repartir'!$B$6*'Gille de repartition'!B16</f>
        <v>1800</v>
      </c>
      <c r="C15" s="34">
        <f>'qté a repartir'!$C$6*'Gille de repartition'!C16</f>
        <v>600</v>
      </c>
      <c r="D15" s="34">
        <f>'qté a repartir'!$D$6*'Gille de repartition'!D16</f>
        <v>165500</v>
      </c>
      <c r="E15" s="34">
        <f>'qté a repartir'!$E$6*'Gille de repartition'!E16</f>
        <v>2560</v>
      </c>
      <c r="F15" s="34">
        <f>'qté a repartir'!$F$6*'Gille de repartition'!F16</f>
        <v>29843.699999999997</v>
      </c>
      <c r="G15" s="34">
        <f>'qté a repartir'!$G$6*'Gille de repartition'!G16</f>
        <v>0</v>
      </c>
      <c r="H15" s="34">
        <f>'qté a repartir'!$H$6*'Gille de repartition'!H16</f>
        <v>1260.0000000000002</v>
      </c>
      <c r="I15" s="34">
        <f>'qté a repartir'!$I$6*'Gille de repartition'!I16</f>
        <v>620</v>
      </c>
      <c r="J15" s="34">
        <f>'qté a repartir'!$J$6*'Gille de repartition'!J16</f>
        <v>750</v>
      </c>
      <c r="K15" s="34">
        <f>'qté a repartir'!$K$6*'Gille de repartition'!K16</f>
        <v>1000</v>
      </c>
    </row>
    <row r="16" spans="1:11" s="38" customFormat="1" ht="15" thickBot="1" x14ac:dyDescent="0.35">
      <c r="A16" s="35" t="s">
        <v>16</v>
      </c>
      <c r="B16" s="37">
        <f>SUM(B3:B15)</f>
        <v>90000</v>
      </c>
      <c r="C16" s="37">
        <f t="shared" ref="C16:K16" si="0">SUM(C3:C15)</f>
        <v>60000</v>
      </c>
      <c r="D16" s="37">
        <f t="shared" si="0"/>
        <v>1655000</v>
      </c>
      <c r="E16" s="37">
        <f t="shared" si="0"/>
        <v>32000</v>
      </c>
      <c r="F16" s="37">
        <f t="shared" si="0"/>
        <v>994790.00000000012</v>
      </c>
      <c r="G16" s="37">
        <f t="shared" si="0"/>
        <v>43203.999999999993</v>
      </c>
      <c r="H16" s="37">
        <f t="shared" si="0"/>
        <v>18000</v>
      </c>
      <c r="I16" s="37">
        <f t="shared" si="0"/>
        <v>15500</v>
      </c>
      <c r="J16" s="37">
        <f t="shared" si="0"/>
        <v>15000</v>
      </c>
      <c r="K16" s="37">
        <f t="shared" si="0"/>
        <v>20000</v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qté a repartir</vt:lpstr>
      <vt:lpstr>Gille de repartition</vt:lpstr>
      <vt:lpstr>repartition LOT 1</vt:lpstr>
      <vt:lpstr>repartition LOT 2</vt:lpstr>
      <vt:lpstr>repartition LOT 3</vt:lpstr>
      <vt:lpstr>TOTAL REPARTITION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1040 G3</dc:creator>
  <cp:lastModifiedBy>Gérard Vialles</cp:lastModifiedBy>
  <dcterms:created xsi:type="dcterms:W3CDTF">2024-01-28T11:05:26Z</dcterms:created>
  <dcterms:modified xsi:type="dcterms:W3CDTF">2024-01-28T16:31:58Z</dcterms:modified>
</cp:coreProperties>
</file>