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215902\Documents\GVS\EXCEL_PRATIQUE\BIGUETF\"/>
    </mc:Choice>
  </mc:AlternateContent>
  <bookViews>
    <workbookView xWindow="0" yWindow="0" windowWidth="20490" windowHeight="7755" activeTab="1"/>
  </bookViews>
  <sheets>
    <sheet name="base CA" sheetId="1" r:id="rId1"/>
    <sheet name="Facture" sheetId="2" r:id="rId2"/>
  </sheets>
  <externalReferences>
    <externalReference r:id="rId3"/>
  </externalReferences>
  <definedNames>
    <definedName name="affectation">Facture!$X$29:$AA$55</definedName>
    <definedName name="agences">Facture!$O$29:$S$105</definedName>
    <definedName name="Intitulé">Facture!$Y$29:$Z$55</definedName>
    <definedName name="LISTE_SOCIETES">[1]TABLES!$B$11:$C$252</definedName>
    <definedName name="tva">Facture!$V$29:$V$31</definedName>
    <definedName name="_xlnm.Print_Area" localSheetId="1">Facture!$A$1:$K$76</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92" i="2" l="1"/>
  <c r="B92" i="2"/>
  <c r="A92" i="2"/>
  <c r="B17" i="2" l="1"/>
  <c r="J33" i="2" l="1"/>
  <c r="AA4" i="1" s="1"/>
  <c r="H16" i="2"/>
  <c r="H18" i="2"/>
  <c r="C33" i="2"/>
  <c r="B21" i="2" l="1"/>
  <c r="B20" i="2"/>
  <c r="B19" i="2"/>
  <c r="B18" i="2"/>
  <c r="B16" i="2" l="1"/>
  <c r="D92" i="2" l="1"/>
  <c r="J49" i="2" l="1"/>
  <c r="J48" i="2"/>
  <c r="J47" i="2"/>
  <c r="J46" i="2"/>
  <c r="J45" i="2"/>
  <c r="J44" i="2"/>
  <c r="J43" i="2"/>
  <c r="J42" i="2"/>
  <c r="J41" i="2"/>
  <c r="J40" i="2"/>
  <c r="J39" i="2"/>
  <c r="J38" i="2"/>
  <c r="J37" i="2"/>
  <c r="J36" i="2"/>
  <c r="J35" i="2"/>
  <c r="J34" i="2"/>
  <c r="J32" i="2"/>
  <c r="J31" i="2"/>
  <c r="K2" i="2"/>
  <c r="Z4" i="1" s="1"/>
  <c r="F51" i="2" l="1"/>
  <c r="I51" i="2" s="1"/>
  <c r="J51" i="2" l="1"/>
  <c r="AB4" i="1"/>
  <c r="J54" i="2" l="1"/>
  <c r="AC4" i="1"/>
</calcChain>
</file>

<file path=xl/sharedStrings.xml><?xml version="1.0" encoding="utf-8"?>
<sst xmlns="http://schemas.openxmlformats.org/spreadsheetml/2006/main" count="288" uniqueCount="269">
  <si>
    <t>Nature de la transaction</t>
  </si>
  <si>
    <t>date de l'acte</t>
  </si>
  <si>
    <t>Numéro du mandat</t>
  </si>
  <si>
    <t>Nom du/des mandataires</t>
  </si>
  <si>
    <t>Nature du bien</t>
  </si>
  <si>
    <t>Prix net vendeur</t>
  </si>
  <si>
    <t>Rétrocession</t>
  </si>
  <si>
    <t>Séquestre LBA</t>
  </si>
  <si>
    <t>Date de la promesse</t>
  </si>
  <si>
    <t>Le</t>
  </si>
  <si>
    <t>37000 TOURS</t>
  </si>
  <si>
    <t>CITYA COTE DE BEAUTE</t>
  </si>
  <si>
    <t>agences</t>
  </si>
  <si>
    <t>tva</t>
  </si>
  <si>
    <t>affectation</t>
  </si>
  <si>
    <t>Code</t>
  </si>
  <si>
    <t>Désignation Articles / Prestations</t>
  </si>
  <si>
    <t>Montant Total HT</t>
  </si>
  <si>
    <t>Société ALLIANCE DIAG</t>
  </si>
  <si>
    <t>ZI La Carie 53</t>
  </si>
  <si>
    <t>53210  ARGENTRE</t>
  </si>
  <si>
    <t>Juridique</t>
  </si>
  <si>
    <t>Frais d'actes et contentieux</t>
  </si>
  <si>
    <t>CITYA REPUBLIQUE</t>
  </si>
  <si>
    <t>35 rue de la Bretonnerie</t>
  </si>
  <si>
    <t>45000 ORLEANS</t>
  </si>
  <si>
    <t>Redevances</t>
  </si>
  <si>
    <t>Prestations Holding</t>
  </si>
  <si>
    <t>CITYA IMMOBILIER LE SYNDIC</t>
  </si>
  <si>
    <t>16-17 place de l'éperon</t>
  </si>
  <si>
    <t>72000 LE MANS</t>
  </si>
  <si>
    <t>Liaisons</t>
  </si>
  <si>
    <t>Liaison réseau citya</t>
  </si>
  <si>
    <t>URBANIA LYON REGIE VENDOME</t>
  </si>
  <si>
    <t>109 rue de la Tête d'or</t>
  </si>
  <si>
    <t>69006 LYON</t>
  </si>
  <si>
    <t>Immobilisations</t>
  </si>
  <si>
    <t>Matériel de bureau et informatique</t>
  </si>
  <si>
    <t>CITYA IMMOBILIER ANDREOLETY</t>
  </si>
  <si>
    <t>23 rue Hoche</t>
  </si>
  <si>
    <t>38000 GRENOBLE</t>
  </si>
  <si>
    <t>Recrutement</t>
  </si>
  <si>
    <t>Honoraires de recrutements</t>
  </si>
  <si>
    <t>CITYA COGESIM</t>
  </si>
  <si>
    <t>12 rue Foch</t>
  </si>
  <si>
    <t>34000 MONTPELLIER</t>
  </si>
  <si>
    <t>Téléphone</t>
  </si>
  <si>
    <t>Téléphone et fax</t>
  </si>
  <si>
    <t>CITYA IMMOBILIER PLANCHON</t>
  </si>
  <si>
    <t>20 quai Jeanne d'arc</t>
  </si>
  <si>
    <t>37500 CHINON</t>
  </si>
  <si>
    <t>Petit matériel</t>
  </si>
  <si>
    <t>Fourn. Petit matériel</t>
  </si>
  <si>
    <t>CITYA IMMOBILIER CHUPIN</t>
  </si>
  <si>
    <t>45 place Travot</t>
  </si>
  <si>
    <t>49300 CHOLET</t>
  </si>
  <si>
    <t>CITYA LIGER IMMO</t>
  </si>
  <si>
    <t>3 rue Georges Teissier</t>
  </si>
  <si>
    <t>42000 ST ETIENNE</t>
  </si>
  <si>
    <t>CITYA IMMOBILIER ANGERS</t>
  </si>
  <si>
    <t>5 rue de la préfecture</t>
  </si>
  <si>
    <t>49000 ANGERS</t>
  </si>
  <si>
    <t>CITYA NANTES</t>
  </si>
  <si>
    <t>21 boulevard Gabriel Guist'hau</t>
  </si>
  <si>
    <t>44000 NANTES</t>
  </si>
  <si>
    <t>CITYA JEANNE D'ARC</t>
  </si>
  <si>
    <t>5 place de la résistance</t>
  </si>
  <si>
    <t>14000 CAEN</t>
  </si>
  <si>
    <t>CITYA URBANIA DIJON</t>
  </si>
  <si>
    <t>14 rue Jean Giono</t>
  </si>
  <si>
    <t>21000 DIJON</t>
  </si>
  <si>
    <t>CITYA PARADIS</t>
  </si>
  <si>
    <t>146 rue Paradis</t>
  </si>
  <si>
    <t>13006 MARSEILLE</t>
  </si>
  <si>
    <t>CITYA NICE</t>
  </si>
  <si>
    <t>35 Av. du Maréchal Foch</t>
  </si>
  <si>
    <t>06000 NICE</t>
  </si>
  <si>
    <t>CITYA DUCASSE</t>
  </si>
  <si>
    <t>38 bis cours Victor Hugo</t>
  </si>
  <si>
    <t>47000 AGEN</t>
  </si>
  <si>
    <t>CITYA SGTI</t>
  </si>
  <si>
    <t>32  rue Charles Gille</t>
  </si>
  <si>
    <t>CITYA SOGEXFO</t>
  </si>
  <si>
    <t>37 rue de la Marne</t>
  </si>
  <si>
    <t>86000 POITIERS</t>
  </si>
  <si>
    <t>CITYA IMMOBILIER ATLANTIS</t>
  </si>
  <si>
    <t>33000 BORDEAUX</t>
  </si>
  <si>
    <t>CITYA LANAVERRE</t>
  </si>
  <si>
    <t>33400 TALENCE</t>
  </si>
  <si>
    <t>CITYA HOTEL DIEU</t>
  </si>
  <si>
    <t>39 rue Crudy</t>
  </si>
  <si>
    <t>CITYA SOGEMA</t>
  </si>
  <si>
    <t>1 avenue du Maréchal Juin</t>
  </si>
  <si>
    <t>13700 MARIGNANE</t>
  </si>
  <si>
    <t>Taux TVA</t>
  </si>
  <si>
    <t>Montant TVA</t>
  </si>
  <si>
    <t>Montant Total TTC</t>
  </si>
  <si>
    <t>CITYA LECOURTOIS</t>
  </si>
  <si>
    <t>30-32 avenue Foch</t>
  </si>
  <si>
    <t>76600 LE HAVRE</t>
  </si>
  <si>
    <t>CITYA SAINT DENIS</t>
  </si>
  <si>
    <t>45 rue de Paris</t>
  </si>
  <si>
    <t>97400 SAINT DENIS</t>
  </si>
  <si>
    <t>CITYA BARIOZ IMMOBILIER</t>
  </si>
  <si>
    <t>76 rue Louis Blanc</t>
  </si>
  <si>
    <t xml:space="preserve">Conditions de règlements : </t>
  </si>
  <si>
    <t>à reception</t>
  </si>
  <si>
    <t>A PAYER</t>
  </si>
  <si>
    <t>CITYA ESTUBLIER</t>
  </si>
  <si>
    <t>129 av. du colonel Fabien</t>
  </si>
  <si>
    <t>83000 TOULON</t>
  </si>
  <si>
    <t>CITYA RAMBOUILLET</t>
  </si>
  <si>
    <t>53 rue du Général de Gaulle</t>
  </si>
  <si>
    <t>78513 RAMBOUILLET</t>
  </si>
  <si>
    <t>CITYA SAINT PIERRE</t>
  </si>
  <si>
    <t>3 rue François Mahy</t>
  </si>
  <si>
    <t>97410 SAINT PIERRE</t>
  </si>
  <si>
    <t>CITYA SAINT HONORE</t>
  </si>
  <si>
    <t>9 rue Saint Honoré</t>
  </si>
  <si>
    <t>06400 CANNES</t>
  </si>
  <si>
    <t>CITYA BERANGER</t>
  </si>
  <si>
    <t>40 Boulevard Béranger</t>
  </si>
  <si>
    <t>CITYA PAYS DE L'AIN</t>
  </si>
  <si>
    <t>15 rue de l'étoile</t>
  </si>
  <si>
    <t>01000 BOURG EN BRESSE</t>
  </si>
  <si>
    <t>Sans Escompte pour paiement anticipé</t>
  </si>
  <si>
    <t>CITYA TORDO</t>
  </si>
  <si>
    <t>25 rue Pertinax</t>
  </si>
  <si>
    <t>Le taux des pénalités de retard sera égal au taux de refinancement de la BCE majoré de 10 points</t>
  </si>
  <si>
    <t>56 rue Gambetta</t>
  </si>
  <si>
    <t>17200 ROYAN</t>
  </si>
  <si>
    <t>Le montant de l'indemnité forfaitaire pour frais de recouvrement est fixé à 40 euros (article L.441-6 du Code de Commerce)</t>
  </si>
  <si>
    <t>CITYA CHAPET FROMONT</t>
  </si>
  <si>
    <t>40 Bld Chasles</t>
  </si>
  <si>
    <t>28000 CHARTRES</t>
  </si>
  <si>
    <t>CITYA LES REMPARTS</t>
  </si>
  <si>
    <t>12 rue Souchu Servinière</t>
  </si>
  <si>
    <t>53000 LAVAL</t>
  </si>
  <si>
    <t>CITYA TOULOUSE</t>
  </si>
  <si>
    <t>30 Bld de Strasbourg</t>
  </si>
  <si>
    <t>31000 TOULOUSE</t>
  </si>
  <si>
    <t xml:space="preserve">URBANIA VAL DE MARNE </t>
  </si>
  <si>
    <t>102 avenue du Général de Gaulle</t>
  </si>
  <si>
    <t>94170 LE PERREUX SUR MARNE</t>
  </si>
  <si>
    <t xml:space="preserve">CITYA MONTEVRAIN </t>
  </si>
  <si>
    <t>14 avenue de Saria</t>
  </si>
  <si>
    <t>77700 SERRIS</t>
  </si>
  <si>
    <t>CITYA L'HORLOGE</t>
  </si>
  <si>
    <t>4 et 6 rue Molière</t>
  </si>
  <si>
    <t>84000 AVIGNON</t>
  </si>
  <si>
    <t>CITYA CARNOT</t>
  </si>
  <si>
    <t>241 bld de la Paix</t>
  </si>
  <si>
    <t>64 000 PAU</t>
  </si>
  <si>
    <t>CITYA PONT DE CHERUY</t>
  </si>
  <si>
    <t>39 rue centrale</t>
  </si>
  <si>
    <t>39230 PONT DE CHERUY</t>
  </si>
  <si>
    <t>LAFORET VOLTAIRE</t>
  </si>
  <si>
    <t>148 bld voltaire</t>
  </si>
  <si>
    <t>75011 PARIS</t>
  </si>
  <si>
    <t>CITYA FLAUBERT</t>
  </si>
  <si>
    <t>38 avenue Gustave Flaubert</t>
  </si>
  <si>
    <t>76000 ROUEN</t>
  </si>
  <si>
    <t>CITYA URBANIA ETOILE</t>
  </si>
  <si>
    <t>35 rue de Rome</t>
  </si>
  <si>
    <t>75008 PARIS</t>
  </si>
  <si>
    <t>CITYA FLANDRES</t>
  </si>
  <si>
    <t>148 rue Nationale</t>
  </si>
  <si>
    <t>59000 LILLE</t>
  </si>
  <si>
    <t>LP GESTION</t>
  </si>
  <si>
    <t>16 place des Epars</t>
  </si>
  <si>
    <t>CITYA VENDOME LUMIERE</t>
  </si>
  <si>
    <t>CITYA HAUTE SAVOIE</t>
  </si>
  <si>
    <t>32 avenue de la république</t>
  </si>
  <si>
    <t>74960 CRAN GEVRIER</t>
  </si>
  <si>
    <t>CITYA VALPIMMO</t>
  </si>
  <si>
    <t>3 rue René Blanc</t>
  </si>
  <si>
    <t>74100 ANNEMASSE</t>
  </si>
  <si>
    <t>CITYA JACQUES CŒUR</t>
  </si>
  <si>
    <t>31 rue Seraucourt</t>
  </si>
  <si>
    <t>18000 BOURGES</t>
  </si>
  <si>
    <t>CITYA ATLANTIS</t>
  </si>
  <si>
    <t>42 cours d'alsace et Lorraine</t>
  </si>
  <si>
    <t>CITYA BELVIA RENNES</t>
  </si>
  <si>
    <t>10 rue d'isly</t>
  </si>
  <si>
    <t>35000 RENNES</t>
  </si>
  <si>
    <t>CITYA RIVE GAUCHE</t>
  </si>
  <si>
    <t>40 Bd de Verdun</t>
  </si>
  <si>
    <t>34500 BEZIERS</t>
  </si>
  <si>
    <t>CITYA MER ET SOLEIL</t>
  </si>
  <si>
    <t>1373 avenue de Provence</t>
  </si>
  <si>
    <t>83600 FREJUS</t>
  </si>
  <si>
    <t>CITYA IMMOBILIER LA POSTE</t>
  </si>
  <si>
    <t>5 rue Ernest Pérochon</t>
  </si>
  <si>
    <t>79000 NIORT</t>
  </si>
  <si>
    <t>170 cours gambetta</t>
  </si>
  <si>
    <t>CITYA MONTCHALIN</t>
  </si>
  <si>
    <t>CITYA THERMES ATHENA</t>
  </si>
  <si>
    <t>42-44 rue Maurice Clavel</t>
  </si>
  <si>
    <t>34540 BALARUC LES BAINS</t>
  </si>
  <si>
    <t>CITYA IMMOBILIER LABROUSSE</t>
  </si>
  <si>
    <t>2 avenue Maréchal Foch</t>
  </si>
  <si>
    <t>19100 BRIVE LA GAILLARDE</t>
  </si>
  <si>
    <t>CITYA OCIMMO</t>
  </si>
  <si>
    <t>Avenue de Melgueil</t>
  </si>
  <si>
    <t>34280 LA GRANDE MOTTE</t>
  </si>
  <si>
    <t xml:space="preserve">CITYA CLEMRONT FERRAND </t>
  </si>
  <si>
    <t>12 rue Blatin</t>
  </si>
  <si>
    <t>63000 CLERMONT FERRAND</t>
  </si>
  <si>
    <t>CITYA BELVIA NANCY</t>
  </si>
  <si>
    <t>96 rue Saint Georges</t>
  </si>
  <si>
    <t>54000 NANCY</t>
  </si>
  <si>
    <t>CITYA IMMOBILIER EVRY</t>
  </si>
  <si>
    <t>19 Bld des Coquibus</t>
  </si>
  <si>
    <t>91025 EVRY CEDEX</t>
  </si>
  <si>
    <t>CITYA BELVIA MONTAUBAN</t>
  </si>
  <si>
    <t>3 place prax-paris</t>
  </si>
  <si>
    <t>82000 MONTAUBAN</t>
  </si>
  <si>
    <t>CITYA BELVIA LYON</t>
  </si>
  <si>
    <t>CITYA TEISSIER SABI</t>
  </si>
  <si>
    <t>68 rue des Cévennes</t>
  </si>
  <si>
    <t>75015 PARIS</t>
  </si>
  <si>
    <t>SNTI</t>
  </si>
  <si>
    <t>10 avenue Jean Jaurès</t>
  </si>
  <si>
    <t>FACTURE n°</t>
  </si>
  <si>
    <t>N° TVA Intracommunautaire : FR01498872225</t>
  </si>
  <si>
    <t>Pièce comptable</t>
  </si>
  <si>
    <t>Vendeur/Bailleur</t>
  </si>
  <si>
    <t>Ville du bien</t>
  </si>
  <si>
    <t>Montant des honoraires TTC</t>
  </si>
  <si>
    <t>TX d'honoraires</t>
  </si>
  <si>
    <t>PV</t>
  </si>
  <si>
    <t>prenom</t>
  </si>
  <si>
    <t>NumFac</t>
  </si>
  <si>
    <t>mail</t>
  </si>
  <si>
    <t>Type</t>
  </si>
  <si>
    <t>Envoi</t>
  </si>
  <si>
    <t>EnvoiOk</t>
  </si>
  <si>
    <t>MERCI DE RAPPELER LE NUMERO DE FACTURE SUR VOTRE REFERENCE DE VIREMENT</t>
  </si>
  <si>
    <t>OK</t>
  </si>
  <si>
    <t>DATE COMPTA</t>
  </si>
  <si>
    <t>email mandataire</t>
  </si>
  <si>
    <t>8, 10 12 rue du Docteur Herpin</t>
  </si>
  <si>
    <t>37 000 Tours</t>
  </si>
  <si>
    <t>- Par Virement sur le n° compte suivant : BPVF / FR76 1870 7006 4430 6218 8903 618 / CCBPFRPPVER</t>
  </si>
  <si>
    <t>Adresse du bien</t>
  </si>
  <si>
    <t>Acheteur/locataire</t>
  </si>
  <si>
    <t>Adresse du payeur des honoraires</t>
  </si>
  <si>
    <t>Appartement</t>
  </si>
  <si>
    <r>
      <t xml:space="preserve">SARL  au capital social de 1000 € - RCS de Tours 957 808 371 - </t>
    </r>
    <r>
      <rPr>
        <b/>
        <sz val="10"/>
        <rFont val="Arial"/>
        <family val="2"/>
      </rPr>
      <t>Code NAF 6831Z</t>
    </r>
  </si>
  <si>
    <t>Tél : 02 47 31 40 97</t>
  </si>
  <si>
    <t>OS</t>
  </si>
  <si>
    <t>OUI</t>
  </si>
  <si>
    <t>FA</t>
  </si>
  <si>
    <t>CONSORT DENIS</t>
  </si>
  <si>
    <t>Cayre Gino</t>
  </si>
  <si>
    <t>intercabinet ou interauditeur</t>
  </si>
  <si>
    <t>Origine du mandat</t>
  </si>
  <si>
    <t>Payeur des Honoraires</t>
  </si>
  <si>
    <t>Taux rétrocom mandataire</t>
  </si>
  <si>
    <t>LBA02956</t>
  </si>
  <si>
    <t>vente</t>
  </si>
  <si>
    <t>Estrada-Gomez</t>
  </si>
  <si>
    <t>12 rue du general Lachardière</t>
  </si>
  <si>
    <t>94000 Creteil</t>
  </si>
  <si>
    <t>ID MANDATAIRE</t>
  </si>
  <si>
    <t>vendeur</t>
  </si>
  <si>
    <t xml:space="preserve"> 12 rue Gle Lachardiere 94000 Creteil</t>
  </si>
  <si>
    <t>Y:\CITYA LE BON AGENT\COMPTABILITE\FACTURES</t>
  </si>
  <si>
    <t>X</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</si>
</sst>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0.00\ &quot;€&quot;;[Red]\-#,##0.00\ &quot;€&quot;"/>
    <numFmt numFmtId="164" formatCode="#,##0.00_ ;[Red]\-#,##0.00\ "/>
    <numFmt numFmtId="165" formatCode="dd/mm/yy;@"/>
  </numFmts>
  <fonts count="16" x14ac:knownFonts="1">
    <font>
      <sz val="11"/>
      <color theme="1"/>
      <name val="Calibri"/>
      <family val="2"/>
      <scheme val="minor"/>
    </font>
    <font>
      <sz val="10"/>
      <name val="Arial"/>
      <family val="2"/>
    </font>
    <font>
      <b/>
      <sz val="12"/>
      <name val="Arial"/>
      <family val="2"/>
    </font>
    <font>
      <b/>
      <sz val="10"/>
      <name val="Arial"/>
      <family val="2"/>
    </font>
    <font>
      <sz val="9"/>
      <name val="Arial"/>
      <family val="2"/>
    </font>
    <font>
      <i/>
      <sz val="8"/>
      <name val="Arial"/>
      <family val="2"/>
    </font>
    <font>
      <sz val="10"/>
      <color indexed="9"/>
      <name val="Arial"/>
      <family val="2"/>
    </font>
    <font>
      <sz val="9"/>
      <color indexed="9"/>
      <name val="Arial"/>
      <family val="2"/>
    </font>
    <font>
      <sz val="8"/>
      <name val="Arial"/>
      <family val="2"/>
    </font>
    <font>
      <u/>
      <sz val="11"/>
      <color theme="10"/>
      <name val="Calibri"/>
      <family val="2"/>
      <scheme val="minor"/>
    </font>
    <font>
      <sz val="10"/>
      <color theme="1"/>
      <name val="Tahoma"/>
      <family val="2"/>
    </font>
    <font>
      <b/>
      <sz val="11"/>
      <color theme="1"/>
      <name val="Calibri"/>
      <family val="2"/>
      <scheme val="minor"/>
    </font>
    <font>
      <b/>
      <sz val="9"/>
      <name val="Arial"/>
      <family val="2"/>
    </font>
    <font>
      <sz val="10"/>
      <color theme="0"/>
      <name val="Arial"/>
      <family val="2"/>
    </font>
    <font>
      <b/>
      <u/>
      <sz val="10"/>
      <color rgb="FFFF0000"/>
      <name val="Arial"/>
      <family val="2"/>
    </font>
    <font>
      <sz val="11"/>
      <color theme="0"/>
      <name val="Calibri"/>
      <family val="2"/>
      <scheme val="minor"/>
    </font>
  </fonts>
  <fills count="7">
    <fill>
      <patternFill patternType="none"/>
    </fill>
    <fill>
      <patternFill patternType="gray125"/>
    </fill>
    <fill>
      <patternFill patternType="solid">
        <fgColor theme="3" tint="0.79998168889431442"/>
        <bgColor indexed="64"/>
      </patternFill>
    </fill>
    <fill>
      <patternFill patternType="solid">
        <fgColor indexed="41"/>
        <bgColor indexed="64"/>
      </patternFill>
    </fill>
    <fill>
      <patternFill patternType="solid">
        <fgColor theme="0" tint="-0.249977111117893"/>
        <bgColor indexed="64"/>
      </patternFill>
    </fill>
    <fill>
      <patternFill patternType="solid">
        <fgColor theme="0" tint="-0.14999847407452621"/>
        <bgColor indexed="64"/>
      </patternFill>
    </fill>
    <fill>
      <patternFill patternType="solid">
        <fgColor theme="4" tint="0.39997558519241921"/>
        <bgColor indexed="64"/>
      </patternFill>
    </fill>
  </fills>
  <borders count="20">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top style="thin">
        <color indexed="64"/>
      </top>
      <bottom style="hair">
        <color indexed="22"/>
      </bottom>
      <diagonal/>
    </border>
    <border>
      <left/>
      <right style="thin">
        <color indexed="64"/>
      </right>
      <top style="thin">
        <color indexed="64"/>
      </top>
      <bottom style="hair">
        <color indexed="22"/>
      </bottom>
      <diagonal/>
    </border>
    <border>
      <left style="thin">
        <color indexed="64"/>
      </left>
      <right style="thin">
        <color indexed="64"/>
      </right>
      <top style="thin">
        <color indexed="64"/>
      </top>
      <bottom style="hair">
        <color indexed="22"/>
      </bottom>
      <diagonal/>
    </border>
    <border>
      <left style="thin">
        <color indexed="64"/>
      </left>
      <right/>
      <top style="hair">
        <color indexed="22"/>
      </top>
      <bottom style="thin">
        <color indexed="64"/>
      </bottom>
      <diagonal/>
    </border>
    <border>
      <left/>
      <right style="thin">
        <color indexed="64"/>
      </right>
      <top style="hair">
        <color indexed="22"/>
      </top>
      <bottom style="thin">
        <color indexed="64"/>
      </bottom>
      <diagonal/>
    </border>
    <border>
      <left style="thin">
        <color indexed="64"/>
      </left>
      <right style="thin">
        <color indexed="64"/>
      </right>
      <top style="hair">
        <color indexed="22"/>
      </top>
      <bottom style="thin">
        <color indexed="64"/>
      </bottom>
      <diagonal/>
    </border>
    <border>
      <left/>
      <right/>
      <top/>
      <bottom style="medium">
        <color indexed="64"/>
      </bottom>
      <diagonal/>
    </border>
  </borders>
  <cellStyleXfs count="4">
    <xf numFmtId="0" fontId="0" fillId="0" borderId="0"/>
    <xf numFmtId="0" fontId="1" fillId="0" borderId="0"/>
    <xf numFmtId="9" fontId="1" fillId="0" borderId="0" applyFont="0" applyFill="0" applyBorder="0" applyAlignment="0" applyProtection="0"/>
    <xf numFmtId="0" fontId="9" fillId="0" borderId="0" applyNumberFormat="0" applyFill="0" applyBorder="0" applyAlignment="0" applyProtection="0"/>
  </cellStyleXfs>
  <cellXfs count="154">
    <xf numFmtId="0" fontId="0" fillId="0" borderId="0" xfId="0"/>
    <xf numFmtId="0" fontId="0" fillId="0" borderId="0" xfId="0" applyAlignment="1">
      <alignment horizontal="center" vertical="center" wrapText="1"/>
    </xf>
    <xf numFmtId="0" fontId="2" fillId="0" borderId="0" xfId="1" applyFont="1"/>
    <xf numFmtId="0" fontId="1" fillId="0" borderId="0" xfId="1"/>
    <xf numFmtId="0" fontId="3" fillId="0" borderId="0" xfId="1" applyFont="1"/>
    <xf numFmtId="0" fontId="0" fillId="2" borderId="0" xfId="0" applyNumberFormat="1" applyFill="1" applyAlignment="1">
      <alignment horizontal="center" vertical="center"/>
    </xf>
    <xf numFmtId="0" fontId="3" fillId="0" borderId="0" xfId="1" applyFont="1" applyAlignment="1">
      <alignment horizontal="right"/>
    </xf>
    <xf numFmtId="0" fontId="4" fillId="0" borderId="0" xfId="1" applyFont="1"/>
    <xf numFmtId="0" fontId="5" fillId="0" borderId="0" xfId="1" applyFont="1"/>
    <xf numFmtId="0" fontId="1" fillId="0" borderId="2" xfId="1" applyBorder="1"/>
    <xf numFmtId="0" fontId="1" fillId="0" borderId="3" xfId="1" applyBorder="1"/>
    <xf numFmtId="0" fontId="1" fillId="0" borderId="4" xfId="1" applyBorder="1"/>
    <xf numFmtId="0" fontId="1" fillId="0" borderId="5" xfId="1" applyBorder="1"/>
    <xf numFmtId="0" fontId="1" fillId="0" borderId="0" xfId="1" applyBorder="1"/>
    <xf numFmtId="0" fontId="1" fillId="0" borderId="6" xfId="1" applyBorder="1"/>
    <xf numFmtId="0" fontId="1" fillId="0" borderId="7" xfId="1" applyBorder="1"/>
    <xf numFmtId="0" fontId="1" fillId="0" borderId="8" xfId="1" applyBorder="1"/>
    <xf numFmtId="0" fontId="1" fillId="0" borderId="9" xfId="1" applyBorder="1"/>
    <xf numFmtId="0" fontId="1" fillId="0" borderId="10" xfId="1" applyBorder="1" applyAlignment="1">
      <alignment horizontal="center"/>
    </xf>
    <xf numFmtId="10" fontId="0" fillId="0" borderId="11" xfId="2" applyNumberFormat="1" applyFont="1" applyBorder="1"/>
    <xf numFmtId="10" fontId="0" fillId="0" borderId="12" xfId="2" applyNumberFormat="1" applyFont="1" applyBorder="1"/>
    <xf numFmtId="0" fontId="1" fillId="0" borderId="0" xfId="1" applyFill="1" applyBorder="1"/>
    <xf numFmtId="10" fontId="0" fillId="0" borderId="0" xfId="2" applyNumberFormat="1" applyFont="1"/>
    <xf numFmtId="0" fontId="1" fillId="0" borderId="0" xfId="1" applyFont="1" applyFill="1" applyBorder="1"/>
    <xf numFmtId="0" fontId="1" fillId="0" borderId="5" xfId="1" applyFont="1" applyBorder="1"/>
    <xf numFmtId="0" fontId="4" fillId="0" borderId="15" xfId="1" applyFont="1" applyBorder="1" applyAlignment="1">
      <alignment horizontal="center"/>
    </xf>
    <xf numFmtId="0" fontId="4" fillId="0" borderId="0" xfId="1" applyFont="1" applyBorder="1"/>
    <xf numFmtId="0" fontId="7" fillId="0" borderId="6" xfId="1" applyFont="1" applyBorder="1"/>
    <xf numFmtId="10" fontId="4" fillId="0" borderId="18" xfId="1" applyNumberFormat="1" applyFont="1" applyBorder="1" applyAlignment="1">
      <alignment horizontal="center"/>
    </xf>
    <xf numFmtId="164" fontId="4" fillId="0" borderId="18" xfId="1" applyNumberFormat="1" applyFont="1" applyBorder="1" applyAlignment="1">
      <alignment horizontal="center"/>
    </xf>
    <xf numFmtId="0" fontId="1" fillId="0" borderId="2" xfId="1" applyFont="1" applyBorder="1"/>
    <xf numFmtId="0" fontId="1" fillId="0" borderId="3" xfId="1" applyFont="1" applyBorder="1"/>
    <xf numFmtId="0" fontId="4" fillId="0" borderId="0" xfId="1" quotePrefix="1" applyFont="1" applyBorder="1"/>
    <xf numFmtId="0" fontId="4" fillId="0" borderId="8" xfId="1" quotePrefix="1" applyFont="1" applyBorder="1"/>
    <xf numFmtId="8" fontId="2" fillId="0" borderId="0" xfId="1" applyNumberFormat="1" applyFont="1" applyBorder="1" applyAlignment="1">
      <alignment horizontal="center" vertical="center"/>
    </xf>
    <xf numFmtId="0" fontId="1" fillId="0" borderId="0" xfId="1" applyAlignment="1">
      <alignment vertical="center"/>
    </xf>
    <xf numFmtId="0" fontId="1" fillId="0" borderId="5" xfId="1" applyBorder="1" applyAlignment="1">
      <alignment vertical="center"/>
    </xf>
    <xf numFmtId="0" fontId="1" fillId="0" borderId="0" xfId="1" applyBorder="1" applyAlignment="1">
      <alignment vertical="center"/>
    </xf>
    <xf numFmtId="0" fontId="1" fillId="0" borderId="6" xfId="1" applyBorder="1" applyAlignment="1">
      <alignment vertical="center"/>
    </xf>
    <xf numFmtId="0" fontId="1" fillId="0" borderId="0" xfId="1" applyFont="1" applyBorder="1"/>
    <xf numFmtId="0" fontId="8" fillId="0" borderId="0" xfId="1" applyFont="1" applyBorder="1"/>
    <xf numFmtId="0" fontId="1" fillId="0" borderId="19" xfId="1" applyBorder="1"/>
    <xf numFmtId="0" fontId="1" fillId="0" borderId="5" xfId="1" applyFont="1" applyFill="1" applyBorder="1"/>
    <xf numFmtId="0" fontId="1" fillId="0" borderId="5" xfId="1" applyFill="1" applyBorder="1"/>
    <xf numFmtId="0" fontId="0" fillId="4" borderId="1" xfId="0" applyFill="1" applyBorder="1"/>
    <xf numFmtId="0" fontId="0" fillId="0" borderId="1" xfId="0" applyBorder="1"/>
    <xf numFmtId="0" fontId="10" fillId="0" borderId="1" xfId="0" applyFont="1" applyBorder="1" applyAlignment="1">
      <alignment horizontal="left"/>
    </xf>
    <xf numFmtId="0" fontId="9" fillId="0" borderId="1" xfId="3" applyBorder="1"/>
    <xf numFmtId="0" fontId="4" fillId="0" borderId="6" xfId="1" applyFont="1" applyBorder="1" applyAlignment="1">
      <alignment horizontal="center"/>
    </xf>
    <xf numFmtId="0" fontId="1" fillId="0" borderId="0" xfId="1" applyBorder="1" applyAlignment="1">
      <alignment horizontal="left"/>
    </xf>
    <xf numFmtId="3" fontId="1" fillId="0" borderId="0" xfId="1" applyNumberFormat="1" applyBorder="1" applyAlignment="1">
      <alignment horizontal="right" indent="1"/>
    </xf>
    <xf numFmtId="3" fontId="1" fillId="0" borderId="0" xfId="1" applyNumberFormat="1" applyFont="1" applyBorder="1" applyAlignment="1">
      <alignment horizontal="right" indent="1"/>
    </xf>
    <xf numFmtId="0" fontId="1" fillId="0" borderId="0" xfId="1" applyBorder="1" applyAlignment="1">
      <alignment horizontal="right"/>
    </xf>
    <xf numFmtId="4" fontId="1" fillId="0" borderId="0" xfId="1" applyNumberFormat="1" applyBorder="1" applyAlignment="1">
      <alignment horizontal="right" indent="2"/>
    </xf>
    <xf numFmtId="0" fontId="6" fillId="0" borderId="0" xfId="1" applyFont="1" applyBorder="1"/>
    <xf numFmtId="0" fontId="1" fillId="0" borderId="10" xfId="1" applyBorder="1" applyAlignment="1">
      <alignment horizontal="left"/>
    </xf>
    <xf numFmtId="0" fontId="1" fillId="0" borderId="11" xfId="1" applyBorder="1" applyAlignment="1">
      <alignment horizontal="left"/>
    </xf>
    <xf numFmtId="0" fontId="1" fillId="0" borderId="11" xfId="1" applyFont="1" applyBorder="1" applyAlignment="1">
      <alignment horizontal="left" wrapText="1"/>
    </xf>
    <xf numFmtId="0" fontId="1" fillId="0" borderId="11" xfId="1" applyFont="1" applyBorder="1" applyAlignment="1">
      <alignment horizontal="left"/>
    </xf>
    <xf numFmtId="0" fontId="1" fillId="0" borderId="11" xfId="1" applyBorder="1" applyAlignment="1">
      <alignment horizontal="right"/>
    </xf>
    <xf numFmtId="0" fontId="4" fillId="0" borderId="11" xfId="1" applyFont="1" applyBorder="1"/>
    <xf numFmtId="0" fontId="1" fillId="0" borderId="12" xfId="1" applyBorder="1"/>
    <xf numFmtId="0" fontId="1" fillId="0" borderId="5" xfId="1" applyBorder="1" applyAlignment="1">
      <alignment horizontal="left"/>
    </xf>
    <xf numFmtId="0" fontId="1" fillId="0" borderId="5" xfId="1" applyBorder="1" applyAlignment="1">
      <alignment horizontal="right"/>
    </xf>
    <xf numFmtId="0" fontId="4" fillId="0" borderId="5" xfId="1" applyFont="1" applyBorder="1"/>
    <xf numFmtId="0" fontId="1" fillId="0" borderId="6" xfId="1" applyBorder="1" applyAlignment="1">
      <alignment horizontal="right" indent="2"/>
    </xf>
    <xf numFmtId="164" fontId="1" fillId="0" borderId="5" xfId="1" applyNumberFormat="1" applyBorder="1" applyAlignment="1">
      <alignment horizontal="right" indent="2"/>
    </xf>
    <xf numFmtId="164" fontId="1" fillId="0" borderId="6" xfId="1" applyNumberFormat="1" applyBorder="1" applyAlignment="1">
      <alignment horizontal="right" indent="2"/>
    </xf>
    <xf numFmtId="0" fontId="11" fillId="5" borderId="1" xfId="0" applyFont="1" applyFill="1" applyBorder="1" applyAlignment="1">
      <alignment horizontal="center" vertical="center" wrapText="1"/>
    </xf>
    <xf numFmtId="14" fontId="3" fillId="2" borderId="1" xfId="1" applyNumberFormat="1" applyFont="1" applyFill="1" applyBorder="1" applyAlignment="1">
      <alignment horizontal="center"/>
    </xf>
    <xf numFmtId="0" fontId="1" fillId="0" borderId="0" xfId="1" applyBorder="1" applyAlignment="1"/>
    <xf numFmtId="0" fontId="1" fillId="0" borderId="0" xfId="1" applyAlignment="1"/>
    <xf numFmtId="0" fontId="1" fillId="0" borderId="6" xfId="1" applyBorder="1" applyAlignment="1"/>
    <xf numFmtId="0" fontId="12" fillId="0" borderId="0" xfId="1" applyFont="1"/>
    <xf numFmtId="0" fontId="1" fillId="0" borderId="0" xfId="1" applyFont="1"/>
    <xf numFmtId="0" fontId="13" fillId="0" borderId="0" xfId="1" applyFont="1"/>
    <xf numFmtId="0" fontId="0" fillId="0" borderId="1" xfId="0" applyFont="1" applyFill="1" applyBorder="1" applyAlignment="1">
      <alignment horizontal="center" vertical="center" wrapText="1"/>
    </xf>
    <xf numFmtId="3" fontId="0" fillId="0" borderId="0" xfId="0" applyNumberFormat="1" applyAlignment="1">
      <alignment horizontal="right"/>
    </xf>
    <xf numFmtId="0" fontId="0" fillId="0" borderId="1" xfId="0" applyFont="1" applyFill="1" applyBorder="1" applyAlignment="1">
      <alignment vertical="center" wrapText="1"/>
    </xf>
    <xf numFmtId="0" fontId="0" fillId="0" borderId="1" xfId="0" applyFont="1" applyFill="1" applyBorder="1" applyAlignment="1">
      <alignment horizontal="left" vertical="center" wrapText="1"/>
    </xf>
    <xf numFmtId="10" fontId="0" fillId="0" borderId="1" xfId="0" applyNumberFormat="1" applyFont="1" applyFill="1" applyBorder="1" applyAlignment="1">
      <alignment horizontal="center" vertical="center" wrapText="1"/>
    </xf>
    <xf numFmtId="3" fontId="0" fillId="0" borderId="1" xfId="0" applyNumberFormat="1" applyFont="1" applyFill="1" applyBorder="1" applyAlignment="1">
      <alignment horizontal="right" vertical="center" wrapText="1"/>
    </xf>
    <xf numFmtId="0" fontId="0" fillId="0" borderId="0" xfId="0" applyFill="1"/>
    <xf numFmtId="14" fontId="0" fillId="0" borderId="0" xfId="0" applyNumberFormat="1" applyFill="1"/>
    <xf numFmtId="3" fontId="0" fillId="0" borderId="0" xfId="0" applyNumberFormat="1" applyFill="1" applyAlignment="1">
      <alignment horizontal="right"/>
    </xf>
    <xf numFmtId="0" fontId="0" fillId="0" borderId="0" xfId="0" applyFill="1" applyAlignment="1">
      <alignment horizontal="left"/>
    </xf>
    <xf numFmtId="0" fontId="0" fillId="0" borderId="0" xfId="0" applyFill="1" applyAlignment="1"/>
    <xf numFmtId="0" fontId="11" fillId="6" borderId="1" xfId="0" applyFont="1" applyFill="1" applyBorder="1" applyAlignment="1">
      <alignment horizontal="center" vertical="center" wrapText="1"/>
    </xf>
    <xf numFmtId="0" fontId="0" fillId="6" borderId="1" xfId="0" applyFont="1" applyFill="1" applyBorder="1" applyAlignment="1">
      <alignment horizontal="center" vertical="center" wrapText="1"/>
    </xf>
    <xf numFmtId="0" fontId="0" fillId="6" borderId="0" xfId="0" applyFill="1"/>
    <xf numFmtId="165" fontId="0" fillId="0" borderId="0" xfId="0" applyNumberFormat="1" applyFill="1"/>
    <xf numFmtId="165" fontId="11" fillId="5" borderId="1" xfId="0" applyNumberFormat="1" applyFont="1" applyFill="1" applyBorder="1" applyAlignment="1">
      <alignment horizontal="center" vertical="center" wrapText="1"/>
    </xf>
    <xf numFmtId="165" fontId="0" fillId="0" borderId="0" xfId="0" applyNumberFormat="1"/>
    <xf numFmtId="3" fontId="11" fillId="6" borderId="1" xfId="0" applyNumberFormat="1" applyFont="1" applyFill="1" applyBorder="1" applyAlignment="1">
      <alignment horizontal="center" vertical="center" wrapText="1"/>
    </xf>
    <xf numFmtId="0" fontId="11" fillId="6" borderId="1" xfId="0" applyFont="1" applyFill="1" applyBorder="1" applyAlignment="1">
      <alignment horizontal="left" vertical="center" wrapText="1"/>
    </xf>
    <xf numFmtId="0" fontId="0" fillId="6" borderId="1" xfId="0" applyFont="1" applyFill="1" applyBorder="1" applyAlignment="1">
      <alignment horizontal="left" vertical="center" wrapText="1"/>
    </xf>
    <xf numFmtId="0" fontId="0" fillId="6" borderId="0" xfId="0" applyFill="1" applyAlignment="1">
      <alignment horizontal="left"/>
    </xf>
    <xf numFmtId="4" fontId="11" fillId="6" borderId="1" xfId="0" applyNumberFormat="1" applyFont="1" applyFill="1" applyBorder="1" applyAlignment="1">
      <alignment horizontal="right" vertical="center" wrapText="1"/>
    </xf>
    <xf numFmtId="4" fontId="0" fillId="0" borderId="0" xfId="0" applyNumberFormat="1" applyFill="1" applyAlignment="1">
      <alignment horizontal="right"/>
    </xf>
    <xf numFmtId="4" fontId="0" fillId="6" borderId="1" xfId="0" applyNumberFormat="1" applyFont="1" applyFill="1" applyBorder="1" applyAlignment="1">
      <alignment horizontal="right" vertical="center" wrapText="1"/>
    </xf>
    <xf numFmtId="4" fontId="0" fillId="6" borderId="0" xfId="0" applyNumberFormat="1" applyFill="1" applyAlignment="1">
      <alignment horizontal="right"/>
    </xf>
    <xf numFmtId="0" fontId="11" fillId="5" borderId="1" xfId="0" applyFont="1" applyFill="1" applyBorder="1" applyAlignment="1">
      <alignment horizontal="left" vertical="center" wrapText="1"/>
    </xf>
    <xf numFmtId="0" fontId="0" fillId="0" borderId="0" xfId="0" applyAlignment="1">
      <alignment horizontal="left"/>
    </xf>
    <xf numFmtId="165" fontId="0" fillId="0" borderId="1" xfId="0" applyNumberFormat="1" applyFont="1" applyFill="1" applyBorder="1" applyAlignment="1">
      <alignment horizontal="center" vertical="center" wrapText="1"/>
    </xf>
    <xf numFmtId="14" fontId="0" fillId="0" borderId="1" xfId="0" applyNumberFormat="1" applyFont="1" applyFill="1" applyBorder="1" applyAlignment="1">
      <alignment horizontal="center" vertical="center" wrapText="1"/>
    </xf>
    <xf numFmtId="0" fontId="14" fillId="0" borderId="0" xfId="1" applyFont="1"/>
    <xf numFmtId="0" fontId="0" fillId="6" borderId="1" xfId="0" applyNumberFormat="1" applyFont="1" applyFill="1" applyBorder="1" applyAlignment="1">
      <alignment horizontal="center" vertical="center" wrapText="1"/>
    </xf>
    <xf numFmtId="0" fontId="15" fillId="0" borderId="0" xfId="0" applyFont="1" applyFill="1"/>
    <xf numFmtId="0" fontId="15" fillId="0" borderId="0" xfId="0" applyFont="1" applyAlignment="1">
      <alignment horizontal="center" vertical="center" wrapText="1"/>
    </xf>
    <xf numFmtId="0" fontId="15" fillId="0" borderId="0" xfId="0" applyFont="1"/>
    <xf numFmtId="14" fontId="0" fillId="6" borderId="1" xfId="0" applyNumberFormat="1" applyFont="1" applyFill="1" applyBorder="1" applyAlignment="1">
      <alignment horizontal="center" vertical="center" wrapText="1"/>
    </xf>
    <xf numFmtId="0" fontId="15" fillId="0" borderId="0" xfId="0" applyFont="1" applyFill="1" applyAlignment="1">
      <alignment horizontal="center"/>
    </xf>
    <xf numFmtId="0" fontId="0" fillId="0" borderId="0" xfId="0" applyFill="1" applyAlignment="1">
      <alignment horizontal="center"/>
    </xf>
    <xf numFmtId="0" fontId="3" fillId="3" borderId="2" xfId="1" applyFont="1" applyFill="1" applyBorder="1" applyAlignment="1">
      <alignment horizontal="center"/>
    </xf>
    <xf numFmtId="0" fontId="3" fillId="3" borderId="4" xfId="1" applyFont="1" applyFill="1" applyBorder="1" applyAlignment="1">
      <alignment horizontal="center"/>
    </xf>
    <xf numFmtId="8" fontId="2" fillId="3" borderId="5" xfId="1" applyNumberFormat="1" applyFont="1" applyFill="1" applyBorder="1" applyAlignment="1">
      <alignment horizontal="center" vertical="center"/>
    </xf>
    <xf numFmtId="8" fontId="2" fillId="3" borderId="6" xfId="1" applyNumberFormat="1" applyFont="1" applyFill="1" applyBorder="1" applyAlignment="1">
      <alignment horizontal="center" vertical="center"/>
    </xf>
    <xf numFmtId="8" fontId="2" fillId="3" borderId="7" xfId="1" applyNumberFormat="1" applyFont="1" applyFill="1" applyBorder="1" applyAlignment="1">
      <alignment horizontal="center" vertical="center"/>
    </xf>
    <xf numFmtId="8" fontId="2" fillId="3" borderId="9" xfId="1" applyNumberFormat="1" applyFont="1" applyFill="1" applyBorder="1" applyAlignment="1">
      <alignment horizontal="center" vertical="center"/>
    </xf>
    <xf numFmtId="0" fontId="1" fillId="0" borderId="0" xfId="1" applyFont="1" applyAlignment="1">
      <alignment horizontal="center"/>
    </xf>
    <xf numFmtId="0" fontId="1" fillId="0" borderId="0" xfId="1" applyAlignment="1">
      <alignment horizontal="center"/>
    </xf>
    <xf numFmtId="0" fontId="3" fillId="0" borderId="2" xfId="1" applyFont="1" applyBorder="1" applyAlignment="1">
      <alignment horizontal="center" vertical="center"/>
    </xf>
    <xf numFmtId="0" fontId="3" fillId="0" borderId="3" xfId="1" applyFont="1" applyBorder="1" applyAlignment="1">
      <alignment horizontal="center" vertical="center"/>
    </xf>
    <xf numFmtId="0" fontId="3" fillId="0" borderId="4" xfId="1" applyFont="1" applyBorder="1" applyAlignment="1">
      <alignment horizontal="center" vertical="center"/>
    </xf>
    <xf numFmtId="0" fontId="3" fillId="0" borderId="7" xfId="1" applyFont="1" applyBorder="1" applyAlignment="1">
      <alignment horizontal="center" vertical="center"/>
    </xf>
    <xf numFmtId="0" fontId="3" fillId="0" borderId="8" xfId="1" applyFont="1" applyBorder="1" applyAlignment="1">
      <alignment horizontal="center" vertical="center"/>
    </xf>
    <xf numFmtId="0" fontId="3" fillId="0" borderId="9" xfId="1" applyFont="1" applyBorder="1" applyAlignment="1">
      <alignment horizontal="center" vertical="center"/>
    </xf>
    <xf numFmtId="4" fontId="1" fillId="0" borderId="0" xfId="1" applyNumberFormat="1" applyBorder="1" applyAlignment="1">
      <alignment horizontal="right" indent="2"/>
    </xf>
    <xf numFmtId="0" fontId="1" fillId="0" borderId="6" xfId="1" applyBorder="1" applyAlignment="1">
      <alignment horizontal="right" indent="2"/>
    </xf>
    <xf numFmtId="164" fontId="1" fillId="0" borderId="5" xfId="1" applyNumberFormat="1" applyBorder="1" applyAlignment="1">
      <alignment horizontal="right" indent="2"/>
    </xf>
    <xf numFmtId="164" fontId="1" fillId="0" borderId="6" xfId="1" applyNumberFormat="1" applyBorder="1" applyAlignment="1">
      <alignment horizontal="right" indent="2"/>
    </xf>
    <xf numFmtId="0" fontId="4" fillId="0" borderId="13" xfId="1" applyFont="1" applyBorder="1" applyAlignment="1">
      <alignment horizontal="center"/>
    </xf>
    <xf numFmtId="0" fontId="4" fillId="0" borderId="14" xfId="1" applyFont="1" applyBorder="1" applyAlignment="1">
      <alignment horizontal="center"/>
    </xf>
    <xf numFmtId="164" fontId="4" fillId="0" borderId="16" xfId="1" applyNumberFormat="1" applyFont="1" applyBorder="1" applyAlignment="1">
      <alignment horizontal="center"/>
    </xf>
    <xf numFmtId="164" fontId="4" fillId="0" borderId="17" xfId="1" applyNumberFormat="1" applyFont="1" applyBorder="1" applyAlignment="1">
      <alignment horizontal="center"/>
    </xf>
    <xf numFmtId="0" fontId="1" fillId="0" borderId="5" xfId="1" applyFont="1" applyBorder="1" applyAlignment="1">
      <alignment horizontal="left" wrapText="1"/>
    </xf>
    <xf numFmtId="0" fontId="1" fillId="0" borderId="0" xfId="1" applyBorder="1" applyAlignment="1">
      <alignment horizontal="left" wrapText="1"/>
    </xf>
    <xf numFmtId="0" fontId="1" fillId="0" borderId="0" xfId="1" applyBorder="1" applyAlignment="1"/>
    <xf numFmtId="0" fontId="1" fillId="0" borderId="5" xfId="1" applyNumberFormat="1" applyFont="1" applyBorder="1" applyAlignment="1">
      <alignment horizontal="left" wrapText="1"/>
    </xf>
    <xf numFmtId="0" fontId="1" fillId="0" borderId="0" xfId="1" applyNumberFormat="1" applyBorder="1" applyAlignment="1">
      <alignment horizontal="left" wrapText="1"/>
    </xf>
    <xf numFmtId="0" fontId="1" fillId="0" borderId="0" xfId="1" applyNumberFormat="1" applyBorder="1" applyAlignment="1">
      <alignment wrapText="1"/>
    </xf>
    <xf numFmtId="0" fontId="1" fillId="0" borderId="2" xfId="1" applyBorder="1" applyAlignment="1">
      <alignment horizontal="center"/>
    </xf>
    <xf numFmtId="0" fontId="1" fillId="0" borderId="3" xfId="1" applyBorder="1" applyAlignment="1">
      <alignment horizontal="center"/>
    </xf>
    <xf numFmtId="0" fontId="1" fillId="0" borderId="5" xfId="1" applyBorder="1" applyAlignment="1">
      <alignment horizontal="center" vertical="center"/>
    </xf>
    <xf numFmtId="0" fontId="3" fillId="0" borderId="7" xfId="1" applyFont="1" applyBorder="1" applyAlignment="1">
      <alignment vertical="center"/>
    </xf>
    <xf numFmtId="0" fontId="3" fillId="0" borderId="9" xfId="1" applyFont="1" applyBorder="1" applyAlignment="1">
      <alignment vertical="center"/>
    </xf>
    <xf numFmtId="0" fontId="2" fillId="0" borderId="0" xfId="0" applyFont="1" applyBorder="1" applyAlignment="1">
      <alignment wrapText="1"/>
    </xf>
    <xf numFmtId="0" fontId="2" fillId="0" borderId="0" xfId="0" applyFont="1" applyAlignment="1">
      <alignment wrapText="1"/>
    </xf>
    <xf numFmtId="0" fontId="2" fillId="0" borderId="6" xfId="0" applyFont="1" applyBorder="1" applyAlignment="1">
      <alignment wrapText="1"/>
    </xf>
    <xf numFmtId="0" fontId="1" fillId="0" borderId="0" xfId="1" applyBorder="1" applyAlignment="1">
      <alignment horizontal="left"/>
    </xf>
    <xf numFmtId="0" fontId="1" fillId="0" borderId="0" xfId="1" applyAlignment="1">
      <alignment horizontal="left"/>
    </xf>
    <xf numFmtId="0" fontId="1" fillId="0" borderId="6" xfId="1" applyBorder="1" applyAlignment="1">
      <alignment horizontal="left"/>
    </xf>
    <xf numFmtId="0" fontId="1" fillId="0" borderId="0" xfId="1" applyAlignment="1"/>
    <xf numFmtId="0" fontId="1" fillId="0" borderId="6" xfId="1" applyBorder="1" applyAlignment="1"/>
  </cellXfs>
  <cellStyles count="4">
    <cellStyle name="Lien hypertexte" xfId="3" builtinId="8"/>
    <cellStyle name="Normal" xfId="0" builtinId="0"/>
    <cellStyle name="Normal 2" xfId="1"/>
    <cellStyle name="Pourcentage 2" xfId="2"/>
  </cellStyles>
  <dxfs count="2">
    <dxf>
      <font>
        <color rgb="FF006100"/>
      </font>
      <fill>
        <patternFill>
          <bgColor rgb="FFC6EFCE"/>
        </patternFill>
      </fill>
    </dxf>
    <dxf>
      <font>
        <color rgb="FF006100"/>
      </font>
      <fill>
        <patternFill>
          <bgColor rgb="FFC6EF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123826</xdr:colOff>
      <xdr:row>0</xdr:row>
      <xdr:rowOff>133350</xdr:rowOff>
    </xdr:from>
    <xdr:to>
      <xdr:col>1</xdr:col>
      <xdr:colOff>516256</xdr:colOff>
      <xdr:row>4</xdr:row>
      <xdr:rowOff>66675</xdr:rowOff>
    </xdr:to>
    <xdr:pic>
      <xdr:nvPicPr>
        <xdr:cNvPr id="4" name="Image 3" descr="logo-le-bon-agentPetit"/>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23826" y="133350"/>
          <a:ext cx="61150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J:\01%20JURIDIQUE%20GROUPE\01%20ORGANISATION%20JURIDIQUE%20GROUPE\BASE%20JURIDIQUE\BASE%20JURIDIQUE%202019\BASE%20JURIDIQUE%20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ICHE_SOCIETE"/>
      <sheetName val="RECAP &amp; SAISIE"/>
      <sheetName val="MANDATS"/>
      <sheetName val="TABLES"/>
      <sheetName val="PV CA et AG"/>
      <sheetName val="Hist Actionnaires"/>
    </sheetNames>
    <sheetDataSet>
      <sheetData sheetId="0" refreshError="1"/>
      <sheetData sheetId="1" refreshError="1"/>
      <sheetData sheetId="2" refreshError="1"/>
      <sheetData sheetId="3">
        <row r="11">
          <cell r="B11" t="str">
            <v>GCI</v>
          </cell>
          <cell r="C11" t="str">
            <v>CITYA IMMOBILIER</v>
          </cell>
        </row>
        <row r="12">
          <cell r="B12" t="str">
            <v>ARCHE</v>
          </cell>
          <cell r="C12" t="str">
            <v>ARCHE 37</v>
          </cell>
        </row>
        <row r="13">
          <cell r="B13" t="str">
            <v>CHAPET</v>
          </cell>
          <cell r="C13" t="str">
            <v>CITYA IMMOBILIER CHAPET - FROMONT</v>
          </cell>
        </row>
        <row r="14">
          <cell r="B14" t="str">
            <v>DREYFUS</v>
          </cell>
          <cell r="C14" t="str">
            <v>CITYA IMMOBILIER DREYFUS</v>
          </cell>
        </row>
        <row r="15">
          <cell r="B15" t="str">
            <v>CHUPIN</v>
          </cell>
          <cell r="C15" t="str">
            <v>CITYA IMMOBILIER S.CHUPIN</v>
          </cell>
        </row>
        <row r="16">
          <cell r="B16" t="str">
            <v>ANGERS</v>
          </cell>
          <cell r="C16" t="str">
            <v>CITYA IMMOBILIER ANGERS</v>
          </cell>
        </row>
        <row r="17">
          <cell r="B17" t="str">
            <v>GOUDE</v>
          </cell>
          <cell r="C17" t="str">
            <v>CITYA IMMOBILIER GOUDE-ARION</v>
          </cell>
        </row>
        <row r="18">
          <cell r="B18" t="str">
            <v>HOTEL-GILLE</v>
          </cell>
          <cell r="C18" t="str">
            <v>HÔTEL GILLE</v>
          </cell>
        </row>
        <row r="19">
          <cell r="B19" t="str">
            <v>IMMOGESTION</v>
          </cell>
          <cell r="C19" t="str">
            <v>IMMOGESTION LE SYNDIC</v>
          </cell>
        </row>
        <row r="20">
          <cell r="B20" t="str">
            <v>SGTI</v>
          </cell>
          <cell r="C20" t="str">
            <v>CITYA IMMOBILIER SGTI</v>
          </cell>
        </row>
        <row r="21">
          <cell r="B21" t="str">
            <v>REFERENCE</v>
          </cell>
          <cell r="C21" t="str">
            <v>REFERENCE</v>
          </cell>
        </row>
        <row r="22">
          <cell r="B22" t="str">
            <v>SECAF</v>
          </cell>
          <cell r="C22" t="str">
            <v>SECAF</v>
          </cell>
        </row>
        <row r="23">
          <cell r="B23" t="str">
            <v>TEISSIER-SABI</v>
          </cell>
          <cell r="C23" t="str">
            <v>CITYA IMMOBILIER TEISSIER - SABI</v>
          </cell>
        </row>
        <row r="24">
          <cell r="B24" t="str">
            <v>CASALA</v>
          </cell>
          <cell r="C24" t="str">
            <v>CITYA SAINT HONORE CANNES</v>
          </cell>
        </row>
        <row r="25">
          <cell r="B25" t="str">
            <v>CITYA TRANSAC</v>
          </cell>
          <cell r="C25" t="str">
            <v>CITYA TRANSACTIONS</v>
          </cell>
        </row>
        <row r="26">
          <cell r="B26" t="str">
            <v>J.PECORARI</v>
          </cell>
          <cell r="C26" t="str">
            <v>CITYA IMMOBILIER PECORARI</v>
          </cell>
        </row>
        <row r="27">
          <cell r="B27" t="str">
            <v>FINANCIERE JLF</v>
          </cell>
          <cell r="C27" t="str">
            <v>FINANCIERE JLF</v>
          </cell>
        </row>
        <row r="28">
          <cell r="B28" t="str">
            <v>MOTHIRON</v>
          </cell>
          <cell r="C28" t="str">
            <v>CABINET MOTHIRON</v>
          </cell>
        </row>
        <row r="29">
          <cell r="B29" t="str">
            <v>SOPARIGE</v>
          </cell>
          <cell r="C29" t="str">
            <v>SOPARIGE</v>
          </cell>
        </row>
        <row r="30">
          <cell r="B30" t="str">
            <v>COGICA</v>
          </cell>
          <cell r="C30" t="str">
            <v>CITYA IMMOBILIER COGICA</v>
          </cell>
        </row>
        <row r="31">
          <cell r="B31" t="str">
            <v>LE SYNDIC</v>
          </cell>
          <cell r="C31" t="str">
            <v>CITYA IMMOBILIER LE SYNDIC</v>
          </cell>
        </row>
        <row r="32">
          <cell r="B32" t="str">
            <v>TERMEAU</v>
          </cell>
          <cell r="C32" t="str">
            <v>CABINET TERMEAU-GARNIER</v>
          </cell>
        </row>
        <row r="33">
          <cell r="B33" t="str">
            <v>FROMONT</v>
          </cell>
          <cell r="C33" t="str">
            <v>CITYA IMMOBILIER CABINET FROMONT</v>
          </cell>
        </row>
        <row r="34">
          <cell r="B34">
            <v>0</v>
          </cell>
          <cell r="C34">
            <v>0</v>
          </cell>
        </row>
        <row r="35">
          <cell r="B35">
            <v>0</v>
          </cell>
          <cell r="C35">
            <v>0</v>
          </cell>
        </row>
        <row r="36">
          <cell r="B36" t="str">
            <v>ATLANTIS</v>
          </cell>
          <cell r="C36" t="str">
            <v>CITYA IMMOBILIER ATLANTIS</v>
          </cell>
        </row>
        <row r="37">
          <cell r="B37" t="str">
            <v>ACQUIDOME</v>
          </cell>
          <cell r="C37" t="str">
            <v>ACQUIDOME</v>
          </cell>
        </row>
        <row r="38">
          <cell r="B38" t="str">
            <v>MAINE-TRANS</v>
          </cell>
          <cell r="C38" t="str">
            <v>CITYA MAINE-TRANSACTION</v>
          </cell>
        </row>
        <row r="39">
          <cell r="B39" t="str">
            <v>MIDI GESTION</v>
          </cell>
          <cell r="C39" t="str">
            <v>CITYA IMMOBILIER TOULOUSE</v>
          </cell>
        </row>
        <row r="40">
          <cell r="B40" t="str">
            <v>NIB</v>
          </cell>
          <cell r="C40" t="str">
            <v>CABINET NIBELLE</v>
          </cell>
        </row>
        <row r="41">
          <cell r="B41" t="str">
            <v>TRANSIM</v>
          </cell>
          <cell r="C41" t="str">
            <v>TRANSIM</v>
          </cell>
        </row>
        <row r="42">
          <cell r="B42" t="str">
            <v>YTHOR</v>
          </cell>
          <cell r="C42" t="str">
            <v>CABINET YVES THORAVAL</v>
          </cell>
        </row>
        <row r="43">
          <cell r="B43" t="str">
            <v>PELTEREAU</v>
          </cell>
          <cell r="C43" t="str">
            <v>A.PELTEREAU-VILLENEUVE</v>
          </cell>
        </row>
        <row r="44">
          <cell r="B44" t="str">
            <v>ETOILE</v>
          </cell>
          <cell r="C44" t="str">
            <v>CITYA IMMOBILIER ETOILE</v>
          </cell>
        </row>
        <row r="45">
          <cell r="B45" t="str">
            <v>STGENES</v>
          </cell>
          <cell r="C45" t="str">
            <v>CITYA IMMOBILIER SAINT GENES</v>
          </cell>
        </row>
        <row r="46">
          <cell r="B46" t="str">
            <v>SAGI</v>
          </cell>
          <cell r="C46" t="str">
            <v>SAGI CITYA IMMOBILIER</v>
          </cell>
        </row>
        <row r="47">
          <cell r="B47" t="str">
            <v>EUROGEST</v>
          </cell>
          <cell r="C47" t="str">
            <v>EUROGEST</v>
          </cell>
        </row>
        <row r="48">
          <cell r="B48" t="str">
            <v>SUN GESTION</v>
          </cell>
          <cell r="C48" t="str">
            <v>SUN GESTION</v>
          </cell>
        </row>
        <row r="49">
          <cell r="B49" t="str">
            <v>JL LEVET</v>
          </cell>
          <cell r="C49" t="str">
            <v>CABINET JL LEVET</v>
          </cell>
        </row>
        <row r="50">
          <cell r="B50" t="str">
            <v>OCDG</v>
          </cell>
          <cell r="C50" t="str">
            <v>CITYA IMMOBILIER OCDG</v>
          </cell>
        </row>
        <row r="51">
          <cell r="B51" t="str">
            <v>DESMEUZES</v>
          </cell>
          <cell r="C51" t="str">
            <v>CITYA IMMOBILIER DESMEUZES</v>
          </cell>
        </row>
        <row r="52">
          <cell r="B52" t="str">
            <v>ACTIS</v>
          </cell>
          <cell r="C52" t="str">
            <v>CITYA ACTIS</v>
          </cell>
        </row>
        <row r="53">
          <cell r="B53" t="str">
            <v>OFRI</v>
          </cell>
          <cell r="C53" t="str">
            <v>OPERATIONS FONCIERES REHABILITATIONS IMMOBILIERES</v>
          </cell>
        </row>
        <row r="54">
          <cell r="B54" t="str">
            <v>BUSQUET</v>
          </cell>
          <cell r="C54" t="str">
            <v>BUSQUET GESTION</v>
          </cell>
        </row>
        <row r="55">
          <cell r="B55" t="str">
            <v>CANNIMMO</v>
          </cell>
          <cell r="C55" t="str">
            <v>CANN'IMMO SERVICES</v>
          </cell>
        </row>
        <row r="56">
          <cell r="B56" t="str">
            <v>LEMASSON</v>
          </cell>
          <cell r="C56" t="str">
            <v>CITYA IMMOBILIER LEMASSON</v>
          </cell>
        </row>
        <row r="57">
          <cell r="B57" t="str">
            <v>GESSY V. I.</v>
          </cell>
          <cell r="C57" t="str">
            <v>CITYA GESSY VERNE IMMOBILIER</v>
          </cell>
        </row>
        <row r="58">
          <cell r="B58" t="str">
            <v>GESSY V.T</v>
          </cell>
          <cell r="C58" t="str">
            <v>GESSY VERNE TRANSACTIONS</v>
          </cell>
        </row>
        <row r="59">
          <cell r="B59" t="str">
            <v>PB HOLDING</v>
          </cell>
          <cell r="C59" t="str">
            <v>PB HOLDING</v>
          </cell>
        </row>
        <row r="60">
          <cell r="B60" t="str">
            <v>REPIM</v>
          </cell>
          <cell r="C60" t="str">
            <v>REGIE DE LA PROPRIETE IMMOBILIERE DE LA COTE D'OR</v>
          </cell>
        </row>
        <row r="61">
          <cell r="B61" t="str">
            <v>E.C.I/ CITYA WILSON</v>
          </cell>
          <cell r="C61" t="str">
            <v>CITYA WILSON</v>
          </cell>
        </row>
        <row r="62">
          <cell r="B62" t="str">
            <v>SOGESTIM</v>
          </cell>
          <cell r="C62" t="str">
            <v>CITYA IMMOBILIER SOGESTIM</v>
          </cell>
        </row>
        <row r="63">
          <cell r="B63" t="str">
            <v>AXIMO</v>
          </cell>
          <cell r="C63" t="str">
            <v>CITYA AXIMO</v>
          </cell>
        </row>
        <row r="64">
          <cell r="B64" t="str">
            <v>CITYA AXIMO LES FACULTES</v>
          </cell>
          <cell r="C64" t="str">
            <v>CITYA AXIMO LES FACULTES</v>
          </cell>
        </row>
        <row r="65">
          <cell r="B65" t="str">
            <v>CITYA LOTTIER</v>
          </cell>
          <cell r="C65" t="str">
            <v xml:space="preserve"> CITYA LOTTIER</v>
          </cell>
        </row>
        <row r="66">
          <cell r="B66" t="str">
            <v>CABINET MATAS</v>
          </cell>
          <cell r="C66" t="str">
            <v>CITYA MATAS</v>
          </cell>
        </row>
        <row r="67">
          <cell r="B67" t="str">
            <v>CITYA AXIMO DOURSENAUD</v>
          </cell>
          <cell r="C67" t="str">
            <v>CITYA AXIMO DOURSENAUD</v>
          </cell>
        </row>
        <row r="68">
          <cell r="B68" t="str">
            <v>CITYA IMMOB. PLANCHON</v>
          </cell>
          <cell r="C68" t="str">
            <v>CITYA IMMOBILIER PLANCHON</v>
          </cell>
        </row>
        <row r="69">
          <cell r="B69" t="str">
            <v>PATRIMOINE ET GESTION</v>
          </cell>
          <cell r="C69" t="str">
            <v>PATRIMOINE ET GESTION</v>
          </cell>
        </row>
        <row r="70">
          <cell r="B70" t="str">
            <v>HOREAU COUFFON</v>
          </cell>
          <cell r="C70" t="str">
            <v>CITYA HOREAU COUFFON</v>
          </cell>
        </row>
        <row r="71">
          <cell r="B71" t="str">
            <v>CITYA IMMOB.POITIERS</v>
          </cell>
          <cell r="C71" t="str">
            <v>CITYA IMMOBILIER POITIERS</v>
          </cell>
        </row>
        <row r="72">
          <cell r="B72" t="str">
            <v>CITYA IMMOB. LA ROCHELLE</v>
          </cell>
          <cell r="C72" t="str">
            <v>CITYA IMMOBILIER LA ROCHELLE</v>
          </cell>
        </row>
        <row r="73">
          <cell r="B73" t="str">
            <v>CITYA BERANGER</v>
          </cell>
          <cell r="C73" t="str">
            <v>CITYA BERANGER</v>
          </cell>
        </row>
        <row r="74">
          <cell r="B74" t="str">
            <v>OUEST INVESTISSEMENT LOCATIF</v>
          </cell>
          <cell r="C74" t="str">
            <v>CITYA O.I.L</v>
          </cell>
        </row>
        <row r="75">
          <cell r="B75" t="str">
            <v>AB QUITTET</v>
          </cell>
          <cell r="C75" t="str">
            <v>CITYA AB QUITTET</v>
          </cell>
        </row>
        <row r="76">
          <cell r="B76" t="str">
            <v xml:space="preserve">OFFICE IMMOBILIER </v>
          </cell>
          <cell r="C76" t="str">
            <v xml:space="preserve">CITYA OFFICE IMMOBILIER </v>
          </cell>
        </row>
        <row r="77">
          <cell r="B77" t="str">
            <v>MERIGOT</v>
          </cell>
          <cell r="C77" t="str">
            <v>AGENCE MERIGOT</v>
          </cell>
        </row>
        <row r="78">
          <cell r="B78" t="str">
            <v>SAGEFI</v>
          </cell>
          <cell r="C78" t="str">
            <v>SAGEFI</v>
          </cell>
        </row>
        <row r="79">
          <cell r="B79" t="str">
            <v>VERANE</v>
          </cell>
          <cell r="C79" t="str">
            <v>VERANE</v>
          </cell>
        </row>
        <row r="80">
          <cell r="B80" t="str">
            <v>CABINET ESTUBLIER</v>
          </cell>
          <cell r="C80" t="str">
            <v>CITYA ESTUBLIER</v>
          </cell>
        </row>
        <row r="81">
          <cell r="B81" t="str">
            <v>ADPA</v>
          </cell>
          <cell r="C81" t="str">
            <v>CITYA ADPA</v>
          </cell>
        </row>
        <row r="82">
          <cell r="B82" t="str">
            <v>SEGIMA</v>
          </cell>
          <cell r="C82" t="str">
            <v>CITYA SEGIMA</v>
          </cell>
        </row>
        <row r="83">
          <cell r="B83" t="str">
            <v>SOGEMA</v>
          </cell>
          <cell r="C83" t="str">
            <v>CITYA SOGEMA</v>
          </cell>
        </row>
        <row r="84">
          <cell r="B84" t="str">
            <v>BERTIN IMMOBILIER</v>
          </cell>
          <cell r="C84" t="str">
            <v>CITYA BERTIN</v>
          </cell>
        </row>
        <row r="85">
          <cell r="B85" t="str">
            <v>CABINET HELION</v>
          </cell>
          <cell r="C85" t="str">
            <v>CITYA HELION</v>
          </cell>
        </row>
        <row r="86">
          <cell r="B86" t="str">
            <v>EGTI SARL</v>
          </cell>
          <cell r="C86" t="str">
            <v>CITYA EGTI</v>
          </cell>
        </row>
        <row r="87">
          <cell r="B87" t="str">
            <v>CONSEIL IMMOBILIER</v>
          </cell>
          <cell r="C87" t="str">
            <v>CONSEIL IMMOBILIER</v>
          </cell>
        </row>
        <row r="88">
          <cell r="B88" t="str">
            <v>CONSEIL IMMOBILIER 2</v>
          </cell>
          <cell r="C88" t="str">
            <v>CONSEIL IMMOBILIER 2</v>
          </cell>
        </row>
        <row r="89">
          <cell r="B89" t="str">
            <v>CONSEIL IMMOBILIER 3</v>
          </cell>
          <cell r="C89" t="str">
            <v>CONSEIL IMMOBILIER 3</v>
          </cell>
        </row>
        <row r="90">
          <cell r="B90" t="str">
            <v>AGENCE VIENNE IMMOBILIER</v>
          </cell>
          <cell r="C90" t="str">
            <v>AGENCE VIENNE IMMOBILIER</v>
          </cell>
        </row>
        <row r="91">
          <cell r="B91" t="str">
            <v>CITYA LIMOGES</v>
          </cell>
          <cell r="C91" t="str">
            <v>CITYA LIMOGES</v>
          </cell>
        </row>
        <row r="92">
          <cell r="B92" t="str">
            <v>CITYA ALLIANCE IMMOBILIER</v>
          </cell>
          <cell r="C92" t="str">
            <v>CITYA ALLIANCE IMMOBILIER</v>
          </cell>
        </row>
        <row r="93">
          <cell r="B93" t="str">
            <v>SARL LANGLAIS</v>
          </cell>
          <cell r="C93" t="str">
            <v>SARL LANGLAIS</v>
          </cell>
        </row>
        <row r="94">
          <cell r="B94" t="str">
            <v>CABINET C. RUHL</v>
          </cell>
          <cell r="C94" t="str">
            <v>CITYA RUHL</v>
          </cell>
        </row>
        <row r="95">
          <cell r="B95" t="str">
            <v>CABINET PARI IMMOBILIER</v>
          </cell>
          <cell r="C95" t="str">
            <v>CABINET PARI IMMOBILIER</v>
          </cell>
        </row>
        <row r="96">
          <cell r="B96" t="str">
            <v>PERIGUEUX IMMOBILIER</v>
          </cell>
          <cell r="C96" t="str">
            <v>CITYA PERIGUEUX IMMOBILIER</v>
          </cell>
        </row>
        <row r="97">
          <cell r="B97" t="str">
            <v>SEGESCA</v>
          </cell>
          <cell r="C97" t="str">
            <v>CITYA SEGESCA</v>
          </cell>
        </row>
        <row r="98">
          <cell r="B98" t="str">
            <v>MER ET SOLEIL</v>
          </cell>
          <cell r="C98" t="str">
            <v>MER ET SOLEIL</v>
          </cell>
        </row>
        <row r="99">
          <cell r="B99" t="str">
            <v>IMMOBILIER 41</v>
          </cell>
          <cell r="C99" t="str">
            <v>CITYA GOUSSEAU SEGIMMO IMMOBILIER 41</v>
          </cell>
        </row>
        <row r="100">
          <cell r="B100" t="str">
            <v>LEFEUVRE IMMOBILIER</v>
          </cell>
          <cell r="C100" t="str">
            <v>CITYA LEFEUVRE IMMOBILIER</v>
          </cell>
        </row>
        <row r="101">
          <cell r="B101" t="str">
            <v>SEGIMMO</v>
          </cell>
          <cell r="C101" t="str">
            <v>SEGIMMO</v>
          </cell>
        </row>
        <row r="102">
          <cell r="B102" t="str">
            <v>LA CATHEDRALE</v>
          </cell>
          <cell r="C102" t="str">
            <v>CITYA RUHL CATHEDRALE</v>
          </cell>
        </row>
        <row r="103">
          <cell r="B103" t="str">
            <v>TRIAX</v>
          </cell>
          <cell r="C103" t="str">
            <v>CITYA TRIAX</v>
          </cell>
        </row>
        <row r="104">
          <cell r="B104" t="str">
            <v>IMMOBILIERE VASCHETTO TOSELLO</v>
          </cell>
          <cell r="C104" t="str">
            <v>CITYA VIT</v>
          </cell>
        </row>
        <row r="105">
          <cell r="B105" t="str">
            <v>PUBLICOCENTRE</v>
          </cell>
          <cell r="C105" t="str">
            <v>CITYA LGC</v>
          </cell>
        </row>
        <row r="106">
          <cell r="B106" t="str">
            <v>AGENCE DURIVAUD</v>
          </cell>
          <cell r="C106" t="str">
            <v>CITYA DURIVAUD</v>
          </cell>
        </row>
        <row r="107">
          <cell r="B107" t="str">
            <v>TORDO SA</v>
          </cell>
          <cell r="C107" t="str">
            <v>TORDO</v>
          </cell>
        </row>
        <row r="108">
          <cell r="B108" t="str">
            <v>SAS JEAN PIERRE PEAQUIN JPP</v>
          </cell>
          <cell r="C108" t="str">
            <v>CITYA JPP</v>
          </cell>
        </row>
        <row r="109">
          <cell r="B109" t="str">
            <v>ETIGE LOGEMENT</v>
          </cell>
          <cell r="C109" t="str">
            <v>CITYA ETIGE LOGEMENT</v>
          </cell>
        </row>
        <row r="110">
          <cell r="B110" t="str">
            <v>JULLIEN ET POINCET</v>
          </cell>
          <cell r="C110" t="str">
            <v>CITYA JULLIEN ET POINCET</v>
          </cell>
        </row>
        <row r="111">
          <cell r="B111" t="str">
            <v>SC ARCHE</v>
          </cell>
          <cell r="C111" t="str">
            <v xml:space="preserve">SC ARCHE </v>
          </cell>
        </row>
        <row r="112">
          <cell r="B112" t="str">
            <v>CITYA NANTES</v>
          </cell>
          <cell r="C112" t="str">
            <v>CITYA NANTES</v>
          </cell>
        </row>
        <row r="113">
          <cell r="B113" t="str">
            <v>PRO IMMO SANARY</v>
          </cell>
          <cell r="C113" t="str">
            <v>PRO IMMO SANARY</v>
          </cell>
        </row>
        <row r="114">
          <cell r="B114" t="str">
            <v>LES REGATES</v>
          </cell>
          <cell r="C114" t="str">
            <v>LES REGATES</v>
          </cell>
        </row>
        <row r="115">
          <cell r="B115" t="str">
            <v>CITYA SOGEMA</v>
          </cell>
          <cell r="C115" t="str">
            <v>CITYA SOGEMA</v>
          </cell>
        </row>
        <row r="116">
          <cell r="B116" t="str">
            <v>Cabinet DES MINIERES</v>
          </cell>
          <cell r="C116" t="str">
            <v>Cabinet DES MINIERES</v>
          </cell>
        </row>
        <row r="117">
          <cell r="B117" t="str">
            <v>CITYA NIORT</v>
          </cell>
          <cell r="C117" t="str">
            <v>CITYA NIORT</v>
          </cell>
        </row>
        <row r="118">
          <cell r="B118" t="str">
            <v>CITYA LE RELAIS</v>
          </cell>
          <cell r="C118" t="str">
            <v>CITYA LE RELAIS</v>
          </cell>
        </row>
        <row r="119">
          <cell r="B119" t="str">
            <v>CITYA AGEN</v>
          </cell>
          <cell r="C119" t="str">
            <v>FORMENTERA</v>
          </cell>
        </row>
        <row r="120">
          <cell r="B120">
            <v>0</v>
          </cell>
          <cell r="C120" t="str">
            <v>GROUPE SAINT PIERRE ASSURANCES</v>
          </cell>
        </row>
        <row r="121">
          <cell r="B121">
            <v>0</v>
          </cell>
          <cell r="C121">
            <v>0</v>
          </cell>
        </row>
        <row r="122">
          <cell r="B122">
            <v>0</v>
          </cell>
          <cell r="C122">
            <v>0</v>
          </cell>
        </row>
        <row r="123">
          <cell r="B123">
            <v>0</v>
          </cell>
          <cell r="C123">
            <v>0</v>
          </cell>
        </row>
        <row r="124">
          <cell r="B124">
            <v>0</v>
          </cell>
          <cell r="C124">
            <v>0</v>
          </cell>
        </row>
        <row r="125">
          <cell r="B125">
            <v>0</v>
          </cell>
          <cell r="C125">
            <v>0</v>
          </cell>
        </row>
      </sheetData>
      <sheetData sheetId="4" refreshError="1"/>
      <sheetData sheetId="5"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2.bin"/><Relationship Id="rId1" Type="http://schemas.openxmlformats.org/officeDocument/2006/relationships/hyperlink" Target="mailto:fbiguet@citya.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AG7"/>
  <sheetViews>
    <sheetView showGridLines="0" zoomScale="85" zoomScaleNormal="85" workbookViewId="0">
      <pane xSplit="3" ySplit="3" topLeftCell="D4" activePane="bottomRight" state="frozen"/>
      <selection pane="topRight" activeCell="D1" sqref="D1"/>
      <selection pane="bottomLeft" activeCell="A4" sqref="A4"/>
      <selection pane="bottomRight" activeCell="I1048553" sqref="I1048553"/>
    </sheetView>
  </sheetViews>
  <sheetFormatPr baseColWidth="10" defaultRowHeight="15" x14ac:dyDescent="0.25"/>
  <cols>
    <col min="1" max="1" width="6.85546875" style="109" customWidth="1"/>
    <col min="3" max="3" width="10.42578125" bestFit="1" customWidth="1"/>
    <col min="4" max="4" width="13.28515625" bestFit="1" customWidth="1"/>
    <col min="5" max="5" width="11.5703125" style="92" bestFit="1" customWidth="1"/>
    <col min="6" max="6" width="13" bestFit="1" customWidth="1"/>
    <col min="7" max="7" width="27.5703125" bestFit="1" customWidth="1"/>
    <col min="8" max="8" width="51.85546875" style="102" bestFit="1" customWidth="1"/>
    <col min="9" max="9" width="37.140625" customWidth="1"/>
    <col min="10" max="10" width="15.5703125" customWidth="1"/>
    <col min="11" max="12" width="14.140625" customWidth="1"/>
    <col min="13" max="13" width="27.42578125" style="102" bestFit="1" customWidth="1"/>
    <col min="14" max="14" width="25.7109375" style="102" bestFit="1" customWidth="1"/>
    <col min="15" max="15" width="13.140625" bestFit="1" customWidth="1"/>
    <col min="16" max="16" width="12.42578125" customWidth="1"/>
    <col min="17" max="17" width="13.140625" bestFit="1" customWidth="1"/>
    <col min="18" max="18" width="14.28515625" style="77" customWidth="1"/>
    <col min="19" max="19" width="26.140625" style="102" bestFit="1" customWidth="1"/>
    <col min="20" max="20" width="49.42578125" style="102" customWidth="1"/>
    <col min="21" max="21" width="27.140625" style="85" customWidth="1"/>
    <col min="22" max="22" width="11.140625" style="98" customWidth="1"/>
    <col min="23" max="23" width="12.85546875" style="82" customWidth="1"/>
    <col min="24" max="24" width="13" style="98" customWidth="1"/>
    <col min="25" max="25" width="13.140625" style="82" customWidth="1"/>
    <col min="26" max="32" width="11.140625" style="82" customWidth="1"/>
    <col min="33" max="33" width="11.42578125" style="109"/>
  </cols>
  <sheetData>
    <row r="1" spans="1:33" s="82" customFormat="1" x14ac:dyDescent="0.25">
      <c r="A1" s="107"/>
      <c r="B1" s="83"/>
      <c r="E1" s="90"/>
      <c r="H1" s="85"/>
      <c r="M1" s="85"/>
      <c r="N1" s="85"/>
      <c r="R1" s="84"/>
      <c r="S1" s="85"/>
      <c r="T1" s="85"/>
      <c r="U1" s="85"/>
      <c r="V1" s="98"/>
      <c r="W1" s="86"/>
      <c r="X1" s="98"/>
      <c r="Y1" s="86">
        <v>1</v>
      </c>
      <c r="Z1" s="85"/>
      <c r="AG1" s="107"/>
    </row>
    <row r="2" spans="1:33" s="112" customFormat="1" ht="12.75" customHeight="1" x14ac:dyDescent="0.25">
      <c r="A2" s="111"/>
      <c r="B2" s="112">
        <v>1</v>
      </c>
      <c r="C2" s="112">
        <v>2</v>
      </c>
      <c r="D2" s="112">
        <v>3</v>
      </c>
      <c r="E2" s="112">
        <v>4</v>
      </c>
      <c r="F2" s="112">
        <v>5</v>
      </c>
      <c r="G2" s="112">
        <v>6</v>
      </c>
      <c r="H2" s="112">
        <v>7</v>
      </c>
      <c r="I2" s="112">
        <v>8</v>
      </c>
      <c r="J2" s="112">
        <v>9</v>
      </c>
      <c r="K2" s="112">
        <v>10</v>
      </c>
      <c r="L2" s="112">
        <v>11</v>
      </c>
      <c r="M2" s="112">
        <v>12</v>
      </c>
      <c r="N2" s="112">
        <v>13</v>
      </c>
      <c r="O2" s="112">
        <v>14</v>
      </c>
      <c r="P2" s="112">
        <v>15</v>
      </c>
      <c r="Q2" s="112">
        <v>16</v>
      </c>
      <c r="R2" s="112">
        <v>17</v>
      </c>
      <c r="S2" s="112">
        <v>18</v>
      </c>
      <c r="T2" s="112">
        <v>19</v>
      </c>
      <c r="U2" s="112">
        <v>20</v>
      </c>
      <c r="V2" s="112">
        <v>21</v>
      </c>
      <c r="W2" s="112">
        <v>22</v>
      </c>
      <c r="X2" s="112">
        <v>23</v>
      </c>
      <c r="Y2" s="112">
        <v>24</v>
      </c>
      <c r="Z2" s="112">
        <v>25</v>
      </c>
      <c r="AA2" s="112">
        <v>26</v>
      </c>
      <c r="AB2" s="112">
        <v>27</v>
      </c>
      <c r="AC2" s="112">
        <v>28</v>
      </c>
      <c r="AD2" s="112">
        <v>29</v>
      </c>
      <c r="AE2" s="112">
        <v>30</v>
      </c>
      <c r="AF2" s="112">
        <v>31</v>
      </c>
      <c r="AG2" s="111"/>
    </row>
    <row r="3" spans="1:33" s="1" customFormat="1" ht="45" x14ac:dyDescent="0.25">
      <c r="A3" s="108"/>
      <c r="B3" s="68" t="s">
        <v>2</v>
      </c>
      <c r="C3" s="68" t="s">
        <v>225</v>
      </c>
      <c r="D3" s="68" t="s">
        <v>0</v>
      </c>
      <c r="E3" s="91" t="s">
        <v>8</v>
      </c>
      <c r="F3" s="68" t="s">
        <v>1</v>
      </c>
      <c r="G3" s="68" t="s">
        <v>226</v>
      </c>
      <c r="H3" s="101" t="s">
        <v>245</v>
      </c>
      <c r="I3" s="68" t="s">
        <v>3</v>
      </c>
      <c r="J3" s="68" t="s">
        <v>258</v>
      </c>
      <c r="K3" s="68" t="s">
        <v>255</v>
      </c>
      <c r="L3" s="68" t="s">
        <v>256</v>
      </c>
      <c r="M3" s="101" t="s">
        <v>244</v>
      </c>
      <c r="N3" s="101" t="s">
        <v>227</v>
      </c>
      <c r="O3" s="68" t="s">
        <v>4</v>
      </c>
      <c r="P3" s="68" t="s">
        <v>5</v>
      </c>
      <c r="Q3" s="68" t="s">
        <v>228</v>
      </c>
      <c r="R3" s="68" t="s">
        <v>7</v>
      </c>
      <c r="S3" s="101" t="s">
        <v>257</v>
      </c>
      <c r="T3" s="101" t="s">
        <v>246</v>
      </c>
      <c r="U3" s="94" t="s">
        <v>240</v>
      </c>
      <c r="V3" s="97" t="s">
        <v>230</v>
      </c>
      <c r="W3" s="87" t="s">
        <v>229</v>
      </c>
      <c r="X3" s="97" t="s">
        <v>6</v>
      </c>
      <c r="Y3" s="93" t="s">
        <v>264</v>
      </c>
      <c r="Z3" s="87" t="s">
        <v>239</v>
      </c>
      <c r="AA3" s="87">
        <v>706000</v>
      </c>
      <c r="AB3" s="87">
        <v>445710</v>
      </c>
      <c r="AC3" s="87">
        <v>411</v>
      </c>
      <c r="AD3" s="87">
        <v>622100</v>
      </c>
      <c r="AE3" s="87"/>
      <c r="AF3" s="87">
        <v>401</v>
      </c>
      <c r="AG3" s="108"/>
    </row>
    <row r="4" spans="1:33" s="1" customFormat="1" ht="15" customHeight="1" x14ac:dyDescent="0.25">
      <c r="A4" s="108" t="s">
        <v>268</v>
      </c>
      <c r="B4" s="76">
        <v>8088</v>
      </c>
      <c r="C4" s="76" t="s">
        <v>259</v>
      </c>
      <c r="D4" s="76" t="s">
        <v>260</v>
      </c>
      <c r="E4" s="103">
        <v>43419</v>
      </c>
      <c r="F4" s="104">
        <v>43501</v>
      </c>
      <c r="G4" s="78" t="s">
        <v>253</v>
      </c>
      <c r="H4" s="79" t="s">
        <v>261</v>
      </c>
      <c r="I4" s="79" t="s">
        <v>254</v>
      </c>
      <c r="J4" s="80">
        <v>0.8</v>
      </c>
      <c r="K4" s="80"/>
      <c r="L4" s="80"/>
      <c r="M4" s="79" t="s">
        <v>262</v>
      </c>
      <c r="N4" s="79" t="s">
        <v>263</v>
      </c>
      <c r="O4" s="76" t="s">
        <v>247</v>
      </c>
      <c r="P4" s="76">
        <v>180000</v>
      </c>
      <c r="Q4" s="76">
        <v>10000</v>
      </c>
      <c r="R4" s="81"/>
      <c r="S4" s="79" t="s">
        <v>265</v>
      </c>
      <c r="T4" s="79" t="s">
        <v>266</v>
      </c>
      <c r="U4" s="95"/>
      <c r="V4" s="99"/>
      <c r="W4" s="106"/>
      <c r="X4" s="99"/>
      <c r="Y4" s="88"/>
      <c r="Z4" s="110">
        <f ca="1">Facture!K2</f>
        <v>43537</v>
      </c>
      <c r="AA4" s="88">
        <f>Facture!J33</f>
        <v>8333.3333333333339</v>
      </c>
      <c r="AB4" s="87">
        <f>Facture!I51</f>
        <v>1666.666666666667</v>
      </c>
      <c r="AC4" s="87">
        <f>Facture!J51</f>
        <v>10000</v>
      </c>
      <c r="AD4" s="87"/>
      <c r="AE4" s="87"/>
      <c r="AF4" s="87"/>
      <c r="AG4" s="108">
        <v>8088</v>
      </c>
    </row>
    <row r="5" spans="1:33" x14ac:dyDescent="0.25">
      <c r="B5" s="76"/>
      <c r="C5" s="76"/>
      <c r="D5" s="76"/>
      <c r="E5" s="103"/>
      <c r="F5" s="104"/>
      <c r="G5" s="78"/>
      <c r="H5" s="79"/>
      <c r="I5" s="79"/>
      <c r="J5" s="80"/>
      <c r="K5" s="80"/>
      <c r="L5" s="80"/>
      <c r="M5" s="79"/>
      <c r="N5" s="79"/>
      <c r="O5" s="76"/>
      <c r="P5" s="76"/>
      <c r="Q5" s="76"/>
      <c r="R5" s="81"/>
      <c r="S5" s="79"/>
      <c r="T5" s="79"/>
      <c r="U5" s="95"/>
      <c r="V5" s="99"/>
      <c r="W5" s="106"/>
      <c r="X5" s="99"/>
      <c r="Y5" s="88"/>
      <c r="Z5" s="110"/>
      <c r="AA5" s="88"/>
      <c r="AB5" s="87"/>
      <c r="AC5" s="87"/>
      <c r="AD5" s="87"/>
      <c r="AE5" s="87"/>
      <c r="AF5" s="87"/>
    </row>
    <row r="6" spans="1:33" x14ac:dyDescent="0.25">
      <c r="U6" s="96"/>
      <c r="V6" s="100"/>
      <c r="W6" s="89"/>
      <c r="X6" s="100"/>
      <c r="Y6" s="89"/>
      <c r="Z6" s="89"/>
      <c r="AA6" s="89"/>
      <c r="AB6" s="89"/>
      <c r="AC6" s="89"/>
      <c r="AD6" s="89"/>
      <c r="AE6" s="89"/>
      <c r="AF6" s="89"/>
    </row>
    <row r="7" spans="1:33" x14ac:dyDescent="0.25">
      <c r="U7" s="96"/>
      <c r="V7" s="100"/>
      <c r="W7" s="89"/>
      <c r="X7" s="100"/>
      <c r="Y7" s="89"/>
      <c r="Z7" s="89"/>
      <c r="AA7" s="89"/>
      <c r="AB7" s="89"/>
      <c r="AC7" s="89"/>
      <c r="AD7" s="89"/>
      <c r="AE7" s="89"/>
      <c r="AF7" s="89"/>
    </row>
  </sheetData>
  <sortState ref="B3:AD93">
    <sortCondition ref="B3:B93"/>
    <sortCondition ref="E3:E93"/>
  </sortState>
  <dataValidations count="1">
    <dataValidation type="list" allowBlank="1" showInputMessage="1" showErrorMessage="1" sqref="I4:I5 L4:L1048576">
      <formula1>#REF!</formula1>
    </dataValidation>
  </dataValidations>
  <pageMargins left="0.7" right="0.7" top="0.75" bottom="0.75" header="0.3" footer="0.3"/>
  <pageSetup paperSize="9" scale="10"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AI107"/>
  <sheetViews>
    <sheetView showGridLines="0" showZeros="0" tabSelected="1" workbookViewId="0">
      <selection activeCell="AF3" sqref="AF3"/>
    </sheetView>
  </sheetViews>
  <sheetFormatPr baseColWidth="10" defaultRowHeight="12.75" x14ac:dyDescent="0.2"/>
  <cols>
    <col min="1" max="1" width="3.28515625" style="3" customWidth="1"/>
    <col min="2" max="2" width="27.28515625" style="3" customWidth="1"/>
    <col min="3" max="3" width="17" style="3" customWidth="1"/>
    <col min="4" max="4" width="15" style="3" customWidth="1"/>
    <col min="5" max="5" width="13.28515625" style="3" customWidth="1"/>
    <col min="6" max="6" width="7.5703125" style="3" customWidth="1"/>
    <col min="7" max="7" width="9.140625" style="3" customWidth="1"/>
    <col min="8" max="8" width="12.28515625" style="3" customWidth="1"/>
    <col min="9" max="9" width="13.28515625" style="3" customWidth="1"/>
    <col min="10" max="12" width="11.42578125" style="3"/>
    <col min="13" max="14" width="11.42578125" style="3" hidden="1" customWidth="1"/>
    <col min="15" max="15" width="38.28515625" style="3" hidden="1" customWidth="1"/>
    <col min="16" max="17" width="23.42578125" style="3" hidden="1" customWidth="1"/>
    <col min="18" max="31" width="11.42578125" style="3" hidden="1" customWidth="1"/>
    <col min="32" max="38" width="11.42578125" style="3" customWidth="1"/>
    <col min="39" max="256" width="11.42578125" style="3"/>
    <col min="257" max="257" width="3.28515625" style="3" customWidth="1"/>
    <col min="258" max="258" width="11.42578125" style="3"/>
    <col min="259" max="259" width="17" style="3" customWidth="1"/>
    <col min="260" max="260" width="15" style="3" customWidth="1"/>
    <col min="261" max="261" width="13.28515625" style="3" customWidth="1"/>
    <col min="262" max="262" width="7.5703125" style="3" customWidth="1"/>
    <col min="263" max="263" width="9.140625" style="3" customWidth="1"/>
    <col min="264" max="264" width="12.28515625" style="3" customWidth="1"/>
    <col min="265" max="265" width="13.28515625" style="3" customWidth="1"/>
    <col min="266" max="268" width="11.42578125" style="3"/>
    <col min="269" max="270" width="11.42578125" style="3" customWidth="1"/>
    <col min="271" max="285" width="0" style="3" hidden="1" customWidth="1"/>
    <col min="286" max="294" width="11.42578125" style="3" customWidth="1"/>
    <col min="295" max="512" width="11.42578125" style="3"/>
    <col min="513" max="513" width="3.28515625" style="3" customWidth="1"/>
    <col min="514" max="514" width="11.42578125" style="3"/>
    <col min="515" max="515" width="17" style="3" customWidth="1"/>
    <col min="516" max="516" width="15" style="3" customWidth="1"/>
    <col min="517" max="517" width="13.28515625" style="3" customWidth="1"/>
    <col min="518" max="518" width="7.5703125" style="3" customWidth="1"/>
    <col min="519" max="519" width="9.140625" style="3" customWidth="1"/>
    <col min="520" max="520" width="12.28515625" style="3" customWidth="1"/>
    <col min="521" max="521" width="13.28515625" style="3" customWidth="1"/>
    <col min="522" max="524" width="11.42578125" style="3"/>
    <col min="525" max="526" width="11.42578125" style="3" customWidth="1"/>
    <col min="527" max="541" width="0" style="3" hidden="1" customWidth="1"/>
    <col min="542" max="550" width="11.42578125" style="3" customWidth="1"/>
    <col min="551" max="768" width="11.42578125" style="3"/>
    <col min="769" max="769" width="3.28515625" style="3" customWidth="1"/>
    <col min="770" max="770" width="11.42578125" style="3"/>
    <col min="771" max="771" width="17" style="3" customWidth="1"/>
    <col min="772" max="772" width="15" style="3" customWidth="1"/>
    <col min="773" max="773" width="13.28515625" style="3" customWidth="1"/>
    <col min="774" max="774" width="7.5703125" style="3" customWidth="1"/>
    <col min="775" max="775" width="9.140625" style="3" customWidth="1"/>
    <col min="776" max="776" width="12.28515625" style="3" customWidth="1"/>
    <col min="777" max="777" width="13.28515625" style="3" customWidth="1"/>
    <col min="778" max="780" width="11.42578125" style="3"/>
    <col min="781" max="782" width="11.42578125" style="3" customWidth="1"/>
    <col min="783" max="797" width="0" style="3" hidden="1" customWidth="1"/>
    <col min="798" max="806" width="11.42578125" style="3" customWidth="1"/>
    <col min="807" max="1024" width="11.42578125" style="3"/>
    <col min="1025" max="1025" width="3.28515625" style="3" customWidth="1"/>
    <col min="1026" max="1026" width="11.42578125" style="3"/>
    <col min="1027" max="1027" width="17" style="3" customWidth="1"/>
    <col min="1028" max="1028" width="15" style="3" customWidth="1"/>
    <col min="1029" max="1029" width="13.28515625" style="3" customWidth="1"/>
    <col min="1030" max="1030" width="7.5703125" style="3" customWidth="1"/>
    <col min="1031" max="1031" width="9.140625" style="3" customWidth="1"/>
    <col min="1032" max="1032" width="12.28515625" style="3" customWidth="1"/>
    <col min="1033" max="1033" width="13.28515625" style="3" customWidth="1"/>
    <col min="1034" max="1036" width="11.42578125" style="3"/>
    <col min="1037" max="1038" width="11.42578125" style="3" customWidth="1"/>
    <col min="1039" max="1053" width="0" style="3" hidden="1" customWidth="1"/>
    <col min="1054" max="1062" width="11.42578125" style="3" customWidth="1"/>
    <col min="1063" max="1280" width="11.42578125" style="3"/>
    <col min="1281" max="1281" width="3.28515625" style="3" customWidth="1"/>
    <col min="1282" max="1282" width="11.42578125" style="3"/>
    <col min="1283" max="1283" width="17" style="3" customWidth="1"/>
    <col min="1284" max="1284" width="15" style="3" customWidth="1"/>
    <col min="1285" max="1285" width="13.28515625" style="3" customWidth="1"/>
    <col min="1286" max="1286" width="7.5703125" style="3" customWidth="1"/>
    <col min="1287" max="1287" width="9.140625" style="3" customWidth="1"/>
    <col min="1288" max="1288" width="12.28515625" style="3" customWidth="1"/>
    <col min="1289" max="1289" width="13.28515625" style="3" customWidth="1"/>
    <col min="1290" max="1292" width="11.42578125" style="3"/>
    <col min="1293" max="1294" width="11.42578125" style="3" customWidth="1"/>
    <col min="1295" max="1309" width="0" style="3" hidden="1" customWidth="1"/>
    <col min="1310" max="1318" width="11.42578125" style="3" customWidth="1"/>
    <col min="1319" max="1536" width="11.42578125" style="3"/>
    <col min="1537" max="1537" width="3.28515625" style="3" customWidth="1"/>
    <col min="1538" max="1538" width="11.42578125" style="3"/>
    <col min="1539" max="1539" width="17" style="3" customWidth="1"/>
    <col min="1540" max="1540" width="15" style="3" customWidth="1"/>
    <col min="1541" max="1541" width="13.28515625" style="3" customWidth="1"/>
    <col min="1542" max="1542" width="7.5703125" style="3" customWidth="1"/>
    <col min="1543" max="1543" width="9.140625" style="3" customWidth="1"/>
    <col min="1544" max="1544" width="12.28515625" style="3" customWidth="1"/>
    <col min="1545" max="1545" width="13.28515625" style="3" customWidth="1"/>
    <col min="1546" max="1548" width="11.42578125" style="3"/>
    <col min="1549" max="1550" width="11.42578125" style="3" customWidth="1"/>
    <col min="1551" max="1565" width="0" style="3" hidden="1" customWidth="1"/>
    <col min="1566" max="1574" width="11.42578125" style="3" customWidth="1"/>
    <col min="1575" max="1792" width="11.42578125" style="3"/>
    <col min="1793" max="1793" width="3.28515625" style="3" customWidth="1"/>
    <col min="1794" max="1794" width="11.42578125" style="3"/>
    <col min="1795" max="1795" width="17" style="3" customWidth="1"/>
    <col min="1796" max="1796" width="15" style="3" customWidth="1"/>
    <col min="1797" max="1797" width="13.28515625" style="3" customWidth="1"/>
    <col min="1798" max="1798" width="7.5703125" style="3" customWidth="1"/>
    <col min="1799" max="1799" width="9.140625" style="3" customWidth="1"/>
    <col min="1800" max="1800" width="12.28515625" style="3" customWidth="1"/>
    <col min="1801" max="1801" width="13.28515625" style="3" customWidth="1"/>
    <col min="1802" max="1804" width="11.42578125" style="3"/>
    <col min="1805" max="1806" width="11.42578125" style="3" customWidth="1"/>
    <col min="1807" max="1821" width="0" style="3" hidden="1" customWidth="1"/>
    <col min="1822" max="1830" width="11.42578125" style="3" customWidth="1"/>
    <col min="1831" max="2048" width="11.42578125" style="3"/>
    <col min="2049" max="2049" width="3.28515625" style="3" customWidth="1"/>
    <col min="2050" max="2050" width="11.42578125" style="3"/>
    <col min="2051" max="2051" width="17" style="3" customWidth="1"/>
    <col min="2052" max="2052" width="15" style="3" customWidth="1"/>
    <col min="2053" max="2053" width="13.28515625" style="3" customWidth="1"/>
    <col min="2054" max="2054" width="7.5703125" style="3" customWidth="1"/>
    <col min="2055" max="2055" width="9.140625" style="3" customWidth="1"/>
    <col min="2056" max="2056" width="12.28515625" style="3" customWidth="1"/>
    <col min="2057" max="2057" width="13.28515625" style="3" customWidth="1"/>
    <col min="2058" max="2060" width="11.42578125" style="3"/>
    <col min="2061" max="2062" width="11.42578125" style="3" customWidth="1"/>
    <col min="2063" max="2077" width="0" style="3" hidden="1" customWidth="1"/>
    <col min="2078" max="2086" width="11.42578125" style="3" customWidth="1"/>
    <col min="2087" max="2304" width="11.42578125" style="3"/>
    <col min="2305" max="2305" width="3.28515625" style="3" customWidth="1"/>
    <col min="2306" max="2306" width="11.42578125" style="3"/>
    <col min="2307" max="2307" width="17" style="3" customWidth="1"/>
    <col min="2308" max="2308" width="15" style="3" customWidth="1"/>
    <col min="2309" max="2309" width="13.28515625" style="3" customWidth="1"/>
    <col min="2310" max="2310" width="7.5703125" style="3" customWidth="1"/>
    <col min="2311" max="2311" width="9.140625" style="3" customWidth="1"/>
    <col min="2312" max="2312" width="12.28515625" style="3" customWidth="1"/>
    <col min="2313" max="2313" width="13.28515625" style="3" customWidth="1"/>
    <col min="2314" max="2316" width="11.42578125" style="3"/>
    <col min="2317" max="2318" width="11.42578125" style="3" customWidth="1"/>
    <col min="2319" max="2333" width="0" style="3" hidden="1" customWidth="1"/>
    <col min="2334" max="2342" width="11.42578125" style="3" customWidth="1"/>
    <col min="2343" max="2560" width="11.42578125" style="3"/>
    <col min="2561" max="2561" width="3.28515625" style="3" customWidth="1"/>
    <col min="2562" max="2562" width="11.42578125" style="3"/>
    <col min="2563" max="2563" width="17" style="3" customWidth="1"/>
    <col min="2564" max="2564" width="15" style="3" customWidth="1"/>
    <col min="2565" max="2565" width="13.28515625" style="3" customWidth="1"/>
    <col min="2566" max="2566" width="7.5703125" style="3" customWidth="1"/>
    <col min="2567" max="2567" width="9.140625" style="3" customWidth="1"/>
    <col min="2568" max="2568" width="12.28515625" style="3" customWidth="1"/>
    <col min="2569" max="2569" width="13.28515625" style="3" customWidth="1"/>
    <col min="2570" max="2572" width="11.42578125" style="3"/>
    <col min="2573" max="2574" width="11.42578125" style="3" customWidth="1"/>
    <col min="2575" max="2589" width="0" style="3" hidden="1" customWidth="1"/>
    <col min="2590" max="2598" width="11.42578125" style="3" customWidth="1"/>
    <col min="2599" max="2816" width="11.42578125" style="3"/>
    <col min="2817" max="2817" width="3.28515625" style="3" customWidth="1"/>
    <col min="2818" max="2818" width="11.42578125" style="3"/>
    <col min="2819" max="2819" width="17" style="3" customWidth="1"/>
    <col min="2820" max="2820" width="15" style="3" customWidth="1"/>
    <col min="2821" max="2821" width="13.28515625" style="3" customWidth="1"/>
    <col min="2822" max="2822" width="7.5703125" style="3" customWidth="1"/>
    <col min="2823" max="2823" width="9.140625" style="3" customWidth="1"/>
    <col min="2824" max="2824" width="12.28515625" style="3" customWidth="1"/>
    <col min="2825" max="2825" width="13.28515625" style="3" customWidth="1"/>
    <col min="2826" max="2828" width="11.42578125" style="3"/>
    <col min="2829" max="2830" width="11.42578125" style="3" customWidth="1"/>
    <col min="2831" max="2845" width="0" style="3" hidden="1" customWidth="1"/>
    <col min="2846" max="2854" width="11.42578125" style="3" customWidth="1"/>
    <col min="2855" max="3072" width="11.42578125" style="3"/>
    <col min="3073" max="3073" width="3.28515625" style="3" customWidth="1"/>
    <col min="3074" max="3074" width="11.42578125" style="3"/>
    <col min="3075" max="3075" width="17" style="3" customWidth="1"/>
    <col min="3076" max="3076" width="15" style="3" customWidth="1"/>
    <col min="3077" max="3077" width="13.28515625" style="3" customWidth="1"/>
    <col min="3078" max="3078" width="7.5703125" style="3" customWidth="1"/>
    <col min="3079" max="3079" width="9.140625" style="3" customWidth="1"/>
    <col min="3080" max="3080" width="12.28515625" style="3" customWidth="1"/>
    <col min="3081" max="3081" width="13.28515625" style="3" customWidth="1"/>
    <col min="3082" max="3084" width="11.42578125" style="3"/>
    <col min="3085" max="3086" width="11.42578125" style="3" customWidth="1"/>
    <col min="3087" max="3101" width="0" style="3" hidden="1" customWidth="1"/>
    <col min="3102" max="3110" width="11.42578125" style="3" customWidth="1"/>
    <col min="3111" max="3328" width="11.42578125" style="3"/>
    <col min="3329" max="3329" width="3.28515625" style="3" customWidth="1"/>
    <col min="3330" max="3330" width="11.42578125" style="3"/>
    <col min="3331" max="3331" width="17" style="3" customWidth="1"/>
    <col min="3332" max="3332" width="15" style="3" customWidth="1"/>
    <col min="3333" max="3333" width="13.28515625" style="3" customWidth="1"/>
    <col min="3334" max="3334" width="7.5703125" style="3" customWidth="1"/>
    <col min="3335" max="3335" width="9.140625" style="3" customWidth="1"/>
    <col min="3336" max="3336" width="12.28515625" style="3" customWidth="1"/>
    <col min="3337" max="3337" width="13.28515625" style="3" customWidth="1"/>
    <col min="3338" max="3340" width="11.42578125" style="3"/>
    <col min="3341" max="3342" width="11.42578125" style="3" customWidth="1"/>
    <col min="3343" max="3357" width="0" style="3" hidden="1" customWidth="1"/>
    <col min="3358" max="3366" width="11.42578125" style="3" customWidth="1"/>
    <col min="3367" max="3584" width="11.42578125" style="3"/>
    <col min="3585" max="3585" width="3.28515625" style="3" customWidth="1"/>
    <col min="3586" max="3586" width="11.42578125" style="3"/>
    <col min="3587" max="3587" width="17" style="3" customWidth="1"/>
    <col min="3588" max="3588" width="15" style="3" customWidth="1"/>
    <col min="3589" max="3589" width="13.28515625" style="3" customWidth="1"/>
    <col min="3590" max="3590" width="7.5703125" style="3" customWidth="1"/>
    <col min="3591" max="3591" width="9.140625" style="3" customWidth="1"/>
    <col min="3592" max="3592" width="12.28515625" style="3" customWidth="1"/>
    <col min="3593" max="3593" width="13.28515625" style="3" customWidth="1"/>
    <col min="3594" max="3596" width="11.42578125" style="3"/>
    <col min="3597" max="3598" width="11.42578125" style="3" customWidth="1"/>
    <col min="3599" max="3613" width="0" style="3" hidden="1" customWidth="1"/>
    <col min="3614" max="3622" width="11.42578125" style="3" customWidth="1"/>
    <col min="3623" max="3840" width="11.42578125" style="3"/>
    <col min="3841" max="3841" width="3.28515625" style="3" customWidth="1"/>
    <col min="3842" max="3842" width="11.42578125" style="3"/>
    <col min="3843" max="3843" width="17" style="3" customWidth="1"/>
    <col min="3844" max="3844" width="15" style="3" customWidth="1"/>
    <col min="3845" max="3845" width="13.28515625" style="3" customWidth="1"/>
    <col min="3846" max="3846" width="7.5703125" style="3" customWidth="1"/>
    <col min="3847" max="3847" width="9.140625" style="3" customWidth="1"/>
    <col min="3848" max="3848" width="12.28515625" style="3" customWidth="1"/>
    <col min="3849" max="3849" width="13.28515625" style="3" customWidth="1"/>
    <col min="3850" max="3852" width="11.42578125" style="3"/>
    <col min="3853" max="3854" width="11.42578125" style="3" customWidth="1"/>
    <col min="3855" max="3869" width="0" style="3" hidden="1" customWidth="1"/>
    <col min="3870" max="3878" width="11.42578125" style="3" customWidth="1"/>
    <col min="3879" max="4096" width="11.42578125" style="3"/>
    <col min="4097" max="4097" width="3.28515625" style="3" customWidth="1"/>
    <col min="4098" max="4098" width="11.42578125" style="3"/>
    <col min="4099" max="4099" width="17" style="3" customWidth="1"/>
    <col min="4100" max="4100" width="15" style="3" customWidth="1"/>
    <col min="4101" max="4101" width="13.28515625" style="3" customWidth="1"/>
    <col min="4102" max="4102" width="7.5703125" style="3" customWidth="1"/>
    <col min="4103" max="4103" width="9.140625" style="3" customWidth="1"/>
    <col min="4104" max="4104" width="12.28515625" style="3" customWidth="1"/>
    <col min="4105" max="4105" width="13.28515625" style="3" customWidth="1"/>
    <col min="4106" max="4108" width="11.42578125" style="3"/>
    <col min="4109" max="4110" width="11.42578125" style="3" customWidth="1"/>
    <col min="4111" max="4125" width="0" style="3" hidden="1" customWidth="1"/>
    <col min="4126" max="4134" width="11.42578125" style="3" customWidth="1"/>
    <col min="4135" max="4352" width="11.42578125" style="3"/>
    <col min="4353" max="4353" width="3.28515625" style="3" customWidth="1"/>
    <col min="4354" max="4354" width="11.42578125" style="3"/>
    <col min="4355" max="4355" width="17" style="3" customWidth="1"/>
    <col min="4356" max="4356" width="15" style="3" customWidth="1"/>
    <col min="4357" max="4357" width="13.28515625" style="3" customWidth="1"/>
    <col min="4358" max="4358" width="7.5703125" style="3" customWidth="1"/>
    <col min="4359" max="4359" width="9.140625" style="3" customWidth="1"/>
    <col min="4360" max="4360" width="12.28515625" style="3" customWidth="1"/>
    <col min="4361" max="4361" width="13.28515625" style="3" customWidth="1"/>
    <col min="4362" max="4364" width="11.42578125" style="3"/>
    <col min="4365" max="4366" width="11.42578125" style="3" customWidth="1"/>
    <col min="4367" max="4381" width="0" style="3" hidden="1" customWidth="1"/>
    <col min="4382" max="4390" width="11.42578125" style="3" customWidth="1"/>
    <col min="4391" max="4608" width="11.42578125" style="3"/>
    <col min="4609" max="4609" width="3.28515625" style="3" customWidth="1"/>
    <col min="4610" max="4610" width="11.42578125" style="3"/>
    <col min="4611" max="4611" width="17" style="3" customWidth="1"/>
    <col min="4612" max="4612" width="15" style="3" customWidth="1"/>
    <col min="4613" max="4613" width="13.28515625" style="3" customWidth="1"/>
    <col min="4614" max="4614" width="7.5703125" style="3" customWidth="1"/>
    <col min="4615" max="4615" width="9.140625" style="3" customWidth="1"/>
    <col min="4616" max="4616" width="12.28515625" style="3" customWidth="1"/>
    <col min="4617" max="4617" width="13.28515625" style="3" customWidth="1"/>
    <col min="4618" max="4620" width="11.42578125" style="3"/>
    <col min="4621" max="4622" width="11.42578125" style="3" customWidth="1"/>
    <col min="4623" max="4637" width="0" style="3" hidden="1" customWidth="1"/>
    <col min="4638" max="4646" width="11.42578125" style="3" customWidth="1"/>
    <col min="4647" max="4864" width="11.42578125" style="3"/>
    <col min="4865" max="4865" width="3.28515625" style="3" customWidth="1"/>
    <col min="4866" max="4866" width="11.42578125" style="3"/>
    <col min="4867" max="4867" width="17" style="3" customWidth="1"/>
    <col min="4868" max="4868" width="15" style="3" customWidth="1"/>
    <col min="4869" max="4869" width="13.28515625" style="3" customWidth="1"/>
    <col min="4870" max="4870" width="7.5703125" style="3" customWidth="1"/>
    <col min="4871" max="4871" width="9.140625" style="3" customWidth="1"/>
    <col min="4872" max="4872" width="12.28515625" style="3" customWidth="1"/>
    <col min="4873" max="4873" width="13.28515625" style="3" customWidth="1"/>
    <col min="4874" max="4876" width="11.42578125" style="3"/>
    <col min="4877" max="4878" width="11.42578125" style="3" customWidth="1"/>
    <col min="4879" max="4893" width="0" style="3" hidden="1" customWidth="1"/>
    <col min="4894" max="4902" width="11.42578125" style="3" customWidth="1"/>
    <col min="4903" max="5120" width="11.42578125" style="3"/>
    <col min="5121" max="5121" width="3.28515625" style="3" customWidth="1"/>
    <col min="5122" max="5122" width="11.42578125" style="3"/>
    <col min="5123" max="5123" width="17" style="3" customWidth="1"/>
    <col min="5124" max="5124" width="15" style="3" customWidth="1"/>
    <col min="5125" max="5125" width="13.28515625" style="3" customWidth="1"/>
    <col min="5126" max="5126" width="7.5703125" style="3" customWidth="1"/>
    <col min="5127" max="5127" width="9.140625" style="3" customWidth="1"/>
    <col min="5128" max="5128" width="12.28515625" style="3" customWidth="1"/>
    <col min="5129" max="5129" width="13.28515625" style="3" customWidth="1"/>
    <col min="5130" max="5132" width="11.42578125" style="3"/>
    <col min="5133" max="5134" width="11.42578125" style="3" customWidth="1"/>
    <col min="5135" max="5149" width="0" style="3" hidden="1" customWidth="1"/>
    <col min="5150" max="5158" width="11.42578125" style="3" customWidth="1"/>
    <col min="5159" max="5376" width="11.42578125" style="3"/>
    <col min="5377" max="5377" width="3.28515625" style="3" customWidth="1"/>
    <col min="5378" max="5378" width="11.42578125" style="3"/>
    <col min="5379" max="5379" width="17" style="3" customWidth="1"/>
    <col min="5380" max="5380" width="15" style="3" customWidth="1"/>
    <col min="5381" max="5381" width="13.28515625" style="3" customWidth="1"/>
    <col min="5382" max="5382" width="7.5703125" style="3" customWidth="1"/>
    <col min="5383" max="5383" width="9.140625" style="3" customWidth="1"/>
    <col min="5384" max="5384" width="12.28515625" style="3" customWidth="1"/>
    <col min="5385" max="5385" width="13.28515625" style="3" customWidth="1"/>
    <col min="5386" max="5388" width="11.42578125" style="3"/>
    <col min="5389" max="5390" width="11.42578125" style="3" customWidth="1"/>
    <col min="5391" max="5405" width="0" style="3" hidden="1" customWidth="1"/>
    <col min="5406" max="5414" width="11.42578125" style="3" customWidth="1"/>
    <col min="5415" max="5632" width="11.42578125" style="3"/>
    <col min="5633" max="5633" width="3.28515625" style="3" customWidth="1"/>
    <col min="5634" max="5634" width="11.42578125" style="3"/>
    <col min="5635" max="5635" width="17" style="3" customWidth="1"/>
    <col min="5636" max="5636" width="15" style="3" customWidth="1"/>
    <col min="5637" max="5637" width="13.28515625" style="3" customWidth="1"/>
    <col min="5638" max="5638" width="7.5703125" style="3" customWidth="1"/>
    <col min="5639" max="5639" width="9.140625" style="3" customWidth="1"/>
    <col min="5640" max="5640" width="12.28515625" style="3" customWidth="1"/>
    <col min="5641" max="5641" width="13.28515625" style="3" customWidth="1"/>
    <col min="5642" max="5644" width="11.42578125" style="3"/>
    <col min="5645" max="5646" width="11.42578125" style="3" customWidth="1"/>
    <col min="5647" max="5661" width="0" style="3" hidden="1" customWidth="1"/>
    <col min="5662" max="5670" width="11.42578125" style="3" customWidth="1"/>
    <col min="5671" max="5888" width="11.42578125" style="3"/>
    <col min="5889" max="5889" width="3.28515625" style="3" customWidth="1"/>
    <col min="5890" max="5890" width="11.42578125" style="3"/>
    <col min="5891" max="5891" width="17" style="3" customWidth="1"/>
    <col min="5892" max="5892" width="15" style="3" customWidth="1"/>
    <col min="5893" max="5893" width="13.28515625" style="3" customWidth="1"/>
    <col min="5894" max="5894" width="7.5703125" style="3" customWidth="1"/>
    <col min="5895" max="5895" width="9.140625" style="3" customWidth="1"/>
    <col min="5896" max="5896" width="12.28515625" style="3" customWidth="1"/>
    <col min="5897" max="5897" width="13.28515625" style="3" customWidth="1"/>
    <col min="5898" max="5900" width="11.42578125" style="3"/>
    <col min="5901" max="5902" width="11.42578125" style="3" customWidth="1"/>
    <col min="5903" max="5917" width="0" style="3" hidden="1" customWidth="1"/>
    <col min="5918" max="5926" width="11.42578125" style="3" customWidth="1"/>
    <col min="5927" max="6144" width="11.42578125" style="3"/>
    <col min="6145" max="6145" width="3.28515625" style="3" customWidth="1"/>
    <col min="6146" max="6146" width="11.42578125" style="3"/>
    <col min="6147" max="6147" width="17" style="3" customWidth="1"/>
    <col min="6148" max="6148" width="15" style="3" customWidth="1"/>
    <col min="6149" max="6149" width="13.28515625" style="3" customWidth="1"/>
    <col min="6150" max="6150" width="7.5703125" style="3" customWidth="1"/>
    <col min="6151" max="6151" width="9.140625" style="3" customWidth="1"/>
    <col min="6152" max="6152" width="12.28515625" style="3" customWidth="1"/>
    <col min="6153" max="6153" width="13.28515625" style="3" customWidth="1"/>
    <col min="6154" max="6156" width="11.42578125" style="3"/>
    <col min="6157" max="6158" width="11.42578125" style="3" customWidth="1"/>
    <col min="6159" max="6173" width="0" style="3" hidden="1" customWidth="1"/>
    <col min="6174" max="6182" width="11.42578125" style="3" customWidth="1"/>
    <col min="6183" max="6400" width="11.42578125" style="3"/>
    <col min="6401" max="6401" width="3.28515625" style="3" customWidth="1"/>
    <col min="6402" max="6402" width="11.42578125" style="3"/>
    <col min="6403" max="6403" width="17" style="3" customWidth="1"/>
    <col min="6404" max="6404" width="15" style="3" customWidth="1"/>
    <col min="6405" max="6405" width="13.28515625" style="3" customWidth="1"/>
    <col min="6406" max="6406" width="7.5703125" style="3" customWidth="1"/>
    <col min="6407" max="6407" width="9.140625" style="3" customWidth="1"/>
    <col min="6408" max="6408" width="12.28515625" style="3" customWidth="1"/>
    <col min="6409" max="6409" width="13.28515625" style="3" customWidth="1"/>
    <col min="6410" max="6412" width="11.42578125" style="3"/>
    <col min="6413" max="6414" width="11.42578125" style="3" customWidth="1"/>
    <col min="6415" max="6429" width="0" style="3" hidden="1" customWidth="1"/>
    <col min="6430" max="6438" width="11.42578125" style="3" customWidth="1"/>
    <col min="6439" max="6656" width="11.42578125" style="3"/>
    <col min="6657" max="6657" width="3.28515625" style="3" customWidth="1"/>
    <col min="6658" max="6658" width="11.42578125" style="3"/>
    <col min="6659" max="6659" width="17" style="3" customWidth="1"/>
    <col min="6660" max="6660" width="15" style="3" customWidth="1"/>
    <col min="6661" max="6661" width="13.28515625" style="3" customWidth="1"/>
    <col min="6662" max="6662" width="7.5703125" style="3" customWidth="1"/>
    <col min="6663" max="6663" width="9.140625" style="3" customWidth="1"/>
    <col min="6664" max="6664" width="12.28515625" style="3" customWidth="1"/>
    <col min="6665" max="6665" width="13.28515625" style="3" customWidth="1"/>
    <col min="6666" max="6668" width="11.42578125" style="3"/>
    <col min="6669" max="6670" width="11.42578125" style="3" customWidth="1"/>
    <col min="6671" max="6685" width="0" style="3" hidden="1" customWidth="1"/>
    <col min="6686" max="6694" width="11.42578125" style="3" customWidth="1"/>
    <col min="6695" max="6912" width="11.42578125" style="3"/>
    <col min="6913" max="6913" width="3.28515625" style="3" customWidth="1"/>
    <col min="6914" max="6914" width="11.42578125" style="3"/>
    <col min="6915" max="6915" width="17" style="3" customWidth="1"/>
    <col min="6916" max="6916" width="15" style="3" customWidth="1"/>
    <col min="6917" max="6917" width="13.28515625" style="3" customWidth="1"/>
    <col min="6918" max="6918" width="7.5703125" style="3" customWidth="1"/>
    <col min="6919" max="6919" width="9.140625" style="3" customWidth="1"/>
    <col min="6920" max="6920" width="12.28515625" style="3" customWidth="1"/>
    <col min="6921" max="6921" width="13.28515625" style="3" customWidth="1"/>
    <col min="6922" max="6924" width="11.42578125" style="3"/>
    <col min="6925" max="6926" width="11.42578125" style="3" customWidth="1"/>
    <col min="6927" max="6941" width="0" style="3" hidden="1" customWidth="1"/>
    <col min="6942" max="6950" width="11.42578125" style="3" customWidth="1"/>
    <col min="6951" max="7168" width="11.42578125" style="3"/>
    <col min="7169" max="7169" width="3.28515625" style="3" customWidth="1"/>
    <col min="7170" max="7170" width="11.42578125" style="3"/>
    <col min="7171" max="7171" width="17" style="3" customWidth="1"/>
    <col min="7172" max="7172" width="15" style="3" customWidth="1"/>
    <col min="7173" max="7173" width="13.28515625" style="3" customWidth="1"/>
    <col min="7174" max="7174" width="7.5703125" style="3" customWidth="1"/>
    <col min="7175" max="7175" width="9.140625" style="3" customWidth="1"/>
    <col min="7176" max="7176" width="12.28515625" style="3" customWidth="1"/>
    <col min="7177" max="7177" width="13.28515625" style="3" customWidth="1"/>
    <col min="7178" max="7180" width="11.42578125" style="3"/>
    <col min="7181" max="7182" width="11.42578125" style="3" customWidth="1"/>
    <col min="7183" max="7197" width="0" style="3" hidden="1" customWidth="1"/>
    <col min="7198" max="7206" width="11.42578125" style="3" customWidth="1"/>
    <col min="7207" max="7424" width="11.42578125" style="3"/>
    <col min="7425" max="7425" width="3.28515625" style="3" customWidth="1"/>
    <col min="7426" max="7426" width="11.42578125" style="3"/>
    <col min="7427" max="7427" width="17" style="3" customWidth="1"/>
    <col min="7428" max="7428" width="15" style="3" customWidth="1"/>
    <col min="7429" max="7429" width="13.28515625" style="3" customWidth="1"/>
    <col min="7430" max="7430" width="7.5703125" style="3" customWidth="1"/>
    <col min="7431" max="7431" width="9.140625" style="3" customWidth="1"/>
    <col min="7432" max="7432" width="12.28515625" style="3" customWidth="1"/>
    <col min="7433" max="7433" width="13.28515625" style="3" customWidth="1"/>
    <col min="7434" max="7436" width="11.42578125" style="3"/>
    <col min="7437" max="7438" width="11.42578125" style="3" customWidth="1"/>
    <col min="7439" max="7453" width="0" style="3" hidden="1" customWidth="1"/>
    <col min="7454" max="7462" width="11.42578125" style="3" customWidth="1"/>
    <col min="7463" max="7680" width="11.42578125" style="3"/>
    <col min="7681" max="7681" width="3.28515625" style="3" customWidth="1"/>
    <col min="7682" max="7682" width="11.42578125" style="3"/>
    <col min="7683" max="7683" width="17" style="3" customWidth="1"/>
    <col min="7684" max="7684" width="15" style="3" customWidth="1"/>
    <col min="7685" max="7685" width="13.28515625" style="3" customWidth="1"/>
    <col min="7686" max="7686" width="7.5703125" style="3" customWidth="1"/>
    <col min="7687" max="7687" width="9.140625" style="3" customWidth="1"/>
    <col min="7688" max="7688" width="12.28515625" style="3" customWidth="1"/>
    <col min="7689" max="7689" width="13.28515625" style="3" customWidth="1"/>
    <col min="7690" max="7692" width="11.42578125" style="3"/>
    <col min="7693" max="7694" width="11.42578125" style="3" customWidth="1"/>
    <col min="7695" max="7709" width="0" style="3" hidden="1" customWidth="1"/>
    <col min="7710" max="7718" width="11.42578125" style="3" customWidth="1"/>
    <col min="7719" max="7936" width="11.42578125" style="3"/>
    <col min="7937" max="7937" width="3.28515625" style="3" customWidth="1"/>
    <col min="7938" max="7938" width="11.42578125" style="3"/>
    <col min="7939" max="7939" width="17" style="3" customWidth="1"/>
    <col min="7940" max="7940" width="15" style="3" customWidth="1"/>
    <col min="7941" max="7941" width="13.28515625" style="3" customWidth="1"/>
    <col min="7942" max="7942" width="7.5703125" style="3" customWidth="1"/>
    <col min="7943" max="7943" width="9.140625" style="3" customWidth="1"/>
    <col min="7944" max="7944" width="12.28515625" style="3" customWidth="1"/>
    <col min="7945" max="7945" width="13.28515625" style="3" customWidth="1"/>
    <col min="7946" max="7948" width="11.42578125" style="3"/>
    <col min="7949" max="7950" width="11.42578125" style="3" customWidth="1"/>
    <col min="7951" max="7965" width="0" style="3" hidden="1" customWidth="1"/>
    <col min="7966" max="7974" width="11.42578125" style="3" customWidth="1"/>
    <col min="7975" max="8192" width="11.42578125" style="3"/>
    <col min="8193" max="8193" width="3.28515625" style="3" customWidth="1"/>
    <col min="8194" max="8194" width="11.42578125" style="3"/>
    <col min="8195" max="8195" width="17" style="3" customWidth="1"/>
    <col min="8196" max="8196" width="15" style="3" customWidth="1"/>
    <col min="8197" max="8197" width="13.28515625" style="3" customWidth="1"/>
    <col min="8198" max="8198" width="7.5703125" style="3" customWidth="1"/>
    <col min="8199" max="8199" width="9.140625" style="3" customWidth="1"/>
    <col min="8200" max="8200" width="12.28515625" style="3" customWidth="1"/>
    <col min="8201" max="8201" width="13.28515625" style="3" customWidth="1"/>
    <col min="8202" max="8204" width="11.42578125" style="3"/>
    <col min="8205" max="8206" width="11.42578125" style="3" customWidth="1"/>
    <col min="8207" max="8221" width="0" style="3" hidden="1" customWidth="1"/>
    <col min="8222" max="8230" width="11.42578125" style="3" customWidth="1"/>
    <col min="8231" max="8448" width="11.42578125" style="3"/>
    <col min="8449" max="8449" width="3.28515625" style="3" customWidth="1"/>
    <col min="8450" max="8450" width="11.42578125" style="3"/>
    <col min="8451" max="8451" width="17" style="3" customWidth="1"/>
    <col min="8452" max="8452" width="15" style="3" customWidth="1"/>
    <col min="8453" max="8453" width="13.28515625" style="3" customWidth="1"/>
    <col min="8454" max="8454" width="7.5703125" style="3" customWidth="1"/>
    <col min="8455" max="8455" width="9.140625" style="3" customWidth="1"/>
    <col min="8456" max="8456" width="12.28515625" style="3" customWidth="1"/>
    <col min="8457" max="8457" width="13.28515625" style="3" customWidth="1"/>
    <col min="8458" max="8460" width="11.42578125" style="3"/>
    <col min="8461" max="8462" width="11.42578125" style="3" customWidth="1"/>
    <col min="8463" max="8477" width="0" style="3" hidden="1" customWidth="1"/>
    <col min="8478" max="8486" width="11.42578125" style="3" customWidth="1"/>
    <col min="8487" max="8704" width="11.42578125" style="3"/>
    <col min="8705" max="8705" width="3.28515625" style="3" customWidth="1"/>
    <col min="8706" max="8706" width="11.42578125" style="3"/>
    <col min="8707" max="8707" width="17" style="3" customWidth="1"/>
    <col min="8708" max="8708" width="15" style="3" customWidth="1"/>
    <col min="8709" max="8709" width="13.28515625" style="3" customWidth="1"/>
    <col min="8710" max="8710" width="7.5703125" style="3" customWidth="1"/>
    <col min="8711" max="8711" width="9.140625" style="3" customWidth="1"/>
    <col min="8712" max="8712" width="12.28515625" style="3" customWidth="1"/>
    <col min="8713" max="8713" width="13.28515625" style="3" customWidth="1"/>
    <col min="8714" max="8716" width="11.42578125" style="3"/>
    <col min="8717" max="8718" width="11.42578125" style="3" customWidth="1"/>
    <col min="8719" max="8733" width="0" style="3" hidden="1" customWidth="1"/>
    <col min="8734" max="8742" width="11.42578125" style="3" customWidth="1"/>
    <col min="8743" max="8960" width="11.42578125" style="3"/>
    <col min="8961" max="8961" width="3.28515625" style="3" customWidth="1"/>
    <col min="8962" max="8962" width="11.42578125" style="3"/>
    <col min="8963" max="8963" width="17" style="3" customWidth="1"/>
    <col min="8964" max="8964" width="15" style="3" customWidth="1"/>
    <col min="8965" max="8965" width="13.28515625" style="3" customWidth="1"/>
    <col min="8966" max="8966" width="7.5703125" style="3" customWidth="1"/>
    <col min="8967" max="8967" width="9.140625" style="3" customWidth="1"/>
    <col min="8968" max="8968" width="12.28515625" style="3" customWidth="1"/>
    <col min="8969" max="8969" width="13.28515625" style="3" customWidth="1"/>
    <col min="8970" max="8972" width="11.42578125" style="3"/>
    <col min="8973" max="8974" width="11.42578125" style="3" customWidth="1"/>
    <col min="8975" max="8989" width="0" style="3" hidden="1" customWidth="1"/>
    <col min="8990" max="8998" width="11.42578125" style="3" customWidth="1"/>
    <col min="8999" max="9216" width="11.42578125" style="3"/>
    <col min="9217" max="9217" width="3.28515625" style="3" customWidth="1"/>
    <col min="9218" max="9218" width="11.42578125" style="3"/>
    <col min="9219" max="9219" width="17" style="3" customWidth="1"/>
    <col min="9220" max="9220" width="15" style="3" customWidth="1"/>
    <col min="9221" max="9221" width="13.28515625" style="3" customWidth="1"/>
    <col min="9222" max="9222" width="7.5703125" style="3" customWidth="1"/>
    <col min="9223" max="9223" width="9.140625" style="3" customWidth="1"/>
    <col min="9224" max="9224" width="12.28515625" style="3" customWidth="1"/>
    <col min="9225" max="9225" width="13.28515625" style="3" customWidth="1"/>
    <col min="9226" max="9228" width="11.42578125" style="3"/>
    <col min="9229" max="9230" width="11.42578125" style="3" customWidth="1"/>
    <col min="9231" max="9245" width="0" style="3" hidden="1" customWidth="1"/>
    <col min="9246" max="9254" width="11.42578125" style="3" customWidth="1"/>
    <col min="9255" max="9472" width="11.42578125" style="3"/>
    <col min="9473" max="9473" width="3.28515625" style="3" customWidth="1"/>
    <col min="9474" max="9474" width="11.42578125" style="3"/>
    <col min="9475" max="9475" width="17" style="3" customWidth="1"/>
    <col min="9476" max="9476" width="15" style="3" customWidth="1"/>
    <col min="9477" max="9477" width="13.28515625" style="3" customWidth="1"/>
    <col min="9478" max="9478" width="7.5703125" style="3" customWidth="1"/>
    <col min="9479" max="9479" width="9.140625" style="3" customWidth="1"/>
    <col min="9480" max="9480" width="12.28515625" style="3" customWidth="1"/>
    <col min="9481" max="9481" width="13.28515625" style="3" customWidth="1"/>
    <col min="9482" max="9484" width="11.42578125" style="3"/>
    <col min="9485" max="9486" width="11.42578125" style="3" customWidth="1"/>
    <col min="9487" max="9501" width="0" style="3" hidden="1" customWidth="1"/>
    <col min="9502" max="9510" width="11.42578125" style="3" customWidth="1"/>
    <col min="9511" max="9728" width="11.42578125" style="3"/>
    <col min="9729" max="9729" width="3.28515625" style="3" customWidth="1"/>
    <col min="9730" max="9730" width="11.42578125" style="3"/>
    <col min="9731" max="9731" width="17" style="3" customWidth="1"/>
    <col min="9732" max="9732" width="15" style="3" customWidth="1"/>
    <col min="9733" max="9733" width="13.28515625" style="3" customWidth="1"/>
    <col min="9734" max="9734" width="7.5703125" style="3" customWidth="1"/>
    <col min="9735" max="9735" width="9.140625" style="3" customWidth="1"/>
    <col min="9736" max="9736" width="12.28515625" style="3" customWidth="1"/>
    <col min="9737" max="9737" width="13.28515625" style="3" customWidth="1"/>
    <col min="9738" max="9740" width="11.42578125" style="3"/>
    <col min="9741" max="9742" width="11.42578125" style="3" customWidth="1"/>
    <col min="9743" max="9757" width="0" style="3" hidden="1" customWidth="1"/>
    <col min="9758" max="9766" width="11.42578125" style="3" customWidth="1"/>
    <col min="9767" max="9984" width="11.42578125" style="3"/>
    <col min="9985" max="9985" width="3.28515625" style="3" customWidth="1"/>
    <col min="9986" max="9986" width="11.42578125" style="3"/>
    <col min="9987" max="9987" width="17" style="3" customWidth="1"/>
    <col min="9988" max="9988" width="15" style="3" customWidth="1"/>
    <col min="9989" max="9989" width="13.28515625" style="3" customWidth="1"/>
    <col min="9990" max="9990" width="7.5703125" style="3" customWidth="1"/>
    <col min="9991" max="9991" width="9.140625" style="3" customWidth="1"/>
    <col min="9992" max="9992" width="12.28515625" style="3" customWidth="1"/>
    <col min="9993" max="9993" width="13.28515625" style="3" customWidth="1"/>
    <col min="9994" max="9996" width="11.42578125" style="3"/>
    <col min="9997" max="9998" width="11.42578125" style="3" customWidth="1"/>
    <col min="9999" max="10013" width="0" style="3" hidden="1" customWidth="1"/>
    <col min="10014" max="10022" width="11.42578125" style="3" customWidth="1"/>
    <col min="10023" max="10240" width="11.42578125" style="3"/>
    <col min="10241" max="10241" width="3.28515625" style="3" customWidth="1"/>
    <col min="10242" max="10242" width="11.42578125" style="3"/>
    <col min="10243" max="10243" width="17" style="3" customWidth="1"/>
    <col min="10244" max="10244" width="15" style="3" customWidth="1"/>
    <col min="10245" max="10245" width="13.28515625" style="3" customWidth="1"/>
    <col min="10246" max="10246" width="7.5703125" style="3" customWidth="1"/>
    <col min="10247" max="10247" width="9.140625" style="3" customWidth="1"/>
    <col min="10248" max="10248" width="12.28515625" style="3" customWidth="1"/>
    <col min="10249" max="10249" width="13.28515625" style="3" customWidth="1"/>
    <col min="10250" max="10252" width="11.42578125" style="3"/>
    <col min="10253" max="10254" width="11.42578125" style="3" customWidth="1"/>
    <col min="10255" max="10269" width="0" style="3" hidden="1" customWidth="1"/>
    <col min="10270" max="10278" width="11.42578125" style="3" customWidth="1"/>
    <col min="10279" max="10496" width="11.42578125" style="3"/>
    <col min="10497" max="10497" width="3.28515625" style="3" customWidth="1"/>
    <col min="10498" max="10498" width="11.42578125" style="3"/>
    <col min="10499" max="10499" width="17" style="3" customWidth="1"/>
    <col min="10500" max="10500" width="15" style="3" customWidth="1"/>
    <col min="10501" max="10501" width="13.28515625" style="3" customWidth="1"/>
    <col min="10502" max="10502" width="7.5703125" style="3" customWidth="1"/>
    <col min="10503" max="10503" width="9.140625" style="3" customWidth="1"/>
    <col min="10504" max="10504" width="12.28515625" style="3" customWidth="1"/>
    <col min="10505" max="10505" width="13.28515625" style="3" customWidth="1"/>
    <col min="10506" max="10508" width="11.42578125" style="3"/>
    <col min="10509" max="10510" width="11.42578125" style="3" customWidth="1"/>
    <col min="10511" max="10525" width="0" style="3" hidden="1" customWidth="1"/>
    <col min="10526" max="10534" width="11.42578125" style="3" customWidth="1"/>
    <col min="10535" max="10752" width="11.42578125" style="3"/>
    <col min="10753" max="10753" width="3.28515625" style="3" customWidth="1"/>
    <col min="10754" max="10754" width="11.42578125" style="3"/>
    <col min="10755" max="10755" width="17" style="3" customWidth="1"/>
    <col min="10756" max="10756" width="15" style="3" customWidth="1"/>
    <col min="10757" max="10757" width="13.28515625" style="3" customWidth="1"/>
    <col min="10758" max="10758" width="7.5703125" style="3" customWidth="1"/>
    <col min="10759" max="10759" width="9.140625" style="3" customWidth="1"/>
    <col min="10760" max="10760" width="12.28515625" style="3" customWidth="1"/>
    <col min="10761" max="10761" width="13.28515625" style="3" customWidth="1"/>
    <col min="10762" max="10764" width="11.42578125" style="3"/>
    <col min="10765" max="10766" width="11.42578125" style="3" customWidth="1"/>
    <col min="10767" max="10781" width="0" style="3" hidden="1" customWidth="1"/>
    <col min="10782" max="10790" width="11.42578125" style="3" customWidth="1"/>
    <col min="10791" max="11008" width="11.42578125" style="3"/>
    <col min="11009" max="11009" width="3.28515625" style="3" customWidth="1"/>
    <col min="11010" max="11010" width="11.42578125" style="3"/>
    <col min="11011" max="11011" width="17" style="3" customWidth="1"/>
    <col min="11012" max="11012" width="15" style="3" customWidth="1"/>
    <col min="11013" max="11013" width="13.28515625" style="3" customWidth="1"/>
    <col min="11014" max="11014" width="7.5703125" style="3" customWidth="1"/>
    <col min="11015" max="11015" width="9.140625" style="3" customWidth="1"/>
    <col min="11016" max="11016" width="12.28515625" style="3" customWidth="1"/>
    <col min="11017" max="11017" width="13.28515625" style="3" customWidth="1"/>
    <col min="11018" max="11020" width="11.42578125" style="3"/>
    <col min="11021" max="11022" width="11.42578125" style="3" customWidth="1"/>
    <col min="11023" max="11037" width="0" style="3" hidden="1" customWidth="1"/>
    <col min="11038" max="11046" width="11.42578125" style="3" customWidth="1"/>
    <col min="11047" max="11264" width="11.42578125" style="3"/>
    <col min="11265" max="11265" width="3.28515625" style="3" customWidth="1"/>
    <col min="11266" max="11266" width="11.42578125" style="3"/>
    <col min="11267" max="11267" width="17" style="3" customWidth="1"/>
    <col min="11268" max="11268" width="15" style="3" customWidth="1"/>
    <col min="11269" max="11269" width="13.28515625" style="3" customWidth="1"/>
    <col min="11270" max="11270" width="7.5703125" style="3" customWidth="1"/>
    <col min="11271" max="11271" width="9.140625" style="3" customWidth="1"/>
    <col min="11272" max="11272" width="12.28515625" style="3" customWidth="1"/>
    <col min="11273" max="11273" width="13.28515625" style="3" customWidth="1"/>
    <col min="11274" max="11276" width="11.42578125" style="3"/>
    <col min="11277" max="11278" width="11.42578125" style="3" customWidth="1"/>
    <col min="11279" max="11293" width="0" style="3" hidden="1" customWidth="1"/>
    <col min="11294" max="11302" width="11.42578125" style="3" customWidth="1"/>
    <col min="11303" max="11520" width="11.42578125" style="3"/>
    <col min="11521" max="11521" width="3.28515625" style="3" customWidth="1"/>
    <col min="11522" max="11522" width="11.42578125" style="3"/>
    <col min="11523" max="11523" width="17" style="3" customWidth="1"/>
    <col min="11524" max="11524" width="15" style="3" customWidth="1"/>
    <col min="11525" max="11525" width="13.28515625" style="3" customWidth="1"/>
    <col min="11526" max="11526" width="7.5703125" style="3" customWidth="1"/>
    <col min="11527" max="11527" width="9.140625" style="3" customWidth="1"/>
    <col min="11528" max="11528" width="12.28515625" style="3" customWidth="1"/>
    <col min="11529" max="11529" width="13.28515625" style="3" customWidth="1"/>
    <col min="11530" max="11532" width="11.42578125" style="3"/>
    <col min="11533" max="11534" width="11.42578125" style="3" customWidth="1"/>
    <col min="11535" max="11549" width="0" style="3" hidden="1" customWidth="1"/>
    <col min="11550" max="11558" width="11.42578125" style="3" customWidth="1"/>
    <col min="11559" max="11776" width="11.42578125" style="3"/>
    <col min="11777" max="11777" width="3.28515625" style="3" customWidth="1"/>
    <col min="11778" max="11778" width="11.42578125" style="3"/>
    <col min="11779" max="11779" width="17" style="3" customWidth="1"/>
    <col min="11780" max="11780" width="15" style="3" customWidth="1"/>
    <col min="11781" max="11781" width="13.28515625" style="3" customWidth="1"/>
    <col min="11782" max="11782" width="7.5703125" style="3" customWidth="1"/>
    <col min="11783" max="11783" width="9.140625" style="3" customWidth="1"/>
    <col min="11784" max="11784" width="12.28515625" style="3" customWidth="1"/>
    <col min="11785" max="11785" width="13.28515625" style="3" customWidth="1"/>
    <col min="11786" max="11788" width="11.42578125" style="3"/>
    <col min="11789" max="11790" width="11.42578125" style="3" customWidth="1"/>
    <col min="11791" max="11805" width="0" style="3" hidden="1" customWidth="1"/>
    <col min="11806" max="11814" width="11.42578125" style="3" customWidth="1"/>
    <col min="11815" max="12032" width="11.42578125" style="3"/>
    <col min="12033" max="12033" width="3.28515625" style="3" customWidth="1"/>
    <col min="12034" max="12034" width="11.42578125" style="3"/>
    <col min="12035" max="12035" width="17" style="3" customWidth="1"/>
    <col min="12036" max="12036" width="15" style="3" customWidth="1"/>
    <col min="12037" max="12037" width="13.28515625" style="3" customWidth="1"/>
    <col min="12038" max="12038" width="7.5703125" style="3" customWidth="1"/>
    <col min="12039" max="12039" width="9.140625" style="3" customWidth="1"/>
    <col min="12040" max="12040" width="12.28515625" style="3" customWidth="1"/>
    <col min="12041" max="12041" width="13.28515625" style="3" customWidth="1"/>
    <col min="12042" max="12044" width="11.42578125" style="3"/>
    <col min="12045" max="12046" width="11.42578125" style="3" customWidth="1"/>
    <col min="12047" max="12061" width="0" style="3" hidden="1" customWidth="1"/>
    <col min="12062" max="12070" width="11.42578125" style="3" customWidth="1"/>
    <col min="12071" max="12288" width="11.42578125" style="3"/>
    <col min="12289" max="12289" width="3.28515625" style="3" customWidth="1"/>
    <col min="12290" max="12290" width="11.42578125" style="3"/>
    <col min="12291" max="12291" width="17" style="3" customWidth="1"/>
    <col min="12292" max="12292" width="15" style="3" customWidth="1"/>
    <col min="12293" max="12293" width="13.28515625" style="3" customWidth="1"/>
    <col min="12294" max="12294" width="7.5703125" style="3" customWidth="1"/>
    <col min="12295" max="12295" width="9.140625" style="3" customWidth="1"/>
    <col min="12296" max="12296" width="12.28515625" style="3" customWidth="1"/>
    <col min="12297" max="12297" width="13.28515625" style="3" customWidth="1"/>
    <col min="12298" max="12300" width="11.42578125" style="3"/>
    <col min="12301" max="12302" width="11.42578125" style="3" customWidth="1"/>
    <col min="12303" max="12317" width="0" style="3" hidden="1" customWidth="1"/>
    <col min="12318" max="12326" width="11.42578125" style="3" customWidth="1"/>
    <col min="12327" max="12544" width="11.42578125" style="3"/>
    <col min="12545" max="12545" width="3.28515625" style="3" customWidth="1"/>
    <col min="12546" max="12546" width="11.42578125" style="3"/>
    <col min="12547" max="12547" width="17" style="3" customWidth="1"/>
    <col min="12548" max="12548" width="15" style="3" customWidth="1"/>
    <col min="12549" max="12549" width="13.28515625" style="3" customWidth="1"/>
    <col min="12550" max="12550" width="7.5703125" style="3" customWidth="1"/>
    <col min="12551" max="12551" width="9.140625" style="3" customWidth="1"/>
    <col min="12552" max="12552" width="12.28515625" style="3" customWidth="1"/>
    <col min="12553" max="12553" width="13.28515625" style="3" customWidth="1"/>
    <col min="12554" max="12556" width="11.42578125" style="3"/>
    <col min="12557" max="12558" width="11.42578125" style="3" customWidth="1"/>
    <col min="12559" max="12573" width="0" style="3" hidden="1" customWidth="1"/>
    <col min="12574" max="12582" width="11.42578125" style="3" customWidth="1"/>
    <col min="12583" max="12800" width="11.42578125" style="3"/>
    <col min="12801" max="12801" width="3.28515625" style="3" customWidth="1"/>
    <col min="12802" max="12802" width="11.42578125" style="3"/>
    <col min="12803" max="12803" width="17" style="3" customWidth="1"/>
    <col min="12804" max="12804" width="15" style="3" customWidth="1"/>
    <col min="12805" max="12805" width="13.28515625" style="3" customWidth="1"/>
    <col min="12806" max="12806" width="7.5703125" style="3" customWidth="1"/>
    <col min="12807" max="12807" width="9.140625" style="3" customWidth="1"/>
    <col min="12808" max="12808" width="12.28515625" style="3" customWidth="1"/>
    <col min="12809" max="12809" width="13.28515625" style="3" customWidth="1"/>
    <col min="12810" max="12812" width="11.42578125" style="3"/>
    <col min="12813" max="12814" width="11.42578125" style="3" customWidth="1"/>
    <col min="12815" max="12829" width="0" style="3" hidden="1" customWidth="1"/>
    <col min="12830" max="12838" width="11.42578125" style="3" customWidth="1"/>
    <col min="12839" max="13056" width="11.42578125" style="3"/>
    <col min="13057" max="13057" width="3.28515625" style="3" customWidth="1"/>
    <col min="13058" max="13058" width="11.42578125" style="3"/>
    <col min="13059" max="13059" width="17" style="3" customWidth="1"/>
    <col min="13060" max="13060" width="15" style="3" customWidth="1"/>
    <col min="13061" max="13061" width="13.28515625" style="3" customWidth="1"/>
    <col min="13062" max="13062" width="7.5703125" style="3" customWidth="1"/>
    <col min="13063" max="13063" width="9.140625" style="3" customWidth="1"/>
    <col min="13064" max="13064" width="12.28515625" style="3" customWidth="1"/>
    <col min="13065" max="13065" width="13.28515625" style="3" customWidth="1"/>
    <col min="13066" max="13068" width="11.42578125" style="3"/>
    <col min="13069" max="13070" width="11.42578125" style="3" customWidth="1"/>
    <col min="13071" max="13085" width="0" style="3" hidden="1" customWidth="1"/>
    <col min="13086" max="13094" width="11.42578125" style="3" customWidth="1"/>
    <col min="13095" max="13312" width="11.42578125" style="3"/>
    <col min="13313" max="13313" width="3.28515625" style="3" customWidth="1"/>
    <col min="13314" max="13314" width="11.42578125" style="3"/>
    <col min="13315" max="13315" width="17" style="3" customWidth="1"/>
    <col min="13316" max="13316" width="15" style="3" customWidth="1"/>
    <col min="13317" max="13317" width="13.28515625" style="3" customWidth="1"/>
    <col min="13318" max="13318" width="7.5703125" style="3" customWidth="1"/>
    <col min="13319" max="13319" width="9.140625" style="3" customWidth="1"/>
    <col min="13320" max="13320" width="12.28515625" style="3" customWidth="1"/>
    <col min="13321" max="13321" width="13.28515625" style="3" customWidth="1"/>
    <col min="13322" max="13324" width="11.42578125" style="3"/>
    <col min="13325" max="13326" width="11.42578125" style="3" customWidth="1"/>
    <col min="13327" max="13341" width="0" style="3" hidden="1" customWidth="1"/>
    <col min="13342" max="13350" width="11.42578125" style="3" customWidth="1"/>
    <col min="13351" max="13568" width="11.42578125" style="3"/>
    <col min="13569" max="13569" width="3.28515625" style="3" customWidth="1"/>
    <col min="13570" max="13570" width="11.42578125" style="3"/>
    <col min="13571" max="13571" width="17" style="3" customWidth="1"/>
    <col min="13572" max="13572" width="15" style="3" customWidth="1"/>
    <col min="13573" max="13573" width="13.28515625" style="3" customWidth="1"/>
    <col min="13574" max="13574" width="7.5703125" style="3" customWidth="1"/>
    <col min="13575" max="13575" width="9.140625" style="3" customWidth="1"/>
    <col min="13576" max="13576" width="12.28515625" style="3" customWidth="1"/>
    <col min="13577" max="13577" width="13.28515625" style="3" customWidth="1"/>
    <col min="13578" max="13580" width="11.42578125" style="3"/>
    <col min="13581" max="13582" width="11.42578125" style="3" customWidth="1"/>
    <col min="13583" max="13597" width="0" style="3" hidden="1" customWidth="1"/>
    <col min="13598" max="13606" width="11.42578125" style="3" customWidth="1"/>
    <col min="13607" max="13824" width="11.42578125" style="3"/>
    <col min="13825" max="13825" width="3.28515625" style="3" customWidth="1"/>
    <col min="13826" max="13826" width="11.42578125" style="3"/>
    <col min="13827" max="13827" width="17" style="3" customWidth="1"/>
    <col min="13828" max="13828" width="15" style="3" customWidth="1"/>
    <col min="13829" max="13829" width="13.28515625" style="3" customWidth="1"/>
    <col min="13830" max="13830" width="7.5703125" style="3" customWidth="1"/>
    <col min="13831" max="13831" width="9.140625" style="3" customWidth="1"/>
    <col min="13832" max="13832" width="12.28515625" style="3" customWidth="1"/>
    <col min="13833" max="13833" width="13.28515625" style="3" customWidth="1"/>
    <col min="13834" max="13836" width="11.42578125" style="3"/>
    <col min="13837" max="13838" width="11.42578125" style="3" customWidth="1"/>
    <col min="13839" max="13853" width="0" style="3" hidden="1" customWidth="1"/>
    <col min="13854" max="13862" width="11.42578125" style="3" customWidth="1"/>
    <col min="13863" max="14080" width="11.42578125" style="3"/>
    <col min="14081" max="14081" width="3.28515625" style="3" customWidth="1"/>
    <col min="14082" max="14082" width="11.42578125" style="3"/>
    <col min="14083" max="14083" width="17" style="3" customWidth="1"/>
    <col min="14084" max="14084" width="15" style="3" customWidth="1"/>
    <col min="14085" max="14085" width="13.28515625" style="3" customWidth="1"/>
    <col min="14086" max="14086" width="7.5703125" style="3" customWidth="1"/>
    <col min="14087" max="14087" width="9.140625" style="3" customWidth="1"/>
    <col min="14088" max="14088" width="12.28515625" style="3" customWidth="1"/>
    <col min="14089" max="14089" width="13.28515625" style="3" customWidth="1"/>
    <col min="14090" max="14092" width="11.42578125" style="3"/>
    <col min="14093" max="14094" width="11.42578125" style="3" customWidth="1"/>
    <col min="14095" max="14109" width="0" style="3" hidden="1" customWidth="1"/>
    <col min="14110" max="14118" width="11.42578125" style="3" customWidth="1"/>
    <col min="14119" max="14336" width="11.42578125" style="3"/>
    <col min="14337" max="14337" width="3.28515625" style="3" customWidth="1"/>
    <col min="14338" max="14338" width="11.42578125" style="3"/>
    <col min="14339" max="14339" width="17" style="3" customWidth="1"/>
    <col min="14340" max="14340" width="15" style="3" customWidth="1"/>
    <col min="14341" max="14341" width="13.28515625" style="3" customWidth="1"/>
    <col min="14342" max="14342" width="7.5703125" style="3" customWidth="1"/>
    <col min="14343" max="14343" width="9.140625" style="3" customWidth="1"/>
    <col min="14344" max="14344" width="12.28515625" style="3" customWidth="1"/>
    <col min="14345" max="14345" width="13.28515625" style="3" customWidth="1"/>
    <col min="14346" max="14348" width="11.42578125" style="3"/>
    <col min="14349" max="14350" width="11.42578125" style="3" customWidth="1"/>
    <col min="14351" max="14365" width="0" style="3" hidden="1" customWidth="1"/>
    <col min="14366" max="14374" width="11.42578125" style="3" customWidth="1"/>
    <col min="14375" max="14592" width="11.42578125" style="3"/>
    <col min="14593" max="14593" width="3.28515625" style="3" customWidth="1"/>
    <col min="14594" max="14594" width="11.42578125" style="3"/>
    <col min="14595" max="14595" width="17" style="3" customWidth="1"/>
    <col min="14596" max="14596" width="15" style="3" customWidth="1"/>
    <col min="14597" max="14597" width="13.28515625" style="3" customWidth="1"/>
    <col min="14598" max="14598" width="7.5703125" style="3" customWidth="1"/>
    <col min="14599" max="14599" width="9.140625" style="3" customWidth="1"/>
    <col min="14600" max="14600" width="12.28515625" style="3" customWidth="1"/>
    <col min="14601" max="14601" width="13.28515625" style="3" customWidth="1"/>
    <col min="14602" max="14604" width="11.42578125" style="3"/>
    <col min="14605" max="14606" width="11.42578125" style="3" customWidth="1"/>
    <col min="14607" max="14621" width="0" style="3" hidden="1" customWidth="1"/>
    <col min="14622" max="14630" width="11.42578125" style="3" customWidth="1"/>
    <col min="14631" max="14848" width="11.42578125" style="3"/>
    <col min="14849" max="14849" width="3.28515625" style="3" customWidth="1"/>
    <col min="14850" max="14850" width="11.42578125" style="3"/>
    <col min="14851" max="14851" width="17" style="3" customWidth="1"/>
    <col min="14852" max="14852" width="15" style="3" customWidth="1"/>
    <col min="14853" max="14853" width="13.28515625" style="3" customWidth="1"/>
    <col min="14854" max="14854" width="7.5703125" style="3" customWidth="1"/>
    <col min="14855" max="14855" width="9.140625" style="3" customWidth="1"/>
    <col min="14856" max="14856" width="12.28515625" style="3" customWidth="1"/>
    <col min="14857" max="14857" width="13.28515625" style="3" customWidth="1"/>
    <col min="14858" max="14860" width="11.42578125" style="3"/>
    <col min="14861" max="14862" width="11.42578125" style="3" customWidth="1"/>
    <col min="14863" max="14877" width="0" style="3" hidden="1" customWidth="1"/>
    <col min="14878" max="14886" width="11.42578125" style="3" customWidth="1"/>
    <col min="14887" max="15104" width="11.42578125" style="3"/>
    <col min="15105" max="15105" width="3.28515625" style="3" customWidth="1"/>
    <col min="15106" max="15106" width="11.42578125" style="3"/>
    <col min="15107" max="15107" width="17" style="3" customWidth="1"/>
    <col min="15108" max="15108" width="15" style="3" customWidth="1"/>
    <col min="15109" max="15109" width="13.28515625" style="3" customWidth="1"/>
    <col min="15110" max="15110" width="7.5703125" style="3" customWidth="1"/>
    <col min="15111" max="15111" width="9.140625" style="3" customWidth="1"/>
    <col min="15112" max="15112" width="12.28515625" style="3" customWidth="1"/>
    <col min="15113" max="15113" width="13.28515625" style="3" customWidth="1"/>
    <col min="15114" max="15116" width="11.42578125" style="3"/>
    <col min="15117" max="15118" width="11.42578125" style="3" customWidth="1"/>
    <col min="15119" max="15133" width="0" style="3" hidden="1" customWidth="1"/>
    <col min="15134" max="15142" width="11.42578125" style="3" customWidth="1"/>
    <col min="15143" max="15360" width="11.42578125" style="3"/>
    <col min="15361" max="15361" width="3.28515625" style="3" customWidth="1"/>
    <col min="15362" max="15362" width="11.42578125" style="3"/>
    <col min="15363" max="15363" width="17" style="3" customWidth="1"/>
    <col min="15364" max="15364" width="15" style="3" customWidth="1"/>
    <col min="15365" max="15365" width="13.28515625" style="3" customWidth="1"/>
    <col min="15366" max="15366" width="7.5703125" style="3" customWidth="1"/>
    <col min="15367" max="15367" width="9.140625" style="3" customWidth="1"/>
    <col min="15368" max="15368" width="12.28515625" style="3" customWidth="1"/>
    <col min="15369" max="15369" width="13.28515625" style="3" customWidth="1"/>
    <col min="15370" max="15372" width="11.42578125" style="3"/>
    <col min="15373" max="15374" width="11.42578125" style="3" customWidth="1"/>
    <col min="15375" max="15389" width="0" style="3" hidden="1" customWidth="1"/>
    <col min="15390" max="15398" width="11.42578125" style="3" customWidth="1"/>
    <col min="15399" max="15616" width="11.42578125" style="3"/>
    <col min="15617" max="15617" width="3.28515625" style="3" customWidth="1"/>
    <col min="15618" max="15618" width="11.42578125" style="3"/>
    <col min="15619" max="15619" width="17" style="3" customWidth="1"/>
    <col min="15620" max="15620" width="15" style="3" customWidth="1"/>
    <col min="15621" max="15621" width="13.28515625" style="3" customWidth="1"/>
    <col min="15622" max="15622" width="7.5703125" style="3" customWidth="1"/>
    <col min="15623" max="15623" width="9.140625" style="3" customWidth="1"/>
    <col min="15624" max="15624" width="12.28515625" style="3" customWidth="1"/>
    <col min="15625" max="15625" width="13.28515625" style="3" customWidth="1"/>
    <col min="15626" max="15628" width="11.42578125" style="3"/>
    <col min="15629" max="15630" width="11.42578125" style="3" customWidth="1"/>
    <col min="15631" max="15645" width="0" style="3" hidden="1" customWidth="1"/>
    <col min="15646" max="15654" width="11.42578125" style="3" customWidth="1"/>
    <col min="15655" max="15872" width="11.42578125" style="3"/>
    <col min="15873" max="15873" width="3.28515625" style="3" customWidth="1"/>
    <col min="15874" max="15874" width="11.42578125" style="3"/>
    <col min="15875" max="15875" width="17" style="3" customWidth="1"/>
    <col min="15876" max="15876" width="15" style="3" customWidth="1"/>
    <col min="15877" max="15877" width="13.28515625" style="3" customWidth="1"/>
    <col min="15878" max="15878" width="7.5703125" style="3" customWidth="1"/>
    <col min="15879" max="15879" width="9.140625" style="3" customWidth="1"/>
    <col min="15880" max="15880" width="12.28515625" style="3" customWidth="1"/>
    <col min="15881" max="15881" width="13.28515625" style="3" customWidth="1"/>
    <col min="15882" max="15884" width="11.42578125" style="3"/>
    <col min="15885" max="15886" width="11.42578125" style="3" customWidth="1"/>
    <col min="15887" max="15901" width="0" style="3" hidden="1" customWidth="1"/>
    <col min="15902" max="15910" width="11.42578125" style="3" customWidth="1"/>
    <col min="15911" max="16128" width="11.42578125" style="3"/>
    <col min="16129" max="16129" width="3.28515625" style="3" customWidth="1"/>
    <col min="16130" max="16130" width="11.42578125" style="3"/>
    <col min="16131" max="16131" width="17" style="3" customWidth="1"/>
    <col min="16132" max="16132" width="15" style="3" customWidth="1"/>
    <col min="16133" max="16133" width="13.28515625" style="3" customWidth="1"/>
    <col min="16134" max="16134" width="7.5703125" style="3" customWidth="1"/>
    <col min="16135" max="16135" width="9.140625" style="3" customWidth="1"/>
    <col min="16136" max="16136" width="12.28515625" style="3" customWidth="1"/>
    <col min="16137" max="16137" width="13.28515625" style="3" customWidth="1"/>
    <col min="16138" max="16140" width="11.42578125" style="3"/>
    <col min="16141" max="16142" width="11.42578125" style="3" customWidth="1"/>
    <col min="16143" max="16157" width="0" style="3" hidden="1" customWidth="1"/>
    <col min="16158" max="16166" width="11.42578125" style="3" customWidth="1"/>
    <col min="16167" max="16384" width="11.42578125" style="3"/>
  </cols>
  <sheetData>
    <row r="1" spans="1:35" x14ac:dyDescent="0.2">
      <c r="AI1" s="75" t="s">
        <v>267</v>
      </c>
    </row>
    <row r="2" spans="1:35" ht="15.75" x14ac:dyDescent="0.25">
      <c r="A2" s="2"/>
      <c r="D2" s="2"/>
      <c r="H2" s="4" t="s">
        <v>223</v>
      </c>
      <c r="I2" s="5" t="s">
        <v>259</v>
      </c>
      <c r="J2" s="6" t="s">
        <v>9</v>
      </c>
      <c r="K2" s="69">
        <f ca="1">TODAY()</f>
        <v>43537</v>
      </c>
    </row>
    <row r="3" spans="1:35" ht="15.75" x14ac:dyDescent="0.25">
      <c r="A3" s="2"/>
      <c r="D3" s="2"/>
      <c r="H3" s="4"/>
      <c r="J3" s="6"/>
    </row>
    <row r="4" spans="1:35" x14ac:dyDescent="0.2">
      <c r="D4" s="7"/>
    </row>
    <row r="5" spans="1:35" x14ac:dyDescent="0.2">
      <c r="D5" s="7"/>
    </row>
    <row r="6" spans="1:35" x14ac:dyDescent="0.2">
      <c r="A6" s="7" t="s">
        <v>241</v>
      </c>
    </row>
    <row r="7" spans="1:35" x14ac:dyDescent="0.2">
      <c r="A7" s="7" t="s">
        <v>242</v>
      </c>
      <c r="D7" s="7"/>
    </row>
    <row r="8" spans="1:35" x14ac:dyDescent="0.2">
      <c r="D8" s="7"/>
    </row>
    <row r="9" spans="1:35" s="74" customFormat="1" x14ac:dyDescent="0.2">
      <c r="A9" s="73" t="s">
        <v>249</v>
      </c>
    </row>
    <row r="12" spans="1:35" x14ac:dyDescent="0.2">
      <c r="B12" s="8"/>
    </row>
    <row r="13" spans="1:35" x14ac:dyDescent="0.2">
      <c r="B13" s="8" t="s">
        <v>224</v>
      </c>
    </row>
    <row r="15" spans="1:35" ht="6" customHeight="1" x14ac:dyDescent="0.2">
      <c r="G15" s="9"/>
      <c r="H15" s="10"/>
      <c r="I15" s="10"/>
      <c r="J15" s="10"/>
      <c r="K15" s="11"/>
    </row>
    <row r="16" spans="1:35" ht="37.5" customHeight="1" x14ac:dyDescent="0.25">
      <c r="B16" s="3" t="str">
        <f>+"Vendeur/Bailleur : "&amp;VLOOKUP(I2,'base CA'!C:G,5,FALSE)</f>
        <v>Vendeur/Bailleur : CONSORT DENIS</v>
      </c>
      <c r="G16" s="12"/>
      <c r="H16" s="146" t="str">
        <f>VLOOKUP(I2,'base CA'!C:S,17,FALSE)</f>
        <v>vendeur</v>
      </c>
      <c r="I16" s="147"/>
      <c r="J16" s="147"/>
      <c r="K16" s="148"/>
    </row>
    <row r="17" spans="2:26" x14ac:dyDescent="0.2">
      <c r="B17" s="3" t="str">
        <f>"N° de mandat : "&amp;VLOOKUP(I2,'base CA'!C:AG,31,FALSE)</f>
        <v>N° de mandat : 8088</v>
      </c>
      <c r="G17" s="12"/>
      <c r="H17" s="13"/>
      <c r="I17" s="13"/>
      <c r="J17" s="13"/>
      <c r="K17" s="14"/>
    </row>
    <row r="18" spans="2:26" x14ac:dyDescent="0.2">
      <c r="B18" s="3" t="str">
        <f>"Ville du Bien : "&amp;VLOOKUP(I2,'base CA'!C:N,12,FALSE)</f>
        <v>Ville du Bien : 94000 Creteil</v>
      </c>
      <c r="G18" s="12"/>
      <c r="H18" s="70" t="str">
        <f>VLOOKUP(I2,'base CA'!C:T,18,FALSE)</f>
        <v xml:space="preserve"> 12 rue Gle Lachardiere 94000 Creteil</v>
      </c>
      <c r="I18" s="71"/>
      <c r="J18" s="71"/>
      <c r="K18" s="72"/>
    </row>
    <row r="19" spans="2:26" x14ac:dyDescent="0.2">
      <c r="B19" s="3" t="str">
        <f>"Acquéreur/Locataire : "&amp;VLOOKUP(I2,'base CA'!C:H,6,FALSE)</f>
        <v>Acquéreur/Locataire : Estrada-Gomez</v>
      </c>
      <c r="G19" s="12"/>
      <c r="H19" s="70"/>
      <c r="I19" s="71"/>
      <c r="J19" s="71"/>
      <c r="K19" s="72"/>
    </row>
    <row r="20" spans="2:26" x14ac:dyDescent="0.2">
      <c r="B20" s="3" t="str">
        <f>"Prix Final de vente : "&amp;VLOOKUP(I2,'base CA'!C:V,20,FALSE)&amp;" €"</f>
        <v>Prix Final de vente :  €</v>
      </c>
      <c r="G20" s="12"/>
      <c r="H20" s="70"/>
      <c r="I20" s="71"/>
      <c r="J20" s="71"/>
      <c r="K20" s="72"/>
    </row>
    <row r="21" spans="2:26" x14ac:dyDescent="0.2">
      <c r="B21" s="3" t="str">
        <f>"Taux d'honoraires : "&amp;VLOOKUP(I2,'base CA'!C:W,21,FALSE)&amp;" %"</f>
        <v>Taux d'honoraires :  %</v>
      </c>
      <c r="G21" s="12"/>
      <c r="H21" s="149"/>
      <c r="I21" s="150"/>
      <c r="J21" s="150"/>
      <c r="K21" s="151"/>
    </row>
    <row r="22" spans="2:26" x14ac:dyDescent="0.2">
      <c r="G22" s="12"/>
      <c r="H22" s="137"/>
      <c r="I22" s="152"/>
      <c r="J22" s="152"/>
      <c r="K22" s="153"/>
    </row>
    <row r="23" spans="2:26" x14ac:dyDescent="0.2">
      <c r="G23" s="12"/>
      <c r="H23" s="13"/>
      <c r="I23" s="13"/>
      <c r="J23" s="13"/>
      <c r="K23" s="14"/>
    </row>
    <row r="24" spans="2:26" ht="6" customHeight="1" x14ac:dyDescent="0.2">
      <c r="G24" s="15"/>
      <c r="H24" s="16"/>
      <c r="I24" s="16"/>
      <c r="J24" s="16"/>
      <c r="K24" s="17"/>
    </row>
    <row r="25" spans="2:26" ht="12" customHeight="1" x14ac:dyDescent="0.2"/>
    <row r="26" spans="2:26" x14ac:dyDescent="0.2">
      <c r="B26" s="105" t="s">
        <v>237</v>
      </c>
    </row>
    <row r="27" spans="2:26" ht="3" customHeight="1" x14ac:dyDescent="0.2"/>
    <row r="28" spans="2:26" x14ac:dyDescent="0.2">
      <c r="O28" s="141" t="s">
        <v>12</v>
      </c>
      <c r="P28" s="142"/>
      <c r="Q28" s="142"/>
      <c r="R28" s="142"/>
      <c r="S28" s="10"/>
      <c r="T28" s="11"/>
      <c r="V28" s="18" t="s">
        <v>13</v>
      </c>
      <c r="X28" s="120" t="s">
        <v>14</v>
      </c>
      <c r="Y28" s="120"/>
      <c r="Z28" s="120"/>
    </row>
    <row r="29" spans="2:26" ht="15" x14ac:dyDescent="0.25">
      <c r="B29" s="121" t="s">
        <v>15</v>
      </c>
      <c r="C29" s="121" t="s">
        <v>16</v>
      </c>
      <c r="D29" s="122"/>
      <c r="E29" s="122"/>
      <c r="F29" s="122"/>
      <c r="G29" s="122"/>
      <c r="H29" s="122"/>
      <c r="I29" s="123"/>
      <c r="J29" s="121" t="s">
        <v>17</v>
      </c>
      <c r="K29" s="123"/>
      <c r="O29" s="12" t="s">
        <v>18</v>
      </c>
      <c r="P29" s="13" t="s">
        <v>19</v>
      </c>
      <c r="Q29" s="13"/>
      <c r="R29" s="13" t="s">
        <v>20</v>
      </c>
      <c r="S29" s="13"/>
      <c r="T29" s="14"/>
      <c r="V29" s="19">
        <v>0.1</v>
      </c>
      <c r="X29" s="3" t="s">
        <v>21</v>
      </c>
      <c r="Y29" s="3">
        <v>622700</v>
      </c>
      <c r="Z29" s="3" t="s">
        <v>22</v>
      </c>
    </row>
    <row r="30" spans="2:26" ht="15" x14ac:dyDescent="0.25">
      <c r="B30" s="143"/>
      <c r="C30" s="124"/>
      <c r="D30" s="125"/>
      <c r="E30" s="125"/>
      <c r="F30" s="125"/>
      <c r="G30" s="125"/>
      <c r="H30" s="125"/>
      <c r="I30" s="126"/>
      <c r="J30" s="144"/>
      <c r="K30" s="145"/>
      <c r="O30" s="12" t="s">
        <v>23</v>
      </c>
      <c r="P30" s="13" t="s">
        <v>24</v>
      </c>
      <c r="Q30" s="13"/>
      <c r="R30" s="13" t="s">
        <v>25</v>
      </c>
      <c r="S30" s="13"/>
      <c r="T30" s="14"/>
      <c r="V30" s="19">
        <v>0.2</v>
      </c>
      <c r="X30" s="3" t="s">
        <v>26</v>
      </c>
      <c r="Y30" s="3">
        <v>622610</v>
      </c>
      <c r="Z30" s="3" t="s">
        <v>27</v>
      </c>
    </row>
    <row r="31" spans="2:26" ht="6.75" customHeight="1" x14ac:dyDescent="0.25">
      <c r="B31" s="55"/>
      <c r="C31" s="62"/>
      <c r="D31" s="49"/>
      <c r="E31" s="49"/>
      <c r="F31" s="13"/>
      <c r="G31" s="50"/>
      <c r="H31" s="127"/>
      <c r="I31" s="128"/>
      <c r="J31" s="66">
        <f t="shared" ref="J31:J49" si="0">G31*H31</f>
        <v>0</v>
      </c>
      <c r="K31" s="67"/>
      <c r="O31" s="12" t="s">
        <v>28</v>
      </c>
      <c r="P31" s="13" t="s">
        <v>29</v>
      </c>
      <c r="Q31" s="13"/>
      <c r="R31" s="13" t="s">
        <v>30</v>
      </c>
      <c r="S31" s="13"/>
      <c r="T31" s="14"/>
      <c r="V31" s="20">
        <v>0</v>
      </c>
      <c r="X31" s="3" t="s">
        <v>31</v>
      </c>
      <c r="Y31" s="3">
        <v>626300</v>
      </c>
      <c r="Z31" s="3" t="s">
        <v>32</v>
      </c>
    </row>
    <row r="32" spans="2:26" ht="15" x14ac:dyDescent="0.25">
      <c r="B32" s="56"/>
      <c r="C32" s="62"/>
      <c r="D32" s="49"/>
      <c r="E32" s="49"/>
      <c r="F32" s="39"/>
      <c r="G32" s="50"/>
      <c r="H32" s="127"/>
      <c r="I32" s="128"/>
      <c r="J32" s="129">
        <f t="shared" si="0"/>
        <v>0</v>
      </c>
      <c r="K32" s="130"/>
      <c r="O32" s="12" t="s">
        <v>33</v>
      </c>
      <c r="P32" s="21" t="s">
        <v>34</v>
      </c>
      <c r="Q32" s="13"/>
      <c r="R32" s="21" t="s">
        <v>35</v>
      </c>
      <c r="S32" s="13"/>
      <c r="T32" s="14"/>
      <c r="V32" s="22"/>
      <c r="X32" s="3" t="s">
        <v>36</v>
      </c>
      <c r="Y32" s="3">
        <v>218300</v>
      </c>
      <c r="Z32" s="3" t="s">
        <v>37</v>
      </c>
    </row>
    <row r="33" spans="2:26" ht="21.75" customHeight="1" x14ac:dyDescent="0.2">
      <c r="B33" s="57"/>
      <c r="C33" s="135" t="str">
        <f>"Vente"&amp;" "&amp;VLOOKUP(I2,'base CA'!C:O,13,FALSE)</f>
        <v>Vente Appartement</v>
      </c>
      <c r="D33" s="136"/>
      <c r="E33" s="136"/>
      <c r="F33" s="137"/>
      <c r="G33" s="50"/>
      <c r="H33" s="127"/>
      <c r="I33" s="128"/>
      <c r="J33" s="129">
        <f>VLOOKUP(I2,'base CA'!C:Q,15,FALSE)/1.2</f>
        <v>8333.3333333333339</v>
      </c>
      <c r="K33" s="130"/>
      <c r="O33" s="12" t="s">
        <v>38</v>
      </c>
      <c r="P33" s="23" t="s">
        <v>39</v>
      </c>
      <c r="Q33" s="13"/>
      <c r="R33" s="21" t="s">
        <v>40</v>
      </c>
      <c r="S33" s="13"/>
      <c r="T33" s="14"/>
      <c r="X33" s="3" t="s">
        <v>41</v>
      </c>
      <c r="Y33" s="3">
        <v>622660</v>
      </c>
      <c r="Z33" s="3" t="s">
        <v>42</v>
      </c>
    </row>
    <row r="34" spans="2:26" ht="17.25" customHeight="1" x14ac:dyDescent="0.2">
      <c r="B34" s="58"/>
      <c r="C34" s="138"/>
      <c r="D34" s="139"/>
      <c r="E34" s="139"/>
      <c r="F34" s="140"/>
      <c r="G34" s="51"/>
      <c r="H34" s="127"/>
      <c r="I34" s="128"/>
      <c r="J34" s="129">
        <f t="shared" si="0"/>
        <v>0</v>
      </c>
      <c r="K34" s="130"/>
      <c r="O34" s="12" t="s">
        <v>43</v>
      </c>
      <c r="P34" s="21" t="s">
        <v>44</v>
      </c>
      <c r="Q34" s="13"/>
      <c r="R34" s="21" t="s">
        <v>45</v>
      </c>
      <c r="S34" s="13"/>
      <c r="T34" s="14"/>
      <c r="X34" s="3" t="s">
        <v>46</v>
      </c>
      <c r="Y34" s="3">
        <v>626200</v>
      </c>
      <c r="Z34" s="3" t="s">
        <v>47</v>
      </c>
    </row>
    <row r="35" spans="2:26" x14ac:dyDescent="0.2">
      <c r="B35" s="57"/>
      <c r="C35" s="135"/>
      <c r="D35" s="136"/>
      <c r="E35" s="136"/>
      <c r="F35" s="137"/>
      <c r="G35" s="51"/>
      <c r="H35" s="127"/>
      <c r="I35" s="128"/>
      <c r="J35" s="129">
        <f t="shared" si="0"/>
        <v>0</v>
      </c>
      <c r="K35" s="130"/>
      <c r="O35" s="12" t="s">
        <v>48</v>
      </c>
      <c r="P35" s="21" t="s">
        <v>49</v>
      </c>
      <c r="Q35" s="13"/>
      <c r="R35" s="21" t="s">
        <v>50</v>
      </c>
      <c r="S35" s="13"/>
      <c r="T35" s="14"/>
      <c r="X35" s="3" t="s">
        <v>51</v>
      </c>
      <c r="Y35" s="3">
        <v>606800</v>
      </c>
      <c r="Z35" s="3" t="s">
        <v>52</v>
      </c>
    </row>
    <row r="36" spans="2:26" ht="12.75" customHeight="1" x14ac:dyDescent="0.2">
      <c r="B36" s="57"/>
      <c r="C36" s="135"/>
      <c r="D36" s="136"/>
      <c r="E36" s="136"/>
      <c r="F36" s="137"/>
      <c r="G36" s="50"/>
      <c r="H36" s="127"/>
      <c r="I36" s="128"/>
      <c r="J36" s="129">
        <f t="shared" si="0"/>
        <v>0</v>
      </c>
      <c r="K36" s="130"/>
      <c r="O36" s="12" t="s">
        <v>53</v>
      </c>
      <c r="P36" s="13" t="s">
        <v>54</v>
      </c>
      <c r="Q36" s="13"/>
      <c r="R36" s="21" t="s">
        <v>55</v>
      </c>
      <c r="S36" s="13"/>
      <c r="T36" s="14"/>
    </row>
    <row r="37" spans="2:26" x14ac:dyDescent="0.2">
      <c r="B37" s="58"/>
      <c r="C37" s="135"/>
      <c r="D37" s="136"/>
      <c r="E37" s="136"/>
      <c r="F37" s="137"/>
      <c r="G37" s="51"/>
      <c r="H37" s="127"/>
      <c r="I37" s="128"/>
      <c r="J37" s="129">
        <f t="shared" si="0"/>
        <v>0</v>
      </c>
      <c r="K37" s="130"/>
      <c r="O37" s="12" t="s">
        <v>56</v>
      </c>
      <c r="P37" s="21" t="s">
        <v>57</v>
      </c>
      <c r="Q37" s="13"/>
      <c r="R37" s="13" t="s">
        <v>58</v>
      </c>
      <c r="S37" s="13"/>
      <c r="T37" s="14"/>
    </row>
    <row r="38" spans="2:26" x14ac:dyDescent="0.2">
      <c r="B38" s="57"/>
      <c r="C38" s="135"/>
      <c r="D38" s="136"/>
      <c r="E38" s="136"/>
      <c r="F38" s="137"/>
      <c r="G38" s="50"/>
      <c r="H38" s="127"/>
      <c r="I38" s="128"/>
      <c r="J38" s="129">
        <f t="shared" si="0"/>
        <v>0</v>
      </c>
      <c r="K38" s="130"/>
      <c r="O38" s="12" t="s">
        <v>59</v>
      </c>
      <c r="P38" s="21" t="s">
        <v>60</v>
      </c>
      <c r="Q38" s="13"/>
      <c r="R38" s="21" t="s">
        <v>61</v>
      </c>
      <c r="S38" s="13"/>
      <c r="T38" s="14"/>
    </row>
    <row r="39" spans="2:26" ht="12.75" customHeight="1" x14ac:dyDescent="0.2">
      <c r="B39" s="57"/>
      <c r="C39" s="135"/>
      <c r="D39" s="136"/>
      <c r="E39" s="136"/>
      <c r="F39" s="137"/>
      <c r="G39" s="50"/>
      <c r="H39" s="127"/>
      <c r="I39" s="128"/>
      <c r="J39" s="129">
        <f t="shared" si="0"/>
        <v>0</v>
      </c>
      <c r="K39" s="130"/>
      <c r="O39" s="12" t="s">
        <v>62</v>
      </c>
      <c r="P39" s="21" t="s">
        <v>63</v>
      </c>
      <c r="Q39" s="13"/>
      <c r="R39" s="21" t="s">
        <v>64</v>
      </c>
      <c r="S39" s="13"/>
      <c r="T39" s="14"/>
    </row>
    <row r="40" spans="2:26" x14ac:dyDescent="0.2">
      <c r="B40" s="58"/>
      <c r="C40" s="138"/>
      <c r="D40" s="139"/>
      <c r="E40" s="139"/>
      <c r="F40" s="140"/>
      <c r="G40" s="51"/>
      <c r="H40" s="127"/>
      <c r="I40" s="128"/>
      <c r="J40" s="129">
        <f t="shared" si="0"/>
        <v>0</v>
      </c>
      <c r="K40" s="130"/>
      <c r="O40" s="12" t="s">
        <v>65</v>
      </c>
      <c r="P40" s="21" t="s">
        <v>66</v>
      </c>
      <c r="Q40" s="13"/>
      <c r="R40" s="21" t="s">
        <v>67</v>
      </c>
      <c r="S40" s="13"/>
      <c r="T40" s="14"/>
    </row>
    <row r="41" spans="2:26" x14ac:dyDescent="0.2">
      <c r="B41" s="57"/>
      <c r="C41" s="135"/>
      <c r="D41" s="136"/>
      <c r="E41" s="136"/>
      <c r="F41" s="39"/>
      <c r="G41" s="51"/>
      <c r="H41" s="127"/>
      <c r="I41" s="128"/>
      <c r="J41" s="129">
        <f t="shared" si="0"/>
        <v>0</v>
      </c>
      <c r="K41" s="130"/>
      <c r="O41" s="24" t="s">
        <v>68</v>
      </c>
      <c r="P41" s="23" t="s">
        <v>69</v>
      </c>
      <c r="Q41" s="13"/>
      <c r="R41" s="23" t="s">
        <v>70</v>
      </c>
      <c r="S41" s="13"/>
      <c r="T41" s="14"/>
    </row>
    <row r="42" spans="2:26" x14ac:dyDescent="0.2">
      <c r="B42" s="57"/>
      <c r="C42" s="135"/>
      <c r="D42" s="136"/>
      <c r="E42" s="136"/>
      <c r="F42" s="137"/>
      <c r="G42" s="50"/>
      <c r="H42" s="127"/>
      <c r="I42" s="128"/>
      <c r="J42" s="129">
        <f t="shared" si="0"/>
        <v>0</v>
      </c>
      <c r="K42" s="130"/>
      <c r="O42" s="12" t="s">
        <v>71</v>
      </c>
      <c r="P42" s="23" t="s">
        <v>72</v>
      </c>
      <c r="Q42" s="13"/>
      <c r="R42" s="23" t="s">
        <v>73</v>
      </c>
      <c r="S42" s="13"/>
      <c r="T42" s="14"/>
    </row>
    <row r="43" spans="2:26" x14ac:dyDescent="0.2">
      <c r="B43" s="58"/>
      <c r="C43" s="138"/>
      <c r="D43" s="139"/>
      <c r="E43" s="139"/>
      <c r="F43" s="140"/>
      <c r="G43" s="51"/>
      <c r="H43" s="127"/>
      <c r="I43" s="128"/>
      <c r="J43" s="129">
        <f t="shared" si="0"/>
        <v>0</v>
      </c>
      <c r="K43" s="130"/>
      <c r="O43" s="12" t="s">
        <v>74</v>
      </c>
      <c r="P43" s="23" t="s">
        <v>75</v>
      </c>
      <c r="Q43" s="13"/>
      <c r="R43" s="23" t="s">
        <v>76</v>
      </c>
      <c r="S43" s="13"/>
      <c r="T43" s="14"/>
    </row>
    <row r="44" spans="2:26" x14ac:dyDescent="0.2">
      <c r="B44" s="59"/>
      <c r="C44" s="63"/>
      <c r="D44" s="52"/>
      <c r="E44" s="52"/>
      <c r="F44" s="39"/>
      <c r="G44" s="50"/>
      <c r="H44" s="127"/>
      <c r="I44" s="128"/>
      <c r="J44" s="129">
        <f t="shared" si="0"/>
        <v>0</v>
      </c>
      <c r="K44" s="130"/>
      <c r="O44" s="12" t="s">
        <v>77</v>
      </c>
      <c r="P44" s="23" t="s">
        <v>78</v>
      </c>
      <c r="Q44" s="13"/>
      <c r="R44" s="23" t="s">
        <v>79</v>
      </c>
      <c r="S44" s="13"/>
      <c r="T44" s="14"/>
    </row>
    <row r="45" spans="2:26" x14ac:dyDescent="0.2">
      <c r="B45" s="59"/>
      <c r="C45" s="63"/>
      <c r="D45" s="52"/>
      <c r="E45" s="52"/>
      <c r="F45" s="39"/>
      <c r="G45" s="50"/>
      <c r="H45" s="127"/>
      <c r="I45" s="128"/>
      <c r="J45" s="129">
        <f t="shared" si="0"/>
        <v>0</v>
      </c>
      <c r="K45" s="130"/>
      <c r="O45" s="12" t="s">
        <v>80</v>
      </c>
      <c r="P45" s="23" t="s">
        <v>81</v>
      </c>
      <c r="Q45" s="13"/>
      <c r="R45" s="21" t="s">
        <v>10</v>
      </c>
      <c r="S45" s="13"/>
      <c r="T45" s="14"/>
    </row>
    <row r="46" spans="2:26" x14ac:dyDescent="0.2">
      <c r="B46" s="59"/>
      <c r="C46" s="63"/>
      <c r="D46" s="52"/>
      <c r="E46" s="52"/>
      <c r="F46" s="39"/>
      <c r="G46" s="50"/>
      <c r="H46" s="127"/>
      <c r="I46" s="128"/>
      <c r="J46" s="129">
        <f t="shared" si="0"/>
        <v>0</v>
      </c>
      <c r="K46" s="130"/>
      <c r="O46" s="12" t="s">
        <v>82</v>
      </c>
      <c r="P46" s="23" t="s">
        <v>83</v>
      </c>
      <c r="Q46" s="13"/>
      <c r="R46" s="21" t="s">
        <v>84</v>
      </c>
      <c r="S46" s="13"/>
      <c r="T46" s="14"/>
    </row>
    <row r="47" spans="2:26" x14ac:dyDescent="0.2">
      <c r="B47" s="59"/>
      <c r="C47" s="63"/>
      <c r="D47" s="52"/>
      <c r="E47" s="52"/>
      <c r="F47" s="39"/>
      <c r="G47" s="50"/>
      <c r="H47" s="53"/>
      <c r="I47" s="65"/>
      <c r="J47" s="129">
        <f t="shared" si="0"/>
        <v>0</v>
      </c>
      <c r="K47" s="130"/>
      <c r="O47" s="12" t="s">
        <v>89</v>
      </c>
      <c r="P47" s="23" t="s">
        <v>90</v>
      </c>
      <c r="Q47" s="13"/>
      <c r="R47" s="21" t="s">
        <v>64</v>
      </c>
      <c r="S47" s="13"/>
      <c r="T47" s="14"/>
    </row>
    <row r="48" spans="2:26" x14ac:dyDescent="0.2">
      <c r="B48" s="59"/>
      <c r="C48" s="63"/>
      <c r="D48" s="52"/>
      <c r="E48" s="52"/>
      <c r="F48" s="39"/>
      <c r="G48" s="50"/>
      <c r="H48" s="127"/>
      <c r="I48" s="128"/>
      <c r="J48" s="129">
        <f t="shared" si="0"/>
        <v>0</v>
      </c>
      <c r="K48" s="130"/>
      <c r="O48" s="12" t="s">
        <v>91</v>
      </c>
      <c r="P48" s="23" t="s">
        <v>92</v>
      </c>
      <c r="Q48" s="13"/>
      <c r="R48" s="21" t="s">
        <v>93</v>
      </c>
      <c r="S48" s="13"/>
      <c r="T48" s="14"/>
    </row>
    <row r="49" spans="1:20" ht="6" customHeight="1" x14ac:dyDescent="0.2">
      <c r="B49" s="56"/>
      <c r="C49" s="62"/>
      <c r="D49" s="49"/>
      <c r="E49" s="49"/>
      <c r="F49" s="54"/>
      <c r="G49" s="50"/>
      <c r="H49" s="127"/>
      <c r="I49" s="128"/>
      <c r="J49" s="129">
        <f t="shared" si="0"/>
        <v>0</v>
      </c>
      <c r="K49" s="130"/>
      <c r="O49" s="12"/>
      <c r="P49" s="13"/>
      <c r="Q49" s="13"/>
      <c r="R49" s="13"/>
      <c r="S49" s="13"/>
      <c r="T49" s="14"/>
    </row>
    <row r="50" spans="1:20" x14ac:dyDescent="0.2">
      <c r="B50" s="60"/>
      <c r="C50" s="64"/>
      <c r="D50" s="26"/>
      <c r="E50" s="48"/>
      <c r="F50" s="131" t="s">
        <v>17</v>
      </c>
      <c r="G50" s="132"/>
      <c r="H50" s="25" t="s">
        <v>94</v>
      </c>
      <c r="I50" s="25" t="s">
        <v>95</v>
      </c>
      <c r="J50" s="131" t="s">
        <v>96</v>
      </c>
      <c r="K50" s="132"/>
      <c r="O50" s="12" t="s">
        <v>97</v>
      </c>
      <c r="P50" s="21" t="s">
        <v>98</v>
      </c>
      <c r="Q50" s="13"/>
      <c r="R50" s="21" t="s">
        <v>99</v>
      </c>
      <c r="S50" s="13"/>
      <c r="T50" s="14"/>
    </row>
    <row r="51" spans="1:20" x14ac:dyDescent="0.2">
      <c r="B51" s="60"/>
      <c r="C51" s="64"/>
      <c r="D51" s="26"/>
      <c r="E51" s="27"/>
      <c r="F51" s="133">
        <f>SUM(J31:K49)</f>
        <v>8333.3333333333339</v>
      </c>
      <c r="G51" s="134"/>
      <c r="H51" s="28">
        <v>0.2</v>
      </c>
      <c r="I51" s="29">
        <f>F51*H51</f>
        <v>1666.666666666667</v>
      </c>
      <c r="J51" s="133">
        <f>F51+I51</f>
        <v>10000</v>
      </c>
      <c r="K51" s="134"/>
      <c r="O51" s="12" t="s">
        <v>100</v>
      </c>
      <c r="P51" s="21" t="s">
        <v>101</v>
      </c>
      <c r="Q51" s="13"/>
      <c r="R51" s="21" t="s">
        <v>102</v>
      </c>
      <c r="S51" s="13"/>
      <c r="T51" s="14"/>
    </row>
    <row r="52" spans="1:20" x14ac:dyDescent="0.2">
      <c r="B52" s="61"/>
      <c r="C52" s="15"/>
      <c r="D52" s="16"/>
      <c r="E52" s="16"/>
      <c r="F52" s="16"/>
      <c r="G52" s="16"/>
      <c r="H52" s="16"/>
      <c r="I52" s="17"/>
      <c r="J52" s="15"/>
      <c r="K52" s="17"/>
      <c r="O52" s="12" t="s">
        <v>103</v>
      </c>
      <c r="P52" s="21" t="s">
        <v>104</v>
      </c>
      <c r="Q52" s="13"/>
      <c r="R52" s="21" t="s">
        <v>35</v>
      </c>
      <c r="S52" s="13"/>
      <c r="T52" s="14"/>
    </row>
    <row r="53" spans="1:20" x14ac:dyDescent="0.2">
      <c r="B53" s="30" t="s">
        <v>105</v>
      </c>
      <c r="C53" s="10"/>
      <c r="D53" s="31" t="s">
        <v>106</v>
      </c>
      <c r="E53" s="10"/>
      <c r="F53" s="10"/>
      <c r="G53" s="10"/>
      <c r="H53" s="10"/>
      <c r="I53" s="10"/>
      <c r="J53" s="113" t="s">
        <v>107</v>
      </c>
      <c r="K53" s="114"/>
      <c r="O53" s="12" t="s">
        <v>108</v>
      </c>
      <c r="P53" s="21" t="s">
        <v>109</v>
      </c>
      <c r="Q53" s="13"/>
      <c r="R53" s="21" t="s">
        <v>110</v>
      </c>
      <c r="S53" s="13"/>
      <c r="T53" s="14"/>
    </row>
    <row r="54" spans="1:20" x14ac:dyDescent="0.2">
      <c r="B54" s="12"/>
      <c r="C54" s="32" t="s">
        <v>243</v>
      </c>
      <c r="D54" s="13"/>
      <c r="E54" s="13"/>
      <c r="F54" s="13"/>
      <c r="G54" s="13"/>
      <c r="H54" s="13"/>
      <c r="I54" s="13"/>
      <c r="J54" s="115">
        <f>J51</f>
        <v>10000</v>
      </c>
      <c r="K54" s="116"/>
      <c r="O54" s="12" t="s">
        <v>111</v>
      </c>
      <c r="P54" s="21" t="s">
        <v>112</v>
      </c>
      <c r="Q54" s="13"/>
      <c r="R54" s="21" t="s">
        <v>113</v>
      </c>
      <c r="S54" s="13"/>
      <c r="T54" s="14"/>
    </row>
    <row r="55" spans="1:20" x14ac:dyDescent="0.2">
      <c r="B55" s="15"/>
      <c r="C55" s="33"/>
      <c r="D55" s="16"/>
      <c r="E55" s="16"/>
      <c r="F55" s="16"/>
      <c r="G55" s="16"/>
      <c r="H55" s="16"/>
      <c r="I55" s="16"/>
      <c r="J55" s="117"/>
      <c r="K55" s="118"/>
      <c r="O55" s="12" t="s">
        <v>114</v>
      </c>
      <c r="P55" s="21" t="s">
        <v>115</v>
      </c>
      <c r="Q55" s="13"/>
      <c r="R55" s="21" t="s">
        <v>116</v>
      </c>
      <c r="S55" s="13"/>
      <c r="T55" s="14"/>
    </row>
    <row r="56" spans="1:20" ht="15.75" x14ac:dyDescent="0.2">
      <c r="B56" s="13"/>
      <c r="C56" s="32"/>
      <c r="D56" s="13"/>
      <c r="E56" s="13"/>
      <c r="F56" s="13"/>
      <c r="G56" s="13"/>
      <c r="H56" s="13"/>
      <c r="I56" s="13"/>
      <c r="J56" s="34"/>
      <c r="K56" s="34"/>
      <c r="O56" s="12" t="s">
        <v>117</v>
      </c>
      <c r="P56" s="21" t="s">
        <v>118</v>
      </c>
      <c r="Q56" s="13"/>
      <c r="R56" s="21" t="s">
        <v>119</v>
      </c>
      <c r="S56" s="13"/>
      <c r="T56" s="14"/>
    </row>
    <row r="57" spans="1:20" ht="15.75" x14ac:dyDescent="0.2">
      <c r="H57" s="13"/>
      <c r="I57" s="13"/>
      <c r="J57" s="34"/>
      <c r="K57" s="34"/>
      <c r="O57" s="12" t="s">
        <v>120</v>
      </c>
      <c r="P57" s="21" t="s">
        <v>121</v>
      </c>
      <c r="Q57" s="13"/>
      <c r="R57" s="21" t="s">
        <v>10</v>
      </c>
      <c r="S57" s="13"/>
      <c r="T57" s="14"/>
    </row>
    <row r="58" spans="1:20" x14ac:dyDescent="0.2">
      <c r="O58" s="12" t="s">
        <v>122</v>
      </c>
      <c r="P58" s="21" t="s">
        <v>123</v>
      </c>
      <c r="Q58" s="13"/>
      <c r="R58" s="21" t="s">
        <v>124</v>
      </c>
      <c r="S58" s="13"/>
      <c r="T58" s="14"/>
    </row>
    <row r="59" spans="1:20" x14ac:dyDescent="0.2">
      <c r="B59" s="3" t="s">
        <v>125</v>
      </c>
      <c r="O59" s="12" t="s">
        <v>126</v>
      </c>
      <c r="P59" s="21" t="s">
        <v>127</v>
      </c>
      <c r="Q59" s="13"/>
      <c r="R59" s="21" t="s">
        <v>76</v>
      </c>
      <c r="S59" s="13"/>
      <c r="T59" s="14"/>
    </row>
    <row r="60" spans="1:20" s="35" customFormat="1" ht="15.95" customHeight="1" x14ac:dyDescent="0.2">
      <c r="A60" s="3"/>
      <c r="B60" s="3" t="s">
        <v>128</v>
      </c>
      <c r="C60" s="3"/>
      <c r="D60" s="3"/>
      <c r="E60" s="3"/>
      <c r="F60" s="3"/>
      <c r="G60" s="3"/>
      <c r="O60" s="36" t="s">
        <v>11</v>
      </c>
      <c r="P60" s="37" t="s">
        <v>129</v>
      </c>
      <c r="Q60" s="37"/>
      <c r="R60" s="37" t="s">
        <v>130</v>
      </c>
      <c r="S60" s="37"/>
      <c r="T60" s="38"/>
    </row>
    <row r="61" spans="1:20" ht="16.5" customHeight="1" x14ac:dyDescent="0.2">
      <c r="B61" s="39" t="s">
        <v>131</v>
      </c>
      <c r="C61" s="40"/>
      <c r="D61" s="40"/>
      <c r="E61" s="40"/>
      <c r="O61" s="12" t="s">
        <v>132</v>
      </c>
      <c r="P61" s="21" t="s">
        <v>133</v>
      </c>
      <c r="Q61" s="13"/>
      <c r="R61" s="21" t="s">
        <v>134</v>
      </c>
      <c r="S61" s="13"/>
      <c r="T61" s="14"/>
    </row>
    <row r="62" spans="1:20" x14ac:dyDescent="0.2">
      <c r="B62" s="40"/>
      <c r="C62" s="40"/>
      <c r="D62" s="40"/>
      <c r="E62" s="40"/>
      <c r="O62" s="12" t="s">
        <v>135</v>
      </c>
      <c r="P62" s="21" t="s">
        <v>136</v>
      </c>
      <c r="Q62" s="13"/>
      <c r="R62" s="21" t="s">
        <v>137</v>
      </c>
      <c r="S62" s="13"/>
      <c r="T62" s="14"/>
    </row>
    <row r="63" spans="1:20" x14ac:dyDescent="0.2">
      <c r="B63" s="40"/>
      <c r="C63" s="40"/>
      <c r="D63" s="40"/>
      <c r="E63" s="40"/>
      <c r="O63" s="12" t="s">
        <v>138</v>
      </c>
      <c r="P63" s="21" t="s">
        <v>139</v>
      </c>
      <c r="Q63" s="13"/>
      <c r="R63" s="21" t="s">
        <v>140</v>
      </c>
      <c r="S63" s="13"/>
      <c r="T63" s="14"/>
    </row>
    <row r="64" spans="1:20" hidden="1" x14ac:dyDescent="0.2">
      <c r="O64" s="12"/>
      <c r="P64" s="13"/>
      <c r="Q64" s="13"/>
      <c r="R64" s="13"/>
      <c r="S64" s="13"/>
      <c r="T64" s="14"/>
    </row>
    <row r="65" spans="1:20" hidden="1" x14ac:dyDescent="0.2">
      <c r="O65" s="12"/>
      <c r="P65" s="13"/>
      <c r="Q65" s="13"/>
      <c r="R65" s="13"/>
      <c r="S65" s="13"/>
      <c r="T65" s="14"/>
    </row>
    <row r="66" spans="1:20" hidden="1" x14ac:dyDescent="0.2">
      <c r="O66" s="12"/>
      <c r="P66" s="13"/>
      <c r="Q66" s="13"/>
      <c r="R66" s="13"/>
      <c r="S66" s="13"/>
      <c r="T66" s="14"/>
    </row>
    <row r="67" spans="1:20" hidden="1" x14ac:dyDescent="0.2">
      <c r="O67" s="12"/>
      <c r="P67" s="13"/>
      <c r="Q67" s="13"/>
      <c r="R67" s="13"/>
      <c r="S67" s="13"/>
      <c r="T67" s="14"/>
    </row>
    <row r="68" spans="1:20" hidden="1" x14ac:dyDescent="0.2">
      <c r="O68" s="12"/>
      <c r="P68" s="13"/>
      <c r="Q68" s="13"/>
      <c r="R68" s="13"/>
      <c r="S68" s="13"/>
      <c r="T68" s="14"/>
    </row>
    <row r="69" spans="1:20" hidden="1" x14ac:dyDescent="0.2">
      <c r="O69" s="12"/>
      <c r="P69" s="13"/>
      <c r="Q69" s="13"/>
      <c r="R69" s="13"/>
      <c r="S69" s="13"/>
      <c r="T69" s="14"/>
    </row>
    <row r="70" spans="1:20" hidden="1" x14ac:dyDescent="0.2">
      <c r="O70" s="12"/>
      <c r="P70" s="13"/>
      <c r="Q70" s="13"/>
      <c r="R70" s="13"/>
      <c r="S70" s="13"/>
      <c r="T70" s="14"/>
    </row>
    <row r="71" spans="1:20" hidden="1" x14ac:dyDescent="0.2">
      <c r="O71" s="12"/>
      <c r="P71" s="13"/>
      <c r="Q71" s="13"/>
      <c r="R71" s="13"/>
      <c r="S71" s="13"/>
      <c r="T71" s="14"/>
    </row>
    <row r="72" spans="1:20" hidden="1" x14ac:dyDescent="0.2">
      <c r="O72" s="12"/>
      <c r="P72" s="13"/>
      <c r="Q72" s="13"/>
      <c r="R72" s="13"/>
      <c r="S72" s="13"/>
      <c r="T72" s="14"/>
    </row>
    <row r="73" spans="1:20" x14ac:dyDescent="0.2">
      <c r="O73" s="12" t="s">
        <v>141</v>
      </c>
      <c r="P73" s="13" t="s">
        <v>142</v>
      </c>
      <c r="Q73" s="13"/>
      <c r="R73" s="13" t="s">
        <v>143</v>
      </c>
      <c r="S73" s="13"/>
      <c r="T73" s="14"/>
    </row>
    <row r="74" spans="1:20" ht="13.5" thickBot="1" x14ac:dyDescent="0.25">
      <c r="A74" s="41"/>
      <c r="B74" s="41"/>
      <c r="C74" s="41"/>
      <c r="D74" s="41"/>
      <c r="E74" s="41"/>
      <c r="F74" s="41"/>
      <c r="G74" s="41"/>
      <c r="H74" s="41"/>
      <c r="I74" s="41"/>
      <c r="J74" s="41"/>
      <c r="K74" s="41"/>
      <c r="O74" s="12" t="s">
        <v>144</v>
      </c>
      <c r="P74" s="13" t="s">
        <v>145</v>
      </c>
      <c r="Q74" s="13"/>
      <c r="R74" s="13" t="s">
        <v>146</v>
      </c>
      <c r="S74" s="13"/>
      <c r="T74" s="14"/>
    </row>
    <row r="75" spans="1:20" ht="5.25" customHeight="1" x14ac:dyDescent="0.2">
      <c r="O75" s="12"/>
      <c r="P75" s="13"/>
      <c r="Q75" s="13"/>
      <c r="R75" s="13"/>
      <c r="S75" s="13"/>
      <c r="T75" s="14"/>
    </row>
    <row r="76" spans="1:20" x14ac:dyDescent="0.2">
      <c r="A76" s="119" t="s">
        <v>248</v>
      </c>
      <c r="B76" s="120"/>
      <c r="C76" s="120"/>
      <c r="D76" s="120"/>
      <c r="E76" s="120"/>
      <c r="F76" s="120"/>
      <c r="G76" s="120"/>
      <c r="H76" s="120"/>
      <c r="I76" s="120"/>
      <c r="J76" s="120"/>
      <c r="K76" s="120"/>
      <c r="O76" s="12" t="s">
        <v>147</v>
      </c>
      <c r="P76" s="21" t="s">
        <v>148</v>
      </c>
      <c r="Q76" s="13"/>
      <c r="R76" s="21" t="s">
        <v>149</v>
      </c>
      <c r="S76" s="13"/>
      <c r="T76" s="14"/>
    </row>
    <row r="77" spans="1:20" x14ac:dyDescent="0.2">
      <c r="O77" s="12" t="s">
        <v>150</v>
      </c>
      <c r="P77" s="21" t="s">
        <v>151</v>
      </c>
      <c r="Q77" s="13"/>
      <c r="R77" s="13" t="s">
        <v>152</v>
      </c>
      <c r="S77" s="13"/>
      <c r="T77" s="14"/>
    </row>
    <row r="78" spans="1:20" x14ac:dyDescent="0.2">
      <c r="O78" s="24" t="s">
        <v>153</v>
      </c>
      <c r="P78" s="23" t="s">
        <v>154</v>
      </c>
      <c r="Q78" s="13"/>
      <c r="R78" s="23" t="s">
        <v>155</v>
      </c>
      <c r="S78" s="13"/>
      <c r="T78" s="14"/>
    </row>
    <row r="79" spans="1:20" x14ac:dyDescent="0.2">
      <c r="O79" s="24" t="s">
        <v>156</v>
      </c>
      <c r="P79" s="23" t="s">
        <v>157</v>
      </c>
      <c r="Q79" s="13"/>
      <c r="R79" s="23" t="s">
        <v>158</v>
      </c>
      <c r="S79" s="13"/>
      <c r="T79" s="14"/>
    </row>
    <row r="80" spans="1:20" x14ac:dyDescent="0.2">
      <c r="O80" s="24" t="s">
        <v>159</v>
      </c>
      <c r="P80" s="23" t="s">
        <v>160</v>
      </c>
      <c r="Q80" s="13"/>
      <c r="R80" s="23" t="s">
        <v>161</v>
      </c>
      <c r="S80" s="13"/>
      <c r="T80" s="14"/>
    </row>
    <row r="81" spans="1:20" x14ac:dyDescent="0.2">
      <c r="O81" s="42" t="s">
        <v>162</v>
      </c>
      <c r="P81" s="23" t="s">
        <v>163</v>
      </c>
      <c r="R81" s="23" t="s">
        <v>164</v>
      </c>
      <c r="S81" s="13"/>
      <c r="T81" s="14"/>
    </row>
    <row r="82" spans="1:20" x14ac:dyDescent="0.2">
      <c r="O82" s="12" t="s">
        <v>165</v>
      </c>
      <c r="P82" s="21" t="s">
        <v>166</v>
      </c>
      <c r="Q82" s="13"/>
      <c r="R82" s="21" t="s">
        <v>167</v>
      </c>
      <c r="S82" s="13"/>
      <c r="T82" s="14"/>
    </row>
    <row r="83" spans="1:20" x14ac:dyDescent="0.2">
      <c r="O83" s="42" t="s">
        <v>168</v>
      </c>
      <c r="P83" s="23" t="s">
        <v>169</v>
      </c>
      <c r="R83" s="23" t="s">
        <v>134</v>
      </c>
      <c r="T83" s="13"/>
    </row>
    <row r="84" spans="1:20" x14ac:dyDescent="0.2">
      <c r="O84" s="42" t="s">
        <v>170</v>
      </c>
      <c r="P84" s="23" t="s">
        <v>34</v>
      </c>
      <c r="R84" s="23" t="s">
        <v>35</v>
      </c>
      <c r="T84" s="13"/>
    </row>
    <row r="85" spans="1:20" x14ac:dyDescent="0.2">
      <c r="O85" s="42" t="s">
        <v>171</v>
      </c>
      <c r="P85" s="23" t="s">
        <v>172</v>
      </c>
      <c r="R85" s="23" t="s">
        <v>173</v>
      </c>
      <c r="T85" s="13"/>
    </row>
    <row r="86" spans="1:20" x14ac:dyDescent="0.2">
      <c r="O86" s="42" t="s">
        <v>174</v>
      </c>
      <c r="P86" s="23" t="s">
        <v>175</v>
      </c>
      <c r="R86" s="23" t="s">
        <v>176</v>
      </c>
      <c r="T86" s="13"/>
    </row>
    <row r="87" spans="1:20" x14ac:dyDescent="0.2">
      <c r="O87" s="42" t="s">
        <v>177</v>
      </c>
      <c r="P87" s="23" t="s">
        <v>178</v>
      </c>
      <c r="R87" s="23" t="s">
        <v>179</v>
      </c>
      <c r="T87" s="13"/>
    </row>
    <row r="88" spans="1:20" hidden="1" x14ac:dyDescent="0.2">
      <c r="O88" s="42" t="s">
        <v>180</v>
      </c>
      <c r="P88" s="23" t="s">
        <v>181</v>
      </c>
      <c r="R88" s="23" t="s">
        <v>86</v>
      </c>
      <c r="T88" s="13"/>
    </row>
    <row r="89" spans="1:20" hidden="1" x14ac:dyDescent="0.2">
      <c r="O89" s="42" t="s">
        <v>182</v>
      </c>
      <c r="P89" s="23" t="s">
        <v>183</v>
      </c>
      <c r="R89" s="23" t="s">
        <v>184</v>
      </c>
      <c r="T89" s="13"/>
    </row>
    <row r="90" spans="1:20" hidden="1" x14ac:dyDescent="0.2">
      <c r="O90" s="42" t="s">
        <v>185</v>
      </c>
      <c r="P90" s="23" t="s">
        <v>186</v>
      </c>
      <c r="R90" s="23" t="s">
        <v>187</v>
      </c>
      <c r="T90" s="13"/>
    </row>
    <row r="91" spans="1:20" ht="15" hidden="1" x14ac:dyDescent="0.25">
      <c r="A91" s="44" t="s">
        <v>231</v>
      </c>
      <c r="B91" s="44" t="s">
        <v>232</v>
      </c>
      <c r="C91" s="44" t="s">
        <v>250</v>
      </c>
      <c r="D91" s="44" t="s">
        <v>233</v>
      </c>
      <c r="E91" s="44" t="s">
        <v>234</v>
      </c>
      <c r="F91" s="44" t="s">
        <v>235</v>
      </c>
      <c r="G91" s="44" t="s">
        <v>236</v>
      </c>
      <c r="O91" s="42" t="s">
        <v>188</v>
      </c>
      <c r="P91" s="23" t="s">
        <v>189</v>
      </c>
      <c r="R91" s="23" t="s">
        <v>190</v>
      </c>
      <c r="T91" s="13"/>
    </row>
    <row r="92" spans="1:20" ht="15" hidden="1" x14ac:dyDescent="0.25">
      <c r="A92" s="45" t="str">
        <f>VLOOKUP(I2,'base CA'!C:I,7,FALSE)</f>
        <v>Cayre Gino</v>
      </c>
      <c r="B92" s="45" t="str">
        <f>VLOOKUP(I2,'base CA'!C:S,17,FALSE)&amp;"_"&amp;Facture!H2&amp;"_"&amp;Facture!I2</f>
        <v>vendeur_FACTURE n°_LBA02956</v>
      </c>
      <c r="C92" s="46">
        <f>VLOOKUP(I2,'base CA'!C:AG,31,FALSE)</f>
        <v>8088</v>
      </c>
      <c r="D92" s="47">
        <f>+VLOOKUP(I2,'base CA'!C:U,19,FALSE)</f>
        <v>0</v>
      </c>
      <c r="E92" s="45" t="s">
        <v>252</v>
      </c>
      <c r="F92" s="45" t="s">
        <v>251</v>
      </c>
      <c r="G92" s="45" t="s">
        <v>238</v>
      </c>
      <c r="O92" s="42" t="s">
        <v>191</v>
      </c>
      <c r="P92" s="23" t="s">
        <v>192</v>
      </c>
      <c r="R92" s="23" t="s">
        <v>193</v>
      </c>
      <c r="T92" s="13"/>
    </row>
    <row r="93" spans="1:20" hidden="1" x14ac:dyDescent="0.2">
      <c r="O93" s="42" t="s">
        <v>87</v>
      </c>
      <c r="P93" s="23" t="s">
        <v>194</v>
      </c>
      <c r="R93" s="23" t="s">
        <v>88</v>
      </c>
      <c r="T93" s="13"/>
    </row>
    <row r="94" spans="1:20" hidden="1" x14ac:dyDescent="0.2">
      <c r="O94" s="42" t="s">
        <v>195</v>
      </c>
      <c r="P94" s="23" t="s">
        <v>57</v>
      </c>
      <c r="R94" s="23" t="s">
        <v>58</v>
      </c>
      <c r="T94" s="13"/>
    </row>
    <row r="95" spans="1:20" x14ac:dyDescent="0.2">
      <c r="O95" s="42" t="s">
        <v>196</v>
      </c>
      <c r="P95" s="23" t="s">
        <v>197</v>
      </c>
      <c r="R95" s="23" t="s">
        <v>198</v>
      </c>
      <c r="T95" s="13"/>
    </row>
    <row r="96" spans="1:20" x14ac:dyDescent="0.2">
      <c r="O96" s="42" t="s">
        <v>199</v>
      </c>
      <c r="P96" s="23" t="s">
        <v>200</v>
      </c>
      <c r="R96" s="23" t="s">
        <v>201</v>
      </c>
      <c r="T96" s="13"/>
    </row>
    <row r="97" spans="15:20" x14ac:dyDescent="0.2">
      <c r="O97" s="42" t="s">
        <v>202</v>
      </c>
      <c r="P97" s="23" t="s">
        <v>203</v>
      </c>
      <c r="R97" s="23" t="s">
        <v>204</v>
      </c>
      <c r="T97" s="13"/>
    </row>
    <row r="98" spans="15:20" x14ac:dyDescent="0.2">
      <c r="O98" s="42" t="s">
        <v>85</v>
      </c>
      <c r="P98" s="23" t="s">
        <v>181</v>
      </c>
      <c r="R98" s="23" t="s">
        <v>86</v>
      </c>
      <c r="T98" s="13"/>
    </row>
    <row r="99" spans="15:20" x14ac:dyDescent="0.2">
      <c r="O99" s="42" t="s">
        <v>205</v>
      </c>
      <c r="P99" s="23" t="s">
        <v>206</v>
      </c>
      <c r="R99" s="23" t="s">
        <v>207</v>
      </c>
      <c r="T99" s="13"/>
    </row>
    <row r="100" spans="15:20" x14ac:dyDescent="0.2">
      <c r="O100" s="42" t="s">
        <v>208</v>
      </c>
      <c r="P100" s="23" t="s">
        <v>209</v>
      </c>
      <c r="R100" s="23" t="s">
        <v>210</v>
      </c>
      <c r="T100" s="13"/>
    </row>
    <row r="101" spans="15:20" x14ac:dyDescent="0.2">
      <c r="O101" s="42" t="s">
        <v>211</v>
      </c>
      <c r="P101" s="23" t="s">
        <v>212</v>
      </c>
      <c r="R101" s="23" t="s">
        <v>213</v>
      </c>
      <c r="T101" s="13"/>
    </row>
    <row r="102" spans="15:20" x14ac:dyDescent="0.2">
      <c r="O102" s="42" t="s">
        <v>214</v>
      </c>
      <c r="P102" s="23" t="s">
        <v>215</v>
      </c>
      <c r="R102" s="23" t="s">
        <v>216</v>
      </c>
      <c r="T102" s="13"/>
    </row>
    <row r="103" spans="15:20" x14ac:dyDescent="0.2">
      <c r="O103" s="42" t="s">
        <v>217</v>
      </c>
      <c r="P103" s="23" t="s">
        <v>34</v>
      </c>
      <c r="R103" s="23" t="s">
        <v>35</v>
      </c>
      <c r="T103" s="13"/>
    </row>
    <row r="104" spans="15:20" x14ac:dyDescent="0.2">
      <c r="O104" s="43" t="s">
        <v>218</v>
      </c>
      <c r="P104" s="21" t="s">
        <v>219</v>
      </c>
      <c r="R104" s="21" t="s">
        <v>220</v>
      </c>
    </row>
    <row r="105" spans="15:20" x14ac:dyDescent="0.2">
      <c r="O105" s="43" t="s">
        <v>221</v>
      </c>
      <c r="P105" s="21" t="s">
        <v>222</v>
      </c>
      <c r="R105" s="21" t="s">
        <v>93</v>
      </c>
    </row>
    <row r="106" spans="15:20" x14ac:dyDescent="0.2">
      <c r="O106" s="43" t="s">
        <v>218</v>
      </c>
      <c r="P106" s="21" t="s">
        <v>219</v>
      </c>
      <c r="R106" s="21" t="s">
        <v>220</v>
      </c>
    </row>
    <row r="107" spans="15:20" x14ac:dyDescent="0.2">
      <c r="O107" s="42"/>
      <c r="P107" s="23"/>
      <c r="R107" s="23"/>
    </row>
  </sheetData>
  <mergeCells count="62">
    <mergeCell ref="O28:R28"/>
    <mergeCell ref="X28:Z28"/>
    <mergeCell ref="B29:B30"/>
    <mergeCell ref="J29:K30"/>
    <mergeCell ref="H16:K16"/>
    <mergeCell ref="H21:K21"/>
    <mergeCell ref="H22:K22"/>
    <mergeCell ref="H31:I31"/>
    <mergeCell ref="H32:I32"/>
    <mergeCell ref="J32:K32"/>
    <mergeCell ref="C33:F33"/>
    <mergeCell ref="H33:I33"/>
    <mergeCell ref="J33:K33"/>
    <mergeCell ref="C34:F34"/>
    <mergeCell ref="H34:I34"/>
    <mergeCell ref="J34:K34"/>
    <mergeCell ref="C35:F35"/>
    <mergeCell ref="H35:I35"/>
    <mergeCell ref="J35:K35"/>
    <mergeCell ref="C36:F36"/>
    <mergeCell ref="H36:I36"/>
    <mergeCell ref="J36:K36"/>
    <mergeCell ref="C37:F37"/>
    <mergeCell ref="H37:I37"/>
    <mergeCell ref="J37:K37"/>
    <mergeCell ref="C38:F38"/>
    <mergeCell ref="H38:I38"/>
    <mergeCell ref="J38:K38"/>
    <mergeCell ref="C39:F39"/>
    <mergeCell ref="H39:I39"/>
    <mergeCell ref="J39:K39"/>
    <mergeCell ref="C40:F40"/>
    <mergeCell ref="H40:I40"/>
    <mergeCell ref="J40:K40"/>
    <mergeCell ref="C41:E41"/>
    <mergeCell ref="H41:I41"/>
    <mergeCell ref="J41:K41"/>
    <mergeCell ref="J45:K45"/>
    <mergeCell ref="H46:I46"/>
    <mergeCell ref="J46:K46"/>
    <mergeCell ref="C42:F42"/>
    <mergeCell ref="H42:I42"/>
    <mergeCell ref="J42:K42"/>
    <mergeCell ref="C43:F43"/>
    <mergeCell ref="H43:I43"/>
    <mergeCell ref="J43:K43"/>
    <mergeCell ref="J53:K53"/>
    <mergeCell ref="J54:K55"/>
    <mergeCell ref="A76:K76"/>
    <mergeCell ref="C29:I30"/>
    <mergeCell ref="H49:I49"/>
    <mergeCell ref="J49:K49"/>
    <mergeCell ref="F50:G50"/>
    <mergeCell ref="J50:K50"/>
    <mergeCell ref="F51:G51"/>
    <mergeCell ref="J51:K51"/>
    <mergeCell ref="J47:K47"/>
    <mergeCell ref="H48:I48"/>
    <mergeCell ref="J48:K48"/>
    <mergeCell ref="H44:I44"/>
    <mergeCell ref="J44:K44"/>
    <mergeCell ref="H45:I45"/>
  </mergeCells>
  <conditionalFormatting sqref="I2">
    <cfRule type="cellIs" dxfId="1" priority="3" operator="equal">
      <formula>$AC$2</formula>
    </cfRule>
  </conditionalFormatting>
  <conditionalFormatting sqref="B92">
    <cfRule type="cellIs" dxfId="0" priority="2" operator="equal">
      <formula>$AC$2</formula>
    </cfRule>
  </conditionalFormatting>
  <dataValidations count="3">
    <dataValidation type="list" allowBlank="1" showInputMessage="1" showErrorMessage="1" sqref="H51 WVP983082 WLT983082 WBX983082 VSB983082 VIF983082 UYJ983082 UON983082 UER983082 TUV983082 TKZ983082 TBD983082 SRH983082 SHL983082 RXP983082 RNT983082 RDX983082 QUB983082 QKF983082 QAJ983082 PQN983082 PGR983082 OWV983082 OMZ983082 ODD983082 NTH983082 NJL983082 MZP983082 MPT983082 MFX983082 LWB983082 LMF983082 LCJ983082 KSN983082 KIR983082 JYV983082 JOZ983082 JFD983082 IVH983082 ILL983082 IBP983082 HRT983082 HHX983082 GYB983082 GOF983082 GEJ983082 FUN983082 FKR983082 FAV983082 EQZ983082 EHD983082 DXH983082 DNL983082 DDP983082 CTT983082 CJX983082 CAB983082 BQF983082 BGJ983082 AWN983082 AMR983082 ACV983082 SZ983082 JD983082 H983082 WVP917546 WLT917546 WBX917546 VSB917546 VIF917546 UYJ917546 UON917546 UER917546 TUV917546 TKZ917546 TBD917546 SRH917546 SHL917546 RXP917546 RNT917546 RDX917546 QUB917546 QKF917546 QAJ917546 PQN917546 PGR917546 OWV917546 OMZ917546 ODD917546 NTH917546 NJL917546 MZP917546 MPT917546 MFX917546 LWB917546 LMF917546 LCJ917546 KSN917546 KIR917546 JYV917546 JOZ917546 JFD917546 IVH917546 ILL917546 IBP917546 HRT917546 HHX917546 GYB917546 GOF917546 GEJ917546 FUN917546 FKR917546 FAV917546 EQZ917546 EHD917546 DXH917546 DNL917546 DDP917546 CTT917546 CJX917546 CAB917546 BQF917546 BGJ917546 AWN917546 AMR917546 ACV917546 SZ917546 JD917546 H917546 WVP852010 WLT852010 WBX852010 VSB852010 VIF852010 UYJ852010 UON852010 UER852010 TUV852010 TKZ852010 TBD852010 SRH852010 SHL852010 RXP852010 RNT852010 RDX852010 QUB852010 QKF852010 QAJ852010 PQN852010 PGR852010 OWV852010 OMZ852010 ODD852010 NTH852010 NJL852010 MZP852010 MPT852010 MFX852010 LWB852010 LMF852010 LCJ852010 KSN852010 KIR852010 JYV852010 JOZ852010 JFD852010 IVH852010 ILL852010 IBP852010 HRT852010 HHX852010 GYB852010 GOF852010 GEJ852010 FUN852010 FKR852010 FAV852010 EQZ852010 EHD852010 DXH852010 DNL852010 DDP852010 CTT852010 CJX852010 CAB852010 BQF852010 BGJ852010 AWN852010 AMR852010 ACV852010 SZ852010 JD852010 H852010 WVP786474 WLT786474 WBX786474 VSB786474 VIF786474 UYJ786474 UON786474 UER786474 TUV786474 TKZ786474 TBD786474 SRH786474 SHL786474 RXP786474 RNT786474 RDX786474 QUB786474 QKF786474 QAJ786474 PQN786474 PGR786474 OWV786474 OMZ786474 ODD786474 NTH786474 NJL786474 MZP786474 MPT786474 MFX786474 LWB786474 LMF786474 LCJ786474 KSN786474 KIR786474 JYV786474 JOZ786474 JFD786474 IVH786474 ILL786474 IBP786474 HRT786474 HHX786474 GYB786474 GOF786474 GEJ786474 FUN786474 FKR786474 FAV786474 EQZ786474 EHD786474 DXH786474 DNL786474 DDP786474 CTT786474 CJX786474 CAB786474 BQF786474 BGJ786474 AWN786474 AMR786474 ACV786474 SZ786474 JD786474 H786474 WVP720938 WLT720938 WBX720938 VSB720938 VIF720938 UYJ720938 UON720938 UER720938 TUV720938 TKZ720938 TBD720938 SRH720938 SHL720938 RXP720938 RNT720938 RDX720938 QUB720938 QKF720938 QAJ720938 PQN720938 PGR720938 OWV720938 OMZ720938 ODD720938 NTH720938 NJL720938 MZP720938 MPT720938 MFX720938 LWB720938 LMF720938 LCJ720938 KSN720938 KIR720938 JYV720938 JOZ720938 JFD720938 IVH720938 ILL720938 IBP720938 HRT720938 HHX720938 GYB720938 GOF720938 GEJ720938 FUN720938 FKR720938 FAV720938 EQZ720938 EHD720938 DXH720938 DNL720938 DDP720938 CTT720938 CJX720938 CAB720938 BQF720938 BGJ720938 AWN720938 AMR720938 ACV720938 SZ720938 JD720938 H720938 WVP655402 WLT655402 WBX655402 VSB655402 VIF655402 UYJ655402 UON655402 UER655402 TUV655402 TKZ655402 TBD655402 SRH655402 SHL655402 RXP655402 RNT655402 RDX655402 QUB655402 QKF655402 QAJ655402 PQN655402 PGR655402 OWV655402 OMZ655402 ODD655402 NTH655402 NJL655402 MZP655402 MPT655402 MFX655402 LWB655402 LMF655402 LCJ655402 KSN655402 KIR655402 JYV655402 JOZ655402 JFD655402 IVH655402 ILL655402 IBP655402 HRT655402 HHX655402 GYB655402 GOF655402 GEJ655402 FUN655402 FKR655402 FAV655402 EQZ655402 EHD655402 DXH655402 DNL655402 DDP655402 CTT655402 CJX655402 CAB655402 BQF655402 BGJ655402 AWN655402 AMR655402 ACV655402 SZ655402 JD655402 H655402 WVP589866 WLT589866 WBX589866 VSB589866 VIF589866 UYJ589866 UON589866 UER589866 TUV589866 TKZ589866 TBD589866 SRH589866 SHL589866 RXP589866 RNT589866 RDX589866 QUB589866 QKF589866 QAJ589866 PQN589866 PGR589866 OWV589866 OMZ589866 ODD589866 NTH589866 NJL589866 MZP589866 MPT589866 MFX589866 LWB589866 LMF589866 LCJ589866 KSN589866 KIR589866 JYV589866 JOZ589866 JFD589866 IVH589866 ILL589866 IBP589866 HRT589866 HHX589866 GYB589866 GOF589866 GEJ589866 FUN589866 FKR589866 FAV589866 EQZ589866 EHD589866 DXH589866 DNL589866 DDP589866 CTT589866 CJX589866 CAB589866 BQF589866 BGJ589866 AWN589866 AMR589866 ACV589866 SZ589866 JD589866 H589866 WVP524330 WLT524330 WBX524330 VSB524330 VIF524330 UYJ524330 UON524330 UER524330 TUV524330 TKZ524330 TBD524330 SRH524330 SHL524330 RXP524330 RNT524330 RDX524330 QUB524330 QKF524330 QAJ524330 PQN524330 PGR524330 OWV524330 OMZ524330 ODD524330 NTH524330 NJL524330 MZP524330 MPT524330 MFX524330 LWB524330 LMF524330 LCJ524330 KSN524330 KIR524330 JYV524330 JOZ524330 JFD524330 IVH524330 ILL524330 IBP524330 HRT524330 HHX524330 GYB524330 GOF524330 GEJ524330 FUN524330 FKR524330 FAV524330 EQZ524330 EHD524330 DXH524330 DNL524330 DDP524330 CTT524330 CJX524330 CAB524330 BQF524330 BGJ524330 AWN524330 AMR524330 ACV524330 SZ524330 JD524330 H524330 WVP458794 WLT458794 WBX458794 VSB458794 VIF458794 UYJ458794 UON458794 UER458794 TUV458794 TKZ458794 TBD458794 SRH458794 SHL458794 RXP458794 RNT458794 RDX458794 QUB458794 QKF458794 QAJ458794 PQN458794 PGR458794 OWV458794 OMZ458794 ODD458794 NTH458794 NJL458794 MZP458794 MPT458794 MFX458794 LWB458794 LMF458794 LCJ458794 KSN458794 KIR458794 JYV458794 JOZ458794 JFD458794 IVH458794 ILL458794 IBP458794 HRT458794 HHX458794 GYB458794 GOF458794 GEJ458794 FUN458794 FKR458794 FAV458794 EQZ458794 EHD458794 DXH458794 DNL458794 DDP458794 CTT458794 CJX458794 CAB458794 BQF458794 BGJ458794 AWN458794 AMR458794 ACV458794 SZ458794 JD458794 H458794 WVP393258 WLT393258 WBX393258 VSB393258 VIF393258 UYJ393258 UON393258 UER393258 TUV393258 TKZ393258 TBD393258 SRH393258 SHL393258 RXP393258 RNT393258 RDX393258 QUB393258 QKF393258 QAJ393258 PQN393258 PGR393258 OWV393258 OMZ393258 ODD393258 NTH393258 NJL393258 MZP393258 MPT393258 MFX393258 LWB393258 LMF393258 LCJ393258 KSN393258 KIR393258 JYV393258 JOZ393258 JFD393258 IVH393258 ILL393258 IBP393258 HRT393258 HHX393258 GYB393258 GOF393258 GEJ393258 FUN393258 FKR393258 FAV393258 EQZ393258 EHD393258 DXH393258 DNL393258 DDP393258 CTT393258 CJX393258 CAB393258 BQF393258 BGJ393258 AWN393258 AMR393258 ACV393258 SZ393258 JD393258 H393258 WVP327722 WLT327722 WBX327722 VSB327722 VIF327722 UYJ327722 UON327722 UER327722 TUV327722 TKZ327722 TBD327722 SRH327722 SHL327722 RXP327722 RNT327722 RDX327722 QUB327722 QKF327722 QAJ327722 PQN327722 PGR327722 OWV327722 OMZ327722 ODD327722 NTH327722 NJL327722 MZP327722 MPT327722 MFX327722 LWB327722 LMF327722 LCJ327722 KSN327722 KIR327722 JYV327722 JOZ327722 JFD327722 IVH327722 ILL327722 IBP327722 HRT327722 HHX327722 GYB327722 GOF327722 GEJ327722 FUN327722 FKR327722 FAV327722 EQZ327722 EHD327722 DXH327722 DNL327722 DDP327722 CTT327722 CJX327722 CAB327722 BQF327722 BGJ327722 AWN327722 AMR327722 ACV327722 SZ327722 JD327722 H327722 WVP262186 WLT262186 WBX262186 VSB262186 VIF262186 UYJ262186 UON262186 UER262186 TUV262186 TKZ262186 TBD262186 SRH262186 SHL262186 RXP262186 RNT262186 RDX262186 QUB262186 QKF262186 QAJ262186 PQN262186 PGR262186 OWV262186 OMZ262186 ODD262186 NTH262186 NJL262186 MZP262186 MPT262186 MFX262186 LWB262186 LMF262186 LCJ262186 KSN262186 KIR262186 JYV262186 JOZ262186 JFD262186 IVH262186 ILL262186 IBP262186 HRT262186 HHX262186 GYB262186 GOF262186 GEJ262186 FUN262186 FKR262186 FAV262186 EQZ262186 EHD262186 DXH262186 DNL262186 DDP262186 CTT262186 CJX262186 CAB262186 BQF262186 BGJ262186 AWN262186 AMR262186 ACV262186 SZ262186 JD262186 H262186 WVP196650 WLT196650 WBX196650 VSB196650 VIF196650 UYJ196650 UON196650 UER196650 TUV196650 TKZ196650 TBD196650 SRH196650 SHL196650 RXP196650 RNT196650 RDX196650 QUB196650 QKF196650 QAJ196650 PQN196650 PGR196650 OWV196650 OMZ196650 ODD196650 NTH196650 NJL196650 MZP196650 MPT196650 MFX196650 LWB196650 LMF196650 LCJ196650 KSN196650 KIR196650 JYV196650 JOZ196650 JFD196650 IVH196650 ILL196650 IBP196650 HRT196650 HHX196650 GYB196650 GOF196650 GEJ196650 FUN196650 FKR196650 FAV196650 EQZ196650 EHD196650 DXH196650 DNL196650 DDP196650 CTT196650 CJX196650 CAB196650 BQF196650 BGJ196650 AWN196650 AMR196650 ACV196650 SZ196650 JD196650 H196650 WVP131114 WLT131114 WBX131114 VSB131114 VIF131114 UYJ131114 UON131114 UER131114 TUV131114 TKZ131114 TBD131114 SRH131114 SHL131114 RXP131114 RNT131114 RDX131114 QUB131114 QKF131114 QAJ131114 PQN131114 PGR131114 OWV131114 OMZ131114 ODD131114 NTH131114 NJL131114 MZP131114 MPT131114 MFX131114 LWB131114 LMF131114 LCJ131114 KSN131114 KIR131114 JYV131114 JOZ131114 JFD131114 IVH131114 ILL131114 IBP131114 HRT131114 HHX131114 GYB131114 GOF131114 GEJ131114 FUN131114 FKR131114 FAV131114 EQZ131114 EHD131114 DXH131114 DNL131114 DDP131114 CTT131114 CJX131114 CAB131114 BQF131114 BGJ131114 AWN131114 AMR131114 ACV131114 SZ131114 JD131114 H131114 WVP65578 WLT65578 WBX65578 VSB65578 VIF65578 UYJ65578 UON65578 UER65578 TUV65578 TKZ65578 TBD65578 SRH65578 SHL65578 RXP65578 RNT65578 RDX65578 QUB65578 QKF65578 QAJ65578 PQN65578 PGR65578 OWV65578 OMZ65578 ODD65578 NTH65578 NJL65578 MZP65578 MPT65578 MFX65578 LWB65578 LMF65578 LCJ65578 KSN65578 KIR65578 JYV65578 JOZ65578 JFD65578 IVH65578 ILL65578 IBP65578 HRT65578 HHX65578 GYB65578 GOF65578 GEJ65578 FUN65578 FKR65578 FAV65578 EQZ65578 EHD65578 DXH65578 DNL65578 DDP65578 CTT65578 CJX65578 CAB65578 BQF65578 BGJ65578 AWN65578 AMR65578 ACV65578 SZ65578 JD65578 H65578 WVP51 WLT51 WBX51 VSB51 VIF51 UYJ51 UON51 UER51 TUV51 TKZ51 TBD51 SRH51 SHL51 RXP51 RNT51 RDX51 QUB51 QKF51 QAJ51 PQN51 PGR51 OWV51 OMZ51 ODD51 NTH51 NJL51 MZP51 MPT51 MFX51 LWB51 LMF51 LCJ51 KSN51 KIR51 JYV51 JOZ51 JFD51 IVH51 ILL51 IBP51 HRT51 HHX51 GYB51 GOF51 GEJ51 FUN51 FKR51 FAV51 EQZ51 EHD51 DXH51 DNL51 DDP51 CTT51 CJX51 CAB51 BQF51 BGJ51 AWN51 AMR51 ACV51 SZ51 JD51">
      <formula1>$V$29:$V$31</formula1>
    </dataValidation>
    <dataValidation type="list" allowBlank="1" showInputMessage="1" showErrorMessage="1" sqref="E51 JA51 SW51 ACS51 AMO51 AWK51 BGG51 BQC51 BZY51 CJU51 CTQ51 DDM51 DNI51 DXE51 EHA51 EQW51 FAS51 FKO51 FUK51 GEG51 GOC51 GXY51 HHU51 HRQ51 IBM51 ILI51 IVE51 JFA51 JOW51 JYS51 KIO51 KSK51 LCG51 LMC51 LVY51 MFU51 MPQ51 MZM51 NJI51 NTE51 ODA51 OMW51 OWS51 PGO51 PQK51 QAG51 QKC51 QTY51 RDU51 RNQ51 RXM51 SHI51 SRE51 TBA51 TKW51 TUS51 UEO51 UOK51 UYG51 VIC51 VRY51 WBU51 WLQ51 WVM51 E65578 JA65578 SW65578 ACS65578 AMO65578 AWK65578 BGG65578 BQC65578 BZY65578 CJU65578 CTQ65578 DDM65578 DNI65578 DXE65578 EHA65578 EQW65578 FAS65578 FKO65578 FUK65578 GEG65578 GOC65578 GXY65578 HHU65578 HRQ65578 IBM65578 ILI65578 IVE65578 JFA65578 JOW65578 JYS65578 KIO65578 KSK65578 LCG65578 LMC65578 LVY65578 MFU65578 MPQ65578 MZM65578 NJI65578 NTE65578 ODA65578 OMW65578 OWS65578 PGO65578 PQK65578 QAG65578 QKC65578 QTY65578 RDU65578 RNQ65578 RXM65578 SHI65578 SRE65578 TBA65578 TKW65578 TUS65578 UEO65578 UOK65578 UYG65578 VIC65578 VRY65578 WBU65578 WLQ65578 WVM65578 E131114 JA131114 SW131114 ACS131114 AMO131114 AWK131114 BGG131114 BQC131114 BZY131114 CJU131114 CTQ131114 DDM131114 DNI131114 DXE131114 EHA131114 EQW131114 FAS131114 FKO131114 FUK131114 GEG131114 GOC131114 GXY131114 HHU131114 HRQ131114 IBM131114 ILI131114 IVE131114 JFA131114 JOW131114 JYS131114 KIO131114 KSK131114 LCG131114 LMC131114 LVY131114 MFU131114 MPQ131114 MZM131114 NJI131114 NTE131114 ODA131114 OMW131114 OWS131114 PGO131114 PQK131114 QAG131114 QKC131114 QTY131114 RDU131114 RNQ131114 RXM131114 SHI131114 SRE131114 TBA131114 TKW131114 TUS131114 UEO131114 UOK131114 UYG131114 VIC131114 VRY131114 WBU131114 WLQ131114 WVM131114 E196650 JA196650 SW196650 ACS196650 AMO196650 AWK196650 BGG196650 BQC196650 BZY196650 CJU196650 CTQ196650 DDM196650 DNI196650 DXE196650 EHA196650 EQW196650 FAS196650 FKO196650 FUK196650 GEG196650 GOC196650 GXY196650 HHU196650 HRQ196650 IBM196650 ILI196650 IVE196650 JFA196650 JOW196650 JYS196650 KIO196650 KSK196650 LCG196650 LMC196650 LVY196650 MFU196650 MPQ196650 MZM196650 NJI196650 NTE196650 ODA196650 OMW196650 OWS196650 PGO196650 PQK196650 QAG196650 QKC196650 QTY196650 RDU196650 RNQ196650 RXM196650 SHI196650 SRE196650 TBA196650 TKW196650 TUS196650 UEO196650 UOK196650 UYG196650 VIC196650 VRY196650 WBU196650 WLQ196650 WVM196650 E262186 JA262186 SW262186 ACS262186 AMO262186 AWK262186 BGG262186 BQC262186 BZY262186 CJU262186 CTQ262186 DDM262186 DNI262186 DXE262186 EHA262186 EQW262186 FAS262186 FKO262186 FUK262186 GEG262186 GOC262186 GXY262186 HHU262186 HRQ262186 IBM262186 ILI262186 IVE262186 JFA262186 JOW262186 JYS262186 KIO262186 KSK262186 LCG262186 LMC262186 LVY262186 MFU262186 MPQ262186 MZM262186 NJI262186 NTE262186 ODA262186 OMW262186 OWS262186 PGO262186 PQK262186 QAG262186 QKC262186 QTY262186 RDU262186 RNQ262186 RXM262186 SHI262186 SRE262186 TBA262186 TKW262186 TUS262186 UEO262186 UOK262186 UYG262186 VIC262186 VRY262186 WBU262186 WLQ262186 WVM262186 E327722 JA327722 SW327722 ACS327722 AMO327722 AWK327722 BGG327722 BQC327722 BZY327722 CJU327722 CTQ327722 DDM327722 DNI327722 DXE327722 EHA327722 EQW327722 FAS327722 FKO327722 FUK327722 GEG327722 GOC327722 GXY327722 HHU327722 HRQ327722 IBM327722 ILI327722 IVE327722 JFA327722 JOW327722 JYS327722 KIO327722 KSK327722 LCG327722 LMC327722 LVY327722 MFU327722 MPQ327722 MZM327722 NJI327722 NTE327722 ODA327722 OMW327722 OWS327722 PGO327722 PQK327722 QAG327722 QKC327722 QTY327722 RDU327722 RNQ327722 RXM327722 SHI327722 SRE327722 TBA327722 TKW327722 TUS327722 UEO327722 UOK327722 UYG327722 VIC327722 VRY327722 WBU327722 WLQ327722 WVM327722 E393258 JA393258 SW393258 ACS393258 AMO393258 AWK393258 BGG393258 BQC393258 BZY393258 CJU393258 CTQ393258 DDM393258 DNI393258 DXE393258 EHA393258 EQW393258 FAS393258 FKO393258 FUK393258 GEG393258 GOC393258 GXY393258 HHU393258 HRQ393258 IBM393258 ILI393258 IVE393258 JFA393258 JOW393258 JYS393258 KIO393258 KSK393258 LCG393258 LMC393258 LVY393258 MFU393258 MPQ393258 MZM393258 NJI393258 NTE393258 ODA393258 OMW393258 OWS393258 PGO393258 PQK393258 QAG393258 QKC393258 QTY393258 RDU393258 RNQ393258 RXM393258 SHI393258 SRE393258 TBA393258 TKW393258 TUS393258 UEO393258 UOK393258 UYG393258 VIC393258 VRY393258 WBU393258 WLQ393258 WVM393258 E458794 JA458794 SW458794 ACS458794 AMO458794 AWK458794 BGG458794 BQC458794 BZY458794 CJU458794 CTQ458794 DDM458794 DNI458794 DXE458794 EHA458794 EQW458794 FAS458794 FKO458794 FUK458794 GEG458794 GOC458794 GXY458794 HHU458794 HRQ458794 IBM458794 ILI458794 IVE458794 JFA458794 JOW458794 JYS458794 KIO458794 KSK458794 LCG458794 LMC458794 LVY458794 MFU458794 MPQ458794 MZM458794 NJI458794 NTE458794 ODA458794 OMW458794 OWS458794 PGO458794 PQK458794 QAG458794 QKC458794 QTY458794 RDU458794 RNQ458794 RXM458794 SHI458794 SRE458794 TBA458794 TKW458794 TUS458794 UEO458794 UOK458794 UYG458794 VIC458794 VRY458794 WBU458794 WLQ458794 WVM458794 E524330 JA524330 SW524330 ACS524330 AMO524330 AWK524330 BGG524330 BQC524330 BZY524330 CJU524330 CTQ524330 DDM524330 DNI524330 DXE524330 EHA524330 EQW524330 FAS524330 FKO524330 FUK524330 GEG524330 GOC524330 GXY524330 HHU524330 HRQ524330 IBM524330 ILI524330 IVE524330 JFA524330 JOW524330 JYS524330 KIO524330 KSK524330 LCG524330 LMC524330 LVY524330 MFU524330 MPQ524330 MZM524330 NJI524330 NTE524330 ODA524330 OMW524330 OWS524330 PGO524330 PQK524330 QAG524330 QKC524330 QTY524330 RDU524330 RNQ524330 RXM524330 SHI524330 SRE524330 TBA524330 TKW524330 TUS524330 UEO524330 UOK524330 UYG524330 VIC524330 VRY524330 WBU524330 WLQ524330 WVM524330 E589866 JA589866 SW589866 ACS589866 AMO589866 AWK589866 BGG589866 BQC589866 BZY589866 CJU589866 CTQ589866 DDM589866 DNI589866 DXE589866 EHA589866 EQW589866 FAS589866 FKO589866 FUK589866 GEG589866 GOC589866 GXY589866 HHU589866 HRQ589866 IBM589866 ILI589866 IVE589866 JFA589866 JOW589866 JYS589866 KIO589866 KSK589866 LCG589866 LMC589866 LVY589866 MFU589866 MPQ589866 MZM589866 NJI589866 NTE589866 ODA589866 OMW589866 OWS589866 PGO589866 PQK589866 QAG589866 QKC589866 QTY589866 RDU589866 RNQ589866 RXM589866 SHI589866 SRE589866 TBA589866 TKW589866 TUS589866 UEO589866 UOK589866 UYG589866 VIC589866 VRY589866 WBU589866 WLQ589866 WVM589866 E655402 JA655402 SW655402 ACS655402 AMO655402 AWK655402 BGG655402 BQC655402 BZY655402 CJU655402 CTQ655402 DDM655402 DNI655402 DXE655402 EHA655402 EQW655402 FAS655402 FKO655402 FUK655402 GEG655402 GOC655402 GXY655402 HHU655402 HRQ655402 IBM655402 ILI655402 IVE655402 JFA655402 JOW655402 JYS655402 KIO655402 KSK655402 LCG655402 LMC655402 LVY655402 MFU655402 MPQ655402 MZM655402 NJI655402 NTE655402 ODA655402 OMW655402 OWS655402 PGO655402 PQK655402 QAG655402 QKC655402 QTY655402 RDU655402 RNQ655402 RXM655402 SHI655402 SRE655402 TBA655402 TKW655402 TUS655402 UEO655402 UOK655402 UYG655402 VIC655402 VRY655402 WBU655402 WLQ655402 WVM655402 E720938 JA720938 SW720938 ACS720938 AMO720938 AWK720938 BGG720938 BQC720938 BZY720938 CJU720938 CTQ720938 DDM720938 DNI720938 DXE720938 EHA720938 EQW720938 FAS720938 FKO720938 FUK720938 GEG720938 GOC720938 GXY720938 HHU720938 HRQ720938 IBM720938 ILI720938 IVE720938 JFA720938 JOW720938 JYS720938 KIO720938 KSK720938 LCG720938 LMC720938 LVY720938 MFU720938 MPQ720938 MZM720938 NJI720938 NTE720938 ODA720938 OMW720938 OWS720938 PGO720938 PQK720938 QAG720938 QKC720938 QTY720938 RDU720938 RNQ720938 RXM720938 SHI720938 SRE720938 TBA720938 TKW720938 TUS720938 UEO720938 UOK720938 UYG720938 VIC720938 VRY720938 WBU720938 WLQ720938 WVM720938 E786474 JA786474 SW786474 ACS786474 AMO786474 AWK786474 BGG786474 BQC786474 BZY786474 CJU786474 CTQ786474 DDM786474 DNI786474 DXE786474 EHA786474 EQW786474 FAS786474 FKO786474 FUK786474 GEG786474 GOC786474 GXY786474 HHU786474 HRQ786474 IBM786474 ILI786474 IVE786474 JFA786474 JOW786474 JYS786474 KIO786474 KSK786474 LCG786474 LMC786474 LVY786474 MFU786474 MPQ786474 MZM786474 NJI786474 NTE786474 ODA786474 OMW786474 OWS786474 PGO786474 PQK786474 QAG786474 QKC786474 QTY786474 RDU786474 RNQ786474 RXM786474 SHI786474 SRE786474 TBA786474 TKW786474 TUS786474 UEO786474 UOK786474 UYG786474 VIC786474 VRY786474 WBU786474 WLQ786474 WVM786474 E852010 JA852010 SW852010 ACS852010 AMO852010 AWK852010 BGG852010 BQC852010 BZY852010 CJU852010 CTQ852010 DDM852010 DNI852010 DXE852010 EHA852010 EQW852010 FAS852010 FKO852010 FUK852010 GEG852010 GOC852010 GXY852010 HHU852010 HRQ852010 IBM852010 ILI852010 IVE852010 JFA852010 JOW852010 JYS852010 KIO852010 KSK852010 LCG852010 LMC852010 LVY852010 MFU852010 MPQ852010 MZM852010 NJI852010 NTE852010 ODA852010 OMW852010 OWS852010 PGO852010 PQK852010 QAG852010 QKC852010 QTY852010 RDU852010 RNQ852010 RXM852010 SHI852010 SRE852010 TBA852010 TKW852010 TUS852010 UEO852010 UOK852010 UYG852010 VIC852010 VRY852010 WBU852010 WLQ852010 WVM852010 E917546 JA917546 SW917546 ACS917546 AMO917546 AWK917546 BGG917546 BQC917546 BZY917546 CJU917546 CTQ917546 DDM917546 DNI917546 DXE917546 EHA917546 EQW917546 FAS917546 FKO917546 FUK917546 GEG917546 GOC917546 GXY917546 HHU917546 HRQ917546 IBM917546 ILI917546 IVE917546 JFA917546 JOW917546 JYS917546 KIO917546 KSK917546 LCG917546 LMC917546 LVY917546 MFU917546 MPQ917546 MZM917546 NJI917546 NTE917546 ODA917546 OMW917546 OWS917546 PGO917546 PQK917546 QAG917546 QKC917546 QTY917546 RDU917546 RNQ917546 RXM917546 SHI917546 SRE917546 TBA917546 TKW917546 TUS917546 UEO917546 UOK917546 UYG917546 VIC917546 VRY917546 WBU917546 WLQ917546 WVM917546 E983082 JA983082 SW983082 ACS983082 AMO983082 AWK983082 BGG983082 BQC983082 BZY983082 CJU983082 CTQ983082 DDM983082 DNI983082 DXE983082 EHA983082 EQW983082 FAS983082 FKO983082 FUK983082 GEG983082 GOC983082 GXY983082 HHU983082 HRQ983082 IBM983082 ILI983082 IVE983082 JFA983082 JOW983082 JYS983082 KIO983082 KSK983082 LCG983082 LMC983082 LVY983082 MFU983082 MPQ983082 MZM983082 NJI983082 NTE983082 ODA983082 OMW983082 OWS983082 PGO983082 PQK983082 QAG983082 QKC983082 QTY983082 RDU983082 RNQ983082 RXM983082 SHI983082 SRE983082 TBA983082 TKW983082 TUS983082 UEO983082 UOK983082 UYG983082 VIC983082 VRY983082 WBU983082 WLQ983082 WVM983082">
      <formula1>$X$29:$X$55</formula1>
    </dataValidation>
    <dataValidation type="list" allowBlank="1" showInputMessage="1" showErrorMessage="1" sqref="WVP983039:WVS983039 JD16:JG16 WLT983039:WLW983039 WBX983039:WCA983039 VSB983039:VSE983039 VIF983039:VII983039 UYJ983039:UYM983039 UON983039:UOQ983039 UER983039:UEU983039 TUV983039:TUY983039 TKZ983039:TLC983039 TBD983039:TBG983039 SRH983039:SRK983039 SHL983039:SHO983039 RXP983039:RXS983039 RNT983039:RNW983039 RDX983039:REA983039 QUB983039:QUE983039 QKF983039:QKI983039 QAJ983039:QAM983039 PQN983039:PQQ983039 PGR983039:PGU983039 OWV983039:OWY983039 OMZ983039:ONC983039 ODD983039:ODG983039 NTH983039:NTK983039 NJL983039:NJO983039 MZP983039:MZS983039 MPT983039:MPW983039 MFX983039:MGA983039 LWB983039:LWE983039 LMF983039:LMI983039 LCJ983039:LCM983039 KSN983039:KSQ983039 KIR983039:KIU983039 JYV983039:JYY983039 JOZ983039:JPC983039 JFD983039:JFG983039 IVH983039:IVK983039 ILL983039:ILO983039 IBP983039:IBS983039 HRT983039:HRW983039 HHX983039:HIA983039 GYB983039:GYE983039 GOF983039:GOI983039 GEJ983039:GEM983039 FUN983039:FUQ983039 FKR983039:FKU983039 FAV983039:FAY983039 EQZ983039:ERC983039 EHD983039:EHG983039 DXH983039:DXK983039 DNL983039:DNO983039 DDP983039:DDS983039 CTT983039:CTW983039 CJX983039:CKA983039 CAB983039:CAE983039 BQF983039:BQI983039 BGJ983039:BGM983039 AWN983039:AWQ983039 AMR983039:AMU983039 ACV983039:ACY983039 SZ983039:TC983039 JD983039:JG983039 H983039:K983039 WVP917503:WVS917503 WLT917503:WLW917503 WBX917503:WCA917503 VSB917503:VSE917503 VIF917503:VII917503 UYJ917503:UYM917503 UON917503:UOQ917503 UER917503:UEU917503 TUV917503:TUY917503 TKZ917503:TLC917503 TBD917503:TBG917503 SRH917503:SRK917503 SHL917503:SHO917503 RXP917503:RXS917503 RNT917503:RNW917503 RDX917503:REA917503 QUB917503:QUE917503 QKF917503:QKI917503 QAJ917503:QAM917503 PQN917503:PQQ917503 PGR917503:PGU917503 OWV917503:OWY917503 OMZ917503:ONC917503 ODD917503:ODG917503 NTH917503:NTK917503 NJL917503:NJO917503 MZP917503:MZS917503 MPT917503:MPW917503 MFX917503:MGA917503 LWB917503:LWE917503 LMF917503:LMI917503 LCJ917503:LCM917503 KSN917503:KSQ917503 KIR917503:KIU917503 JYV917503:JYY917503 JOZ917503:JPC917503 JFD917503:JFG917503 IVH917503:IVK917503 ILL917503:ILO917503 IBP917503:IBS917503 HRT917503:HRW917503 HHX917503:HIA917503 GYB917503:GYE917503 GOF917503:GOI917503 GEJ917503:GEM917503 FUN917503:FUQ917503 FKR917503:FKU917503 FAV917503:FAY917503 EQZ917503:ERC917503 EHD917503:EHG917503 DXH917503:DXK917503 DNL917503:DNO917503 DDP917503:DDS917503 CTT917503:CTW917503 CJX917503:CKA917503 CAB917503:CAE917503 BQF917503:BQI917503 BGJ917503:BGM917503 AWN917503:AWQ917503 AMR917503:AMU917503 ACV917503:ACY917503 SZ917503:TC917503 JD917503:JG917503 H917503:K917503 WVP851967:WVS851967 WLT851967:WLW851967 WBX851967:WCA851967 VSB851967:VSE851967 VIF851967:VII851967 UYJ851967:UYM851967 UON851967:UOQ851967 UER851967:UEU851967 TUV851967:TUY851967 TKZ851967:TLC851967 TBD851967:TBG851967 SRH851967:SRK851967 SHL851967:SHO851967 RXP851967:RXS851967 RNT851967:RNW851967 RDX851967:REA851967 QUB851967:QUE851967 QKF851967:QKI851967 QAJ851967:QAM851967 PQN851967:PQQ851967 PGR851967:PGU851967 OWV851967:OWY851967 OMZ851967:ONC851967 ODD851967:ODG851967 NTH851967:NTK851967 NJL851967:NJO851967 MZP851967:MZS851967 MPT851967:MPW851967 MFX851967:MGA851967 LWB851967:LWE851967 LMF851967:LMI851967 LCJ851967:LCM851967 KSN851967:KSQ851967 KIR851967:KIU851967 JYV851967:JYY851967 JOZ851967:JPC851967 JFD851967:JFG851967 IVH851967:IVK851967 ILL851967:ILO851967 IBP851967:IBS851967 HRT851967:HRW851967 HHX851967:HIA851967 GYB851967:GYE851967 GOF851967:GOI851967 GEJ851967:GEM851967 FUN851967:FUQ851967 FKR851967:FKU851967 FAV851967:FAY851967 EQZ851967:ERC851967 EHD851967:EHG851967 DXH851967:DXK851967 DNL851967:DNO851967 DDP851967:DDS851967 CTT851967:CTW851967 CJX851967:CKA851967 CAB851967:CAE851967 BQF851967:BQI851967 BGJ851967:BGM851967 AWN851967:AWQ851967 AMR851967:AMU851967 ACV851967:ACY851967 SZ851967:TC851967 JD851967:JG851967 H851967:K851967 WVP786431:WVS786431 WLT786431:WLW786431 WBX786431:WCA786431 VSB786431:VSE786431 VIF786431:VII786431 UYJ786431:UYM786431 UON786431:UOQ786431 UER786431:UEU786431 TUV786431:TUY786431 TKZ786431:TLC786431 TBD786431:TBG786431 SRH786431:SRK786431 SHL786431:SHO786431 RXP786431:RXS786431 RNT786431:RNW786431 RDX786431:REA786431 QUB786431:QUE786431 QKF786431:QKI786431 QAJ786431:QAM786431 PQN786431:PQQ786431 PGR786431:PGU786431 OWV786431:OWY786431 OMZ786431:ONC786431 ODD786431:ODG786431 NTH786431:NTK786431 NJL786431:NJO786431 MZP786431:MZS786431 MPT786431:MPW786431 MFX786431:MGA786431 LWB786431:LWE786431 LMF786431:LMI786431 LCJ786431:LCM786431 KSN786431:KSQ786431 KIR786431:KIU786431 JYV786431:JYY786431 JOZ786431:JPC786431 JFD786431:JFG786431 IVH786431:IVK786431 ILL786431:ILO786431 IBP786431:IBS786431 HRT786431:HRW786431 HHX786431:HIA786431 GYB786431:GYE786431 GOF786431:GOI786431 GEJ786431:GEM786431 FUN786431:FUQ786431 FKR786431:FKU786431 FAV786431:FAY786431 EQZ786431:ERC786431 EHD786431:EHG786431 DXH786431:DXK786431 DNL786431:DNO786431 DDP786431:DDS786431 CTT786431:CTW786431 CJX786431:CKA786431 CAB786431:CAE786431 BQF786431:BQI786431 BGJ786431:BGM786431 AWN786431:AWQ786431 AMR786431:AMU786431 ACV786431:ACY786431 SZ786431:TC786431 JD786431:JG786431 H786431:K786431 WVP720895:WVS720895 WLT720895:WLW720895 WBX720895:WCA720895 VSB720895:VSE720895 VIF720895:VII720895 UYJ720895:UYM720895 UON720895:UOQ720895 UER720895:UEU720895 TUV720895:TUY720895 TKZ720895:TLC720895 TBD720895:TBG720895 SRH720895:SRK720895 SHL720895:SHO720895 RXP720895:RXS720895 RNT720895:RNW720895 RDX720895:REA720895 QUB720895:QUE720895 QKF720895:QKI720895 QAJ720895:QAM720895 PQN720895:PQQ720895 PGR720895:PGU720895 OWV720895:OWY720895 OMZ720895:ONC720895 ODD720895:ODG720895 NTH720895:NTK720895 NJL720895:NJO720895 MZP720895:MZS720895 MPT720895:MPW720895 MFX720895:MGA720895 LWB720895:LWE720895 LMF720895:LMI720895 LCJ720895:LCM720895 KSN720895:KSQ720895 KIR720895:KIU720895 JYV720895:JYY720895 JOZ720895:JPC720895 JFD720895:JFG720895 IVH720895:IVK720895 ILL720895:ILO720895 IBP720895:IBS720895 HRT720895:HRW720895 HHX720895:HIA720895 GYB720895:GYE720895 GOF720895:GOI720895 GEJ720895:GEM720895 FUN720895:FUQ720895 FKR720895:FKU720895 FAV720895:FAY720895 EQZ720895:ERC720895 EHD720895:EHG720895 DXH720895:DXK720895 DNL720895:DNO720895 DDP720895:DDS720895 CTT720895:CTW720895 CJX720895:CKA720895 CAB720895:CAE720895 BQF720895:BQI720895 BGJ720895:BGM720895 AWN720895:AWQ720895 AMR720895:AMU720895 ACV720895:ACY720895 SZ720895:TC720895 JD720895:JG720895 H720895:K720895 WVP655359:WVS655359 WLT655359:WLW655359 WBX655359:WCA655359 VSB655359:VSE655359 VIF655359:VII655359 UYJ655359:UYM655359 UON655359:UOQ655359 UER655359:UEU655359 TUV655359:TUY655359 TKZ655359:TLC655359 TBD655359:TBG655359 SRH655359:SRK655359 SHL655359:SHO655359 RXP655359:RXS655359 RNT655359:RNW655359 RDX655359:REA655359 QUB655359:QUE655359 QKF655359:QKI655359 QAJ655359:QAM655359 PQN655359:PQQ655359 PGR655359:PGU655359 OWV655359:OWY655359 OMZ655359:ONC655359 ODD655359:ODG655359 NTH655359:NTK655359 NJL655359:NJO655359 MZP655359:MZS655359 MPT655359:MPW655359 MFX655359:MGA655359 LWB655359:LWE655359 LMF655359:LMI655359 LCJ655359:LCM655359 KSN655359:KSQ655359 KIR655359:KIU655359 JYV655359:JYY655359 JOZ655359:JPC655359 JFD655359:JFG655359 IVH655359:IVK655359 ILL655359:ILO655359 IBP655359:IBS655359 HRT655359:HRW655359 HHX655359:HIA655359 GYB655359:GYE655359 GOF655359:GOI655359 GEJ655359:GEM655359 FUN655359:FUQ655359 FKR655359:FKU655359 FAV655359:FAY655359 EQZ655359:ERC655359 EHD655359:EHG655359 DXH655359:DXK655359 DNL655359:DNO655359 DDP655359:DDS655359 CTT655359:CTW655359 CJX655359:CKA655359 CAB655359:CAE655359 BQF655359:BQI655359 BGJ655359:BGM655359 AWN655359:AWQ655359 AMR655359:AMU655359 ACV655359:ACY655359 SZ655359:TC655359 JD655359:JG655359 H655359:K655359 WVP589823:WVS589823 WLT589823:WLW589823 WBX589823:WCA589823 VSB589823:VSE589823 VIF589823:VII589823 UYJ589823:UYM589823 UON589823:UOQ589823 UER589823:UEU589823 TUV589823:TUY589823 TKZ589823:TLC589823 TBD589823:TBG589823 SRH589823:SRK589823 SHL589823:SHO589823 RXP589823:RXS589823 RNT589823:RNW589823 RDX589823:REA589823 QUB589823:QUE589823 QKF589823:QKI589823 QAJ589823:QAM589823 PQN589823:PQQ589823 PGR589823:PGU589823 OWV589823:OWY589823 OMZ589823:ONC589823 ODD589823:ODG589823 NTH589823:NTK589823 NJL589823:NJO589823 MZP589823:MZS589823 MPT589823:MPW589823 MFX589823:MGA589823 LWB589823:LWE589823 LMF589823:LMI589823 LCJ589823:LCM589823 KSN589823:KSQ589823 KIR589823:KIU589823 JYV589823:JYY589823 JOZ589823:JPC589823 JFD589823:JFG589823 IVH589823:IVK589823 ILL589823:ILO589823 IBP589823:IBS589823 HRT589823:HRW589823 HHX589823:HIA589823 GYB589823:GYE589823 GOF589823:GOI589823 GEJ589823:GEM589823 FUN589823:FUQ589823 FKR589823:FKU589823 FAV589823:FAY589823 EQZ589823:ERC589823 EHD589823:EHG589823 DXH589823:DXK589823 DNL589823:DNO589823 DDP589823:DDS589823 CTT589823:CTW589823 CJX589823:CKA589823 CAB589823:CAE589823 BQF589823:BQI589823 BGJ589823:BGM589823 AWN589823:AWQ589823 AMR589823:AMU589823 ACV589823:ACY589823 SZ589823:TC589823 JD589823:JG589823 H589823:K589823 WVP524287:WVS524287 WLT524287:WLW524287 WBX524287:WCA524287 VSB524287:VSE524287 VIF524287:VII524287 UYJ524287:UYM524287 UON524287:UOQ524287 UER524287:UEU524287 TUV524287:TUY524287 TKZ524287:TLC524287 TBD524287:TBG524287 SRH524287:SRK524287 SHL524287:SHO524287 RXP524287:RXS524287 RNT524287:RNW524287 RDX524287:REA524287 QUB524287:QUE524287 QKF524287:QKI524287 QAJ524287:QAM524287 PQN524287:PQQ524287 PGR524287:PGU524287 OWV524287:OWY524287 OMZ524287:ONC524287 ODD524287:ODG524287 NTH524287:NTK524287 NJL524287:NJO524287 MZP524287:MZS524287 MPT524287:MPW524287 MFX524287:MGA524287 LWB524287:LWE524287 LMF524287:LMI524287 LCJ524287:LCM524287 KSN524287:KSQ524287 KIR524287:KIU524287 JYV524287:JYY524287 JOZ524287:JPC524287 JFD524287:JFG524287 IVH524287:IVK524287 ILL524287:ILO524287 IBP524287:IBS524287 HRT524287:HRW524287 HHX524287:HIA524287 GYB524287:GYE524287 GOF524287:GOI524287 GEJ524287:GEM524287 FUN524287:FUQ524287 FKR524287:FKU524287 FAV524287:FAY524287 EQZ524287:ERC524287 EHD524287:EHG524287 DXH524287:DXK524287 DNL524287:DNO524287 DDP524287:DDS524287 CTT524287:CTW524287 CJX524287:CKA524287 CAB524287:CAE524287 BQF524287:BQI524287 BGJ524287:BGM524287 AWN524287:AWQ524287 AMR524287:AMU524287 ACV524287:ACY524287 SZ524287:TC524287 JD524287:JG524287 H524287:K524287 WVP458751:WVS458751 WLT458751:WLW458751 WBX458751:WCA458751 VSB458751:VSE458751 VIF458751:VII458751 UYJ458751:UYM458751 UON458751:UOQ458751 UER458751:UEU458751 TUV458751:TUY458751 TKZ458751:TLC458751 TBD458751:TBG458751 SRH458751:SRK458751 SHL458751:SHO458751 RXP458751:RXS458751 RNT458751:RNW458751 RDX458751:REA458751 QUB458751:QUE458751 QKF458751:QKI458751 QAJ458751:QAM458751 PQN458751:PQQ458751 PGR458751:PGU458751 OWV458751:OWY458751 OMZ458751:ONC458751 ODD458751:ODG458751 NTH458751:NTK458751 NJL458751:NJO458751 MZP458751:MZS458751 MPT458751:MPW458751 MFX458751:MGA458751 LWB458751:LWE458751 LMF458751:LMI458751 LCJ458751:LCM458751 KSN458751:KSQ458751 KIR458751:KIU458751 JYV458751:JYY458751 JOZ458751:JPC458751 JFD458751:JFG458751 IVH458751:IVK458751 ILL458751:ILO458751 IBP458751:IBS458751 HRT458751:HRW458751 HHX458751:HIA458751 GYB458751:GYE458751 GOF458751:GOI458751 GEJ458751:GEM458751 FUN458751:FUQ458751 FKR458751:FKU458751 FAV458751:FAY458751 EQZ458751:ERC458751 EHD458751:EHG458751 DXH458751:DXK458751 DNL458751:DNO458751 DDP458751:DDS458751 CTT458751:CTW458751 CJX458751:CKA458751 CAB458751:CAE458751 BQF458751:BQI458751 BGJ458751:BGM458751 AWN458751:AWQ458751 AMR458751:AMU458751 ACV458751:ACY458751 SZ458751:TC458751 JD458751:JG458751 H458751:K458751 WVP393215:WVS393215 WLT393215:WLW393215 WBX393215:WCA393215 VSB393215:VSE393215 VIF393215:VII393215 UYJ393215:UYM393215 UON393215:UOQ393215 UER393215:UEU393215 TUV393215:TUY393215 TKZ393215:TLC393215 TBD393215:TBG393215 SRH393215:SRK393215 SHL393215:SHO393215 RXP393215:RXS393215 RNT393215:RNW393215 RDX393215:REA393215 QUB393215:QUE393215 QKF393215:QKI393215 QAJ393215:QAM393215 PQN393215:PQQ393215 PGR393215:PGU393215 OWV393215:OWY393215 OMZ393215:ONC393215 ODD393215:ODG393215 NTH393215:NTK393215 NJL393215:NJO393215 MZP393215:MZS393215 MPT393215:MPW393215 MFX393215:MGA393215 LWB393215:LWE393215 LMF393215:LMI393215 LCJ393215:LCM393215 KSN393215:KSQ393215 KIR393215:KIU393215 JYV393215:JYY393215 JOZ393215:JPC393215 JFD393215:JFG393215 IVH393215:IVK393215 ILL393215:ILO393215 IBP393215:IBS393215 HRT393215:HRW393215 HHX393215:HIA393215 GYB393215:GYE393215 GOF393215:GOI393215 GEJ393215:GEM393215 FUN393215:FUQ393215 FKR393215:FKU393215 FAV393215:FAY393215 EQZ393215:ERC393215 EHD393215:EHG393215 DXH393215:DXK393215 DNL393215:DNO393215 DDP393215:DDS393215 CTT393215:CTW393215 CJX393215:CKA393215 CAB393215:CAE393215 BQF393215:BQI393215 BGJ393215:BGM393215 AWN393215:AWQ393215 AMR393215:AMU393215 ACV393215:ACY393215 SZ393215:TC393215 JD393215:JG393215 H393215:K393215 WVP327679:WVS327679 WLT327679:WLW327679 WBX327679:WCA327679 VSB327679:VSE327679 VIF327679:VII327679 UYJ327679:UYM327679 UON327679:UOQ327679 UER327679:UEU327679 TUV327679:TUY327679 TKZ327679:TLC327679 TBD327679:TBG327679 SRH327679:SRK327679 SHL327679:SHO327679 RXP327679:RXS327679 RNT327679:RNW327679 RDX327679:REA327679 QUB327679:QUE327679 QKF327679:QKI327679 QAJ327679:QAM327679 PQN327679:PQQ327679 PGR327679:PGU327679 OWV327679:OWY327679 OMZ327679:ONC327679 ODD327679:ODG327679 NTH327679:NTK327679 NJL327679:NJO327679 MZP327679:MZS327679 MPT327679:MPW327679 MFX327679:MGA327679 LWB327679:LWE327679 LMF327679:LMI327679 LCJ327679:LCM327679 KSN327679:KSQ327679 KIR327679:KIU327679 JYV327679:JYY327679 JOZ327679:JPC327679 JFD327679:JFG327679 IVH327679:IVK327679 ILL327679:ILO327679 IBP327679:IBS327679 HRT327679:HRW327679 HHX327679:HIA327679 GYB327679:GYE327679 GOF327679:GOI327679 GEJ327679:GEM327679 FUN327679:FUQ327679 FKR327679:FKU327679 FAV327679:FAY327679 EQZ327679:ERC327679 EHD327679:EHG327679 DXH327679:DXK327679 DNL327679:DNO327679 DDP327679:DDS327679 CTT327679:CTW327679 CJX327679:CKA327679 CAB327679:CAE327679 BQF327679:BQI327679 BGJ327679:BGM327679 AWN327679:AWQ327679 AMR327679:AMU327679 ACV327679:ACY327679 SZ327679:TC327679 JD327679:JG327679 H327679:K327679 WVP262143:WVS262143 WLT262143:WLW262143 WBX262143:WCA262143 VSB262143:VSE262143 VIF262143:VII262143 UYJ262143:UYM262143 UON262143:UOQ262143 UER262143:UEU262143 TUV262143:TUY262143 TKZ262143:TLC262143 TBD262143:TBG262143 SRH262143:SRK262143 SHL262143:SHO262143 RXP262143:RXS262143 RNT262143:RNW262143 RDX262143:REA262143 QUB262143:QUE262143 QKF262143:QKI262143 QAJ262143:QAM262143 PQN262143:PQQ262143 PGR262143:PGU262143 OWV262143:OWY262143 OMZ262143:ONC262143 ODD262143:ODG262143 NTH262143:NTK262143 NJL262143:NJO262143 MZP262143:MZS262143 MPT262143:MPW262143 MFX262143:MGA262143 LWB262143:LWE262143 LMF262143:LMI262143 LCJ262143:LCM262143 KSN262143:KSQ262143 KIR262143:KIU262143 JYV262143:JYY262143 JOZ262143:JPC262143 JFD262143:JFG262143 IVH262143:IVK262143 ILL262143:ILO262143 IBP262143:IBS262143 HRT262143:HRW262143 HHX262143:HIA262143 GYB262143:GYE262143 GOF262143:GOI262143 GEJ262143:GEM262143 FUN262143:FUQ262143 FKR262143:FKU262143 FAV262143:FAY262143 EQZ262143:ERC262143 EHD262143:EHG262143 DXH262143:DXK262143 DNL262143:DNO262143 DDP262143:DDS262143 CTT262143:CTW262143 CJX262143:CKA262143 CAB262143:CAE262143 BQF262143:BQI262143 BGJ262143:BGM262143 AWN262143:AWQ262143 AMR262143:AMU262143 ACV262143:ACY262143 SZ262143:TC262143 JD262143:JG262143 H262143:K262143 WVP196607:WVS196607 WLT196607:WLW196607 WBX196607:WCA196607 VSB196607:VSE196607 VIF196607:VII196607 UYJ196607:UYM196607 UON196607:UOQ196607 UER196607:UEU196607 TUV196607:TUY196607 TKZ196607:TLC196607 TBD196607:TBG196607 SRH196607:SRK196607 SHL196607:SHO196607 RXP196607:RXS196607 RNT196607:RNW196607 RDX196607:REA196607 QUB196607:QUE196607 QKF196607:QKI196607 QAJ196607:QAM196607 PQN196607:PQQ196607 PGR196607:PGU196607 OWV196607:OWY196607 OMZ196607:ONC196607 ODD196607:ODG196607 NTH196607:NTK196607 NJL196607:NJO196607 MZP196607:MZS196607 MPT196607:MPW196607 MFX196607:MGA196607 LWB196607:LWE196607 LMF196607:LMI196607 LCJ196607:LCM196607 KSN196607:KSQ196607 KIR196607:KIU196607 JYV196607:JYY196607 JOZ196607:JPC196607 JFD196607:JFG196607 IVH196607:IVK196607 ILL196607:ILO196607 IBP196607:IBS196607 HRT196607:HRW196607 HHX196607:HIA196607 GYB196607:GYE196607 GOF196607:GOI196607 GEJ196607:GEM196607 FUN196607:FUQ196607 FKR196607:FKU196607 FAV196607:FAY196607 EQZ196607:ERC196607 EHD196607:EHG196607 DXH196607:DXK196607 DNL196607:DNO196607 DDP196607:DDS196607 CTT196607:CTW196607 CJX196607:CKA196607 CAB196607:CAE196607 BQF196607:BQI196607 BGJ196607:BGM196607 AWN196607:AWQ196607 AMR196607:AMU196607 ACV196607:ACY196607 SZ196607:TC196607 JD196607:JG196607 H196607:K196607 WVP131071:WVS131071 WLT131071:WLW131071 WBX131071:WCA131071 VSB131071:VSE131071 VIF131071:VII131071 UYJ131071:UYM131071 UON131071:UOQ131071 UER131071:UEU131071 TUV131071:TUY131071 TKZ131071:TLC131071 TBD131071:TBG131071 SRH131071:SRK131071 SHL131071:SHO131071 RXP131071:RXS131071 RNT131071:RNW131071 RDX131071:REA131071 QUB131071:QUE131071 QKF131071:QKI131071 QAJ131071:QAM131071 PQN131071:PQQ131071 PGR131071:PGU131071 OWV131071:OWY131071 OMZ131071:ONC131071 ODD131071:ODG131071 NTH131071:NTK131071 NJL131071:NJO131071 MZP131071:MZS131071 MPT131071:MPW131071 MFX131071:MGA131071 LWB131071:LWE131071 LMF131071:LMI131071 LCJ131071:LCM131071 KSN131071:KSQ131071 KIR131071:KIU131071 JYV131071:JYY131071 JOZ131071:JPC131071 JFD131071:JFG131071 IVH131071:IVK131071 ILL131071:ILO131071 IBP131071:IBS131071 HRT131071:HRW131071 HHX131071:HIA131071 GYB131071:GYE131071 GOF131071:GOI131071 GEJ131071:GEM131071 FUN131071:FUQ131071 FKR131071:FKU131071 FAV131071:FAY131071 EQZ131071:ERC131071 EHD131071:EHG131071 DXH131071:DXK131071 DNL131071:DNO131071 DDP131071:DDS131071 CTT131071:CTW131071 CJX131071:CKA131071 CAB131071:CAE131071 BQF131071:BQI131071 BGJ131071:BGM131071 AWN131071:AWQ131071 AMR131071:AMU131071 ACV131071:ACY131071 SZ131071:TC131071 JD131071:JG131071 H131071:K131071 WVP65535:WVS65535 WLT65535:WLW65535 WBX65535:WCA65535 VSB65535:VSE65535 VIF65535:VII65535 UYJ65535:UYM65535 UON65535:UOQ65535 UER65535:UEU65535 TUV65535:TUY65535 TKZ65535:TLC65535 TBD65535:TBG65535 SRH65535:SRK65535 SHL65535:SHO65535 RXP65535:RXS65535 RNT65535:RNW65535 RDX65535:REA65535 QUB65535:QUE65535 QKF65535:QKI65535 QAJ65535:QAM65535 PQN65535:PQQ65535 PGR65535:PGU65535 OWV65535:OWY65535 OMZ65535:ONC65535 ODD65535:ODG65535 NTH65535:NTK65535 NJL65535:NJO65535 MZP65535:MZS65535 MPT65535:MPW65535 MFX65535:MGA65535 LWB65535:LWE65535 LMF65535:LMI65535 LCJ65535:LCM65535 KSN65535:KSQ65535 KIR65535:KIU65535 JYV65535:JYY65535 JOZ65535:JPC65535 JFD65535:JFG65535 IVH65535:IVK65535 ILL65535:ILO65535 IBP65535:IBS65535 HRT65535:HRW65535 HHX65535:HIA65535 GYB65535:GYE65535 GOF65535:GOI65535 GEJ65535:GEM65535 FUN65535:FUQ65535 FKR65535:FKU65535 FAV65535:FAY65535 EQZ65535:ERC65535 EHD65535:EHG65535 DXH65535:DXK65535 DNL65535:DNO65535 DDP65535:DDS65535 CTT65535:CTW65535 CJX65535:CKA65535 CAB65535:CAE65535 BQF65535:BQI65535 BGJ65535:BGM65535 AWN65535:AWQ65535 AMR65535:AMU65535 ACV65535:ACY65535 SZ65535:TC65535 JD65535:JG65535 H65535:K65535 WVP16:WVS16 WLT16:WLW16 WBX16:WCA16 VSB16:VSE16 VIF16:VII16 UYJ16:UYM16 UON16:UOQ16 UER16:UEU16 TUV16:TUY16 TKZ16:TLC16 TBD16:TBG16 SRH16:SRK16 SHL16:SHO16 RXP16:RXS16 RNT16:RNW16 RDX16:REA16 QUB16:QUE16 QKF16:QKI16 QAJ16:QAM16 PQN16:PQQ16 PGR16:PGU16 OWV16:OWY16 OMZ16:ONC16 ODD16:ODG16 NTH16:NTK16 NJL16:NJO16 MZP16:MZS16 MPT16:MPW16 MFX16:MGA16 LWB16:LWE16 LMF16:LMI16 LCJ16:LCM16 KSN16:KSQ16 KIR16:KIU16 JYV16:JYY16 JOZ16:JPC16 JFD16:JFG16 IVH16:IVK16 ILL16:ILO16 IBP16:IBS16 HRT16:HRW16 HHX16:HIA16 GYB16:GYE16 GOF16:GOI16 GEJ16:GEM16 FUN16:FUQ16 FKR16:FKU16 FAV16:FAY16 EQZ16:ERC16 EHD16:EHG16 DXH16:DXK16 DNL16:DNO16 DDP16:DDS16 CTT16:CTW16 CJX16:CKA16 CAB16:CAE16 BQF16:BQI16 BGJ16:BGM16 AWN16:AWQ16 AMR16:AMU16 ACV16:ACY16 SZ16:TC16">
      <formula1>$O$29:$O$105</formula1>
    </dataValidation>
  </dataValidations>
  <hyperlinks>
    <hyperlink ref="D92" r:id="rId1" display="fbiguet@citya.com"/>
  </hyperlinks>
  <printOptions horizontalCentered="1"/>
  <pageMargins left="0.19685039370078741" right="0.19685039370078741" top="0.39370078740157483" bottom="0.19685039370078741" header="0.51181102362204722" footer="0.51181102362204722"/>
  <pageSetup paperSize="9" scale="71" orientation="portrait" r:id="rId2"/>
  <headerFooter alignWithMargins="0"/>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5</vt:i4>
      </vt:variant>
    </vt:vector>
  </HeadingPairs>
  <TitlesOfParts>
    <vt:vector size="7" baseType="lpstr">
      <vt:lpstr>base CA</vt:lpstr>
      <vt:lpstr>Facture</vt:lpstr>
      <vt:lpstr>affectation</vt:lpstr>
      <vt:lpstr>agences</vt:lpstr>
      <vt:lpstr>Intitulé</vt:lpstr>
      <vt:lpstr>tva</vt:lpstr>
      <vt:lpstr>Facture!Zone_d_impression</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Elodie BONNET</dc:creator>
  <cp:keywords/>
  <dc:description/>
  <cp:lastModifiedBy>215902</cp:lastModifiedBy>
  <cp:revision/>
  <cp:lastPrinted>2019-03-08T13:57:26Z</cp:lastPrinted>
  <dcterms:created xsi:type="dcterms:W3CDTF">2014-01-05T16:34:56Z</dcterms:created>
  <dcterms:modified xsi:type="dcterms:W3CDTF">2019-03-13T13:41:17Z</dcterms:modified>
  <cp:category/>
  <cp:contentStatus/>
</cp:coreProperties>
</file>