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showInkAnnotation="0" codeName="ThisWorkbook" hidePivotFieldList="1" defaultThemeVersion="124226"/>
  <bookViews>
    <workbookView xWindow="9705" yWindow="-15" windowWidth="9540" windowHeight="11760"/>
  </bookViews>
  <sheets>
    <sheet name="Journal" sheetId="4" r:id="rId1"/>
    <sheet name="Formules" sheetId="9" state="hidden" r:id="rId2"/>
    <sheet name="Fournisseur" sheetId="1" state="hidden" r:id="rId3"/>
    <sheet name="Responsables" sheetId="2" state="hidden" r:id="rId4"/>
    <sheet name="Listes" sheetId="10" state="hidden" r:id="rId5"/>
  </sheets>
  <externalReferences>
    <externalReference r:id="rId6"/>
    <externalReference r:id="rId7"/>
    <externalReference r:id="rId8"/>
  </externalReferences>
  <definedNames>
    <definedName name="_xlnm._FilterDatabase" localSheetId="1" hidden="1">[1]BASE!$B$13:$B$32</definedName>
    <definedName name="_xlnm._FilterDatabase" localSheetId="0" hidden="1">Journal!$AD$3:$AD$22</definedName>
    <definedName name="Action">[2]Suite!#REF!</definedName>
    <definedName name="art">#REF!</definedName>
    <definedName name="Article" localSheetId="1">Formules!$D$4</definedName>
    <definedName name="Article">#REF!</definedName>
    <definedName name="Bas">OFFSET(Journal!#REF!,,,COUNTA(Journal!$A:$A),COUNTA(Journal!$2:$2))</definedName>
    <definedName name="Base_de_données" localSheetId="1">OFFSET([3]Journal!$A$1,,,COUNTA([3]Journal!$A:$A),COUNTA([3]Journal!$1:$1))</definedName>
    <definedName name="Base_de_données">OFFSET(Journal!#REF!,,,COUNTA(Journal!$A:$A),COUNTA(Journal!$2:$2))</definedName>
    <definedName name="Chaine">[2]Suite!#REF!</definedName>
    <definedName name="Conclusion">[2]Suite!#REF!</definedName>
    <definedName name="_xlnm.Criteria" localSheetId="1">[1]BASE!$E$8</definedName>
    <definedName name="_xlnm.Criteria" localSheetId="0">Journal!$D$11</definedName>
    <definedName name="Defaut">[2]Suite!#REF!</definedName>
    <definedName name="Dérogarion">[2]Suite!#REF!</definedName>
    <definedName name="Dérogation">[2]Suite!#REF!</definedName>
    <definedName name="double" localSheetId="1">Formules!$D$5</definedName>
    <definedName name="double">#REF!</definedName>
    <definedName name="Etat">[2]Suite!#REF!</definedName>
    <definedName name="Imputation" localSheetId="4">Listes!$O$2:$O$6</definedName>
    <definedName name="Imputation">[2]Suite!#REF!</definedName>
    <definedName name="ListeDefauts">Listes!$B$4:$B$14</definedName>
    <definedName name="ListeDerogation">Listes!$I$2:$I$5</definedName>
    <definedName name="ListeImputation">Listes!$O$2:$O$7</definedName>
    <definedName name="ListeService">Listes!$J$19:$J$23</definedName>
    <definedName name="ListeTables" localSheetId="4">Listes!$B$19:$B$29</definedName>
    <definedName name="ListeTables">Listes!$B$19:$B$26</definedName>
    <definedName name="Nature">[2]Suite!#REF!</definedName>
    <definedName name="Pilote">[2]Suite!#REF!</definedName>
    <definedName name="Produit_non_commandé">Listes!$B$4:$B$14</definedName>
    <definedName name="somme" localSheetId="1">Formules!$C$5</definedName>
    <definedName name="somme">#REF!</definedName>
    <definedName name="Source">[2]Suite!#REF!</definedName>
    <definedName name="taille" localSheetId="1">Formules!$E$4</definedName>
    <definedName name="taille">#REF!</definedName>
    <definedName name="_xlnm.Print_Area" localSheetId="0">Journal!$A:$I</definedName>
    <definedName name="ZoneNote">Journal!$A$2:$F$229</definedName>
  </definedNames>
  <calcPr calcId="152511"/>
</workbook>
</file>

<file path=xl/calcChain.xml><?xml version="1.0" encoding="utf-8"?>
<calcChain xmlns="http://schemas.openxmlformats.org/spreadsheetml/2006/main">
  <c r="C93" i="9" l="1"/>
  <c r="C94" i="9"/>
  <c r="C95" i="9"/>
  <c r="C96" i="9"/>
  <c r="C97" i="9"/>
  <c r="C98" i="9"/>
  <c r="C99" i="9"/>
  <c r="C100" i="9"/>
  <c r="C101" i="9"/>
  <c r="C102" i="9"/>
  <c r="C103" i="9"/>
  <c r="C92" i="9"/>
  <c r="C91" i="9" l="1"/>
  <c r="C89" i="9"/>
  <c r="Z85" i="9" l="1"/>
  <c r="Y85" i="9"/>
  <c r="X85" i="9"/>
  <c r="W85" i="9"/>
  <c r="V85" i="9"/>
  <c r="U85" i="9"/>
  <c r="T85" i="9"/>
  <c r="S85" i="9"/>
  <c r="R85" i="9"/>
  <c r="Q85" i="9"/>
  <c r="P85" i="9"/>
  <c r="O85" i="9"/>
  <c r="N85" i="9"/>
  <c r="M85" i="9"/>
  <c r="L85" i="9"/>
  <c r="K85" i="9"/>
  <c r="J85" i="9"/>
  <c r="I85" i="9"/>
  <c r="H85" i="9"/>
  <c r="G85" i="9"/>
  <c r="F85" i="9"/>
  <c r="E85" i="9"/>
  <c r="D85" i="9"/>
  <c r="C85" i="9"/>
  <c r="B85" i="9"/>
  <c r="N2" i="9" l="1"/>
  <c r="K2" i="9"/>
  <c r="R27" i="9" l="1"/>
  <c r="Q27" i="9"/>
  <c r="P27" i="9"/>
  <c r="O27" i="9"/>
  <c r="N27" i="9"/>
  <c r="M27" i="9"/>
  <c r="L27" i="9"/>
  <c r="R24" i="9"/>
  <c r="Q24" i="9"/>
  <c r="P24" i="9"/>
  <c r="O24" i="9"/>
  <c r="N24" i="9"/>
  <c r="M24" i="9"/>
  <c r="L24" i="9"/>
  <c r="R21" i="9"/>
  <c r="Q21" i="9"/>
  <c r="P21" i="9"/>
  <c r="O21" i="9"/>
  <c r="N21" i="9"/>
  <c r="M21" i="9"/>
  <c r="L21" i="9"/>
  <c r="R18" i="9"/>
  <c r="Q18" i="9"/>
  <c r="P18" i="9"/>
  <c r="O18" i="9"/>
  <c r="N18" i="9"/>
  <c r="M18" i="9"/>
  <c r="L18" i="9"/>
  <c r="R15" i="9"/>
  <c r="Q15" i="9"/>
  <c r="P15" i="9"/>
  <c r="O15" i="9"/>
  <c r="N15" i="9"/>
  <c r="M15" i="9"/>
  <c r="L15" i="9"/>
  <c r="C34" i="9" l="1"/>
  <c r="C35" i="9"/>
  <c r="C36" i="9"/>
  <c r="C37" i="9"/>
  <c r="C38" i="9"/>
  <c r="C39" i="9"/>
  <c r="C40" i="9"/>
  <c r="C41" i="9"/>
  <c r="C42" i="9"/>
  <c r="C43" i="9"/>
  <c r="C44" i="9"/>
  <c r="C33" i="9"/>
  <c r="H32" i="9" l="1"/>
  <c r="C13" i="9" l="1"/>
  <c r="C14" i="9" l="1"/>
  <c r="C25" i="9"/>
  <c r="C24" i="9"/>
  <c r="C23" i="9"/>
  <c r="C22" i="9"/>
  <c r="C21" i="9"/>
  <c r="C20" i="9"/>
  <c r="C18" i="9"/>
  <c r="C17" i="9"/>
  <c r="C16" i="9"/>
  <c r="C15" i="9"/>
  <c r="C19" i="9"/>
  <c r="C68" i="9" l="1"/>
  <c r="C66" i="9"/>
  <c r="H33" i="9" l="1"/>
  <c r="I33" i="9" l="1"/>
  <c r="C70" i="9"/>
  <c r="C71" i="9"/>
  <c r="C72" i="9"/>
  <c r="C73" i="9"/>
  <c r="C74" i="9"/>
  <c r="C75" i="9"/>
  <c r="C76" i="9"/>
  <c r="C77" i="9"/>
  <c r="C78" i="9"/>
  <c r="C79" i="9"/>
  <c r="C80" i="9"/>
  <c r="C69" i="9"/>
  <c r="C52" i="9"/>
  <c r="C53" i="9"/>
  <c r="C54" i="9"/>
  <c r="C55" i="9"/>
  <c r="C56" i="9"/>
  <c r="C57" i="9"/>
  <c r="C58" i="9"/>
  <c r="C59" i="9"/>
  <c r="C60" i="9"/>
  <c r="C61" i="9"/>
  <c r="C62" i="9"/>
  <c r="C51" i="9"/>
  <c r="C50" i="9"/>
  <c r="C48" i="9"/>
  <c r="C32" i="9"/>
  <c r="C30" i="9"/>
  <c r="C11" i="9" l="1"/>
  <c r="C5" i="9" l="1"/>
  <c r="D5" i="9"/>
</calcChain>
</file>

<file path=xl/comments1.xml><?xml version="1.0" encoding="utf-8"?>
<comments xmlns="http://schemas.openxmlformats.org/spreadsheetml/2006/main">
  <authors>
    <author>Auteur</author>
  </authors>
  <commentList>
    <comment ref="E2" authorId="0" shapeId="0">
      <text>
        <r>
          <rPr>
            <i/>
            <sz val="8"/>
            <color indexed="81"/>
            <rFont val="Tahoma"/>
            <family val="2"/>
          </rPr>
          <t>Attention d'avoir une liste homogène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i/>
            <sz val="8"/>
            <color indexed="81"/>
            <rFont val="Tahoma"/>
            <family val="2"/>
          </rPr>
          <t>: ex ne pas avoir tantôt Mayer, tantôt Meyer, tantôt Tout en Maj, ou Min 
IDEM pour les autres colonnes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ajouter 21/04/16</t>
        </r>
      </text>
    </comment>
    <comment ref="AI3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même NC </t>
        </r>
      </text>
    </comment>
    <comment ref="Z15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voir mail du 23/11/16</t>
        </r>
      </text>
    </comment>
    <comment ref="N21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200 de chaque référence</t>
        </r>
      </text>
    </comment>
    <comment ref="E997" authorId="0" shapeId="0">
      <text>
        <r>
          <rPr>
            <i/>
            <sz val="8"/>
            <color indexed="81"/>
            <rFont val="Tahoma"/>
            <family val="2"/>
          </rPr>
          <t>Attention d'avoir une liste homogène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i/>
            <sz val="8"/>
            <color indexed="81"/>
            <rFont val="Tahoma"/>
            <family val="2"/>
          </rPr>
          <t>: ex ne pas avoir tantôt Mayer, tantôt Meyer, tantôt Tout en Maj, ou Min 
IDEM pour les autres colonnes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97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ajouter 21/04/16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D84" authorId="0" shapeId="0">
      <text>
        <r>
          <rPr>
            <i/>
            <sz val="8"/>
            <color indexed="81"/>
            <rFont val="Tahoma"/>
            <family val="2"/>
          </rPr>
          <t>Attention d'avoir une liste homogène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i/>
            <sz val="8"/>
            <color indexed="81"/>
            <rFont val="Tahoma"/>
            <family val="2"/>
          </rPr>
          <t>: ex ne pas avoir tantôt Mayer, tantôt Meyer, tantôt Tout en Maj, ou Min 
IDEM pour les autres colonnes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84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ajouter 21/04/16</t>
        </r>
      </text>
    </comment>
  </commentList>
</comments>
</file>

<file path=xl/sharedStrings.xml><?xml version="1.0" encoding="utf-8"?>
<sst xmlns="http://schemas.openxmlformats.org/spreadsheetml/2006/main" count="439" uniqueCount="179">
  <si>
    <t>Quantités par article :</t>
  </si>
  <si>
    <t>Article</t>
  </si>
  <si>
    <t>taille</t>
  </si>
  <si>
    <r>
      <t>N° DE LA NC
ANNEE +</t>
    </r>
    <r>
      <rPr>
        <i/>
        <sz val="10"/>
        <rFont val="Arial"/>
        <family val="2"/>
      </rPr>
      <t>Incrémentation</t>
    </r>
  </si>
  <si>
    <t xml:space="preserve"> N° Lugaudit</t>
  </si>
  <si>
    <t>Date création NC</t>
  </si>
  <si>
    <t>FOURNISSEUR</t>
  </si>
  <si>
    <t>AUTRES</t>
  </si>
  <si>
    <t>Désignation de la pièce</t>
  </si>
  <si>
    <t>Référence produit</t>
  </si>
  <si>
    <t>Numéro de série</t>
  </si>
  <si>
    <t>Bon de livraison</t>
  </si>
  <si>
    <t>Date du BL</t>
  </si>
  <si>
    <t>Quantité NC</t>
  </si>
  <si>
    <t>Critère de défaut
(1 à 12)</t>
  </si>
  <si>
    <t>Nombre d'anomalie</t>
  </si>
  <si>
    <t>Libellé du défaut
DESCRIPTION</t>
  </si>
  <si>
    <t>Actions curatives ou immédiate
visant à éliminer un défaut.
peut être également issue du résultat de la phase de sécurisation)</t>
  </si>
  <si>
    <t>Docs Lien Hypertexte</t>
  </si>
  <si>
    <t>Mesure de l'éfficacité</t>
  </si>
  <si>
    <t>Avoir demandé
(Oui/ Non)</t>
  </si>
  <si>
    <t>Avoir 
Reçu le</t>
  </si>
  <si>
    <t>Soldée</t>
  </si>
  <si>
    <t>NC-2017-001</t>
  </si>
  <si>
    <t>Détection</t>
  </si>
  <si>
    <t>Fournisseur</t>
  </si>
  <si>
    <t>NB NC</t>
  </si>
  <si>
    <t>NB.Si(plage dans laquel la formul va chercher les valeurs;cellule de repére)</t>
  </si>
  <si>
    <t>oui</t>
  </si>
  <si>
    <t>Oui</t>
  </si>
  <si>
    <t>;Journal!AQ3:AQ20;D13</t>
  </si>
  <si>
    <t>Production</t>
  </si>
  <si>
    <t xml:space="preserve">Nom de la liste déroulante </t>
  </si>
  <si>
    <t>ListeDefauts</t>
  </si>
  <si>
    <t>Dérogation</t>
  </si>
  <si>
    <t>ListeDerogation</t>
  </si>
  <si>
    <t>Nom de la liste déroulante</t>
  </si>
  <si>
    <t xml:space="preserve">Imputation </t>
  </si>
  <si>
    <t>ListeImputation</t>
  </si>
  <si>
    <t>Liste issue du formulaire et LUGAUDIT</t>
  </si>
  <si>
    <t>Acceptée en l'état</t>
  </si>
  <si>
    <t>Acceptée sous réserve</t>
  </si>
  <si>
    <t>En attente</t>
  </si>
  <si>
    <t>Refusée</t>
  </si>
  <si>
    <t>Nom de la liste déroulante pour la colonne SOURCE</t>
  </si>
  <si>
    <t>ListeTables</t>
  </si>
  <si>
    <t>Nom de la liste déroulante Nom du Service</t>
  </si>
  <si>
    <t>ListeService</t>
  </si>
  <si>
    <t>Qualité</t>
  </si>
  <si>
    <t>Achat</t>
  </si>
  <si>
    <t>2015-0002</t>
  </si>
  <si>
    <t>SF-2015-0415</t>
  </si>
  <si>
    <t>2015-0003</t>
  </si>
  <si>
    <t>SF2015-0416</t>
  </si>
  <si>
    <t>2015-0004</t>
  </si>
  <si>
    <t xml:space="preserve">SF-2015-0 422
</t>
  </si>
  <si>
    <t>2015-0005</t>
  </si>
  <si>
    <t>SF-2015-0420</t>
  </si>
  <si>
    <t>2015-0006</t>
  </si>
  <si>
    <t xml:space="preserve">SF-2015-0423
</t>
  </si>
  <si>
    <t>2015-0007</t>
  </si>
  <si>
    <t>SF-2015-0421</t>
  </si>
  <si>
    <t>2015-0008</t>
  </si>
  <si>
    <t>2015-0009</t>
  </si>
  <si>
    <t xml:space="preserve">SF2015-0375 </t>
  </si>
  <si>
    <t>2015-0010</t>
  </si>
  <si>
    <t>SF-2015-0244</t>
  </si>
  <si>
    <t>2015-0011</t>
  </si>
  <si>
    <t>SF-2015-0245</t>
  </si>
  <si>
    <t>2015-0012</t>
  </si>
  <si>
    <t>SF-2015-0246</t>
  </si>
  <si>
    <t>2015-0013</t>
  </si>
  <si>
    <t>SF-2015-0252</t>
  </si>
  <si>
    <t>2015-0014</t>
  </si>
  <si>
    <t>SF-2015-0234</t>
  </si>
  <si>
    <t>2015-0015</t>
  </si>
  <si>
    <t xml:space="preserve">SF2015-0594 </t>
  </si>
  <si>
    <t>2015-0016</t>
  </si>
  <si>
    <t>SF-2015-0236</t>
  </si>
  <si>
    <t>2015-0017</t>
  </si>
  <si>
    <t>SF-2015-0243</t>
  </si>
  <si>
    <t>2015-0018</t>
  </si>
  <si>
    <t>SF-2015-0374</t>
  </si>
  <si>
    <t>2015-0019</t>
  </si>
  <si>
    <t xml:space="preserve">sf2015-0439
</t>
  </si>
  <si>
    <t>Récéption</t>
  </si>
  <si>
    <t>Autre</t>
  </si>
  <si>
    <t>Rivetage</t>
  </si>
  <si>
    <t>124
342</t>
  </si>
  <si>
    <t>41
130
7
25</t>
  </si>
  <si>
    <t>23
3
30
18</t>
  </si>
  <si>
    <t>30/30
29/30
25/30
14/30</t>
  </si>
  <si>
    <t>1392
1392</t>
  </si>
  <si>
    <t>250
250</t>
  </si>
  <si>
    <t>160
340
20</t>
  </si>
  <si>
    <t>X</t>
  </si>
  <si>
    <t>OUI</t>
  </si>
  <si>
    <t xml:space="preserve">oui </t>
  </si>
  <si>
    <t>OUI le 14/10/2015</t>
  </si>
  <si>
    <t>NON</t>
  </si>
  <si>
    <t>2015-0020</t>
  </si>
  <si>
    <t>2015-0021</t>
  </si>
  <si>
    <t xml:space="preserve">SF-2015-0442 </t>
  </si>
  <si>
    <t>Hugo</t>
  </si>
  <si>
    <t>Type</t>
  </si>
  <si>
    <t>Corinne</t>
  </si>
  <si>
    <t>Fabienne</t>
  </si>
  <si>
    <t>Thérese</t>
  </si>
  <si>
    <t>Nicolas</t>
  </si>
  <si>
    <t>Visa Qualité</t>
  </si>
  <si>
    <t>3 Absence /erreur etiquetage</t>
  </si>
  <si>
    <t>4 Absence BL</t>
  </si>
  <si>
    <t>10 Aspect des pièces NC</t>
  </si>
  <si>
    <t>12 Caractéristique sécurité NC</t>
  </si>
  <si>
    <t>2 Délai de livraison non respecté</t>
  </si>
  <si>
    <t>11 Dimensionnel des pièces NC</t>
  </si>
  <si>
    <t>8 Emballage ou colis détérioré</t>
  </si>
  <si>
    <t>6 Erreur de quantité</t>
  </si>
  <si>
    <t>5 Mauvais Libellé du BL</t>
  </si>
  <si>
    <t>7 Mélange dans les contenants</t>
  </si>
  <si>
    <t>9 Pièces reçues différentes par rapport au BL</t>
  </si>
  <si>
    <t>1 Produit non commandé</t>
  </si>
  <si>
    <t>Total</t>
  </si>
  <si>
    <t>Relance 1
(date)</t>
  </si>
  <si>
    <t>Relance 2
(date)</t>
  </si>
  <si>
    <t>Relance 3
(date)</t>
  </si>
  <si>
    <t>Bloquage</t>
  </si>
  <si>
    <t>Soldées</t>
  </si>
  <si>
    <t>Non soldées</t>
  </si>
  <si>
    <t xml:space="preserve">Nombre de 1ère relance à faire </t>
  </si>
  <si>
    <t xml:space="preserve">Nombre de 2ème relance à faire </t>
  </si>
  <si>
    <t xml:space="preserve">Nombre de 3ème relance à faire </t>
  </si>
  <si>
    <t>Nombre de fournisseur bloqué</t>
  </si>
  <si>
    <t>13 Frais de transport d'urgence</t>
  </si>
  <si>
    <t>Nom</t>
  </si>
  <si>
    <t>Fonction</t>
  </si>
  <si>
    <t>Fax</t>
  </si>
  <si>
    <t>Email</t>
  </si>
  <si>
    <t>Tel pro</t>
  </si>
  <si>
    <t>Tel perso</t>
  </si>
  <si>
    <t>Logistique</t>
  </si>
  <si>
    <t>Direction</t>
  </si>
  <si>
    <t>N° de rue</t>
  </si>
  <si>
    <t>Rue</t>
  </si>
  <si>
    <t>Code postal</t>
  </si>
  <si>
    <t>Cedex</t>
  </si>
  <si>
    <t>Ville</t>
  </si>
  <si>
    <t>Adresse</t>
  </si>
  <si>
    <t>Pays</t>
  </si>
  <si>
    <t>Prenom</t>
  </si>
  <si>
    <t>Batiment/Etage</t>
  </si>
  <si>
    <t>Formule pour la recherche de non-conformité</t>
  </si>
  <si>
    <t xml:space="preserve">Formule pour la recherche d'adresse fournisseur </t>
  </si>
  <si>
    <t xml:space="preserve">Recherchev par rapport au nom du fournisseur </t>
  </si>
  <si>
    <t>Annéé en cour</t>
  </si>
  <si>
    <t>Case -</t>
  </si>
  <si>
    <t>Résultat de la macro</t>
  </si>
  <si>
    <t>-</t>
  </si>
  <si>
    <t>N° NC</t>
  </si>
  <si>
    <t>Déro</t>
  </si>
  <si>
    <t>David</t>
  </si>
  <si>
    <t>Jean-Pierre</t>
  </si>
  <si>
    <t>Bernard</t>
  </si>
  <si>
    <t>Didier</t>
  </si>
  <si>
    <t>2017-93</t>
  </si>
  <si>
    <t>N° de non-conformité</t>
  </si>
  <si>
    <t>Référence</t>
  </si>
  <si>
    <t>Trouver</t>
  </si>
  <si>
    <t>machin</t>
  </si>
  <si>
    <t>Bidule</t>
  </si>
  <si>
    <t>Oups</t>
  </si>
  <si>
    <t>Lol</t>
  </si>
  <si>
    <t>Machin</t>
  </si>
  <si>
    <t>pouf</t>
  </si>
  <si>
    <t>plaf</t>
  </si>
  <si>
    <t>bim</t>
  </si>
  <si>
    <t>poul</t>
  </si>
  <si>
    <t>plouf</t>
  </si>
  <si>
    <t>pop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</si>
</sst>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00000"/>
  </numFmts>
  <fonts count="2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24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sz val="11"/>
      <color theme="5" tint="0.79998168889431442"/>
      <name val="Calibri"/>
      <family val="2"/>
      <scheme val="minor"/>
    </font>
    <font>
      <i/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u/>
      <sz val="10"/>
      <name val="Arial"/>
      <family val="2"/>
    </font>
    <font>
      <sz val="10"/>
      <color theme="4" tint="0.39997558519241921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b/>
      <sz val="10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gradientFill>
        <stop position="0">
          <color theme="6" tint="0.80001220740379042"/>
        </stop>
        <stop position="1">
          <color theme="6" tint="0.59999389629810485"/>
        </stop>
      </gradient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164" fontId="4" fillId="0" borderId="0"/>
    <xf numFmtId="0" fontId="5" fillId="2" borderId="0" applyNumberFormat="0" applyBorder="0" applyAlignment="0" applyProtection="0"/>
    <xf numFmtId="0" fontId="6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152">
    <xf numFmtId="0" fontId="0" fillId="0" borderId="0" xfId="0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 applyBorder="1" applyAlignment="1">
      <alignment horizontal="center"/>
    </xf>
    <xf numFmtId="0" fontId="1" fillId="0" borderId="0" xfId="0" applyFont="1" applyBorder="1"/>
    <xf numFmtId="0" fontId="2" fillId="0" borderId="1" xfId="0" applyFont="1" applyBorder="1" applyAlignment="1">
      <alignment horizontal="center" vertical="center"/>
    </xf>
    <xf numFmtId="0" fontId="1" fillId="0" borderId="2" xfId="0" applyFont="1" applyBorder="1"/>
    <xf numFmtId="0" fontId="3" fillId="0" borderId="3" xfId="0" applyFont="1" applyBorder="1"/>
    <xf numFmtId="0" fontId="7" fillId="0" borderId="0" xfId="0" applyFont="1" applyFill="1" applyAlignment="1">
      <alignment horizontal="left" vertical="center" wrapText="1"/>
    </xf>
    <xf numFmtId="0" fontId="7" fillId="3" borderId="1" xfId="0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6" fillId="0" borderId="1" xfId="3" applyFill="1" applyBorder="1" applyAlignment="1">
      <alignment horizontal="left" vertical="center" wrapText="1"/>
    </xf>
    <xf numFmtId="0" fontId="5" fillId="2" borderId="1" xfId="2" applyBorder="1" applyAlignment="1">
      <alignment horizontal="left" vertical="center" wrapText="1"/>
    </xf>
    <xf numFmtId="0" fontId="9" fillId="4" borderId="1" xfId="2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wrapText="1"/>
    </xf>
    <xf numFmtId="0" fontId="1" fillId="0" borderId="0" xfId="0" applyFont="1" applyFill="1" applyBorder="1"/>
    <xf numFmtId="0" fontId="1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left" vertical="center" wrapText="1"/>
    </xf>
    <xf numFmtId="14" fontId="1" fillId="0" borderId="1" xfId="0" applyNumberFormat="1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7" fillId="0" borderId="0" xfId="5"/>
    <xf numFmtId="0" fontId="15" fillId="0" borderId="0" xfId="5" applyFont="1"/>
    <xf numFmtId="0" fontId="16" fillId="0" borderId="0" xfId="5" applyFont="1"/>
    <xf numFmtId="0" fontId="7" fillId="0" borderId="0" xfId="5" applyFont="1"/>
    <xf numFmtId="0" fontId="1" fillId="0" borderId="0" xfId="0" applyFont="1" applyFill="1" applyAlignment="1">
      <alignment horizontal="left" vertical="center" wrapText="1"/>
    </xf>
    <xf numFmtId="14" fontId="9" fillId="4" borderId="1" xfId="2" applyNumberFormat="1" applyFont="1" applyFill="1" applyBorder="1" applyAlignment="1">
      <alignment horizontal="left" vertical="center" wrapText="1"/>
    </xf>
    <xf numFmtId="0" fontId="17" fillId="0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6" fillId="0" borderId="0" xfId="3"/>
    <xf numFmtId="0" fontId="0" fillId="0" borderId="4" xfId="0" applyFill="1" applyBorder="1" applyAlignment="1">
      <alignment horizontal="left" vertical="center" wrapText="1"/>
    </xf>
    <xf numFmtId="0" fontId="17" fillId="0" borderId="1" xfId="0" applyFont="1" applyFill="1" applyBorder="1" applyAlignment="1">
      <alignment horizontal="left" vertical="center"/>
    </xf>
    <xf numFmtId="1" fontId="17" fillId="0" borderId="1" xfId="0" applyNumberFormat="1" applyFont="1" applyFill="1" applyBorder="1" applyAlignment="1">
      <alignment horizontal="left" vertical="center" wrapText="1"/>
    </xf>
    <xf numFmtId="0" fontId="18" fillId="0" borderId="1" xfId="0" applyFont="1" applyFill="1" applyBorder="1" applyAlignment="1">
      <alignment horizontal="left" vertical="center" wrapText="1"/>
    </xf>
    <xf numFmtId="14" fontId="5" fillId="2" borderId="1" xfId="2" applyNumberFormat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14" fontId="7" fillId="0" borderId="1" xfId="0" applyNumberFormat="1" applyFont="1" applyFill="1" applyBorder="1" applyAlignment="1">
      <alignment horizontal="left" vertical="center" wrapText="1"/>
    </xf>
    <xf numFmtId="0" fontId="14" fillId="0" borderId="1" xfId="4" applyFill="1" applyBorder="1" applyAlignment="1" applyProtection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1" fontId="7" fillId="0" borderId="1" xfId="0" applyNumberFormat="1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 wrapText="1"/>
    </xf>
    <xf numFmtId="1" fontId="0" fillId="0" borderId="1" xfId="0" applyNumberFormat="1" applyFill="1" applyBorder="1" applyAlignment="1">
      <alignment horizontal="left" vertical="center"/>
    </xf>
    <xf numFmtId="14" fontId="5" fillId="2" borderId="4" xfId="2" applyNumberFormat="1" applyBorder="1" applyAlignment="1" applyProtection="1">
      <alignment horizontal="left" vertical="center" wrapText="1"/>
    </xf>
    <xf numFmtId="0" fontId="1" fillId="0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1" fontId="0" fillId="0" borderId="1" xfId="0" applyNumberFormat="1" applyFill="1" applyBorder="1" applyAlignment="1">
      <alignment horizontal="left" vertical="center" wrapText="1"/>
    </xf>
    <xf numFmtId="14" fontId="5" fillId="2" borderId="5" xfId="2" applyNumberFormat="1" applyBorder="1" applyAlignment="1" applyProtection="1">
      <alignment horizontal="left" vertical="center" wrapText="1"/>
    </xf>
    <xf numFmtId="1" fontId="7" fillId="0" borderId="1" xfId="0" applyNumberFormat="1" applyFont="1" applyFill="1" applyBorder="1" applyAlignment="1">
      <alignment horizontal="left" vertical="center" wrapText="1"/>
    </xf>
    <xf numFmtId="0" fontId="13" fillId="0" borderId="1" xfId="0" applyFont="1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 wrapText="1"/>
    </xf>
    <xf numFmtId="0" fontId="15" fillId="0" borderId="1" xfId="4" applyFont="1" applyFill="1" applyBorder="1" applyAlignment="1" applyProtection="1">
      <alignment horizontal="left" vertical="center" wrapText="1"/>
    </xf>
    <xf numFmtId="14" fontId="13" fillId="0" borderId="1" xfId="0" applyNumberFormat="1" applyFont="1" applyFill="1" applyBorder="1" applyAlignment="1">
      <alignment horizontal="left" vertical="center"/>
    </xf>
    <xf numFmtId="0" fontId="19" fillId="0" borderId="1" xfId="0" applyFont="1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1" fontId="0" fillId="0" borderId="4" xfId="0" applyNumberFormat="1" applyFill="1" applyBorder="1" applyAlignment="1">
      <alignment horizontal="left" vertical="center"/>
    </xf>
    <xf numFmtId="0" fontId="1" fillId="0" borderId="4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 vertical="center"/>
    </xf>
    <xf numFmtId="14" fontId="7" fillId="0" borderId="1" xfId="4" applyNumberFormat="1" applyFont="1" applyFill="1" applyBorder="1" applyAlignment="1" applyProtection="1">
      <alignment horizontal="left" vertical="center" wrapText="1"/>
    </xf>
    <xf numFmtId="0" fontId="7" fillId="0" borderId="1" xfId="4" applyFont="1" applyFill="1" applyBorder="1" applyAlignment="1" applyProtection="1">
      <alignment horizontal="left" vertical="center" wrapText="1"/>
    </xf>
    <xf numFmtId="14" fontId="7" fillId="0" borderId="0" xfId="4" applyNumberFormat="1" applyFont="1" applyFill="1" applyAlignment="1" applyProtection="1">
      <alignment horizontal="left" vertical="center"/>
    </xf>
    <xf numFmtId="0" fontId="7" fillId="0" borderId="0" xfId="4" applyFont="1" applyFill="1" applyAlignment="1" applyProtection="1">
      <alignment horizontal="left" vertical="center"/>
    </xf>
    <xf numFmtId="1" fontId="1" fillId="0" borderId="0" xfId="0" applyNumberFormat="1" applyFont="1" applyAlignment="1">
      <alignment horizontal="left" vertical="center" wrapText="1"/>
    </xf>
    <xf numFmtId="0" fontId="7" fillId="0" borderId="0" xfId="4" applyFont="1" applyFill="1" applyAlignment="1" applyProtection="1">
      <alignment horizontal="left" vertical="center" wrapText="1"/>
    </xf>
    <xf numFmtId="0" fontId="7" fillId="0" borderId="2" xfId="4" applyFont="1" applyFill="1" applyBorder="1" applyAlignment="1" applyProtection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7" fillId="0" borderId="4" xfId="0" applyFont="1" applyFill="1" applyBorder="1" applyAlignment="1">
      <alignment horizontal="left" vertical="center"/>
    </xf>
    <xf numFmtId="1" fontId="0" fillId="0" borderId="4" xfId="0" applyNumberFormat="1" applyFill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7" fillId="0" borderId="5" xfId="0" applyFont="1" applyFill="1" applyBorder="1" applyAlignment="1">
      <alignment horizontal="left" vertical="center"/>
    </xf>
    <xf numFmtId="0" fontId="1" fillId="0" borderId="5" xfId="0" applyFont="1" applyFill="1" applyBorder="1" applyAlignment="1">
      <alignment horizontal="left" vertical="center" wrapText="1"/>
    </xf>
    <xf numFmtId="0" fontId="7" fillId="0" borderId="5" xfId="0" applyFont="1" applyFill="1" applyBorder="1" applyAlignment="1">
      <alignment horizontal="left" vertical="center" wrapText="1"/>
    </xf>
    <xf numFmtId="0" fontId="1" fillId="0" borderId="5" xfId="0" applyFont="1" applyBorder="1" applyAlignment="1">
      <alignment horizontal="left" vertical="center" wrapText="1"/>
    </xf>
    <xf numFmtId="14" fontId="7" fillId="0" borderId="1" xfId="0" applyNumberFormat="1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7" fillId="0" borderId="4" xfId="4" applyFont="1" applyFill="1" applyBorder="1" applyAlignment="1" applyProtection="1">
      <alignment horizontal="left" vertical="center"/>
    </xf>
    <xf numFmtId="0" fontId="7" fillId="0" borderId="1" xfId="4" applyFont="1" applyFill="1" applyBorder="1" applyAlignment="1" applyProtection="1">
      <alignment horizontal="left" vertical="center"/>
    </xf>
    <xf numFmtId="0" fontId="7" fillId="0" borderId="5" xfId="4" applyFont="1" applyFill="1" applyBorder="1" applyAlignment="1" applyProtection="1">
      <alignment horizontal="left" vertical="center"/>
    </xf>
    <xf numFmtId="14" fontId="7" fillId="0" borderId="1" xfId="4" applyNumberFormat="1" applyFont="1" applyFill="1" applyBorder="1" applyAlignment="1" applyProtection="1">
      <alignment horizontal="left" vertical="center"/>
    </xf>
    <xf numFmtId="0" fontId="7" fillId="0" borderId="1" xfId="4" applyFont="1" applyFill="1" applyBorder="1" applyAlignment="1" applyProtection="1">
      <alignment horizontal="center" vertical="center"/>
    </xf>
    <xf numFmtId="0" fontId="7" fillId="0" borderId="0" xfId="4" applyFont="1" applyFill="1" applyAlignment="1" applyProtection="1"/>
    <xf numFmtId="14" fontId="0" fillId="0" borderId="1" xfId="0" applyNumberForma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 wrapText="1"/>
    </xf>
    <xf numFmtId="14" fontId="15" fillId="0" borderId="1" xfId="4" applyNumberFormat="1" applyFont="1" applyFill="1" applyBorder="1" applyAlignment="1" applyProtection="1">
      <alignment vertical="center" wrapText="1"/>
    </xf>
    <xf numFmtId="14" fontId="0" fillId="5" borderId="1" xfId="0" applyNumberFormat="1" applyFill="1" applyBorder="1" applyAlignment="1">
      <alignment vertical="center" wrapText="1"/>
    </xf>
    <xf numFmtId="14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17" fillId="0" borderId="1" xfId="0" applyFont="1" applyFill="1" applyBorder="1" applyAlignment="1">
      <alignment vertical="center"/>
    </xf>
    <xf numFmtId="14" fontId="7" fillId="5" borderId="1" xfId="4" applyNumberFormat="1" applyFont="1" applyFill="1" applyBorder="1" applyAlignment="1" applyProtection="1">
      <alignment horizontal="left" vertical="center"/>
    </xf>
    <xf numFmtId="0" fontId="5" fillId="2" borderId="0" xfId="2"/>
    <xf numFmtId="14" fontId="6" fillId="0" borderId="1" xfId="3" applyNumberFormat="1" applyBorder="1" applyAlignment="1">
      <alignment horizontal="left" vertical="center" wrapText="1"/>
    </xf>
    <xf numFmtId="14" fontId="6" fillId="0" borderId="8" xfId="3" applyNumberFormat="1" applyFill="1" applyBorder="1" applyAlignment="1" applyProtection="1">
      <alignment vertical="center" wrapText="1"/>
    </xf>
    <xf numFmtId="14" fontId="6" fillId="0" borderId="0" xfId="3" applyNumberFormat="1" applyFill="1" applyAlignment="1" applyProtection="1"/>
    <xf numFmtId="14" fontId="6" fillId="0" borderId="8" xfId="3" applyNumberFormat="1" applyBorder="1" applyAlignment="1">
      <alignment vertical="center" wrapText="1"/>
    </xf>
    <xf numFmtId="0" fontId="6" fillId="0" borderId="8" xfId="3" applyFill="1" applyBorder="1" applyAlignment="1">
      <alignment horizontal="left" vertical="center" wrapText="1"/>
    </xf>
    <xf numFmtId="14" fontId="9" fillId="4" borderId="4" xfId="2" applyNumberFormat="1" applyFont="1" applyFill="1" applyBorder="1" applyAlignment="1" applyProtection="1">
      <alignment horizontal="left" vertical="center" wrapText="1"/>
    </xf>
    <xf numFmtId="0" fontId="9" fillId="4" borderId="0" xfId="0" applyFont="1" applyFill="1"/>
    <xf numFmtId="14" fontId="1" fillId="0" borderId="0" xfId="0" applyNumberFormat="1" applyFont="1" applyFill="1" applyBorder="1" applyAlignment="1">
      <alignment horizontal="left" vertical="center"/>
    </xf>
    <xf numFmtId="1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Alignment="1">
      <alignment wrapText="1"/>
    </xf>
    <xf numFmtId="0" fontId="1" fillId="0" borderId="0" xfId="0" applyFont="1" applyFill="1" applyAlignment="1"/>
    <xf numFmtId="0" fontId="1" fillId="0" borderId="0" xfId="0" applyFont="1" applyFill="1"/>
    <xf numFmtId="0" fontId="6" fillId="0" borderId="0" xfId="3" applyFill="1"/>
    <xf numFmtId="0" fontId="5" fillId="0" borderId="0" xfId="2" applyFill="1"/>
    <xf numFmtId="0" fontId="9" fillId="0" borderId="0" xfId="0" applyFont="1" applyFill="1"/>
    <xf numFmtId="0" fontId="1" fillId="0" borderId="0" xfId="0" applyFont="1" applyAlignment="1">
      <alignment horizontal="right" vertical="center"/>
    </xf>
    <xf numFmtId="14" fontId="1" fillId="0" borderId="0" xfId="0" applyNumberFormat="1" applyFont="1"/>
    <xf numFmtId="0" fontId="19" fillId="6" borderId="1" xfId="0" applyFont="1" applyFill="1" applyBorder="1" applyAlignment="1">
      <alignment horizontal="left" vertical="center"/>
    </xf>
    <xf numFmtId="0" fontId="20" fillId="7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9" fontId="1" fillId="0" borderId="0" xfId="0" applyNumberFormat="1" applyFont="1"/>
    <xf numFmtId="165" fontId="1" fillId="0" borderId="0" xfId="0" applyNumberFormat="1" applyFont="1"/>
    <xf numFmtId="0" fontId="7" fillId="0" borderId="1" xfId="0" applyFont="1" applyFill="1" applyBorder="1" applyAlignment="1">
      <alignment horizontal="left" vertical="center" wrapText="1"/>
    </xf>
    <xf numFmtId="14" fontId="1" fillId="0" borderId="0" xfId="0" applyNumberFormat="1" applyFont="1" applyAlignment="1">
      <alignment wrapText="1"/>
    </xf>
    <xf numFmtId="49" fontId="7" fillId="0" borderId="1" xfId="0" applyNumberFormat="1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22" fillId="8" borderId="0" xfId="0" applyFont="1" applyFill="1" applyBorder="1"/>
    <xf numFmtId="0" fontId="23" fillId="8" borderId="0" xfId="0" applyFont="1" applyFill="1" applyBorder="1" applyAlignment="1">
      <alignment horizontal="left" vertical="center" wrapText="1"/>
    </xf>
    <xf numFmtId="0" fontId="22" fillId="8" borderId="0" xfId="0" applyFont="1" applyFill="1" applyBorder="1" applyAlignment="1">
      <alignment horizontal="left" vertical="center" wrapText="1"/>
    </xf>
    <xf numFmtId="0" fontId="6" fillId="0" borderId="7" xfId="3" applyBorder="1" applyAlignment="1">
      <alignment vertical="center" wrapText="1"/>
    </xf>
    <xf numFmtId="0" fontId="6" fillId="0" borderId="0" xfId="3" applyBorder="1" applyAlignment="1">
      <alignment vertical="center" wrapText="1"/>
    </xf>
    <xf numFmtId="0" fontId="6" fillId="0" borderId="6" xfId="3" applyBorder="1" applyAlignment="1">
      <alignment vertical="center" wrapText="1"/>
    </xf>
    <xf numFmtId="0" fontId="6" fillId="0" borderId="8" xfId="3" applyBorder="1" applyAlignment="1">
      <alignment vertical="center" wrapText="1"/>
    </xf>
    <xf numFmtId="0" fontId="6" fillId="0" borderId="9" xfId="3" applyBorder="1" applyAlignment="1">
      <alignment vertical="center" wrapText="1"/>
    </xf>
    <xf numFmtId="0" fontId="6" fillId="0" borderId="10" xfId="3" applyBorder="1" applyAlignment="1">
      <alignment vertical="center" wrapText="1"/>
    </xf>
    <xf numFmtId="0" fontId="22" fillId="0" borderId="0" xfId="0" applyFont="1" applyFill="1" applyBorder="1" applyAlignment="1">
      <alignment horizontal="left" vertical="center" wrapText="1"/>
    </xf>
    <xf numFmtId="0" fontId="22" fillId="0" borderId="0" xfId="0" applyFont="1" applyFill="1" applyAlignment="1">
      <alignment horizontal="left" vertical="center" wrapText="1"/>
    </xf>
    <xf numFmtId="0" fontId="22" fillId="0" borderId="0" xfId="3" applyFont="1" applyBorder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1" fillId="0" borderId="0" xfId="0" applyFont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0" xfId="0" applyFont="1" applyAlignment="1">
      <alignment horizontal="center"/>
    </xf>
  </cellXfs>
  <cellStyles count="6">
    <cellStyle name="Avertissement" xfId="3" builtinId="11"/>
    <cellStyle name="Insatisfaisant" xfId="2" builtinId="27"/>
    <cellStyle name="Lien hypertexte" xfId="4" builtinId="8"/>
    <cellStyle name="Normal" xfId="0" builtinId="0"/>
    <cellStyle name="Normal 2" xfId="5"/>
    <cellStyle name="Normal 3" xfId="1"/>
  </cellStyles>
  <dxfs count="1808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  <dxf>
      <fill>
        <patternFill>
          <bgColor theme="5" tint="0.79998168889431442"/>
        </patternFill>
      </fill>
    </dxf>
    <dxf>
      <font>
        <color rgb="FF007A37"/>
      </font>
      <fill>
        <patternFill>
          <bgColor rgb="FFC1EDB5"/>
        </patternFill>
      </fill>
    </dxf>
  </dxfs>
  <tableStyles count="0" defaultTableStyle="TableStyleMedium9" defaultPivotStyle="PivotStyleLight16"/>
  <colors>
    <mruColors>
      <color rgb="FFC4FEB4"/>
      <color rgb="FFC1EDB5"/>
      <color rgb="FFD8EEC0"/>
      <color rgb="FFFFFFCC"/>
      <color rgb="FFFF9999"/>
      <color rgb="FF007A37"/>
      <color rgb="FF9AFD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1009650</xdr:colOff>
          <xdr:row>1</xdr:row>
          <xdr:rowOff>0</xdr:rowOff>
        </xdr:to>
        <xdr:sp macro="" textlink="">
          <xdr:nvSpPr>
            <xdr:cNvPr id="1043" name="CommandButton1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38100</xdr:colOff>
          <xdr:row>1</xdr:row>
          <xdr:rowOff>123825</xdr:rowOff>
        </xdr:from>
        <xdr:to>
          <xdr:col>17</xdr:col>
          <xdr:colOff>657225</xdr:colOff>
          <xdr:row>3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174445</xdr:colOff>
      <xdr:row>6</xdr:row>
      <xdr:rowOff>34477</xdr:rowOff>
    </xdr:from>
    <xdr:to>
      <xdr:col>8</xdr:col>
      <xdr:colOff>608785</xdr:colOff>
      <xdr:row>12</xdr:row>
      <xdr:rowOff>85012</xdr:rowOff>
    </xdr:to>
    <xdr:sp macro="" textlink="">
      <xdr:nvSpPr>
        <xdr:cNvPr id="2" name="Rectangle 1"/>
        <xdr:cNvSpPr/>
      </xdr:nvSpPr>
      <xdr:spPr>
        <a:xfrm rot="20423521">
          <a:off x="3984445" y="1006027"/>
          <a:ext cx="2720340" cy="102208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NE</a:t>
          </a:r>
          <a:r>
            <a:rPr lang="fr-FR" sz="2400" baseline="0">
              <a:solidFill>
                <a:sysClr val="windowText" lastClr="000000"/>
              </a:solidFill>
            </a:rPr>
            <a:t> RIEN MODIFIER SVP</a:t>
          </a:r>
          <a:endParaRPr lang="fr-FR" sz="24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_oudinn\Documents\tr-fy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n%20cours%20Bosal\Test%20lug\NC_Base%20de%20Suivi_MARS%202016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Suivit%20prod\G&#233;stionaire%20de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SUPPORT"/>
      <sheetName val="Recherche V"/>
    </sheetNames>
    <sheetDataSet>
      <sheetData sheetId="0">
        <row r="8">
          <cell r="E8"/>
        </row>
        <row r="13">
          <cell r="B13" t="str">
            <v>D2376004</v>
          </cell>
        </row>
        <row r="14">
          <cell r="B14" t="str">
            <v>D2146013</v>
          </cell>
        </row>
        <row r="15">
          <cell r="B15" t="str">
            <v>D2086002</v>
          </cell>
        </row>
        <row r="16">
          <cell r="B16" t="str">
            <v>D2436002
D2436003</v>
          </cell>
        </row>
        <row r="17">
          <cell r="B17" t="str">
            <v>X0260103</v>
          </cell>
        </row>
        <row r="18">
          <cell r="B18" t="str">
            <v>D2496658
D2496659
D2496660
D2496661</v>
          </cell>
        </row>
        <row r="19">
          <cell r="B19" t="str">
            <v>D2146013</v>
          </cell>
        </row>
        <row r="20">
          <cell r="B20" t="str">
            <v>X0132507
X0132508</v>
          </cell>
        </row>
        <row r="21">
          <cell r="B21" t="str">
            <v>E2277011</v>
          </cell>
        </row>
        <row r="22">
          <cell r="B22" t="str">
            <v>D2206010</v>
          </cell>
        </row>
        <row r="23">
          <cell r="B23" t="str">
            <v>D2116101
D2086002</v>
          </cell>
        </row>
        <row r="24">
          <cell r="B24" t="str">
            <v>D2266101</v>
          </cell>
        </row>
        <row r="25">
          <cell r="B25" t="str">
            <v>E1817001</v>
          </cell>
        </row>
        <row r="26">
          <cell r="B26" t="str">
            <v>x0260107</v>
          </cell>
        </row>
        <row r="27">
          <cell r="B27" t="str">
            <v>D2486603</v>
          </cell>
        </row>
        <row r="28">
          <cell r="B28" t="str">
            <v>D2087001</v>
          </cell>
        </row>
        <row r="29">
          <cell r="B29" t="str">
            <v>D2116101
D2116102
D2116103</v>
          </cell>
        </row>
        <row r="30">
          <cell r="B30" t="str">
            <v>X0190022</v>
          </cell>
        </row>
        <row r="31">
          <cell r="B31" t="str">
            <v>X0286372
X0286373
X0286374
X0286375</v>
          </cell>
        </row>
        <row r="32">
          <cell r="B32" t="str">
            <v>D2496054
D2496055
D2496056
D2496057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Suivi"/>
      <sheetName val="Feuil1"/>
      <sheetName val="PointHebdoAnalyse"/>
      <sheetName val="Listes"/>
      <sheetName val="Pilote"/>
      <sheetName val="Defaut"/>
      <sheetName val="Indicateur"/>
      <sheetName val="Su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"/>
      <sheetName val="TCD"/>
      <sheetName val="Articles"/>
      <sheetName val="Responsables"/>
      <sheetName val="Formules"/>
      <sheetName val="AIDE"/>
    </sheetNames>
    <sheetDataSet>
      <sheetData sheetId="0">
        <row r="1">
          <cell r="A1" t="str">
            <v>Date de modification</v>
          </cell>
          <cell r="B1" t="str">
            <v>Client/Fournisseur</v>
          </cell>
          <cell r="C1" t="str">
            <v>Propriété</v>
          </cell>
          <cell r="D1" t="str">
            <v>Type de mouvement</v>
          </cell>
          <cell r="E1" t="str">
            <v>Article</v>
          </cell>
          <cell r="F1" t="str">
            <v>Dimension</v>
          </cell>
          <cell r="G1" t="str">
            <v>Quantité</v>
          </cell>
          <cell r="H1" t="str">
            <v xml:space="preserve">Remarques </v>
          </cell>
          <cell r="I1">
            <v>0</v>
          </cell>
          <cell r="J1">
            <v>0</v>
          </cell>
          <cell r="K1">
            <v>0</v>
          </cell>
          <cell r="L1">
            <v>0</v>
          </cell>
        </row>
        <row r="2">
          <cell r="A2">
            <v>42439</v>
          </cell>
        </row>
        <row r="3">
          <cell r="A3">
            <v>42439</v>
          </cell>
        </row>
        <row r="4">
          <cell r="A4">
            <v>42439</v>
          </cell>
        </row>
        <row r="5">
          <cell r="A5">
            <v>42439</v>
          </cell>
        </row>
        <row r="6">
          <cell r="A6">
            <v>42439</v>
          </cell>
        </row>
        <row r="7">
          <cell r="A7">
            <v>42439</v>
          </cell>
        </row>
        <row r="8">
          <cell r="A8">
            <v>42439</v>
          </cell>
        </row>
        <row r="9">
          <cell r="A9">
            <v>42439</v>
          </cell>
        </row>
        <row r="10">
          <cell r="A10">
            <v>42439</v>
          </cell>
        </row>
        <row r="11">
          <cell r="A11">
            <v>42439</v>
          </cell>
        </row>
        <row r="12">
          <cell r="A12">
            <v>42439</v>
          </cell>
        </row>
        <row r="13">
          <cell r="A13">
            <v>42439</v>
          </cell>
        </row>
        <row r="14">
          <cell r="A14">
            <v>42439</v>
          </cell>
        </row>
        <row r="15">
          <cell r="A15">
            <v>42439</v>
          </cell>
        </row>
        <row r="16">
          <cell r="A16">
            <v>42439</v>
          </cell>
        </row>
        <row r="17">
          <cell r="A17">
            <v>42439</v>
          </cell>
        </row>
        <row r="18">
          <cell r="A18">
            <v>42439</v>
          </cell>
        </row>
        <row r="19">
          <cell r="A19">
            <v>42373</v>
          </cell>
        </row>
        <row r="20">
          <cell r="A20">
            <v>42374</v>
          </cell>
        </row>
        <row r="21">
          <cell r="A21">
            <v>42380</v>
          </cell>
        </row>
        <row r="22">
          <cell r="A22">
            <v>42381</v>
          </cell>
        </row>
        <row r="23">
          <cell r="A23" t="str">
            <v>13/01/2016</v>
          </cell>
        </row>
        <row r="24">
          <cell r="A24" t="str">
            <v>13/01/2016</v>
          </cell>
        </row>
        <row r="25">
          <cell r="A25" t="str">
            <v>18/01/2016</v>
          </cell>
        </row>
        <row r="26">
          <cell r="A26" t="str">
            <v>27/01/2016</v>
          </cell>
        </row>
        <row r="27">
          <cell r="A27" t="str">
            <v>27/01/2016</v>
          </cell>
        </row>
        <row r="28">
          <cell r="A28">
            <v>42401</v>
          </cell>
        </row>
        <row r="29">
          <cell r="A29">
            <v>42401</v>
          </cell>
        </row>
        <row r="30">
          <cell r="A30" t="str">
            <v>16/02/2016</v>
          </cell>
        </row>
        <row r="31">
          <cell r="A31" t="str">
            <v>17/02/2016</v>
          </cell>
        </row>
        <row r="32">
          <cell r="A32" t="str">
            <v>13/01/2016</v>
          </cell>
        </row>
        <row r="33">
          <cell r="A33" t="str">
            <v>23/02/2016</v>
          </cell>
        </row>
        <row r="34">
          <cell r="A34">
            <v>42463</v>
          </cell>
        </row>
        <row r="35">
          <cell r="A35">
            <v>42463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AppData/Roaming/Microsoft/Litige%20Recep%20&amp;%20Prod-suivi%20qualit&#233;/SABA/Litige%20R&#233;cep/SF2015-0243%20du%2014-10-15%20semelle%201007.doc" TargetMode="External"/><Relationship Id="rId13" Type="http://schemas.openxmlformats.org/officeDocument/2006/relationships/hyperlink" Target="../AppData/Roaming/Microsoft/Litige%20Recep%20&amp;%20Prod-suivi%20qualit&#233;/LINGOTE/Litige%20prod/SF-2015-0244%20du%2015-10-15%20Profil%20partner%20berlingo%20non%20conforme+r&#233;ponse.doc" TargetMode="External"/><Relationship Id="rId18" Type="http://schemas.openxmlformats.org/officeDocument/2006/relationships/hyperlink" Target="../AppData/Roaming/Microsoft/Litige%20Recep%20&amp;%20Prod-suivi%20qualit&#233;/MEYER/SF-2015-0442%20T&#244;le%20de%20marche%20du%2009-11-15.doc" TargetMode="External"/><Relationship Id="rId3" Type="http://schemas.openxmlformats.org/officeDocument/2006/relationships/hyperlink" Target="../AppData/Roaming/Microsoft/Litige%20Recep%20&amp;%20Prod-suivi%20qualit&#233;/MOREL/SF%202015-0246%20profil%20d%20'appui%20lg%20902%20DU%2015-10-15.doc" TargetMode="External"/><Relationship Id="rId21" Type="http://schemas.openxmlformats.org/officeDocument/2006/relationships/vmlDrawing" Target="../drawings/vmlDrawing1.vml"/><Relationship Id="rId7" Type="http://schemas.openxmlformats.org/officeDocument/2006/relationships/hyperlink" Target="../AppData/Roaming/Microsoft/Litige%20Recep%20&amp;%20Prod-suivi%20qualit&#233;/SABA/Litige%20R&#233;cep/SF2015-0236%20du%2009-10-15%20semelle%201007.doc" TargetMode="External"/><Relationship Id="rId12" Type="http://schemas.openxmlformats.org/officeDocument/2006/relationships/hyperlink" Target="../AppData/Roaming/Microsoft/Litige%20Recep%20&amp;%20Prod-suivi%20qualit&#233;/MAYER/NC.R/SF2015-0439%20du%2028-10-15%20Semelle%20307A+%20r&#233;ponse.doc" TargetMode="External"/><Relationship Id="rId17" Type="http://schemas.openxmlformats.org/officeDocument/2006/relationships/hyperlink" Target="../AppData/Roaming/Microsoft/Litige%20Recep%20&amp;%20Prod-suivi%20qualit&#233;/FN%20TSN/2016/Litige%20recept%202016/SQ%20du%2005-10-15%20patte%20Qashqai.doc" TargetMode="External"/><Relationship Id="rId2" Type="http://schemas.openxmlformats.org/officeDocument/2006/relationships/hyperlink" Target="../AppData/Roaming/Microsoft/Litige%20Recep%20&amp;%20Prod-suivi%20qualit&#233;/DIACE/SF-2015-0245%20du%2015-10-2015%20607%20C5%20Brute.doc" TargetMode="External"/><Relationship Id="rId16" Type="http://schemas.openxmlformats.org/officeDocument/2006/relationships/hyperlink" Target="../AppData/Roaming/Microsoft/Litige%20Recep%20&amp;%20Prod-suivi%20qualit&#233;/AMI%20FONDERIE/SQ%20du%2021-09-15%20Noix%20SUP%20remplace.doc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../AppData/Roaming/Microsoft/Litige%20Recep%20&amp;%20Prod-suivi%20qualit&#233;/TMN-EPS/NC.P/SQ%20du%2005-10-15.doc" TargetMode="External"/><Relationship Id="rId6" Type="http://schemas.openxmlformats.org/officeDocument/2006/relationships/hyperlink" Target="../AppData/Roaming/Microsoft/Litige%20Recep%20&amp;%20Prod-suivi%20qualit&#233;/DMB/SF2015-0594%20du%2022-10-15%20Patte%20C4.doc" TargetMode="External"/><Relationship Id="rId11" Type="http://schemas.openxmlformats.org/officeDocument/2006/relationships/hyperlink" Target="../AppData/Roaming/Microsoft/Litige%20Recep%20&amp;%20Prod-suivi%20qualit&#233;/VECTOR/NC.P/SF2015-0375%20du%2028-10-15%20patte%20207.doc" TargetMode="External"/><Relationship Id="rId24" Type="http://schemas.openxmlformats.org/officeDocument/2006/relationships/comments" Target="../comments1.xml"/><Relationship Id="rId5" Type="http://schemas.openxmlformats.org/officeDocument/2006/relationships/hyperlink" Target="../AppData/Roaming/Microsoft/Litige%20Recep%20&amp;%20Prod-suivi%20qualit&#233;/SABA/SQ%20du%2015-09-15%20Patin%20c1+r&#233;ponse.doc" TargetMode="External"/><Relationship Id="rId15" Type="http://schemas.openxmlformats.org/officeDocument/2006/relationships/hyperlink" Target="../AppData/Roaming/Microsoft/Litige%20Recep%20&amp;%20Prod-suivi%20qualit&#233;/AMI%20FONDERIE/SQ%20du%2021-09-15%20Noix%20Inf%20AV.doc" TargetMode="External"/><Relationship Id="rId23" Type="http://schemas.openxmlformats.org/officeDocument/2006/relationships/image" Target="../media/image1.emf"/><Relationship Id="rId10" Type="http://schemas.openxmlformats.org/officeDocument/2006/relationships/hyperlink" Target="../AppData/Roaming/Microsoft/Litige%20Recep%20&amp;%20Prod-suivi%20qualit&#233;/LINGOTE/Litige%20Recept/SQ%20du%2006-10-15%20Profil%20alu%20AM+r&#233;ponse.doc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../AppData/Roaming/Microsoft/Litige%20Recep%20&amp;%20Prod-suivi%20qualit&#233;/MOREL/SF%202015-0252%20du%2021-10-15%20Profil%20LG%20856.doc" TargetMode="External"/><Relationship Id="rId9" Type="http://schemas.openxmlformats.org/officeDocument/2006/relationships/hyperlink" Target="../AppData/Roaming/Microsoft/Litige%20Recep%20&amp;%20Prod-suivi%20qualit&#233;/CNC/SF2015-0374%20du%2023-10-15%20fond.doc" TargetMode="External"/><Relationship Id="rId14" Type="http://schemas.openxmlformats.org/officeDocument/2006/relationships/hyperlink" Target="../AppData/Roaming/Microsoft/Litige%20Recep%20&amp;%20Prod-suivi%20qualit&#233;/LINGOTE/Litige%20Recept/SQ%20du%2006-10-15%20profil%20alu%20AM%20b+r&#233;ponse.doc" TargetMode="External"/><Relationship Id="rId22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997"/>
  <sheetViews>
    <sheetView tabSelected="1" zoomScale="70" zoomScaleNormal="70" workbookViewId="0">
      <pane ySplit="2" topLeftCell="A3" activePane="bottomLeft" state="frozen"/>
      <selection pane="bottomLeft" activeCell="F229" sqref="F229"/>
    </sheetView>
  </sheetViews>
  <sheetFormatPr baseColWidth="10" defaultRowHeight="15" x14ac:dyDescent="0.25"/>
  <cols>
    <col min="1" max="1" width="20.7109375" style="100" customWidth="1"/>
    <col min="2" max="2" width="20.7109375" style="3" customWidth="1"/>
    <col min="3" max="3" width="16.28515625" style="101" customWidth="1"/>
    <col min="4" max="4" width="1.7109375" style="17" customWidth="1"/>
    <col min="5" max="5" width="18.140625" style="4" bestFit="1" customWidth="1"/>
    <col min="6" max="6" width="13" style="4" bestFit="1" customWidth="1"/>
    <col min="7" max="7" width="12.42578125" style="4" bestFit="1" customWidth="1"/>
    <col min="8" max="8" width="1.7109375" style="18" customWidth="1"/>
    <col min="9" max="9" width="22.28515625" style="14" customWidth="1"/>
    <col min="10" max="10" width="15.7109375" style="22" bestFit="1" customWidth="1"/>
    <col min="11" max="11" width="15.5703125" style="2" customWidth="1"/>
    <col min="12" max="12" width="13.7109375" style="1" customWidth="1"/>
    <col min="13" max="14" width="11.42578125" style="1"/>
    <col min="15" max="15" width="2.42578125" style="133" bestFit="1" customWidth="1"/>
    <col min="16" max="16" width="31" style="22" customWidth="1"/>
    <col min="17" max="17" width="9.7109375" style="1" customWidth="1"/>
    <col min="18" max="18" width="24.42578125" style="1" customWidth="1"/>
    <col min="19" max="19" width="46.85546875" style="1" customWidth="1"/>
    <col min="20" max="20" width="14.5703125" style="1" customWidth="1"/>
    <col min="21" max="21" width="1.7109375" style="18" customWidth="1"/>
    <col min="22" max="22" width="11.42578125" style="1"/>
    <col min="23" max="23" width="1.7109375" style="1" customWidth="1"/>
    <col min="24" max="24" width="11.42578125" style="35"/>
    <col min="25" max="25" width="1.7109375" style="1" customWidth="1"/>
    <col min="26" max="26" width="11.42578125" style="104"/>
    <col min="27" max="27" width="1.7109375" style="1" customWidth="1"/>
    <col min="28" max="28" width="11.42578125" style="111"/>
    <col min="29" max="29" width="1.7109375" style="1" customWidth="1"/>
    <col min="30" max="30" width="11.42578125" style="1"/>
    <col min="31" max="31" width="1.7109375" style="1" customWidth="1"/>
    <col min="32" max="32" width="30.7109375" style="1" customWidth="1"/>
    <col min="33" max="33" width="1.7109375" style="1" customWidth="1"/>
    <col min="34" max="35" width="11.42578125" style="1"/>
    <col min="36" max="36" width="1.7109375" style="1" customWidth="1"/>
    <col min="37" max="16384" width="11.42578125" style="1"/>
  </cols>
  <sheetData>
    <row r="1" spans="1:43" s="117" customFormat="1" ht="21.75" customHeight="1" x14ac:dyDescent="0.25">
      <c r="A1" s="112"/>
      <c r="B1" s="113"/>
      <c r="C1" s="21"/>
      <c r="D1" s="17"/>
      <c r="E1" s="18"/>
      <c r="F1" s="18"/>
      <c r="G1" s="18"/>
      <c r="H1" s="18"/>
      <c r="I1" s="114"/>
      <c r="J1" s="115"/>
      <c r="K1" s="116"/>
      <c r="O1" s="133"/>
      <c r="P1" s="115"/>
      <c r="U1" s="18"/>
      <c r="X1" s="118"/>
      <c r="Z1" s="119"/>
      <c r="AB1" s="120"/>
    </row>
    <row r="2" spans="1:43" s="8" customFormat="1" ht="53.25" customHeight="1" x14ac:dyDescent="0.25">
      <c r="A2" s="9" t="s">
        <v>3</v>
      </c>
      <c r="B2" s="9" t="s">
        <v>4</v>
      </c>
      <c r="C2" s="9" t="s">
        <v>5</v>
      </c>
      <c r="D2" s="10"/>
      <c r="E2" s="9" t="s">
        <v>6</v>
      </c>
      <c r="F2" s="9" t="s">
        <v>24</v>
      </c>
      <c r="G2" s="9" t="s">
        <v>7</v>
      </c>
      <c r="H2" s="10"/>
      <c r="I2" s="9" t="s">
        <v>8</v>
      </c>
      <c r="J2" s="9" t="s">
        <v>9</v>
      </c>
      <c r="K2" s="9" t="s">
        <v>10</v>
      </c>
      <c r="L2" s="9" t="s">
        <v>11</v>
      </c>
      <c r="M2" s="9" t="s">
        <v>12</v>
      </c>
      <c r="N2" s="9" t="s">
        <v>13</v>
      </c>
      <c r="O2" s="134"/>
      <c r="P2" s="9" t="s">
        <v>14</v>
      </c>
      <c r="Q2" s="9" t="s">
        <v>15</v>
      </c>
      <c r="R2" s="9" t="s">
        <v>16</v>
      </c>
      <c r="S2" s="9" t="s">
        <v>17</v>
      </c>
      <c r="T2" s="9" t="s">
        <v>18</v>
      </c>
      <c r="U2" s="10"/>
      <c r="V2" s="9" t="s">
        <v>109</v>
      </c>
      <c r="W2" s="10"/>
      <c r="X2" s="11" t="s">
        <v>123</v>
      </c>
      <c r="Y2" s="10"/>
      <c r="Z2" s="12" t="s">
        <v>124</v>
      </c>
      <c r="AA2" s="10"/>
      <c r="AB2" s="13" t="s">
        <v>125</v>
      </c>
      <c r="AC2" s="10"/>
      <c r="AD2" s="13" t="s">
        <v>126</v>
      </c>
      <c r="AE2" s="10"/>
      <c r="AF2" s="9" t="s">
        <v>19</v>
      </c>
      <c r="AG2" s="10"/>
      <c r="AH2" s="41" t="s">
        <v>20</v>
      </c>
      <c r="AI2" s="41" t="s">
        <v>21</v>
      </c>
      <c r="AK2" s="9" t="s">
        <v>22</v>
      </c>
    </row>
    <row r="3" spans="1:43" s="23" customFormat="1" ht="105" x14ac:dyDescent="0.25">
      <c r="A3" s="58" t="s">
        <v>50</v>
      </c>
      <c r="B3" s="90" t="s">
        <v>51</v>
      </c>
      <c r="C3" s="103">
        <v>42037</v>
      </c>
      <c r="D3" s="16"/>
      <c r="E3" s="44" t="s">
        <v>169</v>
      </c>
      <c r="F3" s="25" t="s">
        <v>86</v>
      </c>
      <c r="G3" s="26" t="s">
        <v>87</v>
      </c>
      <c r="H3" s="21"/>
      <c r="I3" s="44" t="s">
        <v>173</v>
      </c>
      <c r="J3" s="132">
        <v>123</v>
      </c>
      <c r="K3" s="25"/>
      <c r="L3" s="25"/>
      <c r="M3" s="25"/>
      <c r="N3" s="38" t="s">
        <v>88</v>
      </c>
      <c r="O3" s="142" t="s">
        <v>167</v>
      </c>
      <c r="P3" s="37" t="s">
        <v>112</v>
      </c>
      <c r="Q3" s="26">
        <v>1</v>
      </c>
      <c r="R3" s="39"/>
      <c r="S3" s="132"/>
      <c r="T3" s="132"/>
      <c r="U3" s="21"/>
      <c r="V3" s="25"/>
      <c r="X3" s="105">
        <v>42360</v>
      </c>
      <c r="Z3" s="48">
        <v>42290</v>
      </c>
      <c r="AA3" s="31"/>
      <c r="AB3" s="110">
        <v>42302</v>
      </c>
      <c r="AC3" s="31"/>
      <c r="AD3" s="32">
        <v>42327</v>
      </c>
      <c r="AE3" s="31"/>
      <c r="AF3" s="86"/>
      <c r="AG3" s="31"/>
      <c r="AH3" s="132" t="s">
        <v>95</v>
      </c>
      <c r="AI3" s="42">
        <v>42410</v>
      </c>
      <c r="AK3" s="25" t="s">
        <v>28</v>
      </c>
    </row>
    <row r="4" spans="1:43" s="23" customFormat="1" ht="25.5" customHeight="1" x14ac:dyDescent="0.25">
      <c r="A4" s="58" t="s">
        <v>52</v>
      </c>
      <c r="B4" s="91" t="s">
        <v>53</v>
      </c>
      <c r="C4" s="103">
        <v>42038</v>
      </c>
      <c r="D4" s="16"/>
      <c r="E4" s="44" t="s">
        <v>172</v>
      </c>
      <c r="F4" s="25" t="s">
        <v>31</v>
      </c>
      <c r="G4" s="26"/>
      <c r="H4" s="21"/>
      <c r="I4" s="50" t="s">
        <v>176</v>
      </c>
      <c r="J4" s="20">
        <v>369</v>
      </c>
      <c r="K4" s="25"/>
      <c r="L4" s="25"/>
      <c r="M4" s="25"/>
      <c r="N4" s="45">
        <v>498</v>
      </c>
      <c r="O4" s="142"/>
      <c r="P4" s="44" t="s">
        <v>113</v>
      </c>
      <c r="Q4" s="26">
        <v>1</v>
      </c>
      <c r="R4" s="46"/>
      <c r="S4" s="132"/>
      <c r="T4" s="132"/>
      <c r="U4" s="21"/>
      <c r="V4" s="25"/>
      <c r="X4" s="105">
        <v>42361</v>
      </c>
      <c r="Z4" s="48">
        <v>42291</v>
      </c>
      <c r="AA4" s="31"/>
      <c r="AB4" s="110">
        <v>42303</v>
      </c>
      <c r="AC4" s="31"/>
      <c r="AD4" s="32">
        <v>42328</v>
      </c>
      <c r="AE4" s="31"/>
      <c r="AF4" s="86"/>
      <c r="AG4" s="31"/>
      <c r="AH4" s="132" t="s">
        <v>95</v>
      </c>
      <c r="AI4" s="42">
        <v>42410</v>
      </c>
      <c r="AK4" s="25" t="s">
        <v>28</v>
      </c>
    </row>
    <row r="5" spans="1:43" s="23" customFormat="1" ht="51" x14ac:dyDescent="0.25">
      <c r="A5" s="58" t="s">
        <v>54</v>
      </c>
      <c r="B5" s="69" t="s">
        <v>55</v>
      </c>
      <c r="C5" s="103">
        <v>42039</v>
      </c>
      <c r="D5" s="16"/>
      <c r="E5" s="50" t="s">
        <v>168</v>
      </c>
      <c r="F5" s="25" t="s">
        <v>85</v>
      </c>
      <c r="G5" s="26"/>
      <c r="H5" s="21"/>
      <c r="I5" s="50" t="s">
        <v>176</v>
      </c>
      <c r="J5" s="20">
        <v>369</v>
      </c>
      <c r="K5" s="25"/>
      <c r="L5" s="25"/>
      <c r="M5" s="25"/>
      <c r="N5" s="47">
        <v>45</v>
      </c>
      <c r="O5" s="135"/>
      <c r="P5" s="44" t="s">
        <v>113</v>
      </c>
      <c r="Q5" s="26">
        <v>1</v>
      </c>
      <c r="R5" s="132"/>
      <c r="S5" s="132"/>
      <c r="T5" s="68"/>
      <c r="U5" s="21"/>
      <c r="V5" s="25"/>
      <c r="X5" s="105">
        <v>42362</v>
      </c>
      <c r="Z5" s="48">
        <v>42292</v>
      </c>
      <c r="AA5" s="31"/>
      <c r="AB5" s="110">
        <v>42304</v>
      </c>
      <c r="AC5" s="31"/>
      <c r="AD5" s="32">
        <v>42329</v>
      </c>
      <c r="AE5" s="31"/>
      <c r="AF5" s="49"/>
      <c r="AG5" s="31"/>
      <c r="AH5" s="132" t="s">
        <v>96</v>
      </c>
      <c r="AI5" s="42">
        <v>42305</v>
      </c>
      <c r="AK5" s="25" t="s">
        <v>28</v>
      </c>
    </row>
    <row r="6" spans="1:43" s="23" customFormat="1" ht="60" x14ac:dyDescent="0.25">
      <c r="A6" s="58" t="s">
        <v>56</v>
      </c>
      <c r="B6" s="91" t="s">
        <v>57</v>
      </c>
      <c r="C6" s="103">
        <v>42040</v>
      </c>
      <c r="D6" s="16"/>
      <c r="E6" s="44" t="s">
        <v>169</v>
      </c>
      <c r="F6" s="26" t="s">
        <v>31</v>
      </c>
      <c r="G6" s="26"/>
      <c r="H6" s="21"/>
      <c r="I6" s="50" t="s">
        <v>173</v>
      </c>
      <c r="J6" s="20">
        <v>123</v>
      </c>
      <c r="K6" s="25"/>
      <c r="L6" s="25"/>
      <c r="M6" s="25"/>
      <c r="N6" s="51" t="s">
        <v>89</v>
      </c>
      <c r="O6" s="142"/>
      <c r="P6" s="37" t="s">
        <v>112</v>
      </c>
      <c r="Q6" s="26">
        <v>1</v>
      </c>
      <c r="R6" s="20"/>
      <c r="S6" s="26"/>
      <c r="T6" s="49"/>
      <c r="U6" s="21"/>
      <c r="V6" s="25"/>
      <c r="X6" s="105">
        <v>43019</v>
      </c>
      <c r="Z6" s="48">
        <v>42293</v>
      </c>
      <c r="AA6" s="31"/>
      <c r="AB6" s="110">
        <v>42305</v>
      </c>
      <c r="AC6" s="31"/>
      <c r="AD6" s="32">
        <v>42330</v>
      </c>
      <c r="AE6" s="31"/>
      <c r="AF6" s="26"/>
      <c r="AG6" s="31"/>
      <c r="AH6" s="26"/>
      <c r="AI6" s="26"/>
      <c r="AK6" s="25" t="s">
        <v>28</v>
      </c>
    </row>
    <row r="7" spans="1:43" s="23" customFormat="1" ht="25.5" x14ac:dyDescent="0.25">
      <c r="A7" s="58" t="s">
        <v>58</v>
      </c>
      <c r="B7" s="69" t="s">
        <v>59</v>
      </c>
      <c r="C7" s="103">
        <v>42041</v>
      </c>
      <c r="D7" s="16"/>
      <c r="E7" s="37" t="s">
        <v>169</v>
      </c>
      <c r="F7" s="25" t="s">
        <v>31</v>
      </c>
      <c r="G7" s="26"/>
      <c r="H7" s="21"/>
      <c r="I7" s="33" t="s">
        <v>174</v>
      </c>
      <c r="J7" s="33">
        <v>456</v>
      </c>
      <c r="K7" s="25"/>
      <c r="L7" s="25"/>
      <c r="M7" s="25"/>
      <c r="N7" s="51">
        <v>45</v>
      </c>
      <c r="O7" s="135"/>
      <c r="P7" s="44" t="s">
        <v>113</v>
      </c>
      <c r="Q7" s="26">
        <v>1</v>
      </c>
      <c r="R7" s="20"/>
      <c r="S7" s="132"/>
      <c r="T7" s="69"/>
      <c r="U7" s="21"/>
      <c r="V7" s="25"/>
      <c r="X7" s="105">
        <v>42364</v>
      </c>
      <c r="Z7" s="52">
        <v>42292</v>
      </c>
      <c r="AA7" s="31"/>
      <c r="AB7" s="110">
        <v>42306</v>
      </c>
      <c r="AC7" s="31"/>
      <c r="AD7" s="32">
        <v>42331</v>
      </c>
      <c r="AE7" s="31"/>
      <c r="AF7" s="26"/>
      <c r="AG7" s="31"/>
      <c r="AH7" s="132" t="s">
        <v>97</v>
      </c>
      <c r="AI7" s="24">
        <v>42305</v>
      </c>
      <c r="AK7" s="25" t="s">
        <v>28</v>
      </c>
    </row>
    <row r="8" spans="1:43" s="23" customFormat="1" ht="60" x14ac:dyDescent="0.25">
      <c r="A8" s="58" t="s">
        <v>60</v>
      </c>
      <c r="B8" s="64" t="s">
        <v>61</v>
      </c>
      <c r="C8" s="103">
        <v>42042</v>
      </c>
      <c r="D8" s="16"/>
      <c r="E8" s="44" t="s">
        <v>170</v>
      </c>
      <c r="F8" s="25" t="s">
        <v>31</v>
      </c>
      <c r="G8" s="26"/>
      <c r="H8" s="21"/>
      <c r="I8" s="44" t="s">
        <v>175</v>
      </c>
      <c r="J8" s="132">
        <v>456</v>
      </c>
      <c r="K8" s="25"/>
      <c r="L8" s="25"/>
      <c r="M8" s="25"/>
      <c r="N8" s="51" t="s">
        <v>90</v>
      </c>
      <c r="O8" s="142"/>
      <c r="P8" s="37" t="s">
        <v>112</v>
      </c>
      <c r="Q8" s="26">
        <v>3</v>
      </c>
      <c r="R8" s="20"/>
      <c r="S8" s="26"/>
      <c r="T8" s="26"/>
      <c r="U8" s="21"/>
      <c r="V8" s="25"/>
      <c r="X8" s="105">
        <v>42365</v>
      </c>
      <c r="Z8" s="52">
        <v>42293</v>
      </c>
      <c r="AA8" s="31"/>
      <c r="AB8" s="110">
        <v>42307</v>
      </c>
      <c r="AC8" s="31"/>
      <c r="AD8" s="32">
        <v>42332</v>
      </c>
      <c r="AE8" s="31"/>
      <c r="AF8" s="49"/>
      <c r="AG8" s="31"/>
      <c r="AH8" s="132" t="s">
        <v>98</v>
      </c>
      <c r="AI8" s="132"/>
      <c r="AK8" s="25" t="s">
        <v>28</v>
      </c>
      <c r="AQ8" s="67"/>
    </row>
    <row r="9" spans="1:43" s="23" customFormat="1" ht="15" customHeight="1" x14ac:dyDescent="0.25">
      <c r="A9" s="58" t="s">
        <v>62</v>
      </c>
      <c r="B9" s="62"/>
      <c r="C9" s="103">
        <v>42043</v>
      </c>
      <c r="D9" s="16"/>
      <c r="E9" s="50" t="s">
        <v>171</v>
      </c>
      <c r="F9" s="25" t="s">
        <v>31</v>
      </c>
      <c r="G9" s="26"/>
      <c r="H9" s="21"/>
      <c r="I9" s="50" t="s">
        <v>177</v>
      </c>
      <c r="J9" s="20">
        <v>789</v>
      </c>
      <c r="K9" s="25"/>
      <c r="L9" s="25"/>
      <c r="M9" s="25"/>
      <c r="N9" s="47">
        <v>1000</v>
      </c>
      <c r="O9" s="142"/>
      <c r="P9" s="50" t="s">
        <v>115</v>
      </c>
      <c r="Q9" s="26">
        <v>1</v>
      </c>
      <c r="R9" s="132"/>
      <c r="S9" s="8"/>
      <c r="T9" s="64"/>
      <c r="U9" s="21"/>
      <c r="V9" s="25"/>
      <c r="X9" s="105">
        <v>42366</v>
      </c>
      <c r="Z9" s="52">
        <v>42294</v>
      </c>
      <c r="AA9" s="31"/>
      <c r="AB9" s="110">
        <v>42308</v>
      </c>
      <c r="AC9" s="31"/>
      <c r="AD9" s="32">
        <v>42333</v>
      </c>
      <c r="AE9" s="31"/>
      <c r="AF9" s="26"/>
      <c r="AG9" s="31"/>
      <c r="AH9" s="26"/>
      <c r="AI9" s="26"/>
      <c r="AK9" s="25" t="s">
        <v>28</v>
      </c>
    </row>
    <row r="10" spans="1:43" s="23" customFormat="1" ht="140.25" customHeight="1" x14ac:dyDescent="0.25">
      <c r="A10" s="58" t="s">
        <v>63</v>
      </c>
      <c r="B10" s="91" t="s">
        <v>64</v>
      </c>
      <c r="C10" s="103">
        <v>42044</v>
      </c>
      <c r="D10" s="16"/>
      <c r="E10" s="44" t="s">
        <v>169</v>
      </c>
      <c r="F10" s="25" t="s">
        <v>86</v>
      </c>
      <c r="G10" s="26" t="s">
        <v>87</v>
      </c>
      <c r="H10" s="21"/>
      <c r="I10" s="44" t="s">
        <v>173</v>
      </c>
      <c r="J10" s="132">
        <v>123</v>
      </c>
      <c r="K10" s="25"/>
      <c r="L10" s="25"/>
      <c r="M10" s="25"/>
      <c r="N10" s="53" t="s">
        <v>91</v>
      </c>
      <c r="O10" s="142" t="s">
        <v>167</v>
      </c>
      <c r="P10" s="50" t="s">
        <v>115</v>
      </c>
      <c r="Q10" s="26">
        <v>1</v>
      </c>
      <c r="R10" s="132"/>
      <c r="S10" s="26"/>
      <c r="T10" s="64"/>
      <c r="U10" s="21"/>
      <c r="V10" s="25"/>
      <c r="X10" s="105">
        <v>42367</v>
      </c>
      <c r="Z10" s="52">
        <v>42295</v>
      </c>
      <c r="AA10" s="31"/>
      <c r="AB10" s="110">
        <v>42309</v>
      </c>
      <c r="AC10" s="31"/>
      <c r="AD10" s="32">
        <v>42334</v>
      </c>
      <c r="AE10" s="31"/>
      <c r="AF10" s="26"/>
      <c r="AG10" s="31"/>
      <c r="AH10" s="26"/>
      <c r="AI10" s="26"/>
      <c r="AK10" s="25" t="s">
        <v>28</v>
      </c>
    </row>
    <row r="11" spans="1:43" s="23" customFormat="1" ht="30" customHeight="1" x14ac:dyDescent="0.25">
      <c r="A11" s="58" t="s">
        <v>65</v>
      </c>
      <c r="B11" s="91" t="s">
        <v>66</v>
      </c>
      <c r="C11" s="103">
        <v>42045</v>
      </c>
      <c r="D11" s="16"/>
      <c r="E11" s="44" t="s">
        <v>172</v>
      </c>
      <c r="F11" s="25" t="s">
        <v>31</v>
      </c>
      <c r="G11" s="26"/>
      <c r="H11" s="21"/>
      <c r="I11" s="50" t="s">
        <v>176</v>
      </c>
      <c r="J11" s="20">
        <v>369</v>
      </c>
      <c r="K11" s="25"/>
      <c r="L11" s="25"/>
      <c r="M11" s="25"/>
      <c r="N11" s="47">
        <v>520</v>
      </c>
      <c r="O11" s="142"/>
      <c r="P11" s="44" t="s">
        <v>113</v>
      </c>
      <c r="Q11" s="26">
        <v>1</v>
      </c>
      <c r="R11" s="132"/>
      <c r="S11" s="132"/>
      <c r="T11" s="26"/>
      <c r="U11" s="21"/>
      <c r="V11" s="25"/>
      <c r="X11" s="105">
        <v>42368</v>
      </c>
      <c r="Z11" s="52">
        <v>42296</v>
      </c>
      <c r="AA11" s="31"/>
      <c r="AB11" s="110">
        <v>42310</v>
      </c>
      <c r="AC11" s="31"/>
      <c r="AD11" s="32">
        <v>42335</v>
      </c>
      <c r="AE11" s="31"/>
      <c r="AF11" s="26"/>
      <c r="AG11" s="31"/>
      <c r="AH11" s="132" t="s">
        <v>28</v>
      </c>
      <c r="AI11" s="24">
        <v>42305</v>
      </c>
      <c r="AK11" s="25" t="s">
        <v>28</v>
      </c>
    </row>
    <row r="12" spans="1:43" s="23" customFormat="1" ht="30.75" customHeight="1" x14ac:dyDescent="0.25">
      <c r="A12" s="58" t="s">
        <v>67</v>
      </c>
      <c r="B12" s="91" t="s">
        <v>68</v>
      </c>
      <c r="C12" s="103">
        <v>42046</v>
      </c>
      <c r="D12" s="16"/>
      <c r="E12" s="50" t="s">
        <v>168</v>
      </c>
      <c r="F12" s="25" t="s">
        <v>85</v>
      </c>
      <c r="G12" s="26"/>
      <c r="H12" s="21"/>
      <c r="I12" s="50" t="s">
        <v>176</v>
      </c>
      <c r="J12" s="20">
        <v>369</v>
      </c>
      <c r="K12" s="25"/>
      <c r="L12" s="25"/>
      <c r="M12" s="25"/>
      <c r="N12" s="51" t="s">
        <v>92</v>
      </c>
      <c r="O12" s="142"/>
      <c r="P12" s="37" t="s">
        <v>112</v>
      </c>
      <c r="Q12" s="26">
        <v>1</v>
      </c>
      <c r="R12" s="20"/>
      <c r="S12" s="26"/>
      <c r="T12" s="26"/>
      <c r="U12" s="21"/>
      <c r="V12" s="25"/>
      <c r="X12" s="105">
        <v>42369</v>
      </c>
      <c r="Z12" s="52">
        <v>42297</v>
      </c>
      <c r="AA12" s="31"/>
      <c r="AB12" s="110">
        <v>42311</v>
      </c>
      <c r="AC12" s="31"/>
      <c r="AD12" s="32">
        <v>42336</v>
      </c>
      <c r="AE12" s="31"/>
      <c r="AF12" s="26"/>
      <c r="AG12" s="31"/>
      <c r="AH12" s="132" t="s">
        <v>99</v>
      </c>
      <c r="AI12" s="132"/>
      <c r="AK12" s="25" t="s">
        <v>28</v>
      </c>
    </row>
    <row r="13" spans="1:43" s="31" customFormat="1" ht="105" x14ac:dyDescent="0.25">
      <c r="A13" s="58" t="s">
        <v>69</v>
      </c>
      <c r="B13" s="91" t="s">
        <v>70</v>
      </c>
      <c r="C13" s="103">
        <v>42047</v>
      </c>
      <c r="D13" s="16"/>
      <c r="E13" s="44" t="s">
        <v>169</v>
      </c>
      <c r="F13" s="26" t="s">
        <v>31</v>
      </c>
      <c r="G13" s="26"/>
      <c r="H13" s="21"/>
      <c r="I13" s="50" t="s">
        <v>173</v>
      </c>
      <c r="J13" s="20">
        <v>123</v>
      </c>
      <c r="K13" s="26"/>
      <c r="L13" s="26"/>
      <c r="M13" s="26"/>
      <c r="N13" s="47">
        <v>132</v>
      </c>
      <c r="O13" s="143" t="s">
        <v>167</v>
      </c>
      <c r="P13" s="50" t="s">
        <v>115</v>
      </c>
      <c r="Q13" s="26">
        <v>1</v>
      </c>
      <c r="R13" s="20"/>
      <c r="S13" s="26"/>
      <c r="T13" s="64"/>
      <c r="U13" s="21"/>
      <c r="V13" s="26"/>
      <c r="X13" s="105">
        <v>42370</v>
      </c>
      <c r="Z13" s="52">
        <v>42298</v>
      </c>
      <c r="AB13" s="110">
        <v>42312</v>
      </c>
      <c r="AD13" s="32">
        <v>42337</v>
      </c>
      <c r="AF13" s="26"/>
      <c r="AH13" s="26"/>
      <c r="AI13" s="26"/>
      <c r="AK13" s="26" t="s">
        <v>28</v>
      </c>
    </row>
    <row r="14" spans="1:43" s="23" customFormat="1" x14ac:dyDescent="0.25">
      <c r="A14" s="58" t="s">
        <v>71</v>
      </c>
      <c r="B14" s="91" t="s">
        <v>72</v>
      </c>
      <c r="C14" s="103">
        <v>42050</v>
      </c>
      <c r="D14" s="16"/>
      <c r="E14" s="44" t="s">
        <v>170</v>
      </c>
      <c r="F14" s="25" t="s">
        <v>31</v>
      </c>
      <c r="G14" s="26"/>
      <c r="H14" s="21"/>
      <c r="I14" s="50" t="s">
        <v>175</v>
      </c>
      <c r="J14" s="20">
        <v>555</v>
      </c>
      <c r="K14" s="25"/>
      <c r="L14" s="25"/>
      <c r="M14" s="25"/>
      <c r="N14" s="47">
        <v>263</v>
      </c>
      <c r="O14" s="142"/>
      <c r="P14" s="50" t="s">
        <v>115</v>
      </c>
      <c r="Q14" s="26">
        <v>1</v>
      </c>
      <c r="R14" s="20"/>
      <c r="S14" s="132"/>
      <c r="T14" s="64"/>
      <c r="U14" s="21"/>
      <c r="V14" s="25"/>
      <c r="X14" s="105">
        <v>42373</v>
      </c>
      <c r="Z14" s="40">
        <v>42276</v>
      </c>
      <c r="AA14" s="31"/>
      <c r="AB14" s="110">
        <v>42315</v>
      </c>
      <c r="AC14" s="31"/>
      <c r="AD14" s="32">
        <v>42340</v>
      </c>
      <c r="AE14" s="31"/>
      <c r="AF14" s="26"/>
      <c r="AG14" s="31"/>
      <c r="AH14" s="26"/>
      <c r="AI14" s="26"/>
      <c r="AK14" s="25" t="s">
        <v>28</v>
      </c>
    </row>
    <row r="15" spans="1:43" s="23" customFormat="1" ht="30" x14ac:dyDescent="0.25">
      <c r="A15" s="58" t="s">
        <v>73</v>
      </c>
      <c r="B15" s="91" t="s">
        <v>74</v>
      </c>
      <c r="C15" s="103">
        <v>42051</v>
      </c>
      <c r="D15" s="16"/>
      <c r="E15" s="44" t="s">
        <v>170</v>
      </c>
      <c r="F15" s="25" t="s">
        <v>85</v>
      </c>
      <c r="G15" s="26"/>
      <c r="H15" s="21"/>
      <c r="I15" s="50" t="s">
        <v>175</v>
      </c>
      <c r="J15" s="20">
        <v>555</v>
      </c>
      <c r="K15" s="25"/>
      <c r="L15" s="25"/>
      <c r="M15" s="25"/>
      <c r="N15" s="51" t="s">
        <v>93</v>
      </c>
      <c r="O15" s="142"/>
      <c r="P15" s="37" t="s">
        <v>112</v>
      </c>
      <c r="Q15" s="26">
        <v>1</v>
      </c>
      <c r="R15" s="20"/>
      <c r="S15" s="31"/>
      <c r="T15" s="68"/>
      <c r="U15" s="21"/>
      <c r="V15" s="25"/>
      <c r="X15" s="105">
        <v>42374</v>
      </c>
      <c r="Z15" s="40">
        <v>42277</v>
      </c>
      <c r="AA15" s="31"/>
      <c r="AB15" s="110">
        <v>42316</v>
      </c>
      <c r="AC15" s="31"/>
      <c r="AD15" s="32">
        <v>42341</v>
      </c>
      <c r="AE15" s="31"/>
      <c r="AF15" s="26"/>
      <c r="AG15" s="31"/>
      <c r="AH15" s="132" t="s">
        <v>99</v>
      </c>
      <c r="AI15" s="132"/>
      <c r="AK15" s="25" t="s">
        <v>28</v>
      </c>
    </row>
    <row r="16" spans="1:43" s="23" customFormat="1" x14ac:dyDescent="0.25">
      <c r="A16" s="58" t="s">
        <v>75</v>
      </c>
      <c r="B16" s="91" t="s">
        <v>76</v>
      </c>
      <c r="C16" s="103">
        <v>42052</v>
      </c>
      <c r="D16" s="16"/>
      <c r="E16" s="44" t="s">
        <v>168</v>
      </c>
      <c r="F16" s="25"/>
      <c r="G16" s="26"/>
      <c r="H16" s="21"/>
      <c r="I16" s="132" t="s">
        <v>176</v>
      </c>
      <c r="J16" s="132">
        <v>369</v>
      </c>
      <c r="K16" s="25"/>
      <c r="L16" s="25"/>
      <c r="M16" s="25"/>
      <c r="N16" s="47"/>
      <c r="O16" s="142"/>
      <c r="P16" s="50" t="s">
        <v>115</v>
      </c>
      <c r="Q16" s="26">
        <v>1</v>
      </c>
      <c r="R16" s="132"/>
      <c r="S16" s="132"/>
      <c r="T16" s="64"/>
      <c r="U16" s="21"/>
      <c r="V16" s="25"/>
      <c r="X16" s="105">
        <v>42375</v>
      </c>
      <c r="Z16" s="40">
        <v>42278</v>
      </c>
      <c r="AA16" s="31"/>
      <c r="AB16" s="110">
        <v>42317</v>
      </c>
      <c r="AC16" s="31"/>
      <c r="AD16" s="32">
        <v>42342</v>
      </c>
      <c r="AE16" s="31"/>
      <c r="AF16" s="26"/>
      <c r="AG16" s="31"/>
      <c r="AH16" s="26"/>
      <c r="AI16" s="26"/>
      <c r="AK16" s="25" t="s">
        <v>28</v>
      </c>
    </row>
    <row r="17" spans="1:37" s="23" customFormat="1" ht="105.75" customHeight="1" x14ac:dyDescent="0.25">
      <c r="A17" s="58" t="s">
        <v>77</v>
      </c>
      <c r="B17" s="91" t="s">
        <v>78</v>
      </c>
      <c r="C17" s="103">
        <v>42053</v>
      </c>
      <c r="D17" s="16"/>
      <c r="E17" s="44" t="s">
        <v>169</v>
      </c>
      <c r="F17" s="25" t="s">
        <v>85</v>
      </c>
      <c r="G17" s="26"/>
      <c r="H17" s="21"/>
      <c r="I17" s="50" t="s">
        <v>173</v>
      </c>
      <c r="J17" s="20">
        <v>123</v>
      </c>
      <c r="K17" s="25"/>
      <c r="L17" s="25"/>
      <c r="M17" s="25"/>
      <c r="N17" s="47">
        <v>250</v>
      </c>
      <c r="O17" s="142" t="s">
        <v>167</v>
      </c>
      <c r="P17" s="50" t="s">
        <v>121</v>
      </c>
      <c r="Q17" s="26">
        <v>1</v>
      </c>
      <c r="R17" s="20"/>
      <c r="S17" s="26"/>
      <c r="T17" s="26"/>
      <c r="U17" s="21"/>
      <c r="V17" s="25"/>
      <c r="X17" s="105">
        <v>42376</v>
      </c>
      <c r="Z17" s="40">
        <v>42279</v>
      </c>
      <c r="AA17" s="31"/>
      <c r="AB17" s="110">
        <v>42318</v>
      </c>
      <c r="AC17" s="31"/>
      <c r="AD17" s="32">
        <v>42343</v>
      </c>
      <c r="AE17" s="31"/>
      <c r="AF17" s="26"/>
      <c r="AG17" s="31"/>
      <c r="AH17" s="26" t="s">
        <v>96</v>
      </c>
      <c r="AI17" s="26"/>
      <c r="AK17" s="25" t="s">
        <v>28</v>
      </c>
    </row>
    <row r="18" spans="1:37" s="23" customFormat="1" ht="42.75" customHeight="1" x14ac:dyDescent="0.25">
      <c r="A18" s="58" t="s">
        <v>79</v>
      </c>
      <c r="B18" s="91" t="s">
        <v>80</v>
      </c>
      <c r="C18" s="103">
        <v>42054</v>
      </c>
      <c r="D18" s="16"/>
      <c r="E18" s="44" t="s">
        <v>169</v>
      </c>
      <c r="F18" s="25" t="s">
        <v>85</v>
      </c>
      <c r="G18" s="26"/>
      <c r="H18" s="21"/>
      <c r="I18" s="50" t="s">
        <v>174</v>
      </c>
      <c r="J18" s="20">
        <v>456</v>
      </c>
      <c r="K18" s="25"/>
      <c r="L18" s="25"/>
      <c r="M18" s="25"/>
      <c r="N18" s="47">
        <v>250</v>
      </c>
      <c r="O18" s="142"/>
      <c r="P18" s="50" t="s">
        <v>119</v>
      </c>
      <c r="Q18" s="26">
        <v>1</v>
      </c>
      <c r="R18" s="20"/>
      <c r="S18" s="26"/>
      <c r="T18" s="26"/>
      <c r="U18" s="21"/>
      <c r="V18" s="25"/>
      <c r="X18" s="105">
        <v>42377</v>
      </c>
      <c r="Z18" s="40">
        <v>42280</v>
      </c>
      <c r="AA18" s="31"/>
      <c r="AB18" s="110">
        <v>42319</v>
      </c>
      <c r="AC18" s="31"/>
      <c r="AD18" s="32">
        <v>42344</v>
      </c>
      <c r="AE18" s="31"/>
      <c r="AF18" s="26"/>
      <c r="AG18" s="31"/>
      <c r="AH18" s="26" t="s">
        <v>96</v>
      </c>
      <c r="AI18" s="26"/>
      <c r="AK18" s="25" t="s">
        <v>28</v>
      </c>
    </row>
    <row r="19" spans="1:37" s="23" customFormat="1" ht="42" customHeight="1" x14ac:dyDescent="0.25">
      <c r="A19" s="58" t="s">
        <v>81</v>
      </c>
      <c r="B19" s="91" t="s">
        <v>82</v>
      </c>
      <c r="C19" s="103">
        <v>42055</v>
      </c>
      <c r="D19" s="16"/>
      <c r="E19" s="50" t="s">
        <v>171</v>
      </c>
      <c r="F19" s="25" t="s">
        <v>31</v>
      </c>
      <c r="G19" s="26"/>
      <c r="H19" s="21"/>
      <c r="I19" s="50" t="s">
        <v>177</v>
      </c>
      <c r="J19" s="20">
        <v>789</v>
      </c>
      <c r="K19" s="25"/>
      <c r="L19" s="25"/>
      <c r="M19" s="25"/>
      <c r="N19" s="47">
        <v>122</v>
      </c>
      <c r="O19" s="142"/>
      <c r="P19" s="37" t="s">
        <v>112</v>
      </c>
      <c r="Q19" s="26">
        <v>1</v>
      </c>
      <c r="R19" s="20"/>
      <c r="S19" s="26"/>
      <c r="T19" s="26"/>
      <c r="U19" s="21"/>
      <c r="V19" s="25"/>
      <c r="X19" s="105">
        <v>42378</v>
      </c>
      <c r="Z19" s="40">
        <v>42281</v>
      </c>
      <c r="AA19" s="31"/>
      <c r="AB19" s="110">
        <v>42320</v>
      </c>
      <c r="AC19" s="31"/>
      <c r="AD19" s="32">
        <v>42345</v>
      </c>
      <c r="AE19" s="31"/>
      <c r="AF19" s="26"/>
      <c r="AG19" s="31"/>
      <c r="AH19" s="132" t="s">
        <v>99</v>
      </c>
      <c r="AI19" s="132"/>
      <c r="AK19" s="25" t="s">
        <v>28</v>
      </c>
    </row>
    <row r="20" spans="1:37" s="23" customFormat="1" ht="32.25" customHeight="1" x14ac:dyDescent="0.25">
      <c r="A20" s="58" t="s">
        <v>83</v>
      </c>
      <c r="B20" s="91" t="s">
        <v>84</v>
      </c>
      <c r="C20" s="103">
        <v>42056</v>
      </c>
      <c r="D20" s="16"/>
      <c r="E20" s="44" t="s">
        <v>170</v>
      </c>
      <c r="F20" s="25" t="s">
        <v>85</v>
      </c>
      <c r="G20" s="26"/>
      <c r="H20" s="21"/>
      <c r="I20" s="132" t="s">
        <v>178</v>
      </c>
      <c r="J20" s="132">
        <v>101</v>
      </c>
      <c r="K20" s="25"/>
      <c r="L20" s="25"/>
      <c r="M20" s="25"/>
      <c r="N20" s="53" t="s">
        <v>94</v>
      </c>
      <c r="O20" s="142"/>
      <c r="P20" s="44" t="s">
        <v>117</v>
      </c>
      <c r="Q20" s="26">
        <v>1</v>
      </c>
      <c r="R20" s="132"/>
      <c r="S20" s="132"/>
      <c r="T20" s="26"/>
      <c r="U20" s="21"/>
      <c r="V20" s="25"/>
      <c r="X20" s="105">
        <v>42379</v>
      </c>
      <c r="Z20" s="40">
        <v>42282</v>
      </c>
      <c r="AA20" s="31"/>
      <c r="AB20" s="110">
        <v>42321</v>
      </c>
      <c r="AC20" s="31"/>
      <c r="AD20" s="32">
        <v>42346</v>
      </c>
      <c r="AE20" s="31"/>
      <c r="AF20" s="26"/>
      <c r="AG20" s="31"/>
      <c r="AH20" s="132" t="s">
        <v>96</v>
      </c>
      <c r="AI20" s="132"/>
      <c r="AK20" s="25" t="s">
        <v>28</v>
      </c>
    </row>
    <row r="21" spans="1:37" s="23" customFormat="1" x14ac:dyDescent="0.25">
      <c r="A21" s="58" t="s">
        <v>100</v>
      </c>
      <c r="B21" s="25"/>
      <c r="C21" s="103">
        <v>42057</v>
      </c>
      <c r="D21" s="16"/>
      <c r="E21" s="25" t="s">
        <v>170</v>
      </c>
      <c r="F21" s="25"/>
      <c r="G21" s="26"/>
      <c r="H21" s="21"/>
      <c r="I21" s="25"/>
      <c r="J21" s="25"/>
      <c r="K21" s="25"/>
      <c r="L21" s="25"/>
      <c r="M21" s="25"/>
      <c r="N21" s="25"/>
      <c r="O21" s="142"/>
      <c r="P21" s="25"/>
      <c r="Q21" s="25">
        <v>1</v>
      </c>
      <c r="R21" s="20"/>
      <c r="S21" s="26"/>
      <c r="T21" s="25"/>
      <c r="U21" s="21"/>
      <c r="V21" s="25"/>
      <c r="X21" s="105">
        <v>42380</v>
      </c>
      <c r="Z21" s="40">
        <v>42283</v>
      </c>
      <c r="AB21" s="110">
        <v>42322</v>
      </c>
      <c r="AD21" s="32">
        <v>42347</v>
      </c>
      <c r="AF21" s="20"/>
      <c r="AH21" s="25"/>
      <c r="AI21" s="25"/>
      <c r="AK21" s="25"/>
    </row>
    <row r="22" spans="1:37" s="31" customFormat="1" ht="105" x14ac:dyDescent="0.25">
      <c r="A22" s="58" t="s">
        <v>101</v>
      </c>
      <c r="B22" s="91" t="s">
        <v>102</v>
      </c>
      <c r="C22" s="103">
        <v>42058</v>
      </c>
      <c r="D22" s="16"/>
      <c r="E22" s="50" t="s">
        <v>169</v>
      </c>
      <c r="F22" s="26" t="s">
        <v>85</v>
      </c>
      <c r="G22" s="26"/>
      <c r="H22" s="21"/>
      <c r="I22" s="50" t="s">
        <v>173</v>
      </c>
      <c r="J22" s="20">
        <v>123</v>
      </c>
      <c r="K22" s="26"/>
      <c r="L22" s="26"/>
      <c r="M22" s="26"/>
      <c r="N22" s="47">
        <v>27</v>
      </c>
      <c r="O22" s="142" t="s">
        <v>167</v>
      </c>
      <c r="P22" s="37" t="s">
        <v>112</v>
      </c>
      <c r="Q22" s="26">
        <v>1</v>
      </c>
      <c r="R22" s="20"/>
      <c r="S22" s="26"/>
      <c r="T22" s="26"/>
      <c r="U22" s="21"/>
      <c r="V22" s="26"/>
      <c r="X22" s="105">
        <v>42381</v>
      </c>
      <c r="Z22" s="40">
        <v>42284</v>
      </c>
      <c r="AB22" s="110">
        <v>42323</v>
      </c>
      <c r="AD22" s="32">
        <v>42348</v>
      </c>
      <c r="AF22" s="26"/>
      <c r="AH22" s="26"/>
      <c r="AI22" s="26"/>
      <c r="AK22" s="26" t="s">
        <v>28</v>
      </c>
    </row>
    <row r="23" spans="1:37" s="31" customFormat="1" x14ac:dyDescent="0.25">
      <c r="A23" s="58"/>
      <c r="B23" s="91"/>
      <c r="C23" s="103"/>
      <c r="D23" s="16"/>
      <c r="E23" s="44"/>
      <c r="F23" s="26"/>
      <c r="G23" s="26"/>
      <c r="H23" s="21"/>
      <c r="I23" s="44"/>
      <c r="J23" s="132"/>
      <c r="K23" s="26"/>
      <c r="L23" s="26"/>
      <c r="M23" s="26"/>
      <c r="N23" s="53"/>
      <c r="O23" s="142"/>
      <c r="P23" s="37"/>
      <c r="Q23" s="26"/>
      <c r="R23" s="132"/>
      <c r="S23" s="26"/>
      <c r="T23" s="26"/>
      <c r="U23" s="21"/>
      <c r="V23" s="26"/>
      <c r="X23" s="105"/>
      <c r="Z23" s="40"/>
      <c r="AB23" s="110"/>
      <c r="AD23" s="32"/>
      <c r="AF23" s="26"/>
      <c r="AH23" s="132"/>
      <c r="AI23" s="26"/>
      <c r="AK23" s="26"/>
    </row>
    <row r="24" spans="1:37" s="31" customFormat="1" x14ac:dyDescent="0.25">
      <c r="A24" s="58"/>
      <c r="B24" s="91"/>
      <c r="C24" s="103"/>
      <c r="D24" s="16"/>
      <c r="E24" s="44"/>
      <c r="F24" s="26"/>
      <c r="G24" s="26"/>
      <c r="H24" s="21"/>
      <c r="I24" s="44"/>
      <c r="J24" s="34"/>
      <c r="K24" s="26"/>
      <c r="L24" s="26"/>
      <c r="M24" s="26"/>
      <c r="N24" s="47"/>
      <c r="O24" s="143"/>
      <c r="P24" s="37"/>
      <c r="Q24" s="26"/>
      <c r="R24" s="34"/>
      <c r="S24" s="34"/>
      <c r="T24" s="26"/>
      <c r="U24" s="21"/>
      <c r="V24" s="26"/>
      <c r="X24" s="105"/>
      <c r="Z24" s="40"/>
      <c r="AB24" s="110"/>
      <c r="AD24" s="32"/>
      <c r="AF24" s="26"/>
      <c r="AH24" s="41"/>
      <c r="AI24" s="42"/>
      <c r="AK24" s="26"/>
    </row>
    <row r="25" spans="1:37" s="31" customFormat="1" x14ac:dyDescent="0.25">
      <c r="A25" s="58"/>
      <c r="B25" s="44"/>
      <c r="C25" s="103"/>
      <c r="D25" s="16"/>
      <c r="E25" s="44"/>
      <c r="F25" s="26"/>
      <c r="G25" s="26"/>
      <c r="H25" s="21"/>
      <c r="I25" s="34"/>
      <c r="J25" s="34"/>
      <c r="K25" s="26"/>
      <c r="L25" s="26"/>
      <c r="M25" s="26"/>
      <c r="N25" s="53"/>
      <c r="O25" s="142"/>
      <c r="P25" s="37"/>
      <c r="Q25" s="26"/>
      <c r="R25" s="34"/>
      <c r="S25" s="34"/>
      <c r="T25" s="26"/>
      <c r="U25" s="21"/>
      <c r="V25" s="26"/>
      <c r="X25" s="105"/>
      <c r="Z25" s="40"/>
      <c r="AB25" s="110"/>
      <c r="AD25" s="32"/>
      <c r="AF25" s="26"/>
      <c r="AH25" s="26"/>
      <c r="AI25" s="26"/>
      <c r="AK25" s="26"/>
    </row>
    <row r="26" spans="1:37" s="31" customFormat="1" x14ac:dyDescent="0.25">
      <c r="A26" s="58"/>
      <c r="B26" s="91"/>
      <c r="C26" s="103"/>
      <c r="D26" s="16"/>
      <c r="E26" s="44"/>
      <c r="F26" s="26"/>
      <c r="G26" s="26"/>
      <c r="H26" s="21"/>
      <c r="I26" s="44"/>
      <c r="J26" s="34"/>
      <c r="K26" s="26"/>
      <c r="L26" s="26"/>
      <c r="M26" s="26"/>
      <c r="N26" s="47"/>
      <c r="O26" s="142"/>
      <c r="P26" s="37"/>
      <c r="Q26" s="26"/>
      <c r="R26" s="34"/>
      <c r="S26" s="34"/>
      <c r="T26" s="26"/>
      <c r="U26" s="21"/>
      <c r="V26" s="26"/>
      <c r="X26" s="105"/>
      <c r="Z26" s="40"/>
      <c r="AB26" s="110"/>
      <c r="AD26" s="32"/>
      <c r="AF26" s="26"/>
      <c r="AH26" s="26"/>
      <c r="AI26" s="26"/>
      <c r="AK26" s="26"/>
    </row>
    <row r="27" spans="1:37" s="31" customFormat="1" x14ac:dyDescent="0.25">
      <c r="A27" s="58"/>
      <c r="B27" s="91"/>
      <c r="C27" s="103"/>
      <c r="D27" s="16"/>
      <c r="E27" s="50"/>
      <c r="F27" s="26"/>
      <c r="G27" s="26"/>
      <c r="H27" s="21"/>
      <c r="I27" s="20"/>
      <c r="J27" s="20"/>
      <c r="K27" s="26"/>
      <c r="L27" s="26"/>
      <c r="M27" s="26"/>
      <c r="N27" s="51"/>
      <c r="O27" s="142"/>
      <c r="P27" s="37"/>
      <c r="Q27" s="26"/>
      <c r="R27" s="20"/>
      <c r="S27" s="26"/>
      <c r="T27" s="26"/>
      <c r="U27" s="21"/>
      <c r="V27" s="26"/>
      <c r="X27" s="105"/>
      <c r="Z27" s="40"/>
      <c r="AB27" s="110"/>
      <c r="AD27" s="32"/>
      <c r="AF27" s="26"/>
      <c r="AH27" s="26"/>
      <c r="AI27" s="26"/>
      <c r="AK27" s="26"/>
    </row>
    <row r="28" spans="1:37" s="31" customFormat="1" x14ac:dyDescent="0.25">
      <c r="A28" s="58"/>
      <c r="B28" s="91"/>
      <c r="C28" s="103"/>
      <c r="D28" s="16"/>
      <c r="E28" s="44"/>
      <c r="F28" s="26"/>
      <c r="G28" s="26"/>
      <c r="H28" s="21"/>
      <c r="I28" s="34"/>
      <c r="J28" s="34"/>
      <c r="K28" s="26"/>
      <c r="L28" s="26"/>
      <c r="M28" s="26"/>
      <c r="N28" s="53"/>
      <c r="O28" s="142"/>
      <c r="P28" s="37"/>
      <c r="Q28" s="26"/>
      <c r="R28" s="34"/>
      <c r="S28" s="34"/>
      <c r="T28" s="26"/>
      <c r="U28" s="21"/>
      <c r="V28" s="26"/>
      <c r="X28" s="105"/>
      <c r="Z28" s="40"/>
      <c r="AB28" s="110"/>
      <c r="AD28" s="32"/>
      <c r="AF28" s="26"/>
      <c r="AH28" s="41"/>
      <c r="AI28" s="24"/>
      <c r="AK28" s="26"/>
    </row>
    <row r="29" spans="1:37" s="31" customFormat="1" x14ac:dyDescent="0.25">
      <c r="A29" s="58"/>
      <c r="B29" s="90"/>
      <c r="C29" s="103"/>
      <c r="D29" s="16"/>
      <c r="E29" s="44"/>
      <c r="F29" s="26"/>
      <c r="G29" s="26"/>
      <c r="H29" s="21"/>
      <c r="I29" s="34"/>
      <c r="J29" s="34"/>
      <c r="K29" s="26"/>
      <c r="L29" s="26"/>
      <c r="M29" s="26"/>
      <c r="N29" s="53"/>
      <c r="O29" s="142"/>
      <c r="P29" s="44"/>
      <c r="Q29" s="26"/>
      <c r="R29" s="34"/>
      <c r="S29" s="34"/>
      <c r="T29" s="26"/>
      <c r="U29" s="21"/>
      <c r="V29" s="26"/>
      <c r="X29" s="105"/>
      <c r="Z29" s="40"/>
      <c r="AB29" s="110"/>
      <c r="AD29" s="32"/>
      <c r="AF29" s="26"/>
      <c r="AH29" s="41"/>
      <c r="AI29" s="24"/>
      <c r="AK29" s="26"/>
    </row>
    <row r="30" spans="1:37" s="31" customFormat="1" x14ac:dyDescent="0.25">
      <c r="A30" s="58"/>
      <c r="B30" s="92"/>
      <c r="C30" s="103"/>
      <c r="D30" s="16"/>
      <c r="E30" s="44"/>
      <c r="F30" s="26"/>
      <c r="G30" s="26"/>
      <c r="H30" s="21"/>
      <c r="I30" s="44"/>
      <c r="J30" s="34"/>
      <c r="K30" s="26"/>
      <c r="L30" s="26"/>
      <c r="M30" s="26"/>
      <c r="N30" s="47"/>
      <c r="O30" s="142"/>
      <c r="P30" s="44"/>
      <c r="Q30" s="26"/>
      <c r="R30" s="34"/>
      <c r="S30" s="34"/>
      <c r="T30" s="26"/>
      <c r="U30" s="21"/>
      <c r="V30" s="26"/>
      <c r="X30" s="105"/>
      <c r="Z30" s="40"/>
      <c r="AB30" s="110"/>
      <c r="AD30" s="32"/>
      <c r="AF30" s="26"/>
      <c r="AH30" s="41"/>
      <c r="AI30" s="41"/>
      <c r="AK30" s="26"/>
    </row>
    <row r="31" spans="1:37" s="31" customFormat="1" x14ac:dyDescent="0.25">
      <c r="A31" s="58"/>
      <c r="B31" s="91"/>
      <c r="C31" s="103"/>
      <c r="D31" s="16"/>
      <c r="E31" s="44"/>
      <c r="F31" s="26"/>
      <c r="G31" s="26"/>
      <c r="H31" s="21"/>
      <c r="I31" s="34"/>
      <c r="J31" s="34"/>
      <c r="K31" s="26"/>
      <c r="L31" s="26"/>
      <c r="M31" s="26"/>
      <c r="N31" s="53"/>
      <c r="O31" s="142"/>
      <c r="P31" s="37"/>
      <c r="Q31" s="26"/>
      <c r="R31" s="34"/>
      <c r="S31" s="34"/>
      <c r="T31" s="26"/>
      <c r="U31" s="21"/>
      <c r="V31" s="26"/>
      <c r="X31" s="105"/>
      <c r="Z31" s="40"/>
      <c r="AB31" s="110"/>
      <c r="AD31" s="32"/>
      <c r="AF31" s="26"/>
      <c r="AH31" s="41"/>
      <c r="AI31" s="24"/>
      <c r="AK31" s="26"/>
    </row>
    <row r="32" spans="1:37" s="23" customFormat="1" ht="40.5" customHeight="1" x14ac:dyDescent="0.25">
      <c r="A32" s="136"/>
      <c r="B32" s="137"/>
      <c r="C32" s="137"/>
      <c r="D32" s="137"/>
      <c r="E32" s="137"/>
      <c r="F32" s="137"/>
      <c r="G32" s="137"/>
      <c r="H32" s="137"/>
      <c r="I32" s="137"/>
      <c r="J32" s="137"/>
      <c r="K32" s="137"/>
      <c r="L32" s="137"/>
      <c r="M32" s="137"/>
      <c r="N32" s="137"/>
      <c r="O32" s="144"/>
      <c r="P32" s="137"/>
      <c r="Q32" s="137"/>
      <c r="R32" s="137"/>
      <c r="S32" s="137"/>
      <c r="T32" s="137"/>
      <c r="U32" s="137"/>
      <c r="V32" s="137"/>
      <c r="W32" s="137"/>
      <c r="X32" s="137"/>
      <c r="Y32" s="137"/>
      <c r="Z32" s="137"/>
      <c r="AA32" s="137"/>
      <c r="AB32" s="137"/>
      <c r="AC32" s="137"/>
      <c r="AD32" s="137"/>
      <c r="AE32" s="137"/>
      <c r="AF32" s="137"/>
      <c r="AG32" s="137"/>
      <c r="AH32" s="137"/>
      <c r="AI32" s="137"/>
      <c r="AJ32" s="137"/>
      <c r="AK32" s="138"/>
    </row>
    <row r="33" spans="1:37" s="31" customFormat="1" x14ac:dyDescent="0.25">
      <c r="A33" s="58"/>
      <c r="B33" s="91"/>
      <c r="C33" s="91"/>
      <c r="D33" s="16"/>
      <c r="E33" s="44"/>
      <c r="F33" s="26"/>
      <c r="G33" s="26"/>
      <c r="H33" s="21"/>
      <c r="I33" s="50"/>
      <c r="J33" s="20"/>
      <c r="K33" s="26"/>
      <c r="L33" s="26"/>
      <c r="M33" s="26"/>
      <c r="N33" s="47"/>
      <c r="O33" s="142"/>
      <c r="P33" s="37"/>
      <c r="Q33" s="26"/>
      <c r="R33" s="20"/>
      <c r="S33" s="34"/>
      <c r="T33" s="26"/>
      <c r="U33" s="21"/>
      <c r="V33" s="26"/>
      <c r="X33" s="105"/>
      <c r="Z33" s="40"/>
      <c r="AB33" s="32"/>
      <c r="AC33" s="23"/>
      <c r="AD33" s="32"/>
      <c r="AF33" s="25"/>
      <c r="AH33" s="41"/>
      <c r="AI33" s="24"/>
      <c r="AK33" s="26"/>
    </row>
    <row r="34" spans="1:37" s="31" customFormat="1" x14ac:dyDescent="0.25">
      <c r="A34" s="58"/>
      <c r="B34" s="91"/>
      <c r="C34" s="91"/>
      <c r="D34" s="16"/>
      <c r="E34" s="44"/>
      <c r="F34" s="26"/>
      <c r="G34" s="26"/>
      <c r="H34" s="21"/>
      <c r="I34" s="44"/>
      <c r="J34" s="34"/>
      <c r="K34" s="26"/>
      <c r="L34" s="26"/>
      <c r="M34" s="26"/>
      <c r="N34" s="47"/>
      <c r="O34" s="143"/>
      <c r="P34" s="44"/>
      <c r="Q34" s="26"/>
      <c r="R34" s="34"/>
      <c r="S34" s="34"/>
      <c r="T34" s="41"/>
      <c r="U34" s="21"/>
      <c r="V34" s="26"/>
      <c r="X34" s="105"/>
      <c r="Z34" s="40"/>
      <c r="AB34" s="32"/>
      <c r="AC34" s="23"/>
      <c r="AD34" s="32"/>
      <c r="AF34" s="25"/>
      <c r="AH34" s="26"/>
      <c r="AI34" s="26"/>
      <c r="AK34" s="26"/>
    </row>
    <row r="35" spans="1:37" s="31" customFormat="1" x14ac:dyDescent="0.25">
      <c r="A35" s="58"/>
      <c r="B35" s="91"/>
      <c r="C35" s="91"/>
      <c r="D35" s="16"/>
      <c r="E35" s="44"/>
      <c r="F35" s="26"/>
      <c r="G35" s="26"/>
      <c r="H35" s="21"/>
      <c r="I35" s="44"/>
      <c r="J35" s="20"/>
      <c r="K35" s="26"/>
      <c r="L35" s="26"/>
      <c r="M35" s="26"/>
      <c r="N35" s="47"/>
      <c r="O35" s="142"/>
      <c r="P35" s="37"/>
      <c r="Q35" s="26"/>
      <c r="R35" s="34"/>
      <c r="S35" s="26"/>
      <c r="T35" s="26"/>
      <c r="U35" s="21"/>
      <c r="V35" s="26"/>
      <c r="X35" s="105"/>
      <c r="Z35" s="40"/>
      <c r="AB35" s="32"/>
      <c r="AC35" s="23"/>
      <c r="AD35" s="32"/>
      <c r="AF35" s="25"/>
      <c r="AH35" s="26"/>
      <c r="AI35" s="26"/>
      <c r="AK35" s="26"/>
    </row>
    <row r="36" spans="1:37" s="31" customFormat="1" x14ac:dyDescent="0.25">
      <c r="A36" s="58"/>
      <c r="B36" s="91"/>
      <c r="C36" s="91"/>
      <c r="D36" s="16"/>
      <c r="E36" s="44"/>
      <c r="F36" s="26"/>
      <c r="G36" s="26"/>
      <c r="H36" s="21"/>
      <c r="I36" s="44"/>
      <c r="J36" s="34"/>
      <c r="K36" s="26"/>
      <c r="L36" s="26"/>
      <c r="M36" s="26"/>
      <c r="N36" s="47"/>
      <c r="O36" s="142"/>
      <c r="P36" s="50"/>
      <c r="Q36" s="26"/>
      <c r="R36" s="34"/>
      <c r="S36" s="34"/>
      <c r="T36" s="26"/>
      <c r="U36" s="21"/>
      <c r="V36" s="26"/>
      <c r="X36" s="105"/>
      <c r="Z36" s="40"/>
      <c r="AB36" s="32"/>
      <c r="AC36" s="23"/>
      <c r="AD36" s="32"/>
      <c r="AF36" s="25"/>
      <c r="AH36" s="41"/>
      <c r="AI36" s="24"/>
      <c r="AK36" s="26"/>
    </row>
    <row r="37" spans="1:37" s="31" customFormat="1" x14ac:dyDescent="0.25">
      <c r="A37" s="58"/>
      <c r="B37" s="91"/>
      <c r="C37" s="91"/>
      <c r="D37" s="16"/>
      <c r="E37" s="44"/>
      <c r="F37" s="26"/>
      <c r="G37" s="26"/>
      <c r="H37" s="21"/>
      <c r="I37" s="44"/>
      <c r="J37" s="34"/>
      <c r="K37" s="26"/>
      <c r="L37" s="26"/>
      <c r="M37" s="26"/>
      <c r="N37" s="47"/>
      <c r="O37" s="142"/>
      <c r="P37" s="37"/>
      <c r="Q37" s="26"/>
      <c r="R37" s="34"/>
      <c r="S37" s="34"/>
      <c r="T37" s="26"/>
      <c r="U37" s="21"/>
      <c r="V37" s="26"/>
      <c r="X37" s="105"/>
      <c r="Z37" s="40"/>
      <c r="AB37" s="32"/>
      <c r="AC37" s="23"/>
      <c r="AD37" s="32"/>
      <c r="AF37" s="55"/>
      <c r="AH37" s="41"/>
      <c r="AI37" s="63"/>
      <c r="AK37" s="26"/>
    </row>
    <row r="38" spans="1:37" s="31" customFormat="1" x14ac:dyDescent="0.25">
      <c r="A38" s="58"/>
      <c r="B38" s="91"/>
      <c r="C38" s="91"/>
      <c r="D38" s="16"/>
      <c r="E38" s="44"/>
      <c r="F38" s="26"/>
      <c r="G38" s="26"/>
      <c r="H38" s="21"/>
      <c r="I38" s="44"/>
      <c r="J38" s="20"/>
      <c r="K38" s="26"/>
      <c r="L38" s="26"/>
      <c r="M38" s="26"/>
      <c r="N38" s="47"/>
      <c r="O38" s="142"/>
      <c r="P38" s="50"/>
      <c r="Q38" s="26"/>
      <c r="R38" s="34"/>
      <c r="S38" s="34"/>
      <c r="T38" s="64"/>
      <c r="U38" s="21"/>
      <c r="V38" s="26"/>
      <c r="X38" s="105"/>
      <c r="Z38" s="40"/>
      <c r="AB38" s="32"/>
      <c r="AC38" s="23"/>
      <c r="AD38" s="32"/>
      <c r="AF38" s="25"/>
      <c r="AH38" s="26"/>
      <c r="AI38" s="26"/>
      <c r="AK38" s="26"/>
    </row>
    <row r="39" spans="1:37" s="31" customFormat="1" x14ac:dyDescent="0.25">
      <c r="A39" s="58"/>
      <c r="B39" s="91"/>
      <c r="C39" s="91"/>
      <c r="D39" s="16"/>
      <c r="E39" s="44"/>
      <c r="F39" s="26"/>
      <c r="G39" s="26"/>
      <c r="H39" s="21"/>
      <c r="I39" s="56"/>
      <c r="J39" s="34"/>
      <c r="K39" s="26"/>
      <c r="L39" s="26"/>
      <c r="M39" s="26"/>
      <c r="N39" s="47"/>
      <c r="O39" s="142"/>
      <c r="P39" s="50"/>
      <c r="Q39" s="26"/>
      <c r="R39" s="34"/>
      <c r="S39" s="34"/>
      <c r="T39" s="26"/>
      <c r="U39" s="21"/>
      <c r="V39" s="26"/>
      <c r="X39" s="105"/>
      <c r="Z39" s="40"/>
      <c r="AB39" s="32"/>
      <c r="AC39" s="23"/>
      <c r="AD39" s="32"/>
      <c r="AF39" s="25"/>
      <c r="AH39" s="41"/>
      <c r="AI39" s="41"/>
      <c r="AK39" s="26"/>
    </row>
    <row r="40" spans="1:37" s="31" customFormat="1" x14ac:dyDescent="0.25">
      <c r="A40" s="58"/>
      <c r="B40" s="91"/>
      <c r="C40" s="91"/>
      <c r="D40" s="16"/>
      <c r="E40" s="44"/>
      <c r="F40" s="26"/>
      <c r="G40" s="26"/>
      <c r="H40" s="21"/>
      <c r="I40" s="44"/>
      <c r="J40" s="34"/>
      <c r="K40" s="26"/>
      <c r="L40" s="26"/>
      <c r="M40" s="26"/>
      <c r="N40" s="53"/>
      <c r="O40" s="142"/>
      <c r="P40" s="37"/>
      <c r="Q40" s="26"/>
      <c r="R40" s="34"/>
      <c r="S40" s="34"/>
      <c r="T40" s="26"/>
      <c r="U40" s="21"/>
      <c r="V40" s="26"/>
      <c r="X40" s="105"/>
      <c r="Z40" s="40"/>
      <c r="AB40" s="32"/>
      <c r="AC40" s="23"/>
      <c r="AD40" s="32"/>
      <c r="AF40" s="25"/>
      <c r="AH40" s="41"/>
      <c r="AI40" s="41"/>
      <c r="AK40" s="26"/>
    </row>
    <row r="41" spans="1:37" s="31" customFormat="1" x14ac:dyDescent="0.25">
      <c r="A41" s="58"/>
      <c r="B41" s="91"/>
      <c r="C41" s="91"/>
      <c r="D41" s="16"/>
      <c r="E41" s="44"/>
      <c r="F41" s="26"/>
      <c r="G41" s="26"/>
      <c r="H41" s="21"/>
      <c r="I41" s="44"/>
      <c r="J41" s="34"/>
      <c r="K41" s="26"/>
      <c r="L41" s="26"/>
      <c r="M41" s="26"/>
      <c r="N41" s="47"/>
      <c r="O41" s="142"/>
      <c r="P41" s="37"/>
      <c r="Q41" s="26"/>
      <c r="R41" s="34"/>
      <c r="S41" s="34"/>
      <c r="T41" s="26"/>
      <c r="U41" s="21"/>
      <c r="V41" s="26"/>
      <c r="X41" s="105"/>
      <c r="Z41" s="40"/>
      <c r="AB41" s="32"/>
      <c r="AC41" s="23"/>
      <c r="AD41" s="32"/>
      <c r="AF41" s="25"/>
      <c r="AH41" s="41"/>
      <c r="AI41" s="26"/>
      <c r="AK41" s="26"/>
    </row>
    <row r="42" spans="1:37" s="31" customFormat="1" x14ac:dyDescent="0.25">
      <c r="A42" s="58"/>
      <c r="B42" s="91"/>
      <c r="C42" s="91"/>
      <c r="D42" s="16"/>
      <c r="E42" s="44"/>
      <c r="F42" s="26"/>
      <c r="G42" s="26"/>
      <c r="H42" s="21"/>
      <c r="I42" s="44"/>
      <c r="J42" s="34"/>
      <c r="K42" s="26"/>
      <c r="L42" s="26"/>
      <c r="M42" s="26"/>
      <c r="N42" s="53"/>
      <c r="O42" s="142"/>
      <c r="P42" s="44"/>
      <c r="Q42" s="26"/>
      <c r="R42" s="34"/>
      <c r="S42" s="34"/>
      <c r="T42" s="26"/>
      <c r="U42" s="21"/>
      <c r="V42" s="26"/>
      <c r="X42" s="105"/>
      <c r="Z42" s="40"/>
      <c r="AB42" s="32"/>
      <c r="AC42" s="23"/>
      <c r="AD42" s="32"/>
      <c r="AF42" s="25"/>
      <c r="AH42" s="41"/>
      <c r="AI42" s="24"/>
      <c r="AK42" s="26"/>
    </row>
    <row r="43" spans="1:37" s="31" customFormat="1" x14ac:dyDescent="0.25">
      <c r="A43" s="58"/>
      <c r="B43" s="91"/>
      <c r="C43" s="91"/>
      <c r="D43" s="16"/>
      <c r="E43" s="44"/>
      <c r="F43" s="26"/>
      <c r="G43" s="26"/>
      <c r="H43" s="21"/>
      <c r="I43" s="44"/>
      <c r="J43" s="34"/>
      <c r="K43" s="26"/>
      <c r="L43" s="26"/>
      <c r="M43" s="26"/>
      <c r="N43" s="47"/>
      <c r="O43" s="142"/>
      <c r="P43" s="50"/>
      <c r="Q43" s="26"/>
      <c r="R43" s="34"/>
      <c r="S43" s="34"/>
      <c r="T43" s="26"/>
      <c r="U43" s="21"/>
      <c r="V43" s="26"/>
      <c r="X43" s="105"/>
      <c r="Z43" s="40"/>
      <c r="AB43" s="32"/>
      <c r="AC43" s="23"/>
      <c r="AD43" s="32"/>
      <c r="AF43" s="25"/>
      <c r="AH43" s="41"/>
      <c r="AI43" s="24"/>
      <c r="AK43" s="26"/>
    </row>
    <row r="44" spans="1:37" s="31" customFormat="1" x14ac:dyDescent="0.25">
      <c r="A44" s="58"/>
      <c r="B44" s="91"/>
      <c r="C44" s="91"/>
      <c r="D44" s="16"/>
      <c r="E44" s="44"/>
      <c r="F44" s="26"/>
      <c r="G44" s="26"/>
      <c r="H44" s="21"/>
      <c r="I44" s="44"/>
      <c r="J44" s="34"/>
      <c r="K44" s="26"/>
      <c r="L44" s="26"/>
      <c r="M44" s="26"/>
      <c r="N44" s="47"/>
      <c r="O44" s="142"/>
      <c r="P44" s="50"/>
      <c r="Q44" s="26"/>
      <c r="R44" s="34"/>
      <c r="S44" s="34"/>
      <c r="T44" s="26"/>
      <c r="U44" s="21"/>
      <c r="V44" s="26"/>
      <c r="X44" s="105"/>
      <c r="Z44" s="40"/>
      <c r="AB44" s="32"/>
      <c r="AC44" s="23"/>
      <c r="AD44" s="32"/>
      <c r="AF44" s="25"/>
      <c r="AH44" s="41"/>
      <c r="AI44" s="24"/>
      <c r="AK44" s="26"/>
    </row>
    <row r="45" spans="1:37" s="31" customFormat="1" x14ac:dyDescent="0.25">
      <c r="A45" s="58"/>
      <c r="B45" s="91"/>
      <c r="C45" s="91"/>
      <c r="D45" s="16"/>
      <c r="E45" s="44"/>
      <c r="F45" s="26"/>
      <c r="G45" s="26"/>
      <c r="H45" s="21"/>
      <c r="I45" s="44"/>
      <c r="J45" s="34"/>
      <c r="K45" s="26"/>
      <c r="L45" s="26"/>
      <c r="M45" s="26"/>
      <c r="N45" s="53"/>
      <c r="O45" s="143"/>
      <c r="P45" s="37"/>
      <c r="Q45" s="26"/>
      <c r="R45" s="34"/>
      <c r="S45" s="34"/>
      <c r="T45" s="26"/>
      <c r="U45" s="21"/>
      <c r="V45" s="26"/>
      <c r="X45" s="105"/>
      <c r="Z45" s="40"/>
      <c r="AB45" s="32"/>
      <c r="AC45" s="23"/>
      <c r="AD45" s="32"/>
      <c r="AF45" s="25"/>
      <c r="AH45" s="41"/>
      <c r="AI45" s="41"/>
      <c r="AK45" s="26"/>
    </row>
    <row r="46" spans="1:37" s="31" customFormat="1" x14ac:dyDescent="0.25">
      <c r="A46" s="58"/>
      <c r="B46" s="91"/>
      <c r="C46" s="91"/>
      <c r="D46" s="16"/>
      <c r="E46" s="44"/>
      <c r="F46" s="26"/>
      <c r="G46" s="26"/>
      <c r="H46" s="21"/>
      <c r="I46" s="44"/>
      <c r="J46" s="20"/>
      <c r="K46" s="26"/>
      <c r="L46" s="26"/>
      <c r="M46" s="26"/>
      <c r="N46" s="47"/>
      <c r="O46" s="142"/>
      <c r="P46" s="50"/>
      <c r="Q46" s="26"/>
      <c r="R46" s="34"/>
      <c r="S46" s="26"/>
      <c r="T46" s="26"/>
      <c r="U46" s="21"/>
      <c r="V46" s="26"/>
      <c r="X46" s="105"/>
      <c r="Z46" s="40"/>
      <c r="AB46" s="32"/>
      <c r="AC46" s="23"/>
      <c r="AD46" s="32"/>
      <c r="AF46" s="25"/>
      <c r="AH46" s="26"/>
      <c r="AI46" s="26"/>
      <c r="AK46" s="26"/>
    </row>
    <row r="47" spans="1:37" s="31" customFormat="1" x14ac:dyDescent="0.25">
      <c r="A47" s="58"/>
      <c r="B47" s="91"/>
      <c r="C47" s="91"/>
      <c r="D47" s="16"/>
      <c r="E47" s="44"/>
      <c r="F47" s="26"/>
      <c r="G47" s="26"/>
      <c r="H47" s="21"/>
      <c r="I47" s="44"/>
      <c r="J47" s="34"/>
      <c r="K47" s="26"/>
      <c r="L47" s="26"/>
      <c r="M47" s="26"/>
      <c r="N47" s="53"/>
      <c r="O47" s="142"/>
      <c r="P47" s="37"/>
      <c r="Q47" s="26"/>
      <c r="R47" s="34"/>
      <c r="S47" s="34"/>
      <c r="T47" s="26"/>
      <c r="U47" s="21"/>
      <c r="V47" s="26"/>
      <c r="X47" s="105"/>
      <c r="Z47" s="40"/>
      <c r="AB47" s="32"/>
      <c r="AC47" s="23"/>
      <c r="AD47" s="32"/>
      <c r="AF47" s="25"/>
      <c r="AH47" s="41"/>
      <c r="AI47" s="26"/>
      <c r="AK47" s="26"/>
    </row>
    <row r="48" spans="1:37" s="31" customFormat="1" x14ac:dyDescent="0.25">
      <c r="A48" s="58"/>
      <c r="B48" s="91"/>
      <c r="C48" s="91"/>
      <c r="D48" s="16"/>
      <c r="E48" s="44"/>
      <c r="F48" s="26"/>
      <c r="G48" s="26"/>
      <c r="H48" s="21"/>
      <c r="I48" s="44"/>
      <c r="J48" s="34"/>
      <c r="K48" s="26"/>
      <c r="L48" s="26"/>
      <c r="M48" s="26"/>
      <c r="N48" s="53"/>
      <c r="O48" s="142"/>
      <c r="P48" s="50"/>
      <c r="Q48" s="26"/>
      <c r="R48" s="20"/>
      <c r="S48" s="34"/>
      <c r="T48" s="26"/>
      <c r="U48" s="21"/>
      <c r="V48" s="26"/>
      <c r="X48" s="105"/>
      <c r="Z48" s="40"/>
      <c r="AB48" s="32"/>
      <c r="AC48" s="23"/>
      <c r="AD48" s="32"/>
      <c r="AF48" s="25"/>
      <c r="AH48" s="26"/>
      <c r="AI48" s="26"/>
      <c r="AK48" s="26"/>
    </row>
    <row r="49" spans="1:37" s="31" customFormat="1" x14ac:dyDescent="0.25">
      <c r="A49" s="58"/>
      <c r="B49" s="91"/>
      <c r="C49" s="91"/>
      <c r="D49" s="16"/>
      <c r="E49" s="44"/>
      <c r="F49" s="26"/>
      <c r="G49" s="26"/>
      <c r="H49" s="21"/>
      <c r="I49" s="44"/>
      <c r="J49" s="34"/>
      <c r="K49" s="26"/>
      <c r="L49" s="26"/>
      <c r="M49" s="26"/>
      <c r="N49" s="53"/>
      <c r="O49" s="142"/>
      <c r="P49" s="50"/>
      <c r="Q49" s="26"/>
      <c r="R49" s="20"/>
      <c r="S49" s="34"/>
      <c r="T49" s="26"/>
      <c r="U49" s="21"/>
      <c r="V49" s="26"/>
      <c r="X49" s="105"/>
      <c r="Z49" s="40"/>
      <c r="AB49" s="32"/>
      <c r="AC49" s="23"/>
      <c r="AD49" s="32"/>
      <c r="AF49" s="25"/>
      <c r="AH49" s="26"/>
      <c r="AI49" s="26"/>
      <c r="AK49" s="26"/>
    </row>
    <row r="50" spans="1:37" s="31" customFormat="1" x14ac:dyDescent="0.25">
      <c r="A50" s="58"/>
      <c r="B50" s="91"/>
      <c r="C50" s="91"/>
      <c r="D50" s="16"/>
      <c r="E50" s="44"/>
      <c r="F50" s="26"/>
      <c r="G50" s="26"/>
      <c r="H50" s="21"/>
      <c r="I50" s="44"/>
      <c r="J50" s="34"/>
      <c r="K50" s="26"/>
      <c r="L50" s="26"/>
      <c r="M50" s="26"/>
      <c r="N50" s="53"/>
      <c r="O50" s="142"/>
      <c r="P50" s="37"/>
      <c r="Q50" s="26"/>
      <c r="R50" s="20"/>
      <c r="S50" s="34"/>
      <c r="T50" s="26"/>
      <c r="U50" s="21"/>
      <c r="V50" s="26"/>
      <c r="X50" s="105"/>
      <c r="Z50" s="40"/>
      <c r="AB50" s="32"/>
      <c r="AC50" s="23"/>
      <c r="AD50" s="32"/>
      <c r="AF50" s="25"/>
      <c r="AH50" s="41"/>
      <c r="AI50" s="64"/>
      <c r="AK50" s="26"/>
    </row>
    <row r="51" spans="1:37" s="31" customFormat="1" x14ac:dyDescent="0.25">
      <c r="A51" s="58"/>
      <c r="B51" s="91"/>
      <c r="C51" s="91"/>
      <c r="D51" s="16"/>
      <c r="E51" s="44"/>
      <c r="F51" s="26"/>
      <c r="G51" s="26"/>
      <c r="H51" s="21"/>
      <c r="I51" s="44"/>
      <c r="J51" s="34"/>
      <c r="K51" s="26"/>
      <c r="L51" s="26"/>
      <c r="M51" s="26"/>
      <c r="N51" s="53"/>
      <c r="O51" s="142"/>
      <c r="P51" s="37"/>
      <c r="Q51" s="26"/>
      <c r="R51" s="20"/>
      <c r="S51" s="34"/>
      <c r="T51" s="26"/>
      <c r="U51" s="21"/>
      <c r="V51" s="26"/>
      <c r="X51" s="105"/>
      <c r="Z51" s="40"/>
      <c r="AB51" s="32"/>
      <c r="AC51" s="23"/>
      <c r="AD51" s="32"/>
      <c r="AF51" s="25"/>
      <c r="AH51" s="41"/>
      <c r="AI51" s="63"/>
      <c r="AK51" s="26"/>
    </row>
    <row r="52" spans="1:37" s="31" customFormat="1" x14ac:dyDescent="0.25">
      <c r="A52" s="58"/>
      <c r="B52" s="91"/>
      <c r="C52" s="91"/>
      <c r="D52" s="16"/>
      <c r="E52" s="44"/>
      <c r="F52" s="26"/>
      <c r="G52" s="26"/>
      <c r="H52" s="21"/>
      <c r="I52" s="44"/>
      <c r="J52" s="34"/>
      <c r="K52" s="26"/>
      <c r="L52" s="26"/>
      <c r="M52" s="26"/>
      <c r="N52" s="47"/>
      <c r="O52" s="142"/>
      <c r="P52" s="50"/>
      <c r="Q52" s="26"/>
      <c r="R52" s="20"/>
      <c r="S52" s="34"/>
      <c r="T52" s="26"/>
      <c r="U52" s="21"/>
      <c r="V52" s="26"/>
      <c r="X52" s="105"/>
      <c r="Z52" s="40"/>
      <c r="AB52" s="32"/>
      <c r="AC52" s="23"/>
      <c r="AD52" s="32"/>
      <c r="AF52" s="25"/>
      <c r="AH52" s="41"/>
      <c r="AI52" s="63"/>
      <c r="AK52" s="26"/>
    </row>
    <row r="53" spans="1:37" s="31" customFormat="1" x14ac:dyDescent="0.25">
      <c r="A53" s="58"/>
      <c r="B53" s="91"/>
      <c r="C53" s="91"/>
      <c r="D53" s="16"/>
      <c r="E53" s="44"/>
      <c r="F53" s="26"/>
      <c r="G53" s="26"/>
      <c r="H53" s="21"/>
      <c r="I53" s="50"/>
      <c r="J53" s="20"/>
      <c r="K53" s="26"/>
      <c r="L53" s="26"/>
      <c r="M53" s="26"/>
      <c r="N53" s="51"/>
      <c r="O53" s="142"/>
      <c r="P53" s="50"/>
      <c r="Q53" s="26"/>
      <c r="R53" s="20"/>
      <c r="S53" s="26"/>
      <c r="T53" s="26"/>
      <c r="U53" s="21"/>
      <c r="V53" s="26"/>
      <c r="X53" s="105"/>
      <c r="Z53" s="40"/>
      <c r="AB53" s="32"/>
      <c r="AC53" s="23"/>
      <c r="AD53" s="32"/>
      <c r="AF53" s="25"/>
      <c r="AH53" s="26"/>
      <c r="AI53" s="26"/>
      <c r="AK53" s="26"/>
    </row>
    <row r="54" spans="1:37" s="31" customFormat="1" x14ac:dyDescent="0.25">
      <c r="A54" s="58"/>
      <c r="B54" s="91"/>
      <c r="C54" s="91"/>
      <c r="D54" s="16"/>
      <c r="E54" s="44"/>
      <c r="F54" s="26"/>
      <c r="G54" s="26"/>
      <c r="H54" s="21"/>
      <c r="I54" s="44"/>
      <c r="J54" s="34"/>
      <c r="K54" s="26"/>
      <c r="L54" s="26"/>
      <c r="M54" s="26"/>
      <c r="N54" s="53"/>
      <c r="O54" s="142"/>
      <c r="P54" s="50"/>
      <c r="Q54" s="26"/>
      <c r="R54" s="20"/>
      <c r="S54" s="34"/>
      <c r="T54" s="26"/>
      <c r="U54" s="21"/>
      <c r="V54" s="26"/>
      <c r="X54" s="105"/>
      <c r="Z54" s="40"/>
      <c r="AB54" s="32"/>
      <c r="AC54" s="23"/>
      <c r="AD54" s="32"/>
      <c r="AF54" s="25"/>
      <c r="AH54" s="26"/>
      <c r="AI54" s="62"/>
      <c r="AK54" s="26"/>
    </row>
    <row r="55" spans="1:37" s="31" customFormat="1" x14ac:dyDescent="0.25">
      <c r="A55" s="58"/>
      <c r="B55" s="91"/>
      <c r="C55" s="91"/>
      <c r="D55" s="16"/>
      <c r="E55" s="44"/>
      <c r="F55" s="26"/>
      <c r="G55" s="26"/>
      <c r="H55" s="21"/>
      <c r="I55" s="50"/>
      <c r="J55" s="20"/>
      <c r="K55" s="26"/>
      <c r="L55" s="26"/>
      <c r="M55" s="26"/>
      <c r="N55" s="51"/>
      <c r="O55" s="142"/>
      <c r="P55" s="37"/>
      <c r="Q55" s="26"/>
      <c r="R55" s="20"/>
      <c r="S55" s="26"/>
      <c r="T55" s="26"/>
      <c r="U55" s="21"/>
      <c r="V55" s="26"/>
      <c r="X55" s="105"/>
      <c r="Z55" s="40"/>
      <c r="AB55" s="32"/>
      <c r="AC55" s="23"/>
      <c r="AD55" s="32"/>
      <c r="AF55" s="25"/>
      <c r="AH55" s="41"/>
      <c r="AI55" s="63"/>
      <c r="AK55" s="26"/>
    </row>
    <row r="56" spans="1:37" s="31" customFormat="1" x14ac:dyDescent="0.25">
      <c r="A56" s="58"/>
      <c r="B56" s="91"/>
      <c r="C56" s="78"/>
      <c r="D56" s="16"/>
      <c r="E56" s="44"/>
      <c r="F56" s="26"/>
      <c r="G56" s="26"/>
      <c r="H56" s="21"/>
      <c r="I56" s="44"/>
      <c r="J56" s="34"/>
      <c r="K56" s="26"/>
      <c r="L56" s="26"/>
      <c r="M56" s="26"/>
      <c r="N56" s="47"/>
      <c r="O56" s="143"/>
      <c r="P56" s="37"/>
      <c r="Q56" s="26"/>
      <c r="R56" s="34"/>
      <c r="S56" s="34"/>
      <c r="T56" s="26"/>
      <c r="U56" s="21"/>
      <c r="V56" s="26"/>
      <c r="X56" s="105"/>
      <c r="Z56" s="40"/>
      <c r="AB56" s="32"/>
      <c r="AC56" s="23"/>
      <c r="AD56" s="32"/>
      <c r="AF56" s="25"/>
      <c r="AH56" s="41"/>
      <c r="AI56" s="63"/>
      <c r="AK56" s="26"/>
    </row>
    <row r="57" spans="1:37" s="31" customFormat="1" x14ac:dyDescent="0.25">
      <c r="A57" s="58"/>
      <c r="B57" s="91"/>
      <c r="C57" s="78"/>
      <c r="D57" s="16"/>
      <c r="E57" s="44"/>
      <c r="F57" s="26"/>
      <c r="G57" s="26"/>
      <c r="H57" s="21"/>
      <c r="I57" s="44"/>
      <c r="J57" s="34"/>
      <c r="K57" s="26"/>
      <c r="L57" s="26"/>
      <c r="M57" s="26"/>
      <c r="N57" s="47"/>
      <c r="O57" s="142"/>
      <c r="P57" s="37"/>
      <c r="Q57" s="26"/>
      <c r="R57" s="34"/>
      <c r="S57" s="34"/>
      <c r="T57" s="26"/>
      <c r="U57" s="21"/>
      <c r="V57" s="26"/>
      <c r="X57" s="105"/>
      <c r="Z57" s="40"/>
      <c r="AB57" s="32"/>
      <c r="AC57" s="23"/>
      <c r="AD57" s="32"/>
      <c r="AF57" s="25"/>
      <c r="AH57" s="41"/>
      <c r="AI57" s="64"/>
      <c r="AK57" s="26"/>
    </row>
    <row r="58" spans="1:37" s="31" customFormat="1" x14ac:dyDescent="0.25">
      <c r="A58" s="58"/>
      <c r="B58" s="91"/>
      <c r="C58" s="78"/>
      <c r="D58" s="16"/>
      <c r="E58" s="44"/>
      <c r="F58" s="26"/>
      <c r="G58" s="26"/>
      <c r="H58" s="21"/>
      <c r="I58" s="44"/>
      <c r="J58" s="20"/>
      <c r="K58" s="26"/>
      <c r="L58" s="26"/>
      <c r="M58" s="26"/>
      <c r="N58" s="47"/>
      <c r="O58" s="143"/>
      <c r="P58" s="37"/>
      <c r="Q58" s="26"/>
      <c r="R58" s="34"/>
      <c r="S58" s="34"/>
      <c r="T58" s="64"/>
      <c r="U58" s="21"/>
      <c r="V58" s="26"/>
      <c r="X58" s="105"/>
      <c r="Z58" s="40"/>
      <c r="AB58" s="32"/>
      <c r="AC58" s="23"/>
      <c r="AD58" s="32"/>
      <c r="AF58" s="25"/>
      <c r="AH58" s="26"/>
      <c r="AI58" s="26"/>
      <c r="AK58" s="26"/>
    </row>
    <row r="59" spans="1:37" s="31" customFormat="1" x14ac:dyDescent="0.25">
      <c r="A59" s="58"/>
      <c r="B59" s="91"/>
      <c r="C59" s="78"/>
      <c r="D59" s="16"/>
      <c r="E59" s="44"/>
      <c r="F59" s="26"/>
      <c r="G59" s="26"/>
      <c r="H59" s="21"/>
      <c r="I59" s="44"/>
      <c r="J59" s="34"/>
      <c r="K59" s="26"/>
      <c r="L59" s="26"/>
      <c r="M59" s="26"/>
      <c r="N59" s="47"/>
      <c r="O59" s="142"/>
      <c r="P59" s="37"/>
      <c r="Q59" s="26"/>
      <c r="R59" s="34"/>
      <c r="S59" s="34"/>
      <c r="T59" s="41"/>
      <c r="U59" s="21"/>
      <c r="V59" s="26"/>
      <c r="X59" s="105"/>
      <c r="Z59" s="40"/>
      <c r="AB59" s="32"/>
      <c r="AC59" s="23"/>
      <c r="AD59" s="32"/>
      <c r="AF59" s="25"/>
      <c r="AH59" s="41"/>
      <c r="AI59" s="26"/>
      <c r="AK59" s="26"/>
    </row>
    <row r="60" spans="1:37" s="31" customFormat="1" x14ac:dyDescent="0.25">
      <c r="A60" s="58"/>
      <c r="B60" s="91"/>
      <c r="C60" s="78"/>
      <c r="D60" s="16"/>
      <c r="E60" s="44"/>
      <c r="F60" s="26"/>
      <c r="G60" s="26"/>
      <c r="H60" s="21"/>
      <c r="I60" s="50"/>
      <c r="J60" s="20"/>
      <c r="K60" s="26"/>
      <c r="L60" s="26"/>
      <c r="M60" s="26"/>
      <c r="N60" s="51"/>
      <c r="O60" s="142"/>
      <c r="P60" s="37"/>
      <c r="Q60" s="26"/>
      <c r="R60" s="20"/>
      <c r="S60" s="34"/>
      <c r="T60" s="26"/>
      <c r="U60" s="21"/>
      <c r="V60" s="26"/>
      <c r="X60" s="105"/>
      <c r="Z60" s="40"/>
      <c r="AB60" s="32"/>
      <c r="AC60" s="23"/>
      <c r="AD60" s="32"/>
      <c r="AF60" s="25"/>
      <c r="AH60" s="26"/>
      <c r="AI60" s="63"/>
      <c r="AK60" s="26"/>
    </row>
    <row r="61" spans="1:37" s="31" customFormat="1" x14ac:dyDescent="0.25">
      <c r="A61" s="58"/>
      <c r="B61" s="91"/>
      <c r="C61" s="78"/>
      <c r="D61" s="16"/>
      <c r="E61" s="50"/>
      <c r="F61" s="26"/>
      <c r="G61" s="26"/>
      <c r="H61" s="21"/>
      <c r="I61" s="50"/>
      <c r="J61" s="20"/>
      <c r="K61" s="26"/>
      <c r="L61" s="26"/>
      <c r="M61" s="26"/>
      <c r="N61" s="47"/>
      <c r="O61" s="142"/>
      <c r="P61" s="50"/>
      <c r="Q61" s="26"/>
      <c r="R61" s="20"/>
      <c r="S61" s="34"/>
      <c r="T61" s="26"/>
      <c r="U61" s="21"/>
      <c r="V61" s="26"/>
      <c r="X61" s="105"/>
      <c r="Z61" s="40"/>
      <c r="AB61" s="32"/>
      <c r="AC61" s="23"/>
      <c r="AD61" s="32"/>
      <c r="AF61" s="25"/>
      <c r="AH61" s="26"/>
      <c r="AI61" s="41"/>
      <c r="AK61" s="26"/>
    </row>
    <row r="62" spans="1:37" s="31" customFormat="1" x14ac:dyDescent="0.25">
      <c r="A62" s="58"/>
      <c r="B62" s="91"/>
      <c r="C62" s="78"/>
      <c r="D62" s="16"/>
      <c r="E62" s="50"/>
      <c r="F62" s="26"/>
      <c r="G62" s="26"/>
      <c r="H62" s="21"/>
      <c r="I62" s="50"/>
      <c r="J62" s="20"/>
      <c r="K62" s="26"/>
      <c r="L62" s="26"/>
      <c r="M62" s="26"/>
      <c r="N62" s="47"/>
      <c r="O62" s="142"/>
      <c r="P62" s="50"/>
      <c r="Q62" s="26"/>
      <c r="R62" s="20"/>
      <c r="S62" s="34"/>
      <c r="T62" s="26"/>
      <c r="U62" s="21"/>
      <c r="V62" s="26"/>
      <c r="X62" s="105"/>
      <c r="Z62" s="40"/>
      <c r="AB62" s="32"/>
      <c r="AC62" s="23"/>
      <c r="AD62" s="32"/>
      <c r="AF62" s="25"/>
      <c r="AH62" s="26"/>
      <c r="AI62" s="63"/>
      <c r="AK62" s="26"/>
    </row>
    <row r="63" spans="1:37" s="31" customFormat="1" x14ac:dyDescent="0.25">
      <c r="A63" s="58"/>
      <c r="B63" s="91"/>
      <c r="C63" s="78"/>
      <c r="D63" s="16"/>
      <c r="E63" s="44"/>
      <c r="F63" s="26"/>
      <c r="G63" s="26"/>
      <c r="H63" s="21"/>
      <c r="I63" s="44"/>
      <c r="J63" s="34"/>
      <c r="K63" s="26"/>
      <c r="L63" s="26"/>
      <c r="M63" s="26"/>
      <c r="N63" s="47"/>
      <c r="O63" s="142"/>
      <c r="P63" s="37"/>
      <c r="Q63" s="26"/>
      <c r="R63" s="34"/>
      <c r="S63" s="34"/>
      <c r="T63" s="26"/>
      <c r="U63" s="21"/>
      <c r="V63" s="26"/>
      <c r="X63" s="105"/>
      <c r="Z63" s="40"/>
      <c r="AB63" s="32"/>
      <c r="AC63" s="23"/>
      <c r="AD63" s="32"/>
      <c r="AF63" s="25"/>
      <c r="AH63" s="41"/>
      <c r="AI63" s="63"/>
      <c r="AK63" s="26"/>
    </row>
    <row r="64" spans="1:37" s="31" customFormat="1" x14ac:dyDescent="0.25">
      <c r="A64" s="58"/>
      <c r="B64" s="91"/>
      <c r="C64" s="78"/>
      <c r="D64" s="16"/>
      <c r="E64" s="44"/>
      <c r="F64" s="26"/>
      <c r="G64" s="26"/>
      <c r="H64" s="21"/>
      <c r="I64" s="44"/>
      <c r="J64" s="34"/>
      <c r="K64" s="26"/>
      <c r="L64" s="26"/>
      <c r="M64" s="26"/>
      <c r="N64" s="47"/>
      <c r="O64" s="142"/>
      <c r="P64" s="37"/>
      <c r="Q64" s="26"/>
      <c r="R64" s="34"/>
      <c r="S64" s="34"/>
      <c r="T64" s="64"/>
      <c r="U64" s="21"/>
      <c r="V64" s="26"/>
      <c r="X64" s="105"/>
      <c r="Z64" s="40"/>
      <c r="AB64" s="32"/>
      <c r="AC64" s="23"/>
      <c r="AD64" s="32"/>
      <c r="AF64" s="25"/>
      <c r="AH64" s="26"/>
      <c r="AI64" s="26"/>
      <c r="AK64" s="26"/>
    </row>
    <row r="65" spans="1:37" s="31" customFormat="1" x14ac:dyDescent="0.25">
      <c r="A65" s="58"/>
      <c r="B65" s="91"/>
      <c r="C65" s="78"/>
      <c r="D65" s="16"/>
      <c r="E65" s="44"/>
      <c r="F65" s="26"/>
      <c r="G65" s="26"/>
      <c r="H65" s="21"/>
      <c r="I65" s="44"/>
      <c r="J65" s="34"/>
      <c r="K65" s="26"/>
      <c r="L65" s="26"/>
      <c r="M65" s="26"/>
      <c r="N65" s="53"/>
      <c r="O65" s="142"/>
      <c r="P65" s="50"/>
      <c r="Q65" s="26"/>
      <c r="R65" s="34"/>
      <c r="S65" s="34"/>
      <c r="T65" s="26"/>
      <c r="U65" s="21"/>
      <c r="V65" s="26"/>
      <c r="X65" s="105"/>
      <c r="Z65" s="40"/>
      <c r="AB65" s="32"/>
      <c r="AC65" s="23"/>
      <c r="AD65" s="32"/>
      <c r="AF65" s="25"/>
      <c r="AH65" s="41"/>
      <c r="AI65" s="41"/>
      <c r="AK65" s="26"/>
    </row>
    <row r="66" spans="1:37" s="31" customFormat="1" x14ac:dyDescent="0.25">
      <c r="A66" s="58"/>
      <c r="B66" s="91"/>
      <c r="C66" s="78"/>
      <c r="D66" s="16"/>
      <c r="E66" s="44"/>
      <c r="F66" s="26"/>
      <c r="G66" s="26"/>
      <c r="H66" s="21"/>
      <c r="I66" s="44"/>
      <c r="J66" s="34"/>
      <c r="K66" s="26"/>
      <c r="L66" s="26"/>
      <c r="M66" s="26"/>
      <c r="N66" s="45"/>
      <c r="O66" s="142"/>
      <c r="P66" s="37"/>
      <c r="Q66" s="26"/>
      <c r="R66" s="34"/>
      <c r="S66" s="26"/>
      <c r="T66" s="64"/>
      <c r="U66" s="21"/>
      <c r="V66" s="26"/>
      <c r="X66" s="105"/>
      <c r="Z66" s="40"/>
      <c r="AB66" s="32"/>
      <c r="AC66" s="23"/>
      <c r="AD66" s="32"/>
      <c r="AF66" s="25"/>
      <c r="AH66" s="26"/>
      <c r="AI66" s="26"/>
      <c r="AK66" s="26"/>
    </row>
    <row r="67" spans="1:37" s="31" customFormat="1" x14ac:dyDescent="0.25">
      <c r="A67" s="58"/>
      <c r="B67" s="91"/>
      <c r="C67" s="78"/>
      <c r="D67" s="16"/>
      <c r="E67" s="44"/>
      <c r="F67" s="26"/>
      <c r="G67" s="26"/>
      <c r="H67" s="21"/>
      <c r="I67" s="44"/>
      <c r="J67" s="34"/>
      <c r="K67" s="26"/>
      <c r="L67" s="26"/>
      <c r="M67" s="26"/>
      <c r="N67" s="47"/>
      <c r="O67" s="142"/>
      <c r="P67" s="50"/>
      <c r="Q67" s="26"/>
      <c r="R67" s="34"/>
      <c r="S67" s="34"/>
      <c r="T67" s="64"/>
      <c r="U67" s="21"/>
      <c r="V67" s="26"/>
      <c r="X67" s="105"/>
      <c r="Z67" s="40"/>
      <c r="AB67" s="32"/>
      <c r="AC67" s="23"/>
      <c r="AD67" s="32"/>
      <c r="AF67" s="25"/>
      <c r="AH67" s="41"/>
      <c r="AI67" s="63"/>
      <c r="AK67" s="26"/>
    </row>
    <row r="68" spans="1:37" s="31" customFormat="1" x14ac:dyDescent="0.25">
      <c r="A68" s="58"/>
      <c r="B68" s="91"/>
      <c r="C68" s="78"/>
      <c r="D68" s="16"/>
      <c r="E68" s="44"/>
      <c r="F68" s="26"/>
      <c r="G68" s="26"/>
      <c r="H68" s="21"/>
      <c r="I68" s="44"/>
      <c r="J68" s="34"/>
      <c r="K68" s="26"/>
      <c r="L68" s="26"/>
      <c r="M68" s="26"/>
      <c r="N68" s="47"/>
      <c r="O68" s="142"/>
      <c r="P68" s="37"/>
      <c r="Q68" s="26"/>
      <c r="R68" s="34"/>
      <c r="S68" s="34"/>
      <c r="T68" s="64"/>
      <c r="U68" s="21"/>
      <c r="V68" s="26"/>
      <c r="X68" s="105"/>
      <c r="Z68" s="40"/>
      <c r="AB68" s="32"/>
      <c r="AC68" s="23"/>
      <c r="AD68" s="32"/>
      <c r="AF68" s="25"/>
      <c r="AH68" s="26"/>
      <c r="AI68" s="26"/>
      <c r="AK68" s="26"/>
    </row>
    <row r="69" spans="1:37" s="31" customFormat="1" x14ac:dyDescent="0.25">
      <c r="A69" s="58"/>
      <c r="B69" s="91"/>
      <c r="C69" s="78"/>
      <c r="D69" s="16"/>
      <c r="E69" s="44"/>
      <c r="F69" s="26"/>
      <c r="G69" s="26"/>
      <c r="H69" s="21"/>
      <c r="I69" s="44"/>
      <c r="J69" s="34"/>
      <c r="K69" s="26"/>
      <c r="L69" s="26"/>
      <c r="M69" s="26"/>
      <c r="N69" s="47"/>
      <c r="O69" s="142"/>
      <c r="P69" s="37"/>
      <c r="Q69" s="26"/>
      <c r="R69" s="34"/>
      <c r="S69" s="34"/>
      <c r="T69" s="64"/>
      <c r="U69" s="21"/>
      <c r="V69" s="26"/>
      <c r="X69" s="105"/>
      <c r="Z69" s="40"/>
      <c r="AB69" s="32"/>
      <c r="AC69" s="23"/>
      <c r="AD69" s="32"/>
      <c r="AF69" s="25"/>
      <c r="AH69" s="41"/>
      <c r="AI69" s="63"/>
      <c r="AK69" s="26"/>
    </row>
    <row r="70" spans="1:37" s="31" customFormat="1" x14ac:dyDescent="0.25">
      <c r="A70" s="58"/>
      <c r="B70" s="91"/>
      <c r="C70" s="78"/>
      <c r="D70" s="16"/>
      <c r="E70" s="44"/>
      <c r="F70" s="26"/>
      <c r="G70" s="26"/>
      <c r="H70" s="21"/>
      <c r="I70" s="44"/>
      <c r="J70" s="34"/>
      <c r="K70" s="26"/>
      <c r="L70" s="26"/>
      <c r="M70" s="26"/>
      <c r="N70" s="47"/>
      <c r="O70" s="142"/>
      <c r="P70" s="37"/>
      <c r="Q70" s="26"/>
      <c r="R70" s="34"/>
      <c r="S70" s="34"/>
      <c r="T70" s="64"/>
      <c r="U70" s="21"/>
      <c r="V70" s="26"/>
      <c r="X70" s="105"/>
      <c r="Z70" s="40"/>
      <c r="AB70" s="32"/>
      <c r="AC70" s="23"/>
      <c r="AD70" s="32"/>
      <c r="AF70" s="25"/>
      <c r="AH70" s="26"/>
      <c r="AI70" s="26"/>
      <c r="AK70" s="26"/>
    </row>
    <row r="71" spans="1:37" s="31" customFormat="1" x14ac:dyDescent="0.25">
      <c r="A71" s="58"/>
      <c r="B71" s="91"/>
      <c r="C71" s="78"/>
      <c r="D71" s="16"/>
      <c r="E71" s="50"/>
      <c r="F71" s="26"/>
      <c r="G71" s="26"/>
      <c r="H71" s="21"/>
      <c r="I71" s="50"/>
      <c r="J71" s="20"/>
      <c r="K71" s="26"/>
      <c r="L71" s="26"/>
      <c r="M71" s="26"/>
      <c r="N71" s="51"/>
      <c r="O71" s="143"/>
      <c r="P71" s="37"/>
      <c r="Q71" s="26"/>
      <c r="R71" s="20"/>
      <c r="S71" s="34"/>
      <c r="T71" s="64"/>
      <c r="U71" s="21"/>
      <c r="V71" s="26"/>
      <c r="X71" s="105"/>
      <c r="Z71" s="40"/>
      <c r="AB71" s="32"/>
      <c r="AC71" s="23"/>
      <c r="AD71" s="32"/>
      <c r="AF71" s="25"/>
      <c r="AH71" s="26"/>
      <c r="AI71" s="26"/>
      <c r="AK71" s="26"/>
    </row>
    <row r="72" spans="1:37" s="31" customFormat="1" x14ac:dyDescent="0.25">
      <c r="A72" s="58"/>
      <c r="B72" s="91"/>
      <c r="C72" s="78"/>
      <c r="D72" s="16"/>
      <c r="E72" s="44"/>
      <c r="F72" s="26"/>
      <c r="G72" s="26"/>
      <c r="H72" s="21"/>
      <c r="I72" s="50"/>
      <c r="J72" s="20"/>
      <c r="K72" s="26"/>
      <c r="L72" s="26"/>
      <c r="M72" s="26"/>
      <c r="N72" s="47"/>
      <c r="O72" s="142"/>
      <c r="P72" s="50"/>
      <c r="Q72" s="26"/>
      <c r="R72" s="34"/>
      <c r="S72" s="34"/>
      <c r="T72" s="26"/>
      <c r="U72" s="21"/>
      <c r="V72" s="26"/>
      <c r="X72" s="105"/>
      <c r="Z72" s="40"/>
      <c r="AB72" s="32"/>
      <c r="AC72" s="23"/>
      <c r="AD72" s="32"/>
      <c r="AF72" s="25"/>
      <c r="AH72" s="26"/>
      <c r="AI72" s="26"/>
      <c r="AK72" s="26"/>
    </row>
    <row r="73" spans="1:37" s="31" customFormat="1" x14ac:dyDescent="0.25">
      <c r="A73" s="58"/>
      <c r="B73" s="91"/>
      <c r="C73" s="78"/>
      <c r="D73" s="16"/>
      <c r="E73" s="44"/>
      <c r="F73" s="26"/>
      <c r="G73" s="26"/>
      <c r="H73" s="21"/>
      <c r="I73" s="44"/>
      <c r="J73" s="34"/>
      <c r="K73" s="26"/>
      <c r="L73" s="26"/>
      <c r="M73" s="26"/>
      <c r="N73" s="47"/>
      <c r="O73" s="142"/>
      <c r="P73" s="37"/>
      <c r="Q73" s="26"/>
      <c r="R73" s="34"/>
      <c r="S73" s="34"/>
      <c r="T73" s="64"/>
      <c r="U73" s="21"/>
      <c r="V73" s="26"/>
      <c r="X73" s="105"/>
      <c r="Z73" s="40"/>
      <c r="AB73" s="32"/>
      <c r="AC73" s="23"/>
      <c r="AD73" s="32"/>
      <c r="AF73" s="25"/>
      <c r="AH73" s="26"/>
      <c r="AI73" s="41"/>
      <c r="AK73" s="26"/>
    </row>
    <row r="74" spans="1:37" s="31" customFormat="1" x14ac:dyDescent="0.25">
      <c r="A74" s="58"/>
      <c r="B74" s="91"/>
      <c r="C74" s="78"/>
      <c r="D74" s="16"/>
      <c r="E74" s="44"/>
      <c r="F74" s="26"/>
      <c r="G74" s="26"/>
      <c r="H74" s="21"/>
      <c r="I74" s="44"/>
      <c r="J74" s="34"/>
      <c r="K74" s="26"/>
      <c r="L74" s="26"/>
      <c r="M74" s="26"/>
      <c r="N74" s="47"/>
      <c r="O74" s="142"/>
      <c r="P74" s="37"/>
      <c r="Q74" s="26"/>
      <c r="R74" s="34"/>
      <c r="S74" s="34"/>
      <c r="T74" s="26"/>
      <c r="U74" s="21"/>
      <c r="V74" s="26"/>
      <c r="X74" s="105"/>
      <c r="Z74" s="40"/>
      <c r="AB74" s="32"/>
      <c r="AC74" s="23"/>
      <c r="AD74" s="32"/>
      <c r="AF74" s="25"/>
      <c r="AH74" s="41"/>
      <c r="AI74" s="64"/>
      <c r="AK74" s="26"/>
    </row>
    <row r="75" spans="1:37" s="31" customFormat="1" x14ac:dyDescent="0.25">
      <c r="A75" s="58"/>
      <c r="B75" s="91"/>
      <c r="C75" s="78"/>
      <c r="D75" s="16"/>
      <c r="E75" s="44"/>
      <c r="F75" s="26"/>
      <c r="G75" s="26"/>
      <c r="H75" s="21"/>
      <c r="I75" s="44"/>
      <c r="J75" s="34"/>
      <c r="K75" s="26"/>
      <c r="L75" s="26"/>
      <c r="M75" s="26"/>
      <c r="N75" s="47"/>
      <c r="O75" s="142"/>
      <c r="P75" s="37"/>
      <c r="Q75" s="26"/>
      <c r="R75" s="34"/>
      <c r="S75" s="34"/>
      <c r="T75" s="26"/>
      <c r="U75" s="21"/>
      <c r="V75" s="26"/>
      <c r="X75" s="105"/>
      <c r="Z75" s="40"/>
      <c r="AB75" s="32"/>
      <c r="AC75" s="23"/>
      <c r="AD75" s="32"/>
      <c r="AF75" s="25"/>
      <c r="AH75" s="41"/>
      <c r="AI75" s="63"/>
      <c r="AK75" s="26"/>
    </row>
    <row r="76" spans="1:37" s="31" customFormat="1" x14ac:dyDescent="0.25">
      <c r="A76" s="58"/>
      <c r="B76" s="91"/>
      <c r="C76" s="78"/>
      <c r="D76" s="16"/>
      <c r="E76" s="44"/>
      <c r="F76" s="26"/>
      <c r="G76" s="26"/>
      <c r="H76" s="21"/>
      <c r="I76" s="44"/>
      <c r="J76" s="20"/>
      <c r="K76" s="26"/>
      <c r="L76" s="26"/>
      <c r="M76" s="26"/>
      <c r="N76" s="47"/>
      <c r="O76" s="142"/>
      <c r="P76" s="37"/>
      <c r="Q76" s="26"/>
      <c r="R76" s="34"/>
      <c r="S76" s="34"/>
      <c r="T76" s="26"/>
      <c r="U76" s="21"/>
      <c r="V76" s="26"/>
      <c r="X76" s="105"/>
      <c r="Z76" s="40"/>
      <c r="AB76" s="32"/>
      <c r="AC76" s="23"/>
      <c r="AD76" s="32"/>
      <c r="AF76" s="25"/>
      <c r="AH76" s="41"/>
      <c r="AI76" s="63"/>
      <c r="AK76" s="26"/>
    </row>
    <row r="77" spans="1:37" s="31" customFormat="1" x14ac:dyDescent="0.25">
      <c r="A77" s="58"/>
      <c r="B77" s="91"/>
      <c r="C77" s="78"/>
      <c r="D77" s="16"/>
      <c r="E77" s="44"/>
      <c r="F77" s="26"/>
      <c r="G77" s="26"/>
      <c r="H77" s="21"/>
      <c r="I77" s="44"/>
      <c r="J77" s="34"/>
      <c r="K77" s="26"/>
      <c r="L77" s="26"/>
      <c r="M77" s="26"/>
      <c r="N77" s="47"/>
      <c r="O77" s="142"/>
      <c r="P77" s="37"/>
      <c r="Q77" s="26"/>
      <c r="R77" s="34"/>
      <c r="S77" s="34"/>
      <c r="T77" s="26"/>
      <c r="U77" s="21"/>
      <c r="V77" s="26"/>
      <c r="X77" s="105"/>
      <c r="Z77" s="40"/>
      <c r="AB77" s="32"/>
      <c r="AC77" s="23"/>
      <c r="AD77" s="32"/>
      <c r="AF77" s="25"/>
      <c r="AH77" s="41"/>
      <c r="AI77" s="64"/>
      <c r="AK77" s="26"/>
    </row>
    <row r="78" spans="1:37" s="31" customFormat="1" x14ac:dyDescent="0.25">
      <c r="A78" s="58"/>
      <c r="B78" s="91"/>
      <c r="C78" s="78"/>
      <c r="D78" s="16"/>
      <c r="E78" s="44"/>
      <c r="F78" s="26"/>
      <c r="G78" s="26"/>
      <c r="H78" s="21"/>
      <c r="I78" s="34"/>
      <c r="J78" s="34"/>
      <c r="K78" s="26"/>
      <c r="L78" s="26"/>
      <c r="M78" s="26"/>
      <c r="N78" s="53"/>
      <c r="O78" s="142"/>
      <c r="P78" s="37"/>
      <c r="Q78" s="26"/>
      <c r="R78" s="34"/>
      <c r="S78" s="34"/>
      <c r="T78" s="26"/>
      <c r="U78" s="21"/>
      <c r="V78" s="26"/>
      <c r="X78" s="105"/>
      <c r="Z78" s="40"/>
      <c r="AB78" s="32"/>
      <c r="AC78" s="23"/>
      <c r="AD78" s="32"/>
      <c r="AF78" s="25"/>
      <c r="AH78" s="41"/>
      <c r="AI78" s="26"/>
      <c r="AK78" s="26"/>
    </row>
    <row r="79" spans="1:37" s="31" customFormat="1" x14ac:dyDescent="0.25">
      <c r="A79" s="58"/>
      <c r="B79" s="91"/>
      <c r="C79" s="78"/>
      <c r="D79" s="16"/>
      <c r="E79" s="44"/>
      <c r="F79" s="26"/>
      <c r="G79" s="26"/>
      <c r="H79" s="21"/>
      <c r="I79" s="44"/>
      <c r="J79" s="34"/>
      <c r="K79" s="26"/>
      <c r="L79" s="26"/>
      <c r="M79" s="26"/>
      <c r="N79" s="47"/>
      <c r="O79" s="142"/>
      <c r="P79" s="37"/>
      <c r="Q79" s="26"/>
      <c r="R79" s="34"/>
      <c r="S79" s="34"/>
      <c r="T79" s="26"/>
      <c r="U79" s="21"/>
      <c r="V79" s="26"/>
      <c r="X79" s="105"/>
      <c r="Z79" s="40"/>
      <c r="AB79" s="32"/>
      <c r="AC79" s="23"/>
      <c r="AD79" s="32"/>
      <c r="AF79" s="25"/>
      <c r="AH79" s="41"/>
      <c r="AI79" s="26"/>
      <c r="AK79" s="26"/>
    </row>
    <row r="80" spans="1:37" s="31" customFormat="1" x14ac:dyDescent="0.25">
      <c r="A80" s="58"/>
      <c r="B80" s="91"/>
      <c r="C80" s="78"/>
      <c r="D80" s="16"/>
      <c r="E80" s="44"/>
      <c r="F80" s="26"/>
      <c r="G80" s="26"/>
      <c r="H80" s="21"/>
      <c r="I80" s="44"/>
      <c r="J80" s="34"/>
      <c r="K80" s="26"/>
      <c r="L80" s="26"/>
      <c r="M80" s="26"/>
      <c r="N80" s="47"/>
      <c r="O80" s="142"/>
      <c r="P80" s="37"/>
      <c r="Q80" s="26"/>
      <c r="R80" s="34"/>
      <c r="S80" s="34"/>
      <c r="T80" s="26"/>
      <c r="U80" s="21"/>
      <c r="V80" s="26"/>
      <c r="X80" s="105"/>
      <c r="Z80" s="40"/>
      <c r="AB80" s="32"/>
      <c r="AC80" s="23"/>
      <c r="AD80" s="32"/>
      <c r="AF80" s="25"/>
      <c r="AH80" s="41"/>
      <c r="AI80" s="64"/>
      <c r="AK80" s="26"/>
    </row>
    <row r="81" spans="1:37" s="31" customFormat="1" x14ac:dyDescent="0.25">
      <c r="A81" s="58"/>
      <c r="B81" s="91"/>
      <c r="C81" s="78"/>
      <c r="D81" s="16"/>
      <c r="E81" s="44"/>
      <c r="F81" s="26"/>
      <c r="G81" s="26"/>
      <c r="H81" s="21"/>
      <c r="I81" s="44"/>
      <c r="J81" s="34"/>
      <c r="K81" s="26"/>
      <c r="L81" s="26"/>
      <c r="M81" s="26"/>
      <c r="N81" s="47"/>
      <c r="O81" s="142"/>
      <c r="P81" s="37"/>
      <c r="Q81" s="26"/>
      <c r="R81" s="34"/>
      <c r="S81" s="34"/>
      <c r="T81" s="66"/>
      <c r="U81" s="21"/>
      <c r="V81" s="26"/>
      <c r="X81" s="105"/>
      <c r="Z81" s="40"/>
      <c r="AB81" s="32"/>
      <c r="AC81" s="23"/>
      <c r="AD81" s="32"/>
      <c r="AF81" s="25"/>
      <c r="AH81" s="41"/>
      <c r="AI81" s="26"/>
      <c r="AK81" s="26"/>
    </row>
    <row r="82" spans="1:37" s="31" customFormat="1" x14ac:dyDescent="0.25">
      <c r="A82" s="58"/>
      <c r="B82" s="91"/>
      <c r="C82" s="78"/>
      <c r="D82" s="16"/>
      <c r="E82" s="44"/>
      <c r="F82" s="26"/>
      <c r="G82" s="26"/>
      <c r="H82" s="21"/>
      <c r="I82" s="44"/>
      <c r="J82" s="34"/>
      <c r="K82" s="26"/>
      <c r="L82" s="26"/>
      <c r="M82" s="26"/>
      <c r="N82" s="53"/>
      <c r="O82" s="143"/>
      <c r="P82" s="37"/>
      <c r="Q82" s="26"/>
      <c r="R82" s="34"/>
      <c r="S82" s="34"/>
      <c r="T82" s="26"/>
      <c r="U82" s="21"/>
      <c r="V82" s="26"/>
      <c r="X82" s="105"/>
      <c r="Z82" s="40"/>
      <c r="AB82" s="32"/>
      <c r="AC82" s="23"/>
      <c r="AD82" s="32"/>
      <c r="AF82" s="25"/>
      <c r="AH82" s="41"/>
      <c r="AI82" s="64"/>
      <c r="AK82" s="26"/>
    </row>
    <row r="83" spans="1:37" s="31" customFormat="1" x14ac:dyDescent="0.25">
      <c r="A83" s="58"/>
      <c r="B83" s="91"/>
      <c r="C83" s="78"/>
      <c r="D83" s="16"/>
      <c r="E83" s="44"/>
      <c r="F83" s="26"/>
      <c r="G83" s="26"/>
      <c r="H83" s="21"/>
      <c r="I83" s="44"/>
      <c r="J83" s="34"/>
      <c r="K83" s="26"/>
      <c r="L83" s="26"/>
      <c r="M83" s="26"/>
      <c r="N83" s="53"/>
      <c r="O83" s="142"/>
      <c r="P83" s="37"/>
      <c r="Q83" s="26"/>
      <c r="R83" s="34"/>
      <c r="S83" s="34"/>
      <c r="T83" s="26"/>
      <c r="U83" s="21"/>
      <c r="V83" s="26"/>
      <c r="X83" s="105"/>
      <c r="Z83" s="40"/>
      <c r="AB83" s="32"/>
      <c r="AC83" s="23"/>
      <c r="AD83" s="32"/>
      <c r="AF83" s="25"/>
      <c r="AH83" s="41"/>
      <c r="AI83" s="64"/>
      <c r="AK83" s="26"/>
    </row>
    <row r="84" spans="1:37" s="31" customFormat="1" x14ac:dyDescent="0.25">
      <c r="A84" s="58"/>
      <c r="B84" s="91"/>
      <c r="C84" s="78"/>
      <c r="D84" s="16"/>
      <c r="E84" s="44"/>
      <c r="F84" s="26"/>
      <c r="G84" s="26"/>
      <c r="H84" s="21"/>
      <c r="I84" s="44"/>
      <c r="J84" s="34"/>
      <c r="K84" s="26"/>
      <c r="L84" s="26"/>
      <c r="M84" s="26"/>
      <c r="N84" s="47"/>
      <c r="O84" s="143"/>
      <c r="P84" s="37"/>
      <c r="Q84" s="26"/>
      <c r="R84" s="34"/>
      <c r="S84" s="34"/>
      <c r="T84" s="26"/>
      <c r="U84" s="21"/>
      <c r="V84" s="26"/>
      <c r="X84" s="105"/>
      <c r="Z84" s="40"/>
      <c r="AB84" s="32"/>
      <c r="AC84" s="23"/>
      <c r="AD84" s="32"/>
      <c r="AF84" s="25"/>
      <c r="AH84" s="41"/>
      <c r="AI84" s="65"/>
      <c r="AK84" s="26"/>
    </row>
    <row r="85" spans="1:37" s="31" customFormat="1" x14ac:dyDescent="0.25">
      <c r="A85" s="58"/>
      <c r="B85" s="91"/>
      <c r="C85" s="78"/>
      <c r="D85" s="16"/>
      <c r="E85" s="44"/>
      <c r="F85" s="26"/>
      <c r="G85" s="26"/>
      <c r="H85" s="21"/>
      <c r="I85" s="44"/>
      <c r="J85" s="34"/>
      <c r="K85" s="26"/>
      <c r="L85" s="26"/>
      <c r="M85" s="26"/>
      <c r="N85" s="47"/>
      <c r="O85" s="142"/>
      <c r="P85" s="37"/>
      <c r="Q85" s="26"/>
      <c r="R85" s="34"/>
      <c r="S85" s="34"/>
      <c r="T85" s="62"/>
      <c r="U85" s="21"/>
      <c r="V85" s="26"/>
      <c r="X85" s="105"/>
      <c r="Z85" s="40"/>
      <c r="AB85" s="32"/>
      <c r="AC85" s="23"/>
      <c r="AD85" s="32"/>
      <c r="AF85" s="25"/>
      <c r="AH85" s="41"/>
      <c r="AI85" s="63"/>
      <c r="AK85" s="26"/>
    </row>
    <row r="86" spans="1:37" s="31" customFormat="1" x14ac:dyDescent="0.25">
      <c r="A86" s="58"/>
      <c r="B86" s="91"/>
      <c r="C86" s="78"/>
      <c r="D86" s="16"/>
      <c r="E86" s="44"/>
      <c r="F86" s="26"/>
      <c r="G86" s="26"/>
      <c r="H86" s="21"/>
      <c r="I86" s="44"/>
      <c r="J86" s="34"/>
      <c r="K86" s="26"/>
      <c r="L86" s="26"/>
      <c r="M86" s="26"/>
      <c r="N86" s="47"/>
      <c r="O86" s="142"/>
      <c r="P86" s="50"/>
      <c r="Q86" s="26"/>
      <c r="R86" s="34"/>
      <c r="S86" s="34"/>
      <c r="T86" s="26"/>
      <c r="U86" s="21"/>
      <c r="V86" s="26"/>
      <c r="X86" s="105"/>
      <c r="Z86" s="40"/>
      <c r="AB86" s="32"/>
      <c r="AC86" s="23"/>
      <c r="AD86" s="32"/>
      <c r="AF86" s="25"/>
      <c r="AH86" s="26"/>
      <c r="AI86" s="26"/>
      <c r="AK86" s="26"/>
    </row>
    <row r="87" spans="1:37" s="31" customFormat="1" x14ac:dyDescent="0.25">
      <c r="A87" s="58"/>
      <c r="B87" s="91"/>
      <c r="C87" s="78"/>
      <c r="D87" s="16"/>
      <c r="E87" s="50"/>
      <c r="F87" s="26"/>
      <c r="G87" s="26"/>
      <c r="H87" s="21"/>
      <c r="I87" s="50"/>
      <c r="J87" s="20"/>
      <c r="K87" s="26"/>
      <c r="L87" s="26"/>
      <c r="M87" s="26"/>
      <c r="N87" s="51"/>
      <c r="O87" s="142"/>
      <c r="P87" s="37"/>
      <c r="Q87" s="26"/>
      <c r="R87" s="20"/>
      <c r="S87" s="34"/>
      <c r="T87" s="64"/>
      <c r="U87" s="21"/>
      <c r="V87" s="26"/>
      <c r="X87" s="105"/>
      <c r="Z87" s="40"/>
      <c r="AB87" s="32"/>
      <c r="AC87" s="23"/>
      <c r="AD87" s="32"/>
      <c r="AF87" s="25"/>
      <c r="AH87" s="26"/>
      <c r="AI87" s="26"/>
      <c r="AK87" s="26"/>
    </row>
    <row r="88" spans="1:37" s="31" customFormat="1" x14ac:dyDescent="0.25">
      <c r="A88" s="58"/>
      <c r="B88" s="91"/>
      <c r="C88" s="78"/>
      <c r="D88" s="16"/>
      <c r="E88" s="50"/>
      <c r="F88" s="26"/>
      <c r="G88" s="26"/>
      <c r="H88" s="21"/>
      <c r="I88" s="50"/>
      <c r="J88" s="20"/>
      <c r="K88" s="26"/>
      <c r="L88" s="26"/>
      <c r="M88" s="26"/>
      <c r="N88" s="47"/>
      <c r="O88" s="142"/>
      <c r="P88" s="50"/>
      <c r="Q88" s="26"/>
      <c r="R88" s="20"/>
      <c r="S88" s="26"/>
      <c r="T88" s="26"/>
      <c r="U88" s="21"/>
      <c r="V88" s="26"/>
      <c r="X88" s="105"/>
      <c r="Z88" s="40"/>
      <c r="AB88" s="32"/>
      <c r="AC88" s="23"/>
      <c r="AD88" s="32"/>
      <c r="AF88" s="25"/>
      <c r="AH88" s="26"/>
      <c r="AI88" s="26"/>
      <c r="AK88" s="26"/>
    </row>
    <row r="89" spans="1:37" s="31" customFormat="1" x14ac:dyDescent="0.25">
      <c r="A89" s="58"/>
      <c r="B89" s="91"/>
      <c r="C89" s="78"/>
      <c r="D89" s="16"/>
      <c r="E89" s="50"/>
      <c r="F89" s="26"/>
      <c r="G89" s="26"/>
      <c r="H89" s="21"/>
      <c r="I89" s="50"/>
      <c r="J89" s="20"/>
      <c r="K89" s="26"/>
      <c r="L89" s="26"/>
      <c r="M89" s="26"/>
      <c r="N89" s="51"/>
      <c r="O89" s="142"/>
      <c r="P89" s="50"/>
      <c r="Q89" s="26"/>
      <c r="R89" s="20"/>
      <c r="S89" s="26"/>
      <c r="T89" s="26"/>
      <c r="U89" s="21"/>
      <c r="V89" s="26"/>
      <c r="X89" s="105"/>
      <c r="Z89" s="40"/>
      <c r="AB89" s="32"/>
      <c r="AC89" s="23"/>
      <c r="AD89" s="32"/>
      <c r="AF89" s="25"/>
      <c r="AH89" s="26"/>
      <c r="AI89" s="26"/>
      <c r="AK89" s="26"/>
    </row>
    <row r="90" spans="1:37" s="31" customFormat="1" x14ac:dyDescent="0.25">
      <c r="A90" s="58"/>
      <c r="B90" s="91"/>
      <c r="C90" s="78"/>
      <c r="D90" s="16"/>
      <c r="E90" s="44"/>
      <c r="F90" s="26"/>
      <c r="G90" s="26"/>
      <c r="H90" s="21"/>
      <c r="I90" s="44"/>
      <c r="J90" s="34"/>
      <c r="K90" s="26"/>
      <c r="L90" s="26"/>
      <c r="M90" s="26"/>
      <c r="N90" s="51"/>
      <c r="O90" s="142"/>
      <c r="P90" s="37"/>
      <c r="Q90" s="26"/>
      <c r="R90" s="34"/>
      <c r="S90" s="34"/>
      <c r="T90" s="64"/>
      <c r="U90" s="21"/>
      <c r="V90" s="26"/>
      <c r="X90" s="105"/>
      <c r="Z90" s="40"/>
      <c r="AB90" s="32"/>
      <c r="AC90" s="23"/>
      <c r="AD90" s="32"/>
      <c r="AF90" s="25"/>
      <c r="AH90" s="26"/>
      <c r="AI90" s="26"/>
      <c r="AK90" s="26"/>
    </row>
    <row r="91" spans="1:37" s="31" customFormat="1" x14ac:dyDescent="0.25">
      <c r="A91" s="58"/>
      <c r="B91" s="91"/>
      <c r="C91" s="78"/>
      <c r="D91" s="16"/>
      <c r="E91" s="50"/>
      <c r="F91" s="26"/>
      <c r="G91" s="26"/>
      <c r="H91" s="21"/>
      <c r="I91" s="50"/>
      <c r="J91" s="20"/>
      <c r="K91" s="26"/>
      <c r="L91" s="26"/>
      <c r="M91" s="26"/>
      <c r="N91" s="47"/>
      <c r="O91" s="142"/>
      <c r="P91" s="50"/>
      <c r="Q91" s="26"/>
      <c r="R91" s="20"/>
      <c r="S91" s="34"/>
      <c r="T91" s="26"/>
      <c r="U91" s="21"/>
      <c r="V91" s="26"/>
      <c r="X91" s="105"/>
      <c r="Z91" s="40"/>
      <c r="AB91" s="32"/>
      <c r="AC91" s="23"/>
      <c r="AD91" s="32"/>
      <c r="AF91" s="25"/>
      <c r="AH91" s="26"/>
      <c r="AI91" s="26"/>
      <c r="AK91" s="26"/>
    </row>
    <row r="92" spans="1:37" s="31" customFormat="1" x14ac:dyDescent="0.25">
      <c r="A92" s="58"/>
      <c r="B92" s="91"/>
      <c r="C92" s="78"/>
      <c r="D92" s="16"/>
      <c r="E92" s="50"/>
      <c r="F92" s="26"/>
      <c r="G92" s="26"/>
      <c r="H92" s="21"/>
      <c r="I92" s="50"/>
      <c r="J92" s="20"/>
      <c r="K92" s="26"/>
      <c r="L92" s="26"/>
      <c r="M92" s="26"/>
      <c r="N92" s="47"/>
      <c r="O92" s="142"/>
      <c r="P92" s="50"/>
      <c r="Q92" s="26"/>
      <c r="R92" s="20"/>
      <c r="S92" s="34"/>
      <c r="T92" s="26"/>
      <c r="U92" s="21"/>
      <c r="V92" s="26"/>
      <c r="X92" s="105"/>
      <c r="Z92" s="40"/>
      <c r="AB92" s="32"/>
      <c r="AC92" s="23"/>
      <c r="AD92" s="32"/>
      <c r="AF92" s="25"/>
      <c r="AH92" s="26"/>
      <c r="AI92" s="26"/>
      <c r="AK92" s="26"/>
    </row>
    <row r="93" spans="1:37" s="31" customFormat="1" x14ac:dyDescent="0.25">
      <c r="A93" s="58"/>
      <c r="B93" s="91"/>
      <c r="C93" s="78"/>
      <c r="D93" s="16"/>
      <c r="E93" s="50"/>
      <c r="F93" s="26"/>
      <c r="G93" s="26"/>
      <c r="H93" s="21"/>
      <c r="I93" s="50"/>
      <c r="J93" s="20"/>
      <c r="K93" s="26"/>
      <c r="L93" s="26"/>
      <c r="M93" s="26"/>
      <c r="N93" s="47"/>
      <c r="O93" s="142"/>
      <c r="P93" s="37"/>
      <c r="Q93" s="26"/>
      <c r="R93" s="20"/>
      <c r="S93" s="34"/>
      <c r="T93" s="26"/>
      <c r="U93" s="21"/>
      <c r="V93" s="26"/>
      <c r="X93" s="105"/>
      <c r="Z93" s="40"/>
      <c r="AB93" s="32"/>
      <c r="AC93" s="23"/>
      <c r="AD93" s="32"/>
      <c r="AF93" s="25"/>
      <c r="AH93" s="26"/>
      <c r="AI93" s="26"/>
      <c r="AK93" s="26"/>
    </row>
    <row r="94" spans="1:37" s="31" customFormat="1" x14ac:dyDescent="0.25">
      <c r="A94" s="58"/>
      <c r="B94" s="91"/>
      <c r="C94" s="78"/>
      <c r="D94" s="16"/>
      <c r="E94" s="50"/>
      <c r="F94" s="26"/>
      <c r="G94" s="26"/>
      <c r="H94" s="21"/>
      <c r="I94" s="50"/>
      <c r="J94" s="20"/>
      <c r="K94" s="26"/>
      <c r="L94" s="26"/>
      <c r="M94" s="26"/>
      <c r="N94" s="47"/>
      <c r="O94" s="142"/>
      <c r="P94" s="37"/>
      <c r="Q94" s="26"/>
      <c r="R94" s="34"/>
      <c r="S94" s="34"/>
      <c r="T94" s="26"/>
      <c r="U94" s="21"/>
      <c r="V94" s="26"/>
      <c r="X94" s="105"/>
      <c r="Z94" s="40"/>
      <c r="AB94" s="32"/>
      <c r="AC94" s="23"/>
      <c r="AD94" s="32"/>
      <c r="AF94" s="25"/>
      <c r="AH94" s="26"/>
      <c r="AI94" s="63"/>
      <c r="AK94" s="26"/>
    </row>
    <row r="95" spans="1:37" s="31" customFormat="1" x14ac:dyDescent="0.25">
      <c r="A95" s="58"/>
      <c r="B95" s="91"/>
      <c r="C95" s="78"/>
      <c r="D95" s="16"/>
      <c r="E95" s="50"/>
      <c r="F95" s="26"/>
      <c r="G95" s="26"/>
      <c r="H95" s="21"/>
      <c r="I95" s="50"/>
      <c r="J95" s="20"/>
      <c r="K95" s="26"/>
      <c r="L95" s="26"/>
      <c r="M95" s="26"/>
      <c r="N95" s="47"/>
      <c r="O95" s="143"/>
      <c r="P95" s="37"/>
      <c r="Q95" s="26"/>
      <c r="R95" s="20"/>
      <c r="S95" s="34"/>
      <c r="T95" s="26"/>
      <c r="U95" s="21"/>
      <c r="V95" s="26"/>
      <c r="X95" s="105"/>
      <c r="Z95" s="40"/>
      <c r="AB95" s="32"/>
      <c r="AC95" s="23"/>
      <c r="AD95" s="32"/>
      <c r="AF95" s="25"/>
      <c r="AH95" s="26"/>
      <c r="AI95" s="63"/>
      <c r="AK95" s="26"/>
    </row>
    <row r="96" spans="1:37" s="31" customFormat="1" x14ac:dyDescent="0.25">
      <c r="A96" s="58"/>
      <c r="B96" s="91"/>
      <c r="C96" s="78"/>
      <c r="D96" s="16"/>
      <c r="E96" s="44"/>
      <c r="F96" s="26"/>
      <c r="G96" s="26"/>
      <c r="H96" s="21"/>
      <c r="I96" s="50"/>
      <c r="J96" s="20"/>
      <c r="K96" s="26"/>
      <c r="L96" s="26"/>
      <c r="M96" s="26"/>
      <c r="N96" s="47"/>
      <c r="O96" s="142"/>
      <c r="P96" s="37"/>
      <c r="Q96" s="26"/>
      <c r="R96" s="20"/>
      <c r="S96" s="34"/>
      <c r="T96" s="26"/>
      <c r="U96" s="21"/>
      <c r="V96" s="26"/>
      <c r="X96" s="105"/>
      <c r="Z96" s="40"/>
      <c r="AB96" s="32"/>
      <c r="AC96" s="23"/>
      <c r="AD96" s="32"/>
      <c r="AF96" s="25"/>
      <c r="AH96" s="26"/>
      <c r="AI96" s="26"/>
      <c r="AK96" s="26"/>
    </row>
    <row r="97" spans="1:37" s="31" customFormat="1" x14ac:dyDescent="0.25">
      <c r="A97" s="58"/>
      <c r="B97" s="91"/>
      <c r="C97" s="78"/>
      <c r="D97" s="16"/>
      <c r="E97" s="50"/>
      <c r="F97" s="26"/>
      <c r="G97" s="26"/>
      <c r="H97" s="21"/>
      <c r="I97" s="50"/>
      <c r="J97" s="20"/>
      <c r="K97" s="26"/>
      <c r="L97" s="26"/>
      <c r="M97" s="26"/>
      <c r="N97" s="47"/>
      <c r="O97" s="142"/>
      <c r="P97" s="37"/>
      <c r="Q97" s="26"/>
      <c r="R97" s="20"/>
      <c r="S97" s="34"/>
      <c r="T97" s="26"/>
      <c r="U97" s="21"/>
      <c r="V97" s="26"/>
      <c r="X97" s="105"/>
      <c r="Z97" s="40"/>
      <c r="AB97" s="32"/>
      <c r="AC97" s="23"/>
      <c r="AD97" s="32"/>
      <c r="AF97" s="25"/>
      <c r="AH97" s="26"/>
      <c r="AI97" s="26"/>
      <c r="AK97" s="26"/>
    </row>
    <row r="98" spans="1:37" s="31" customFormat="1" x14ac:dyDescent="0.25">
      <c r="A98" s="58"/>
      <c r="B98" s="91"/>
      <c r="C98" s="78"/>
      <c r="D98" s="16"/>
      <c r="E98" s="44"/>
      <c r="F98" s="26"/>
      <c r="G98" s="26"/>
      <c r="H98" s="21"/>
      <c r="I98" s="44"/>
      <c r="J98" s="70"/>
      <c r="K98" s="26"/>
      <c r="L98" s="26"/>
      <c r="M98" s="26"/>
      <c r="N98" s="53"/>
      <c r="O98" s="21"/>
      <c r="P98" s="37"/>
      <c r="Q98" s="26"/>
      <c r="R98" s="70"/>
      <c r="S98" s="34"/>
      <c r="T98" s="41"/>
      <c r="U98" s="21"/>
      <c r="V98" s="26"/>
      <c r="X98" s="105"/>
      <c r="Z98" s="40"/>
      <c r="AB98" s="32"/>
      <c r="AC98" s="23"/>
      <c r="AD98" s="32"/>
      <c r="AF98" s="25"/>
      <c r="AH98" s="41"/>
      <c r="AI98" s="41"/>
      <c r="AK98" s="26"/>
    </row>
    <row r="99" spans="1:37" s="31" customFormat="1" x14ac:dyDescent="0.25">
      <c r="A99" s="58"/>
      <c r="B99" s="91"/>
      <c r="C99" s="78"/>
      <c r="D99" s="16"/>
      <c r="E99" s="44"/>
      <c r="F99" s="26"/>
      <c r="G99" s="26"/>
      <c r="H99" s="21"/>
      <c r="I99" s="44"/>
      <c r="J99" s="34"/>
      <c r="K99" s="26"/>
      <c r="L99" s="26"/>
      <c r="M99" s="26"/>
      <c r="N99" s="47"/>
      <c r="O99" s="21"/>
      <c r="P99" s="37"/>
      <c r="Q99" s="26"/>
      <c r="R99" s="20"/>
      <c r="S99" s="34"/>
      <c r="T99" s="26"/>
      <c r="U99" s="21"/>
      <c r="V99" s="26"/>
      <c r="X99" s="105"/>
      <c r="Z99" s="40"/>
      <c r="AB99" s="32"/>
      <c r="AC99" s="23"/>
      <c r="AD99" s="32"/>
      <c r="AF99" s="25"/>
      <c r="AH99" s="41"/>
      <c r="AI99" s="63"/>
      <c r="AK99" s="26"/>
    </row>
    <row r="100" spans="1:37" s="31" customFormat="1" x14ac:dyDescent="0.25">
      <c r="A100" s="58"/>
      <c r="B100" s="91"/>
      <c r="C100" s="78"/>
      <c r="D100" s="16"/>
      <c r="E100" s="44"/>
      <c r="F100" s="26"/>
      <c r="G100" s="26"/>
      <c r="H100" s="21"/>
      <c r="I100" s="44"/>
      <c r="J100" s="34"/>
      <c r="K100" s="26"/>
      <c r="L100" s="26"/>
      <c r="M100" s="26"/>
      <c r="N100" s="53"/>
      <c r="O100" s="21"/>
      <c r="P100" s="50"/>
      <c r="Q100" s="26"/>
      <c r="R100" s="34"/>
      <c r="S100" s="34"/>
      <c r="T100" s="26"/>
      <c r="U100" s="21"/>
      <c r="V100" s="26"/>
      <c r="X100" s="105"/>
      <c r="Z100" s="40"/>
      <c r="AB100" s="32"/>
      <c r="AC100" s="23"/>
      <c r="AD100" s="32"/>
      <c r="AF100" s="25"/>
      <c r="AH100" s="41"/>
      <c r="AI100" s="26"/>
      <c r="AK100" s="26"/>
    </row>
    <row r="101" spans="1:37" s="31" customFormat="1" x14ac:dyDescent="0.25">
      <c r="A101" s="58"/>
      <c r="B101" s="91"/>
      <c r="C101" s="78"/>
      <c r="D101" s="16"/>
      <c r="E101" s="44"/>
      <c r="F101" s="26"/>
      <c r="G101" s="26"/>
      <c r="H101" s="21"/>
      <c r="I101" s="50"/>
      <c r="J101" s="20"/>
      <c r="K101" s="26"/>
      <c r="L101" s="26"/>
      <c r="M101" s="26"/>
      <c r="N101" s="47"/>
      <c r="O101" s="21"/>
      <c r="P101" s="50"/>
      <c r="Q101" s="26"/>
      <c r="R101" s="34"/>
      <c r="S101" s="34"/>
      <c r="T101" s="26"/>
      <c r="U101" s="21"/>
      <c r="V101" s="26"/>
      <c r="X101" s="105"/>
      <c r="Z101" s="40"/>
      <c r="AB101" s="32"/>
      <c r="AC101" s="23"/>
      <c r="AD101" s="32"/>
      <c r="AF101" s="25"/>
      <c r="AH101" s="26"/>
      <c r="AI101" s="26"/>
      <c r="AK101" s="26"/>
    </row>
    <row r="102" spans="1:37" s="31" customFormat="1" x14ac:dyDescent="0.25">
      <c r="A102" s="58"/>
      <c r="B102" s="91"/>
      <c r="C102" s="78"/>
      <c r="D102" s="16"/>
      <c r="E102" s="44"/>
      <c r="F102" s="26"/>
      <c r="G102" s="26"/>
      <c r="H102" s="21"/>
      <c r="I102" s="34"/>
      <c r="J102" s="34"/>
      <c r="K102" s="26"/>
      <c r="L102" s="26"/>
      <c r="M102" s="26"/>
      <c r="N102" s="53"/>
      <c r="O102" s="21"/>
      <c r="P102" s="50"/>
      <c r="Q102" s="26"/>
      <c r="R102" s="34"/>
      <c r="S102" s="34"/>
      <c r="T102" s="26"/>
      <c r="U102" s="21"/>
      <c r="V102" s="26"/>
      <c r="X102" s="105"/>
      <c r="Z102" s="40"/>
      <c r="AB102" s="32"/>
      <c r="AC102" s="23"/>
      <c r="AD102" s="32"/>
      <c r="AF102" s="25"/>
      <c r="AH102" s="41"/>
      <c r="AI102" s="63"/>
      <c r="AK102" s="26"/>
    </row>
    <row r="103" spans="1:37" s="31" customFormat="1" x14ac:dyDescent="0.25">
      <c r="A103" s="58"/>
      <c r="B103" s="91"/>
      <c r="C103" s="78"/>
      <c r="D103" s="16"/>
      <c r="E103" s="44"/>
      <c r="F103" s="26"/>
      <c r="G103" s="26"/>
      <c r="H103" s="21"/>
      <c r="I103" s="44"/>
      <c r="J103" s="34"/>
      <c r="K103" s="26"/>
      <c r="L103" s="26"/>
      <c r="M103" s="26"/>
      <c r="N103" s="53"/>
      <c r="O103" s="21"/>
      <c r="P103" s="50"/>
      <c r="Q103" s="26"/>
      <c r="R103" s="34"/>
      <c r="S103" s="34"/>
      <c r="T103" s="64"/>
      <c r="U103" s="21"/>
      <c r="V103" s="26"/>
      <c r="X103" s="105"/>
      <c r="Z103" s="40"/>
      <c r="AB103" s="32"/>
      <c r="AC103" s="23"/>
      <c r="AD103" s="32"/>
      <c r="AF103" s="25"/>
      <c r="AH103" s="41"/>
      <c r="AI103" s="41"/>
      <c r="AK103" s="26"/>
    </row>
    <row r="104" spans="1:37" s="31" customFormat="1" x14ac:dyDescent="0.25">
      <c r="A104" s="58"/>
      <c r="B104" s="91"/>
      <c r="C104" s="78"/>
      <c r="D104" s="16"/>
      <c r="E104" s="44"/>
      <c r="F104" s="26"/>
      <c r="G104" s="26"/>
      <c r="H104" s="21"/>
      <c r="I104" s="44"/>
      <c r="J104" s="34"/>
      <c r="K104" s="26"/>
      <c r="L104" s="26"/>
      <c r="M104" s="26"/>
      <c r="N104" s="47"/>
      <c r="O104" s="21"/>
      <c r="P104" s="37"/>
      <c r="Q104" s="26"/>
      <c r="R104" s="20"/>
      <c r="S104" s="34"/>
      <c r="T104" s="26"/>
      <c r="U104" s="21"/>
      <c r="V104" s="26"/>
      <c r="X104" s="105"/>
      <c r="Z104" s="40"/>
      <c r="AB104" s="32"/>
      <c r="AC104" s="23"/>
      <c r="AD104" s="32"/>
      <c r="AF104" s="25"/>
      <c r="AH104" s="41"/>
      <c r="AI104" s="26"/>
      <c r="AK104" s="26"/>
    </row>
    <row r="105" spans="1:37" s="31" customFormat="1" x14ac:dyDescent="0.25">
      <c r="A105" s="58"/>
      <c r="B105" s="91"/>
      <c r="C105" s="78"/>
      <c r="D105" s="16"/>
      <c r="E105" s="50"/>
      <c r="F105" s="26"/>
      <c r="G105" s="26"/>
      <c r="H105" s="21"/>
      <c r="I105" s="50"/>
      <c r="J105" s="20"/>
      <c r="K105" s="26"/>
      <c r="L105" s="26"/>
      <c r="M105" s="26"/>
      <c r="N105" s="51"/>
      <c r="O105" s="21"/>
      <c r="P105" s="37"/>
      <c r="Q105" s="26"/>
      <c r="R105" s="20"/>
      <c r="S105" s="34"/>
      <c r="T105" s="26"/>
      <c r="U105" s="21"/>
      <c r="V105" s="26"/>
      <c r="X105" s="105"/>
      <c r="Z105" s="40"/>
      <c r="AB105" s="32"/>
      <c r="AC105" s="23"/>
      <c r="AD105" s="32"/>
      <c r="AF105" s="25"/>
      <c r="AH105" s="26"/>
      <c r="AI105" s="63"/>
      <c r="AK105" s="26"/>
    </row>
    <row r="106" spans="1:37" s="31" customFormat="1" x14ac:dyDescent="0.25">
      <c r="A106" s="58"/>
      <c r="B106" s="91"/>
      <c r="C106" s="78"/>
      <c r="D106" s="16"/>
      <c r="E106" s="50"/>
      <c r="F106" s="26"/>
      <c r="G106" s="26"/>
      <c r="H106" s="21"/>
      <c r="I106" s="50"/>
      <c r="J106" s="20"/>
      <c r="K106" s="26"/>
      <c r="L106" s="26"/>
      <c r="M106" s="26"/>
      <c r="N106" s="47"/>
      <c r="P106" s="37"/>
      <c r="Q106" s="26"/>
      <c r="R106" s="20"/>
      <c r="S106" s="34"/>
      <c r="T106" s="26"/>
      <c r="U106" s="21"/>
      <c r="V106" s="26"/>
      <c r="X106" s="105"/>
      <c r="Z106" s="40"/>
      <c r="AB106" s="32"/>
      <c r="AC106" s="23"/>
      <c r="AD106" s="32"/>
      <c r="AF106" s="25"/>
      <c r="AH106" s="26"/>
      <c r="AI106" s="63"/>
      <c r="AK106" s="26"/>
    </row>
    <row r="107" spans="1:37" s="31" customFormat="1" x14ac:dyDescent="0.25">
      <c r="A107" s="58"/>
      <c r="B107" s="91"/>
      <c r="C107" s="78"/>
      <c r="D107" s="16"/>
      <c r="E107" s="44"/>
      <c r="F107" s="26"/>
      <c r="G107" s="26"/>
      <c r="H107" s="21"/>
      <c r="I107" s="50"/>
      <c r="J107" s="20"/>
      <c r="K107" s="26"/>
      <c r="L107" s="26"/>
      <c r="M107" s="26"/>
      <c r="N107" s="47"/>
      <c r="O107" s="21"/>
      <c r="P107" s="37"/>
      <c r="Q107" s="26"/>
      <c r="R107" s="20"/>
      <c r="S107" s="34"/>
      <c r="T107" s="26"/>
      <c r="U107" s="21"/>
      <c r="V107" s="26"/>
      <c r="X107" s="105"/>
      <c r="Z107" s="40"/>
      <c r="AB107" s="32"/>
      <c r="AC107" s="23"/>
      <c r="AD107" s="32"/>
      <c r="AF107" s="25"/>
      <c r="AH107" s="26"/>
      <c r="AI107" s="26"/>
      <c r="AK107" s="26"/>
    </row>
    <row r="108" spans="1:37" s="31" customFormat="1" x14ac:dyDescent="0.25">
      <c r="A108" s="58"/>
      <c r="B108" s="91"/>
      <c r="C108" s="78"/>
      <c r="D108" s="16"/>
      <c r="E108" s="50"/>
      <c r="F108" s="26"/>
      <c r="G108" s="26"/>
      <c r="H108" s="21"/>
      <c r="I108" s="50"/>
      <c r="J108" s="20"/>
      <c r="K108" s="26"/>
      <c r="L108" s="26"/>
      <c r="M108" s="26"/>
      <c r="N108" s="47"/>
      <c r="O108" s="21"/>
      <c r="P108" s="50"/>
      <c r="Q108" s="26"/>
      <c r="R108" s="20"/>
      <c r="S108" s="26"/>
      <c r="T108" s="26"/>
      <c r="U108" s="21"/>
      <c r="V108" s="26"/>
      <c r="X108" s="105"/>
      <c r="Z108" s="40"/>
      <c r="AB108" s="32"/>
      <c r="AC108" s="23"/>
      <c r="AD108" s="32"/>
      <c r="AF108" s="25"/>
      <c r="AH108" s="26"/>
      <c r="AI108" s="26"/>
      <c r="AK108" s="26"/>
    </row>
    <row r="109" spans="1:37" s="31" customFormat="1" x14ac:dyDescent="0.25">
      <c r="A109" s="58"/>
      <c r="B109" s="91"/>
      <c r="C109" s="78"/>
      <c r="D109" s="16"/>
      <c r="E109" s="50"/>
      <c r="F109" s="26"/>
      <c r="G109" s="26"/>
      <c r="H109" s="21"/>
      <c r="I109" s="50"/>
      <c r="J109" s="20"/>
      <c r="K109" s="26"/>
      <c r="L109" s="26"/>
      <c r="M109" s="26"/>
      <c r="N109" s="47"/>
      <c r="O109" s="21"/>
      <c r="P109" s="50"/>
      <c r="Q109" s="26"/>
      <c r="R109" s="20"/>
      <c r="S109" s="26"/>
      <c r="T109" s="26"/>
      <c r="U109" s="21"/>
      <c r="V109" s="26"/>
      <c r="X109" s="105"/>
      <c r="Z109" s="40"/>
      <c r="AB109" s="32"/>
      <c r="AC109" s="23"/>
      <c r="AD109" s="32"/>
      <c r="AF109" s="25"/>
      <c r="AH109" s="26"/>
      <c r="AI109" s="26"/>
      <c r="AK109" s="26"/>
    </row>
    <row r="110" spans="1:37" s="31" customFormat="1" ht="60.75" customHeight="1" x14ac:dyDescent="0.25">
      <c r="A110" s="58"/>
      <c r="B110" s="91"/>
      <c r="C110" s="78"/>
      <c r="D110" s="16"/>
      <c r="E110" s="50"/>
      <c r="F110" s="26"/>
      <c r="G110" s="26"/>
      <c r="H110" s="21"/>
      <c r="I110" s="50"/>
      <c r="J110" s="20"/>
      <c r="K110" s="26"/>
      <c r="L110" s="26"/>
      <c r="M110" s="26"/>
      <c r="N110" s="47"/>
      <c r="O110" s="21"/>
      <c r="P110" s="37"/>
      <c r="Q110" s="26"/>
      <c r="R110" s="34"/>
      <c r="S110" s="34"/>
      <c r="T110" s="41"/>
      <c r="U110" s="21"/>
      <c r="V110" s="26"/>
      <c r="X110" s="105"/>
      <c r="Z110" s="40"/>
      <c r="AB110" s="32"/>
      <c r="AC110" s="23"/>
      <c r="AD110" s="32"/>
      <c r="AF110" s="25"/>
      <c r="AH110" s="26"/>
      <c r="AI110" s="26"/>
      <c r="AK110" s="26"/>
    </row>
    <row r="111" spans="1:37" s="31" customFormat="1" x14ac:dyDescent="0.25">
      <c r="A111" s="58"/>
      <c r="B111" s="91"/>
      <c r="C111" s="78"/>
      <c r="D111" s="16"/>
      <c r="E111" s="50"/>
      <c r="F111" s="26"/>
      <c r="G111" s="26"/>
      <c r="H111" s="21"/>
      <c r="I111" s="50"/>
      <c r="J111" s="20"/>
      <c r="K111" s="26"/>
      <c r="L111" s="26"/>
      <c r="M111" s="26"/>
      <c r="N111" s="47"/>
      <c r="O111" s="21"/>
      <c r="P111" s="50"/>
      <c r="Q111" s="26"/>
      <c r="R111" s="20"/>
      <c r="S111" s="34"/>
      <c r="T111" s="26"/>
      <c r="U111" s="21"/>
      <c r="V111" s="26"/>
      <c r="X111" s="105"/>
      <c r="Z111" s="40"/>
      <c r="AB111" s="32"/>
      <c r="AC111" s="23"/>
      <c r="AD111" s="32"/>
      <c r="AF111" s="25"/>
      <c r="AH111" s="26"/>
      <c r="AI111" s="63"/>
      <c r="AK111" s="26"/>
    </row>
    <row r="112" spans="1:37" s="31" customFormat="1" x14ac:dyDescent="0.25">
      <c r="A112" s="58"/>
      <c r="B112" s="91"/>
      <c r="C112" s="78"/>
      <c r="D112" s="16"/>
      <c r="E112" s="50"/>
      <c r="F112" s="26"/>
      <c r="G112" s="26"/>
      <c r="H112" s="21"/>
      <c r="I112" s="50"/>
      <c r="J112" s="20"/>
      <c r="K112" s="26"/>
      <c r="L112" s="26"/>
      <c r="M112" s="26"/>
      <c r="N112" s="47"/>
      <c r="O112" s="21"/>
      <c r="P112" s="50"/>
      <c r="Q112" s="26"/>
      <c r="R112" s="20"/>
      <c r="S112" s="34"/>
      <c r="T112" s="26"/>
      <c r="U112" s="21"/>
      <c r="V112" s="26"/>
      <c r="X112" s="105"/>
      <c r="Z112" s="40"/>
      <c r="AB112" s="32"/>
      <c r="AC112" s="23"/>
      <c r="AD112" s="32"/>
      <c r="AF112" s="25"/>
      <c r="AH112" s="26"/>
      <c r="AI112" s="63"/>
      <c r="AK112" s="26"/>
    </row>
    <row r="113" spans="1:37" s="31" customFormat="1" x14ac:dyDescent="0.25">
      <c r="A113" s="58"/>
      <c r="B113" s="91"/>
      <c r="C113" s="78"/>
      <c r="D113" s="16"/>
      <c r="E113" s="50"/>
      <c r="F113" s="26"/>
      <c r="G113" s="26"/>
      <c r="H113" s="21"/>
      <c r="I113" s="50"/>
      <c r="J113" s="20"/>
      <c r="K113" s="26"/>
      <c r="L113" s="26"/>
      <c r="M113" s="26"/>
      <c r="N113" s="47"/>
      <c r="O113" s="21"/>
      <c r="P113" s="50"/>
      <c r="Q113" s="26"/>
      <c r="R113" s="20"/>
      <c r="S113" s="34"/>
      <c r="T113" s="26"/>
      <c r="U113" s="21"/>
      <c r="V113" s="26"/>
      <c r="X113" s="105"/>
      <c r="Z113" s="40"/>
      <c r="AB113" s="32"/>
      <c r="AC113" s="23"/>
      <c r="AD113" s="32"/>
      <c r="AF113" s="25"/>
      <c r="AH113" s="26"/>
      <c r="AI113" s="65"/>
      <c r="AK113" s="26"/>
    </row>
    <row r="114" spans="1:37" s="31" customFormat="1" x14ac:dyDescent="0.25">
      <c r="A114" s="58"/>
      <c r="B114" s="91"/>
      <c r="C114" s="78"/>
      <c r="D114" s="16"/>
      <c r="E114" s="50"/>
      <c r="F114" s="26"/>
      <c r="G114" s="26"/>
      <c r="H114" s="21"/>
      <c r="I114" s="50"/>
      <c r="J114" s="20"/>
      <c r="K114" s="26"/>
      <c r="L114" s="26"/>
      <c r="M114" s="26"/>
      <c r="N114" s="47"/>
      <c r="O114" s="21"/>
      <c r="P114" s="50"/>
      <c r="Q114" s="26"/>
      <c r="R114" s="20"/>
      <c r="S114" s="34"/>
      <c r="T114" s="41"/>
      <c r="U114" s="21"/>
      <c r="V114" s="26"/>
      <c r="X114" s="105"/>
      <c r="Z114" s="40"/>
      <c r="AB114" s="32"/>
      <c r="AC114" s="23"/>
      <c r="AD114" s="32"/>
      <c r="AF114" s="25"/>
      <c r="AH114" s="26"/>
      <c r="AI114" s="63"/>
      <c r="AK114" s="26"/>
    </row>
    <row r="115" spans="1:37" s="31" customFormat="1" x14ac:dyDescent="0.25">
      <c r="A115" s="58"/>
      <c r="B115" s="91"/>
      <c r="C115" s="78"/>
      <c r="D115" s="16"/>
      <c r="E115" s="50"/>
      <c r="F115" s="26"/>
      <c r="G115" s="26"/>
      <c r="H115" s="21"/>
      <c r="I115" s="50"/>
      <c r="J115" s="20"/>
      <c r="K115" s="26"/>
      <c r="L115" s="26"/>
      <c r="M115" s="26"/>
      <c r="N115" s="47"/>
      <c r="O115" s="21"/>
      <c r="P115" s="50"/>
      <c r="Q115" s="26"/>
      <c r="R115" s="20"/>
      <c r="S115" s="26"/>
      <c r="T115" s="26"/>
      <c r="U115" s="21"/>
      <c r="V115" s="26"/>
      <c r="X115" s="105"/>
      <c r="Z115" s="40"/>
      <c r="AB115" s="32"/>
      <c r="AC115" s="23"/>
      <c r="AD115" s="32"/>
      <c r="AF115" s="25"/>
      <c r="AH115" s="26"/>
      <c r="AI115" s="26"/>
      <c r="AK115" s="26"/>
    </row>
    <row r="116" spans="1:37" s="31" customFormat="1" x14ac:dyDescent="0.25">
      <c r="A116" s="58"/>
      <c r="B116" s="91"/>
      <c r="C116" s="78"/>
      <c r="D116" s="16"/>
      <c r="E116" s="50"/>
      <c r="F116" s="26"/>
      <c r="G116" s="26"/>
      <c r="H116" s="21"/>
      <c r="I116" s="50"/>
      <c r="J116" s="20"/>
      <c r="K116" s="26"/>
      <c r="L116" s="26"/>
      <c r="M116" s="26"/>
      <c r="N116" s="47"/>
      <c r="O116" s="21"/>
      <c r="P116" s="37"/>
      <c r="Q116" s="26"/>
      <c r="R116" s="20"/>
      <c r="S116" s="34"/>
      <c r="T116" s="26"/>
      <c r="U116" s="21"/>
      <c r="V116" s="26"/>
      <c r="X116" s="105"/>
      <c r="Z116" s="40"/>
      <c r="AB116" s="32"/>
      <c r="AC116" s="23"/>
      <c r="AD116" s="32"/>
      <c r="AF116" s="25"/>
      <c r="AH116" s="26"/>
      <c r="AI116" s="26"/>
      <c r="AK116" s="26"/>
    </row>
    <row r="117" spans="1:37" s="31" customFormat="1" x14ac:dyDescent="0.25">
      <c r="A117" s="58"/>
      <c r="B117" s="91"/>
      <c r="C117" s="78"/>
      <c r="D117" s="16"/>
      <c r="E117" s="50"/>
      <c r="F117" s="26"/>
      <c r="G117" s="26"/>
      <c r="H117" s="21"/>
      <c r="I117" s="50"/>
      <c r="J117" s="20"/>
      <c r="K117" s="26"/>
      <c r="L117" s="26"/>
      <c r="M117" s="26"/>
      <c r="N117" s="47"/>
      <c r="O117" s="21"/>
      <c r="P117" s="50"/>
      <c r="Q117" s="26"/>
      <c r="R117" s="20"/>
      <c r="S117" s="34"/>
      <c r="T117" s="26"/>
      <c r="U117" s="21"/>
      <c r="V117" s="26"/>
      <c r="X117" s="105"/>
      <c r="Z117" s="40"/>
      <c r="AB117" s="32"/>
      <c r="AC117" s="23"/>
      <c r="AD117" s="32"/>
      <c r="AF117" s="25"/>
      <c r="AH117" s="26"/>
      <c r="AI117" s="26"/>
      <c r="AK117" s="26"/>
    </row>
    <row r="118" spans="1:37" s="31" customFormat="1" x14ac:dyDescent="0.25">
      <c r="A118" s="58"/>
      <c r="B118" s="91"/>
      <c r="C118" s="78"/>
      <c r="D118" s="16"/>
      <c r="E118" s="50"/>
      <c r="F118" s="26"/>
      <c r="G118" s="26"/>
      <c r="H118" s="21"/>
      <c r="I118" s="50"/>
      <c r="J118" s="20"/>
      <c r="K118" s="26"/>
      <c r="L118" s="26"/>
      <c r="M118" s="26"/>
      <c r="N118" s="47"/>
      <c r="O118" s="21"/>
      <c r="P118" s="37"/>
      <c r="Q118" s="26"/>
      <c r="R118" s="20"/>
      <c r="S118" s="34"/>
      <c r="T118" s="26"/>
      <c r="U118" s="21"/>
      <c r="V118" s="26"/>
      <c r="X118" s="105"/>
      <c r="Z118" s="40"/>
      <c r="AB118" s="32"/>
      <c r="AC118" s="23"/>
      <c r="AD118" s="32"/>
      <c r="AF118" s="25"/>
      <c r="AH118" s="26"/>
      <c r="AI118" s="63"/>
      <c r="AK118" s="26"/>
    </row>
    <row r="119" spans="1:37" s="31" customFormat="1" x14ac:dyDescent="0.25">
      <c r="A119" s="58"/>
      <c r="B119" s="91"/>
      <c r="C119" s="78"/>
      <c r="D119" s="16"/>
      <c r="E119" s="50"/>
      <c r="F119" s="26"/>
      <c r="G119" s="26"/>
      <c r="H119" s="21"/>
      <c r="I119" s="50"/>
      <c r="J119" s="20"/>
      <c r="K119" s="26"/>
      <c r="L119" s="26"/>
      <c r="M119" s="26"/>
      <c r="N119" s="51"/>
      <c r="P119" s="37"/>
      <c r="Q119" s="26"/>
      <c r="R119" s="20"/>
      <c r="S119" s="34"/>
      <c r="T119" s="26"/>
      <c r="U119" s="21"/>
      <c r="V119" s="26"/>
      <c r="X119" s="105"/>
      <c r="Z119" s="40"/>
      <c r="AB119" s="32"/>
      <c r="AC119" s="23"/>
      <c r="AD119" s="32"/>
      <c r="AF119" s="25"/>
      <c r="AH119" s="26"/>
      <c r="AI119" s="63"/>
      <c r="AK119" s="26"/>
    </row>
    <row r="120" spans="1:37" s="31" customFormat="1" x14ac:dyDescent="0.25">
      <c r="A120" s="58"/>
      <c r="B120" s="91"/>
      <c r="C120" s="78"/>
      <c r="D120" s="16"/>
      <c r="E120" s="50"/>
      <c r="F120" s="26"/>
      <c r="G120" s="26"/>
      <c r="H120" s="21"/>
      <c r="I120" s="50"/>
      <c r="J120" s="20"/>
      <c r="K120" s="26"/>
      <c r="L120" s="26"/>
      <c r="M120" s="26"/>
      <c r="N120" s="47"/>
      <c r="O120" s="21"/>
      <c r="P120" s="37"/>
      <c r="Q120" s="26"/>
      <c r="R120" s="20"/>
      <c r="S120" s="34"/>
      <c r="T120" s="26"/>
      <c r="U120" s="21"/>
      <c r="V120" s="26"/>
      <c r="X120" s="105"/>
      <c r="Z120" s="40"/>
      <c r="AB120" s="32"/>
      <c r="AC120" s="23"/>
      <c r="AD120" s="32"/>
      <c r="AF120" s="25"/>
      <c r="AH120" s="26"/>
      <c r="AI120" s="65"/>
      <c r="AK120" s="26"/>
    </row>
    <row r="121" spans="1:37" s="31" customFormat="1" x14ac:dyDescent="0.25">
      <c r="A121" s="58"/>
      <c r="B121" s="91"/>
      <c r="C121" s="78"/>
      <c r="D121" s="16"/>
      <c r="E121" s="50"/>
      <c r="F121" s="26"/>
      <c r="G121" s="26"/>
      <c r="H121" s="21"/>
      <c r="I121" s="50"/>
      <c r="J121" s="20"/>
      <c r="K121" s="26"/>
      <c r="L121" s="26"/>
      <c r="M121" s="26"/>
      <c r="N121" s="47"/>
      <c r="O121" s="21"/>
      <c r="P121" s="37"/>
      <c r="Q121" s="26"/>
      <c r="R121" s="20"/>
      <c r="S121" s="34"/>
      <c r="T121" s="26"/>
      <c r="U121" s="21"/>
      <c r="V121" s="26"/>
      <c r="X121" s="105"/>
      <c r="Z121" s="40"/>
      <c r="AB121" s="32"/>
      <c r="AC121" s="23"/>
      <c r="AD121" s="32"/>
      <c r="AF121" s="25"/>
      <c r="AH121" s="26"/>
      <c r="AI121" s="63"/>
      <c r="AK121" s="26"/>
    </row>
    <row r="122" spans="1:37" s="31" customFormat="1" x14ac:dyDescent="0.25">
      <c r="A122" s="58"/>
      <c r="B122" s="91"/>
      <c r="C122" s="78"/>
      <c r="D122" s="16"/>
      <c r="E122" s="50"/>
      <c r="F122" s="26"/>
      <c r="G122" s="26"/>
      <c r="H122" s="21"/>
      <c r="I122" s="50"/>
      <c r="J122" s="20"/>
      <c r="K122" s="26"/>
      <c r="L122" s="26"/>
      <c r="M122" s="26"/>
      <c r="N122" s="47"/>
      <c r="O122" s="21"/>
      <c r="P122" s="37"/>
      <c r="Q122" s="26"/>
      <c r="R122" s="20"/>
      <c r="S122" s="26"/>
      <c r="T122" s="26"/>
      <c r="U122" s="21"/>
      <c r="V122" s="26"/>
      <c r="X122" s="105"/>
      <c r="Z122" s="40"/>
      <c r="AB122" s="32"/>
      <c r="AC122" s="23"/>
      <c r="AD122" s="32"/>
      <c r="AF122" s="25"/>
      <c r="AH122" s="26"/>
      <c r="AI122" s="26"/>
      <c r="AK122" s="26"/>
    </row>
    <row r="123" spans="1:37" s="31" customFormat="1" x14ac:dyDescent="0.25">
      <c r="A123" s="58"/>
      <c r="B123" s="91"/>
      <c r="C123" s="78"/>
      <c r="D123" s="16"/>
      <c r="E123" s="50"/>
      <c r="F123" s="26"/>
      <c r="G123" s="26"/>
      <c r="H123" s="21"/>
      <c r="I123" s="50"/>
      <c r="J123" s="20"/>
      <c r="K123" s="26"/>
      <c r="L123" s="26"/>
      <c r="M123" s="26"/>
      <c r="N123" s="47"/>
      <c r="O123" s="21"/>
      <c r="P123" s="50"/>
      <c r="Q123" s="26"/>
      <c r="R123" s="20"/>
      <c r="S123" s="26"/>
      <c r="T123" s="26"/>
      <c r="U123" s="21"/>
      <c r="V123" s="26"/>
      <c r="X123" s="105"/>
      <c r="Z123" s="40"/>
      <c r="AB123" s="32"/>
      <c r="AC123" s="23"/>
      <c r="AD123" s="32"/>
      <c r="AF123" s="25"/>
      <c r="AH123" s="26"/>
      <c r="AI123" s="26"/>
      <c r="AK123" s="26"/>
    </row>
    <row r="124" spans="1:37" s="31" customFormat="1" x14ac:dyDescent="0.25">
      <c r="A124" s="58"/>
      <c r="B124" s="91"/>
      <c r="C124" s="78"/>
      <c r="D124" s="16"/>
      <c r="E124" s="50"/>
      <c r="F124" s="26"/>
      <c r="G124" s="26"/>
      <c r="H124" s="21"/>
      <c r="I124" s="50"/>
      <c r="J124" s="20"/>
      <c r="K124" s="26"/>
      <c r="L124" s="26"/>
      <c r="M124" s="26"/>
      <c r="N124" s="47"/>
      <c r="O124" s="21"/>
      <c r="P124" s="50"/>
      <c r="Q124" s="26"/>
      <c r="R124" s="34"/>
      <c r="S124" s="34"/>
      <c r="T124" s="26"/>
      <c r="U124" s="21"/>
      <c r="V124" s="26"/>
      <c r="X124" s="105"/>
      <c r="Z124" s="40"/>
      <c r="AB124" s="32"/>
      <c r="AC124" s="23"/>
      <c r="AD124" s="32"/>
      <c r="AF124" s="25"/>
      <c r="AH124" s="26"/>
      <c r="AI124" s="26"/>
      <c r="AK124" s="26"/>
    </row>
    <row r="125" spans="1:37" s="31" customFormat="1" ht="57" customHeight="1" x14ac:dyDescent="0.25">
      <c r="A125" s="58"/>
      <c r="B125" s="91"/>
      <c r="C125" s="78"/>
      <c r="D125" s="16"/>
      <c r="E125" s="44"/>
      <c r="F125" s="26"/>
      <c r="G125" s="26"/>
      <c r="H125" s="21"/>
      <c r="I125" s="44"/>
      <c r="J125" s="34"/>
      <c r="K125" s="26"/>
      <c r="L125" s="26"/>
      <c r="M125" s="26"/>
      <c r="N125" s="47"/>
      <c r="O125" s="21"/>
      <c r="P125" s="50"/>
      <c r="Q125" s="26"/>
      <c r="R125" s="34"/>
      <c r="S125" s="34"/>
      <c r="T125" s="26"/>
      <c r="U125" s="21"/>
      <c r="V125" s="26"/>
      <c r="X125" s="105"/>
      <c r="Z125" s="40"/>
      <c r="AB125" s="32"/>
      <c r="AC125" s="23"/>
      <c r="AD125" s="32"/>
      <c r="AF125" s="25"/>
      <c r="AH125" s="26"/>
      <c r="AI125" s="26"/>
      <c r="AK125" s="26"/>
    </row>
    <row r="126" spans="1:37" s="31" customFormat="1" x14ac:dyDescent="0.25">
      <c r="A126" s="58"/>
      <c r="B126" s="91"/>
      <c r="C126" s="78"/>
      <c r="D126" s="16"/>
      <c r="E126" s="50"/>
      <c r="F126" s="26"/>
      <c r="G126" s="26"/>
      <c r="H126" s="21"/>
      <c r="I126" s="20"/>
      <c r="J126" s="20"/>
      <c r="K126" s="26"/>
      <c r="L126" s="26"/>
      <c r="M126" s="26"/>
      <c r="N126" s="51"/>
      <c r="O126" s="21"/>
      <c r="P126" s="50"/>
      <c r="Q126" s="26"/>
      <c r="R126" s="20"/>
      <c r="S126" s="26"/>
      <c r="T126" s="26"/>
      <c r="U126" s="21"/>
      <c r="V126" s="26"/>
      <c r="X126" s="105"/>
      <c r="Z126" s="40"/>
      <c r="AB126" s="32"/>
      <c r="AC126" s="23"/>
      <c r="AD126" s="32"/>
      <c r="AF126" s="25"/>
      <c r="AH126" s="26"/>
      <c r="AI126" s="62"/>
      <c r="AK126" s="26"/>
    </row>
    <row r="127" spans="1:37" s="31" customFormat="1" x14ac:dyDescent="0.25">
      <c r="A127" s="58"/>
      <c r="B127" s="91"/>
      <c r="C127" s="78"/>
      <c r="D127" s="16"/>
      <c r="E127" s="50"/>
      <c r="F127" s="26"/>
      <c r="G127" s="26"/>
      <c r="H127" s="21"/>
      <c r="I127" s="50"/>
      <c r="J127" s="20"/>
      <c r="K127" s="26"/>
      <c r="L127" s="26"/>
      <c r="M127" s="26"/>
      <c r="N127" s="47"/>
      <c r="O127" s="21"/>
      <c r="P127" s="50"/>
      <c r="Q127" s="26"/>
      <c r="R127" s="20"/>
      <c r="S127" s="26"/>
      <c r="T127" s="26"/>
      <c r="U127" s="21"/>
      <c r="V127" s="26"/>
      <c r="X127" s="105"/>
      <c r="Z127" s="40"/>
      <c r="AB127" s="32"/>
      <c r="AC127" s="23"/>
      <c r="AD127" s="32"/>
      <c r="AF127" s="25"/>
      <c r="AH127" s="26"/>
      <c r="AI127" s="63"/>
      <c r="AK127" s="26"/>
    </row>
    <row r="128" spans="1:37" s="31" customFormat="1" x14ac:dyDescent="0.25">
      <c r="A128" s="58"/>
      <c r="B128" s="91"/>
      <c r="C128" s="78"/>
      <c r="D128" s="16"/>
      <c r="E128" s="50"/>
      <c r="F128" s="26"/>
      <c r="G128" s="26"/>
      <c r="H128" s="21"/>
      <c r="I128" s="20"/>
      <c r="J128" s="20"/>
      <c r="K128" s="26"/>
      <c r="L128" s="26"/>
      <c r="M128" s="26"/>
      <c r="N128" s="47"/>
      <c r="O128" s="21"/>
      <c r="P128" s="50"/>
      <c r="Q128" s="26"/>
      <c r="R128" s="20"/>
      <c r="S128" s="26"/>
      <c r="T128" s="26"/>
      <c r="U128" s="21"/>
      <c r="V128" s="26"/>
      <c r="X128" s="105"/>
      <c r="Z128" s="40"/>
      <c r="AB128" s="32"/>
      <c r="AC128" s="23"/>
      <c r="AD128" s="32"/>
      <c r="AF128" s="25"/>
      <c r="AH128" s="26"/>
      <c r="AI128" s="26"/>
      <c r="AK128" s="26"/>
    </row>
    <row r="129" spans="1:37" s="31" customFormat="1" x14ac:dyDescent="0.25">
      <c r="A129" s="58"/>
      <c r="B129" s="91"/>
      <c r="C129" s="78"/>
      <c r="D129" s="16"/>
      <c r="E129" s="50"/>
      <c r="F129" s="26"/>
      <c r="G129" s="26"/>
      <c r="H129" s="21"/>
      <c r="I129" s="50"/>
      <c r="J129" s="20"/>
      <c r="K129" s="26"/>
      <c r="L129" s="26"/>
      <c r="M129" s="26"/>
      <c r="N129" s="47"/>
      <c r="O129" s="21"/>
      <c r="P129" s="50"/>
      <c r="Q129" s="26"/>
      <c r="R129" s="20"/>
      <c r="S129" s="26"/>
      <c r="T129" s="26"/>
      <c r="U129" s="21"/>
      <c r="V129" s="26"/>
      <c r="X129" s="105"/>
      <c r="Z129" s="40"/>
      <c r="AB129" s="32"/>
      <c r="AC129" s="23"/>
      <c r="AD129" s="32"/>
      <c r="AF129" s="25"/>
      <c r="AH129" s="26"/>
      <c r="AI129" s="63"/>
      <c r="AK129" s="26"/>
    </row>
    <row r="130" spans="1:37" s="31" customFormat="1" x14ac:dyDescent="0.25">
      <c r="A130" s="58"/>
      <c r="B130" s="91"/>
      <c r="C130" s="78"/>
      <c r="D130" s="16"/>
      <c r="E130" s="50"/>
      <c r="F130" s="26"/>
      <c r="G130" s="26"/>
      <c r="H130" s="21"/>
      <c r="I130" s="50"/>
      <c r="J130" s="50"/>
      <c r="K130" s="26"/>
      <c r="L130" s="26"/>
      <c r="M130" s="26"/>
      <c r="N130" s="47"/>
      <c r="P130" s="44"/>
      <c r="Q130" s="26"/>
      <c r="R130" s="20"/>
      <c r="S130" s="26"/>
      <c r="T130" s="26"/>
      <c r="U130" s="21"/>
      <c r="V130" s="26"/>
      <c r="X130" s="105"/>
      <c r="Z130" s="40"/>
      <c r="AB130" s="32"/>
      <c r="AC130" s="23"/>
      <c r="AD130" s="32"/>
      <c r="AF130" s="25"/>
      <c r="AH130" s="62"/>
      <c r="AI130" s="63"/>
      <c r="AK130" s="26"/>
    </row>
    <row r="131" spans="1:37" s="31" customFormat="1" x14ac:dyDescent="0.25">
      <c r="A131" s="58"/>
      <c r="B131" s="91"/>
      <c r="C131" s="78"/>
      <c r="D131" s="16"/>
      <c r="E131" s="50"/>
      <c r="F131" s="26"/>
      <c r="G131" s="26"/>
      <c r="H131" s="21"/>
      <c r="I131" s="50"/>
      <c r="J131" s="20"/>
      <c r="K131" s="26"/>
      <c r="L131" s="26"/>
      <c r="M131" s="26"/>
      <c r="N131" s="47"/>
      <c r="O131" s="21"/>
      <c r="P131" s="37"/>
      <c r="Q131" s="26"/>
      <c r="R131" s="20"/>
      <c r="S131" s="26"/>
      <c r="T131" s="26"/>
      <c r="U131" s="21"/>
      <c r="V131" s="26"/>
      <c r="X131" s="105"/>
      <c r="Z131" s="40"/>
      <c r="AB131" s="32"/>
      <c r="AC131" s="23"/>
      <c r="AD131" s="32"/>
      <c r="AF131" s="25"/>
      <c r="AH131" s="26"/>
      <c r="AI131" s="63"/>
      <c r="AK131" s="26"/>
    </row>
    <row r="132" spans="1:37" s="31" customFormat="1" x14ac:dyDescent="0.25">
      <c r="A132" s="58"/>
      <c r="B132" s="91"/>
      <c r="C132" s="78"/>
      <c r="D132" s="16"/>
      <c r="E132" s="50"/>
      <c r="F132" s="26"/>
      <c r="G132" s="26"/>
      <c r="H132" s="21"/>
      <c r="I132" s="50"/>
      <c r="J132" s="50"/>
      <c r="K132" s="26"/>
      <c r="L132" s="26"/>
      <c r="M132" s="26"/>
      <c r="N132" s="47"/>
      <c r="P132" s="37"/>
      <c r="Q132" s="26"/>
      <c r="R132" s="20"/>
      <c r="S132" s="26"/>
      <c r="T132" s="26"/>
      <c r="U132" s="21"/>
      <c r="V132" s="26"/>
      <c r="X132" s="105"/>
      <c r="Z132" s="40"/>
      <c r="AB132" s="32"/>
      <c r="AC132" s="23"/>
      <c r="AD132" s="32"/>
      <c r="AF132" s="25"/>
      <c r="AH132" s="26"/>
      <c r="AI132" s="26"/>
      <c r="AK132" s="26"/>
    </row>
    <row r="133" spans="1:37" s="31" customFormat="1" x14ac:dyDescent="0.25">
      <c r="A133" s="58"/>
      <c r="B133" s="91"/>
      <c r="C133" s="78"/>
      <c r="D133" s="16"/>
      <c r="E133" s="50"/>
      <c r="F133" s="26"/>
      <c r="G133" s="26"/>
      <c r="H133" s="21"/>
      <c r="I133" s="50"/>
      <c r="J133" s="20"/>
      <c r="K133" s="26"/>
      <c r="L133" s="26"/>
      <c r="M133" s="26"/>
      <c r="N133" s="47"/>
      <c r="O133" s="21"/>
      <c r="P133" s="50"/>
      <c r="Q133" s="26"/>
      <c r="R133" s="20"/>
      <c r="S133" s="26"/>
      <c r="T133" s="26"/>
      <c r="U133" s="21"/>
      <c r="V133" s="26"/>
      <c r="X133" s="105"/>
      <c r="Z133" s="40"/>
      <c r="AB133" s="32"/>
      <c r="AC133" s="23"/>
      <c r="AD133" s="32"/>
      <c r="AF133" s="25"/>
      <c r="AH133" s="26"/>
      <c r="AI133" s="26"/>
      <c r="AK133" s="26"/>
    </row>
    <row r="134" spans="1:37" s="31" customFormat="1" x14ac:dyDescent="0.25">
      <c r="A134" s="58"/>
      <c r="B134" s="91"/>
      <c r="C134" s="78"/>
      <c r="D134" s="16"/>
      <c r="E134" s="50"/>
      <c r="F134" s="26"/>
      <c r="G134" s="26"/>
      <c r="H134" s="21"/>
      <c r="I134" s="50"/>
      <c r="J134" s="20"/>
      <c r="K134" s="26"/>
      <c r="L134" s="26"/>
      <c r="M134" s="26"/>
      <c r="N134" s="47"/>
      <c r="O134" s="21"/>
      <c r="P134" s="37"/>
      <c r="Q134" s="26"/>
      <c r="R134" s="20"/>
      <c r="S134" s="26"/>
      <c r="T134" s="66"/>
      <c r="U134" s="21"/>
      <c r="V134" s="26"/>
      <c r="X134" s="105"/>
      <c r="Z134" s="40"/>
      <c r="AB134" s="32"/>
      <c r="AC134" s="23"/>
      <c r="AD134" s="32"/>
      <c r="AF134" s="25"/>
      <c r="AH134" s="26"/>
      <c r="AI134" s="26"/>
      <c r="AK134" s="26"/>
    </row>
    <row r="135" spans="1:37" s="31" customFormat="1" x14ac:dyDescent="0.25">
      <c r="A135" s="58"/>
      <c r="B135" s="91"/>
      <c r="C135" s="78"/>
      <c r="D135" s="16"/>
      <c r="E135" s="50"/>
      <c r="F135" s="26"/>
      <c r="G135" s="26"/>
      <c r="H135" s="21"/>
      <c r="I135" s="50"/>
      <c r="J135" s="20"/>
      <c r="K135" s="26"/>
      <c r="L135" s="26"/>
      <c r="M135" s="26"/>
      <c r="N135" s="51"/>
      <c r="O135" s="21"/>
      <c r="P135" s="37"/>
      <c r="Q135" s="26"/>
      <c r="R135" s="20"/>
      <c r="S135" s="26"/>
      <c r="T135" s="26"/>
      <c r="U135" s="21"/>
      <c r="V135" s="26"/>
      <c r="X135" s="105"/>
      <c r="Z135" s="40"/>
      <c r="AB135" s="32"/>
      <c r="AC135" s="23"/>
      <c r="AD135" s="32"/>
      <c r="AF135" s="25"/>
      <c r="AH135" s="26"/>
      <c r="AI135" s="26"/>
      <c r="AK135" s="26"/>
    </row>
    <row r="136" spans="1:37" s="31" customFormat="1" x14ac:dyDescent="0.25">
      <c r="A136" s="58"/>
      <c r="B136" s="91"/>
      <c r="C136" s="78"/>
      <c r="D136" s="16"/>
      <c r="E136" s="50"/>
      <c r="F136" s="26"/>
      <c r="G136" s="26"/>
      <c r="H136" s="21"/>
      <c r="I136" s="50"/>
      <c r="J136" s="20"/>
      <c r="K136" s="26"/>
      <c r="L136" s="26"/>
      <c r="M136" s="26"/>
      <c r="N136" s="47"/>
      <c r="O136" s="21"/>
      <c r="P136" s="37"/>
      <c r="Q136" s="26"/>
      <c r="R136" s="20"/>
      <c r="S136" s="26"/>
      <c r="T136" s="26"/>
      <c r="U136" s="21"/>
      <c r="V136" s="26"/>
      <c r="X136" s="105"/>
      <c r="Z136" s="40"/>
      <c r="AB136" s="32"/>
      <c r="AC136" s="23"/>
      <c r="AD136" s="32"/>
      <c r="AF136" s="25"/>
      <c r="AH136" s="26"/>
      <c r="AI136" s="26"/>
      <c r="AK136" s="26"/>
    </row>
    <row r="137" spans="1:37" s="31" customFormat="1" x14ac:dyDescent="0.25">
      <c r="A137" s="58"/>
      <c r="B137" s="91"/>
      <c r="C137" s="78"/>
      <c r="D137" s="16"/>
      <c r="E137" s="50"/>
      <c r="F137" s="26"/>
      <c r="G137" s="26"/>
      <c r="H137" s="21"/>
      <c r="I137" s="50"/>
      <c r="J137" s="20"/>
      <c r="K137" s="26"/>
      <c r="L137" s="26"/>
      <c r="M137" s="26"/>
      <c r="N137" s="47"/>
      <c r="O137" s="21"/>
      <c r="P137" s="37"/>
      <c r="Q137" s="26"/>
      <c r="R137" s="20"/>
      <c r="S137" s="26"/>
      <c r="T137" s="26"/>
      <c r="U137" s="21"/>
      <c r="V137" s="26"/>
      <c r="X137" s="105"/>
      <c r="Z137" s="40"/>
      <c r="AB137" s="32"/>
      <c r="AC137" s="23"/>
      <c r="AD137" s="32"/>
      <c r="AF137" s="25"/>
      <c r="AH137" s="26"/>
      <c r="AI137" s="66"/>
      <c r="AK137" s="26"/>
    </row>
    <row r="138" spans="1:37" s="31" customFormat="1" x14ac:dyDescent="0.25">
      <c r="A138" s="58"/>
      <c r="B138" s="91"/>
      <c r="C138" s="78"/>
      <c r="D138" s="16"/>
      <c r="E138" s="50"/>
      <c r="F138" s="26"/>
      <c r="G138" s="26"/>
      <c r="H138" s="21"/>
      <c r="I138" s="50"/>
      <c r="J138" s="20"/>
      <c r="K138" s="26"/>
      <c r="L138" s="26"/>
      <c r="M138" s="26"/>
      <c r="N138" s="47"/>
      <c r="O138" s="21"/>
      <c r="P138" s="37"/>
      <c r="Q138" s="26"/>
      <c r="R138" s="20"/>
      <c r="S138" s="26"/>
      <c r="T138" s="26"/>
      <c r="U138" s="21"/>
      <c r="V138" s="26"/>
      <c r="X138" s="105"/>
      <c r="Z138" s="40"/>
      <c r="AB138" s="32"/>
      <c r="AC138" s="23"/>
      <c r="AD138" s="32"/>
      <c r="AF138" s="25"/>
      <c r="AH138" s="26"/>
      <c r="AI138" s="66"/>
      <c r="AK138" s="26"/>
    </row>
    <row r="139" spans="1:37" s="31" customFormat="1" x14ac:dyDescent="0.25">
      <c r="A139" s="58"/>
      <c r="B139" s="91"/>
      <c r="C139" s="78"/>
      <c r="D139" s="16"/>
      <c r="E139" s="50"/>
      <c r="F139" s="26"/>
      <c r="G139" s="26"/>
      <c r="H139" s="21"/>
      <c r="I139" s="50"/>
      <c r="J139" s="20"/>
      <c r="K139" s="26"/>
      <c r="L139" s="26"/>
      <c r="M139" s="26"/>
      <c r="N139" s="47"/>
      <c r="O139" s="21"/>
      <c r="P139" s="50"/>
      <c r="Q139" s="26"/>
      <c r="R139" s="20"/>
      <c r="S139" s="26"/>
      <c r="T139" s="26"/>
      <c r="U139" s="21"/>
      <c r="V139" s="26"/>
      <c r="X139" s="105"/>
      <c r="Z139" s="40"/>
      <c r="AB139" s="32"/>
      <c r="AC139" s="23"/>
      <c r="AD139" s="32"/>
      <c r="AF139" s="25"/>
      <c r="AH139" s="26"/>
      <c r="AI139" s="26"/>
      <c r="AK139" s="26"/>
    </row>
    <row r="140" spans="1:37" s="31" customFormat="1" x14ac:dyDescent="0.25">
      <c r="A140" s="58"/>
      <c r="B140" s="91"/>
      <c r="C140" s="78"/>
      <c r="D140" s="16"/>
      <c r="E140" s="50"/>
      <c r="F140" s="26"/>
      <c r="G140" s="26"/>
      <c r="H140" s="21"/>
      <c r="I140" s="50"/>
      <c r="J140" s="20"/>
      <c r="K140" s="26"/>
      <c r="L140" s="26"/>
      <c r="M140" s="26"/>
      <c r="N140" s="47"/>
      <c r="O140" s="21"/>
      <c r="P140" s="50"/>
      <c r="Q140" s="26"/>
      <c r="R140" s="20"/>
      <c r="S140" s="26"/>
      <c r="T140" s="26"/>
      <c r="U140" s="21"/>
      <c r="V140" s="26"/>
      <c r="X140" s="105"/>
      <c r="Z140" s="40"/>
      <c r="AB140" s="32"/>
      <c r="AC140" s="23"/>
      <c r="AD140" s="32"/>
      <c r="AF140" s="25"/>
      <c r="AH140" s="26"/>
      <c r="AI140" s="63"/>
      <c r="AK140" s="26"/>
    </row>
    <row r="141" spans="1:37" s="31" customFormat="1" x14ac:dyDescent="0.25">
      <c r="A141" s="58"/>
      <c r="B141" s="26"/>
      <c r="C141" s="44"/>
      <c r="D141" s="16"/>
      <c r="E141" s="50"/>
      <c r="F141" s="26"/>
      <c r="G141" s="26"/>
      <c r="H141" s="21"/>
      <c r="I141" s="50"/>
      <c r="J141" s="20"/>
      <c r="K141" s="26"/>
      <c r="L141" s="26"/>
      <c r="M141" s="26"/>
      <c r="N141" s="47"/>
      <c r="O141" s="21"/>
      <c r="P141" s="37"/>
      <c r="Q141" s="26"/>
      <c r="R141" s="20"/>
      <c r="S141" s="26"/>
      <c r="T141" s="64"/>
      <c r="U141" s="21"/>
      <c r="V141" s="26"/>
      <c r="X141" s="105"/>
      <c r="Z141" s="40"/>
      <c r="AB141" s="32"/>
      <c r="AC141" s="23"/>
      <c r="AD141" s="32"/>
      <c r="AF141" s="25"/>
      <c r="AH141" s="26"/>
      <c r="AI141" s="26"/>
      <c r="AK141" s="26"/>
    </row>
    <row r="142" spans="1:37" s="31" customFormat="1" x14ac:dyDescent="0.25">
      <c r="A142" s="58"/>
      <c r="B142" s="91"/>
      <c r="C142" s="78"/>
      <c r="D142" s="16"/>
      <c r="E142" s="44"/>
      <c r="F142" s="26"/>
      <c r="G142" s="26"/>
      <c r="H142" s="21"/>
      <c r="I142" s="50"/>
      <c r="J142" s="20"/>
      <c r="K142" s="26"/>
      <c r="L142" s="26"/>
      <c r="M142" s="26"/>
      <c r="N142" s="47"/>
      <c r="O142" s="21"/>
      <c r="P142" s="50"/>
      <c r="Q142" s="26"/>
      <c r="R142" s="20"/>
      <c r="S142" s="26"/>
      <c r="T142" s="64"/>
      <c r="U142" s="21"/>
      <c r="V142" s="26"/>
      <c r="X142" s="105"/>
      <c r="Z142" s="40"/>
      <c r="AB142" s="32"/>
      <c r="AC142" s="23"/>
      <c r="AD142" s="32"/>
      <c r="AF142" s="25"/>
      <c r="AH142" s="26"/>
      <c r="AI142" s="26"/>
      <c r="AK142" s="26"/>
    </row>
    <row r="143" spans="1:37" s="31" customFormat="1" x14ac:dyDescent="0.25">
      <c r="A143" s="58"/>
      <c r="B143" s="91"/>
      <c r="C143" s="78"/>
      <c r="D143" s="16"/>
      <c r="E143" s="50"/>
      <c r="F143" s="26"/>
      <c r="G143" s="26"/>
      <c r="H143" s="21"/>
      <c r="I143" s="20"/>
      <c r="J143" s="20"/>
      <c r="K143" s="26"/>
      <c r="L143" s="26"/>
      <c r="M143" s="26"/>
      <c r="N143" s="51"/>
      <c r="P143" s="50"/>
      <c r="Q143" s="26"/>
      <c r="R143" s="20"/>
      <c r="S143" s="26"/>
      <c r="T143" s="26"/>
      <c r="U143" s="21"/>
      <c r="V143" s="26"/>
      <c r="X143" s="105"/>
      <c r="Z143" s="40"/>
      <c r="AB143" s="32"/>
      <c r="AC143" s="23"/>
      <c r="AD143" s="32"/>
      <c r="AF143" s="25"/>
      <c r="AH143" s="26"/>
      <c r="AI143" s="63"/>
      <c r="AK143" s="26"/>
    </row>
    <row r="144" spans="1:37" s="31" customFormat="1" x14ac:dyDescent="0.25">
      <c r="A144" s="58"/>
      <c r="B144" s="91"/>
      <c r="C144" s="78"/>
      <c r="D144" s="16"/>
      <c r="E144" s="50"/>
      <c r="F144" s="26"/>
      <c r="G144" s="26"/>
      <c r="H144" s="21"/>
      <c r="I144" s="50"/>
      <c r="J144" s="20"/>
      <c r="K144" s="26"/>
      <c r="L144" s="26"/>
      <c r="M144" s="26"/>
      <c r="N144" s="47"/>
      <c r="O144" s="21"/>
      <c r="P144" s="37"/>
      <c r="Q144" s="26"/>
      <c r="R144" s="20"/>
      <c r="S144" s="26"/>
      <c r="T144" s="26"/>
      <c r="U144" s="21"/>
      <c r="V144" s="26"/>
      <c r="X144" s="105"/>
      <c r="Z144" s="40"/>
      <c r="AB144" s="32"/>
      <c r="AC144" s="23"/>
      <c r="AD144" s="32"/>
      <c r="AF144" s="25"/>
      <c r="AH144" s="26"/>
      <c r="AI144" s="26"/>
      <c r="AK144" s="26"/>
    </row>
    <row r="145" spans="1:37" s="31" customFormat="1" x14ac:dyDescent="0.25">
      <c r="A145" s="58"/>
      <c r="B145" s="91"/>
      <c r="C145" s="78"/>
      <c r="D145" s="16"/>
      <c r="E145" s="50"/>
      <c r="F145" s="26"/>
      <c r="G145" s="26"/>
      <c r="H145" s="21"/>
      <c r="I145" s="50"/>
      <c r="J145" s="20"/>
      <c r="K145" s="26"/>
      <c r="L145" s="26"/>
      <c r="M145" s="26"/>
      <c r="N145" s="47"/>
      <c r="O145" s="21"/>
      <c r="P145" s="50"/>
      <c r="Q145" s="26"/>
      <c r="R145" s="20"/>
      <c r="S145" s="26"/>
      <c r="T145" s="26"/>
      <c r="U145" s="21"/>
      <c r="V145" s="26"/>
      <c r="X145" s="105"/>
      <c r="Z145" s="40"/>
      <c r="AB145" s="32"/>
      <c r="AC145" s="23"/>
      <c r="AD145" s="32"/>
      <c r="AF145" s="25"/>
      <c r="AH145" s="26"/>
      <c r="AI145" s="26"/>
      <c r="AK145" s="26"/>
    </row>
    <row r="146" spans="1:37" s="31" customFormat="1" x14ac:dyDescent="0.25">
      <c r="A146" s="58"/>
      <c r="B146" s="91"/>
      <c r="C146" s="78"/>
      <c r="D146" s="16"/>
      <c r="E146" s="50"/>
      <c r="F146" s="26"/>
      <c r="G146" s="26"/>
      <c r="H146" s="21"/>
      <c r="I146" s="50"/>
      <c r="J146" s="20"/>
      <c r="K146" s="26"/>
      <c r="L146" s="26"/>
      <c r="M146" s="26"/>
      <c r="N146" s="47"/>
      <c r="O146" s="21"/>
      <c r="P146" s="37"/>
      <c r="Q146" s="26"/>
      <c r="R146" s="20"/>
      <c r="S146" s="26"/>
      <c r="T146" s="26"/>
      <c r="U146" s="21"/>
      <c r="V146" s="26"/>
      <c r="X146" s="105"/>
      <c r="Z146" s="40"/>
      <c r="AB146" s="32"/>
      <c r="AC146" s="23"/>
      <c r="AD146" s="32"/>
      <c r="AF146" s="25"/>
      <c r="AH146" s="26"/>
      <c r="AI146" s="63"/>
      <c r="AK146" s="26"/>
    </row>
    <row r="147" spans="1:37" s="31" customFormat="1" x14ac:dyDescent="0.25">
      <c r="A147" s="58"/>
      <c r="B147" s="91"/>
      <c r="C147" s="78"/>
      <c r="D147" s="16"/>
      <c r="E147" s="50"/>
      <c r="F147" s="26"/>
      <c r="G147" s="26"/>
      <c r="H147" s="21"/>
      <c r="I147" s="50"/>
      <c r="J147" s="20"/>
      <c r="K147" s="26"/>
      <c r="L147" s="26"/>
      <c r="M147" s="26"/>
      <c r="N147" s="47"/>
      <c r="O147" s="21"/>
      <c r="P147" s="37"/>
      <c r="Q147" s="26"/>
      <c r="R147" s="20"/>
      <c r="S147" s="26"/>
      <c r="T147" s="26"/>
      <c r="U147" s="21"/>
      <c r="V147" s="26"/>
      <c r="X147" s="105"/>
      <c r="Z147" s="40"/>
      <c r="AB147" s="32"/>
      <c r="AC147" s="23"/>
      <c r="AD147" s="32"/>
      <c r="AF147" s="25"/>
      <c r="AH147" s="26"/>
      <c r="AI147" s="26"/>
      <c r="AK147" s="26"/>
    </row>
    <row r="148" spans="1:37" s="31" customFormat="1" x14ac:dyDescent="0.25">
      <c r="A148" s="58"/>
      <c r="B148" s="91"/>
      <c r="C148" s="93"/>
      <c r="D148" s="16"/>
      <c r="E148" s="50"/>
      <c r="F148" s="26"/>
      <c r="G148" s="26"/>
      <c r="H148" s="21"/>
      <c r="I148" s="50"/>
      <c r="J148" s="20"/>
      <c r="K148" s="26"/>
      <c r="L148" s="26"/>
      <c r="M148" s="26"/>
      <c r="N148" s="47"/>
      <c r="O148" s="21"/>
      <c r="P148" s="37"/>
      <c r="Q148" s="26"/>
      <c r="R148" s="20"/>
      <c r="S148" s="26"/>
      <c r="T148" s="26"/>
      <c r="U148" s="21"/>
      <c r="V148" s="26"/>
      <c r="X148" s="105"/>
      <c r="Z148" s="40"/>
      <c r="AB148" s="32"/>
      <c r="AC148" s="23"/>
      <c r="AD148" s="32"/>
      <c r="AF148" s="25"/>
      <c r="AH148" s="26"/>
      <c r="AI148" s="63"/>
      <c r="AK148" s="26"/>
    </row>
    <row r="149" spans="1:37" s="31" customFormat="1" x14ac:dyDescent="0.25">
      <c r="A149" s="58"/>
      <c r="B149" s="91"/>
      <c r="C149" s="78"/>
      <c r="D149" s="16"/>
      <c r="E149" s="50"/>
      <c r="F149" s="26"/>
      <c r="G149" s="26"/>
      <c r="H149" s="21"/>
      <c r="I149" s="50"/>
      <c r="J149" s="20"/>
      <c r="K149" s="26"/>
      <c r="L149" s="26"/>
      <c r="M149" s="26"/>
      <c r="N149" s="47"/>
      <c r="O149" s="21"/>
      <c r="P149" s="37"/>
      <c r="Q149" s="26"/>
      <c r="R149" s="20"/>
      <c r="S149" s="26"/>
      <c r="T149" s="64"/>
      <c r="U149" s="21"/>
      <c r="V149" s="26"/>
      <c r="X149" s="105"/>
      <c r="Z149" s="40"/>
      <c r="AB149" s="32"/>
      <c r="AC149" s="23"/>
      <c r="AD149" s="32"/>
      <c r="AF149" s="25"/>
      <c r="AH149" s="26"/>
      <c r="AI149" s="26"/>
      <c r="AK149" s="26"/>
    </row>
    <row r="150" spans="1:37" s="31" customFormat="1" x14ac:dyDescent="0.25">
      <c r="A150" s="58"/>
      <c r="B150" s="91"/>
      <c r="C150" s="78"/>
      <c r="D150" s="16"/>
      <c r="E150" s="50"/>
      <c r="F150" s="26"/>
      <c r="G150" s="26"/>
      <c r="H150" s="21"/>
      <c r="I150" s="50"/>
      <c r="J150" s="20"/>
      <c r="K150" s="26"/>
      <c r="L150" s="26"/>
      <c r="M150" s="26"/>
      <c r="N150" s="47"/>
      <c r="O150" s="21"/>
      <c r="P150" s="37"/>
      <c r="Q150" s="26"/>
      <c r="R150" s="20"/>
      <c r="S150" s="26"/>
      <c r="T150" s="26"/>
      <c r="U150" s="21"/>
      <c r="V150" s="26"/>
      <c r="X150" s="105"/>
      <c r="Z150" s="40"/>
      <c r="AB150" s="32"/>
      <c r="AC150" s="23"/>
      <c r="AD150" s="32"/>
      <c r="AF150" s="25"/>
      <c r="AH150" s="26"/>
      <c r="AI150" s="26"/>
      <c r="AK150" s="26"/>
    </row>
    <row r="151" spans="1:37" s="31" customFormat="1" x14ac:dyDescent="0.25">
      <c r="A151" s="58"/>
      <c r="B151" s="91"/>
      <c r="C151" s="78"/>
      <c r="D151" s="16"/>
      <c r="E151" s="50"/>
      <c r="F151" s="26"/>
      <c r="G151" s="26"/>
      <c r="H151" s="21"/>
      <c r="I151" s="50"/>
      <c r="J151" s="20"/>
      <c r="K151" s="26"/>
      <c r="L151" s="26"/>
      <c r="M151" s="26"/>
      <c r="N151" s="47"/>
      <c r="O151" s="21"/>
      <c r="P151" s="37"/>
      <c r="Q151" s="26"/>
      <c r="R151" s="20"/>
      <c r="S151" s="26"/>
      <c r="T151" s="26"/>
      <c r="U151" s="21"/>
      <c r="V151" s="26"/>
      <c r="X151" s="105"/>
      <c r="Z151" s="40"/>
      <c r="AB151" s="32"/>
      <c r="AC151" s="23"/>
      <c r="AD151" s="32"/>
      <c r="AF151" s="25"/>
      <c r="AH151" s="26"/>
      <c r="AI151" s="26"/>
      <c r="AK151" s="26"/>
    </row>
    <row r="152" spans="1:37" s="31" customFormat="1" x14ac:dyDescent="0.25">
      <c r="A152" s="58"/>
      <c r="B152" s="91"/>
      <c r="C152" s="78"/>
      <c r="D152" s="16"/>
      <c r="E152" s="50"/>
      <c r="F152" s="26"/>
      <c r="G152" s="26"/>
      <c r="H152" s="21"/>
      <c r="I152" s="50"/>
      <c r="J152" s="20"/>
      <c r="K152" s="26"/>
      <c r="L152" s="26"/>
      <c r="M152" s="26"/>
      <c r="N152" s="47"/>
      <c r="O152" s="21"/>
      <c r="P152" s="50"/>
      <c r="Q152" s="26"/>
      <c r="R152" s="20"/>
      <c r="S152" s="26"/>
      <c r="T152" s="26"/>
      <c r="U152" s="21"/>
      <c r="V152" s="26"/>
      <c r="X152" s="105"/>
      <c r="Z152" s="40"/>
      <c r="AB152" s="32"/>
      <c r="AC152" s="23"/>
      <c r="AD152" s="32"/>
      <c r="AF152" s="25"/>
      <c r="AH152" s="26"/>
      <c r="AI152" s="26"/>
      <c r="AK152" s="26"/>
    </row>
    <row r="153" spans="1:37" s="31" customFormat="1" x14ac:dyDescent="0.25">
      <c r="A153" s="58"/>
      <c r="B153" s="91"/>
      <c r="C153" s="78"/>
      <c r="D153" s="16"/>
      <c r="E153" s="50"/>
      <c r="F153" s="26"/>
      <c r="G153" s="26"/>
      <c r="H153" s="21"/>
      <c r="I153" s="50"/>
      <c r="J153" s="20"/>
      <c r="K153" s="26"/>
      <c r="L153" s="26"/>
      <c r="M153" s="26"/>
      <c r="N153" s="51"/>
      <c r="O153" s="21"/>
      <c r="P153" s="44"/>
      <c r="Q153" s="26"/>
      <c r="R153" s="20"/>
      <c r="S153" s="26"/>
      <c r="T153" s="26"/>
      <c r="U153" s="21"/>
      <c r="V153" s="26"/>
      <c r="X153" s="105"/>
      <c r="Z153" s="40"/>
      <c r="AB153" s="32"/>
      <c r="AC153" s="23"/>
      <c r="AD153" s="32"/>
      <c r="AF153" s="25"/>
      <c r="AH153" s="26"/>
      <c r="AI153" s="63"/>
      <c r="AK153" s="26"/>
    </row>
    <row r="154" spans="1:37" s="31" customFormat="1" x14ac:dyDescent="0.25">
      <c r="A154" s="58"/>
      <c r="B154" s="91"/>
      <c r="C154" s="78"/>
      <c r="D154" s="16"/>
      <c r="E154" s="50"/>
      <c r="F154" s="26"/>
      <c r="G154" s="26"/>
      <c r="H154" s="21"/>
      <c r="I154" s="50"/>
      <c r="J154" s="20"/>
      <c r="K154" s="26"/>
      <c r="L154" s="26"/>
      <c r="M154" s="26"/>
      <c r="N154" s="51"/>
      <c r="P154" s="50"/>
      <c r="Q154" s="26"/>
      <c r="R154" s="20"/>
      <c r="S154" s="26"/>
      <c r="T154" s="26"/>
      <c r="U154" s="21"/>
      <c r="V154" s="26"/>
      <c r="X154" s="105"/>
      <c r="Z154" s="40"/>
      <c r="AB154" s="32"/>
      <c r="AC154" s="23"/>
      <c r="AD154" s="32"/>
      <c r="AF154" s="25"/>
      <c r="AH154" s="26"/>
      <c r="AI154" s="26"/>
      <c r="AK154" s="26"/>
    </row>
    <row r="155" spans="1:37" s="31" customFormat="1" x14ac:dyDescent="0.25">
      <c r="A155" s="58"/>
      <c r="B155" s="91"/>
      <c r="C155" s="78"/>
      <c r="D155" s="16"/>
      <c r="E155" s="50"/>
      <c r="F155" s="26"/>
      <c r="G155" s="26"/>
      <c r="H155" s="21"/>
      <c r="I155" s="50"/>
      <c r="J155" s="20"/>
      <c r="K155" s="26"/>
      <c r="L155" s="26"/>
      <c r="M155" s="26"/>
      <c r="N155" s="47"/>
      <c r="O155" s="21"/>
      <c r="P155" s="50"/>
      <c r="Q155" s="26"/>
      <c r="R155" s="20"/>
      <c r="S155" s="26"/>
      <c r="T155" s="26"/>
      <c r="U155" s="21"/>
      <c r="V155" s="26"/>
      <c r="X155" s="105"/>
      <c r="Z155" s="40"/>
      <c r="AB155" s="32"/>
      <c r="AC155" s="23"/>
      <c r="AD155" s="32"/>
      <c r="AF155" s="25"/>
      <c r="AH155" s="26"/>
      <c r="AI155" s="26"/>
      <c r="AK155" s="26"/>
    </row>
    <row r="156" spans="1:37" s="31" customFormat="1" x14ac:dyDescent="0.25">
      <c r="A156" s="58"/>
      <c r="B156" s="91"/>
      <c r="C156" s="78"/>
      <c r="D156" s="16"/>
      <c r="E156" s="44"/>
      <c r="F156" s="26"/>
      <c r="G156" s="26"/>
      <c r="H156" s="21"/>
      <c r="I156" s="34"/>
      <c r="J156" s="34"/>
      <c r="K156" s="26"/>
      <c r="L156" s="26"/>
      <c r="M156" s="26"/>
      <c r="N156" s="53"/>
      <c r="O156" s="21"/>
      <c r="P156" s="50"/>
      <c r="Q156" s="26"/>
      <c r="R156" s="34"/>
      <c r="S156" s="34"/>
      <c r="T156" s="41"/>
      <c r="U156" s="21"/>
      <c r="V156" s="26"/>
      <c r="X156" s="105"/>
      <c r="Z156" s="40"/>
      <c r="AB156" s="32"/>
      <c r="AC156" s="23"/>
      <c r="AD156" s="32"/>
      <c r="AF156" s="25"/>
      <c r="AH156" s="41"/>
      <c r="AI156" s="63"/>
      <c r="AK156" s="26"/>
    </row>
    <row r="157" spans="1:37" s="31" customFormat="1" x14ac:dyDescent="0.25">
      <c r="A157" s="58"/>
      <c r="B157" s="91"/>
      <c r="C157" s="78"/>
      <c r="D157" s="16"/>
      <c r="E157" s="50"/>
      <c r="F157" s="26"/>
      <c r="G157" s="26"/>
      <c r="H157" s="21"/>
      <c r="I157" s="50"/>
      <c r="J157" s="20"/>
      <c r="K157" s="26"/>
      <c r="L157" s="26"/>
      <c r="M157" s="26"/>
      <c r="N157" s="47"/>
      <c r="P157" s="37"/>
      <c r="Q157" s="26"/>
      <c r="R157" s="20"/>
      <c r="S157" s="26"/>
      <c r="T157" s="26"/>
      <c r="U157" s="21"/>
      <c r="V157" s="26"/>
      <c r="X157" s="105"/>
      <c r="Z157" s="40"/>
      <c r="AB157" s="32"/>
      <c r="AC157" s="23"/>
      <c r="AD157" s="32"/>
      <c r="AF157" s="25"/>
      <c r="AH157" s="26"/>
      <c r="AI157" s="26"/>
      <c r="AK157" s="26"/>
    </row>
    <row r="158" spans="1:37" s="31" customFormat="1" x14ac:dyDescent="0.25">
      <c r="A158" s="58"/>
      <c r="B158" s="91"/>
      <c r="C158" s="78"/>
      <c r="D158" s="16"/>
      <c r="E158" s="50"/>
      <c r="F158" s="26"/>
      <c r="G158" s="26"/>
      <c r="H158" s="21"/>
      <c r="I158" s="50"/>
      <c r="J158" s="20"/>
      <c r="K158" s="26"/>
      <c r="L158" s="26"/>
      <c r="M158" s="26"/>
      <c r="N158" s="47"/>
      <c r="O158" s="21"/>
      <c r="P158" s="50"/>
      <c r="Q158" s="26"/>
      <c r="R158" s="20"/>
      <c r="S158" s="26"/>
      <c r="T158" s="26"/>
      <c r="U158" s="21"/>
      <c r="V158" s="26"/>
      <c r="X158" s="105"/>
      <c r="Z158" s="40"/>
      <c r="AB158" s="32"/>
      <c r="AC158" s="23"/>
      <c r="AD158" s="32"/>
      <c r="AF158" s="25"/>
      <c r="AH158" s="26"/>
      <c r="AI158" s="26"/>
      <c r="AK158" s="26"/>
    </row>
    <row r="159" spans="1:37" s="31" customFormat="1" ht="15" customHeight="1" x14ac:dyDescent="0.25">
      <c r="A159" s="58"/>
      <c r="B159" s="91"/>
      <c r="C159" s="78"/>
      <c r="D159" s="16"/>
      <c r="E159" s="50"/>
      <c r="F159" s="26"/>
      <c r="G159" s="26"/>
      <c r="H159" s="21"/>
      <c r="I159" s="50"/>
      <c r="J159" s="20"/>
      <c r="K159" s="26"/>
      <c r="L159" s="26"/>
      <c r="M159" s="26"/>
      <c r="N159" s="47"/>
      <c r="O159" s="21"/>
      <c r="P159" s="37"/>
      <c r="Q159" s="26"/>
      <c r="R159" s="20"/>
      <c r="S159" s="26"/>
      <c r="T159" s="26"/>
      <c r="U159" s="21"/>
      <c r="V159" s="26"/>
      <c r="X159" s="105"/>
      <c r="Z159" s="40"/>
      <c r="AB159" s="32"/>
      <c r="AC159" s="23"/>
      <c r="AD159" s="32"/>
      <c r="AF159" s="55"/>
      <c r="AH159" s="26"/>
      <c r="AI159" s="63"/>
      <c r="AK159" s="26"/>
    </row>
    <row r="160" spans="1:37" s="31" customFormat="1" x14ac:dyDescent="0.25">
      <c r="A160" s="58"/>
      <c r="B160" s="91"/>
      <c r="C160" s="78"/>
      <c r="D160" s="16"/>
      <c r="E160" s="71"/>
      <c r="F160" s="61"/>
      <c r="G160" s="61"/>
      <c r="H160" s="21"/>
      <c r="I160" s="59"/>
      <c r="J160" s="36"/>
      <c r="K160" s="61"/>
      <c r="L160" s="61"/>
      <c r="M160" s="61"/>
      <c r="N160" s="72"/>
      <c r="O160" s="21"/>
      <c r="P160" s="44"/>
      <c r="Q160" s="61"/>
      <c r="R160" s="36"/>
      <c r="S160" s="61"/>
      <c r="T160" s="61"/>
      <c r="U160" s="21"/>
      <c r="V160" s="61"/>
      <c r="X160" s="105"/>
      <c r="Z160" s="40"/>
      <c r="AB160" s="32"/>
      <c r="AC160" s="23"/>
      <c r="AD160" s="32"/>
      <c r="AF160" s="73"/>
      <c r="AH160" s="61"/>
      <c r="AI160" s="61"/>
      <c r="AK160" s="61"/>
    </row>
    <row r="161" spans="1:37" s="23" customFormat="1" ht="69.75" customHeight="1" x14ac:dyDescent="0.25">
      <c r="A161" s="139"/>
      <c r="B161" s="140"/>
      <c r="C161" s="140"/>
      <c r="D161" s="140"/>
      <c r="E161" s="140"/>
      <c r="F161" s="140"/>
      <c r="G161" s="140"/>
      <c r="H161" s="140"/>
      <c r="I161" s="140"/>
      <c r="J161" s="140"/>
      <c r="K161" s="140"/>
      <c r="L161" s="140"/>
      <c r="M161" s="140"/>
      <c r="N161" s="140"/>
      <c r="O161" s="140"/>
      <c r="P161" s="140"/>
      <c r="Q161" s="140"/>
      <c r="R161" s="140"/>
      <c r="S161" s="140"/>
      <c r="T161" s="140"/>
      <c r="U161" s="140"/>
      <c r="V161" s="140"/>
      <c r="W161" s="140"/>
      <c r="X161" s="140"/>
      <c r="Y161" s="140"/>
      <c r="Z161" s="140"/>
      <c r="AA161" s="140"/>
      <c r="AB161" s="140"/>
      <c r="AC161" s="140"/>
      <c r="AD161" s="140"/>
      <c r="AE161" s="140"/>
      <c r="AF161" s="140"/>
      <c r="AG161" s="140"/>
      <c r="AH161" s="140"/>
      <c r="AI161" s="140"/>
      <c r="AJ161" s="140"/>
      <c r="AK161" s="141"/>
    </row>
    <row r="162" spans="1:37" s="23" customFormat="1" x14ac:dyDescent="0.25">
      <c r="A162" s="58"/>
      <c r="B162" s="91"/>
      <c r="C162" s="78"/>
      <c r="D162" s="16"/>
      <c r="E162" s="74"/>
      <c r="F162" s="75"/>
      <c r="G162" s="75"/>
      <c r="H162" s="21"/>
      <c r="I162" s="76"/>
      <c r="J162" s="76"/>
      <c r="K162" s="75"/>
      <c r="L162" s="75"/>
      <c r="M162" s="75"/>
      <c r="N162" s="8"/>
      <c r="O162" s="21"/>
      <c r="P162" s="50"/>
      <c r="Q162" s="75"/>
      <c r="R162" s="76"/>
      <c r="S162" s="75"/>
      <c r="T162" s="75"/>
      <c r="U162" s="21"/>
      <c r="V162" s="75"/>
      <c r="W162" s="31"/>
      <c r="X162" s="105"/>
      <c r="Y162" s="31"/>
      <c r="Z162" s="40"/>
      <c r="AA162" s="31"/>
      <c r="AB162" s="32"/>
      <c r="AD162" s="32"/>
      <c r="AF162" s="77"/>
      <c r="AH162" s="75"/>
      <c r="AI162" s="75"/>
      <c r="AK162" s="77"/>
    </row>
    <row r="163" spans="1:37" s="23" customFormat="1" x14ac:dyDescent="0.25">
      <c r="A163" s="58"/>
      <c r="B163" s="91"/>
      <c r="C163" s="78"/>
      <c r="D163" s="16"/>
      <c r="E163" s="50"/>
      <c r="F163" s="26"/>
      <c r="G163" s="26"/>
      <c r="H163" s="21"/>
      <c r="I163" s="50"/>
      <c r="J163" s="20"/>
      <c r="K163" s="26"/>
      <c r="L163" s="26"/>
      <c r="M163" s="26"/>
      <c r="N163" s="47"/>
      <c r="O163" s="21"/>
      <c r="P163" s="50"/>
      <c r="Q163" s="26"/>
      <c r="R163" s="20"/>
      <c r="S163" s="26"/>
      <c r="T163" s="26"/>
      <c r="U163" s="21"/>
      <c r="V163" s="26"/>
      <c r="W163" s="31"/>
      <c r="X163" s="105"/>
      <c r="Y163" s="31"/>
      <c r="Z163" s="40"/>
      <c r="AA163" s="31"/>
      <c r="AB163" s="32"/>
      <c r="AD163" s="32"/>
      <c r="AF163" s="25"/>
      <c r="AH163" s="26"/>
      <c r="AI163" s="26"/>
      <c r="AK163" s="25"/>
    </row>
    <row r="164" spans="1:37" s="23" customFormat="1" x14ac:dyDescent="0.25">
      <c r="A164" s="58"/>
      <c r="B164" s="91"/>
      <c r="C164" s="78"/>
      <c r="D164" s="16"/>
      <c r="E164" s="50"/>
      <c r="F164" s="26"/>
      <c r="G164" s="26"/>
      <c r="H164" s="21"/>
      <c r="I164" s="50"/>
      <c r="J164" s="20"/>
      <c r="K164" s="26"/>
      <c r="L164" s="26"/>
      <c r="M164" s="26"/>
      <c r="N164" s="47"/>
      <c r="O164" s="21"/>
      <c r="P164" s="37"/>
      <c r="Q164" s="26"/>
      <c r="R164" s="20"/>
      <c r="S164" s="26"/>
      <c r="T164" s="26"/>
      <c r="U164" s="21"/>
      <c r="V164" s="26"/>
      <c r="W164" s="31"/>
      <c r="X164" s="105"/>
      <c r="Y164" s="31"/>
      <c r="Z164" s="40"/>
      <c r="AA164" s="31"/>
      <c r="AB164" s="32"/>
      <c r="AD164" s="32"/>
      <c r="AF164" s="25"/>
      <c r="AH164" s="26"/>
      <c r="AI164" s="63"/>
      <c r="AK164" s="25"/>
    </row>
    <row r="165" spans="1:37" s="23" customFormat="1" x14ac:dyDescent="0.25">
      <c r="A165" s="58"/>
      <c r="B165" s="91"/>
      <c r="C165" s="78"/>
      <c r="D165" s="16"/>
      <c r="E165" s="50"/>
      <c r="F165" s="26"/>
      <c r="G165" s="26"/>
      <c r="H165" s="21"/>
      <c r="I165" s="50"/>
      <c r="J165" s="20"/>
      <c r="K165" s="26"/>
      <c r="L165" s="26"/>
      <c r="M165" s="26"/>
      <c r="N165" s="47"/>
      <c r="O165" s="21"/>
      <c r="P165" s="50"/>
      <c r="Q165" s="26"/>
      <c r="R165" s="20"/>
      <c r="S165" s="26"/>
      <c r="T165" s="26"/>
      <c r="U165" s="21"/>
      <c r="V165" s="26"/>
      <c r="W165" s="31"/>
      <c r="X165" s="105"/>
      <c r="Y165" s="31"/>
      <c r="Z165" s="40"/>
      <c r="AA165" s="31"/>
      <c r="AB165" s="32"/>
      <c r="AD165" s="32"/>
      <c r="AF165" s="25"/>
      <c r="AH165" s="26"/>
      <c r="AI165" s="63"/>
      <c r="AK165" s="25"/>
    </row>
    <row r="166" spans="1:37" s="23" customFormat="1" ht="37.5" customHeight="1" x14ac:dyDescent="0.25">
      <c r="A166" s="58"/>
      <c r="B166" s="44"/>
      <c r="C166" s="78"/>
      <c r="D166" s="16"/>
      <c r="E166" s="44"/>
      <c r="F166" s="26"/>
      <c r="G166" s="26"/>
      <c r="H166" s="21"/>
      <c r="I166" s="44"/>
      <c r="J166" s="34"/>
      <c r="K166" s="26"/>
      <c r="L166" s="26"/>
      <c r="M166" s="26"/>
      <c r="N166" s="47"/>
      <c r="O166" s="21"/>
      <c r="P166" s="50"/>
      <c r="Q166" s="26"/>
      <c r="R166" s="34"/>
      <c r="S166" s="34"/>
      <c r="T166" s="26"/>
      <c r="U166" s="21"/>
      <c r="V166" s="26"/>
      <c r="W166" s="31"/>
      <c r="X166" s="105"/>
      <c r="Y166" s="31"/>
      <c r="Z166" s="40"/>
      <c r="AA166" s="31"/>
      <c r="AB166" s="32"/>
      <c r="AD166" s="32"/>
      <c r="AF166" s="25"/>
      <c r="AH166" s="26"/>
      <c r="AI166" s="26"/>
      <c r="AK166" s="25"/>
    </row>
    <row r="167" spans="1:37" s="23" customFormat="1" x14ac:dyDescent="0.25">
      <c r="A167" s="58"/>
      <c r="B167" s="44"/>
      <c r="C167" s="78"/>
      <c r="D167" s="16"/>
      <c r="E167" s="44"/>
      <c r="F167" s="26"/>
      <c r="G167" s="26"/>
      <c r="H167" s="21"/>
      <c r="I167" s="44"/>
      <c r="J167" s="34"/>
      <c r="K167" s="26"/>
      <c r="L167" s="26"/>
      <c r="M167" s="26"/>
      <c r="N167" s="47"/>
      <c r="O167" s="21"/>
      <c r="P167" s="50"/>
      <c r="Q167" s="26"/>
      <c r="R167" s="34"/>
      <c r="S167" s="34"/>
      <c r="T167" s="26"/>
      <c r="U167" s="21"/>
      <c r="V167" s="26"/>
      <c r="W167" s="31"/>
      <c r="X167" s="105"/>
      <c r="Y167" s="31"/>
      <c r="Z167" s="40"/>
      <c r="AA167" s="31"/>
      <c r="AB167" s="32"/>
      <c r="AD167" s="32"/>
      <c r="AF167" s="25"/>
      <c r="AH167" s="26"/>
      <c r="AI167" s="26"/>
      <c r="AK167" s="25"/>
    </row>
    <row r="168" spans="1:37" s="31" customFormat="1" x14ac:dyDescent="0.25">
      <c r="A168" s="58"/>
      <c r="B168" s="91"/>
      <c r="C168" s="78"/>
      <c r="D168" s="16"/>
      <c r="E168" s="50"/>
      <c r="F168" s="26"/>
      <c r="G168" s="26"/>
      <c r="H168" s="21"/>
      <c r="I168" s="50"/>
      <c r="J168" s="20"/>
      <c r="K168" s="26"/>
      <c r="L168" s="26"/>
      <c r="M168" s="26"/>
      <c r="N168" s="47"/>
      <c r="P168" s="37"/>
      <c r="Q168" s="26"/>
      <c r="R168" s="20"/>
      <c r="S168" s="26"/>
      <c r="T168" s="26"/>
      <c r="U168" s="21"/>
      <c r="V168" s="26"/>
      <c r="X168" s="105"/>
      <c r="Z168" s="40"/>
      <c r="AB168" s="32"/>
      <c r="AD168" s="32"/>
      <c r="AF168" s="26"/>
      <c r="AH168" s="26"/>
      <c r="AI168" s="26"/>
      <c r="AK168" s="25"/>
    </row>
    <row r="169" spans="1:37" s="23" customFormat="1" x14ac:dyDescent="0.25">
      <c r="A169" s="58"/>
      <c r="B169" s="91"/>
      <c r="C169" s="78"/>
      <c r="D169" s="16"/>
      <c r="E169" s="50"/>
      <c r="F169" s="26"/>
      <c r="G169" s="26"/>
      <c r="H169" s="21"/>
      <c r="I169" s="50"/>
      <c r="J169" s="20"/>
      <c r="K169" s="26"/>
      <c r="L169" s="26"/>
      <c r="M169" s="26"/>
      <c r="N169" s="47"/>
      <c r="O169" s="21"/>
      <c r="P169" s="37"/>
      <c r="Q169" s="26"/>
      <c r="R169" s="20"/>
      <c r="S169" s="26"/>
      <c r="T169" s="26"/>
      <c r="U169" s="21"/>
      <c r="V169" s="26"/>
      <c r="W169" s="31"/>
      <c r="X169" s="105"/>
      <c r="Y169" s="31"/>
      <c r="Z169" s="40"/>
      <c r="AA169" s="31"/>
      <c r="AB169" s="32"/>
      <c r="AD169" s="32"/>
      <c r="AF169" s="25"/>
      <c r="AH169" s="26"/>
      <c r="AI169" s="26"/>
      <c r="AK169" s="25"/>
    </row>
    <row r="170" spans="1:37" s="23" customFormat="1" x14ac:dyDescent="0.25">
      <c r="A170" s="58"/>
      <c r="B170" s="91"/>
      <c r="C170" s="78"/>
      <c r="D170" s="16"/>
      <c r="E170" s="50"/>
      <c r="F170" s="26"/>
      <c r="G170" s="26"/>
      <c r="H170" s="21"/>
      <c r="I170" s="50"/>
      <c r="J170" s="20"/>
      <c r="K170" s="26"/>
      <c r="L170" s="26"/>
      <c r="M170" s="26"/>
      <c r="N170" s="47"/>
      <c r="O170" s="21"/>
      <c r="P170" s="37"/>
      <c r="Q170" s="26"/>
      <c r="R170" s="20"/>
      <c r="S170" s="26"/>
      <c r="T170" s="26"/>
      <c r="U170" s="21"/>
      <c r="V170" s="26"/>
      <c r="W170" s="31"/>
      <c r="X170" s="105"/>
      <c r="Y170" s="31"/>
      <c r="Z170" s="40"/>
      <c r="AA170" s="31"/>
      <c r="AB170" s="32"/>
      <c r="AD170" s="32"/>
      <c r="AF170" s="25"/>
      <c r="AH170" s="26"/>
      <c r="AI170" s="26"/>
      <c r="AK170" s="25"/>
    </row>
    <row r="171" spans="1:37" s="23" customFormat="1" x14ac:dyDescent="0.25">
      <c r="A171" s="58"/>
      <c r="B171" s="91"/>
      <c r="C171" s="78"/>
      <c r="D171" s="16"/>
      <c r="E171" s="50"/>
      <c r="F171" s="26"/>
      <c r="G171" s="26"/>
      <c r="H171" s="21"/>
      <c r="I171" s="50"/>
      <c r="J171" s="20"/>
      <c r="K171" s="26"/>
      <c r="L171" s="26"/>
      <c r="M171" s="26"/>
      <c r="N171" s="47"/>
      <c r="O171" s="21"/>
      <c r="P171" s="50"/>
      <c r="Q171" s="26"/>
      <c r="R171" s="20"/>
      <c r="S171" s="26"/>
      <c r="T171" s="26"/>
      <c r="U171" s="21"/>
      <c r="V171" s="26"/>
      <c r="W171" s="31"/>
      <c r="X171" s="105"/>
      <c r="Y171" s="31"/>
      <c r="Z171" s="40"/>
      <c r="AA171" s="31"/>
      <c r="AB171" s="32"/>
      <c r="AD171" s="32"/>
      <c r="AF171" s="25"/>
      <c r="AH171" s="26"/>
      <c r="AI171" s="26"/>
      <c r="AK171" s="25"/>
    </row>
    <row r="172" spans="1:37" s="23" customFormat="1" x14ac:dyDescent="0.25">
      <c r="A172" s="58"/>
      <c r="B172" s="91"/>
      <c r="C172" s="78"/>
      <c r="D172" s="16"/>
      <c r="E172" s="50"/>
      <c r="F172" s="26"/>
      <c r="G172" s="26"/>
      <c r="H172" s="21"/>
      <c r="I172" s="50"/>
      <c r="J172" s="20"/>
      <c r="K172" s="26"/>
      <c r="L172" s="26"/>
      <c r="M172" s="26"/>
      <c r="N172" s="51"/>
      <c r="O172" s="21"/>
      <c r="P172" s="37"/>
      <c r="Q172" s="26"/>
      <c r="R172" s="20"/>
      <c r="S172" s="26"/>
      <c r="T172" s="26"/>
      <c r="U172" s="21"/>
      <c r="V172" s="26"/>
      <c r="W172" s="31"/>
      <c r="X172" s="105"/>
      <c r="Y172" s="31"/>
      <c r="Z172" s="40"/>
      <c r="AA172" s="31"/>
      <c r="AB172" s="32"/>
      <c r="AD172" s="32"/>
      <c r="AF172" s="25"/>
      <c r="AH172" s="26"/>
      <c r="AI172" s="26"/>
      <c r="AK172" s="25"/>
    </row>
    <row r="173" spans="1:37" s="23" customFormat="1" x14ac:dyDescent="0.25">
      <c r="A173" s="58"/>
      <c r="B173" s="91"/>
      <c r="C173" s="78"/>
      <c r="D173" s="16"/>
      <c r="E173" s="50"/>
      <c r="F173" s="26"/>
      <c r="G173" s="26"/>
      <c r="H173" s="21"/>
      <c r="I173" s="50"/>
      <c r="J173" s="20"/>
      <c r="K173" s="26"/>
      <c r="L173" s="26"/>
      <c r="M173" s="26"/>
      <c r="N173" s="47"/>
      <c r="O173" s="21"/>
      <c r="P173" s="50"/>
      <c r="Q173" s="26"/>
      <c r="R173" s="20"/>
      <c r="S173" s="26"/>
      <c r="T173" s="26"/>
      <c r="U173" s="21"/>
      <c r="V173" s="26"/>
      <c r="W173" s="31"/>
      <c r="X173" s="105"/>
      <c r="Y173" s="31"/>
      <c r="Z173" s="40"/>
      <c r="AA173" s="31"/>
      <c r="AB173" s="32"/>
      <c r="AD173" s="32"/>
      <c r="AF173" s="25"/>
      <c r="AH173" s="26"/>
      <c r="AI173" s="26"/>
      <c r="AK173" s="25"/>
    </row>
    <row r="174" spans="1:37" s="23" customFormat="1" x14ac:dyDescent="0.25">
      <c r="A174" s="58"/>
      <c r="B174" s="91"/>
      <c r="C174" s="78"/>
      <c r="D174" s="16"/>
      <c r="E174" s="50"/>
      <c r="F174" s="26"/>
      <c r="G174" s="26"/>
      <c r="H174" s="21"/>
      <c r="I174" s="50"/>
      <c r="J174" s="20"/>
      <c r="K174" s="26"/>
      <c r="L174" s="26"/>
      <c r="M174" s="26"/>
      <c r="N174" s="47"/>
      <c r="O174" s="21"/>
      <c r="P174" s="50"/>
      <c r="Q174" s="26"/>
      <c r="R174" s="20"/>
      <c r="S174" s="26"/>
      <c r="T174" s="26"/>
      <c r="U174" s="21"/>
      <c r="V174" s="26"/>
      <c r="W174" s="31"/>
      <c r="X174" s="105"/>
      <c r="Y174" s="31"/>
      <c r="Z174" s="40"/>
      <c r="AA174" s="31"/>
      <c r="AB174" s="32"/>
      <c r="AD174" s="32"/>
      <c r="AF174" s="25"/>
      <c r="AH174" s="26"/>
      <c r="AI174" s="63"/>
      <c r="AK174" s="25"/>
    </row>
    <row r="175" spans="1:37" s="23" customFormat="1" x14ac:dyDescent="0.25">
      <c r="A175" s="58"/>
      <c r="B175" s="91"/>
      <c r="C175" s="78"/>
      <c r="D175" s="16"/>
      <c r="E175" s="50"/>
      <c r="F175" s="26"/>
      <c r="G175" s="26"/>
      <c r="H175" s="21"/>
      <c r="I175" s="50"/>
      <c r="J175" s="20"/>
      <c r="K175" s="26"/>
      <c r="L175" s="26"/>
      <c r="M175" s="26"/>
      <c r="N175" s="47"/>
      <c r="O175" s="21"/>
      <c r="P175" s="50"/>
      <c r="Q175" s="26"/>
      <c r="R175" s="20"/>
      <c r="S175" s="26"/>
      <c r="T175" s="26"/>
      <c r="U175" s="21"/>
      <c r="V175" s="26"/>
      <c r="W175" s="31"/>
      <c r="X175" s="105"/>
      <c r="Y175" s="31"/>
      <c r="Z175" s="40"/>
      <c r="AA175" s="31"/>
      <c r="AB175" s="32"/>
      <c r="AD175" s="32"/>
      <c r="AF175" s="25"/>
      <c r="AH175" s="26"/>
      <c r="AI175" s="63"/>
      <c r="AK175" s="25"/>
    </row>
    <row r="176" spans="1:37" s="23" customFormat="1" x14ac:dyDescent="0.25">
      <c r="A176" s="58"/>
      <c r="B176" s="91"/>
      <c r="C176" s="78"/>
      <c r="D176" s="16"/>
      <c r="E176" s="50"/>
      <c r="F176" s="26"/>
      <c r="G176" s="26"/>
      <c r="H176" s="21"/>
      <c r="I176" s="50"/>
      <c r="J176" s="20"/>
      <c r="K176" s="26"/>
      <c r="L176" s="26"/>
      <c r="M176" s="26"/>
      <c r="N176" s="47"/>
      <c r="O176" s="21"/>
      <c r="P176" s="37"/>
      <c r="Q176" s="26"/>
      <c r="R176" s="20"/>
      <c r="S176" s="26"/>
      <c r="T176" s="26"/>
      <c r="U176" s="21"/>
      <c r="V176" s="26"/>
      <c r="W176" s="31"/>
      <c r="X176" s="105"/>
      <c r="Y176" s="31"/>
      <c r="Z176" s="40"/>
      <c r="AA176" s="31"/>
      <c r="AB176" s="32"/>
      <c r="AD176" s="32"/>
      <c r="AF176" s="25"/>
      <c r="AH176" s="26"/>
      <c r="AI176" s="63"/>
      <c r="AK176" s="25"/>
    </row>
    <row r="177" spans="1:37" s="23" customFormat="1" x14ac:dyDescent="0.25">
      <c r="A177" s="58"/>
      <c r="B177" s="91"/>
      <c r="C177" s="78"/>
      <c r="D177" s="16"/>
      <c r="E177" s="50"/>
      <c r="F177" s="26"/>
      <c r="G177" s="26"/>
      <c r="H177" s="21"/>
      <c r="I177" s="50"/>
      <c r="J177" s="20"/>
      <c r="K177" s="26"/>
      <c r="L177" s="26"/>
      <c r="M177" s="26"/>
      <c r="N177" s="47"/>
      <c r="O177" s="21"/>
      <c r="P177" s="50"/>
      <c r="Q177" s="26"/>
      <c r="R177" s="20"/>
      <c r="S177" s="26"/>
      <c r="T177" s="26"/>
      <c r="U177" s="21"/>
      <c r="V177" s="26"/>
      <c r="W177" s="31"/>
      <c r="X177" s="105"/>
      <c r="Y177" s="31"/>
      <c r="Z177" s="40"/>
      <c r="AA177" s="31"/>
      <c r="AB177" s="32"/>
      <c r="AD177" s="32"/>
      <c r="AF177" s="25"/>
      <c r="AH177" s="26"/>
      <c r="AI177" s="26"/>
      <c r="AK177" s="25"/>
    </row>
    <row r="178" spans="1:37" s="23" customFormat="1" x14ac:dyDescent="0.25">
      <c r="A178" s="58"/>
      <c r="B178" s="91"/>
      <c r="C178" s="78"/>
      <c r="D178" s="16"/>
      <c r="E178" s="50"/>
      <c r="F178" s="26"/>
      <c r="G178" s="26"/>
      <c r="H178" s="21"/>
      <c r="I178" s="50"/>
      <c r="J178" s="20"/>
      <c r="K178" s="26"/>
      <c r="L178" s="26"/>
      <c r="M178" s="26"/>
      <c r="N178" s="47"/>
      <c r="O178" s="21"/>
      <c r="P178" s="50"/>
      <c r="Q178" s="26"/>
      <c r="R178" s="20"/>
      <c r="S178" s="26"/>
      <c r="T178" s="26"/>
      <c r="U178" s="21"/>
      <c r="V178" s="26"/>
      <c r="W178" s="31"/>
      <c r="X178" s="105"/>
      <c r="Y178" s="31"/>
      <c r="Z178" s="40"/>
      <c r="AA178" s="31"/>
      <c r="AB178" s="32"/>
      <c r="AD178" s="32"/>
      <c r="AF178" s="25"/>
      <c r="AH178" s="26"/>
      <c r="AI178" s="63"/>
      <c r="AK178" s="25"/>
    </row>
    <row r="179" spans="1:37" s="23" customFormat="1" x14ac:dyDescent="0.25">
      <c r="A179" s="58"/>
      <c r="B179" s="91"/>
      <c r="C179" s="78"/>
      <c r="D179" s="16"/>
      <c r="E179" s="50"/>
      <c r="F179" s="26"/>
      <c r="G179" s="26"/>
      <c r="H179" s="21"/>
      <c r="I179" s="20"/>
      <c r="J179" s="20"/>
      <c r="K179" s="26"/>
      <c r="L179" s="26"/>
      <c r="M179" s="26"/>
      <c r="N179" s="51"/>
      <c r="O179" s="21"/>
      <c r="P179" s="37"/>
      <c r="Q179" s="26"/>
      <c r="R179" s="20"/>
      <c r="S179" s="26"/>
      <c r="T179" s="26"/>
      <c r="U179" s="21"/>
      <c r="V179" s="26"/>
      <c r="W179" s="31"/>
      <c r="X179" s="105"/>
      <c r="Y179" s="31"/>
      <c r="Z179" s="40"/>
      <c r="AA179" s="31"/>
      <c r="AB179" s="32"/>
      <c r="AD179" s="32"/>
      <c r="AF179" s="25"/>
      <c r="AH179" s="26"/>
      <c r="AI179" s="26"/>
      <c r="AK179" s="25"/>
    </row>
    <row r="180" spans="1:37" s="31" customFormat="1" x14ac:dyDescent="0.25">
      <c r="A180" s="58"/>
      <c r="B180" s="91"/>
      <c r="C180" s="78"/>
      <c r="D180" s="16"/>
      <c r="E180" s="50"/>
      <c r="F180" s="26"/>
      <c r="G180" s="26"/>
      <c r="H180" s="21"/>
      <c r="I180" s="50"/>
      <c r="J180" s="20"/>
      <c r="K180" s="26"/>
      <c r="L180" s="26"/>
      <c r="M180" s="26"/>
      <c r="N180" s="47"/>
      <c r="P180" s="50"/>
      <c r="Q180" s="26"/>
      <c r="R180" s="20"/>
      <c r="S180" s="26"/>
      <c r="T180" s="26"/>
      <c r="U180" s="21"/>
      <c r="V180" s="26"/>
      <c r="X180" s="105"/>
      <c r="Z180" s="40"/>
      <c r="AB180" s="32"/>
      <c r="AD180" s="32"/>
      <c r="AF180" s="26"/>
      <c r="AH180" s="26"/>
      <c r="AI180" s="26"/>
      <c r="AK180" s="25"/>
    </row>
    <row r="181" spans="1:37" s="23" customFormat="1" x14ac:dyDescent="0.25">
      <c r="A181" s="58"/>
      <c r="B181" s="91"/>
      <c r="C181" s="78"/>
      <c r="D181" s="16"/>
      <c r="E181" s="50"/>
      <c r="F181" s="26"/>
      <c r="G181" s="26"/>
      <c r="H181" s="21"/>
      <c r="I181" s="20"/>
      <c r="J181" s="20"/>
      <c r="K181" s="26"/>
      <c r="L181" s="26"/>
      <c r="M181" s="26"/>
      <c r="N181" s="51"/>
      <c r="O181" s="21"/>
      <c r="P181" s="37"/>
      <c r="Q181" s="26"/>
      <c r="R181" s="20"/>
      <c r="S181" s="26"/>
      <c r="T181" s="26"/>
      <c r="U181" s="21"/>
      <c r="V181" s="26"/>
      <c r="W181" s="31"/>
      <c r="X181" s="105"/>
      <c r="Y181" s="31"/>
      <c r="Z181" s="40"/>
      <c r="AA181" s="31"/>
      <c r="AB181" s="32"/>
      <c r="AD181" s="32"/>
      <c r="AF181" s="25"/>
      <c r="AH181" s="26"/>
      <c r="AI181" s="26"/>
      <c r="AK181" s="25"/>
    </row>
    <row r="182" spans="1:37" s="23" customFormat="1" x14ac:dyDescent="0.25">
      <c r="A182" s="58"/>
      <c r="B182" s="91"/>
      <c r="C182" s="78"/>
      <c r="D182" s="16"/>
      <c r="E182" s="50"/>
      <c r="F182" s="26"/>
      <c r="G182" s="26"/>
      <c r="H182" s="21"/>
      <c r="I182" s="50"/>
      <c r="J182" s="20"/>
      <c r="K182" s="26"/>
      <c r="L182" s="26"/>
      <c r="M182" s="26"/>
      <c r="N182" s="47"/>
      <c r="O182" s="21"/>
      <c r="P182" s="37"/>
      <c r="Q182" s="26"/>
      <c r="R182" s="20"/>
      <c r="S182" s="26"/>
      <c r="T182" s="26"/>
      <c r="U182" s="21"/>
      <c r="V182" s="26"/>
      <c r="W182" s="31"/>
      <c r="X182" s="105"/>
      <c r="Y182" s="31"/>
      <c r="Z182" s="40"/>
      <c r="AA182" s="31"/>
      <c r="AB182" s="32"/>
      <c r="AD182" s="32"/>
      <c r="AF182" s="25"/>
      <c r="AH182" s="26"/>
      <c r="AI182" s="63"/>
      <c r="AK182" s="25"/>
    </row>
    <row r="183" spans="1:37" s="23" customFormat="1" x14ac:dyDescent="0.25">
      <c r="A183" s="58"/>
      <c r="B183" s="91"/>
      <c r="C183" s="78"/>
      <c r="D183" s="16"/>
      <c r="E183" s="50"/>
      <c r="F183" s="26"/>
      <c r="G183" s="26"/>
      <c r="H183" s="21"/>
      <c r="I183" s="50"/>
      <c r="J183" s="20"/>
      <c r="K183" s="26"/>
      <c r="L183" s="26"/>
      <c r="M183" s="26"/>
      <c r="N183" s="51"/>
      <c r="O183" s="21"/>
      <c r="P183" s="37"/>
      <c r="Q183" s="26"/>
      <c r="R183" s="20"/>
      <c r="S183" s="26"/>
      <c r="T183" s="26"/>
      <c r="U183" s="21"/>
      <c r="V183" s="26"/>
      <c r="W183" s="31"/>
      <c r="X183" s="105"/>
      <c r="Y183" s="31"/>
      <c r="Z183" s="40"/>
      <c r="AA183" s="31"/>
      <c r="AB183" s="32"/>
      <c r="AD183" s="32"/>
      <c r="AF183" s="25"/>
      <c r="AH183" s="26"/>
      <c r="AI183" s="26"/>
      <c r="AK183" s="25"/>
    </row>
    <row r="184" spans="1:37" s="23" customFormat="1" x14ac:dyDescent="0.25">
      <c r="A184" s="58"/>
      <c r="B184" s="91"/>
      <c r="C184" s="78"/>
      <c r="D184" s="16"/>
      <c r="E184" s="50"/>
      <c r="F184" s="26"/>
      <c r="G184" s="26"/>
      <c r="H184" s="21"/>
      <c r="I184" s="50"/>
      <c r="J184" s="20"/>
      <c r="K184" s="26"/>
      <c r="L184" s="26"/>
      <c r="M184" s="26"/>
      <c r="N184" s="51"/>
      <c r="O184" s="21"/>
      <c r="P184" s="50"/>
      <c r="Q184" s="26"/>
      <c r="R184" s="20"/>
      <c r="S184" s="26"/>
      <c r="T184" s="26"/>
      <c r="U184" s="21"/>
      <c r="V184" s="26"/>
      <c r="W184" s="31"/>
      <c r="X184" s="105"/>
      <c r="Y184" s="31"/>
      <c r="Z184" s="40"/>
      <c r="AA184" s="31"/>
      <c r="AB184" s="32"/>
      <c r="AD184" s="32"/>
      <c r="AF184" s="25"/>
      <c r="AH184" s="26"/>
      <c r="AI184" s="63"/>
      <c r="AK184" s="25"/>
    </row>
    <row r="185" spans="1:37" s="23" customFormat="1" x14ac:dyDescent="0.25">
      <c r="A185" s="58"/>
      <c r="B185" s="91"/>
      <c r="C185" s="78"/>
      <c r="D185" s="16"/>
      <c r="E185" s="50"/>
      <c r="F185" s="26"/>
      <c r="G185" s="26"/>
      <c r="H185" s="21"/>
      <c r="I185" s="50"/>
      <c r="J185" s="20"/>
      <c r="K185" s="26"/>
      <c r="L185" s="26"/>
      <c r="M185" s="26"/>
      <c r="N185" s="51"/>
      <c r="O185" s="21"/>
      <c r="P185" s="37"/>
      <c r="Q185" s="26"/>
      <c r="R185" s="20"/>
      <c r="S185" s="26"/>
      <c r="T185" s="26"/>
      <c r="U185" s="21"/>
      <c r="V185" s="26"/>
      <c r="W185" s="31"/>
      <c r="X185" s="105"/>
      <c r="Y185" s="31"/>
      <c r="Z185" s="40"/>
      <c r="AA185" s="31"/>
      <c r="AB185" s="32"/>
      <c r="AD185" s="32"/>
      <c r="AF185" s="25"/>
      <c r="AH185" s="26"/>
      <c r="AI185" s="26"/>
      <c r="AK185" s="25"/>
    </row>
    <row r="186" spans="1:37" s="23" customFormat="1" x14ac:dyDescent="0.25">
      <c r="A186" s="58"/>
      <c r="B186" s="91"/>
      <c r="C186" s="78"/>
      <c r="D186" s="16"/>
      <c r="E186" s="50"/>
      <c r="F186" s="26"/>
      <c r="G186" s="26"/>
      <c r="H186" s="21"/>
      <c r="I186" s="50"/>
      <c r="J186" s="20"/>
      <c r="K186" s="26"/>
      <c r="L186" s="26"/>
      <c r="M186" s="26"/>
      <c r="N186" s="51"/>
      <c r="O186" s="21"/>
      <c r="P186" s="37"/>
      <c r="Q186" s="26"/>
      <c r="R186" s="20"/>
      <c r="S186" s="26"/>
      <c r="T186" s="26"/>
      <c r="U186" s="21"/>
      <c r="V186" s="26"/>
      <c r="W186" s="31"/>
      <c r="X186" s="105"/>
      <c r="Y186" s="31"/>
      <c r="Z186" s="40"/>
      <c r="AA186" s="31"/>
      <c r="AB186" s="32"/>
      <c r="AD186" s="32"/>
      <c r="AF186" s="25"/>
      <c r="AH186" s="26"/>
      <c r="AI186" s="26"/>
      <c r="AK186" s="25"/>
    </row>
    <row r="187" spans="1:37" s="23" customFormat="1" x14ac:dyDescent="0.25">
      <c r="A187" s="58"/>
      <c r="B187" s="91"/>
      <c r="C187" s="78"/>
      <c r="D187" s="16"/>
      <c r="E187" s="50"/>
      <c r="F187" s="26"/>
      <c r="G187" s="26"/>
      <c r="H187" s="21"/>
      <c r="I187" s="50"/>
      <c r="J187" s="20"/>
      <c r="K187" s="26"/>
      <c r="L187" s="26"/>
      <c r="M187" s="26"/>
      <c r="N187" s="47"/>
      <c r="O187" s="21"/>
      <c r="P187" s="37"/>
      <c r="Q187" s="26"/>
      <c r="R187" s="20"/>
      <c r="S187" s="26"/>
      <c r="T187" s="26"/>
      <c r="U187" s="21"/>
      <c r="V187" s="26"/>
      <c r="W187" s="31"/>
      <c r="X187" s="105"/>
      <c r="Y187" s="31"/>
      <c r="Z187" s="40"/>
      <c r="AA187" s="31"/>
      <c r="AB187" s="32"/>
      <c r="AD187" s="32"/>
      <c r="AF187" s="25"/>
      <c r="AH187" s="26"/>
      <c r="AI187" s="26"/>
      <c r="AK187" s="25"/>
    </row>
    <row r="188" spans="1:37" s="23" customFormat="1" x14ac:dyDescent="0.25">
      <c r="A188" s="58"/>
      <c r="B188" s="91"/>
      <c r="C188" s="78"/>
      <c r="D188" s="16"/>
      <c r="E188" s="44"/>
      <c r="F188" s="26"/>
      <c r="G188" s="26"/>
      <c r="H188" s="21"/>
      <c r="I188" s="50"/>
      <c r="J188" s="20"/>
      <c r="K188" s="26"/>
      <c r="L188" s="26"/>
      <c r="M188" s="26"/>
      <c r="N188" s="51"/>
      <c r="O188" s="21"/>
      <c r="P188" s="37"/>
      <c r="Q188" s="26"/>
      <c r="R188" s="20"/>
      <c r="S188" s="26"/>
      <c r="T188" s="26"/>
      <c r="U188" s="21"/>
      <c r="V188" s="26"/>
      <c r="W188" s="31"/>
      <c r="X188" s="105"/>
      <c r="Y188" s="31"/>
      <c r="Z188" s="40"/>
      <c r="AA188" s="31"/>
      <c r="AB188" s="32"/>
      <c r="AD188" s="32"/>
      <c r="AF188" s="25"/>
      <c r="AH188" s="26"/>
      <c r="AI188" s="26"/>
      <c r="AK188" s="25"/>
    </row>
    <row r="189" spans="1:37" s="23" customFormat="1" x14ac:dyDescent="0.25">
      <c r="A189" s="58"/>
      <c r="B189" s="91"/>
      <c r="C189" s="78"/>
      <c r="D189" s="16"/>
      <c r="E189" s="50"/>
      <c r="F189" s="26"/>
      <c r="G189" s="26"/>
      <c r="H189" s="21"/>
      <c r="I189" s="50"/>
      <c r="J189" s="20"/>
      <c r="K189" s="26"/>
      <c r="L189" s="26"/>
      <c r="M189" s="26"/>
      <c r="N189" s="51"/>
      <c r="O189" s="21"/>
      <c r="P189" s="37"/>
      <c r="Q189" s="26"/>
      <c r="R189" s="20"/>
      <c r="S189" s="26"/>
      <c r="T189" s="26"/>
      <c r="U189" s="21"/>
      <c r="V189" s="26"/>
      <c r="W189" s="31"/>
      <c r="X189" s="105"/>
      <c r="Y189" s="31"/>
      <c r="Z189" s="40"/>
      <c r="AA189" s="31"/>
      <c r="AB189" s="32"/>
      <c r="AD189" s="32"/>
      <c r="AF189" s="25"/>
      <c r="AH189" s="26"/>
      <c r="AI189" s="63"/>
      <c r="AK189" s="25"/>
    </row>
    <row r="190" spans="1:37" s="23" customFormat="1" x14ac:dyDescent="0.25">
      <c r="A190" s="58"/>
      <c r="B190" s="91"/>
      <c r="C190" s="78"/>
      <c r="D190" s="16"/>
      <c r="E190" s="50"/>
      <c r="F190" s="26"/>
      <c r="G190" s="26"/>
      <c r="H190" s="21"/>
      <c r="I190" s="50"/>
      <c r="J190" s="20"/>
      <c r="K190" s="26"/>
      <c r="L190" s="26"/>
      <c r="M190" s="26"/>
      <c r="N190" s="47"/>
      <c r="O190" s="21"/>
      <c r="P190" s="50"/>
      <c r="Q190" s="26"/>
      <c r="R190" s="20"/>
      <c r="S190" s="26"/>
      <c r="T190" s="26"/>
      <c r="U190" s="21"/>
      <c r="V190" s="26"/>
      <c r="W190" s="31"/>
      <c r="X190" s="105"/>
      <c r="Y190" s="31"/>
      <c r="Z190" s="40"/>
      <c r="AA190" s="31"/>
      <c r="AB190" s="32"/>
      <c r="AD190" s="32"/>
      <c r="AF190" s="25"/>
      <c r="AH190" s="26"/>
      <c r="AI190" s="63"/>
      <c r="AK190" s="25"/>
    </row>
    <row r="191" spans="1:37" s="23" customFormat="1" x14ac:dyDescent="0.25">
      <c r="A191" s="58"/>
      <c r="B191" s="91"/>
      <c r="C191" s="78"/>
      <c r="D191" s="16"/>
      <c r="E191" s="50"/>
      <c r="F191" s="26"/>
      <c r="G191" s="26"/>
      <c r="H191" s="21"/>
      <c r="I191" s="50"/>
      <c r="J191" s="20"/>
      <c r="K191" s="26"/>
      <c r="L191" s="26"/>
      <c r="M191" s="26"/>
      <c r="N191" s="47"/>
      <c r="O191" s="21"/>
      <c r="P191" s="37"/>
      <c r="Q191" s="26"/>
      <c r="R191" s="20"/>
      <c r="S191" s="26"/>
      <c r="T191" s="26"/>
      <c r="U191" s="21"/>
      <c r="V191" s="26"/>
      <c r="W191" s="31"/>
      <c r="X191" s="105"/>
      <c r="Y191" s="31"/>
      <c r="Z191" s="40"/>
      <c r="AA191" s="31"/>
      <c r="AB191" s="32"/>
      <c r="AD191" s="32"/>
      <c r="AF191" s="25"/>
      <c r="AH191" s="26"/>
      <c r="AI191" s="26"/>
      <c r="AK191" s="25"/>
    </row>
    <row r="192" spans="1:37" s="31" customFormat="1" ht="30" customHeight="1" x14ac:dyDescent="0.25">
      <c r="A192" s="58"/>
      <c r="B192" s="91"/>
      <c r="C192" s="78"/>
      <c r="D192" s="16"/>
      <c r="E192" s="50"/>
      <c r="F192" s="26"/>
      <c r="G192" s="26"/>
      <c r="H192" s="21"/>
      <c r="I192" s="50"/>
      <c r="J192" s="20"/>
      <c r="K192" s="26"/>
      <c r="L192" s="26"/>
      <c r="M192" s="26"/>
      <c r="N192" s="47"/>
      <c r="P192" s="37"/>
      <c r="Q192" s="26"/>
      <c r="R192" s="20"/>
      <c r="S192" s="26"/>
      <c r="T192" s="26"/>
      <c r="U192" s="21"/>
      <c r="V192" s="26"/>
      <c r="X192" s="105"/>
      <c r="Z192" s="40"/>
      <c r="AB192" s="32"/>
      <c r="AD192" s="32"/>
      <c r="AF192" s="26"/>
      <c r="AH192" s="26"/>
      <c r="AI192" s="26"/>
      <c r="AK192" s="26"/>
    </row>
    <row r="193" spans="1:37" s="23" customFormat="1" ht="15" customHeight="1" x14ac:dyDescent="0.25">
      <c r="A193" s="58"/>
      <c r="B193" s="91"/>
      <c r="C193" s="78"/>
      <c r="D193" s="16"/>
      <c r="E193" s="50"/>
      <c r="F193" s="26"/>
      <c r="G193" s="26"/>
      <c r="H193" s="21"/>
      <c r="I193" s="50"/>
      <c r="J193" s="20"/>
      <c r="K193" s="26"/>
      <c r="L193" s="26"/>
      <c r="M193" s="26"/>
      <c r="N193" s="47"/>
      <c r="O193" s="21"/>
      <c r="P193" s="50"/>
      <c r="Q193" s="26"/>
      <c r="R193" s="20"/>
      <c r="S193" s="26"/>
      <c r="T193" s="26"/>
      <c r="U193" s="21"/>
      <c r="V193" s="26"/>
      <c r="W193" s="31"/>
      <c r="X193" s="105"/>
      <c r="Y193" s="31"/>
      <c r="Z193" s="40"/>
      <c r="AA193" s="31"/>
      <c r="AB193" s="32"/>
      <c r="AD193" s="32"/>
      <c r="AF193" s="25"/>
      <c r="AH193" s="26"/>
      <c r="AI193" s="26"/>
      <c r="AK193" s="25"/>
    </row>
    <row r="194" spans="1:37" s="23" customFormat="1" x14ac:dyDescent="0.25">
      <c r="A194" s="58"/>
      <c r="B194" s="91"/>
      <c r="C194" s="78"/>
      <c r="D194" s="16"/>
      <c r="E194" s="50"/>
      <c r="F194" s="26"/>
      <c r="G194" s="26"/>
      <c r="H194" s="21"/>
      <c r="I194" s="50"/>
      <c r="J194" s="20"/>
      <c r="K194" s="26"/>
      <c r="L194" s="26"/>
      <c r="M194" s="26"/>
      <c r="N194" s="47"/>
      <c r="O194" s="21"/>
      <c r="P194" s="50"/>
      <c r="Q194" s="26"/>
      <c r="R194" s="20"/>
      <c r="S194" s="26"/>
      <c r="T194" s="26"/>
      <c r="U194" s="21"/>
      <c r="V194" s="26"/>
      <c r="W194" s="31"/>
      <c r="X194" s="105"/>
      <c r="Y194" s="31"/>
      <c r="Z194" s="40"/>
      <c r="AA194" s="31"/>
      <c r="AB194" s="32"/>
      <c r="AD194" s="32"/>
      <c r="AF194" s="25"/>
      <c r="AH194" s="26"/>
      <c r="AI194" s="26"/>
      <c r="AK194" s="25"/>
    </row>
    <row r="195" spans="1:37" s="23" customFormat="1" x14ac:dyDescent="0.25">
      <c r="A195" s="58"/>
      <c r="B195" s="91"/>
      <c r="C195" s="78"/>
      <c r="D195" s="16"/>
      <c r="E195" s="50"/>
      <c r="F195" s="26"/>
      <c r="G195" s="26"/>
      <c r="H195" s="21"/>
      <c r="I195" s="50"/>
      <c r="J195" s="20"/>
      <c r="K195" s="26"/>
      <c r="L195" s="26"/>
      <c r="M195" s="26"/>
      <c r="N195" s="47"/>
      <c r="O195" s="21"/>
      <c r="P195" s="37"/>
      <c r="Q195" s="26"/>
      <c r="R195" s="20"/>
      <c r="S195" s="26"/>
      <c r="T195" s="64"/>
      <c r="U195" s="21"/>
      <c r="V195" s="26"/>
      <c r="W195" s="31"/>
      <c r="X195" s="105"/>
      <c r="Y195" s="31"/>
      <c r="Z195" s="40"/>
      <c r="AA195" s="31"/>
      <c r="AB195" s="32"/>
      <c r="AD195" s="32"/>
      <c r="AF195" s="25"/>
      <c r="AH195" s="26"/>
      <c r="AI195" s="26"/>
      <c r="AK195" s="25"/>
    </row>
    <row r="196" spans="1:37" s="23" customFormat="1" x14ac:dyDescent="0.25">
      <c r="A196" s="58"/>
      <c r="B196" s="91"/>
      <c r="C196" s="78"/>
      <c r="D196" s="16"/>
      <c r="E196" s="50"/>
      <c r="F196" s="26"/>
      <c r="G196" s="26"/>
      <c r="H196" s="21"/>
      <c r="I196" s="50"/>
      <c r="J196" s="20"/>
      <c r="K196" s="26"/>
      <c r="L196" s="26"/>
      <c r="M196" s="26"/>
      <c r="N196" s="47"/>
      <c r="O196" s="21"/>
      <c r="P196" s="37"/>
      <c r="Q196" s="26"/>
      <c r="R196" s="20"/>
      <c r="S196" s="26"/>
      <c r="T196" s="26"/>
      <c r="U196" s="21"/>
      <c r="V196" s="26"/>
      <c r="W196" s="31"/>
      <c r="X196" s="105"/>
      <c r="Y196" s="31"/>
      <c r="Z196" s="40"/>
      <c r="AA196" s="31"/>
      <c r="AB196" s="32"/>
      <c r="AD196" s="32"/>
      <c r="AF196" s="25"/>
      <c r="AH196" s="26"/>
      <c r="AI196" s="26"/>
      <c r="AK196" s="25"/>
    </row>
    <row r="197" spans="1:37" s="23" customFormat="1" x14ac:dyDescent="0.25">
      <c r="A197" s="58"/>
      <c r="B197" s="91"/>
      <c r="C197" s="78"/>
      <c r="D197" s="16"/>
      <c r="E197" s="50"/>
      <c r="F197" s="26"/>
      <c r="G197" s="26"/>
      <c r="H197" s="21"/>
      <c r="I197" s="50"/>
      <c r="J197" s="20"/>
      <c r="K197" s="26"/>
      <c r="L197" s="26"/>
      <c r="M197" s="26"/>
      <c r="N197" s="47"/>
      <c r="O197" s="21"/>
      <c r="P197" s="37"/>
      <c r="Q197" s="26"/>
      <c r="R197" s="20"/>
      <c r="S197" s="26"/>
      <c r="T197" s="26"/>
      <c r="U197" s="21"/>
      <c r="V197" s="26"/>
      <c r="W197" s="31"/>
      <c r="X197" s="105"/>
      <c r="Y197" s="31"/>
      <c r="Z197" s="40"/>
      <c r="AA197" s="31"/>
      <c r="AB197" s="32"/>
      <c r="AD197" s="32"/>
      <c r="AF197" s="25"/>
      <c r="AH197" s="26"/>
      <c r="AI197" s="26"/>
      <c r="AK197" s="25"/>
    </row>
    <row r="198" spans="1:37" s="23" customFormat="1" x14ac:dyDescent="0.25">
      <c r="A198" s="58"/>
      <c r="B198" s="91"/>
      <c r="C198" s="78"/>
      <c r="D198" s="16"/>
      <c r="E198" s="44"/>
      <c r="F198" s="26"/>
      <c r="G198" s="26"/>
      <c r="H198" s="21"/>
      <c r="I198" s="50"/>
      <c r="J198" s="20"/>
      <c r="K198" s="26"/>
      <c r="L198" s="26"/>
      <c r="M198" s="26"/>
      <c r="N198" s="47"/>
      <c r="O198" s="21"/>
      <c r="P198" s="37"/>
      <c r="Q198" s="26"/>
      <c r="R198" s="20"/>
      <c r="S198" s="26"/>
      <c r="T198" s="26"/>
      <c r="U198" s="21"/>
      <c r="V198" s="26"/>
      <c r="W198" s="31"/>
      <c r="X198" s="105"/>
      <c r="Y198" s="31"/>
      <c r="Z198" s="40"/>
      <c r="AA198" s="31"/>
      <c r="AB198" s="32"/>
      <c r="AD198" s="32"/>
      <c r="AF198" s="25"/>
      <c r="AH198" s="26"/>
      <c r="AI198" s="26"/>
      <c r="AK198" s="25"/>
    </row>
    <row r="199" spans="1:37" s="23" customFormat="1" x14ac:dyDescent="0.25">
      <c r="A199" s="58"/>
      <c r="B199" s="91"/>
      <c r="C199" s="78"/>
      <c r="D199" s="16"/>
      <c r="E199" s="50"/>
      <c r="F199" s="26"/>
      <c r="G199" s="26"/>
      <c r="H199" s="21"/>
      <c r="I199" s="50"/>
      <c r="J199" s="20"/>
      <c r="K199" s="26"/>
      <c r="L199" s="26"/>
      <c r="M199" s="26"/>
      <c r="N199" s="47"/>
      <c r="O199" s="21"/>
      <c r="P199" s="37"/>
      <c r="Q199" s="26"/>
      <c r="R199" s="20"/>
      <c r="S199" s="26"/>
      <c r="T199" s="26"/>
      <c r="U199" s="21"/>
      <c r="V199" s="26"/>
      <c r="W199" s="31"/>
      <c r="X199" s="105"/>
      <c r="Y199" s="31"/>
      <c r="Z199" s="40"/>
      <c r="AA199" s="31"/>
      <c r="AB199" s="32"/>
      <c r="AD199" s="32"/>
      <c r="AF199" s="25"/>
      <c r="AH199" s="26"/>
      <c r="AI199" s="26"/>
      <c r="AK199" s="25"/>
    </row>
    <row r="200" spans="1:37" s="23" customFormat="1" x14ac:dyDescent="0.25">
      <c r="A200" s="58"/>
      <c r="B200" s="91"/>
      <c r="C200" s="78"/>
      <c r="D200" s="16"/>
      <c r="E200" s="59"/>
      <c r="F200" s="26"/>
      <c r="G200" s="26"/>
      <c r="H200" s="21"/>
      <c r="I200" s="59"/>
      <c r="J200" s="36"/>
      <c r="K200" s="26"/>
      <c r="L200" s="26"/>
      <c r="M200" s="26"/>
      <c r="N200" s="60"/>
      <c r="O200" s="21"/>
      <c r="P200" s="37"/>
      <c r="Q200" s="26"/>
      <c r="R200" s="36"/>
      <c r="S200" s="61"/>
      <c r="T200" s="61"/>
      <c r="U200" s="21"/>
      <c r="V200" s="26"/>
      <c r="W200" s="31"/>
      <c r="X200" s="105"/>
      <c r="Y200" s="31"/>
      <c r="Z200" s="40"/>
      <c r="AA200" s="31"/>
      <c r="AB200" s="32"/>
      <c r="AD200" s="32"/>
      <c r="AF200" s="25"/>
      <c r="AH200" s="61"/>
      <c r="AI200" s="61"/>
      <c r="AK200" s="25"/>
    </row>
    <row r="201" spans="1:37" s="23" customFormat="1" x14ac:dyDescent="0.25">
      <c r="A201" s="58"/>
      <c r="B201" s="91"/>
      <c r="C201" s="78"/>
      <c r="D201" s="16"/>
      <c r="E201" s="37"/>
      <c r="F201" s="26"/>
      <c r="G201" s="26"/>
      <c r="H201" s="21"/>
      <c r="I201" s="37"/>
      <c r="J201" s="33"/>
      <c r="K201" s="26"/>
      <c r="L201" s="26"/>
      <c r="M201" s="26"/>
      <c r="N201" s="38"/>
      <c r="O201" s="21"/>
      <c r="P201" s="50"/>
      <c r="Q201" s="26"/>
      <c r="R201" s="33"/>
      <c r="S201" s="34"/>
      <c r="T201" s="64"/>
      <c r="U201" s="21"/>
      <c r="V201" s="26"/>
      <c r="W201" s="31"/>
      <c r="X201" s="105"/>
      <c r="Y201" s="31"/>
      <c r="Z201" s="40"/>
      <c r="AA201" s="31"/>
      <c r="AB201" s="32"/>
      <c r="AD201" s="32"/>
      <c r="AF201" s="25"/>
      <c r="AH201" s="79"/>
      <c r="AI201" s="79"/>
      <c r="AK201" s="25"/>
    </row>
    <row r="202" spans="1:37" s="23" customFormat="1" x14ac:dyDescent="0.25">
      <c r="A202" s="58"/>
      <c r="B202" s="91"/>
      <c r="C202" s="78"/>
      <c r="D202" s="16"/>
      <c r="E202" s="44"/>
      <c r="F202" s="26"/>
      <c r="G202" s="26"/>
      <c r="H202" s="21"/>
      <c r="I202" s="44"/>
      <c r="J202" s="20"/>
      <c r="K202" s="26"/>
      <c r="L202" s="26"/>
      <c r="M202" s="26"/>
      <c r="N202" s="50"/>
      <c r="O202" s="21"/>
      <c r="P202" s="37"/>
      <c r="Q202" s="26"/>
      <c r="R202" s="34"/>
      <c r="S202" s="34"/>
      <c r="T202" s="26"/>
      <c r="U202" s="21"/>
      <c r="V202" s="26"/>
      <c r="W202" s="31"/>
      <c r="X202" s="105"/>
      <c r="Y202" s="31"/>
      <c r="Z202" s="40"/>
      <c r="AA202" s="31"/>
      <c r="AB202" s="32"/>
      <c r="AD202" s="32"/>
      <c r="AF202" s="25"/>
      <c r="AH202" s="26"/>
      <c r="AI202" s="26"/>
      <c r="AK202" s="25"/>
    </row>
    <row r="203" spans="1:37" s="31" customFormat="1" x14ac:dyDescent="0.25">
      <c r="A203" s="58"/>
      <c r="B203" s="91"/>
      <c r="C203" s="78"/>
      <c r="D203" s="16"/>
      <c r="E203" s="44"/>
      <c r="F203" s="26"/>
      <c r="G203" s="26"/>
      <c r="H203" s="21"/>
      <c r="I203" s="44"/>
      <c r="J203" s="20"/>
      <c r="K203" s="26"/>
      <c r="L203" s="26"/>
      <c r="M203" s="26"/>
      <c r="N203" s="50"/>
      <c r="P203" s="37"/>
      <c r="Q203" s="26"/>
      <c r="R203" s="34"/>
      <c r="S203" s="34"/>
      <c r="T203" s="26"/>
      <c r="U203" s="21"/>
      <c r="V203" s="26"/>
      <c r="X203" s="105"/>
      <c r="Z203" s="40"/>
      <c r="AB203" s="32"/>
      <c r="AD203" s="32"/>
      <c r="AF203" s="26"/>
      <c r="AH203" s="79"/>
      <c r="AI203" s="26"/>
      <c r="AK203" s="26"/>
    </row>
    <row r="204" spans="1:37" s="23" customFormat="1" x14ac:dyDescent="0.25">
      <c r="A204" s="58"/>
      <c r="B204" s="91"/>
      <c r="C204" s="78"/>
      <c r="D204" s="16"/>
      <c r="E204" s="50"/>
      <c r="F204" s="26"/>
      <c r="G204" s="26"/>
      <c r="H204" s="21"/>
      <c r="I204" s="50"/>
      <c r="J204" s="20"/>
      <c r="K204" s="26"/>
      <c r="L204" s="26"/>
      <c r="M204" s="26"/>
      <c r="N204" s="50"/>
      <c r="O204" s="21"/>
      <c r="P204" s="37"/>
      <c r="Q204" s="26"/>
      <c r="R204" s="20"/>
      <c r="S204" s="26"/>
      <c r="T204" s="26"/>
      <c r="U204" s="21"/>
      <c r="V204" s="26"/>
      <c r="W204" s="31"/>
      <c r="X204" s="105"/>
      <c r="Y204" s="31"/>
      <c r="Z204" s="40"/>
      <c r="AA204" s="31"/>
      <c r="AB204" s="32"/>
      <c r="AD204" s="32"/>
      <c r="AF204" s="25"/>
      <c r="AH204" s="26"/>
      <c r="AI204" s="26"/>
      <c r="AK204" s="25"/>
    </row>
    <row r="205" spans="1:37" s="31" customFormat="1" x14ac:dyDescent="0.25">
      <c r="A205" s="58"/>
      <c r="B205" s="91"/>
      <c r="C205" s="78"/>
      <c r="D205" s="16"/>
      <c r="E205" s="44"/>
      <c r="F205" s="26"/>
      <c r="G205" s="26"/>
      <c r="H205" s="21"/>
      <c r="I205" s="44"/>
      <c r="J205" s="79"/>
      <c r="K205" s="26"/>
      <c r="L205" s="26"/>
      <c r="M205" s="26"/>
      <c r="N205" s="50"/>
      <c r="P205" s="44"/>
      <c r="Q205" s="26"/>
      <c r="R205" s="79"/>
      <c r="S205" s="79"/>
      <c r="T205" s="26"/>
      <c r="U205" s="21"/>
      <c r="V205" s="26"/>
      <c r="X205" s="105"/>
      <c r="Z205" s="40"/>
      <c r="AB205" s="32"/>
      <c r="AD205" s="32"/>
      <c r="AF205" s="26"/>
      <c r="AH205" s="26"/>
      <c r="AI205" s="26"/>
      <c r="AK205" s="26"/>
    </row>
    <row r="206" spans="1:37" s="23" customFormat="1" x14ac:dyDescent="0.25">
      <c r="A206" s="58"/>
      <c r="B206" s="91"/>
      <c r="C206" s="78"/>
      <c r="D206" s="16"/>
      <c r="E206" s="50"/>
      <c r="F206" s="26"/>
      <c r="G206" s="26"/>
      <c r="H206" s="21"/>
      <c r="I206" s="50"/>
      <c r="J206" s="20"/>
      <c r="K206" s="26"/>
      <c r="L206" s="26"/>
      <c r="M206" s="26"/>
      <c r="N206" s="50"/>
      <c r="O206" s="21"/>
      <c r="P206" s="50"/>
      <c r="Q206" s="26"/>
      <c r="R206" s="20"/>
      <c r="S206" s="26"/>
      <c r="T206" s="26"/>
      <c r="U206" s="21"/>
      <c r="V206" s="26"/>
      <c r="W206" s="31"/>
      <c r="X206" s="105"/>
      <c r="Y206" s="31"/>
      <c r="Z206" s="40"/>
      <c r="AA206" s="31"/>
      <c r="AB206" s="32"/>
      <c r="AD206" s="32"/>
      <c r="AF206" s="25"/>
      <c r="AH206" s="26"/>
      <c r="AI206" s="26"/>
      <c r="AK206" s="25"/>
    </row>
    <row r="207" spans="1:37" s="23" customFormat="1" x14ac:dyDescent="0.25">
      <c r="A207" s="58"/>
      <c r="B207" s="91"/>
      <c r="C207" s="78"/>
      <c r="D207" s="16"/>
      <c r="E207" s="50"/>
      <c r="F207" s="26"/>
      <c r="G207" s="26"/>
      <c r="H207" s="21"/>
      <c r="I207" s="50"/>
      <c r="J207" s="20"/>
      <c r="K207" s="26"/>
      <c r="L207" s="26"/>
      <c r="M207" s="26"/>
      <c r="N207" s="50"/>
      <c r="O207" s="21"/>
      <c r="P207" s="37"/>
      <c r="Q207" s="26"/>
      <c r="R207" s="20"/>
      <c r="S207" s="26"/>
      <c r="T207" s="26"/>
      <c r="U207" s="21"/>
      <c r="V207" s="26"/>
      <c r="W207" s="31"/>
      <c r="X207" s="105"/>
      <c r="Y207" s="31"/>
      <c r="Z207" s="40"/>
      <c r="AA207" s="31"/>
      <c r="AB207" s="32"/>
      <c r="AD207" s="32"/>
      <c r="AF207" s="25"/>
      <c r="AH207" s="26"/>
      <c r="AI207" s="26"/>
      <c r="AK207" s="25"/>
    </row>
    <row r="208" spans="1:37" s="23" customFormat="1" x14ac:dyDescent="0.25">
      <c r="A208" s="58"/>
      <c r="B208" s="91"/>
      <c r="C208" s="78"/>
      <c r="D208" s="16"/>
      <c r="E208" s="50"/>
      <c r="F208" s="26"/>
      <c r="G208" s="26"/>
      <c r="H208" s="21"/>
      <c r="I208" s="50"/>
      <c r="J208" s="20"/>
      <c r="K208" s="26"/>
      <c r="L208" s="26"/>
      <c r="M208" s="26"/>
      <c r="N208" s="50"/>
      <c r="O208" s="21"/>
      <c r="P208" s="50"/>
      <c r="Q208" s="26"/>
      <c r="R208" s="20"/>
      <c r="S208" s="26"/>
      <c r="T208" s="26"/>
      <c r="U208" s="21"/>
      <c r="V208" s="26"/>
      <c r="W208" s="31"/>
      <c r="X208" s="105"/>
      <c r="Y208" s="31"/>
      <c r="Z208" s="40"/>
      <c r="AA208" s="31"/>
      <c r="AB208" s="32"/>
      <c r="AD208" s="32"/>
      <c r="AF208" s="25"/>
      <c r="AH208" s="26"/>
      <c r="AI208" s="26"/>
      <c r="AK208" s="25"/>
    </row>
    <row r="209" spans="1:37" s="23" customFormat="1" x14ac:dyDescent="0.25">
      <c r="A209" s="123"/>
      <c r="B209" s="91"/>
      <c r="C209" s="78"/>
      <c r="D209" s="16"/>
      <c r="E209" s="50"/>
      <c r="F209" s="26"/>
      <c r="G209" s="26"/>
      <c r="H209" s="21"/>
      <c r="I209" s="50"/>
      <c r="J209" s="20"/>
      <c r="K209" s="26"/>
      <c r="L209" s="26"/>
      <c r="M209" s="26"/>
      <c r="N209" s="50"/>
      <c r="O209" s="21"/>
      <c r="P209" s="33"/>
      <c r="Q209" s="26"/>
      <c r="R209" s="20"/>
      <c r="S209" s="26"/>
      <c r="T209" s="26"/>
      <c r="U209" s="21"/>
      <c r="V209" s="26"/>
      <c r="W209" s="31"/>
      <c r="X209" s="105"/>
      <c r="Y209" s="31"/>
      <c r="Z209" s="40"/>
      <c r="AA209" s="31"/>
      <c r="AB209" s="32"/>
      <c r="AD209" s="32"/>
      <c r="AF209" s="25"/>
      <c r="AH209" s="26"/>
      <c r="AI209" s="26"/>
      <c r="AK209" s="25"/>
    </row>
    <row r="210" spans="1:37" s="23" customFormat="1" x14ac:dyDescent="0.25">
      <c r="A210" s="58"/>
      <c r="B210" s="91"/>
      <c r="C210" s="78"/>
      <c r="D210" s="16"/>
      <c r="E210" s="50"/>
      <c r="F210" s="26"/>
      <c r="G210" s="26"/>
      <c r="H210" s="21"/>
      <c r="I210" s="50"/>
      <c r="J210" s="20"/>
      <c r="K210" s="26"/>
      <c r="L210" s="26"/>
      <c r="M210" s="26"/>
      <c r="N210" s="50"/>
      <c r="O210" s="21"/>
      <c r="P210" s="37"/>
      <c r="Q210" s="26"/>
      <c r="R210" s="20"/>
      <c r="S210" s="26"/>
      <c r="T210" s="26"/>
      <c r="U210" s="21"/>
      <c r="V210" s="26"/>
      <c r="W210" s="31"/>
      <c r="X210" s="105"/>
      <c r="Y210" s="31"/>
      <c r="Z210" s="40"/>
      <c r="AA210" s="31"/>
      <c r="AB210" s="32"/>
      <c r="AD210" s="32"/>
      <c r="AF210" s="25"/>
      <c r="AH210" s="63"/>
      <c r="AI210" s="26"/>
      <c r="AK210" s="25"/>
    </row>
    <row r="211" spans="1:37" s="23" customFormat="1" x14ac:dyDescent="0.25">
      <c r="A211" s="58"/>
      <c r="B211" s="91"/>
      <c r="C211" s="78"/>
      <c r="D211" s="16"/>
      <c r="E211" s="50"/>
      <c r="F211" s="26"/>
      <c r="G211" s="26"/>
      <c r="H211" s="21"/>
      <c r="I211" s="50"/>
      <c r="J211" s="20"/>
      <c r="K211" s="26"/>
      <c r="L211" s="26"/>
      <c r="M211" s="26"/>
      <c r="N211" s="50"/>
      <c r="O211" s="21"/>
      <c r="P211" s="37"/>
      <c r="Q211" s="26"/>
      <c r="R211" s="20"/>
      <c r="S211" s="26"/>
      <c r="T211" s="26"/>
      <c r="U211" s="21"/>
      <c r="V211" s="26"/>
      <c r="W211" s="31"/>
      <c r="X211" s="105"/>
      <c r="Y211" s="31"/>
      <c r="Z211" s="40"/>
      <c r="AA211" s="31"/>
      <c r="AB211" s="32"/>
      <c r="AD211" s="32"/>
      <c r="AF211" s="25"/>
      <c r="AH211" s="26"/>
      <c r="AI211" s="26"/>
      <c r="AK211" s="25"/>
    </row>
    <row r="212" spans="1:37" s="23" customFormat="1" x14ac:dyDescent="0.25">
      <c r="A212" s="58"/>
      <c r="B212" s="91"/>
      <c r="C212" s="78"/>
      <c r="D212" s="16"/>
      <c r="E212" s="50"/>
      <c r="F212" s="26"/>
      <c r="G212" s="26"/>
      <c r="H212" s="21"/>
      <c r="I212" s="50"/>
      <c r="J212" s="20"/>
      <c r="K212" s="26"/>
      <c r="L212" s="26"/>
      <c r="M212" s="26"/>
      <c r="N212" s="20"/>
      <c r="O212" s="21"/>
      <c r="P212" s="37"/>
      <c r="Q212" s="26"/>
      <c r="R212" s="20"/>
      <c r="S212" s="26"/>
      <c r="T212" s="26"/>
      <c r="U212" s="21"/>
      <c r="V212" s="26"/>
      <c r="W212" s="31"/>
      <c r="X212" s="105"/>
      <c r="Y212" s="31"/>
      <c r="Z212" s="40"/>
      <c r="AA212" s="31"/>
      <c r="AB212" s="32"/>
      <c r="AD212" s="32"/>
      <c r="AF212" s="25"/>
      <c r="AH212" s="26"/>
      <c r="AI212" s="26"/>
      <c r="AK212" s="25"/>
    </row>
    <row r="213" spans="1:37" s="23" customFormat="1" x14ac:dyDescent="0.25">
      <c r="A213" s="58"/>
      <c r="B213" s="91"/>
      <c r="C213" s="78"/>
      <c r="D213" s="16"/>
      <c r="E213" s="50"/>
      <c r="F213" s="26"/>
      <c r="G213" s="26"/>
      <c r="H213" s="21"/>
      <c r="I213" s="50"/>
      <c r="J213" s="20"/>
      <c r="K213" s="26"/>
      <c r="L213" s="26"/>
      <c r="M213" s="26"/>
      <c r="N213" s="50"/>
      <c r="O213" s="21"/>
      <c r="P213" s="37"/>
      <c r="Q213" s="26"/>
      <c r="R213" s="20"/>
      <c r="S213" s="26"/>
      <c r="T213" s="26"/>
      <c r="U213" s="21"/>
      <c r="V213" s="26"/>
      <c r="W213" s="31"/>
      <c r="X213" s="105"/>
      <c r="Y213" s="31"/>
      <c r="Z213" s="40"/>
      <c r="AA213" s="31"/>
      <c r="AB213" s="32"/>
      <c r="AD213" s="32"/>
      <c r="AF213" s="25"/>
      <c r="AH213" s="26"/>
      <c r="AI213" s="26"/>
      <c r="AK213" s="25"/>
    </row>
    <row r="214" spans="1:37" s="23" customFormat="1" x14ac:dyDescent="0.25">
      <c r="A214" s="58"/>
      <c r="B214" s="91"/>
      <c r="C214" s="78"/>
      <c r="D214" s="16"/>
      <c r="E214" s="50"/>
      <c r="F214" s="26"/>
      <c r="G214" s="26"/>
      <c r="H214" s="21"/>
      <c r="I214" s="50"/>
      <c r="J214" s="20"/>
      <c r="K214" s="26"/>
      <c r="L214" s="26"/>
      <c r="M214" s="26"/>
      <c r="N214" s="50"/>
      <c r="O214" s="21"/>
      <c r="P214" s="37"/>
      <c r="Q214" s="26"/>
      <c r="R214" s="20"/>
      <c r="S214" s="26"/>
      <c r="T214" s="26"/>
      <c r="U214" s="21"/>
      <c r="V214" s="26"/>
      <c r="W214" s="31"/>
      <c r="X214" s="105"/>
      <c r="Y214" s="31"/>
      <c r="Z214" s="40"/>
      <c r="AA214" s="31"/>
      <c r="AB214" s="32"/>
      <c r="AD214" s="32"/>
      <c r="AF214" s="25"/>
      <c r="AH214" s="26"/>
      <c r="AI214" s="26"/>
      <c r="AK214" s="25"/>
    </row>
    <row r="215" spans="1:37" s="23" customFormat="1" x14ac:dyDescent="0.25">
      <c r="A215" s="58"/>
      <c r="B215" s="91"/>
      <c r="C215" s="78"/>
      <c r="D215" s="16"/>
      <c r="E215" s="50"/>
      <c r="F215" s="26"/>
      <c r="G215" s="26"/>
      <c r="H215" s="21"/>
      <c r="I215" s="50"/>
      <c r="J215" s="20"/>
      <c r="K215" s="26"/>
      <c r="L215" s="26"/>
      <c r="M215" s="26"/>
      <c r="N215" s="50"/>
      <c r="O215" s="21"/>
      <c r="P215" s="50"/>
      <c r="Q215" s="26"/>
      <c r="R215" s="20"/>
      <c r="S215" s="26"/>
      <c r="T215" s="26"/>
      <c r="U215" s="21"/>
      <c r="V215" s="26"/>
      <c r="W215" s="31"/>
      <c r="X215" s="105"/>
      <c r="Y215" s="31"/>
      <c r="Z215" s="40"/>
      <c r="AA215" s="31"/>
      <c r="AB215" s="32"/>
      <c r="AD215" s="32"/>
      <c r="AF215" s="25"/>
      <c r="AH215" s="26"/>
      <c r="AI215" s="26"/>
      <c r="AK215" s="25"/>
    </row>
    <row r="216" spans="1:37" s="31" customFormat="1" x14ac:dyDescent="0.25">
      <c r="A216" s="58"/>
      <c r="B216" s="91"/>
      <c r="C216" s="78"/>
      <c r="D216" s="16"/>
      <c r="E216" s="50"/>
      <c r="F216" s="26"/>
      <c r="G216" s="26"/>
      <c r="H216" s="21"/>
      <c r="I216" s="50"/>
      <c r="J216" s="20"/>
      <c r="K216" s="26"/>
      <c r="L216" s="26"/>
      <c r="M216" s="26"/>
      <c r="N216" s="50"/>
      <c r="P216" s="50"/>
      <c r="Q216" s="26"/>
      <c r="R216" s="20"/>
      <c r="S216" s="26"/>
      <c r="T216" s="26"/>
      <c r="U216" s="21"/>
      <c r="V216" s="26"/>
      <c r="X216" s="105"/>
      <c r="Z216" s="40"/>
      <c r="AB216" s="32"/>
      <c r="AD216" s="32"/>
      <c r="AF216" s="26"/>
      <c r="AH216" s="26"/>
      <c r="AI216" s="26"/>
      <c r="AK216" s="26"/>
    </row>
    <row r="217" spans="1:37" s="23" customFormat="1" x14ac:dyDescent="0.25">
      <c r="A217" s="58"/>
      <c r="B217" s="91"/>
      <c r="C217" s="78"/>
      <c r="D217" s="16"/>
      <c r="E217" s="50"/>
      <c r="F217" s="26"/>
      <c r="G217" s="26"/>
      <c r="H217" s="21"/>
      <c r="I217" s="50"/>
      <c r="J217" s="20"/>
      <c r="K217" s="26"/>
      <c r="L217" s="26"/>
      <c r="M217" s="26"/>
      <c r="N217" s="50"/>
      <c r="O217" s="21"/>
      <c r="P217" s="37"/>
      <c r="Q217" s="26"/>
      <c r="R217" s="20"/>
      <c r="S217" s="26"/>
      <c r="T217" s="26"/>
      <c r="U217" s="21"/>
      <c r="V217" s="26"/>
      <c r="W217" s="31"/>
      <c r="X217" s="105"/>
      <c r="Y217" s="31"/>
      <c r="Z217" s="40"/>
      <c r="AA217" s="31"/>
      <c r="AB217" s="32"/>
      <c r="AD217" s="32"/>
      <c r="AF217" s="25"/>
      <c r="AH217" s="26"/>
      <c r="AI217" s="26"/>
      <c r="AK217" s="25"/>
    </row>
    <row r="218" spans="1:37" s="23" customFormat="1" x14ac:dyDescent="0.25">
      <c r="A218" s="58"/>
      <c r="B218" s="91"/>
      <c r="C218" s="78"/>
      <c r="D218" s="16"/>
      <c r="E218" s="50"/>
      <c r="F218" s="26"/>
      <c r="G218" s="26"/>
      <c r="H218" s="21"/>
      <c r="I218" s="50"/>
      <c r="J218" s="20"/>
      <c r="K218" s="26"/>
      <c r="L218" s="26"/>
      <c r="M218" s="26"/>
      <c r="N218" s="50"/>
      <c r="O218" s="21"/>
      <c r="P218" s="37"/>
      <c r="Q218" s="26"/>
      <c r="R218" s="20"/>
      <c r="S218" s="26"/>
      <c r="T218" s="26"/>
      <c r="U218" s="21"/>
      <c r="V218" s="26"/>
      <c r="W218" s="31"/>
      <c r="X218" s="105"/>
      <c r="Y218" s="31"/>
      <c r="Z218" s="40"/>
      <c r="AA218" s="31"/>
      <c r="AB218" s="32"/>
      <c r="AD218" s="32"/>
      <c r="AF218" s="25"/>
      <c r="AH218" s="26"/>
      <c r="AI218" s="26"/>
      <c r="AK218" s="25"/>
    </row>
    <row r="219" spans="1:37" s="23" customFormat="1" x14ac:dyDescent="0.25">
      <c r="A219" s="58"/>
      <c r="B219" s="91"/>
      <c r="C219" s="78"/>
      <c r="D219" s="16"/>
      <c r="E219" s="50"/>
      <c r="F219" s="26"/>
      <c r="G219" s="26"/>
      <c r="H219" s="21"/>
      <c r="I219" s="50"/>
      <c r="J219" s="20"/>
      <c r="K219" s="26"/>
      <c r="L219" s="26"/>
      <c r="M219" s="26"/>
      <c r="N219" s="50"/>
      <c r="O219" s="21"/>
      <c r="P219" s="37"/>
      <c r="Q219" s="26"/>
      <c r="R219" s="20"/>
      <c r="S219" s="26"/>
      <c r="T219" s="26"/>
      <c r="U219" s="21"/>
      <c r="V219" s="26"/>
      <c r="W219" s="31"/>
      <c r="X219" s="105"/>
      <c r="Y219" s="31"/>
      <c r="Z219" s="40"/>
      <c r="AA219" s="31"/>
      <c r="AB219" s="32"/>
      <c r="AD219" s="32"/>
      <c r="AF219" s="25"/>
      <c r="AH219" s="26"/>
      <c r="AI219" s="26"/>
      <c r="AK219" s="25"/>
    </row>
    <row r="220" spans="1:37" s="23" customFormat="1" x14ac:dyDescent="0.25">
      <c r="A220" s="58"/>
      <c r="B220" s="91"/>
      <c r="C220" s="78"/>
      <c r="D220" s="16"/>
      <c r="E220" s="50"/>
      <c r="F220" s="26"/>
      <c r="G220" s="26"/>
      <c r="H220" s="21"/>
      <c r="I220" s="50"/>
      <c r="J220" s="20"/>
      <c r="K220" s="26"/>
      <c r="L220" s="26"/>
      <c r="M220" s="26"/>
      <c r="N220" s="50"/>
      <c r="O220" s="21"/>
      <c r="P220" s="50"/>
      <c r="Q220" s="26"/>
      <c r="R220" s="20"/>
      <c r="S220" s="26"/>
      <c r="T220" s="26"/>
      <c r="U220" s="21"/>
      <c r="V220" s="26"/>
      <c r="W220" s="31"/>
      <c r="X220" s="105"/>
      <c r="Y220" s="31"/>
      <c r="Z220" s="40"/>
      <c r="AA220" s="31"/>
      <c r="AB220" s="32"/>
      <c r="AD220" s="32"/>
      <c r="AF220" s="25"/>
      <c r="AH220" s="26"/>
      <c r="AI220" s="26"/>
      <c r="AK220" s="25"/>
    </row>
    <row r="221" spans="1:37" s="23" customFormat="1" x14ac:dyDescent="0.25">
      <c r="A221" s="58"/>
      <c r="B221" s="91"/>
      <c r="C221" s="78"/>
      <c r="D221" s="16"/>
      <c r="E221" s="50"/>
      <c r="F221" s="26"/>
      <c r="G221" s="26"/>
      <c r="H221" s="21"/>
      <c r="I221" s="50"/>
      <c r="J221" s="20"/>
      <c r="K221" s="26"/>
      <c r="L221" s="26"/>
      <c r="M221" s="26"/>
      <c r="N221" s="50"/>
      <c r="O221" s="21"/>
      <c r="P221" s="37"/>
      <c r="Q221" s="26"/>
      <c r="R221" s="20"/>
      <c r="S221" s="26"/>
      <c r="T221" s="26"/>
      <c r="U221" s="21"/>
      <c r="V221" s="26"/>
      <c r="W221" s="31"/>
      <c r="X221" s="105"/>
      <c r="Y221" s="31"/>
      <c r="Z221" s="40"/>
      <c r="AA221" s="31"/>
      <c r="AB221" s="32"/>
      <c r="AD221" s="32"/>
      <c r="AF221" s="25"/>
      <c r="AH221" s="26"/>
      <c r="AI221" s="26"/>
      <c r="AK221" s="25"/>
    </row>
    <row r="222" spans="1:37" s="23" customFormat="1" x14ac:dyDescent="0.25">
      <c r="A222" s="58"/>
      <c r="B222" s="91"/>
      <c r="C222" s="78"/>
      <c r="D222" s="16"/>
      <c r="E222" s="50"/>
      <c r="F222" s="26"/>
      <c r="G222" s="26"/>
      <c r="H222" s="21"/>
      <c r="I222" s="50"/>
      <c r="J222" s="20"/>
      <c r="K222" s="26"/>
      <c r="L222" s="26"/>
      <c r="M222" s="26"/>
      <c r="N222" s="50"/>
      <c r="O222" s="21"/>
      <c r="P222" s="50"/>
      <c r="Q222" s="26"/>
      <c r="R222" s="20"/>
      <c r="S222" s="26"/>
      <c r="T222" s="26"/>
      <c r="U222" s="21"/>
      <c r="V222" s="26"/>
      <c r="W222" s="31"/>
      <c r="X222" s="105"/>
      <c r="Y222" s="31"/>
      <c r="Z222" s="40"/>
      <c r="AA222" s="31"/>
      <c r="AB222" s="32"/>
      <c r="AD222" s="32"/>
      <c r="AF222" s="25"/>
      <c r="AH222" s="26"/>
      <c r="AI222" s="26"/>
      <c r="AK222" s="25"/>
    </row>
    <row r="223" spans="1:37" s="23" customFormat="1" x14ac:dyDescent="0.25">
      <c r="A223" s="58"/>
      <c r="B223" s="91"/>
      <c r="C223" s="78"/>
      <c r="D223" s="16"/>
      <c r="E223" s="50"/>
      <c r="F223" s="26"/>
      <c r="G223" s="26"/>
      <c r="H223" s="21"/>
      <c r="I223" s="50"/>
      <c r="J223" s="20"/>
      <c r="K223" s="26"/>
      <c r="L223" s="26"/>
      <c r="M223" s="26"/>
      <c r="N223" s="50"/>
      <c r="O223" s="21"/>
      <c r="P223" s="50"/>
      <c r="Q223" s="26"/>
      <c r="R223" s="20"/>
      <c r="S223" s="26"/>
      <c r="T223" s="79"/>
      <c r="U223" s="21"/>
      <c r="V223" s="26"/>
      <c r="W223" s="31"/>
      <c r="X223" s="105"/>
      <c r="Y223" s="31"/>
      <c r="Z223" s="40"/>
      <c r="AA223" s="31"/>
      <c r="AB223" s="32"/>
      <c r="AD223" s="32"/>
      <c r="AF223" s="25"/>
      <c r="AH223" s="26"/>
      <c r="AI223" s="26"/>
      <c r="AK223" s="25"/>
    </row>
    <row r="224" spans="1:37" s="23" customFormat="1" x14ac:dyDescent="0.25">
      <c r="A224" s="123"/>
      <c r="B224" s="91"/>
      <c r="C224" s="78"/>
      <c r="D224" s="16"/>
      <c r="E224" s="50"/>
      <c r="F224" s="26"/>
      <c r="G224" s="26"/>
      <c r="H224" s="21"/>
      <c r="I224" s="50"/>
      <c r="J224" s="20"/>
      <c r="K224" s="26"/>
      <c r="L224" s="26"/>
      <c r="M224" s="26"/>
      <c r="N224" s="50"/>
      <c r="O224" s="21"/>
      <c r="P224" s="79"/>
      <c r="Q224" s="26"/>
      <c r="R224" s="79"/>
      <c r="S224" s="79"/>
      <c r="T224" s="26"/>
      <c r="U224" s="21"/>
      <c r="V224" s="26"/>
      <c r="W224" s="31"/>
      <c r="X224" s="105"/>
      <c r="Y224" s="31"/>
      <c r="Z224" s="40"/>
      <c r="AA224" s="31"/>
      <c r="AB224" s="32"/>
      <c r="AD224" s="32"/>
      <c r="AF224" s="25"/>
      <c r="AH224" s="26"/>
      <c r="AI224" s="26"/>
      <c r="AK224" s="25"/>
    </row>
    <row r="225" spans="1:37" s="23" customFormat="1" x14ac:dyDescent="0.25">
      <c r="A225" s="58"/>
      <c r="B225" s="91"/>
      <c r="C225" s="78"/>
      <c r="D225" s="16"/>
      <c r="E225" s="50"/>
      <c r="F225" s="26"/>
      <c r="G225" s="26"/>
      <c r="H225" s="21"/>
      <c r="I225" s="50"/>
      <c r="J225" s="20"/>
      <c r="K225" s="26"/>
      <c r="L225" s="26"/>
      <c r="M225" s="26"/>
      <c r="N225" s="50"/>
      <c r="O225" s="21"/>
      <c r="P225" s="50"/>
      <c r="Q225" s="26"/>
      <c r="R225" s="20"/>
      <c r="S225" s="26"/>
      <c r="T225" s="26"/>
      <c r="U225" s="21"/>
      <c r="V225" s="26"/>
      <c r="W225" s="31"/>
      <c r="X225" s="105"/>
      <c r="Y225" s="31"/>
      <c r="Z225" s="40"/>
      <c r="AA225" s="31"/>
      <c r="AB225" s="32"/>
      <c r="AD225" s="32"/>
      <c r="AF225" s="25"/>
      <c r="AH225" s="26"/>
      <c r="AI225" s="26"/>
      <c r="AK225" s="25"/>
    </row>
    <row r="226" spans="1:37" s="23" customFormat="1" x14ac:dyDescent="0.25">
      <c r="A226" s="58"/>
      <c r="B226" s="91"/>
      <c r="C226" s="78"/>
      <c r="D226" s="16"/>
      <c r="E226" s="50"/>
      <c r="F226" s="26"/>
      <c r="G226" s="26"/>
      <c r="H226" s="21"/>
      <c r="I226" s="50"/>
      <c r="J226" s="20"/>
      <c r="K226" s="26"/>
      <c r="L226" s="26"/>
      <c r="M226" s="26"/>
      <c r="N226" s="50"/>
      <c r="O226" s="21"/>
      <c r="P226" s="37"/>
      <c r="Q226" s="26"/>
      <c r="R226" s="20"/>
      <c r="S226" s="26"/>
      <c r="T226" s="26"/>
      <c r="U226" s="21"/>
      <c r="V226" s="26"/>
      <c r="W226" s="31"/>
      <c r="X226" s="105"/>
      <c r="Y226" s="31"/>
      <c r="Z226" s="40"/>
      <c r="AA226" s="31"/>
      <c r="AB226" s="32"/>
      <c r="AD226" s="32"/>
      <c r="AF226" s="25"/>
      <c r="AH226" s="26"/>
      <c r="AI226" s="26"/>
      <c r="AK226" s="25"/>
    </row>
    <row r="227" spans="1:37" s="31" customFormat="1" x14ac:dyDescent="0.25">
      <c r="A227" s="58"/>
      <c r="B227" s="91"/>
      <c r="C227" s="78"/>
      <c r="D227" s="16"/>
      <c r="E227" s="50"/>
      <c r="F227" s="26"/>
      <c r="G227" s="26"/>
      <c r="H227" s="21"/>
      <c r="I227" s="20"/>
      <c r="J227" s="20"/>
      <c r="K227" s="26"/>
      <c r="L227" s="26"/>
      <c r="M227" s="26"/>
      <c r="N227" s="20"/>
      <c r="P227" s="37"/>
      <c r="Q227" s="26"/>
      <c r="R227" s="20"/>
      <c r="S227" s="26"/>
      <c r="T227" s="26"/>
      <c r="U227" s="21"/>
      <c r="V227" s="26"/>
      <c r="X227" s="105"/>
      <c r="Z227" s="40"/>
      <c r="AB227" s="32"/>
      <c r="AD227" s="32"/>
      <c r="AF227" s="26"/>
      <c r="AH227" s="26"/>
      <c r="AI227" s="26"/>
      <c r="AK227" s="26"/>
    </row>
    <row r="228" spans="1:37" s="23" customFormat="1" x14ac:dyDescent="0.25">
      <c r="A228" s="58"/>
      <c r="B228" s="91"/>
      <c r="C228" s="78"/>
      <c r="D228" s="16"/>
      <c r="E228" s="44"/>
      <c r="F228" s="26"/>
      <c r="G228" s="26"/>
      <c r="H228" s="21"/>
      <c r="I228" s="44"/>
      <c r="J228" s="79"/>
      <c r="K228" s="26"/>
      <c r="L228" s="26"/>
      <c r="M228" s="26"/>
      <c r="N228" s="50"/>
      <c r="O228" s="21"/>
      <c r="P228" s="44"/>
      <c r="Q228" s="26"/>
      <c r="R228" s="79"/>
      <c r="S228" s="79"/>
      <c r="T228" s="26"/>
      <c r="U228" s="21"/>
      <c r="V228" s="26"/>
      <c r="W228" s="31"/>
      <c r="X228" s="105"/>
      <c r="Y228" s="31"/>
      <c r="Z228" s="40"/>
      <c r="AA228" s="31"/>
      <c r="AB228" s="32"/>
      <c r="AD228" s="32"/>
      <c r="AF228" s="25"/>
      <c r="AH228" s="26"/>
      <c r="AI228" s="26"/>
      <c r="AK228" s="25"/>
    </row>
    <row r="229" spans="1:37" s="23" customFormat="1" x14ac:dyDescent="0.25">
      <c r="A229" s="58"/>
      <c r="B229" s="91"/>
      <c r="C229" s="78"/>
      <c r="D229" s="16"/>
      <c r="E229" s="50"/>
      <c r="F229" s="26"/>
      <c r="G229" s="26"/>
      <c r="H229" s="21"/>
      <c r="I229" s="50"/>
      <c r="J229" s="20"/>
      <c r="K229" s="26"/>
      <c r="L229" s="26"/>
      <c r="M229" s="26"/>
      <c r="N229" s="50"/>
      <c r="O229" s="21"/>
      <c r="P229" s="50"/>
      <c r="Q229" s="26"/>
      <c r="R229" s="20"/>
      <c r="S229" s="26"/>
      <c r="T229" s="26"/>
      <c r="U229" s="21"/>
      <c r="V229" s="26"/>
      <c r="W229" s="31"/>
      <c r="X229" s="105"/>
      <c r="Y229" s="31"/>
      <c r="Z229" s="40"/>
      <c r="AA229" s="31"/>
      <c r="AB229" s="32"/>
      <c r="AD229" s="32"/>
      <c r="AF229" s="25"/>
      <c r="AH229" s="26"/>
      <c r="AI229" s="26"/>
      <c r="AK229" s="25"/>
    </row>
    <row r="230" spans="1:37" s="23" customFormat="1" x14ac:dyDescent="0.25">
      <c r="A230" s="58"/>
      <c r="B230" s="94"/>
      <c r="C230" s="78"/>
      <c r="D230" s="16"/>
      <c r="E230" s="80"/>
      <c r="F230" s="26"/>
      <c r="G230" s="26"/>
      <c r="H230" s="21"/>
      <c r="I230" s="82"/>
      <c r="J230" s="79"/>
      <c r="K230" s="26"/>
      <c r="L230" s="26"/>
      <c r="M230" s="26"/>
      <c r="N230" s="81"/>
      <c r="O230" s="21"/>
      <c r="P230" s="102"/>
      <c r="Q230" s="26"/>
      <c r="R230" s="86"/>
      <c r="S230" s="86"/>
      <c r="T230" s="87"/>
      <c r="U230" s="21"/>
      <c r="V230" s="26"/>
      <c r="W230" s="31"/>
      <c r="X230" s="105"/>
      <c r="Y230" s="31"/>
      <c r="Z230" s="40"/>
      <c r="AA230" s="31"/>
      <c r="AB230" s="32"/>
      <c r="AD230" s="32"/>
      <c r="AF230" s="25"/>
      <c r="AH230" s="97"/>
      <c r="AI230" s="26"/>
      <c r="AK230" s="87"/>
    </row>
    <row r="231" spans="1:37" s="23" customFormat="1" x14ac:dyDescent="0.25">
      <c r="A231" s="58"/>
      <c r="B231" s="94"/>
      <c r="C231" s="78"/>
      <c r="D231" s="16"/>
      <c r="E231" s="81"/>
      <c r="F231" s="26"/>
      <c r="G231" s="26"/>
      <c r="H231" s="21"/>
      <c r="I231" s="83"/>
      <c r="J231" s="20"/>
      <c r="K231" s="26"/>
      <c r="L231" s="26"/>
      <c r="M231" s="26"/>
      <c r="N231" s="81"/>
      <c r="O231" s="21"/>
      <c r="P231" s="83"/>
      <c r="Q231" s="26"/>
      <c r="R231" s="87"/>
      <c r="S231" s="86"/>
      <c r="T231" s="87"/>
      <c r="U231" s="21"/>
      <c r="V231" s="26"/>
      <c r="W231" s="31"/>
      <c r="X231" s="105"/>
      <c r="Y231" s="31"/>
      <c r="Z231" s="40"/>
      <c r="AA231" s="31"/>
      <c r="AB231" s="32"/>
      <c r="AD231" s="32"/>
      <c r="AF231" s="25"/>
      <c r="AH231" s="97"/>
      <c r="AI231" s="26"/>
      <c r="AK231" s="87"/>
    </row>
    <row r="232" spans="1:37" s="23" customFormat="1" x14ac:dyDescent="0.25">
      <c r="A232" s="58"/>
      <c r="B232" s="94"/>
      <c r="C232" s="78"/>
      <c r="D232" s="16"/>
      <c r="E232" s="81"/>
      <c r="F232" s="26"/>
      <c r="G232" s="26"/>
      <c r="H232" s="21"/>
      <c r="I232" s="83"/>
      <c r="J232" s="20"/>
      <c r="K232" s="26"/>
      <c r="L232" s="26"/>
      <c r="M232" s="26"/>
      <c r="N232" s="84"/>
      <c r="O232" s="21"/>
      <c r="P232" s="83"/>
      <c r="Q232" s="26"/>
      <c r="R232" s="87"/>
      <c r="S232" s="86"/>
      <c r="T232" s="87"/>
      <c r="U232" s="21"/>
      <c r="V232" s="26"/>
      <c r="W232" s="31"/>
      <c r="X232" s="105"/>
      <c r="Y232" s="31"/>
      <c r="Z232" s="40"/>
      <c r="AA232" s="31"/>
      <c r="AB232" s="32"/>
      <c r="AD232" s="32"/>
      <c r="AF232" s="25"/>
      <c r="AH232" s="97"/>
      <c r="AI232" s="26"/>
      <c r="AK232" s="87"/>
    </row>
    <row r="233" spans="1:37" s="23" customFormat="1" x14ac:dyDescent="0.25">
      <c r="A233" s="58"/>
      <c r="B233" s="94"/>
      <c r="C233" s="78"/>
      <c r="D233" s="16"/>
      <c r="E233" s="80"/>
      <c r="F233" s="26"/>
      <c r="G233" s="26"/>
      <c r="H233" s="21"/>
      <c r="I233" s="83"/>
      <c r="J233" s="20"/>
      <c r="K233" s="26"/>
      <c r="L233" s="26"/>
      <c r="M233" s="26"/>
      <c r="N233" s="81"/>
      <c r="O233" s="21"/>
      <c r="P233" s="83"/>
      <c r="Q233" s="26"/>
      <c r="R233" s="87"/>
      <c r="S233" s="86"/>
      <c r="T233" s="87"/>
      <c r="U233" s="21"/>
      <c r="V233" s="26"/>
      <c r="W233" s="31"/>
      <c r="X233" s="105"/>
      <c r="Y233" s="31"/>
      <c r="Z233" s="40"/>
      <c r="AA233" s="31"/>
      <c r="AB233" s="32"/>
      <c r="AD233" s="32"/>
      <c r="AF233" s="25"/>
      <c r="AH233" s="97"/>
      <c r="AI233" s="26"/>
      <c r="AK233" s="87"/>
    </row>
    <row r="234" spans="1:37" s="23" customFormat="1" x14ac:dyDescent="0.25">
      <c r="A234" s="58"/>
      <c r="B234" s="94"/>
      <c r="C234" s="78"/>
      <c r="D234" s="16"/>
      <c r="E234" s="81"/>
      <c r="F234" s="26"/>
      <c r="G234" s="26"/>
      <c r="H234" s="21"/>
      <c r="I234" s="83"/>
      <c r="J234" s="20"/>
      <c r="K234" s="26"/>
      <c r="L234" s="26"/>
      <c r="M234" s="26"/>
      <c r="N234" s="81"/>
      <c r="O234" s="21"/>
      <c r="P234" s="83"/>
      <c r="Q234" s="26"/>
      <c r="R234" s="87"/>
      <c r="S234" s="86"/>
      <c r="T234" s="87"/>
      <c r="U234" s="21"/>
      <c r="V234" s="26"/>
      <c r="W234" s="31"/>
      <c r="X234" s="106"/>
      <c r="Y234" s="31"/>
      <c r="Z234" s="40"/>
      <c r="AA234" s="31"/>
      <c r="AB234" s="32"/>
      <c r="AD234" s="32"/>
      <c r="AF234" s="25"/>
      <c r="AH234" s="97"/>
      <c r="AI234" s="26"/>
      <c r="AK234" s="88"/>
    </row>
    <row r="235" spans="1:37" s="23" customFormat="1" x14ac:dyDescent="0.25">
      <c r="A235" s="58"/>
      <c r="B235" s="94"/>
      <c r="C235" s="78"/>
      <c r="D235" s="16"/>
      <c r="E235" s="81"/>
      <c r="F235" s="26"/>
      <c r="G235" s="26"/>
      <c r="H235" s="21"/>
      <c r="I235" s="83"/>
      <c r="J235" s="20"/>
      <c r="K235" s="26"/>
      <c r="L235" s="26"/>
      <c r="M235" s="26"/>
      <c r="N235" s="84"/>
      <c r="O235" s="21"/>
      <c r="P235" s="87"/>
      <c r="Q235" s="26"/>
      <c r="R235" s="87"/>
      <c r="S235" s="86"/>
      <c r="T235" s="87"/>
      <c r="U235" s="21"/>
      <c r="V235" s="26"/>
      <c r="W235" s="31"/>
      <c r="X235" s="105"/>
      <c r="Y235" s="31"/>
      <c r="Z235" s="40"/>
      <c r="AA235" s="31"/>
      <c r="AB235" s="32"/>
      <c r="AD235" s="32"/>
      <c r="AF235" s="25"/>
      <c r="AH235" s="98"/>
      <c r="AI235" s="26"/>
      <c r="AK235" s="88"/>
    </row>
    <row r="236" spans="1:37" s="23" customFormat="1" x14ac:dyDescent="0.25">
      <c r="A236" s="58"/>
      <c r="B236" s="95"/>
      <c r="C236" s="78"/>
      <c r="D236" s="16"/>
      <c r="E236" s="80"/>
      <c r="F236" s="26"/>
      <c r="G236" s="26"/>
      <c r="H236" s="21"/>
      <c r="I236" s="82"/>
      <c r="J236" s="79"/>
      <c r="K236" s="26"/>
      <c r="L236" s="26"/>
      <c r="M236" s="26"/>
      <c r="N236" s="96"/>
      <c r="O236" s="21"/>
      <c r="P236" s="102"/>
      <c r="Q236" s="26"/>
      <c r="R236" s="80"/>
      <c r="S236" s="86"/>
      <c r="T236" s="87"/>
      <c r="U236" s="21"/>
      <c r="V236" s="26"/>
      <c r="W236" s="31"/>
      <c r="X236" s="107"/>
      <c r="Y236" s="31"/>
      <c r="Z236" s="40"/>
      <c r="AA236" s="31"/>
      <c r="AB236" s="32"/>
      <c r="AD236" s="32"/>
      <c r="AF236" s="25"/>
      <c r="AH236" s="97"/>
      <c r="AI236" s="26"/>
      <c r="AK236" s="88"/>
    </row>
    <row r="237" spans="1:37" s="23" customFormat="1" x14ac:dyDescent="0.25">
      <c r="A237" s="58"/>
      <c r="B237" s="94"/>
      <c r="C237" s="78"/>
      <c r="D237" s="16"/>
      <c r="E237" s="80"/>
      <c r="F237" s="26"/>
      <c r="G237" s="26"/>
      <c r="H237" s="21"/>
      <c r="I237" s="82"/>
      <c r="J237" s="79"/>
      <c r="K237" s="26"/>
      <c r="L237" s="26"/>
      <c r="M237" s="26"/>
      <c r="N237" s="81"/>
      <c r="O237" s="21"/>
      <c r="P237" s="102"/>
      <c r="Q237" s="26"/>
      <c r="R237" s="80"/>
      <c r="S237" s="86"/>
      <c r="T237" s="87"/>
      <c r="U237" s="21"/>
      <c r="V237" s="26"/>
      <c r="W237" s="31"/>
      <c r="X237" s="106"/>
      <c r="Y237" s="31"/>
      <c r="Z237" s="40"/>
      <c r="AA237" s="31"/>
      <c r="AB237" s="32"/>
      <c r="AD237" s="32"/>
      <c r="AF237" s="25"/>
      <c r="AH237" s="97"/>
      <c r="AI237" s="26"/>
      <c r="AK237" s="88"/>
    </row>
    <row r="238" spans="1:37" s="23" customFormat="1" x14ac:dyDescent="0.2">
      <c r="A238" s="58"/>
      <c r="B238" s="95"/>
      <c r="C238" s="78"/>
      <c r="D238" s="16"/>
      <c r="E238" s="80"/>
      <c r="F238" s="26"/>
      <c r="G238" s="26"/>
      <c r="H238" s="21"/>
      <c r="I238" s="82"/>
      <c r="J238" s="20"/>
      <c r="K238" s="26"/>
      <c r="L238" s="26"/>
      <c r="M238" s="26"/>
      <c r="N238" s="81"/>
      <c r="O238" s="21"/>
      <c r="P238" s="82"/>
      <c r="Q238" s="26"/>
      <c r="R238" s="82"/>
      <c r="S238" s="86"/>
      <c r="T238" s="87"/>
      <c r="U238" s="21"/>
      <c r="V238" s="26"/>
      <c r="W238" s="31"/>
      <c r="X238" s="105"/>
      <c r="Y238" s="31"/>
      <c r="Z238" s="40"/>
      <c r="AA238" s="31"/>
      <c r="AB238" s="32"/>
      <c r="AD238" s="32"/>
      <c r="AF238" s="25"/>
      <c r="AH238" s="97"/>
      <c r="AI238" s="26"/>
      <c r="AK238" s="87"/>
    </row>
    <row r="239" spans="1:37" s="23" customFormat="1" x14ac:dyDescent="0.25">
      <c r="A239" s="58"/>
      <c r="B239" s="94"/>
      <c r="C239" s="78"/>
      <c r="D239" s="16"/>
      <c r="E239" s="81"/>
      <c r="F239" s="26"/>
      <c r="G239" s="26"/>
      <c r="H239" s="21"/>
      <c r="I239" s="83"/>
      <c r="J239" s="20"/>
      <c r="K239" s="26"/>
      <c r="L239" s="26"/>
      <c r="M239" s="26"/>
      <c r="N239" s="81"/>
      <c r="O239" s="21"/>
      <c r="P239" s="50"/>
      <c r="Q239" s="26"/>
      <c r="R239" s="81"/>
      <c r="S239" s="86"/>
      <c r="T239" s="87"/>
      <c r="U239" s="21"/>
      <c r="V239" s="26"/>
      <c r="W239" s="31"/>
      <c r="X239" s="105"/>
      <c r="Y239" s="31"/>
      <c r="Z239" s="40"/>
      <c r="AA239" s="31"/>
      <c r="AB239" s="32"/>
      <c r="AD239" s="32"/>
      <c r="AF239" s="25"/>
      <c r="AH239" s="97"/>
      <c r="AI239" s="26"/>
      <c r="AK239" s="88"/>
    </row>
    <row r="240" spans="1:37" s="23" customFormat="1" x14ac:dyDescent="0.2">
      <c r="A240" s="58"/>
      <c r="B240" s="95"/>
      <c r="C240" s="78"/>
      <c r="D240" s="16"/>
      <c r="E240" s="80"/>
      <c r="F240" s="26"/>
      <c r="G240" s="26"/>
      <c r="H240" s="21"/>
      <c r="I240" s="82"/>
      <c r="J240" s="79"/>
      <c r="K240" s="26"/>
      <c r="L240" s="26"/>
      <c r="M240" s="26"/>
      <c r="N240" s="81"/>
      <c r="O240" s="21"/>
      <c r="P240" s="37"/>
      <c r="Q240" s="26"/>
      <c r="R240" s="86"/>
      <c r="S240" s="86"/>
      <c r="T240" s="87"/>
      <c r="U240" s="21"/>
      <c r="V240" s="26"/>
      <c r="W240" s="31"/>
      <c r="X240" s="105"/>
      <c r="Y240" s="31"/>
      <c r="Z240" s="40"/>
      <c r="AA240" s="31"/>
      <c r="AB240" s="32"/>
      <c r="AD240" s="32"/>
      <c r="AF240" s="25"/>
      <c r="AH240" s="86"/>
      <c r="AI240" s="26"/>
      <c r="AK240" s="87"/>
    </row>
    <row r="241" spans="1:38" s="23" customFormat="1" x14ac:dyDescent="0.25">
      <c r="A241" s="58"/>
      <c r="B241" s="94"/>
      <c r="C241" s="93"/>
      <c r="D241" s="16"/>
      <c r="E241" s="80"/>
      <c r="F241" s="26"/>
      <c r="G241" s="26"/>
      <c r="H241" s="21"/>
      <c r="I241" s="82"/>
      <c r="J241" s="79"/>
      <c r="K241" s="26"/>
      <c r="L241" s="26"/>
      <c r="M241" s="26"/>
      <c r="N241" s="81"/>
      <c r="O241" s="21"/>
      <c r="P241" s="44"/>
      <c r="Q241" s="26"/>
      <c r="R241" s="86"/>
      <c r="S241" s="86"/>
      <c r="T241" s="87"/>
      <c r="U241" s="21"/>
      <c r="V241" s="26"/>
      <c r="W241" s="31"/>
      <c r="X241" s="106"/>
      <c r="Y241" s="31"/>
      <c r="Z241" s="40"/>
      <c r="AA241" s="31"/>
      <c r="AB241" s="32"/>
      <c r="AD241" s="32"/>
      <c r="AF241" s="25"/>
      <c r="AH241" s="86"/>
      <c r="AI241" s="26"/>
      <c r="AK241" s="87"/>
    </row>
    <row r="242" spans="1:38" s="23" customFormat="1" x14ac:dyDescent="0.25">
      <c r="A242" s="58"/>
      <c r="B242" s="94"/>
      <c r="C242" s="78"/>
      <c r="D242" s="16"/>
      <c r="E242" s="80"/>
      <c r="F242" s="26"/>
      <c r="G242" s="26"/>
      <c r="H242" s="21"/>
      <c r="I242" s="82"/>
      <c r="J242" s="79"/>
      <c r="K242" s="26"/>
      <c r="L242" s="26"/>
      <c r="M242" s="26"/>
      <c r="N242" s="85"/>
      <c r="O242" s="21"/>
      <c r="P242" s="37"/>
      <c r="Q242" s="26"/>
      <c r="R242" s="86"/>
      <c r="S242" s="86"/>
      <c r="T242" s="87"/>
      <c r="U242" s="21"/>
      <c r="V242" s="26"/>
      <c r="W242" s="31"/>
      <c r="X242" s="105"/>
      <c r="Y242" s="31"/>
      <c r="Z242" s="40"/>
      <c r="AA242" s="31"/>
      <c r="AB242" s="32"/>
      <c r="AD242" s="32"/>
      <c r="AF242" s="25"/>
      <c r="AH242" s="97"/>
      <c r="AI242" s="26"/>
      <c r="AK242" s="87"/>
    </row>
    <row r="243" spans="1:38" s="23" customFormat="1" x14ac:dyDescent="0.25">
      <c r="A243" s="58"/>
      <c r="B243" s="94"/>
      <c r="C243" s="78"/>
      <c r="D243" s="16"/>
      <c r="E243" s="81"/>
      <c r="F243" s="26"/>
      <c r="G243" s="26"/>
      <c r="H243" s="21"/>
      <c r="I243" s="83"/>
      <c r="J243" s="20"/>
      <c r="K243" s="26"/>
      <c r="L243" s="26"/>
      <c r="M243" s="26"/>
      <c r="N243" s="81"/>
      <c r="O243" s="21"/>
      <c r="P243" s="37"/>
      <c r="Q243" s="26"/>
      <c r="R243" s="87"/>
      <c r="S243" s="87"/>
      <c r="T243" s="87"/>
      <c r="U243" s="21"/>
      <c r="V243" s="26"/>
      <c r="W243" s="31"/>
      <c r="X243" s="105"/>
      <c r="Y243" s="31"/>
      <c r="Z243" s="40"/>
      <c r="AA243" s="31"/>
      <c r="AB243" s="32"/>
      <c r="AD243" s="32"/>
      <c r="AF243" s="25"/>
      <c r="AH243" s="97"/>
      <c r="AI243" s="26"/>
      <c r="AK243" s="87"/>
    </row>
    <row r="244" spans="1:38" s="23" customFormat="1" x14ac:dyDescent="0.25">
      <c r="A244" s="58"/>
      <c r="B244" s="94"/>
      <c r="C244" s="78"/>
      <c r="D244" s="16"/>
      <c r="E244" s="81"/>
      <c r="F244" s="26"/>
      <c r="G244" s="26"/>
      <c r="H244" s="21"/>
      <c r="I244" s="83"/>
      <c r="J244" s="20"/>
      <c r="K244" s="26"/>
      <c r="L244" s="26"/>
      <c r="M244" s="26"/>
      <c r="N244" s="84"/>
      <c r="O244" s="21"/>
      <c r="P244" s="37"/>
      <c r="Q244" s="26"/>
      <c r="R244" s="87"/>
      <c r="S244" s="87"/>
      <c r="T244" s="87"/>
      <c r="U244" s="21"/>
      <c r="V244" s="26"/>
      <c r="W244" s="31"/>
      <c r="X244" s="105"/>
      <c r="Y244" s="31"/>
      <c r="Z244" s="40"/>
      <c r="AA244" s="31"/>
      <c r="AB244" s="32"/>
      <c r="AD244" s="32"/>
      <c r="AF244" s="25"/>
      <c r="AH244" s="97"/>
      <c r="AI244" s="26"/>
      <c r="AK244" s="87"/>
    </row>
    <row r="245" spans="1:38" s="23" customFormat="1" x14ac:dyDescent="0.25">
      <c r="A245" s="58"/>
      <c r="B245" s="94"/>
      <c r="C245" s="78"/>
      <c r="D245" s="16"/>
      <c r="E245" s="81"/>
      <c r="F245" s="26"/>
      <c r="G245" s="26"/>
      <c r="H245" s="21"/>
      <c r="I245" s="83"/>
      <c r="J245" s="20"/>
      <c r="K245" s="26"/>
      <c r="L245" s="26"/>
      <c r="M245" s="26"/>
      <c r="N245" s="84"/>
      <c r="O245" s="21"/>
      <c r="P245" s="37"/>
      <c r="Q245" s="26"/>
      <c r="R245" s="87"/>
      <c r="S245" s="87"/>
      <c r="T245" s="87"/>
      <c r="U245" s="21"/>
      <c r="V245" s="26"/>
      <c r="W245" s="31"/>
      <c r="X245" s="106"/>
      <c r="Y245" s="31"/>
      <c r="Z245" s="40"/>
      <c r="AA245" s="31"/>
      <c r="AB245" s="32"/>
      <c r="AD245" s="32"/>
      <c r="AF245" s="25"/>
      <c r="AH245" s="97"/>
      <c r="AI245" s="26"/>
      <c r="AK245" s="87"/>
    </row>
    <row r="246" spans="1:38" s="23" customFormat="1" x14ac:dyDescent="0.25">
      <c r="A246" s="58"/>
      <c r="B246" s="94"/>
      <c r="C246" s="78"/>
      <c r="D246" s="16"/>
      <c r="E246" s="81"/>
      <c r="F246" s="26"/>
      <c r="G246" s="26"/>
      <c r="H246" s="21"/>
      <c r="I246" s="50"/>
      <c r="J246" s="20"/>
      <c r="K246" s="26"/>
      <c r="L246" s="26"/>
      <c r="M246" s="26"/>
      <c r="N246" s="84"/>
      <c r="O246" s="21"/>
      <c r="P246" s="50"/>
      <c r="Q246" s="26"/>
      <c r="R246" s="87"/>
      <c r="S246" s="87"/>
      <c r="T246" s="87"/>
      <c r="U246" s="21"/>
      <c r="V246" s="26"/>
      <c r="W246" s="31"/>
      <c r="X246" s="105"/>
      <c r="Y246" s="31"/>
      <c r="Z246" s="40"/>
      <c r="AA246" s="31"/>
      <c r="AB246" s="32"/>
      <c r="AD246" s="32"/>
      <c r="AF246" s="25"/>
      <c r="AH246" s="97"/>
      <c r="AI246" s="26"/>
      <c r="AK246" s="87"/>
    </row>
    <row r="247" spans="1:38" s="23" customFormat="1" x14ac:dyDescent="0.25">
      <c r="A247" s="58"/>
      <c r="B247" s="94"/>
      <c r="C247" s="78"/>
      <c r="D247" s="16"/>
      <c r="E247" s="81"/>
      <c r="F247" s="26"/>
      <c r="G247" s="26"/>
      <c r="H247" s="21"/>
      <c r="I247" s="50"/>
      <c r="J247" s="20"/>
      <c r="K247" s="26"/>
      <c r="L247" s="26"/>
      <c r="M247" s="26"/>
      <c r="N247" s="81"/>
      <c r="O247" s="21"/>
      <c r="P247" s="50"/>
      <c r="Q247" s="26"/>
      <c r="R247" s="87"/>
      <c r="S247" s="87"/>
      <c r="T247" s="87"/>
      <c r="U247" s="21"/>
      <c r="V247" s="26"/>
      <c r="W247" s="31"/>
      <c r="X247" s="106"/>
      <c r="Y247" s="31"/>
      <c r="Z247" s="40"/>
      <c r="AA247" s="31"/>
      <c r="AB247" s="32"/>
      <c r="AD247" s="32"/>
      <c r="AF247" s="25"/>
      <c r="AH247" s="97"/>
      <c r="AI247" s="26"/>
      <c r="AK247" s="99"/>
      <c r="AL247" s="99"/>
    </row>
    <row r="248" spans="1:38" s="23" customFormat="1" x14ac:dyDescent="0.25">
      <c r="A248" s="58"/>
      <c r="B248" s="94"/>
      <c r="C248" s="78"/>
      <c r="D248" s="16"/>
      <c r="E248" s="81"/>
      <c r="F248" s="26"/>
      <c r="G248" s="26"/>
      <c r="H248" s="21"/>
      <c r="I248" s="50"/>
      <c r="J248" s="20"/>
      <c r="K248" s="26"/>
      <c r="L248" s="26"/>
      <c r="M248" s="26"/>
      <c r="N248" s="81"/>
      <c r="O248" s="21"/>
      <c r="P248" s="50"/>
      <c r="Q248" s="26"/>
      <c r="R248" s="87"/>
      <c r="S248" s="87"/>
      <c r="T248" s="87"/>
      <c r="U248" s="21"/>
      <c r="V248" s="26"/>
      <c r="W248" s="31"/>
      <c r="X248" s="105"/>
      <c r="Y248" s="31"/>
      <c r="Z248" s="40"/>
      <c r="AA248" s="31"/>
      <c r="AB248" s="32"/>
      <c r="AD248" s="32"/>
      <c r="AF248" s="25"/>
      <c r="AH248" s="97"/>
      <c r="AI248" s="26"/>
      <c r="AK248" s="87"/>
    </row>
    <row r="249" spans="1:38" s="23" customFormat="1" x14ac:dyDescent="0.25">
      <c r="A249" s="58"/>
      <c r="B249" s="94"/>
      <c r="C249" s="78"/>
      <c r="D249" s="16"/>
      <c r="E249" s="81"/>
      <c r="F249" s="26"/>
      <c r="G249" s="26"/>
      <c r="H249" s="21"/>
      <c r="I249" s="50"/>
      <c r="J249" s="20"/>
      <c r="K249" s="26"/>
      <c r="L249" s="26"/>
      <c r="M249" s="26"/>
      <c r="N249" s="84"/>
      <c r="O249" s="21"/>
      <c r="P249" s="50"/>
      <c r="Q249" s="26"/>
      <c r="R249" s="87"/>
      <c r="S249" s="87"/>
      <c r="T249" s="87"/>
      <c r="U249" s="21"/>
      <c r="V249" s="26"/>
      <c r="W249" s="31"/>
      <c r="X249" s="105"/>
      <c r="Y249" s="31"/>
      <c r="Z249" s="40"/>
      <c r="AA249" s="31"/>
      <c r="AB249" s="32"/>
      <c r="AD249" s="32"/>
      <c r="AF249" s="25"/>
      <c r="AH249" s="97"/>
      <c r="AI249" s="26"/>
      <c r="AK249" s="87"/>
    </row>
    <row r="250" spans="1:38" s="23" customFormat="1" x14ac:dyDescent="0.25">
      <c r="A250" s="58"/>
      <c r="B250" s="94"/>
      <c r="C250" s="78"/>
      <c r="D250" s="16"/>
      <c r="E250" s="81"/>
      <c r="F250" s="26"/>
      <c r="G250" s="26"/>
      <c r="H250" s="21"/>
      <c r="I250" s="50"/>
      <c r="J250" s="20"/>
      <c r="K250" s="26"/>
      <c r="L250" s="26"/>
      <c r="M250" s="26"/>
      <c r="N250" s="81"/>
      <c r="O250" s="21"/>
      <c r="P250" s="37"/>
      <c r="Q250" s="26"/>
      <c r="R250" s="87"/>
      <c r="S250" s="87"/>
      <c r="T250" s="87"/>
      <c r="U250" s="21"/>
      <c r="V250" s="26"/>
      <c r="W250" s="31"/>
      <c r="X250" s="105"/>
      <c r="Y250" s="31"/>
      <c r="Z250" s="40"/>
      <c r="AA250" s="31"/>
      <c r="AB250" s="32"/>
      <c r="AD250" s="32"/>
      <c r="AF250" s="25"/>
      <c r="AH250" s="97"/>
      <c r="AI250" s="26"/>
      <c r="AK250" s="87"/>
    </row>
    <row r="251" spans="1:38" s="23" customFormat="1" x14ac:dyDescent="0.25">
      <c r="A251" s="58"/>
      <c r="B251" s="94"/>
      <c r="C251" s="78"/>
      <c r="D251" s="16"/>
      <c r="E251" s="81"/>
      <c r="F251" s="26"/>
      <c r="G251" s="26"/>
      <c r="H251" s="21"/>
      <c r="I251" s="50"/>
      <c r="J251" s="20"/>
      <c r="K251" s="26"/>
      <c r="L251" s="26"/>
      <c r="M251" s="26"/>
      <c r="N251" s="81"/>
      <c r="O251" s="21"/>
      <c r="P251" s="37"/>
      <c r="Q251" s="26"/>
      <c r="R251" s="87"/>
      <c r="S251" s="87"/>
      <c r="T251" s="87"/>
      <c r="U251" s="21"/>
      <c r="V251" s="26"/>
      <c r="W251" s="31"/>
      <c r="X251" s="106"/>
      <c r="Y251" s="31"/>
      <c r="Z251" s="40"/>
      <c r="AA251" s="31"/>
      <c r="AB251" s="32"/>
      <c r="AD251" s="32"/>
      <c r="AF251" s="25"/>
      <c r="AH251" s="97"/>
      <c r="AI251" s="26"/>
      <c r="AK251" s="89"/>
    </row>
    <row r="252" spans="1:38" s="23" customFormat="1" x14ac:dyDescent="0.25">
      <c r="A252" s="58"/>
      <c r="B252" s="94"/>
      <c r="C252" s="78"/>
      <c r="D252" s="16"/>
      <c r="E252" s="81"/>
      <c r="F252" s="26"/>
      <c r="G252" s="26"/>
      <c r="H252" s="21"/>
      <c r="I252" s="50"/>
      <c r="J252" s="20"/>
      <c r="K252" s="26"/>
      <c r="L252" s="26"/>
      <c r="M252" s="26"/>
      <c r="N252" s="81"/>
      <c r="O252" s="21"/>
      <c r="P252" s="50"/>
      <c r="Q252" s="26"/>
      <c r="R252" s="87"/>
      <c r="S252" s="87"/>
      <c r="T252" s="87"/>
      <c r="U252" s="21"/>
      <c r="V252" s="26"/>
      <c r="W252" s="31"/>
      <c r="X252" s="105"/>
      <c r="Y252" s="31"/>
      <c r="Z252" s="40"/>
      <c r="AA252" s="31"/>
      <c r="AB252" s="32"/>
      <c r="AD252" s="32"/>
      <c r="AF252" s="25"/>
      <c r="AH252" s="97"/>
      <c r="AI252" s="26"/>
      <c r="AK252" s="89"/>
    </row>
    <row r="253" spans="1:38" s="23" customFormat="1" x14ac:dyDescent="0.25">
      <c r="A253" s="58"/>
      <c r="B253" s="94"/>
      <c r="C253" s="78"/>
      <c r="D253" s="16"/>
      <c r="E253" s="81"/>
      <c r="F253" s="26"/>
      <c r="G253" s="26"/>
      <c r="H253" s="21"/>
      <c r="I253" s="50"/>
      <c r="J253" s="20"/>
      <c r="K253" s="26"/>
      <c r="L253" s="26"/>
      <c r="M253" s="26"/>
      <c r="N253" s="81"/>
      <c r="O253" s="21"/>
      <c r="P253" s="50"/>
      <c r="Q253" s="26"/>
      <c r="R253" s="87"/>
      <c r="S253" s="87"/>
      <c r="T253" s="87"/>
      <c r="U253" s="21"/>
      <c r="V253" s="26"/>
      <c r="W253" s="31"/>
      <c r="X253" s="105"/>
      <c r="Y253" s="31"/>
      <c r="Z253" s="40"/>
      <c r="AA253" s="31"/>
      <c r="AB253" s="32"/>
      <c r="AD253" s="32"/>
      <c r="AF253" s="25"/>
      <c r="AH253" s="97"/>
      <c r="AI253" s="26"/>
      <c r="AK253" s="89"/>
    </row>
    <row r="254" spans="1:38" s="23" customFormat="1" x14ac:dyDescent="0.25">
      <c r="A254" s="58"/>
      <c r="B254" s="94"/>
      <c r="C254" s="78"/>
      <c r="D254" s="16"/>
      <c r="E254" s="81"/>
      <c r="F254" s="26"/>
      <c r="G254" s="26"/>
      <c r="H254" s="21"/>
      <c r="I254" s="50"/>
      <c r="J254" s="20"/>
      <c r="K254" s="26"/>
      <c r="L254" s="26"/>
      <c r="M254" s="26"/>
      <c r="N254" s="81"/>
      <c r="O254" s="21"/>
      <c r="P254" s="50"/>
      <c r="Q254" s="26"/>
      <c r="R254" s="87"/>
      <c r="S254" s="87"/>
      <c r="T254" s="87"/>
      <c r="U254" s="21"/>
      <c r="V254" s="26"/>
      <c r="W254" s="31"/>
      <c r="X254" s="105"/>
      <c r="Y254" s="31"/>
      <c r="Z254" s="40"/>
      <c r="AA254" s="31"/>
      <c r="AB254" s="32"/>
      <c r="AD254" s="32"/>
      <c r="AF254" s="25"/>
      <c r="AH254" s="97"/>
      <c r="AI254" s="26"/>
      <c r="AK254" s="89"/>
    </row>
    <row r="255" spans="1:38" s="23" customFormat="1" x14ac:dyDescent="0.25">
      <c r="A255" s="58"/>
      <c r="B255" s="94"/>
      <c r="C255" s="78"/>
      <c r="D255" s="16"/>
      <c r="E255" s="81"/>
      <c r="F255" s="26"/>
      <c r="G255" s="26"/>
      <c r="H255" s="21"/>
      <c r="I255" s="50"/>
      <c r="J255" s="20"/>
      <c r="K255" s="26"/>
      <c r="L255" s="26"/>
      <c r="M255" s="26"/>
      <c r="N255" s="84"/>
      <c r="O255" s="21"/>
      <c r="P255" s="50"/>
      <c r="Q255" s="26"/>
      <c r="R255" s="87"/>
      <c r="S255" s="87"/>
      <c r="T255" s="87"/>
      <c r="U255" s="21"/>
      <c r="V255" s="26"/>
      <c r="W255" s="31"/>
      <c r="X255" s="105"/>
      <c r="Y255" s="31"/>
      <c r="Z255" s="40"/>
      <c r="AA255" s="31"/>
      <c r="AB255" s="32"/>
      <c r="AD255" s="32"/>
      <c r="AF255" s="25"/>
      <c r="AH255" s="97"/>
      <c r="AI255" s="26"/>
      <c r="AK255" s="89"/>
    </row>
    <row r="256" spans="1:38" s="23" customFormat="1" x14ac:dyDescent="0.25">
      <c r="A256" s="58"/>
      <c r="B256" s="94"/>
      <c r="C256" s="78"/>
      <c r="D256" s="16"/>
      <c r="E256" s="81"/>
      <c r="F256" s="26"/>
      <c r="G256" s="26"/>
      <c r="H256" s="21"/>
      <c r="I256" s="50"/>
      <c r="J256" s="20"/>
      <c r="K256" s="26"/>
      <c r="L256" s="26"/>
      <c r="M256" s="26"/>
      <c r="N256" s="81"/>
      <c r="O256" s="21"/>
      <c r="P256" s="37"/>
      <c r="Q256" s="26"/>
      <c r="R256" s="87"/>
      <c r="S256" s="87"/>
      <c r="T256" s="87"/>
      <c r="U256" s="21"/>
      <c r="V256" s="26"/>
      <c r="W256" s="31"/>
      <c r="X256" s="108"/>
      <c r="Y256" s="31"/>
      <c r="Z256" s="40"/>
      <c r="AA256" s="31"/>
      <c r="AB256" s="32"/>
      <c r="AD256" s="32"/>
      <c r="AF256" s="25"/>
      <c r="AH256" s="97"/>
      <c r="AI256" s="26"/>
      <c r="AK256" s="89"/>
    </row>
    <row r="257" spans="1:37" s="23" customFormat="1" x14ac:dyDescent="0.25">
      <c r="A257" s="58"/>
      <c r="B257" s="94"/>
      <c r="C257" s="78"/>
      <c r="D257" s="16"/>
      <c r="E257" s="80"/>
      <c r="F257" s="26"/>
      <c r="G257" s="26"/>
      <c r="H257" s="21"/>
      <c r="I257" s="44"/>
      <c r="J257" s="79"/>
      <c r="K257" s="26"/>
      <c r="L257" s="26"/>
      <c r="M257" s="26"/>
      <c r="N257" s="85"/>
      <c r="O257" s="21"/>
      <c r="P257" s="37"/>
      <c r="Q257" s="26"/>
      <c r="R257" s="86"/>
      <c r="S257" s="87"/>
      <c r="T257" s="87"/>
      <c r="U257" s="21"/>
      <c r="V257" s="26"/>
      <c r="W257" s="31"/>
      <c r="X257" s="108"/>
      <c r="Y257" s="31"/>
      <c r="Z257" s="40"/>
      <c r="AA257" s="31"/>
      <c r="AB257" s="32"/>
      <c r="AD257" s="32"/>
      <c r="AF257" s="25"/>
      <c r="AH257" s="86"/>
      <c r="AI257" s="26"/>
      <c r="AK257" s="89"/>
    </row>
    <row r="258" spans="1:37" s="23" customFormat="1" x14ac:dyDescent="0.25">
      <c r="A258" s="58"/>
      <c r="B258" s="94"/>
      <c r="C258" s="78"/>
      <c r="D258" s="16"/>
      <c r="E258" s="80"/>
      <c r="F258" s="26"/>
      <c r="G258" s="26"/>
      <c r="H258" s="21"/>
      <c r="I258" s="44"/>
      <c r="J258" s="130"/>
      <c r="K258" s="26"/>
      <c r="L258" s="26"/>
      <c r="M258" s="26"/>
      <c r="N258" s="85"/>
      <c r="O258" s="21"/>
      <c r="P258" s="37"/>
      <c r="Q258" s="26"/>
      <c r="R258" s="86"/>
      <c r="S258" s="87"/>
      <c r="T258" s="87"/>
      <c r="U258" s="21"/>
      <c r="V258" s="26"/>
      <c r="W258" s="31"/>
      <c r="X258" s="108"/>
      <c r="Y258" s="31"/>
      <c r="Z258" s="40"/>
      <c r="AA258" s="31"/>
      <c r="AB258" s="32"/>
      <c r="AD258" s="32"/>
      <c r="AF258" s="25"/>
      <c r="AH258" s="86"/>
      <c r="AI258" s="26"/>
      <c r="AK258" s="89"/>
    </row>
    <row r="259" spans="1:37" s="23" customFormat="1" x14ac:dyDescent="0.25">
      <c r="A259" s="54"/>
      <c r="B259" s="43"/>
      <c r="C259" s="78"/>
      <c r="D259" s="16"/>
      <c r="E259" s="50"/>
      <c r="F259" s="26"/>
      <c r="G259" s="26"/>
      <c r="H259" s="21"/>
      <c r="I259" s="50"/>
      <c r="J259" s="20"/>
      <c r="K259" s="26"/>
      <c r="L259" s="26"/>
      <c r="M259" s="26"/>
      <c r="N259" s="50"/>
      <c r="O259" s="135"/>
      <c r="P259" s="50"/>
      <c r="Q259" s="26"/>
      <c r="R259" s="20"/>
      <c r="S259" s="26"/>
      <c r="T259" s="26"/>
      <c r="U259" s="21"/>
      <c r="V259" s="26"/>
      <c r="W259" s="31"/>
      <c r="X259" s="109"/>
      <c r="Y259" s="31"/>
      <c r="Z259" s="12"/>
      <c r="AA259" s="31"/>
      <c r="AB259" s="13"/>
      <c r="AD259" s="32"/>
      <c r="AF259" s="25"/>
      <c r="AH259" s="26"/>
      <c r="AI259" s="26"/>
      <c r="AK259" s="25"/>
    </row>
    <row r="260" spans="1:37" s="23" customFormat="1" x14ac:dyDescent="0.25">
      <c r="A260" s="54"/>
      <c r="B260" s="43"/>
      <c r="C260" s="57"/>
      <c r="D260" s="16"/>
      <c r="E260" s="50"/>
      <c r="F260" s="26"/>
      <c r="G260" s="26"/>
      <c r="H260" s="21"/>
      <c r="I260" s="50"/>
      <c r="J260" s="20"/>
      <c r="K260" s="26"/>
      <c r="L260" s="26"/>
      <c r="M260" s="26"/>
      <c r="N260" s="50"/>
      <c r="O260" s="135"/>
      <c r="P260" s="50"/>
      <c r="Q260" s="26"/>
      <c r="R260" s="20"/>
      <c r="S260" s="26"/>
      <c r="T260" s="26"/>
      <c r="U260" s="21"/>
      <c r="V260" s="26"/>
      <c r="W260" s="31"/>
      <c r="X260" s="109"/>
      <c r="Y260" s="31"/>
      <c r="Z260" s="12"/>
      <c r="AA260" s="31"/>
      <c r="AB260" s="13"/>
      <c r="AD260" s="32"/>
      <c r="AF260" s="25"/>
      <c r="AH260" s="26"/>
      <c r="AI260" s="26"/>
      <c r="AK260" s="25"/>
    </row>
    <row r="261" spans="1:37" s="23" customFormat="1" x14ac:dyDescent="0.25">
      <c r="A261" s="54"/>
      <c r="B261" s="43"/>
      <c r="C261" s="57"/>
      <c r="D261" s="16"/>
      <c r="E261" s="50"/>
      <c r="F261" s="26"/>
      <c r="G261" s="26"/>
      <c r="H261" s="21"/>
      <c r="I261" s="50"/>
      <c r="J261" s="20"/>
      <c r="K261" s="26"/>
      <c r="L261" s="26"/>
      <c r="M261" s="26"/>
      <c r="N261" s="50"/>
      <c r="O261" s="135"/>
      <c r="P261" s="50"/>
      <c r="Q261" s="26"/>
      <c r="R261" s="20"/>
      <c r="S261" s="26"/>
      <c r="T261" s="26"/>
      <c r="U261" s="21"/>
      <c r="V261" s="26"/>
      <c r="W261" s="31"/>
      <c r="X261" s="109"/>
      <c r="Y261" s="31"/>
      <c r="Z261" s="12"/>
      <c r="AA261" s="31"/>
      <c r="AB261" s="13"/>
      <c r="AD261" s="32"/>
      <c r="AF261" s="25"/>
      <c r="AH261" s="26"/>
      <c r="AI261" s="26"/>
      <c r="AK261" s="25"/>
    </row>
    <row r="262" spans="1:37" s="23" customFormat="1" x14ac:dyDescent="0.25">
      <c r="A262" s="54"/>
      <c r="B262" s="43"/>
      <c r="C262" s="57"/>
      <c r="D262" s="16"/>
      <c r="E262" s="50"/>
      <c r="F262" s="26"/>
      <c r="G262" s="26"/>
      <c r="H262" s="21"/>
      <c r="I262" s="50"/>
      <c r="J262" s="20"/>
      <c r="K262" s="26"/>
      <c r="L262" s="26"/>
      <c r="M262" s="26"/>
      <c r="N262" s="50"/>
      <c r="O262" s="135"/>
      <c r="P262" s="50"/>
      <c r="Q262" s="26"/>
      <c r="R262" s="20"/>
      <c r="S262" s="26"/>
      <c r="T262" s="26"/>
      <c r="U262" s="21"/>
      <c r="V262" s="26"/>
      <c r="W262" s="31"/>
      <c r="X262" s="109"/>
      <c r="Y262" s="31"/>
      <c r="Z262" s="12"/>
      <c r="AA262" s="31"/>
      <c r="AB262" s="13"/>
      <c r="AD262" s="32"/>
      <c r="AF262" s="25"/>
      <c r="AH262" s="26"/>
      <c r="AI262" s="26"/>
      <c r="AK262" s="25"/>
    </row>
    <row r="263" spans="1:37" s="23" customFormat="1" x14ac:dyDescent="0.25">
      <c r="A263" s="54"/>
      <c r="B263" s="43"/>
      <c r="C263" s="57"/>
      <c r="D263" s="16"/>
      <c r="E263" s="50"/>
      <c r="F263" s="26"/>
      <c r="G263" s="26"/>
      <c r="H263" s="21"/>
      <c r="I263" s="50"/>
      <c r="J263" s="20"/>
      <c r="K263" s="26"/>
      <c r="L263" s="26"/>
      <c r="M263" s="26"/>
      <c r="N263" s="50"/>
      <c r="O263" s="135"/>
      <c r="P263" s="50"/>
      <c r="Q263" s="26"/>
      <c r="R263" s="20"/>
      <c r="S263" s="26"/>
      <c r="T263" s="26"/>
      <c r="U263" s="21"/>
      <c r="V263" s="26"/>
      <c r="W263" s="31"/>
      <c r="X263" s="109"/>
      <c r="Y263" s="31"/>
      <c r="Z263" s="12"/>
      <c r="AA263" s="31"/>
      <c r="AB263" s="13"/>
      <c r="AD263" s="32"/>
      <c r="AF263" s="25"/>
      <c r="AH263" s="26"/>
      <c r="AI263" s="26"/>
      <c r="AK263" s="25"/>
    </row>
    <row r="264" spans="1:37" s="23" customFormat="1" x14ac:dyDescent="0.25">
      <c r="A264" s="54"/>
      <c r="B264" s="43"/>
      <c r="C264" s="57"/>
      <c r="D264" s="16"/>
      <c r="E264" s="50"/>
      <c r="F264" s="26"/>
      <c r="G264" s="26"/>
      <c r="H264" s="21"/>
      <c r="I264" s="50"/>
      <c r="J264" s="20"/>
      <c r="K264" s="26"/>
      <c r="L264" s="26"/>
      <c r="M264" s="26"/>
      <c r="N264" s="50"/>
      <c r="O264" s="135"/>
      <c r="P264" s="50"/>
      <c r="Q264" s="26"/>
      <c r="R264" s="20"/>
      <c r="S264" s="26"/>
      <c r="T264" s="26"/>
      <c r="U264" s="21"/>
      <c r="V264" s="26"/>
      <c r="W264" s="31"/>
      <c r="X264" s="109"/>
      <c r="Y264" s="31"/>
      <c r="Z264" s="12"/>
      <c r="AA264" s="31"/>
      <c r="AB264" s="13"/>
      <c r="AD264" s="32"/>
      <c r="AF264" s="25"/>
      <c r="AH264" s="26"/>
      <c r="AI264" s="26"/>
      <c r="AK264" s="25"/>
    </row>
    <row r="265" spans="1:37" s="23" customFormat="1" x14ac:dyDescent="0.25">
      <c r="A265" s="54"/>
      <c r="B265" s="43"/>
      <c r="C265" s="57"/>
      <c r="D265" s="16"/>
      <c r="E265" s="50"/>
      <c r="F265" s="26"/>
      <c r="G265" s="26"/>
      <c r="H265" s="21"/>
      <c r="I265" s="50"/>
      <c r="J265" s="20"/>
      <c r="K265" s="26"/>
      <c r="L265" s="26"/>
      <c r="M265" s="26"/>
      <c r="N265" s="50"/>
      <c r="O265" s="135"/>
      <c r="P265" s="50"/>
      <c r="Q265" s="26"/>
      <c r="R265" s="20"/>
      <c r="S265" s="26"/>
      <c r="T265" s="26"/>
      <c r="U265" s="21"/>
      <c r="V265" s="26"/>
      <c r="W265" s="31"/>
      <c r="X265" s="109"/>
      <c r="Y265" s="31"/>
      <c r="Z265" s="12"/>
      <c r="AA265" s="31"/>
      <c r="AB265" s="13"/>
      <c r="AD265" s="32"/>
      <c r="AF265" s="25"/>
      <c r="AH265" s="26"/>
      <c r="AI265" s="26"/>
      <c r="AK265" s="25"/>
    </row>
    <row r="266" spans="1:37" s="23" customFormat="1" x14ac:dyDescent="0.25">
      <c r="A266" s="54"/>
      <c r="B266" s="43"/>
      <c r="C266" s="57"/>
      <c r="D266" s="16"/>
      <c r="E266" s="50"/>
      <c r="F266" s="26"/>
      <c r="G266" s="26"/>
      <c r="H266" s="21"/>
      <c r="I266" s="50"/>
      <c r="J266" s="20"/>
      <c r="K266" s="26"/>
      <c r="L266" s="26"/>
      <c r="M266" s="26"/>
      <c r="N266" s="50"/>
      <c r="O266" s="135"/>
      <c r="P266" s="50"/>
      <c r="Q266" s="26"/>
      <c r="R266" s="20"/>
      <c r="S266" s="26"/>
      <c r="T266" s="26"/>
      <c r="U266" s="21"/>
      <c r="V266" s="26"/>
      <c r="W266" s="31"/>
      <c r="X266" s="109"/>
      <c r="Y266" s="31"/>
      <c r="Z266" s="12"/>
      <c r="AA266" s="31"/>
      <c r="AB266" s="13"/>
      <c r="AD266" s="32"/>
      <c r="AF266" s="25"/>
      <c r="AH266" s="26"/>
      <c r="AI266" s="26"/>
      <c r="AK266" s="25"/>
    </row>
    <row r="267" spans="1:37" s="23" customFormat="1" x14ac:dyDescent="0.25">
      <c r="A267" s="54"/>
      <c r="B267" s="43"/>
      <c r="C267" s="57"/>
      <c r="D267" s="16"/>
      <c r="E267" s="50"/>
      <c r="F267" s="26"/>
      <c r="G267" s="26"/>
      <c r="H267" s="21"/>
      <c r="I267" s="50"/>
      <c r="J267" s="20"/>
      <c r="K267" s="26"/>
      <c r="L267" s="26"/>
      <c r="M267" s="26"/>
      <c r="N267" s="50"/>
      <c r="O267" s="135"/>
      <c r="P267" s="50"/>
      <c r="Q267" s="26"/>
      <c r="R267" s="20"/>
      <c r="S267" s="26"/>
      <c r="T267" s="26"/>
      <c r="U267" s="21"/>
      <c r="V267" s="26"/>
      <c r="W267" s="31"/>
      <c r="X267" s="109"/>
      <c r="Y267" s="31"/>
      <c r="Z267" s="12"/>
      <c r="AA267" s="31"/>
      <c r="AB267" s="13"/>
      <c r="AD267" s="32"/>
      <c r="AF267" s="25"/>
      <c r="AH267" s="26"/>
      <c r="AI267" s="26"/>
      <c r="AK267" s="25"/>
    </row>
    <row r="268" spans="1:37" s="23" customFormat="1" x14ac:dyDescent="0.25">
      <c r="A268" s="54"/>
      <c r="B268" s="43"/>
      <c r="C268" s="57"/>
      <c r="D268" s="16"/>
      <c r="E268" s="50"/>
      <c r="F268" s="26"/>
      <c r="G268" s="26"/>
      <c r="H268" s="21"/>
      <c r="I268" s="50"/>
      <c r="J268" s="20"/>
      <c r="K268" s="26"/>
      <c r="L268" s="26"/>
      <c r="M268" s="26"/>
      <c r="N268" s="50"/>
      <c r="O268" s="135"/>
      <c r="P268" s="50"/>
      <c r="Q268" s="26"/>
      <c r="R268" s="20"/>
      <c r="S268" s="26"/>
      <c r="T268" s="26"/>
      <c r="U268" s="21"/>
      <c r="V268" s="26"/>
      <c r="W268" s="31"/>
      <c r="X268" s="109"/>
      <c r="Y268" s="31"/>
      <c r="Z268" s="12"/>
      <c r="AA268" s="31"/>
      <c r="AB268" s="13"/>
      <c r="AD268" s="32"/>
      <c r="AF268" s="25"/>
      <c r="AH268" s="26"/>
      <c r="AI268" s="26"/>
      <c r="AK268" s="25"/>
    </row>
    <row r="269" spans="1:37" s="23" customFormat="1" x14ac:dyDescent="0.25">
      <c r="A269" s="54"/>
      <c r="B269" s="43"/>
      <c r="C269" s="57"/>
      <c r="D269" s="16"/>
      <c r="E269" s="50"/>
      <c r="F269" s="26"/>
      <c r="G269" s="26"/>
      <c r="H269" s="21"/>
      <c r="I269" s="50"/>
      <c r="J269" s="20"/>
      <c r="K269" s="26"/>
      <c r="L269" s="26"/>
      <c r="M269" s="26"/>
      <c r="N269" s="50"/>
      <c r="O269" s="135"/>
      <c r="P269" s="50"/>
      <c r="Q269" s="26"/>
      <c r="R269" s="20"/>
      <c r="S269" s="26"/>
      <c r="T269" s="26"/>
      <c r="U269" s="21"/>
      <c r="V269" s="26"/>
      <c r="W269" s="31"/>
      <c r="X269" s="109"/>
      <c r="Y269" s="31"/>
      <c r="Z269" s="12"/>
      <c r="AA269" s="31"/>
      <c r="AB269" s="13"/>
      <c r="AD269" s="32"/>
      <c r="AF269" s="25"/>
      <c r="AH269" s="26"/>
      <c r="AI269" s="26"/>
      <c r="AK269" s="25"/>
    </row>
    <row r="270" spans="1:37" s="23" customFormat="1" x14ac:dyDescent="0.25">
      <c r="A270" s="54"/>
      <c r="B270" s="43"/>
      <c r="C270" s="57"/>
      <c r="D270" s="16"/>
      <c r="E270" s="50"/>
      <c r="F270" s="26"/>
      <c r="G270" s="26"/>
      <c r="H270" s="21"/>
      <c r="I270" s="50"/>
      <c r="J270" s="20"/>
      <c r="K270" s="26"/>
      <c r="L270" s="26"/>
      <c r="M270" s="26"/>
      <c r="N270" s="50"/>
      <c r="O270" s="135"/>
      <c r="P270" s="50"/>
      <c r="Q270" s="26"/>
      <c r="R270" s="20"/>
      <c r="S270" s="26"/>
      <c r="T270" s="26"/>
      <c r="U270" s="21"/>
      <c r="V270" s="26"/>
      <c r="W270" s="31"/>
      <c r="X270" s="109"/>
      <c r="Y270" s="31"/>
      <c r="Z270" s="12"/>
      <c r="AA270" s="31"/>
      <c r="AB270" s="13"/>
      <c r="AD270" s="32"/>
      <c r="AF270" s="25"/>
      <c r="AH270" s="26"/>
      <c r="AI270" s="26"/>
      <c r="AK270" s="25"/>
    </row>
    <row r="271" spans="1:37" s="23" customFormat="1" x14ac:dyDescent="0.25">
      <c r="A271" s="54"/>
      <c r="B271" s="43"/>
      <c r="C271" s="57"/>
      <c r="D271" s="16"/>
      <c r="E271" s="50"/>
      <c r="F271" s="26"/>
      <c r="G271" s="26"/>
      <c r="H271" s="21"/>
      <c r="I271" s="50"/>
      <c r="J271" s="20"/>
      <c r="K271" s="26"/>
      <c r="L271" s="26"/>
      <c r="M271" s="26"/>
      <c r="N271" s="50"/>
      <c r="O271" s="135"/>
      <c r="P271" s="50"/>
      <c r="Q271" s="26"/>
      <c r="R271" s="20"/>
      <c r="S271" s="26"/>
      <c r="T271" s="26"/>
      <c r="U271" s="21"/>
      <c r="V271" s="26"/>
      <c r="W271" s="31"/>
      <c r="X271" s="109"/>
      <c r="Y271" s="31"/>
      <c r="Z271" s="12"/>
      <c r="AA271" s="31"/>
      <c r="AB271" s="13"/>
      <c r="AD271" s="32"/>
      <c r="AF271" s="25"/>
      <c r="AH271" s="26"/>
      <c r="AI271" s="26"/>
      <c r="AK271" s="25"/>
    </row>
    <row r="272" spans="1:37" s="23" customFormat="1" x14ac:dyDescent="0.25">
      <c r="A272" s="54"/>
      <c r="B272" s="43"/>
      <c r="C272" s="57"/>
      <c r="D272" s="16"/>
      <c r="E272" s="50"/>
      <c r="F272" s="26"/>
      <c r="G272" s="26"/>
      <c r="H272" s="21"/>
      <c r="I272" s="50"/>
      <c r="J272" s="20"/>
      <c r="K272" s="26"/>
      <c r="L272" s="26"/>
      <c r="M272" s="26"/>
      <c r="N272" s="50"/>
      <c r="O272" s="135"/>
      <c r="P272" s="50"/>
      <c r="Q272" s="26"/>
      <c r="R272" s="20"/>
      <c r="S272" s="26"/>
      <c r="T272" s="26"/>
      <c r="U272" s="21"/>
      <c r="V272" s="26"/>
      <c r="W272" s="31"/>
      <c r="X272" s="109"/>
      <c r="Y272" s="31"/>
      <c r="Z272" s="12"/>
      <c r="AA272" s="31"/>
      <c r="AB272" s="13"/>
      <c r="AD272" s="32"/>
      <c r="AF272" s="25"/>
      <c r="AH272" s="26"/>
      <c r="AI272" s="26"/>
      <c r="AK272" s="25"/>
    </row>
    <row r="273" spans="1:37" s="23" customFormat="1" x14ac:dyDescent="0.25">
      <c r="A273" s="54"/>
      <c r="B273" s="43"/>
      <c r="C273" s="57"/>
      <c r="D273" s="16"/>
      <c r="E273" s="50"/>
      <c r="F273" s="26"/>
      <c r="G273" s="26"/>
      <c r="H273" s="21"/>
      <c r="I273" s="50"/>
      <c r="J273" s="20"/>
      <c r="K273" s="26"/>
      <c r="L273" s="26"/>
      <c r="M273" s="26"/>
      <c r="N273" s="50"/>
      <c r="O273" s="135"/>
      <c r="P273" s="50"/>
      <c r="Q273" s="26"/>
      <c r="R273" s="20"/>
      <c r="S273" s="26"/>
      <c r="T273" s="26"/>
      <c r="U273" s="21"/>
      <c r="V273" s="26"/>
      <c r="W273" s="31"/>
      <c r="X273" s="109"/>
      <c r="Y273" s="31"/>
      <c r="Z273" s="12"/>
      <c r="AA273" s="31"/>
      <c r="AB273" s="13"/>
      <c r="AD273" s="32"/>
      <c r="AF273" s="25"/>
      <c r="AH273" s="26"/>
      <c r="AI273" s="26"/>
      <c r="AK273" s="25"/>
    </row>
    <row r="274" spans="1:37" s="23" customFormat="1" x14ac:dyDescent="0.25">
      <c r="A274" s="54"/>
      <c r="B274" s="43"/>
      <c r="C274" s="57"/>
      <c r="D274" s="16"/>
      <c r="E274" s="50"/>
      <c r="F274" s="26"/>
      <c r="G274" s="26"/>
      <c r="H274" s="21"/>
      <c r="I274" s="50"/>
      <c r="J274" s="20"/>
      <c r="K274" s="26"/>
      <c r="L274" s="26"/>
      <c r="M274" s="26"/>
      <c r="N274" s="50"/>
      <c r="O274" s="135"/>
      <c r="P274" s="50"/>
      <c r="Q274" s="26"/>
      <c r="R274" s="20"/>
      <c r="S274" s="26"/>
      <c r="T274" s="26"/>
      <c r="U274" s="21"/>
      <c r="V274" s="26"/>
      <c r="W274" s="31"/>
      <c r="X274" s="109"/>
      <c r="Y274" s="31"/>
      <c r="Z274" s="12"/>
      <c r="AA274" s="31"/>
      <c r="AB274" s="13"/>
      <c r="AD274" s="32"/>
      <c r="AF274" s="25"/>
      <c r="AH274" s="26"/>
      <c r="AI274" s="26"/>
      <c r="AK274" s="25"/>
    </row>
    <row r="275" spans="1:37" s="23" customFormat="1" x14ac:dyDescent="0.25">
      <c r="A275" s="54"/>
      <c r="B275" s="43"/>
      <c r="C275" s="57"/>
      <c r="D275" s="16"/>
      <c r="E275" s="50"/>
      <c r="F275" s="26"/>
      <c r="G275" s="26"/>
      <c r="H275" s="21"/>
      <c r="I275" s="50"/>
      <c r="J275" s="20"/>
      <c r="K275" s="26"/>
      <c r="L275" s="26"/>
      <c r="M275" s="26"/>
      <c r="N275" s="50"/>
      <c r="O275" s="135"/>
      <c r="P275" s="50"/>
      <c r="Q275" s="26"/>
      <c r="R275" s="20"/>
      <c r="S275" s="26"/>
      <c r="T275" s="26"/>
      <c r="U275" s="21"/>
      <c r="V275" s="26"/>
      <c r="W275" s="31"/>
      <c r="X275" s="109"/>
      <c r="Y275" s="31"/>
      <c r="Z275" s="12"/>
      <c r="AA275" s="31"/>
      <c r="AB275" s="13"/>
      <c r="AD275" s="32"/>
      <c r="AF275" s="25"/>
      <c r="AH275" s="26"/>
      <c r="AI275" s="26"/>
      <c r="AK275" s="25"/>
    </row>
    <row r="276" spans="1:37" s="23" customFormat="1" x14ac:dyDescent="0.25">
      <c r="A276" s="54"/>
      <c r="B276" s="43"/>
      <c r="C276" s="57"/>
      <c r="D276" s="16"/>
      <c r="E276" s="50"/>
      <c r="F276" s="26"/>
      <c r="G276" s="26"/>
      <c r="H276" s="21"/>
      <c r="I276" s="50"/>
      <c r="J276" s="20"/>
      <c r="K276" s="26"/>
      <c r="L276" s="26"/>
      <c r="M276" s="26"/>
      <c r="N276" s="50"/>
      <c r="O276" s="135"/>
      <c r="P276" s="50"/>
      <c r="Q276" s="26"/>
      <c r="R276" s="20"/>
      <c r="S276" s="26"/>
      <c r="T276" s="26"/>
      <c r="U276" s="21"/>
      <c r="V276" s="26"/>
      <c r="W276" s="31"/>
      <c r="X276" s="109"/>
      <c r="Y276" s="31"/>
      <c r="Z276" s="12"/>
      <c r="AA276" s="31"/>
      <c r="AB276" s="13"/>
      <c r="AD276" s="32"/>
      <c r="AF276" s="25"/>
      <c r="AH276" s="26"/>
      <c r="AI276" s="26"/>
      <c r="AK276" s="25"/>
    </row>
    <row r="277" spans="1:37" s="23" customFormat="1" x14ac:dyDescent="0.25">
      <c r="A277" s="54"/>
      <c r="B277" s="43"/>
      <c r="C277" s="57"/>
      <c r="D277" s="16"/>
      <c r="E277" s="50"/>
      <c r="F277" s="26"/>
      <c r="G277" s="26"/>
      <c r="H277" s="21"/>
      <c r="I277" s="50"/>
      <c r="J277" s="20"/>
      <c r="K277" s="26"/>
      <c r="L277" s="26"/>
      <c r="M277" s="26"/>
      <c r="N277" s="50"/>
      <c r="O277" s="135"/>
      <c r="P277" s="50"/>
      <c r="Q277" s="26"/>
      <c r="R277" s="20"/>
      <c r="S277" s="26"/>
      <c r="T277" s="26"/>
      <c r="U277" s="21"/>
      <c r="V277" s="26"/>
      <c r="W277" s="31"/>
      <c r="X277" s="109"/>
      <c r="Y277" s="31"/>
      <c r="Z277" s="12"/>
      <c r="AA277" s="31"/>
      <c r="AB277" s="13"/>
      <c r="AD277" s="32"/>
      <c r="AF277" s="25"/>
      <c r="AH277" s="26"/>
      <c r="AI277" s="26"/>
      <c r="AK277" s="25"/>
    </row>
    <row r="278" spans="1:37" s="23" customFormat="1" x14ac:dyDescent="0.25">
      <c r="A278" s="54"/>
      <c r="B278" s="43"/>
      <c r="C278" s="57"/>
      <c r="D278" s="16"/>
      <c r="E278" s="50"/>
      <c r="F278" s="26"/>
      <c r="G278" s="26"/>
      <c r="H278" s="21"/>
      <c r="I278" s="50"/>
      <c r="J278" s="20"/>
      <c r="K278" s="26"/>
      <c r="L278" s="26"/>
      <c r="M278" s="26"/>
      <c r="N278" s="50"/>
      <c r="O278" s="135"/>
      <c r="P278" s="50"/>
      <c r="Q278" s="26"/>
      <c r="R278" s="20"/>
      <c r="S278" s="26"/>
      <c r="T278" s="26"/>
      <c r="U278" s="21"/>
      <c r="V278" s="26"/>
      <c r="W278" s="31"/>
      <c r="X278" s="109"/>
      <c r="Y278" s="31"/>
      <c r="Z278" s="12"/>
      <c r="AA278" s="31"/>
      <c r="AB278" s="13"/>
      <c r="AD278" s="32"/>
      <c r="AF278" s="25"/>
      <c r="AH278" s="26"/>
      <c r="AI278" s="26"/>
      <c r="AK278" s="25"/>
    </row>
    <row r="279" spans="1:37" s="23" customFormat="1" x14ac:dyDescent="0.25">
      <c r="A279" s="54"/>
      <c r="B279" s="43"/>
      <c r="C279" s="57"/>
      <c r="D279" s="16"/>
      <c r="E279" s="50"/>
      <c r="F279" s="26"/>
      <c r="G279" s="26"/>
      <c r="H279" s="21"/>
      <c r="I279" s="50"/>
      <c r="J279" s="20"/>
      <c r="K279" s="26"/>
      <c r="L279" s="26"/>
      <c r="M279" s="26"/>
      <c r="N279" s="50"/>
      <c r="O279" s="135"/>
      <c r="P279" s="50"/>
      <c r="Q279" s="26"/>
      <c r="R279" s="20"/>
      <c r="S279" s="26"/>
      <c r="T279" s="26"/>
      <c r="U279" s="21"/>
      <c r="V279" s="26"/>
      <c r="W279" s="31"/>
      <c r="X279" s="109"/>
      <c r="Y279" s="31"/>
      <c r="Z279" s="12"/>
      <c r="AA279" s="31"/>
      <c r="AB279" s="13"/>
      <c r="AD279" s="32"/>
      <c r="AF279" s="25"/>
      <c r="AH279" s="26"/>
      <c r="AI279" s="26"/>
      <c r="AK279" s="25"/>
    </row>
    <row r="280" spans="1:37" s="23" customFormat="1" x14ac:dyDescent="0.25">
      <c r="A280" s="54"/>
      <c r="B280" s="43"/>
      <c r="C280" s="57"/>
      <c r="D280" s="16"/>
      <c r="E280" s="50"/>
      <c r="F280" s="26"/>
      <c r="G280" s="26"/>
      <c r="H280" s="21"/>
      <c r="I280" s="50"/>
      <c r="J280" s="20"/>
      <c r="K280" s="26"/>
      <c r="L280" s="26"/>
      <c r="M280" s="26"/>
      <c r="N280" s="50"/>
      <c r="O280" s="135"/>
      <c r="P280" s="50"/>
      <c r="Q280" s="26"/>
      <c r="R280" s="20"/>
      <c r="S280" s="26"/>
      <c r="T280" s="26"/>
      <c r="U280" s="21"/>
      <c r="V280" s="26"/>
      <c r="W280" s="31"/>
      <c r="X280" s="109"/>
      <c r="Y280" s="31"/>
      <c r="Z280" s="12"/>
      <c r="AA280" s="31"/>
      <c r="AB280" s="13"/>
      <c r="AD280" s="32"/>
      <c r="AF280" s="25"/>
      <c r="AH280" s="26"/>
      <c r="AI280" s="26"/>
      <c r="AK280" s="25"/>
    </row>
    <row r="281" spans="1:37" s="23" customFormat="1" x14ac:dyDescent="0.25">
      <c r="A281" s="54"/>
      <c r="B281" s="43"/>
      <c r="C281" s="57"/>
      <c r="D281" s="16"/>
      <c r="E281" s="50"/>
      <c r="F281" s="26"/>
      <c r="G281" s="26"/>
      <c r="H281" s="21"/>
      <c r="I281" s="50"/>
      <c r="J281" s="20"/>
      <c r="K281" s="26"/>
      <c r="L281" s="26"/>
      <c r="M281" s="26"/>
      <c r="N281" s="50"/>
      <c r="O281" s="135"/>
      <c r="P281" s="50"/>
      <c r="Q281" s="26"/>
      <c r="R281" s="20"/>
      <c r="S281" s="26"/>
      <c r="T281" s="26"/>
      <c r="U281" s="21"/>
      <c r="V281" s="26"/>
      <c r="W281" s="31"/>
      <c r="X281" s="109"/>
      <c r="Y281" s="31"/>
      <c r="Z281" s="12"/>
      <c r="AA281" s="31"/>
      <c r="AB281" s="13"/>
      <c r="AD281" s="32"/>
      <c r="AF281" s="25"/>
      <c r="AH281" s="26"/>
      <c r="AI281" s="26"/>
      <c r="AK281" s="25"/>
    </row>
    <row r="282" spans="1:37" s="23" customFormat="1" x14ac:dyDescent="0.25">
      <c r="A282" s="54"/>
      <c r="B282" s="43"/>
      <c r="C282" s="57"/>
      <c r="D282" s="16"/>
      <c r="E282" s="50"/>
      <c r="F282" s="26"/>
      <c r="G282" s="26"/>
      <c r="H282" s="21"/>
      <c r="I282" s="50"/>
      <c r="J282" s="20"/>
      <c r="K282" s="26"/>
      <c r="L282" s="26"/>
      <c r="M282" s="26"/>
      <c r="N282" s="50"/>
      <c r="O282" s="135"/>
      <c r="P282" s="50"/>
      <c r="Q282" s="26"/>
      <c r="R282" s="20"/>
      <c r="S282" s="26"/>
      <c r="T282" s="26"/>
      <c r="U282" s="21"/>
      <c r="V282" s="26"/>
      <c r="W282" s="31"/>
      <c r="X282" s="109"/>
      <c r="Y282" s="31"/>
      <c r="Z282" s="12"/>
      <c r="AA282" s="31"/>
      <c r="AB282" s="13"/>
      <c r="AD282" s="32"/>
      <c r="AF282" s="25"/>
      <c r="AH282" s="26"/>
      <c r="AI282" s="26"/>
      <c r="AK282" s="25"/>
    </row>
    <row r="283" spans="1:37" s="23" customFormat="1" x14ac:dyDescent="0.25">
      <c r="A283" s="54"/>
      <c r="B283" s="43"/>
      <c r="C283" s="57"/>
      <c r="D283" s="16"/>
      <c r="E283" s="50"/>
      <c r="F283" s="26"/>
      <c r="G283" s="26"/>
      <c r="H283" s="21"/>
      <c r="I283" s="50"/>
      <c r="J283" s="20"/>
      <c r="K283" s="26"/>
      <c r="L283" s="26"/>
      <c r="M283" s="26"/>
      <c r="N283" s="50"/>
      <c r="O283" s="135"/>
      <c r="P283" s="50"/>
      <c r="Q283" s="26"/>
      <c r="R283" s="20"/>
      <c r="S283" s="26"/>
      <c r="T283" s="26"/>
      <c r="U283" s="21"/>
      <c r="V283" s="26"/>
      <c r="W283" s="31"/>
      <c r="X283" s="109"/>
      <c r="Y283" s="31"/>
      <c r="Z283" s="12"/>
      <c r="AA283" s="31"/>
      <c r="AB283" s="13"/>
      <c r="AD283" s="32"/>
      <c r="AF283" s="25"/>
      <c r="AH283" s="26"/>
      <c r="AI283" s="26"/>
      <c r="AK283" s="25"/>
    </row>
    <row r="284" spans="1:37" s="23" customFormat="1" x14ac:dyDescent="0.25">
      <c r="A284" s="54"/>
      <c r="B284" s="43"/>
      <c r="C284" s="57"/>
      <c r="D284" s="16"/>
      <c r="E284" s="50"/>
      <c r="F284" s="26"/>
      <c r="G284" s="26"/>
      <c r="H284" s="21"/>
      <c r="I284" s="50"/>
      <c r="J284" s="20"/>
      <c r="K284" s="26"/>
      <c r="L284" s="26"/>
      <c r="M284" s="26"/>
      <c r="N284" s="50"/>
      <c r="O284" s="135"/>
      <c r="P284" s="50"/>
      <c r="Q284" s="26"/>
      <c r="R284" s="20"/>
      <c r="S284" s="26"/>
      <c r="T284" s="26"/>
      <c r="U284" s="21"/>
      <c r="V284" s="26"/>
      <c r="W284" s="31"/>
      <c r="X284" s="109"/>
      <c r="Y284" s="31"/>
      <c r="Z284" s="12"/>
      <c r="AA284" s="31"/>
      <c r="AB284" s="13"/>
      <c r="AD284" s="32"/>
      <c r="AF284" s="25"/>
      <c r="AH284" s="26"/>
      <c r="AI284" s="26"/>
      <c r="AK284" s="25"/>
    </row>
    <row r="285" spans="1:37" s="23" customFormat="1" x14ac:dyDescent="0.25">
      <c r="A285" s="54"/>
      <c r="B285" s="43"/>
      <c r="C285" s="57"/>
      <c r="D285" s="16"/>
      <c r="E285" s="50"/>
      <c r="F285" s="26"/>
      <c r="G285" s="26"/>
      <c r="H285" s="21"/>
      <c r="I285" s="50"/>
      <c r="J285" s="20"/>
      <c r="K285" s="26"/>
      <c r="L285" s="26"/>
      <c r="M285" s="26"/>
      <c r="N285" s="50"/>
      <c r="O285" s="135"/>
      <c r="P285" s="50"/>
      <c r="Q285" s="26"/>
      <c r="R285" s="20"/>
      <c r="S285" s="26"/>
      <c r="T285" s="26"/>
      <c r="U285" s="21"/>
      <c r="V285" s="26"/>
      <c r="W285" s="31"/>
      <c r="X285" s="109"/>
      <c r="Y285" s="31"/>
      <c r="Z285" s="12"/>
      <c r="AA285" s="31"/>
      <c r="AB285" s="13"/>
      <c r="AD285" s="32"/>
      <c r="AF285" s="25"/>
      <c r="AH285" s="26"/>
      <c r="AI285" s="26"/>
      <c r="AK285" s="25"/>
    </row>
    <row r="286" spans="1:37" s="23" customFormat="1" x14ac:dyDescent="0.25">
      <c r="A286" s="54"/>
      <c r="B286" s="43"/>
      <c r="C286" s="57"/>
      <c r="D286" s="16"/>
      <c r="E286" s="50"/>
      <c r="F286" s="26"/>
      <c r="G286" s="26"/>
      <c r="H286" s="21"/>
      <c r="I286" s="50"/>
      <c r="J286" s="20"/>
      <c r="K286" s="26"/>
      <c r="L286" s="26"/>
      <c r="M286" s="26"/>
      <c r="N286" s="50"/>
      <c r="O286" s="135"/>
      <c r="P286" s="50"/>
      <c r="Q286" s="26"/>
      <c r="R286" s="20"/>
      <c r="S286" s="26"/>
      <c r="T286" s="26"/>
      <c r="U286" s="21"/>
      <c r="V286" s="26"/>
      <c r="W286" s="31"/>
      <c r="X286" s="109"/>
      <c r="Y286" s="31"/>
      <c r="Z286" s="12"/>
      <c r="AA286" s="31"/>
      <c r="AB286" s="13"/>
      <c r="AD286" s="32"/>
      <c r="AF286" s="25"/>
      <c r="AH286" s="26"/>
      <c r="AI286" s="26"/>
      <c r="AK286" s="25"/>
    </row>
    <row r="287" spans="1:37" s="23" customFormat="1" x14ac:dyDescent="0.25">
      <c r="A287" s="54"/>
      <c r="B287" s="43"/>
      <c r="C287" s="57"/>
      <c r="D287" s="16"/>
      <c r="E287" s="50"/>
      <c r="F287" s="26"/>
      <c r="G287" s="26"/>
      <c r="H287" s="21"/>
      <c r="I287" s="50"/>
      <c r="J287" s="20"/>
      <c r="K287" s="26"/>
      <c r="L287" s="26"/>
      <c r="M287" s="26"/>
      <c r="N287" s="50"/>
      <c r="O287" s="135"/>
      <c r="P287" s="50"/>
      <c r="Q287" s="26"/>
      <c r="R287" s="20"/>
      <c r="S287" s="26"/>
      <c r="T287" s="26"/>
      <c r="U287" s="21"/>
      <c r="V287" s="26"/>
      <c r="W287" s="31"/>
      <c r="X287" s="109"/>
      <c r="Y287" s="31"/>
      <c r="Z287" s="12"/>
      <c r="AA287" s="31"/>
      <c r="AB287" s="13"/>
      <c r="AD287" s="32"/>
      <c r="AF287" s="25"/>
      <c r="AH287" s="26"/>
      <c r="AI287" s="26"/>
      <c r="AK287" s="25"/>
    </row>
    <row r="288" spans="1:37" s="23" customFormat="1" x14ac:dyDescent="0.25">
      <c r="A288" s="54"/>
      <c r="B288" s="43"/>
      <c r="C288" s="57"/>
      <c r="D288" s="16"/>
      <c r="E288" s="50"/>
      <c r="F288" s="26"/>
      <c r="G288" s="26"/>
      <c r="H288" s="21"/>
      <c r="I288" s="50"/>
      <c r="J288" s="20"/>
      <c r="K288" s="26"/>
      <c r="L288" s="26"/>
      <c r="M288" s="26"/>
      <c r="N288" s="50"/>
      <c r="O288" s="135"/>
      <c r="P288" s="50"/>
      <c r="Q288" s="26"/>
      <c r="R288" s="20"/>
      <c r="S288" s="26"/>
      <c r="T288" s="26"/>
      <c r="U288" s="21"/>
      <c r="V288" s="26"/>
      <c r="W288" s="31"/>
      <c r="X288" s="109"/>
      <c r="Y288" s="31"/>
      <c r="Z288" s="12"/>
      <c r="AA288" s="31"/>
      <c r="AB288" s="13"/>
      <c r="AD288" s="32"/>
      <c r="AF288" s="25"/>
      <c r="AH288" s="26"/>
      <c r="AI288" s="26"/>
      <c r="AK288" s="25"/>
    </row>
    <row r="289" spans="1:37" s="23" customFormat="1" x14ac:dyDescent="0.25">
      <c r="A289" s="54"/>
      <c r="B289" s="43"/>
      <c r="C289" s="57"/>
      <c r="D289" s="16"/>
      <c r="E289" s="50"/>
      <c r="F289" s="26"/>
      <c r="G289" s="26"/>
      <c r="H289" s="21"/>
      <c r="I289" s="50"/>
      <c r="J289" s="20"/>
      <c r="K289" s="26"/>
      <c r="L289" s="26"/>
      <c r="M289" s="26"/>
      <c r="N289" s="50"/>
      <c r="O289" s="135"/>
      <c r="P289" s="50"/>
      <c r="Q289" s="26"/>
      <c r="R289" s="20"/>
      <c r="S289" s="26"/>
      <c r="T289" s="26"/>
      <c r="U289" s="21"/>
      <c r="V289" s="26"/>
      <c r="W289" s="31"/>
      <c r="X289" s="109"/>
      <c r="Y289" s="31"/>
      <c r="Z289" s="12"/>
      <c r="AA289" s="31"/>
      <c r="AB289" s="13"/>
      <c r="AD289" s="32"/>
      <c r="AF289" s="25"/>
      <c r="AH289" s="26"/>
      <c r="AI289" s="26"/>
      <c r="AK289" s="25"/>
    </row>
    <row r="290" spans="1:37" s="23" customFormat="1" x14ac:dyDescent="0.25">
      <c r="A290" s="54"/>
      <c r="B290" s="43"/>
      <c r="C290" s="57"/>
      <c r="D290" s="16"/>
      <c r="E290" s="50"/>
      <c r="F290" s="26"/>
      <c r="G290" s="26"/>
      <c r="H290" s="21"/>
      <c r="I290" s="50"/>
      <c r="J290" s="20"/>
      <c r="K290" s="26"/>
      <c r="L290" s="26"/>
      <c r="M290" s="26"/>
      <c r="N290" s="50"/>
      <c r="O290" s="135"/>
      <c r="P290" s="50"/>
      <c r="Q290" s="26"/>
      <c r="R290" s="20"/>
      <c r="S290" s="26"/>
      <c r="T290" s="26"/>
      <c r="U290" s="21"/>
      <c r="V290" s="26"/>
      <c r="W290" s="31"/>
      <c r="X290" s="109"/>
      <c r="Y290" s="31"/>
      <c r="Z290" s="12"/>
      <c r="AA290" s="31"/>
      <c r="AB290" s="13"/>
      <c r="AD290" s="32"/>
      <c r="AF290" s="25"/>
      <c r="AH290" s="26"/>
      <c r="AI290" s="26"/>
      <c r="AK290" s="25"/>
    </row>
    <row r="291" spans="1:37" s="23" customFormat="1" x14ac:dyDescent="0.25">
      <c r="A291" s="54"/>
      <c r="B291" s="43"/>
      <c r="C291" s="57"/>
      <c r="D291" s="16"/>
      <c r="E291" s="50"/>
      <c r="F291" s="26"/>
      <c r="G291" s="26"/>
      <c r="H291" s="21"/>
      <c r="I291" s="50"/>
      <c r="J291" s="20"/>
      <c r="K291" s="26"/>
      <c r="L291" s="26"/>
      <c r="M291" s="26"/>
      <c r="N291" s="50"/>
      <c r="O291" s="135"/>
      <c r="P291" s="50"/>
      <c r="Q291" s="26"/>
      <c r="R291" s="20"/>
      <c r="S291" s="26"/>
      <c r="T291" s="26"/>
      <c r="U291" s="21"/>
      <c r="V291" s="26"/>
      <c r="W291" s="31"/>
      <c r="X291" s="109"/>
      <c r="Y291" s="31"/>
      <c r="Z291" s="12"/>
      <c r="AA291" s="31"/>
      <c r="AB291" s="13"/>
      <c r="AD291" s="32"/>
      <c r="AF291" s="25"/>
      <c r="AH291" s="26"/>
      <c r="AI291" s="26"/>
      <c r="AK291" s="25"/>
    </row>
    <row r="292" spans="1:37" s="23" customFormat="1" x14ac:dyDescent="0.25">
      <c r="A292" s="54"/>
      <c r="B292" s="43"/>
      <c r="C292" s="57"/>
      <c r="D292" s="16"/>
      <c r="E292" s="50"/>
      <c r="F292" s="26"/>
      <c r="G292" s="26"/>
      <c r="H292" s="21"/>
      <c r="I292" s="50"/>
      <c r="J292" s="20"/>
      <c r="K292" s="26"/>
      <c r="L292" s="26"/>
      <c r="M292" s="26"/>
      <c r="N292" s="50"/>
      <c r="O292" s="135"/>
      <c r="P292" s="50"/>
      <c r="Q292" s="26"/>
      <c r="R292" s="20"/>
      <c r="S292" s="26"/>
      <c r="T292" s="26"/>
      <c r="U292" s="21"/>
      <c r="V292" s="26"/>
      <c r="W292" s="31"/>
      <c r="X292" s="109"/>
      <c r="Y292" s="31"/>
      <c r="Z292" s="12"/>
      <c r="AA292" s="31"/>
      <c r="AB292" s="13"/>
      <c r="AD292" s="32"/>
      <c r="AF292" s="25"/>
      <c r="AH292" s="26"/>
      <c r="AI292" s="26"/>
      <c r="AK292" s="25"/>
    </row>
    <row r="293" spans="1:37" s="23" customFormat="1" x14ac:dyDescent="0.25">
      <c r="A293" s="54"/>
      <c r="B293" s="43"/>
      <c r="C293" s="57"/>
      <c r="D293" s="16"/>
      <c r="E293" s="50"/>
      <c r="F293" s="26"/>
      <c r="G293" s="26"/>
      <c r="H293" s="21"/>
      <c r="I293" s="50"/>
      <c r="J293" s="20"/>
      <c r="K293" s="26"/>
      <c r="L293" s="26"/>
      <c r="M293" s="26"/>
      <c r="N293" s="50"/>
      <c r="O293" s="135"/>
      <c r="P293" s="50"/>
      <c r="Q293" s="26"/>
      <c r="R293" s="20"/>
      <c r="S293" s="26"/>
      <c r="T293" s="26"/>
      <c r="U293" s="21"/>
      <c r="V293" s="26"/>
      <c r="W293" s="31"/>
      <c r="X293" s="109"/>
      <c r="Y293" s="31"/>
      <c r="Z293" s="12"/>
      <c r="AA293" s="31"/>
      <c r="AB293" s="13"/>
      <c r="AD293" s="32"/>
      <c r="AF293" s="25"/>
      <c r="AH293" s="26"/>
      <c r="AI293" s="26"/>
      <c r="AK293" s="25"/>
    </row>
    <row r="294" spans="1:37" s="23" customFormat="1" x14ac:dyDescent="0.25">
      <c r="A294" s="54"/>
      <c r="B294" s="43"/>
      <c r="C294" s="57"/>
      <c r="D294" s="16"/>
      <c r="E294" s="50"/>
      <c r="F294" s="26"/>
      <c r="G294" s="26"/>
      <c r="H294" s="21"/>
      <c r="I294" s="50"/>
      <c r="J294" s="20"/>
      <c r="K294" s="26"/>
      <c r="L294" s="26"/>
      <c r="M294" s="26"/>
      <c r="N294" s="50"/>
      <c r="O294" s="135"/>
      <c r="P294" s="50"/>
      <c r="Q294" s="26"/>
      <c r="R294" s="20"/>
      <c r="S294" s="26"/>
      <c r="T294" s="26"/>
      <c r="U294" s="21"/>
      <c r="V294" s="26"/>
      <c r="W294" s="31"/>
      <c r="X294" s="109"/>
      <c r="Y294" s="31"/>
      <c r="Z294" s="12"/>
      <c r="AA294" s="31"/>
      <c r="AB294" s="13"/>
      <c r="AD294" s="32"/>
      <c r="AF294" s="25"/>
      <c r="AH294" s="26"/>
      <c r="AI294" s="26"/>
      <c r="AK294" s="25"/>
    </row>
    <row r="295" spans="1:37" s="23" customFormat="1" x14ac:dyDescent="0.25">
      <c r="A295" s="54"/>
      <c r="B295" s="43"/>
      <c r="C295" s="57"/>
      <c r="D295" s="16"/>
      <c r="E295" s="50"/>
      <c r="F295" s="26"/>
      <c r="G295" s="26"/>
      <c r="H295" s="21"/>
      <c r="I295" s="50"/>
      <c r="J295" s="20"/>
      <c r="K295" s="26"/>
      <c r="L295" s="26"/>
      <c r="M295" s="26"/>
      <c r="N295" s="50"/>
      <c r="O295" s="135"/>
      <c r="P295" s="50"/>
      <c r="Q295" s="26"/>
      <c r="R295" s="20"/>
      <c r="S295" s="26"/>
      <c r="T295" s="26"/>
      <c r="U295" s="21"/>
      <c r="V295" s="26"/>
      <c r="W295" s="31"/>
      <c r="X295" s="109"/>
      <c r="Y295" s="31"/>
      <c r="Z295" s="12"/>
      <c r="AA295" s="31"/>
      <c r="AB295" s="13"/>
      <c r="AD295" s="32"/>
      <c r="AF295" s="25"/>
      <c r="AH295" s="26"/>
      <c r="AI295" s="26"/>
      <c r="AK295" s="25"/>
    </row>
    <row r="296" spans="1:37" s="23" customFormat="1" x14ac:dyDescent="0.25">
      <c r="A296" s="54"/>
      <c r="B296" s="43"/>
      <c r="C296" s="57"/>
      <c r="D296" s="16"/>
      <c r="E296" s="50"/>
      <c r="F296" s="26"/>
      <c r="G296" s="26"/>
      <c r="H296" s="21"/>
      <c r="I296" s="50"/>
      <c r="J296" s="20"/>
      <c r="K296" s="26"/>
      <c r="L296" s="26"/>
      <c r="M296" s="26"/>
      <c r="N296" s="50"/>
      <c r="O296" s="135"/>
      <c r="P296" s="50"/>
      <c r="Q296" s="26"/>
      <c r="R296" s="20"/>
      <c r="S296" s="26"/>
      <c r="T296" s="26"/>
      <c r="U296" s="21"/>
      <c r="V296" s="26"/>
      <c r="W296" s="31"/>
      <c r="X296" s="109"/>
      <c r="Y296" s="31"/>
      <c r="Z296" s="12"/>
      <c r="AA296" s="31"/>
      <c r="AB296" s="13"/>
      <c r="AD296" s="32"/>
      <c r="AF296" s="25"/>
      <c r="AH296" s="26"/>
      <c r="AI296" s="26"/>
      <c r="AK296" s="25"/>
    </row>
    <row r="297" spans="1:37" s="23" customFormat="1" x14ac:dyDescent="0.25">
      <c r="A297" s="54"/>
      <c r="B297" s="43"/>
      <c r="C297" s="57"/>
      <c r="D297" s="16"/>
      <c r="E297" s="50"/>
      <c r="F297" s="26"/>
      <c r="G297" s="26"/>
      <c r="H297" s="21"/>
      <c r="I297" s="50"/>
      <c r="J297" s="20"/>
      <c r="K297" s="26"/>
      <c r="L297" s="26"/>
      <c r="M297" s="26"/>
      <c r="N297" s="50"/>
      <c r="O297" s="135"/>
      <c r="P297" s="50"/>
      <c r="Q297" s="26"/>
      <c r="R297" s="20"/>
      <c r="S297" s="26"/>
      <c r="T297" s="26"/>
      <c r="U297" s="21"/>
      <c r="V297" s="26"/>
      <c r="W297" s="31"/>
      <c r="X297" s="109"/>
      <c r="Y297" s="31"/>
      <c r="Z297" s="12"/>
      <c r="AA297" s="31"/>
      <c r="AB297" s="13"/>
      <c r="AD297" s="32"/>
      <c r="AF297" s="25"/>
      <c r="AH297" s="26"/>
      <c r="AI297" s="26"/>
      <c r="AK297" s="25"/>
    </row>
    <row r="298" spans="1:37" s="23" customFormat="1" x14ac:dyDescent="0.25">
      <c r="A298" s="54"/>
      <c r="B298" s="43"/>
      <c r="C298" s="57"/>
      <c r="D298" s="16"/>
      <c r="E298" s="50"/>
      <c r="F298" s="26"/>
      <c r="G298" s="26"/>
      <c r="H298" s="21"/>
      <c r="I298" s="50"/>
      <c r="J298" s="20"/>
      <c r="K298" s="26"/>
      <c r="L298" s="26"/>
      <c r="M298" s="26"/>
      <c r="N298" s="50"/>
      <c r="O298" s="135"/>
      <c r="P298" s="50"/>
      <c r="Q298" s="26"/>
      <c r="R298" s="20"/>
      <c r="S298" s="26"/>
      <c r="T298" s="26"/>
      <c r="U298" s="21"/>
      <c r="V298" s="26"/>
      <c r="W298" s="31"/>
      <c r="X298" s="109"/>
      <c r="Y298" s="31"/>
      <c r="Z298" s="12"/>
      <c r="AA298" s="31"/>
      <c r="AB298" s="13"/>
      <c r="AD298" s="32"/>
      <c r="AF298" s="25"/>
      <c r="AH298" s="26"/>
      <c r="AI298" s="26"/>
      <c r="AK298" s="25"/>
    </row>
    <row r="299" spans="1:37" s="23" customFormat="1" x14ac:dyDescent="0.25">
      <c r="A299" s="54"/>
      <c r="B299" s="43"/>
      <c r="C299" s="57"/>
      <c r="D299" s="16"/>
      <c r="E299" s="50"/>
      <c r="F299" s="26"/>
      <c r="G299" s="26"/>
      <c r="H299" s="21"/>
      <c r="I299" s="50"/>
      <c r="J299" s="20"/>
      <c r="K299" s="26"/>
      <c r="L299" s="26"/>
      <c r="M299" s="26"/>
      <c r="N299" s="50"/>
      <c r="O299" s="135"/>
      <c r="P299" s="50"/>
      <c r="Q299" s="26"/>
      <c r="R299" s="20"/>
      <c r="S299" s="26"/>
      <c r="T299" s="26"/>
      <c r="U299" s="21"/>
      <c r="V299" s="26"/>
      <c r="W299" s="31"/>
      <c r="X299" s="109"/>
      <c r="Y299" s="31"/>
      <c r="Z299" s="12"/>
      <c r="AA299" s="31"/>
      <c r="AB299" s="13"/>
      <c r="AD299" s="32"/>
      <c r="AF299" s="25"/>
      <c r="AH299" s="26"/>
      <c r="AI299" s="26"/>
      <c r="AK299" s="25"/>
    </row>
    <row r="300" spans="1:37" s="23" customFormat="1" x14ac:dyDescent="0.25">
      <c r="A300" s="54"/>
      <c r="B300" s="43"/>
      <c r="C300" s="57"/>
      <c r="D300" s="16"/>
      <c r="E300" s="50"/>
      <c r="F300" s="26"/>
      <c r="G300" s="26"/>
      <c r="H300" s="21"/>
      <c r="I300" s="50"/>
      <c r="J300" s="20"/>
      <c r="K300" s="26"/>
      <c r="L300" s="26"/>
      <c r="M300" s="26"/>
      <c r="N300" s="50"/>
      <c r="O300" s="135"/>
      <c r="P300" s="50"/>
      <c r="Q300" s="26"/>
      <c r="R300" s="20"/>
      <c r="S300" s="26"/>
      <c r="T300" s="26"/>
      <c r="U300" s="21"/>
      <c r="V300" s="26"/>
      <c r="W300" s="31"/>
      <c r="X300" s="109"/>
      <c r="Y300" s="31"/>
      <c r="Z300" s="12"/>
      <c r="AA300" s="31"/>
      <c r="AB300" s="13"/>
      <c r="AD300" s="32"/>
      <c r="AF300" s="25"/>
      <c r="AH300" s="26"/>
      <c r="AI300" s="26"/>
      <c r="AK300" s="25"/>
    </row>
    <row r="301" spans="1:37" s="23" customFormat="1" x14ac:dyDescent="0.25">
      <c r="A301" s="54"/>
      <c r="B301" s="43"/>
      <c r="C301" s="57"/>
      <c r="D301" s="16"/>
      <c r="E301" s="50"/>
      <c r="F301" s="26"/>
      <c r="G301" s="26"/>
      <c r="H301" s="21"/>
      <c r="I301" s="50"/>
      <c r="J301" s="20"/>
      <c r="K301" s="26"/>
      <c r="L301" s="26"/>
      <c r="M301" s="26"/>
      <c r="N301" s="50"/>
      <c r="O301" s="135"/>
      <c r="P301" s="50"/>
      <c r="Q301" s="26"/>
      <c r="R301" s="20"/>
      <c r="S301" s="26"/>
      <c r="T301" s="26"/>
      <c r="U301" s="21"/>
      <c r="V301" s="26"/>
      <c r="W301" s="31"/>
      <c r="X301" s="109"/>
      <c r="Y301" s="31"/>
      <c r="Z301" s="12"/>
      <c r="AA301" s="31"/>
      <c r="AB301" s="13"/>
      <c r="AD301" s="32"/>
      <c r="AF301" s="25"/>
      <c r="AH301" s="26"/>
      <c r="AI301" s="26"/>
      <c r="AK301" s="25"/>
    </row>
    <row r="302" spans="1:37" s="23" customFormat="1" x14ac:dyDescent="0.25">
      <c r="A302" s="54"/>
      <c r="B302" s="43"/>
      <c r="C302" s="57"/>
      <c r="D302" s="16"/>
      <c r="E302" s="50"/>
      <c r="F302" s="26"/>
      <c r="G302" s="26"/>
      <c r="H302" s="21"/>
      <c r="I302" s="50"/>
      <c r="J302" s="20"/>
      <c r="K302" s="26"/>
      <c r="L302" s="26"/>
      <c r="M302" s="26"/>
      <c r="N302" s="50"/>
      <c r="O302" s="135"/>
      <c r="P302" s="50"/>
      <c r="Q302" s="26"/>
      <c r="R302" s="20"/>
      <c r="S302" s="26"/>
      <c r="T302" s="26"/>
      <c r="U302" s="21"/>
      <c r="V302" s="26"/>
      <c r="W302" s="31"/>
      <c r="X302" s="109"/>
      <c r="Y302" s="31"/>
      <c r="Z302" s="12"/>
      <c r="AA302" s="31"/>
      <c r="AB302" s="13"/>
      <c r="AD302" s="32"/>
      <c r="AF302" s="25"/>
      <c r="AH302" s="26"/>
      <c r="AI302" s="26"/>
      <c r="AK302" s="25"/>
    </row>
    <row r="303" spans="1:37" s="23" customFormat="1" x14ac:dyDescent="0.25">
      <c r="A303" s="54"/>
      <c r="B303" s="43"/>
      <c r="C303" s="57"/>
      <c r="D303" s="16"/>
      <c r="E303" s="50"/>
      <c r="F303" s="26"/>
      <c r="G303" s="26"/>
      <c r="H303" s="21"/>
      <c r="I303" s="50"/>
      <c r="J303" s="20"/>
      <c r="K303" s="26"/>
      <c r="L303" s="26"/>
      <c r="M303" s="26"/>
      <c r="N303" s="50"/>
      <c r="O303" s="135"/>
      <c r="P303" s="50"/>
      <c r="Q303" s="26"/>
      <c r="R303" s="20"/>
      <c r="S303" s="26"/>
      <c r="T303" s="26"/>
      <c r="U303" s="21"/>
      <c r="V303" s="26"/>
      <c r="W303" s="31"/>
      <c r="X303" s="109"/>
      <c r="Y303" s="31"/>
      <c r="Z303" s="12"/>
      <c r="AA303" s="31"/>
      <c r="AB303" s="13"/>
      <c r="AD303" s="32"/>
      <c r="AF303" s="25"/>
      <c r="AH303" s="26"/>
      <c r="AI303" s="26"/>
      <c r="AK303" s="25"/>
    </row>
    <row r="304" spans="1:37" s="23" customFormat="1" x14ac:dyDescent="0.25">
      <c r="A304" s="54"/>
      <c r="B304" s="43"/>
      <c r="C304" s="57"/>
      <c r="D304" s="16"/>
      <c r="E304" s="50"/>
      <c r="F304" s="26"/>
      <c r="G304" s="26"/>
      <c r="H304" s="21"/>
      <c r="I304" s="50"/>
      <c r="J304" s="20"/>
      <c r="K304" s="26"/>
      <c r="L304" s="26"/>
      <c r="M304" s="26"/>
      <c r="N304" s="50"/>
      <c r="O304" s="135"/>
      <c r="P304" s="50"/>
      <c r="Q304" s="26"/>
      <c r="R304" s="20"/>
      <c r="S304" s="26"/>
      <c r="T304" s="26"/>
      <c r="U304" s="21"/>
      <c r="V304" s="26"/>
      <c r="W304" s="31"/>
      <c r="X304" s="109"/>
      <c r="Y304" s="31"/>
      <c r="Z304" s="12"/>
      <c r="AA304" s="31"/>
      <c r="AB304" s="13"/>
      <c r="AD304" s="32"/>
      <c r="AF304" s="25"/>
      <c r="AH304" s="26"/>
      <c r="AI304" s="26"/>
      <c r="AK304" s="25"/>
    </row>
    <row r="305" spans="1:37" s="23" customFormat="1" x14ac:dyDescent="0.25">
      <c r="A305" s="54"/>
      <c r="B305" s="43"/>
      <c r="C305" s="57"/>
      <c r="D305" s="16"/>
      <c r="E305" s="50"/>
      <c r="F305" s="26"/>
      <c r="G305" s="26"/>
      <c r="H305" s="21"/>
      <c r="I305" s="50"/>
      <c r="J305" s="20"/>
      <c r="K305" s="26"/>
      <c r="L305" s="26"/>
      <c r="M305" s="26"/>
      <c r="N305" s="50"/>
      <c r="O305" s="135"/>
      <c r="P305" s="50"/>
      <c r="Q305" s="26"/>
      <c r="R305" s="20"/>
      <c r="S305" s="26"/>
      <c r="T305" s="26"/>
      <c r="U305" s="21"/>
      <c r="V305" s="26"/>
      <c r="W305" s="31"/>
      <c r="X305" s="109"/>
      <c r="Y305" s="31"/>
      <c r="Z305" s="12"/>
      <c r="AA305" s="31"/>
      <c r="AB305" s="13"/>
      <c r="AD305" s="32"/>
      <c r="AF305" s="25"/>
      <c r="AH305" s="26"/>
      <c r="AI305" s="26"/>
      <c r="AK305" s="25"/>
    </row>
    <row r="306" spans="1:37" s="23" customFormat="1" x14ac:dyDescent="0.25">
      <c r="A306" s="54"/>
      <c r="B306" s="43"/>
      <c r="C306" s="57"/>
      <c r="D306" s="16"/>
      <c r="E306" s="50"/>
      <c r="F306" s="26"/>
      <c r="G306" s="26"/>
      <c r="H306" s="21"/>
      <c r="I306" s="50"/>
      <c r="J306" s="20"/>
      <c r="K306" s="26"/>
      <c r="L306" s="26"/>
      <c r="M306" s="26"/>
      <c r="N306" s="50"/>
      <c r="O306" s="135"/>
      <c r="P306" s="50"/>
      <c r="Q306" s="26"/>
      <c r="R306" s="20"/>
      <c r="S306" s="26"/>
      <c r="T306" s="26"/>
      <c r="U306" s="21"/>
      <c r="V306" s="26"/>
      <c r="W306" s="31"/>
      <c r="X306" s="109"/>
      <c r="Y306" s="31"/>
      <c r="Z306" s="12"/>
      <c r="AA306" s="31"/>
      <c r="AB306" s="13"/>
      <c r="AD306" s="32"/>
      <c r="AF306" s="25"/>
      <c r="AH306" s="26"/>
      <c r="AI306" s="26"/>
      <c r="AK306" s="25"/>
    </row>
    <row r="307" spans="1:37" s="23" customFormat="1" x14ac:dyDescent="0.25">
      <c r="A307" s="54"/>
      <c r="B307" s="43"/>
      <c r="C307" s="57"/>
      <c r="D307" s="16"/>
      <c r="E307" s="50"/>
      <c r="F307" s="26"/>
      <c r="G307" s="26"/>
      <c r="H307" s="21"/>
      <c r="I307" s="50"/>
      <c r="J307" s="20"/>
      <c r="K307" s="26"/>
      <c r="L307" s="26"/>
      <c r="M307" s="26"/>
      <c r="N307" s="50"/>
      <c r="O307" s="135"/>
      <c r="P307" s="50"/>
      <c r="Q307" s="26"/>
      <c r="R307" s="20"/>
      <c r="S307" s="26"/>
      <c r="T307" s="26"/>
      <c r="U307" s="21"/>
      <c r="V307" s="26"/>
      <c r="W307" s="31"/>
      <c r="X307" s="109"/>
      <c r="Y307" s="31"/>
      <c r="Z307" s="12"/>
      <c r="AA307" s="31"/>
      <c r="AB307" s="13"/>
      <c r="AD307" s="32"/>
      <c r="AF307" s="25"/>
      <c r="AH307" s="26"/>
      <c r="AI307" s="26"/>
      <c r="AK307" s="25"/>
    </row>
    <row r="308" spans="1:37" s="23" customFormat="1" x14ac:dyDescent="0.25">
      <c r="A308" s="54"/>
      <c r="B308" s="43"/>
      <c r="C308" s="57"/>
      <c r="D308" s="16"/>
      <c r="E308" s="50"/>
      <c r="F308" s="26"/>
      <c r="G308" s="26"/>
      <c r="H308" s="21"/>
      <c r="I308" s="50"/>
      <c r="J308" s="20"/>
      <c r="K308" s="26"/>
      <c r="L308" s="26"/>
      <c r="M308" s="26"/>
      <c r="N308" s="50"/>
      <c r="O308" s="135"/>
      <c r="P308" s="50"/>
      <c r="Q308" s="26"/>
      <c r="R308" s="20"/>
      <c r="S308" s="26"/>
      <c r="T308" s="26"/>
      <c r="U308" s="21"/>
      <c r="V308" s="26"/>
      <c r="W308" s="31"/>
      <c r="X308" s="109"/>
      <c r="Y308" s="31"/>
      <c r="Z308" s="12"/>
      <c r="AA308" s="31"/>
      <c r="AB308" s="13"/>
      <c r="AD308" s="32"/>
      <c r="AF308" s="25"/>
      <c r="AH308" s="26"/>
      <c r="AI308" s="26"/>
      <c r="AK308" s="25"/>
    </row>
    <row r="309" spans="1:37" s="23" customFormat="1" x14ac:dyDescent="0.25">
      <c r="A309" s="54"/>
      <c r="B309" s="43"/>
      <c r="C309" s="57"/>
      <c r="D309" s="16"/>
      <c r="E309" s="50"/>
      <c r="F309" s="26"/>
      <c r="G309" s="26"/>
      <c r="H309" s="21"/>
      <c r="I309" s="50"/>
      <c r="J309" s="20"/>
      <c r="K309" s="26"/>
      <c r="L309" s="26"/>
      <c r="M309" s="26"/>
      <c r="N309" s="50"/>
      <c r="O309" s="135"/>
      <c r="P309" s="50"/>
      <c r="Q309" s="26"/>
      <c r="R309" s="20"/>
      <c r="S309" s="26"/>
      <c r="T309" s="26"/>
      <c r="U309" s="21"/>
      <c r="V309" s="26"/>
      <c r="W309" s="31"/>
      <c r="X309" s="109"/>
      <c r="Y309" s="31"/>
      <c r="Z309" s="12"/>
      <c r="AA309" s="31"/>
      <c r="AB309" s="13"/>
      <c r="AD309" s="32"/>
      <c r="AF309" s="25"/>
      <c r="AH309" s="26"/>
      <c r="AI309" s="26"/>
      <c r="AK309" s="25"/>
    </row>
    <row r="310" spans="1:37" s="23" customFormat="1" x14ac:dyDescent="0.25">
      <c r="A310" s="54"/>
      <c r="B310" s="43"/>
      <c r="C310" s="57"/>
      <c r="D310" s="16"/>
      <c r="E310" s="50"/>
      <c r="F310" s="26"/>
      <c r="G310" s="26"/>
      <c r="H310" s="21"/>
      <c r="I310" s="50"/>
      <c r="J310" s="20"/>
      <c r="K310" s="26"/>
      <c r="L310" s="26"/>
      <c r="M310" s="26"/>
      <c r="N310" s="50"/>
      <c r="O310" s="135"/>
      <c r="P310" s="50"/>
      <c r="Q310" s="26"/>
      <c r="R310" s="20"/>
      <c r="S310" s="26"/>
      <c r="T310" s="26"/>
      <c r="U310" s="21"/>
      <c r="V310" s="26"/>
      <c r="W310" s="31"/>
      <c r="X310" s="109"/>
      <c r="Y310" s="31"/>
      <c r="Z310" s="12"/>
      <c r="AA310" s="31"/>
      <c r="AB310" s="13"/>
      <c r="AD310" s="32"/>
      <c r="AF310" s="25"/>
      <c r="AH310" s="26"/>
      <c r="AI310" s="26"/>
      <c r="AK310" s="25"/>
    </row>
    <row r="311" spans="1:37" s="23" customFormat="1" x14ac:dyDescent="0.25">
      <c r="A311" s="54"/>
      <c r="B311" s="43"/>
      <c r="C311" s="57"/>
      <c r="D311" s="16"/>
      <c r="E311" s="50"/>
      <c r="F311" s="26"/>
      <c r="G311" s="26"/>
      <c r="H311" s="21"/>
      <c r="I311" s="50"/>
      <c r="J311" s="20"/>
      <c r="K311" s="26"/>
      <c r="L311" s="26"/>
      <c r="M311" s="26"/>
      <c r="N311" s="50"/>
      <c r="O311" s="135"/>
      <c r="P311" s="50"/>
      <c r="Q311" s="26"/>
      <c r="R311" s="20"/>
      <c r="S311" s="26"/>
      <c r="T311" s="26"/>
      <c r="U311" s="21"/>
      <c r="V311" s="26"/>
      <c r="W311" s="31"/>
      <c r="X311" s="109"/>
      <c r="Y311" s="31"/>
      <c r="Z311" s="12"/>
      <c r="AA311" s="31"/>
      <c r="AB311" s="13"/>
      <c r="AD311" s="32"/>
      <c r="AF311" s="25"/>
      <c r="AH311" s="26"/>
      <c r="AI311" s="26"/>
      <c r="AK311" s="25"/>
    </row>
    <row r="312" spans="1:37" s="23" customFormat="1" x14ac:dyDescent="0.25">
      <c r="A312" s="54"/>
      <c r="B312" s="43"/>
      <c r="C312" s="57"/>
      <c r="D312" s="16"/>
      <c r="E312" s="50"/>
      <c r="F312" s="26"/>
      <c r="G312" s="26"/>
      <c r="H312" s="21"/>
      <c r="I312" s="50"/>
      <c r="J312" s="20"/>
      <c r="K312" s="26"/>
      <c r="L312" s="26"/>
      <c r="M312" s="26"/>
      <c r="N312" s="50"/>
      <c r="O312" s="135"/>
      <c r="P312" s="50"/>
      <c r="Q312" s="26"/>
      <c r="R312" s="20"/>
      <c r="S312" s="26"/>
      <c r="T312" s="26"/>
      <c r="U312" s="21"/>
      <c r="V312" s="26"/>
      <c r="W312" s="31"/>
      <c r="X312" s="109"/>
      <c r="Y312" s="31"/>
      <c r="Z312" s="12"/>
      <c r="AA312" s="31"/>
      <c r="AB312" s="13"/>
      <c r="AD312" s="32"/>
      <c r="AF312" s="25"/>
      <c r="AH312" s="26"/>
      <c r="AI312" s="26"/>
      <c r="AK312" s="25"/>
    </row>
    <row r="313" spans="1:37" s="23" customFormat="1" x14ac:dyDescent="0.25">
      <c r="A313" s="54"/>
      <c r="B313" s="43"/>
      <c r="C313" s="57"/>
      <c r="D313" s="16"/>
      <c r="E313" s="50"/>
      <c r="F313" s="26"/>
      <c r="G313" s="26"/>
      <c r="H313" s="21"/>
      <c r="I313" s="50"/>
      <c r="J313" s="20"/>
      <c r="K313" s="26"/>
      <c r="L313" s="26"/>
      <c r="M313" s="26"/>
      <c r="N313" s="50"/>
      <c r="O313" s="135"/>
      <c r="P313" s="50"/>
      <c r="Q313" s="26"/>
      <c r="R313" s="20"/>
      <c r="S313" s="26"/>
      <c r="T313" s="26"/>
      <c r="U313" s="21"/>
      <c r="V313" s="26"/>
      <c r="W313" s="31"/>
      <c r="X313" s="109"/>
      <c r="Y313" s="31"/>
      <c r="Z313" s="12"/>
      <c r="AA313" s="31"/>
      <c r="AB313" s="13"/>
      <c r="AD313" s="32"/>
      <c r="AF313" s="25"/>
      <c r="AH313" s="26"/>
      <c r="AI313" s="26"/>
      <c r="AK313" s="25"/>
    </row>
    <row r="314" spans="1:37" s="23" customFormat="1" x14ac:dyDescent="0.25">
      <c r="A314" s="54"/>
      <c r="B314" s="43"/>
      <c r="C314" s="57"/>
      <c r="D314" s="16"/>
      <c r="E314" s="50"/>
      <c r="F314" s="26"/>
      <c r="G314" s="26"/>
      <c r="H314" s="21"/>
      <c r="I314" s="50"/>
      <c r="J314" s="20"/>
      <c r="K314" s="26"/>
      <c r="L314" s="26"/>
      <c r="M314" s="26"/>
      <c r="N314" s="50"/>
      <c r="O314" s="135"/>
      <c r="P314" s="50"/>
      <c r="Q314" s="26"/>
      <c r="R314" s="20"/>
      <c r="S314" s="26"/>
      <c r="T314" s="26"/>
      <c r="U314" s="21"/>
      <c r="V314" s="26"/>
      <c r="W314" s="31"/>
      <c r="X314" s="109"/>
      <c r="Y314" s="31"/>
      <c r="Z314" s="12"/>
      <c r="AA314" s="31"/>
      <c r="AB314" s="13"/>
      <c r="AD314" s="32"/>
      <c r="AF314" s="25"/>
      <c r="AH314" s="26"/>
      <c r="AI314" s="26"/>
      <c r="AK314" s="25"/>
    </row>
    <row r="315" spans="1:37" s="23" customFormat="1" x14ac:dyDescent="0.25">
      <c r="A315" s="54"/>
      <c r="B315" s="43"/>
      <c r="C315" s="57"/>
      <c r="D315" s="16"/>
      <c r="E315" s="50"/>
      <c r="F315" s="26"/>
      <c r="G315" s="26"/>
      <c r="H315" s="21"/>
      <c r="I315" s="50"/>
      <c r="J315" s="20"/>
      <c r="K315" s="26"/>
      <c r="L315" s="26"/>
      <c r="M315" s="26"/>
      <c r="N315" s="50"/>
      <c r="O315" s="135"/>
      <c r="P315" s="50"/>
      <c r="Q315" s="26"/>
      <c r="R315" s="20"/>
      <c r="S315" s="26"/>
      <c r="T315" s="26"/>
      <c r="U315" s="21"/>
      <c r="V315" s="26"/>
      <c r="W315" s="31"/>
      <c r="X315" s="109"/>
      <c r="Y315" s="31"/>
      <c r="Z315" s="12"/>
      <c r="AA315" s="31"/>
      <c r="AB315" s="13"/>
      <c r="AD315" s="32"/>
      <c r="AF315" s="25"/>
      <c r="AH315" s="26"/>
      <c r="AI315" s="26"/>
      <c r="AK315" s="25"/>
    </row>
    <row r="316" spans="1:37" s="23" customFormat="1" x14ac:dyDescent="0.25">
      <c r="A316" s="54"/>
      <c r="B316" s="43"/>
      <c r="C316" s="57"/>
      <c r="D316" s="16"/>
      <c r="E316" s="50"/>
      <c r="F316" s="26"/>
      <c r="G316" s="26"/>
      <c r="H316" s="21"/>
      <c r="I316" s="50"/>
      <c r="J316" s="20"/>
      <c r="K316" s="26"/>
      <c r="L316" s="26"/>
      <c r="M316" s="26"/>
      <c r="N316" s="50"/>
      <c r="O316" s="135"/>
      <c r="P316" s="50"/>
      <c r="Q316" s="26"/>
      <c r="R316" s="20"/>
      <c r="S316" s="26"/>
      <c r="T316" s="26"/>
      <c r="U316" s="21"/>
      <c r="V316" s="26"/>
      <c r="W316" s="31"/>
      <c r="X316" s="109"/>
      <c r="Y316" s="31"/>
      <c r="Z316" s="12"/>
      <c r="AA316" s="31"/>
      <c r="AB316" s="13"/>
      <c r="AD316" s="32"/>
      <c r="AF316" s="25"/>
      <c r="AH316" s="26"/>
      <c r="AI316" s="26"/>
      <c r="AK316" s="25"/>
    </row>
    <row r="317" spans="1:37" s="23" customFormat="1" x14ac:dyDescent="0.25">
      <c r="A317" s="54"/>
      <c r="B317" s="43"/>
      <c r="C317" s="57"/>
      <c r="D317" s="16"/>
      <c r="E317" s="50"/>
      <c r="F317" s="26"/>
      <c r="G317" s="26"/>
      <c r="H317" s="21"/>
      <c r="I317" s="50"/>
      <c r="J317" s="20"/>
      <c r="K317" s="26"/>
      <c r="L317" s="26"/>
      <c r="M317" s="26"/>
      <c r="N317" s="50"/>
      <c r="O317" s="135"/>
      <c r="P317" s="50"/>
      <c r="Q317" s="26"/>
      <c r="R317" s="20"/>
      <c r="S317" s="26"/>
      <c r="T317" s="26"/>
      <c r="U317" s="21"/>
      <c r="V317" s="26"/>
      <c r="W317" s="31"/>
      <c r="X317" s="109"/>
      <c r="Y317" s="31"/>
      <c r="Z317" s="12"/>
      <c r="AA317" s="31"/>
      <c r="AB317" s="13"/>
      <c r="AD317" s="32"/>
      <c r="AF317" s="25"/>
      <c r="AH317" s="26"/>
      <c r="AI317" s="26"/>
      <c r="AK317" s="25"/>
    </row>
    <row r="318" spans="1:37" s="23" customFormat="1" x14ac:dyDescent="0.25">
      <c r="A318" s="54"/>
      <c r="B318" s="43"/>
      <c r="C318" s="57"/>
      <c r="D318" s="16"/>
      <c r="E318" s="50"/>
      <c r="F318" s="26"/>
      <c r="G318" s="26"/>
      <c r="H318" s="21"/>
      <c r="I318" s="50"/>
      <c r="J318" s="20"/>
      <c r="K318" s="26"/>
      <c r="L318" s="26"/>
      <c r="M318" s="26"/>
      <c r="N318" s="50"/>
      <c r="O318" s="135"/>
      <c r="P318" s="50"/>
      <c r="Q318" s="26"/>
      <c r="R318" s="20"/>
      <c r="S318" s="26"/>
      <c r="T318" s="26"/>
      <c r="U318" s="21"/>
      <c r="V318" s="26"/>
      <c r="W318" s="31"/>
      <c r="X318" s="109"/>
      <c r="Y318" s="31"/>
      <c r="Z318" s="12"/>
      <c r="AA318" s="31"/>
      <c r="AB318" s="13"/>
      <c r="AD318" s="32"/>
      <c r="AF318" s="25"/>
      <c r="AH318" s="26"/>
      <c r="AI318" s="26"/>
      <c r="AK318" s="25"/>
    </row>
    <row r="319" spans="1:37" s="23" customFormat="1" x14ac:dyDescent="0.25">
      <c r="A319" s="54"/>
      <c r="B319" s="43"/>
      <c r="C319" s="57"/>
      <c r="D319" s="16"/>
      <c r="E319" s="50"/>
      <c r="F319" s="26"/>
      <c r="G319" s="26"/>
      <c r="H319" s="21"/>
      <c r="I319" s="50"/>
      <c r="J319" s="20"/>
      <c r="K319" s="26"/>
      <c r="L319" s="26"/>
      <c r="M319" s="26"/>
      <c r="N319" s="50"/>
      <c r="O319" s="135"/>
      <c r="P319" s="50"/>
      <c r="Q319" s="26"/>
      <c r="R319" s="20"/>
      <c r="S319" s="26"/>
      <c r="T319" s="26"/>
      <c r="U319" s="21"/>
      <c r="V319" s="26"/>
      <c r="W319" s="31"/>
      <c r="X319" s="109"/>
      <c r="Y319" s="31"/>
      <c r="Z319" s="12"/>
      <c r="AA319" s="31"/>
      <c r="AB319" s="13"/>
      <c r="AD319" s="32"/>
      <c r="AF319" s="25"/>
      <c r="AH319" s="26"/>
      <c r="AI319" s="26"/>
      <c r="AK319" s="25"/>
    </row>
    <row r="320" spans="1:37" s="23" customFormat="1" x14ac:dyDescent="0.25">
      <c r="A320" s="54"/>
      <c r="B320" s="43"/>
      <c r="C320" s="57"/>
      <c r="D320" s="16"/>
      <c r="E320" s="50"/>
      <c r="F320" s="26"/>
      <c r="G320" s="26"/>
      <c r="H320" s="21"/>
      <c r="I320" s="50"/>
      <c r="J320" s="20"/>
      <c r="K320" s="26"/>
      <c r="L320" s="26"/>
      <c r="M320" s="26"/>
      <c r="N320" s="50"/>
      <c r="O320" s="135"/>
      <c r="P320" s="50"/>
      <c r="Q320" s="26"/>
      <c r="R320" s="20"/>
      <c r="S320" s="26"/>
      <c r="T320" s="26"/>
      <c r="U320" s="21"/>
      <c r="V320" s="26"/>
      <c r="W320" s="31"/>
      <c r="X320" s="109"/>
      <c r="Y320" s="31"/>
      <c r="Z320" s="12"/>
      <c r="AA320" s="31"/>
      <c r="AB320" s="13"/>
      <c r="AD320" s="32"/>
      <c r="AF320" s="25"/>
      <c r="AH320" s="26"/>
      <c r="AI320" s="26"/>
      <c r="AK320" s="25"/>
    </row>
    <row r="321" spans="1:37" s="23" customFormat="1" x14ac:dyDescent="0.25">
      <c r="A321" s="54"/>
      <c r="B321" s="43"/>
      <c r="C321" s="57"/>
      <c r="D321" s="16"/>
      <c r="E321" s="50"/>
      <c r="F321" s="26"/>
      <c r="G321" s="26"/>
      <c r="H321" s="21"/>
      <c r="I321" s="50"/>
      <c r="J321" s="20"/>
      <c r="K321" s="26"/>
      <c r="L321" s="26"/>
      <c r="M321" s="26"/>
      <c r="N321" s="50"/>
      <c r="O321" s="135"/>
      <c r="P321" s="50"/>
      <c r="Q321" s="26"/>
      <c r="R321" s="20"/>
      <c r="S321" s="26"/>
      <c r="T321" s="26"/>
      <c r="U321" s="21"/>
      <c r="V321" s="26"/>
      <c r="W321" s="31"/>
      <c r="X321" s="109"/>
      <c r="Y321" s="31"/>
      <c r="Z321" s="12"/>
      <c r="AA321" s="31"/>
      <c r="AB321" s="13"/>
      <c r="AD321" s="32"/>
      <c r="AF321" s="25"/>
      <c r="AH321" s="26"/>
      <c r="AI321" s="26"/>
      <c r="AK321" s="25"/>
    </row>
    <row r="322" spans="1:37" s="23" customFormat="1" x14ac:dyDescent="0.25">
      <c r="A322" s="54"/>
      <c r="B322" s="43"/>
      <c r="C322" s="57"/>
      <c r="D322" s="16"/>
      <c r="E322" s="50"/>
      <c r="F322" s="26"/>
      <c r="G322" s="26"/>
      <c r="H322" s="21"/>
      <c r="I322" s="50"/>
      <c r="J322" s="20"/>
      <c r="K322" s="26"/>
      <c r="L322" s="26"/>
      <c r="M322" s="26"/>
      <c r="N322" s="50"/>
      <c r="O322" s="135"/>
      <c r="P322" s="50"/>
      <c r="Q322" s="26"/>
      <c r="R322" s="20"/>
      <c r="S322" s="26"/>
      <c r="T322" s="26"/>
      <c r="U322" s="21"/>
      <c r="V322" s="26"/>
      <c r="W322" s="31"/>
      <c r="X322" s="109"/>
      <c r="Y322" s="31"/>
      <c r="Z322" s="12"/>
      <c r="AA322" s="31"/>
      <c r="AB322" s="13"/>
      <c r="AD322" s="32"/>
      <c r="AF322" s="25"/>
      <c r="AH322" s="26"/>
      <c r="AI322" s="26"/>
      <c r="AK322" s="25"/>
    </row>
    <row r="323" spans="1:37" s="23" customFormat="1" x14ac:dyDescent="0.25">
      <c r="A323" s="54"/>
      <c r="B323" s="43"/>
      <c r="C323" s="57"/>
      <c r="D323" s="16"/>
      <c r="E323" s="50"/>
      <c r="F323" s="26"/>
      <c r="G323" s="26"/>
      <c r="H323" s="21"/>
      <c r="I323" s="50"/>
      <c r="J323" s="20"/>
      <c r="K323" s="26"/>
      <c r="L323" s="26"/>
      <c r="M323" s="26"/>
      <c r="N323" s="50"/>
      <c r="O323" s="135"/>
      <c r="P323" s="50"/>
      <c r="Q323" s="26"/>
      <c r="R323" s="20"/>
      <c r="S323" s="26"/>
      <c r="T323" s="26"/>
      <c r="U323" s="21"/>
      <c r="V323" s="26"/>
      <c r="W323" s="31"/>
      <c r="X323" s="109"/>
      <c r="Y323" s="31"/>
      <c r="Z323" s="12"/>
      <c r="AA323" s="31"/>
      <c r="AB323" s="13"/>
      <c r="AD323" s="32"/>
      <c r="AF323" s="25"/>
      <c r="AH323" s="26"/>
      <c r="AI323" s="26"/>
      <c r="AK323" s="25"/>
    </row>
    <row r="324" spans="1:37" s="23" customFormat="1" x14ac:dyDescent="0.25">
      <c r="A324" s="54"/>
      <c r="B324" s="43"/>
      <c r="C324" s="57"/>
      <c r="D324" s="16"/>
      <c r="E324" s="50"/>
      <c r="F324" s="26"/>
      <c r="G324" s="26"/>
      <c r="H324" s="21"/>
      <c r="I324" s="50"/>
      <c r="J324" s="20"/>
      <c r="K324" s="26"/>
      <c r="L324" s="26"/>
      <c r="M324" s="26"/>
      <c r="N324" s="50"/>
      <c r="O324" s="135"/>
      <c r="P324" s="50"/>
      <c r="Q324" s="26"/>
      <c r="R324" s="20"/>
      <c r="S324" s="26"/>
      <c r="T324" s="26"/>
      <c r="U324" s="21"/>
      <c r="V324" s="26"/>
      <c r="W324" s="31"/>
      <c r="X324" s="109"/>
      <c r="Y324" s="31"/>
      <c r="Z324" s="12"/>
      <c r="AA324" s="31"/>
      <c r="AB324" s="13"/>
      <c r="AD324" s="32"/>
      <c r="AF324" s="25"/>
      <c r="AH324" s="26"/>
      <c r="AI324" s="26"/>
      <c r="AK324" s="25"/>
    </row>
    <row r="325" spans="1:37" s="23" customFormat="1" x14ac:dyDescent="0.25">
      <c r="A325" s="54"/>
      <c r="B325" s="43"/>
      <c r="C325" s="57"/>
      <c r="D325" s="16"/>
      <c r="E325" s="50"/>
      <c r="F325" s="26"/>
      <c r="G325" s="26"/>
      <c r="H325" s="21"/>
      <c r="I325" s="50"/>
      <c r="J325" s="20"/>
      <c r="K325" s="26"/>
      <c r="L325" s="26"/>
      <c r="M325" s="26"/>
      <c r="N325" s="50"/>
      <c r="O325" s="135"/>
      <c r="P325" s="50"/>
      <c r="Q325" s="26"/>
      <c r="R325" s="20"/>
      <c r="S325" s="26"/>
      <c r="T325" s="26"/>
      <c r="U325" s="21"/>
      <c r="V325" s="26"/>
      <c r="W325" s="31"/>
      <c r="X325" s="109"/>
      <c r="Y325" s="31"/>
      <c r="Z325" s="12"/>
      <c r="AA325" s="31"/>
      <c r="AB325" s="13"/>
      <c r="AD325" s="32"/>
      <c r="AF325" s="25"/>
      <c r="AH325" s="26"/>
      <c r="AI325" s="26"/>
      <c r="AK325" s="25"/>
    </row>
    <row r="326" spans="1:37" s="23" customFormat="1" x14ac:dyDescent="0.25">
      <c r="A326" s="54"/>
      <c r="B326" s="43"/>
      <c r="C326" s="57"/>
      <c r="D326" s="16"/>
      <c r="E326" s="50"/>
      <c r="F326" s="26"/>
      <c r="G326" s="26"/>
      <c r="H326" s="21"/>
      <c r="I326" s="50"/>
      <c r="J326" s="20"/>
      <c r="K326" s="26"/>
      <c r="L326" s="26"/>
      <c r="M326" s="26"/>
      <c r="N326" s="50"/>
      <c r="O326" s="135"/>
      <c r="P326" s="50"/>
      <c r="Q326" s="26"/>
      <c r="R326" s="20"/>
      <c r="S326" s="26"/>
      <c r="T326" s="26"/>
      <c r="U326" s="21"/>
      <c r="V326" s="26"/>
      <c r="W326" s="31"/>
      <c r="X326" s="109"/>
      <c r="Y326" s="31"/>
      <c r="Z326" s="12"/>
      <c r="AA326" s="31"/>
      <c r="AB326" s="13"/>
      <c r="AD326" s="32"/>
      <c r="AF326" s="25"/>
      <c r="AH326" s="26"/>
      <c r="AI326" s="26"/>
      <c r="AK326" s="25"/>
    </row>
    <row r="327" spans="1:37" s="23" customFormat="1" x14ac:dyDescent="0.25">
      <c r="A327" s="54"/>
      <c r="B327" s="43"/>
      <c r="C327" s="57"/>
      <c r="D327" s="16"/>
      <c r="E327" s="50"/>
      <c r="F327" s="26"/>
      <c r="G327" s="26"/>
      <c r="H327" s="21"/>
      <c r="I327" s="50"/>
      <c r="J327" s="20"/>
      <c r="K327" s="26"/>
      <c r="L327" s="26"/>
      <c r="M327" s="26"/>
      <c r="N327" s="50"/>
      <c r="O327" s="135"/>
      <c r="P327" s="50"/>
      <c r="Q327" s="26"/>
      <c r="R327" s="20"/>
      <c r="S327" s="26"/>
      <c r="T327" s="26"/>
      <c r="U327" s="21"/>
      <c r="V327" s="26"/>
      <c r="W327" s="31"/>
      <c r="X327" s="109"/>
      <c r="Y327" s="31"/>
      <c r="Z327" s="12"/>
      <c r="AA327" s="31"/>
      <c r="AB327" s="13"/>
      <c r="AD327" s="32"/>
      <c r="AF327" s="25"/>
      <c r="AH327" s="26"/>
      <c r="AI327" s="26"/>
      <c r="AK327" s="25"/>
    </row>
    <row r="328" spans="1:37" s="23" customFormat="1" x14ac:dyDescent="0.25">
      <c r="A328" s="54"/>
      <c r="B328" s="43"/>
      <c r="C328" s="57"/>
      <c r="D328" s="16"/>
      <c r="E328" s="50"/>
      <c r="F328" s="26"/>
      <c r="G328" s="26"/>
      <c r="H328" s="21"/>
      <c r="I328" s="50"/>
      <c r="J328" s="20"/>
      <c r="K328" s="26"/>
      <c r="L328" s="26"/>
      <c r="M328" s="26"/>
      <c r="N328" s="50"/>
      <c r="O328" s="135"/>
      <c r="P328" s="50"/>
      <c r="Q328" s="26"/>
      <c r="R328" s="20"/>
      <c r="S328" s="26"/>
      <c r="T328" s="26"/>
      <c r="U328" s="21"/>
      <c r="V328" s="26"/>
      <c r="W328" s="31"/>
      <c r="X328" s="109"/>
      <c r="Y328" s="31"/>
      <c r="Z328" s="12"/>
      <c r="AA328" s="31"/>
      <c r="AB328" s="13"/>
      <c r="AD328" s="32"/>
      <c r="AF328" s="25"/>
      <c r="AH328" s="26"/>
      <c r="AI328" s="26"/>
      <c r="AK328" s="25"/>
    </row>
    <row r="329" spans="1:37" s="23" customFormat="1" x14ac:dyDescent="0.25">
      <c r="A329" s="54"/>
      <c r="B329" s="43"/>
      <c r="C329" s="57"/>
      <c r="D329" s="16"/>
      <c r="E329" s="50"/>
      <c r="F329" s="26"/>
      <c r="G329" s="26"/>
      <c r="H329" s="21"/>
      <c r="I329" s="50"/>
      <c r="J329" s="20"/>
      <c r="K329" s="26"/>
      <c r="L329" s="26"/>
      <c r="M329" s="26"/>
      <c r="N329" s="50"/>
      <c r="O329" s="135"/>
      <c r="P329" s="50"/>
      <c r="Q329" s="26"/>
      <c r="R329" s="20"/>
      <c r="S329" s="26"/>
      <c r="T329" s="26"/>
      <c r="U329" s="21"/>
      <c r="V329" s="26"/>
      <c r="W329" s="31"/>
      <c r="X329" s="109"/>
      <c r="Y329" s="31"/>
      <c r="Z329" s="12"/>
      <c r="AA329" s="31"/>
      <c r="AB329" s="13"/>
      <c r="AD329" s="32"/>
      <c r="AF329" s="25"/>
      <c r="AH329" s="26"/>
      <c r="AI329" s="26"/>
      <c r="AK329" s="25"/>
    </row>
    <row r="330" spans="1:37" s="23" customFormat="1" x14ac:dyDescent="0.25">
      <c r="A330" s="54"/>
      <c r="B330" s="43"/>
      <c r="C330" s="57"/>
      <c r="D330" s="16"/>
      <c r="E330" s="50"/>
      <c r="F330" s="26"/>
      <c r="G330" s="26"/>
      <c r="H330" s="21"/>
      <c r="I330" s="50"/>
      <c r="J330" s="20"/>
      <c r="K330" s="26"/>
      <c r="L330" s="26"/>
      <c r="M330" s="26"/>
      <c r="N330" s="50"/>
      <c r="O330" s="135"/>
      <c r="P330" s="50"/>
      <c r="Q330" s="26"/>
      <c r="R330" s="20"/>
      <c r="S330" s="26"/>
      <c r="T330" s="26"/>
      <c r="U330" s="21"/>
      <c r="V330" s="26"/>
      <c r="W330" s="31"/>
      <c r="X330" s="109"/>
      <c r="Y330" s="31"/>
      <c r="Z330" s="12"/>
      <c r="AA330" s="31"/>
      <c r="AB330" s="13"/>
      <c r="AD330" s="32"/>
      <c r="AF330" s="25"/>
      <c r="AH330" s="26"/>
      <c r="AI330" s="26"/>
      <c r="AK330" s="25"/>
    </row>
    <row r="331" spans="1:37" s="23" customFormat="1" x14ac:dyDescent="0.25">
      <c r="A331" s="54"/>
      <c r="B331" s="43"/>
      <c r="C331" s="57"/>
      <c r="D331" s="16"/>
      <c r="E331" s="50"/>
      <c r="F331" s="26"/>
      <c r="G331" s="26"/>
      <c r="H331" s="21"/>
      <c r="I331" s="50"/>
      <c r="J331" s="20"/>
      <c r="K331" s="26"/>
      <c r="L331" s="26"/>
      <c r="M331" s="26"/>
      <c r="N331" s="50"/>
      <c r="O331" s="135"/>
      <c r="P331" s="50"/>
      <c r="Q331" s="26"/>
      <c r="R331" s="20"/>
      <c r="S331" s="26"/>
      <c r="T331" s="26"/>
      <c r="U331" s="21"/>
      <c r="V331" s="26"/>
      <c r="W331" s="31"/>
      <c r="X331" s="109"/>
      <c r="Y331" s="31"/>
      <c r="Z331" s="12"/>
      <c r="AA331" s="31"/>
      <c r="AB331" s="13"/>
      <c r="AD331" s="32"/>
      <c r="AF331" s="25"/>
      <c r="AH331" s="26"/>
      <c r="AI331" s="26"/>
      <c r="AK331" s="25"/>
    </row>
    <row r="332" spans="1:37" s="23" customFormat="1" x14ac:dyDescent="0.25">
      <c r="A332" s="54"/>
      <c r="B332" s="43"/>
      <c r="C332" s="57"/>
      <c r="D332" s="16"/>
      <c r="E332" s="50"/>
      <c r="F332" s="26"/>
      <c r="G332" s="26"/>
      <c r="H332" s="21"/>
      <c r="I332" s="50"/>
      <c r="J332" s="20"/>
      <c r="K332" s="26"/>
      <c r="L332" s="26"/>
      <c r="M332" s="26"/>
      <c r="N332" s="50"/>
      <c r="O332" s="135"/>
      <c r="P332" s="50"/>
      <c r="Q332" s="26"/>
      <c r="R332" s="20"/>
      <c r="S332" s="26"/>
      <c r="T332" s="26"/>
      <c r="U332" s="21"/>
      <c r="V332" s="26"/>
      <c r="W332" s="31"/>
      <c r="X332" s="109"/>
      <c r="Y332" s="31"/>
      <c r="Z332" s="12"/>
      <c r="AA332" s="31"/>
      <c r="AB332" s="13"/>
      <c r="AD332" s="32"/>
      <c r="AF332" s="25"/>
      <c r="AH332" s="26"/>
      <c r="AI332" s="26"/>
      <c r="AK332" s="25"/>
    </row>
    <row r="333" spans="1:37" s="23" customFormat="1" x14ac:dyDescent="0.25">
      <c r="A333" s="54"/>
      <c r="B333" s="43"/>
      <c r="C333" s="57"/>
      <c r="D333" s="16"/>
      <c r="E333" s="50"/>
      <c r="F333" s="26"/>
      <c r="G333" s="26"/>
      <c r="H333" s="21"/>
      <c r="I333" s="50"/>
      <c r="J333" s="20"/>
      <c r="K333" s="26"/>
      <c r="L333" s="26"/>
      <c r="M333" s="26"/>
      <c r="N333" s="50"/>
      <c r="O333" s="135"/>
      <c r="P333" s="50"/>
      <c r="Q333" s="26"/>
      <c r="R333" s="20"/>
      <c r="S333" s="26"/>
      <c r="T333" s="26"/>
      <c r="U333" s="21"/>
      <c r="V333" s="26"/>
      <c r="W333" s="31"/>
      <c r="X333" s="109"/>
      <c r="Y333" s="31"/>
      <c r="Z333" s="12"/>
      <c r="AA333" s="31"/>
      <c r="AB333" s="13"/>
      <c r="AD333" s="32"/>
      <c r="AF333" s="25"/>
      <c r="AH333" s="26"/>
      <c r="AI333" s="26"/>
      <c r="AK333" s="25"/>
    </row>
    <row r="334" spans="1:37" s="23" customFormat="1" x14ac:dyDescent="0.25">
      <c r="A334" s="54"/>
      <c r="B334" s="43"/>
      <c r="C334" s="57"/>
      <c r="D334" s="16"/>
      <c r="E334" s="50"/>
      <c r="F334" s="26"/>
      <c r="G334" s="26"/>
      <c r="H334" s="21"/>
      <c r="I334" s="50"/>
      <c r="J334" s="20"/>
      <c r="K334" s="26"/>
      <c r="L334" s="26"/>
      <c r="M334" s="26"/>
      <c r="N334" s="50"/>
      <c r="O334" s="135"/>
      <c r="P334" s="50"/>
      <c r="Q334" s="26"/>
      <c r="R334" s="20"/>
      <c r="S334" s="26"/>
      <c r="T334" s="26"/>
      <c r="U334" s="21"/>
      <c r="V334" s="26"/>
      <c r="W334" s="31"/>
      <c r="X334" s="109"/>
      <c r="Y334" s="31"/>
      <c r="Z334" s="12"/>
      <c r="AA334" s="31"/>
      <c r="AB334" s="13"/>
      <c r="AD334" s="32"/>
      <c r="AF334" s="25"/>
      <c r="AH334" s="26"/>
      <c r="AI334" s="26"/>
      <c r="AK334" s="25"/>
    </row>
    <row r="335" spans="1:37" s="23" customFormat="1" x14ac:dyDescent="0.25">
      <c r="A335" s="54"/>
      <c r="B335" s="43"/>
      <c r="C335" s="57"/>
      <c r="D335" s="16"/>
      <c r="E335" s="50"/>
      <c r="F335" s="26"/>
      <c r="G335" s="26"/>
      <c r="H335" s="21"/>
      <c r="I335" s="50"/>
      <c r="J335" s="20"/>
      <c r="K335" s="26"/>
      <c r="L335" s="26"/>
      <c r="M335" s="26"/>
      <c r="N335" s="50"/>
      <c r="O335" s="135"/>
      <c r="P335" s="50"/>
      <c r="Q335" s="26"/>
      <c r="R335" s="20"/>
      <c r="S335" s="26"/>
      <c r="T335" s="26"/>
      <c r="U335" s="21"/>
      <c r="V335" s="26"/>
      <c r="W335" s="31"/>
      <c r="X335" s="109"/>
      <c r="Y335" s="31"/>
      <c r="Z335" s="12"/>
      <c r="AA335" s="31"/>
      <c r="AB335" s="13"/>
      <c r="AD335" s="32"/>
      <c r="AF335" s="25"/>
      <c r="AH335" s="26"/>
      <c r="AI335" s="26"/>
      <c r="AK335" s="25"/>
    </row>
    <row r="336" spans="1:37" s="23" customFormat="1" x14ac:dyDescent="0.25">
      <c r="A336" s="54"/>
      <c r="B336" s="43"/>
      <c r="C336" s="57"/>
      <c r="D336" s="16"/>
      <c r="E336" s="50"/>
      <c r="F336" s="26"/>
      <c r="G336" s="26"/>
      <c r="H336" s="21"/>
      <c r="I336" s="50"/>
      <c r="J336" s="20"/>
      <c r="K336" s="26"/>
      <c r="L336" s="26"/>
      <c r="M336" s="26"/>
      <c r="N336" s="50"/>
      <c r="O336" s="135"/>
      <c r="P336" s="50"/>
      <c r="Q336" s="26"/>
      <c r="R336" s="20"/>
      <c r="S336" s="26"/>
      <c r="T336" s="26"/>
      <c r="U336" s="21"/>
      <c r="V336" s="26"/>
      <c r="W336" s="31"/>
      <c r="X336" s="109"/>
      <c r="Y336" s="31"/>
      <c r="Z336" s="12"/>
      <c r="AA336" s="31"/>
      <c r="AB336" s="13"/>
      <c r="AD336" s="32"/>
      <c r="AF336" s="25"/>
      <c r="AH336" s="26"/>
      <c r="AI336" s="26"/>
      <c r="AK336" s="25"/>
    </row>
    <row r="337" spans="1:37" s="23" customFormat="1" x14ac:dyDescent="0.25">
      <c r="A337" s="54"/>
      <c r="B337" s="43"/>
      <c r="C337" s="57"/>
      <c r="D337" s="16"/>
      <c r="E337" s="50"/>
      <c r="F337" s="26"/>
      <c r="G337" s="26"/>
      <c r="H337" s="21"/>
      <c r="I337" s="50"/>
      <c r="J337" s="20"/>
      <c r="K337" s="26"/>
      <c r="L337" s="26"/>
      <c r="M337" s="26"/>
      <c r="N337" s="50"/>
      <c r="O337" s="135"/>
      <c r="P337" s="50"/>
      <c r="Q337" s="26"/>
      <c r="R337" s="20"/>
      <c r="S337" s="26"/>
      <c r="T337" s="26"/>
      <c r="U337" s="21"/>
      <c r="V337" s="26"/>
      <c r="W337" s="31"/>
      <c r="X337" s="109"/>
      <c r="Y337" s="31"/>
      <c r="Z337" s="12"/>
      <c r="AA337" s="31"/>
      <c r="AB337" s="13"/>
      <c r="AD337" s="32"/>
      <c r="AF337" s="25"/>
      <c r="AH337" s="26"/>
      <c r="AI337" s="26"/>
      <c r="AK337" s="25"/>
    </row>
    <row r="338" spans="1:37" s="23" customFormat="1" x14ac:dyDescent="0.25">
      <c r="A338" s="54"/>
      <c r="B338" s="43"/>
      <c r="C338" s="57"/>
      <c r="D338" s="16"/>
      <c r="E338" s="50"/>
      <c r="F338" s="26"/>
      <c r="G338" s="26"/>
      <c r="H338" s="21"/>
      <c r="I338" s="50"/>
      <c r="J338" s="20"/>
      <c r="K338" s="26"/>
      <c r="L338" s="26"/>
      <c r="M338" s="26"/>
      <c r="N338" s="50"/>
      <c r="O338" s="135"/>
      <c r="P338" s="50"/>
      <c r="Q338" s="26"/>
      <c r="R338" s="20"/>
      <c r="S338" s="26"/>
      <c r="T338" s="26"/>
      <c r="U338" s="21"/>
      <c r="V338" s="26"/>
      <c r="W338" s="31"/>
      <c r="X338" s="109"/>
      <c r="Y338" s="31"/>
      <c r="Z338" s="12"/>
      <c r="AA338" s="31"/>
      <c r="AB338" s="13"/>
      <c r="AD338" s="32"/>
      <c r="AF338" s="25"/>
      <c r="AH338" s="26"/>
      <c r="AI338" s="26"/>
      <c r="AK338" s="25"/>
    </row>
    <row r="339" spans="1:37" s="23" customFormat="1" x14ac:dyDescent="0.25">
      <c r="A339" s="54"/>
      <c r="B339" s="43"/>
      <c r="C339" s="57"/>
      <c r="D339" s="16"/>
      <c r="E339" s="50"/>
      <c r="F339" s="26"/>
      <c r="G339" s="26"/>
      <c r="H339" s="21"/>
      <c r="I339" s="50"/>
      <c r="J339" s="20"/>
      <c r="K339" s="26"/>
      <c r="L339" s="26"/>
      <c r="M339" s="26"/>
      <c r="N339" s="50"/>
      <c r="O339" s="135"/>
      <c r="P339" s="50"/>
      <c r="Q339" s="26"/>
      <c r="R339" s="20"/>
      <c r="S339" s="26"/>
      <c r="T339" s="26"/>
      <c r="U339" s="21"/>
      <c r="V339" s="26"/>
      <c r="W339" s="31"/>
      <c r="X339" s="109"/>
      <c r="Y339" s="31"/>
      <c r="Z339" s="12"/>
      <c r="AA339" s="31"/>
      <c r="AB339" s="13"/>
      <c r="AD339" s="32"/>
      <c r="AF339" s="25"/>
      <c r="AH339" s="26"/>
      <c r="AI339" s="26"/>
      <c r="AK339" s="25"/>
    </row>
    <row r="340" spans="1:37" s="23" customFormat="1" x14ac:dyDescent="0.25">
      <c r="A340" s="54"/>
      <c r="B340" s="43"/>
      <c r="C340" s="57"/>
      <c r="D340" s="16"/>
      <c r="E340" s="50"/>
      <c r="F340" s="26"/>
      <c r="G340" s="26"/>
      <c r="H340" s="21"/>
      <c r="I340" s="50"/>
      <c r="J340" s="20"/>
      <c r="K340" s="26"/>
      <c r="L340" s="26"/>
      <c r="M340" s="26"/>
      <c r="N340" s="50"/>
      <c r="O340" s="135"/>
      <c r="P340" s="50"/>
      <c r="Q340" s="26"/>
      <c r="R340" s="20"/>
      <c r="S340" s="26"/>
      <c r="T340" s="26"/>
      <c r="U340" s="21"/>
      <c r="V340" s="26"/>
      <c r="W340" s="31"/>
      <c r="X340" s="109"/>
      <c r="Y340" s="31"/>
      <c r="Z340" s="12"/>
      <c r="AA340" s="31"/>
      <c r="AB340" s="13"/>
      <c r="AD340" s="32"/>
      <c r="AF340" s="25"/>
      <c r="AH340" s="26"/>
      <c r="AI340" s="26"/>
      <c r="AK340" s="25"/>
    </row>
    <row r="341" spans="1:37" s="23" customFormat="1" x14ac:dyDescent="0.25">
      <c r="A341" s="54"/>
      <c r="B341" s="43"/>
      <c r="C341" s="57"/>
      <c r="D341" s="16"/>
      <c r="E341" s="50"/>
      <c r="F341" s="26"/>
      <c r="G341" s="26"/>
      <c r="H341" s="21"/>
      <c r="I341" s="50"/>
      <c r="J341" s="20"/>
      <c r="K341" s="26"/>
      <c r="L341" s="26"/>
      <c r="M341" s="26"/>
      <c r="N341" s="50"/>
      <c r="O341" s="135"/>
      <c r="P341" s="50"/>
      <c r="Q341" s="26"/>
      <c r="R341" s="20"/>
      <c r="S341" s="26"/>
      <c r="T341" s="26"/>
      <c r="U341" s="21"/>
      <c r="V341" s="26"/>
      <c r="W341" s="31"/>
      <c r="X341" s="109"/>
      <c r="Y341" s="31"/>
      <c r="Z341" s="12"/>
      <c r="AA341" s="31"/>
      <c r="AB341" s="13"/>
      <c r="AD341" s="32"/>
      <c r="AF341" s="25"/>
      <c r="AH341" s="26"/>
      <c r="AI341" s="26"/>
      <c r="AK341" s="25"/>
    </row>
    <row r="342" spans="1:37" s="23" customFormat="1" x14ac:dyDescent="0.25">
      <c r="A342" s="54"/>
      <c r="B342" s="43"/>
      <c r="C342" s="57"/>
      <c r="D342" s="16"/>
      <c r="E342" s="50"/>
      <c r="F342" s="26"/>
      <c r="G342" s="26"/>
      <c r="H342" s="21"/>
      <c r="I342" s="50"/>
      <c r="J342" s="20"/>
      <c r="K342" s="26"/>
      <c r="L342" s="26"/>
      <c r="M342" s="26"/>
      <c r="N342" s="50"/>
      <c r="O342" s="135"/>
      <c r="P342" s="50"/>
      <c r="Q342" s="26"/>
      <c r="R342" s="20"/>
      <c r="S342" s="26"/>
      <c r="T342" s="26"/>
      <c r="U342" s="21"/>
      <c r="V342" s="26"/>
      <c r="W342" s="31"/>
      <c r="X342" s="109"/>
      <c r="Y342" s="31"/>
      <c r="Z342" s="12"/>
      <c r="AA342" s="31"/>
      <c r="AB342" s="13"/>
      <c r="AD342" s="32"/>
      <c r="AF342" s="25"/>
      <c r="AH342" s="26"/>
      <c r="AI342" s="26"/>
      <c r="AK342" s="25"/>
    </row>
    <row r="343" spans="1:37" s="23" customFormat="1" x14ac:dyDescent="0.25">
      <c r="A343" s="54"/>
      <c r="B343" s="43"/>
      <c r="C343" s="57"/>
      <c r="D343" s="16"/>
      <c r="E343" s="50"/>
      <c r="F343" s="26"/>
      <c r="G343" s="26"/>
      <c r="H343" s="21"/>
      <c r="I343" s="50"/>
      <c r="J343" s="20"/>
      <c r="K343" s="26"/>
      <c r="L343" s="26"/>
      <c r="M343" s="26"/>
      <c r="N343" s="50"/>
      <c r="O343" s="135"/>
      <c r="P343" s="50"/>
      <c r="Q343" s="26"/>
      <c r="R343" s="20"/>
      <c r="S343" s="26"/>
      <c r="T343" s="26"/>
      <c r="U343" s="21"/>
      <c r="V343" s="26"/>
      <c r="W343" s="31"/>
      <c r="X343" s="109"/>
      <c r="Y343" s="31"/>
      <c r="Z343" s="12"/>
      <c r="AA343" s="31"/>
      <c r="AB343" s="13"/>
      <c r="AD343" s="32"/>
      <c r="AF343" s="25"/>
      <c r="AH343" s="26"/>
      <c r="AI343" s="26"/>
      <c r="AK343" s="25"/>
    </row>
    <row r="344" spans="1:37" s="23" customFormat="1" x14ac:dyDescent="0.25">
      <c r="A344" s="54"/>
      <c r="B344" s="43"/>
      <c r="C344" s="57"/>
      <c r="D344" s="16"/>
      <c r="E344" s="50"/>
      <c r="F344" s="26"/>
      <c r="G344" s="26"/>
      <c r="H344" s="21"/>
      <c r="I344" s="50"/>
      <c r="J344" s="20"/>
      <c r="K344" s="26"/>
      <c r="L344" s="26"/>
      <c r="M344" s="26"/>
      <c r="N344" s="50"/>
      <c r="O344" s="135"/>
      <c r="P344" s="50"/>
      <c r="Q344" s="26"/>
      <c r="R344" s="20"/>
      <c r="S344" s="26"/>
      <c r="T344" s="26"/>
      <c r="U344" s="21"/>
      <c r="V344" s="26"/>
      <c r="W344" s="31"/>
      <c r="X344" s="109"/>
      <c r="Y344" s="31"/>
      <c r="Z344" s="12"/>
      <c r="AA344" s="31"/>
      <c r="AB344" s="13"/>
      <c r="AD344" s="32"/>
      <c r="AF344" s="25"/>
      <c r="AH344" s="26"/>
      <c r="AI344" s="26"/>
      <c r="AK344" s="25"/>
    </row>
    <row r="345" spans="1:37" s="23" customFormat="1" x14ac:dyDescent="0.25">
      <c r="A345" s="54"/>
      <c r="B345" s="43"/>
      <c r="C345" s="57"/>
      <c r="D345" s="16"/>
      <c r="E345" s="50"/>
      <c r="F345" s="26"/>
      <c r="G345" s="26"/>
      <c r="H345" s="21"/>
      <c r="I345" s="50"/>
      <c r="J345" s="20"/>
      <c r="K345" s="26"/>
      <c r="L345" s="26"/>
      <c r="M345" s="26"/>
      <c r="N345" s="50"/>
      <c r="O345" s="135"/>
      <c r="P345" s="50"/>
      <c r="Q345" s="26"/>
      <c r="R345" s="20"/>
      <c r="S345" s="26"/>
      <c r="T345" s="26"/>
      <c r="U345" s="21"/>
      <c r="V345" s="26"/>
      <c r="W345" s="31"/>
      <c r="X345" s="109"/>
      <c r="Y345" s="31"/>
      <c r="Z345" s="12"/>
      <c r="AA345" s="31"/>
      <c r="AB345" s="13"/>
      <c r="AD345" s="32"/>
      <c r="AF345" s="25"/>
      <c r="AH345" s="26"/>
      <c r="AI345" s="26"/>
      <c r="AK345" s="25"/>
    </row>
    <row r="346" spans="1:37" s="23" customFormat="1" x14ac:dyDescent="0.25">
      <c r="A346" s="54"/>
      <c r="B346" s="43"/>
      <c r="C346" s="57"/>
      <c r="D346" s="16"/>
      <c r="E346" s="50"/>
      <c r="F346" s="26"/>
      <c r="G346" s="26"/>
      <c r="H346" s="21"/>
      <c r="I346" s="50"/>
      <c r="J346" s="20"/>
      <c r="K346" s="26"/>
      <c r="L346" s="26"/>
      <c r="M346" s="26"/>
      <c r="N346" s="50"/>
      <c r="O346" s="135"/>
      <c r="P346" s="50"/>
      <c r="Q346" s="26"/>
      <c r="R346" s="20"/>
      <c r="S346" s="26"/>
      <c r="T346" s="26"/>
      <c r="U346" s="21"/>
      <c r="V346" s="26"/>
      <c r="W346" s="31"/>
      <c r="X346" s="109"/>
      <c r="Y346" s="31"/>
      <c r="Z346" s="12"/>
      <c r="AA346" s="31"/>
      <c r="AB346" s="13"/>
      <c r="AD346" s="32"/>
      <c r="AF346" s="25"/>
      <c r="AH346" s="26"/>
      <c r="AI346" s="26"/>
      <c r="AK346" s="25"/>
    </row>
    <row r="347" spans="1:37" s="23" customFormat="1" x14ac:dyDescent="0.25">
      <c r="A347" s="54"/>
      <c r="B347" s="43"/>
      <c r="C347" s="57"/>
      <c r="D347" s="16"/>
      <c r="E347" s="50"/>
      <c r="F347" s="26"/>
      <c r="G347" s="26"/>
      <c r="H347" s="21"/>
      <c r="I347" s="50"/>
      <c r="J347" s="20"/>
      <c r="K347" s="26"/>
      <c r="L347" s="26"/>
      <c r="M347" s="26"/>
      <c r="N347" s="50"/>
      <c r="O347" s="135"/>
      <c r="P347" s="50"/>
      <c r="Q347" s="26"/>
      <c r="R347" s="20"/>
      <c r="S347" s="26"/>
      <c r="T347" s="26"/>
      <c r="U347" s="21"/>
      <c r="V347" s="26"/>
      <c r="W347" s="31"/>
      <c r="X347" s="109"/>
      <c r="Y347" s="31"/>
      <c r="Z347" s="12"/>
      <c r="AA347" s="31"/>
      <c r="AB347" s="13"/>
      <c r="AD347" s="32"/>
      <c r="AF347" s="25"/>
      <c r="AH347" s="26"/>
      <c r="AI347" s="26"/>
      <c r="AK347" s="25"/>
    </row>
    <row r="348" spans="1:37" s="23" customFormat="1" x14ac:dyDescent="0.25">
      <c r="A348" s="54"/>
      <c r="B348" s="43"/>
      <c r="C348" s="57"/>
      <c r="D348" s="16"/>
      <c r="E348" s="50"/>
      <c r="F348" s="26"/>
      <c r="G348" s="26"/>
      <c r="H348" s="21"/>
      <c r="I348" s="50"/>
      <c r="J348" s="20"/>
      <c r="K348" s="26"/>
      <c r="L348" s="26"/>
      <c r="M348" s="26"/>
      <c r="N348" s="50"/>
      <c r="O348" s="135"/>
      <c r="P348" s="50"/>
      <c r="Q348" s="26"/>
      <c r="R348" s="20"/>
      <c r="S348" s="26"/>
      <c r="T348" s="26"/>
      <c r="U348" s="21"/>
      <c r="V348" s="26"/>
      <c r="W348" s="31"/>
      <c r="X348" s="109"/>
      <c r="Y348" s="31"/>
      <c r="Z348" s="12"/>
      <c r="AA348" s="31"/>
      <c r="AB348" s="13"/>
      <c r="AD348" s="32"/>
      <c r="AF348" s="25"/>
      <c r="AH348" s="26"/>
      <c r="AI348" s="26"/>
      <c r="AK348" s="25"/>
    </row>
    <row r="349" spans="1:37" s="23" customFormat="1" x14ac:dyDescent="0.25">
      <c r="A349" s="54"/>
      <c r="B349" s="43"/>
      <c r="C349" s="57"/>
      <c r="D349" s="16"/>
      <c r="E349" s="50"/>
      <c r="F349" s="26"/>
      <c r="G349" s="26"/>
      <c r="H349" s="21"/>
      <c r="I349" s="50"/>
      <c r="J349" s="20"/>
      <c r="K349" s="26"/>
      <c r="L349" s="26"/>
      <c r="M349" s="26"/>
      <c r="N349" s="50"/>
      <c r="O349" s="135"/>
      <c r="P349" s="50"/>
      <c r="Q349" s="26"/>
      <c r="R349" s="20"/>
      <c r="S349" s="26"/>
      <c r="T349" s="26"/>
      <c r="U349" s="21"/>
      <c r="V349" s="26"/>
      <c r="W349" s="31"/>
      <c r="X349" s="109"/>
      <c r="Y349" s="31"/>
      <c r="Z349" s="12"/>
      <c r="AA349" s="31"/>
      <c r="AB349" s="13"/>
      <c r="AD349" s="32"/>
      <c r="AF349" s="25"/>
      <c r="AH349" s="26"/>
      <c r="AI349" s="26"/>
      <c r="AK349" s="25"/>
    </row>
    <row r="350" spans="1:37" s="23" customFormat="1" x14ac:dyDescent="0.25">
      <c r="A350" s="54"/>
      <c r="B350" s="43"/>
      <c r="C350" s="57"/>
      <c r="D350" s="16"/>
      <c r="E350" s="50"/>
      <c r="F350" s="26"/>
      <c r="G350" s="26"/>
      <c r="H350" s="21"/>
      <c r="I350" s="50"/>
      <c r="J350" s="20"/>
      <c r="K350" s="26"/>
      <c r="L350" s="26"/>
      <c r="M350" s="26"/>
      <c r="N350" s="50"/>
      <c r="O350" s="135"/>
      <c r="P350" s="50"/>
      <c r="Q350" s="26"/>
      <c r="R350" s="20"/>
      <c r="S350" s="26"/>
      <c r="T350" s="26"/>
      <c r="U350" s="21"/>
      <c r="V350" s="26"/>
      <c r="W350" s="31"/>
      <c r="X350" s="109"/>
      <c r="Y350" s="31"/>
      <c r="Z350" s="12"/>
      <c r="AA350" s="31"/>
      <c r="AB350" s="13"/>
      <c r="AD350" s="32"/>
      <c r="AF350" s="25"/>
      <c r="AH350" s="26"/>
      <c r="AI350" s="26"/>
      <c r="AK350" s="25"/>
    </row>
    <row r="351" spans="1:37" s="23" customFormat="1" x14ac:dyDescent="0.25">
      <c r="A351" s="54"/>
      <c r="B351" s="43"/>
      <c r="C351" s="57"/>
      <c r="D351" s="16"/>
      <c r="E351" s="50"/>
      <c r="F351" s="26"/>
      <c r="G351" s="26"/>
      <c r="H351" s="21"/>
      <c r="I351" s="50"/>
      <c r="J351" s="20"/>
      <c r="K351" s="26"/>
      <c r="L351" s="26"/>
      <c r="M351" s="26"/>
      <c r="N351" s="50"/>
      <c r="O351" s="135"/>
      <c r="P351" s="50"/>
      <c r="Q351" s="26"/>
      <c r="R351" s="20"/>
      <c r="S351" s="26"/>
      <c r="T351" s="26"/>
      <c r="U351" s="21"/>
      <c r="V351" s="26"/>
      <c r="W351" s="31"/>
      <c r="X351" s="109"/>
      <c r="Y351" s="31"/>
      <c r="Z351" s="12"/>
      <c r="AA351" s="31"/>
      <c r="AB351" s="13"/>
      <c r="AD351" s="32"/>
      <c r="AF351" s="25"/>
      <c r="AH351" s="26"/>
      <c r="AI351" s="26"/>
      <c r="AK351" s="25"/>
    </row>
    <row r="352" spans="1:37" s="23" customFormat="1" x14ac:dyDescent="0.25">
      <c r="A352" s="54"/>
      <c r="B352" s="43"/>
      <c r="C352" s="57"/>
      <c r="D352" s="16"/>
      <c r="E352" s="50"/>
      <c r="F352" s="26"/>
      <c r="G352" s="26"/>
      <c r="H352" s="21"/>
      <c r="I352" s="50"/>
      <c r="J352" s="20"/>
      <c r="K352" s="26"/>
      <c r="L352" s="26"/>
      <c r="M352" s="26"/>
      <c r="N352" s="50"/>
      <c r="O352" s="135"/>
      <c r="P352" s="50"/>
      <c r="Q352" s="26"/>
      <c r="R352" s="20"/>
      <c r="S352" s="26"/>
      <c r="T352" s="26"/>
      <c r="U352" s="21"/>
      <c r="V352" s="26"/>
      <c r="W352" s="31"/>
      <c r="X352" s="109"/>
      <c r="Y352" s="31"/>
      <c r="Z352" s="12"/>
      <c r="AA352" s="31"/>
      <c r="AB352" s="13"/>
      <c r="AD352" s="32"/>
      <c r="AF352" s="25"/>
      <c r="AH352" s="26"/>
      <c r="AI352" s="26"/>
      <c r="AK352" s="25"/>
    </row>
    <row r="353" spans="1:37" s="23" customFormat="1" x14ac:dyDescent="0.25">
      <c r="A353" s="54"/>
      <c r="B353" s="43"/>
      <c r="C353" s="57"/>
      <c r="D353" s="16"/>
      <c r="E353" s="50"/>
      <c r="F353" s="26"/>
      <c r="G353" s="26"/>
      <c r="H353" s="21"/>
      <c r="I353" s="50"/>
      <c r="J353" s="20"/>
      <c r="K353" s="26"/>
      <c r="L353" s="26"/>
      <c r="M353" s="26"/>
      <c r="N353" s="50"/>
      <c r="O353" s="135"/>
      <c r="P353" s="50"/>
      <c r="Q353" s="26"/>
      <c r="R353" s="20"/>
      <c r="S353" s="26"/>
      <c r="T353" s="26"/>
      <c r="U353" s="21"/>
      <c r="V353" s="26"/>
      <c r="W353" s="31"/>
      <c r="X353" s="109"/>
      <c r="Y353" s="31"/>
      <c r="Z353" s="12"/>
      <c r="AA353" s="31"/>
      <c r="AB353" s="13"/>
      <c r="AD353" s="32"/>
      <c r="AF353" s="25"/>
      <c r="AH353" s="26"/>
      <c r="AI353" s="26"/>
      <c r="AK353" s="25"/>
    </row>
    <row r="354" spans="1:37" s="23" customFormat="1" x14ac:dyDescent="0.25">
      <c r="A354" s="54"/>
      <c r="B354" s="43"/>
      <c r="C354" s="57"/>
      <c r="D354" s="16"/>
      <c r="E354" s="50"/>
      <c r="F354" s="26"/>
      <c r="G354" s="26"/>
      <c r="H354" s="21"/>
      <c r="I354" s="50"/>
      <c r="J354" s="20"/>
      <c r="K354" s="26"/>
      <c r="L354" s="26"/>
      <c r="M354" s="26"/>
      <c r="N354" s="50"/>
      <c r="O354" s="135"/>
      <c r="P354" s="50"/>
      <c r="Q354" s="26"/>
      <c r="R354" s="20"/>
      <c r="S354" s="26"/>
      <c r="T354" s="26"/>
      <c r="U354" s="21"/>
      <c r="V354" s="26"/>
      <c r="W354" s="31"/>
      <c r="X354" s="109"/>
      <c r="Y354" s="31"/>
      <c r="Z354" s="12"/>
      <c r="AA354" s="31"/>
      <c r="AB354" s="13"/>
      <c r="AD354" s="32"/>
      <c r="AF354" s="25"/>
      <c r="AH354" s="26"/>
      <c r="AI354" s="26"/>
      <c r="AK354" s="25"/>
    </row>
    <row r="355" spans="1:37" s="23" customFormat="1" x14ac:dyDescent="0.25">
      <c r="A355" s="54"/>
      <c r="B355" s="43"/>
      <c r="C355" s="57"/>
      <c r="D355" s="16"/>
      <c r="E355" s="50"/>
      <c r="F355" s="26"/>
      <c r="G355" s="26"/>
      <c r="H355" s="21"/>
      <c r="I355" s="50"/>
      <c r="J355" s="20"/>
      <c r="K355" s="26"/>
      <c r="L355" s="26"/>
      <c r="M355" s="26"/>
      <c r="N355" s="50"/>
      <c r="O355" s="135"/>
      <c r="P355" s="50"/>
      <c r="Q355" s="26"/>
      <c r="R355" s="20"/>
      <c r="S355" s="26"/>
      <c r="T355" s="26"/>
      <c r="U355" s="21"/>
      <c r="V355" s="26"/>
      <c r="W355" s="31"/>
      <c r="X355" s="109"/>
      <c r="Y355" s="31"/>
      <c r="Z355" s="12"/>
      <c r="AA355" s="31"/>
      <c r="AB355" s="13"/>
      <c r="AD355" s="32"/>
      <c r="AF355" s="25"/>
      <c r="AH355" s="26"/>
      <c r="AI355" s="26"/>
      <c r="AK355" s="25"/>
    </row>
    <row r="356" spans="1:37" s="23" customFormat="1" x14ac:dyDescent="0.25">
      <c r="A356" s="54"/>
      <c r="B356" s="43"/>
      <c r="C356" s="57"/>
      <c r="D356" s="16"/>
      <c r="E356" s="50"/>
      <c r="F356" s="26"/>
      <c r="G356" s="26"/>
      <c r="H356" s="21"/>
      <c r="I356" s="50"/>
      <c r="J356" s="20"/>
      <c r="K356" s="26"/>
      <c r="L356" s="26"/>
      <c r="M356" s="26"/>
      <c r="N356" s="50"/>
      <c r="O356" s="135"/>
      <c r="P356" s="50"/>
      <c r="Q356" s="26"/>
      <c r="R356" s="20"/>
      <c r="S356" s="26"/>
      <c r="T356" s="26"/>
      <c r="U356" s="21"/>
      <c r="V356" s="26"/>
      <c r="W356" s="31"/>
      <c r="X356" s="109"/>
      <c r="Y356" s="31"/>
      <c r="Z356" s="12"/>
      <c r="AA356" s="31"/>
      <c r="AB356" s="13"/>
      <c r="AD356" s="32"/>
      <c r="AF356" s="25"/>
      <c r="AH356" s="26"/>
      <c r="AI356" s="26"/>
      <c r="AK356" s="25"/>
    </row>
    <row r="357" spans="1:37" s="23" customFormat="1" x14ac:dyDescent="0.25">
      <c r="A357" s="54"/>
      <c r="B357" s="43"/>
      <c r="C357" s="57"/>
      <c r="D357" s="16"/>
      <c r="E357" s="50"/>
      <c r="F357" s="26"/>
      <c r="G357" s="26"/>
      <c r="H357" s="21"/>
      <c r="I357" s="50"/>
      <c r="J357" s="20"/>
      <c r="K357" s="26"/>
      <c r="L357" s="26"/>
      <c r="M357" s="26"/>
      <c r="N357" s="50"/>
      <c r="O357" s="135"/>
      <c r="P357" s="50"/>
      <c r="Q357" s="26"/>
      <c r="R357" s="20"/>
      <c r="S357" s="26"/>
      <c r="T357" s="26"/>
      <c r="U357" s="21"/>
      <c r="V357" s="26"/>
      <c r="W357" s="31"/>
      <c r="X357" s="109"/>
      <c r="Y357" s="31"/>
      <c r="Z357" s="12"/>
      <c r="AA357" s="31"/>
      <c r="AB357" s="13"/>
      <c r="AD357" s="32"/>
      <c r="AF357" s="25"/>
      <c r="AH357" s="26"/>
      <c r="AI357" s="26"/>
      <c r="AK357" s="25"/>
    </row>
    <row r="358" spans="1:37" s="23" customFormat="1" x14ac:dyDescent="0.25">
      <c r="A358" s="54"/>
      <c r="B358" s="43"/>
      <c r="C358" s="57"/>
      <c r="D358" s="16"/>
      <c r="E358" s="50"/>
      <c r="F358" s="26"/>
      <c r="G358" s="26"/>
      <c r="H358" s="21"/>
      <c r="I358" s="50"/>
      <c r="J358" s="20"/>
      <c r="K358" s="26"/>
      <c r="L358" s="26"/>
      <c r="M358" s="26"/>
      <c r="N358" s="50"/>
      <c r="O358" s="135"/>
      <c r="P358" s="50"/>
      <c r="Q358" s="26"/>
      <c r="R358" s="20"/>
      <c r="S358" s="26"/>
      <c r="T358" s="26"/>
      <c r="U358" s="21"/>
      <c r="V358" s="26"/>
      <c r="W358" s="31"/>
      <c r="X358" s="109"/>
      <c r="Y358" s="31"/>
      <c r="Z358" s="12"/>
      <c r="AA358" s="31"/>
      <c r="AB358" s="13"/>
      <c r="AD358" s="32"/>
      <c r="AF358" s="25"/>
      <c r="AH358" s="26"/>
      <c r="AI358" s="26"/>
      <c r="AK358" s="25"/>
    </row>
    <row r="359" spans="1:37" s="23" customFormat="1" x14ac:dyDescent="0.25">
      <c r="A359" s="54"/>
      <c r="B359" s="43"/>
      <c r="C359" s="57"/>
      <c r="D359" s="16"/>
      <c r="E359" s="50"/>
      <c r="F359" s="26"/>
      <c r="G359" s="26"/>
      <c r="H359" s="21"/>
      <c r="I359" s="50"/>
      <c r="J359" s="20"/>
      <c r="K359" s="26"/>
      <c r="L359" s="26"/>
      <c r="M359" s="26"/>
      <c r="N359" s="50"/>
      <c r="O359" s="135"/>
      <c r="P359" s="50"/>
      <c r="Q359" s="26"/>
      <c r="R359" s="20"/>
      <c r="S359" s="26"/>
      <c r="T359" s="26"/>
      <c r="U359" s="21"/>
      <c r="V359" s="26"/>
      <c r="W359" s="31"/>
      <c r="X359" s="109"/>
      <c r="Y359" s="31"/>
      <c r="Z359" s="12"/>
      <c r="AA359" s="31"/>
      <c r="AB359" s="13"/>
      <c r="AD359" s="32"/>
      <c r="AF359" s="25"/>
      <c r="AH359" s="26"/>
      <c r="AI359" s="26"/>
      <c r="AK359" s="25"/>
    </row>
    <row r="360" spans="1:37" s="23" customFormat="1" x14ac:dyDescent="0.25">
      <c r="A360" s="54"/>
      <c r="B360" s="43"/>
      <c r="C360" s="57"/>
      <c r="D360" s="16"/>
      <c r="E360" s="50"/>
      <c r="F360" s="26"/>
      <c r="G360" s="26"/>
      <c r="H360" s="21"/>
      <c r="I360" s="50"/>
      <c r="J360" s="20"/>
      <c r="K360" s="26"/>
      <c r="L360" s="26"/>
      <c r="M360" s="26"/>
      <c r="N360" s="50"/>
      <c r="O360" s="135"/>
      <c r="P360" s="50"/>
      <c r="Q360" s="26"/>
      <c r="R360" s="20"/>
      <c r="S360" s="26"/>
      <c r="T360" s="26"/>
      <c r="U360" s="21"/>
      <c r="V360" s="26"/>
      <c r="W360" s="31"/>
      <c r="X360" s="109"/>
      <c r="Y360" s="31"/>
      <c r="Z360" s="12"/>
      <c r="AA360" s="31"/>
      <c r="AB360" s="13"/>
      <c r="AD360" s="32"/>
      <c r="AF360" s="25"/>
      <c r="AH360" s="26"/>
      <c r="AI360" s="26"/>
      <c r="AK360" s="25"/>
    </row>
    <row r="361" spans="1:37" s="23" customFormat="1" x14ac:dyDescent="0.25">
      <c r="A361" s="54"/>
      <c r="B361" s="43"/>
      <c r="C361" s="57"/>
      <c r="D361" s="16"/>
      <c r="E361" s="50"/>
      <c r="F361" s="26"/>
      <c r="G361" s="26"/>
      <c r="H361" s="21"/>
      <c r="I361" s="50"/>
      <c r="J361" s="20"/>
      <c r="K361" s="26"/>
      <c r="L361" s="26"/>
      <c r="M361" s="26"/>
      <c r="N361" s="50"/>
      <c r="O361" s="135"/>
      <c r="P361" s="50"/>
      <c r="Q361" s="26"/>
      <c r="R361" s="20"/>
      <c r="S361" s="26"/>
      <c r="T361" s="26"/>
      <c r="U361" s="21"/>
      <c r="V361" s="26"/>
      <c r="W361" s="31"/>
      <c r="X361" s="109"/>
      <c r="Y361" s="31"/>
      <c r="Z361" s="12"/>
      <c r="AA361" s="31"/>
      <c r="AB361" s="13"/>
      <c r="AD361" s="32"/>
      <c r="AF361" s="25"/>
      <c r="AH361" s="26"/>
      <c r="AI361" s="26"/>
      <c r="AK361" s="25"/>
    </row>
    <row r="362" spans="1:37" s="23" customFormat="1" x14ac:dyDescent="0.25">
      <c r="A362" s="54"/>
      <c r="B362" s="43"/>
      <c r="C362" s="57"/>
      <c r="D362" s="16"/>
      <c r="E362" s="50"/>
      <c r="F362" s="26"/>
      <c r="G362" s="26"/>
      <c r="H362" s="21"/>
      <c r="I362" s="50"/>
      <c r="J362" s="20"/>
      <c r="K362" s="26"/>
      <c r="L362" s="26"/>
      <c r="M362" s="26"/>
      <c r="N362" s="50"/>
      <c r="O362" s="135"/>
      <c r="P362" s="50"/>
      <c r="Q362" s="26"/>
      <c r="R362" s="20"/>
      <c r="S362" s="26"/>
      <c r="T362" s="26"/>
      <c r="U362" s="21"/>
      <c r="V362" s="26"/>
      <c r="W362" s="31"/>
      <c r="X362" s="109"/>
      <c r="Y362" s="31"/>
      <c r="Z362" s="12"/>
      <c r="AA362" s="31"/>
      <c r="AB362" s="13"/>
      <c r="AD362" s="32"/>
      <c r="AF362" s="25"/>
      <c r="AH362" s="26"/>
      <c r="AI362" s="26"/>
      <c r="AK362" s="25"/>
    </row>
    <row r="363" spans="1:37" s="23" customFormat="1" x14ac:dyDescent="0.25">
      <c r="A363" s="54"/>
      <c r="B363" s="43"/>
      <c r="C363" s="57"/>
      <c r="D363" s="16"/>
      <c r="E363" s="50"/>
      <c r="F363" s="26"/>
      <c r="G363" s="26"/>
      <c r="H363" s="21"/>
      <c r="I363" s="50"/>
      <c r="J363" s="20"/>
      <c r="K363" s="26"/>
      <c r="L363" s="26"/>
      <c r="M363" s="26"/>
      <c r="N363" s="50"/>
      <c r="O363" s="135"/>
      <c r="P363" s="50"/>
      <c r="Q363" s="26"/>
      <c r="R363" s="20"/>
      <c r="S363" s="26"/>
      <c r="T363" s="26"/>
      <c r="U363" s="21"/>
      <c r="V363" s="26"/>
      <c r="W363" s="31"/>
      <c r="X363" s="109"/>
      <c r="Y363" s="31"/>
      <c r="Z363" s="12"/>
      <c r="AA363" s="31"/>
      <c r="AB363" s="13"/>
      <c r="AD363" s="32"/>
      <c r="AF363" s="25"/>
      <c r="AH363" s="26"/>
      <c r="AI363" s="26"/>
      <c r="AK363" s="25"/>
    </row>
    <row r="364" spans="1:37" s="23" customFormat="1" x14ac:dyDescent="0.25">
      <c r="A364" s="54"/>
      <c r="B364" s="43"/>
      <c r="C364" s="57"/>
      <c r="D364" s="16"/>
      <c r="E364" s="50"/>
      <c r="F364" s="26"/>
      <c r="G364" s="26"/>
      <c r="H364" s="21"/>
      <c r="I364" s="50"/>
      <c r="J364" s="20"/>
      <c r="K364" s="26"/>
      <c r="L364" s="26"/>
      <c r="M364" s="26"/>
      <c r="N364" s="50"/>
      <c r="O364" s="135"/>
      <c r="P364" s="50"/>
      <c r="Q364" s="26"/>
      <c r="R364" s="20"/>
      <c r="S364" s="26"/>
      <c r="T364" s="26"/>
      <c r="U364" s="21"/>
      <c r="V364" s="26"/>
      <c r="W364" s="31"/>
      <c r="X364" s="109"/>
      <c r="Y364" s="31"/>
      <c r="Z364" s="12"/>
      <c r="AA364" s="31"/>
      <c r="AB364" s="13"/>
      <c r="AD364" s="32"/>
      <c r="AF364" s="25"/>
      <c r="AH364" s="26"/>
      <c r="AI364" s="26"/>
      <c r="AK364" s="25"/>
    </row>
    <row r="365" spans="1:37" s="23" customFormat="1" x14ac:dyDescent="0.25">
      <c r="A365" s="54"/>
      <c r="B365" s="43"/>
      <c r="C365" s="57"/>
      <c r="D365" s="16"/>
      <c r="E365" s="50"/>
      <c r="F365" s="26"/>
      <c r="G365" s="26"/>
      <c r="H365" s="21"/>
      <c r="I365" s="50"/>
      <c r="J365" s="20"/>
      <c r="K365" s="26"/>
      <c r="L365" s="26"/>
      <c r="M365" s="26"/>
      <c r="N365" s="50"/>
      <c r="O365" s="135"/>
      <c r="P365" s="50"/>
      <c r="Q365" s="26"/>
      <c r="R365" s="20"/>
      <c r="S365" s="26"/>
      <c r="T365" s="26"/>
      <c r="U365" s="21"/>
      <c r="V365" s="26"/>
      <c r="W365" s="31"/>
      <c r="X365" s="109"/>
      <c r="Y365" s="31"/>
      <c r="Z365" s="12"/>
      <c r="AA365" s="31"/>
      <c r="AB365" s="13"/>
      <c r="AD365" s="32"/>
      <c r="AF365" s="25"/>
      <c r="AH365" s="26"/>
      <c r="AI365" s="26"/>
      <c r="AK365" s="25"/>
    </row>
    <row r="366" spans="1:37" s="23" customFormat="1" x14ac:dyDescent="0.25">
      <c r="A366" s="54"/>
      <c r="B366" s="43"/>
      <c r="C366" s="57"/>
      <c r="D366" s="16"/>
      <c r="E366" s="50"/>
      <c r="F366" s="26"/>
      <c r="G366" s="26"/>
      <c r="H366" s="21"/>
      <c r="I366" s="50"/>
      <c r="J366" s="20"/>
      <c r="K366" s="26"/>
      <c r="L366" s="26"/>
      <c r="M366" s="26"/>
      <c r="N366" s="50"/>
      <c r="O366" s="135"/>
      <c r="P366" s="50"/>
      <c r="Q366" s="26"/>
      <c r="R366" s="20"/>
      <c r="S366" s="26"/>
      <c r="T366" s="26"/>
      <c r="U366" s="21"/>
      <c r="V366" s="26"/>
      <c r="W366" s="31"/>
      <c r="X366" s="109"/>
      <c r="Y366" s="31"/>
      <c r="Z366" s="12"/>
      <c r="AA366" s="31"/>
      <c r="AB366" s="13"/>
      <c r="AD366" s="32"/>
      <c r="AF366" s="25"/>
      <c r="AH366" s="26"/>
      <c r="AI366" s="26"/>
      <c r="AK366" s="25"/>
    </row>
    <row r="367" spans="1:37" s="23" customFormat="1" x14ac:dyDescent="0.25">
      <c r="A367" s="54"/>
      <c r="B367" s="43"/>
      <c r="C367" s="57"/>
      <c r="D367" s="16"/>
      <c r="E367" s="50"/>
      <c r="F367" s="26"/>
      <c r="G367" s="26"/>
      <c r="H367" s="21"/>
      <c r="I367" s="50"/>
      <c r="J367" s="20"/>
      <c r="K367" s="26"/>
      <c r="L367" s="26"/>
      <c r="M367" s="26"/>
      <c r="N367" s="50"/>
      <c r="O367" s="135"/>
      <c r="P367" s="50"/>
      <c r="Q367" s="26"/>
      <c r="R367" s="20"/>
      <c r="S367" s="26"/>
      <c r="T367" s="26"/>
      <c r="U367" s="21"/>
      <c r="V367" s="26"/>
      <c r="W367" s="31"/>
      <c r="X367" s="109"/>
      <c r="Y367" s="31"/>
      <c r="Z367" s="12"/>
      <c r="AA367" s="31"/>
      <c r="AB367" s="13"/>
      <c r="AD367" s="32"/>
      <c r="AF367" s="25"/>
      <c r="AH367" s="26"/>
      <c r="AI367" s="26"/>
      <c r="AK367" s="25"/>
    </row>
    <row r="368" spans="1:37" s="23" customFormat="1" x14ac:dyDescent="0.25">
      <c r="A368" s="54"/>
      <c r="B368" s="43"/>
      <c r="C368" s="57"/>
      <c r="D368" s="16"/>
      <c r="E368" s="50"/>
      <c r="F368" s="26"/>
      <c r="G368" s="26"/>
      <c r="H368" s="21"/>
      <c r="I368" s="50"/>
      <c r="J368" s="20"/>
      <c r="K368" s="26"/>
      <c r="L368" s="26"/>
      <c r="M368" s="26"/>
      <c r="N368" s="50"/>
      <c r="O368" s="135"/>
      <c r="P368" s="50"/>
      <c r="Q368" s="26"/>
      <c r="R368" s="20"/>
      <c r="S368" s="26"/>
      <c r="T368" s="26"/>
      <c r="U368" s="21"/>
      <c r="V368" s="26"/>
      <c r="W368" s="31"/>
      <c r="X368" s="109"/>
      <c r="Y368" s="31"/>
      <c r="Z368" s="12"/>
      <c r="AA368" s="31"/>
      <c r="AB368" s="13"/>
      <c r="AD368" s="32"/>
      <c r="AF368" s="25"/>
      <c r="AH368" s="26"/>
      <c r="AI368" s="26"/>
      <c r="AK368" s="25"/>
    </row>
    <row r="369" spans="1:37" s="23" customFormat="1" x14ac:dyDescent="0.25">
      <c r="A369" s="54"/>
      <c r="B369" s="43"/>
      <c r="C369" s="57"/>
      <c r="D369" s="16"/>
      <c r="E369" s="50"/>
      <c r="F369" s="26"/>
      <c r="G369" s="26"/>
      <c r="H369" s="21"/>
      <c r="I369" s="50"/>
      <c r="J369" s="20"/>
      <c r="K369" s="26"/>
      <c r="L369" s="26"/>
      <c r="M369" s="26"/>
      <c r="N369" s="50"/>
      <c r="O369" s="135"/>
      <c r="P369" s="50"/>
      <c r="Q369" s="26"/>
      <c r="R369" s="20"/>
      <c r="S369" s="26"/>
      <c r="T369" s="26"/>
      <c r="U369" s="21"/>
      <c r="V369" s="26"/>
      <c r="W369" s="31"/>
      <c r="X369" s="109"/>
      <c r="Y369" s="31"/>
      <c r="Z369" s="12"/>
      <c r="AA369" s="31"/>
      <c r="AB369" s="13"/>
      <c r="AD369" s="32"/>
      <c r="AF369" s="25"/>
      <c r="AH369" s="26"/>
      <c r="AI369" s="26"/>
      <c r="AK369" s="25"/>
    </row>
    <row r="370" spans="1:37" s="23" customFormat="1" x14ac:dyDescent="0.25">
      <c r="A370" s="54"/>
      <c r="B370" s="43"/>
      <c r="C370" s="57"/>
      <c r="D370" s="16"/>
      <c r="E370" s="50"/>
      <c r="F370" s="26"/>
      <c r="G370" s="26"/>
      <c r="H370" s="21"/>
      <c r="I370" s="50"/>
      <c r="J370" s="20"/>
      <c r="K370" s="26"/>
      <c r="L370" s="26"/>
      <c r="M370" s="26"/>
      <c r="N370" s="50"/>
      <c r="O370" s="135"/>
      <c r="P370" s="50"/>
      <c r="Q370" s="26"/>
      <c r="R370" s="20"/>
      <c r="S370" s="26"/>
      <c r="T370" s="26"/>
      <c r="U370" s="21"/>
      <c r="V370" s="26"/>
      <c r="W370" s="31"/>
      <c r="X370" s="109"/>
      <c r="Y370" s="31"/>
      <c r="Z370" s="12"/>
      <c r="AA370" s="31"/>
      <c r="AB370" s="13"/>
      <c r="AD370" s="32"/>
      <c r="AF370" s="25"/>
      <c r="AH370" s="26"/>
      <c r="AI370" s="26"/>
      <c r="AK370" s="25"/>
    </row>
    <row r="371" spans="1:37" s="23" customFormat="1" x14ac:dyDescent="0.25">
      <c r="A371" s="54"/>
      <c r="B371" s="43"/>
      <c r="C371" s="57"/>
      <c r="D371" s="16"/>
      <c r="E371" s="50"/>
      <c r="F371" s="26"/>
      <c r="G371" s="26"/>
      <c r="H371" s="21"/>
      <c r="I371" s="50"/>
      <c r="J371" s="20"/>
      <c r="K371" s="26"/>
      <c r="L371" s="26"/>
      <c r="M371" s="26"/>
      <c r="N371" s="50"/>
      <c r="O371" s="135"/>
      <c r="P371" s="50"/>
      <c r="Q371" s="26"/>
      <c r="R371" s="20"/>
      <c r="S371" s="26"/>
      <c r="T371" s="26"/>
      <c r="U371" s="21"/>
      <c r="V371" s="26"/>
      <c r="W371" s="31"/>
      <c r="X371" s="109"/>
      <c r="Y371" s="31"/>
      <c r="Z371" s="12"/>
      <c r="AA371" s="31"/>
      <c r="AB371" s="13"/>
      <c r="AD371" s="32"/>
      <c r="AF371" s="25"/>
      <c r="AH371" s="26"/>
      <c r="AI371" s="26"/>
      <c r="AK371" s="25"/>
    </row>
    <row r="372" spans="1:37" s="23" customFormat="1" x14ac:dyDescent="0.25">
      <c r="A372" s="54"/>
      <c r="B372" s="43"/>
      <c r="C372" s="57"/>
      <c r="D372" s="16"/>
      <c r="E372" s="50"/>
      <c r="F372" s="26"/>
      <c r="G372" s="26"/>
      <c r="H372" s="21"/>
      <c r="I372" s="50"/>
      <c r="J372" s="20"/>
      <c r="K372" s="26"/>
      <c r="L372" s="26"/>
      <c r="M372" s="26"/>
      <c r="N372" s="50"/>
      <c r="O372" s="135"/>
      <c r="P372" s="50"/>
      <c r="Q372" s="26"/>
      <c r="R372" s="20"/>
      <c r="S372" s="26"/>
      <c r="T372" s="26"/>
      <c r="U372" s="21"/>
      <c r="V372" s="26"/>
      <c r="W372" s="31"/>
      <c r="X372" s="109"/>
      <c r="Y372" s="31"/>
      <c r="Z372" s="12"/>
      <c r="AA372" s="31"/>
      <c r="AB372" s="13"/>
      <c r="AD372" s="32"/>
      <c r="AF372" s="25"/>
      <c r="AH372" s="26"/>
      <c r="AI372" s="26"/>
      <c r="AK372" s="25"/>
    </row>
    <row r="373" spans="1:37" s="23" customFormat="1" x14ac:dyDescent="0.25">
      <c r="A373" s="54"/>
      <c r="B373" s="43"/>
      <c r="C373" s="57"/>
      <c r="D373" s="16"/>
      <c r="E373" s="50"/>
      <c r="F373" s="26"/>
      <c r="G373" s="26"/>
      <c r="H373" s="21"/>
      <c r="I373" s="50"/>
      <c r="J373" s="20"/>
      <c r="K373" s="26"/>
      <c r="L373" s="26"/>
      <c r="M373" s="26"/>
      <c r="N373" s="50"/>
      <c r="O373" s="135"/>
      <c r="P373" s="50"/>
      <c r="Q373" s="26"/>
      <c r="R373" s="20"/>
      <c r="S373" s="26"/>
      <c r="T373" s="26"/>
      <c r="U373" s="21"/>
      <c r="V373" s="26"/>
      <c r="W373" s="31"/>
      <c r="X373" s="109"/>
      <c r="Y373" s="31"/>
      <c r="Z373" s="12"/>
      <c r="AA373" s="31"/>
      <c r="AB373" s="13"/>
      <c r="AD373" s="32"/>
      <c r="AF373" s="25"/>
      <c r="AH373" s="26"/>
      <c r="AI373" s="26"/>
      <c r="AK373" s="25"/>
    </row>
    <row r="374" spans="1:37" s="23" customFormat="1" x14ac:dyDescent="0.25">
      <c r="A374" s="54"/>
      <c r="B374" s="43"/>
      <c r="C374" s="57"/>
      <c r="D374" s="16"/>
      <c r="E374" s="50"/>
      <c r="F374" s="26"/>
      <c r="G374" s="26"/>
      <c r="H374" s="21"/>
      <c r="I374" s="50"/>
      <c r="J374" s="20"/>
      <c r="K374" s="26"/>
      <c r="L374" s="26"/>
      <c r="M374" s="26"/>
      <c r="N374" s="50"/>
      <c r="O374" s="135"/>
      <c r="P374" s="50"/>
      <c r="Q374" s="26"/>
      <c r="R374" s="20"/>
      <c r="S374" s="26"/>
      <c r="T374" s="26"/>
      <c r="U374" s="21"/>
      <c r="V374" s="26"/>
      <c r="W374" s="31"/>
      <c r="X374" s="109"/>
      <c r="Y374" s="31"/>
      <c r="Z374" s="12"/>
      <c r="AA374" s="31"/>
      <c r="AB374" s="13"/>
      <c r="AD374" s="32"/>
      <c r="AF374" s="25"/>
      <c r="AH374" s="26"/>
      <c r="AI374" s="26"/>
      <c r="AK374" s="25"/>
    </row>
    <row r="375" spans="1:37" s="23" customFormat="1" x14ac:dyDescent="0.25">
      <c r="A375" s="54"/>
      <c r="B375" s="43"/>
      <c r="C375" s="57"/>
      <c r="D375" s="16"/>
      <c r="E375" s="50"/>
      <c r="F375" s="26"/>
      <c r="G375" s="26"/>
      <c r="H375" s="21"/>
      <c r="I375" s="50"/>
      <c r="J375" s="20"/>
      <c r="K375" s="26"/>
      <c r="L375" s="26"/>
      <c r="M375" s="26"/>
      <c r="N375" s="50"/>
      <c r="O375" s="135"/>
      <c r="P375" s="50"/>
      <c r="Q375" s="26"/>
      <c r="R375" s="20"/>
      <c r="S375" s="26"/>
      <c r="T375" s="26"/>
      <c r="U375" s="21"/>
      <c r="V375" s="26"/>
      <c r="W375" s="31"/>
      <c r="X375" s="109"/>
      <c r="Y375" s="31"/>
      <c r="Z375" s="12"/>
      <c r="AA375" s="31"/>
      <c r="AB375" s="13"/>
      <c r="AD375" s="32"/>
      <c r="AF375" s="25"/>
      <c r="AH375" s="26"/>
      <c r="AI375" s="26"/>
      <c r="AK375" s="25"/>
    </row>
    <row r="376" spans="1:37" s="23" customFormat="1" x14ac:dyDescent="0.25">
      <c r="A376" s="54"/>
      <c r="B376" s="43"/>
      <c r="C376" s="57"/>
      <c r="D376" s="16"/>
      <c r="E376" s="50"/>
      <c r="F376" s="26"/>
      <c r="G376" s="26"/>
      <c r="H376" s="21"/>
      <c r="I376" s="50"/>
      <c r="J376" s="20"/>
      <c r="K376" s="26"/>
      <c r="L376" s="26"/>
      <c r="M376" s="26"/>
      <c r="N376" s="50"/>
      <c r="O376" s="135"/>
      <c r="P376" s="50"/>
      <c r="Q376" s="26"/>
      <c r="R376" s="20"/>
      <c r="S376" s="26"/>
      <c r="T376" s="26"/>
      <c r="U376" s="21"/>
      <c r="V376" s="26"/>
      <c r="W376" s="31"/>
      <c r="X376" s="109"/>
      <c r="Y376" s="31"/>
      <c r="Z376" s="12"/>
      <c r="AA376" s="31"/>
      <c r="AB376" s="13"/>
      <c r="AD376" s="32"/>
      <c r="AF376" s="25"/>
      <c r="AH376" s="26"/>
      <c r="AI376" s="26"/>
      <c r="AK376" s="25"/>
    </row>
    <row r="377" spans="1:37" s="23" customFormat="1" x14ac:dyDescent="0.25">
      <c r="A377" s="54"/>
      <c r="B377" s="43"/>
      <c r="C377" s="57"/>
      <c r="D377" s="16"/>
      <c r="E377" s="50"/>
      <c r="F377" s="26"/>
      <c r="G377" s="26"/>
      <c r="H377" s="21"/>
      <c r="I377" s="50"/>
      <c r="J377" s="20"/>
      <c r="K377" s="26"/>
      <c r="L377" s="26"/>
      <c r="M377" s="26"/>
      <c r="N377" s="50"/>
      <c r="O377" s="135"/>
      <c r="P377" s="50"/>
      <c r="Q377" s="26"/>
      <c r="R377" s="20"/>
      <c r="S377" s="26"/>
      <c r="T377" s="26"/>
      <c r="U377" s="21"/>
      <c r="V377" s="26"/>
      <c r="W377" s="31"/>
      <c r="X377" s="109"/>
      <c r="Y377" s="31"/>
      <c r="Z377" s="12"/>
      <c r="AA377" s="31"/>
      <c r="AB377" s="13"/>
      <c r="AD377" s="32"/>
      <c r="AF377" s="25"/>
      <c r="AH377" s="26"/>
      <c r="AI377" s="26"/>
      <c r="AK377" s="25"/>
    </row>
    <row r="378" spans="1:37" s="23" customFormat="1" x14ac:dyDescent="0.25">
      <c r="A378" s="54"/>
      <c r="B378" s="43"/>
      <c r="C378" s="57"/>
      <c r="D378" s="16"/>
      <c r="E378" s="50"/>
      <c r="F378" s="26"/>
      <c r="G378" s="26"/>
      <c r="H378" s="21"/>
      <c r="I378" s="50"/>
      <c r="J378" s="20"/>
      <c r="K378" s="26"/>
      <c r="L378" s="26"/>
      <c r="M378" s="26"/>
      <c r="N378" s="50"/>
      <c r="O378" s="135"/>
      <c r="P378" s="50"/>
      <c r="Q378" s="26"/>
      <c r="R378" s="20"/>
      <c r="S378" s="26"/>
      <c r="T378" s="26"/>
      <c r="U378" s="21"/>
      <c r="V378" s="26"/>
      <c r="W378" s="31"/>
      <c r="X378" s="109"/>
      <c r="Y378" s="31"/>
      <c r="Z378" s="12"/>
      <c r="AA378" s="31"/>
      <c r="AB378" s="13"/>
      <c r="AD378" s="32"/>
      <c r="AF378" s="25"/>
      <c r="AH378" s="26"/>
      <c r="AI378" s="26"/>
      <c r="AK378" s="25"/>
    </row>
    <row r="379" spans="1:37" s="23" customFormat="1" x14ac:dyDescent="0.25">
      <c r="A379" s="54"/>
      <c r="B379" s="43"/>
      <c r="C379" s="57"/>
      <c r="D379" s="16"/>
      <c r="E379" s="50"/>
      <c r="F379" s="26"/>
      <c r="G379" s="26"/>
      <c r="H379" s="21"/>
      <c r="I379" s="50"/>
      <c r="J379" s="20"/>
      <c r="K379" s="26"/>
      <c r="L379" s="26"/>
      <c r="M379" s="26"/>
      <c r="N379" s="50"/>
      <c r="O379" s="135"/>
      <c r="P379" s="50"/>
      <c r="Q379" s="26"/>
      <c r="R379" s="20"/>
      <c r="S379" s="26"/>
      <c r="T379" s="26"/>
      <c r="U379" s="21"/>
      <c r="V379" s="26"/>
      <c r="W379" s="31"/>
      <c r="X379" s="109"/>
      <c r="Y379" s="31"/>
      <c r="Z379" s="12"/>
      <c r="AA379" s="31"/>
      <c r="AB379" s="13"/>
      <c r="AD379" s="32"/>
      <c r="AF379" s="25"/>
      <c r="AH379" s="26"/>
      <c r="AI379" s="26"/>
      <c r="AK379" s="25"/>
    </row>
    <row r="380" spans="1:37" s="23" customFormat="1" x14ac:dyDescent="0.25">
      <c r="A380" s="54"/>
      <c r="B380" s="43"/>
      <c r="C380" s="57"/>
      <c r="D380" s="16"/>
      <c r="E380" s="50"/>
      <c r="F380" s="26"/>
      <c r="G380" s="26"/>
      <c r="H380" s="21"/>
      <c r="I380" s="50"/>
      <c r="J380" s="20"/>
      <c r="K380" s="26"/>
      <c r="L380" s="26"/>
      <c r="M380" s="26"/>
      <c r="N380" s="50"/>
      <c r="O380" s="135"/>
      <c r="P380" s="50"/>
      <c r="Q380" s="26"/>
      <c r="R380" s="20"/>
      <c r="S380" s="26"/>
      <c r="T380" s="26"/>
      <c r="U380" s="21"/>
      <c r="V380" s="26"/>
      <c r="W380" s="31"/>
      <c r="X380" s="109"/>
      <c r="Y380" s="31"/>
      <c r="Z380" s="12"/>
      <c r="AA380" s="31"/>
      <c r="AB380" s="13"/>
      <c r="AD380" s="32"/>
      <c r="AF380" s="25"/>
      <c r="AH380" s="26"/>
      <c r="AI380" s="26"/>
      <c r="AK380" s="25"/>
    </row>
    <row r="381" spans="1:37" s="23" customFormat="1" x14ac:dyDescent="0.25">
      <c r="A381" s="54"/>
      <c r="B381" s="43"/>
      <c r="C381" s="57"/>
      <c r="D381" s="16"/>
      <c r="E381" s="50"/>
      <c r="F381" s="26"/>
      <c r="G381" s="26"/>
      <c r="H381" s="21"/>
      <c r="I381" s="50"/>
      <c r="J381" s="20"/>
      <c r="K381" s="26"/>
      <c r="L381" s="26"/>
      <c r="M381" s="26"/>
      <c r="N381" s="50"/>
      <c r="O381" s="135"/>
      <c r="P381" s="50"/>
      <c r="Q381" s="26"/>
      <c r="R381" s="20"/>
      <c r="S381" s="26"/>
      <c r="T381" s="26"/>
      <c r="U381" s="21"/>
      <c r="V381" s="26"/>
      <c r="W381" s="31"/>
      <c r="X381" s="109"/>
      <c r="Y381" s="31"/>
      <c r="Z381" s="12"/>
      <c r="AA381" s="31"/>
      <c r="AB381" s="13"/>
      <c r="AD381" s="32"/>
      <c r="AF381" s="25"/>
      <c r="AH381" s="26"/>
      <c r="AI381" s="26"/>
      <c r="AK381" s="25"/>
    </row>
    <row r="382" spans="1:37" s="23" customFormat="1" x14ac:dyDescent="0.25">
      <c r="A382" s="54"/>
      <c r="B382" s="43"/>
      <c r="C382" s="57"/>
      <c r="D382" s="16"/>
      <c r="E382" s="50"/>
      <c r="F382" s="26"/>
      <c r="G382" s="26"/>
      <c r="H382" s="21"/>
      <c r="I382" s="50"/>
      <c r="J382" s="20"/>
      <c r="K382" s="26"/>
      <c r="L382" s="26"/>
      <c r="M382" s="26"/>
      <c r="N382" s="50"/>
      <c r="O382" s="135"/>
      <c r="P382" s="50"/>
      <c r="Q382" s="26"/>
      <c r="R382" s="20"/>
      <c r="S382" s="26"/>
      <c r="T382" s="26"/>
      <c r="U382" s="21"/>
      <c r="V382" s="26"/>
      <c r="W382" s="31"/>
      <c r="X382" s="109"/>
      <c r="Y382" s="31"/>
      <c r="Z382" s="12"/>
      <c r="AA382" s="31"/>
      <c r="AB382" s="13"/>
      <c r="AD382" s="32"/>
      <c r="AF382" s="25"/>
      <c r="AH382" s="26"/>
      <c r="AI382" s="26"/>
      <c r="AK382" s="25"/>
    </row>
    <row r="383" spans="1:37" s="23" customFormat="1" x14ac:dyDescent="0.25">
      <c r="A383" s="54"/>
      <c r="B383" s="43"/>
      <c r="C383" s="57"/>
      <c r="D383" s="16"/>
      <c r="E383" s="50"/>
      <c r="F383" s="26"/>
      <c r="G383" s="26"/>
      <c r="H383" s="21"/>
      <c r="I383" s="50"/>
      <c r="J383" s="20"/>
      <c r="K383" s="26"/>
      <c r="L383" s="26"/>
      <c r="M383" s="26"/>
      <c r="N383" s="50"/>
      <c r="O383" s="135"/>
      <c r="P383" s="50"/>
      <c r="Q383" s="26"/>
      <c r="R383" s="20"/>
      <c r="S383" s="26"/>
      <c r="T383" s="26"/>
      <c r="U383" s="21"/>
      <c r="V383" s="26"/>
      <c r="W383" s="31"/>
      <c r="X383" s="109"/>
      <c r="Y383" s="31"/>
      <c r="Z383" s="12"/>
      <c r="AA383" s="31"/>
      <c r="AB383" s="13"/>
      <c r="AD383" s="32"/>
      <c r="AF383" s="25"/>
      <c r="AH383" s="26"/>
      <c r="AI383" s="26"/>
      <c r="AK383" s="25"/>
    </row>
    <row r="384" spans="1:37" s="23" customFormat="1" x14ac:dyDescent="0.25">
      <c r="A384" s="54"/>
      <c r="B384" s="43"/>
      <c r="C384" s="57"/>
      <c r="D384" s="16"/>
      <c r="E384" s="50"/>
      <c r="F384" s="26"/>
      <c r="G384" s="26"/>
      <c r="H384" s="21"/>
      <c r="I384" s="50"/>
      <c r="J384" s="20"/>
      <c r="K384" s="26"/>
      <c r="L384" s="26"/>
      <c r="M384" s="26"/>
      <c r="N384" s="50"/>
      <c r="O384" s="135"/>
      <c r="P384" s="50"/>
      <c r="Q384" s="26"/>
      <c r="R384" s="20"/>
      <c r="S384" s="26"/>
      <c r="T384" s="26"/>
      <c r="U384" s="21"/>
      <c r="V384" s="26"/>
      <c r="W384" s="31"/>
      <c r="X384" s="109"/>
      <c r="Y384" s="31"/>
      <c r="Z384" s="12"/>
      <c r="AA384" s="31"/>
      <c r="AB384" s="13"/>
      <c r="AD384" s="32"/>
      <c r="AF384" s="25"/>
      <c r="AH384" s="26"/>
      <c r="AI384" s="26"/>
      <c r="AK384" s="25"/>
    </row>
    <row r="385" spans="1:37" s="23" customFormat="1" x14ac:dyDescent="0.25">
      <c r="A385" s="54"/>
      <c r="B385" s="43"/>
      <c r="C385" s="57"/>
      <c r="D385" s="16"/>
      <c r="E385" s="50"/>
      <c r="F385" s="26"/>
      <c r="G385" s="26"/>
      <c r="H385" s="21"/>
      <c r="I385" s="50"/>
      <c r="J385" s="20"/>
      <c r="K385" s="26"/>
      <c r="L385" s="26"/>
      <c r="M385" s="26"/>
      <c r="N385" s="50"/>
      <c r="O385" s="135"/>
      <c r="P385" s="50"/>
      <c r="Q385" s="26"/>
      <c r="R385" s="20"/>
      <c r="S385" s="26"/>
      <c r="T385" s="26"/>
      <c r="U385" s="21"/>
      <c r="V385" s="26"/>
      <c r="W385" s="31"/>
      <c r="X385" s="109"/>
      <c r="Y385" s="31"/>
      <c r="Z385" s="12"/>
      <c r="AA385" s="31"/>
      <c r="AB385" s="13"/>
      <c r="AD385" s="32"/>
      <c r="AF385" s="25"/>
      <c r="AH385" s="26"/>
      <c r="AI385" s="26"/>
      <c r="AK385" s="25"/>
    </row>
    <row r="386" spans="1:37" s="23" customFormat="1" x14ac:dyDescent="0.25">
      <c r="A386" s="54"/>
      <c r="B386" s="43"/>
      <c r="C386" s="57"/>
      <c r="D386" s="16"/>
      <c r="E386" s="50"/>
      <c r="F386" s="26"/>
      <c r="G386" s="26"/>
      <c r="H386" s="21"/>
      <c r="I386" s="50"/>
      <c r="J386" s="20"/>
      <c r="K386" s="26"/>
      <c r="L386" s="26"/>
      <c r="M386" s="26"/>
      <c r="N386" s="50"/>
      <c r="O386" s="135"/>
      <c r="P386" s="50"/>
      <c r="Q386" s="26"/>
      <c r="R386" s="20"/>
      <c r="S386" s="26"/>
      <c r="T386" s="26"/>
      <c r="U386" s="21"/>
      <c r="V386" s="26"/>
      <c r="W386" s="31"/>
      <c r="X386" s="109"/>
      <c r="Y386" s="31"/>
      <c r="Z386" s="12"/>
      <c r="AA386" s="31"/>
      <c r="AB386" s="13"/>
      <c r="AD386" s="32"/>
      <c r="AF386" s="25"/>
      <c r="AH386" s="26"/>
      <c r="AI386" s="26"/>
      <c r="AK386" s="25"/>
    </row>
    <row r="387" spans="1:37" s="23" customFormat="1" x14ac:dyDescent="0.25">
      <c r="A387" s="54"/>
      <c r="B387" s="43"/>
      <c r="C387" s="57"/>
      <c r="D387" s="16"/>
      <c r="E387" s="50"/>
      <c r="F387" s="26"/>
      <c r="G387" s="26"/>
      <c r="H387" s="21"/>
      <c r="I387" s="50"/>
      <c r="J387" s="20"/>
      <c r="K387" s="26"/>
      <c r="L387" s="26"/>
      <c r="M387" s="26"/>
      <c r="N387" s="50"/>
      <c r="O387" s="135"/>
      <c r="P387" s="50"/>
      <c r="Q387" s="26"/>
      <c r="R387" s="20"/>
      <c r="S387" s="26"/>
      <c r="T387" s="26"/>
      <c r="U387" s="21"/>
      <c r="V387" s="26"/>
      <c r="W387" s="31"/>
      <c r="X387" s="109"/>
      <c r="Y387" s="31"/>
      <c r="Z387" s="12"/>
      <c r="AA387" s="31"/>
      <c r="AB387" s="13"/>
      <c r="AD387" s="32"/>
      <c r="AF387" s="25"/>
      <c r="AH387" s="26"/>
      <c r="AI387" s="26"/>
      <c r="AK387" s="25"/>
    </row>
    <row r="388" spans="1:37" s="23" customFormat="1" x14ac:dyDescent="0.25">
      <c r="A388" s="54"/>
      <c r="B388" s="43"/>
      <c r="C388" s="57"/>
      <c r="D388" s="16"/>
      <c r="E388" s="50"/>
      <c r="F388" s="26"/>
      <c r="G388" s="26"/>
      <c r="H388" s="21"/>
      <c r="I388" s="50"/>
      <c r="J388" s="20"/>
      <c r="K388" s="26"/>
      <c r="L388" s="26"/>
      <c r="M388" s="26"/>
      <c r="N388" s="50"/>
      <c r="O388" s="135"/>
      <c r="P388" s="50"/>
      <c r="Q388" s="26"/>
      <c r="R388" s="20"/>
      <c r="S388" s="26"/>
      <c r="T388" s="26"/>
      <c r="U388" s="21"/>
      <c r="V388" s="26"/>
      <c r="W388" s="31"/>
      <c r="X388" s="109"/>
      <c r="Y388" s="31"/>
      <c r="Z388" s="12"/>
      <c r="AA388" s="31"/>
      <c r="AB388" s="13"/>
      <c r="AD388" s="32"/>
      <c r="AF388" s="25"/>
      <c r="AH388" s="26"/>
      <c r="AI388" s="26"/>
      <c r="AK388" s="25"/>
    </row>
    <row r="389" spans="1:37" s="23" customFormat="1" x14ac:dyDescent="0.25">
      <c r="A389" s="54"/>
      <c r="B389" s="43"/>
      <c r="C389" s="57"/>
      <c r="D389" s="16"/>
      <c r="E389" s="50"/>
      <c r="F389" s="26"/>
      <c r="G389" s="26"/>
      <c r="H389" s="21"/>
      <c r="I389" s="50"/>
      <c r="J389" s="20"/>
      <c r="K389" s="26"/>
      <c r="L389" s="26"/>
      <c r="M389" s="26"/>
      <c r="N389" s="50"/>
      <c r="O389" s="135"/>
      <c r="P389" s="50"/>
      <c r="Q389" s="26"/>
      <c r="R389" s="20"/>
      <c r="S389" s="26"/>
      <c r="T389" s="26"/>
      <c r="U389" s="21"/>
      <c r="V389" s="26"/>
      <c r="W389" s="31"/>
      <c r="X389" s="109"/>
      <c r="Y389" s="31"/>
      <c r="Z389" s="12"/>
      <c r="AA389" s="31"/>
      <c r="AB389" s="13"/>
      <c r="AD389" s="32"/>
      <c r="AF389" s="25"/>
      <c r="AH389" s="26"/>
      <c r="AI389" s="26"/>
      <c r="AK389" s="25"/>
    </row>
    <row r="390" spans="1:37" s="23" customFormat="1" x14ac:dyDescent="0.25">
      <c r="A390" s="54"/>
      <c r="B390" s="43"/>
      <c r="C390" s="57"/>
      <c r="D390" s="16"/>
      <c r="E390" s="50"/>
      <c r="F390" s="26"/>
      <c r="G390" s="26"/>
      <c r="H390" s="21"/>
      <c r="I390" s="50"/>
      <c r="J390" s="20"/>
      <c r="K390" s="26"/>
      <c r="L390" s="26"/>
      <c r="M390" s="26"/>
      <c r="N390" s="50"/>
      <c r="O390" s="135"/>
      <c r="P390" s="50"/>
      <c r="Q390" s="26"/>
      <c r="R390" s="20"/>
      <c r="S390" s="26"/>
      <c r="T390" s="26"/>
      <c r="U390" s="21"/>
      <c r="V390" s="26"/>
      <c r="W390" s="31"/>
      <c r="X390" s="109"/>
      <c r="Y390" s="31"/>
      <c r="Z390" s="12"/>
      <c r="AA390" s="31"/>
      <c r="AB390" s="13"/>
      <c r="AD390" s="32"/>
      <c r="AF390" s="25"/>
      <c r="AH390" s="26"/>
      <c r="AI390" s="26"/>
      <c r="AK390" s="25"/>
    </row>
    <row r="391" spans="1:37" s="23" customFormat="1" x14ac:dyDescent="0.25">
      <c r="A391" s="54"/>
      <c r="B391" s="43"/>
      <c r="C391" s="57"/>
      <c r="D391" s="16"/>
      <c r="E391" s="50"/>
      <c r="F391" s="26"/>
      <c r="G391" s="26"/>
      <c r="H391" s="21"/>
      <c r="I391" s="50"/>
      <c r="J391" s="20"/>
      <c r="K391" s="26"/>
      <c r="L391" s="26"/>
      <c r="M391" s="26"/>
      <c r="N391" s="50"/>
      <c r="O391" s="135"/>
      <c r="P391" s="50"/>
      <c r="Q391" s="26"/>
      <c r="R391" s="20"/>
      <c r="S391" s="26"/>
      <c r="T391" s="26"/>
      <c r="U391" s="21"/>
      <c r="V391" s="26"/>
      <c r="W391" s="31"/>
      <c r="X391" s="109"/>
      <c r="Y391" s="31"/>
      <c r="Z391" s="12"/>
      <c r="AA391" s="31"/>
      <c r="AB391" s="13"/>
      <c r="AD391" s="32"/>
      <c r="AF391" s="25"/>
      <c r="AH391" s="26"/>
      <c r="AI391" s="26"/>
      <c r="AK391" s="25"/>
    </row>
    <row r="392" spans="1:37" s="23" customFormat="1" x14ac:dyDescent="0.25">
      <c r="A392" s="54"/>
      <c r="B392" s="43"/>
      <c r="C392" s="57"/>
      <c r="D392" s="16"/>
      <c r="E392" s="50"/>
      <c r="F392" s="26"/>
      <c r="G392" s="26"/>
      <c r="H392" s="21"/>
      <c r="I392" s="50"/>
      <c r="J392" s="20"/>
      <c r="K392" s="26"/>
      <c r="L392" s="26"/>
      <c r="M392" s="26"/>
      <c r="N392" s="50"/>
      <c r="O392" s="135"/>
      <c r="P392" s="50"/>
      <c r="Q392" s="26"/>
      <c r="R392" s="20"/>
      <c r="S392" s="26"/>
      <c r="T392" s="26"/>
      <c r="U392" s="21"/>
      <c r="V392" s="26"/>
      <c r="W392" s="31"/>
      <c r="X392" s="109"/>
      <c r="Y392" s="31"/>
      <c r="Z392" s="12"/>
      <c r="AA392" s="31"/>
      <c r="AB392" s="13"/>
      <c r="AD392" s="32"/>
      <c r="AF392" s="25"/>
      <c r="AH392" s="26"/>
      <c r="AI392" s="26"/>
      <c r="AK392" s="25"/>
    </row>
    <row r="393" spans="1:37" s="23" customFormat="1" x14ac:dyDescent="0.25">
      <c r="A393" s="54"/>
      <c r="B393" s="43"/>
      <c r="C393" s="57"/>
      <c r="D393" s="16"/>
      <c r="E393" s="50"/>
      <c r="F393" s="26"/>
      <c r="G393" s="26"/>
      <c r="H393" s="21"/>
      <c r="I393" s="50"/>
      <c r="J393" s="20"/>
      <c r="K393" s="26"/>
      <c r="L393" s="26"/>
      <c r="M393" s="26"/>
      <c r="N393" s="50"/>
      <c r="O393" s="135"/>
      <c r="P393" s="50"/>
      <c r="Q393" s="26"/>
      <c r="R393" s="20"/>
      <c r="S393" s="26"/>
      <c r="T393" s="26"/>
      <c r="U393" s="21"/>
      <c r="V393" s="26"/>
      <c r="W393" s="31"/>
      <c r="X393" s="109"/>
      <c r="Y393" s="31"/>
      <c r="Z393" s="12"/>
      <c r="AA393" s="31"/>
      <c r="AB393" s="13"/>
      <c r="AD393" s="32"/>
      <c r="AF393" s="25"/>
      <c r="AH393" s="26"/>
      <c r="AI393" s="26"/>
      <c r="AK393" s="25"/>
    </row>
    <row r="394" spans="1:37" s="23" customFormat="1" x14ac:dyDescent="0.25">
      <c r="A394" s="54"/>
      <c r="B394" s="43"/>
      <c r="C394" s="57"/>
      <c r="D394" s="16"/>
      <c r="E394" s="50"/>
      <c r="F394" s="26"/>
      <c r="G394" s="26"/>
      <c r="H394" s="21"/>
      <c r="I394" s="50"/>
      <c r="J394" s="20"/>
      <c r="K394" s="26"/>
      <c r="L394" s="26"/>
      <c r="M394" s="26"/>
      <c r="N394" s="50"/>
      <c r="O394" s="135"/>
      <c r="P394" s="50"/>
      <c r="Q394" s="26"/>
      <c r="R394" s="20"/>
      <c r="S394" s="26"/>
      <c r="T394" s="26"/>
      <c r="U394" s="21"/>
      <c r="V394" s="26"/>
      <c r="W394" s="31"/>
      <c r="X394" s="109"/>
      <c r="Y394" s="31"/>
      <c r="Z394" s="12"/>
      <c r="AA394" s="31"/>
      <c r="AB394" s="13"/>
      <c r="AD394" s="32"/>
      <c r="AF394" s="25"/>
      <c r="AH394" s="26"/>
      <c r="AI394" s="26"/>
      <c r="AK394" s="25"/>
    </row>
    <row r="395" spans="1:37" s="23" customFormat="1" x14ac:dyDescent="0.25">
      <c r="A395" s="54"/>
      <c r="B395" s="43"/>
      <c r="C395" s="57"/>
      <c r="D395" s="16"/>
      <c r="E395" s="50"/>
      <c r="F395" s="26"/>
      <c r="G395" s="26"/>
      <c r="H395" s="21"/>
      <c r="I395" s="50"/>
      <c r="J395" s="20"/>
      <c r="K395" s="26"/>
      <c r="L395" s="26"/>
      <c r="M395" s="26"/>
      <c r="N395" s="50"/>
      <c r="O395" s="135"/>
      <c r="P395" s="50"/>
      <c r="Q395" s="26"/>
      <c r="R395" s="20"/>
      <c r="S395" s="26"/>
      <c r="T395" s="26"/>
      <c r="U395" s="21"/>
      <c r="V395" s="26"/>
      <c r="W395" s="31"/>
      <c r="X395" s="109"/>
      <c r="Y395" s="31"/>
      <c r="Z395" s="12"/>
      <c r="AA395" s="31"/>
      <c r="AB395" s="13"/>
      <c r="AD395" s="32"/>
      <c r="AF395" s="25"/>
      <c r="AH395" s="26"/>
      <c r="AI395" s="26"/>
      <c r="AK395" s="25"/>
    </row>
    <row r="396" spans="1:37" s="23" customFormat="1" x14ac:dyDescent="0.25">
      <c r="A396" s="54"/>
      <c r="B396" s="43"/>
      <c r="C396" s="57"/>
      <c r="D396" s="16"/>
      <c r="E396" s="50"/>
      <c r="F396" s="26"/>
      <c r="G396" s="26"/>
      <c r="H396" s="21"/>
      <c r="I396" s="50"/>
      <c r="J396" s="20"/>
      <c r="K396" s="26"/>
      <c r="L396" s="26"/>
      <c r="M396" s="26"/>
      <c r="N396" s="50"/>
      <c r="O396" s="135"/>
      <c r="P396" s="50"/>
      <c r="Q396" s="26"/>
      <c r="R396" s="20"/>
      <c r="S396" s="26"/>
      <c r="T396" s="26"/>
      <c r="U396" s="21"/>
      <c r="V396" s="26"/>
      <c r="W396" s="31"/>
      <c r="X396" s="109"/>
      <c r="Y396" s="31"/>
      <c r="Z396" s="12"/>
      <c r="AA396" s="31"/>
      <c r="AB396" s="13"/>
      <c r="AD396" s="32"/>
      <c r="AF396" s="25"/>
      <c r="AH396" s="26"/>
      <c r="AI396" s="26"/>
      <c r="AK396" s="25"/>
    </row>
    <row r="397" spans="1:37" s="23" customFormat="1" x14ac:dyDescent="0.25">
      <c r="A397" s="54"/>
      <c r="B397" s="43"/>
      <c r="C397" s="57"/>
      <c r="D397" s="16"/>
      <c r="E397" s="50"/>
      <c r="F397" s="26"/>
      <c r="G397" s="26"/>
      <c r="H397" s="21"/>
      <c r="I397" s="50"/>
      <c r="J397" s="20"/>
      <c r="K397" s="26"/>
      <c r="L397" s="26"/>
      <c r="M397" s="26"/>
      <c r="N397" s="50"/>
      <c r="O397" s="135"/>
      <c r="P397" s="50"/>
      <c r="Q397" s="26"/>
      <c r="R397" s="20"/>
      <c r="S397" s="26"/>
      <c r="T397" s="26"/>
      <c r="U397" s="21"/>
      <c r="V397" s="26"/>
      <c r="W397" s="31"/>
      <c r="X397" s="109"/>
      <c r="Y397" s="31"/>
      <c r="Z397" s="12"/>
      <c r="AA397" s="31"/>
      <c r="AB397" s="13"/>
      <c r="AD397" s="32"/>
      <c r="AF397" s="25"/>
      <c r="AH397" s="26"/>
      <c r="AI397" s="26"/>
      <c r="AK397" s="25"/>
    </row>
    <row r="398" spans="1:37" s="23" customFormat="1" x14ac:dyDescent="0.25">
      <c r="A398" s="54"/>
      <c r="B398" s="43"/>
      <c r="C398" s="57"/>
      <c r="D398" s="16"/>
      <c r="E398" s="50"/>
      <c r="F398" s="26"/>
      <c r="G398" s="26"/>
      <c r="H398" s="21"/>
      <c r="I398" s="50"/>
      <c r="J398" s="20"/>
      <c r="K398" s="26"/>
      <c r="L398" s="26"/>
      <c r="M398" s="26"/>
      <c r="N398" s="50"/>
      <c r="O398" s="135"/>
      <c r="P398" s="50"/>
      <c r="Q398" s="26"/>
      <c r="R398" s="20"/>
      <c r="S398" s="26"/>
      <c r="T398" s="26"/>
      <c r="U398" s="21"/>
      <c r="V398" s="26"/>
      <c r="W398" s="31"/>
      <c r="X398" s="109"/>
      <c r="Y398" s="31"/>
      <c r="Z398" s="12"/>
      <c r="AA398" s="31"/>
      <c r="AB398" s="13"/>
      <c r="AD398" s="32"/>
      <c r="AF398" s="25"/>
      <c r="AH398" s="26"/>
      <c r="AI398" s="26"/>
      <c r="AK398" s="25"/>
    </row>
    <row r="399" spans="1:37" s="23" customFormat="1" x14ac:dyDescent="0.25">
      <c r="A399" s="54"/>
      <c r="B399" s="43"/>
      <c r="C399" s="57"/>
      <c r="D399" s="16"/>
      <c r="E399" s="50"/>
      <c r="F399" s="26"/>
      <c r="G399" s="26"/>
      <c r="H399" s="21"/>
      <c r="I399" s="50"/>
      <c r="J399" s="20"/>
      <c r="K399" s="26"/>
      <c r="L399" s="26"/>
      <c r="M399" s="26"/>
      <c r="N399" s="50"/>
      <c r="O399" s="135"/>
      <c r="P399" s="50"/>
      <c r="Q399" s="26"/>
      <c r="R399" s="20"/>
      <c r="S399" s="26"/>
      <c r="T399" s="26"/>
      <c r="U399" s="21"/>
      <c r="V399" s="26"/>
      <c r="W399" s="31"/>
      <c r="X399" s="109"/>
      <c r="Y399" s="31"/>
      <c r="Z399" s="12"/>
      <c r="AA399" s="31"/>
      <c r="AB399" s="13"/>
      <c r="AD399" s="32"/>
      <c r="AF399" s="25"/>
      <c r="AH399" s="26"/>
      <c r="AI399" s="26"/>
      <c r="AK399" s="25"/>
    </row>
    <row r="400" spans="1:37" s="23" customFormat="1" x14ac:dyDescent="0.25">
      <c r="A400" s="54"/>
      <c r="B400" s="43"/>
      <c r="C400" s="57"/>
      <c r="D400" s="16"/>
      <c r="E400" s="50"/>
      <c r="F400" s="26"/>
      <c r="G400" s="26"/>
      <c r="H400" s="21"/>
      <c r="I400" s="50"/>
      <c r="J400" s="20"/>
      <c r="K400" s="26"/>
      <c r="L400" s="26"/>
      <c r="M400" s="26"/>
      <c r="N400" s="50"/>
      <c r="O400" s="135"/>
      <c r="P400" s="50"/>
      <c r="Q400" s="26"/>
      <c r="R400" s="20"/>
      <c r="S400" s="26"/>
      <c r="T400" s="26"/>
      <c r="U400" s="21"/>
      <c r="V400" s="26"/>
      <c r="W400" s="31"/>
      <c r="X400" s="109"/>
      <c r="Y400" s="31"/>
      <c r="Z400" s="12"/>
      <c r="AA400" s="31"/>
      <c r="AB400" s="13"/>
      <c r="AD400" s="32"/>
      <c r="AF400" s="25"/>
      <c r="AH400" s="26"/>
      <c r="AI400" s="26"/>
      <c r="AK400" s="25"/>
    </row>
    <row r="401" spans="1:37" s="23" customFormat="1" x14ac:dyDescent="0.25">
      <c r="A401" s="54"/>
      <c r="B401" s="43"/>
      <c r="C401" s="57"/>
      <c r="D401" s="16"/>
      <c r="E401" s="50"/>
      <c r="F401" s="26"/>
      <c r="G401" s="26"/>
      <c r="H401" s="21"/>
      <c r="I401" s="50"/>
      <c r="J401" s="20"/>
      <c r="K401" s="26"/>
      <c r="L401" s="26"/>
      <c r="M401" s="26"/>
      <c r="N401" s="50"/>
      <c r="O401" s="135"/>
      <c r="P401" s="50"/>
      <c r="Q401" s="26"/>
      <c r="R401" s="20"/>
      <c r="S401" s="26"/>
      <c r="T401" s="26"/>
      <c r="U401" s="21"/>
      <c r="V401" s="26"/>
      <c r="W401" s="31"/>
      <c r="X401" s="109"/>
      <c r="Y401" s="31"/>
      <c r="Z401" s="12"/>
      <c r="AA401" s="31"/>
      <c r="AB401" s="13"/>
      <c r="AD401" s="32"/>
      <c r="AF401" s="25"/>
      <c r="AH401" s="26"/>
      <c r="AI401" s="26"/>
      <c r="AK401" s="25"/>
    </row>
    <row r="402" spans="1:37" s="23" customFormat="1" x14ac:dyDescent="0.25">
      <c r="A402" s="54"/>
      <c r="B402" s="43"/>
      <c r="C402" s="57"/>
      <c r="D402" s="16"/>
      <c r="E402" s="50"/>
      <c r="F402" s="26"/>
      <c r="G402" s="26"/>
      <c r="H402" s="21"/>
      <c r="I402" s="50"/>
      <c r="J402" s="20"/>
      <c r="K402" s="26"/>
      <c r="L402" s="26"/>
      <c r="M402" s="26"/>
      <c r="N402" s="50"/>
      <c r="O402" s="135"/>
      <c r="P402" s="50"/>
      <c r="Q402" s="26"/>
      <c r="R402" s="20"/>
      <c r="S402" s="26"/>
      <c r="T402" s="26"/>
      <c r="U402" s="21"/>
      <c r="V402" s="26"/>
      <c r="W402" s="31"/>
      <c r="X402" s="109"/>
      <c r="Y402" s="31"/>
      <c r="Z402" s="12"/>
      <c r="AA402" s="31"/>
      <c r="AB402" s="13"/>
      <c r="AD402" s="32"/>
      <c r="AF402" s="25"/>
      <c r="AH402" s="26"/>
      <c r="AI402" s="26"/>
      <c r="AK402" s="25"/>
    </row>
    <row r="403" spans="1:37" s="23" customFormat="1" x14ac:dyDescent="0.25">
      <c r="A403" s="54"/>
      <c r="B403" s="43"/>
      <c r="C403" s="57"/>
      <c r="D403" s="16"/>
      <c r="E403" s="50"/>
      <c r="F403" s="26"/>
      <c r="G403" s="26"/>
      <c r="H403" s="21"/>
      <c r="I403" s="50"/>
      <c r="J403" s="20"/>
      <c r="K403" s="26"/>
      <c r="L403" s="26"/>
      <c r="M403" s="26"/>
      <c r="N403" s="50"/>
      <c r="O403" s="135"/>
      <c r="P403" s="50"/>
      <c r="Q403" s="26"/>
      <c r="R403" s="20"/>
      <c r="S403" s="26"/>
      <c r="T403" s="26"/>
      <c r="U403" s="21"/>
      <c r="V403" s="26"/>
      <c r="W403" s="31"/>
      <c r="X403" s="109"/>
      <c r="Y403" s="31"/>
      <c r="Z403" s="12"/>
      <c r="AA403" s="31"/>
      <c r="AB403" s="13"/>
      <c r="AD403" s="32"/>
      <c r="AF403" s="25"/>
      <c r="AH403" s="26"/>
      <c r="AI403" s="26"/>
      <c r="AK403" s="25"/>
    </row>
    <row r="404" spans="1:37" s="23" customFormat="1" x14ac:dyDescent="0.25">
      <c r="A404" s="54"/>
      <c r="B404" s="43"/>
      <c r="C404" s="57"/>
      <c r="D404" s="16"/>
      <c r="E404" s="50"/>
      <c r="F404" s="26"/>
      <c r="G404" s="26"/>
      <c r="H404" s="21"/>
      <c r="I404" s="50"/>
      <c r="J404" s="20"/>
      <c r="K404" s="26"/>
      <c r="L404" s="26"/>
      <c r="M404" s="26"/>
      <c r="N404" s="50"/>
      <c r="O404" s="135"/>
      <c r="P404" s="50"/>
      <c r="Q404" s="26"/>
      <c r="R404" s="20"/>
      <c r="S404" s="26"/>
      <c r="T404" s="26"/>
      <c r="U404" s="21"/>
      <c r="V404" s="26"/>
      <c r="W404" s="31"/>
      <c r="X404" s="109"/>
      <c r="Y404" s="31"/>
      <c r="Z404" s="12"/>
      <c r="AA404" s="31"/>
      <c r="AB404" s="13"/>
      <c r="AD404" s="32"/>
      <c r="AF404" s="25"/>
      <c r="AH404" s="26"/>
      <c r="AI404" s="26"/>
      <c r="AK404" s="25"/>
    </row>
    <row r="405" spans="1:37" s="23" customFormat="1" x14ac:dyDescent="0.25">
      <c r="A405" s="54"/>
      <c r="B405" s="43"/>
      <c r="C405" s="57"/>
      <c r="D405" s="16"/>
      <c r="E405" s="50"/>
      <c r="F405" s="26"/>
      <c r="G405" s="26"/>
      <c r="H405" s="21"/>
      <c r="I405" s="50"/>
      <c r="J405" s="20"/>
      <c r="K405" s="26"/>
      <c r="L405" s="26"/>
      <c r="M405" s="26"/>
      <c r="N405" s="50"/>
      <c r="O405" s="135"/>
      <c r="P405" s="50"/>
      <c r="Q405" s="26"/>
      <c r="R405" s="20"/>
      <c r="S405" s="26"/>
      <c r="T405" s="26"/>
      <c r="U405" s="21"/>
      <c r="V405" s="26"/>
      <c r="W405" s="31"/>
      <c r="X405" s="109"/>
      <c r="Y405" s="31"/>
      <c r="Z405" s="12"/>
      <c r="AA405" s="31"/>
      <c r="AB405" s="13"/>
      <c r="AD405" s="32"/>
      <c r="AF405" s="25"/>
      <c r="AH405" s="26"/>
      <c r="AI405" s="26"/>
      <c r="AK405" s="25"/>
    </row>
    <row r="406" spans="1:37" s="23" customFormat="1" x14ac:dyDescent="0.25">
      <c r="A406" s="54"/>
      <c r="B406" s="43"/>
      <c r="C406" s="57"/>
      <c r="D406" s="16"/>
      <c r="E406" s="50"/>
      <c r="F406" s="26"/>
      <c r="G406" s="26"/>
      <c r="H406" s="21"/>
      <c r="I406" s="50"/>
      <c r="J406" s="20"/>
      <c r="K406" s="26"/>
      <c r="L406" s="26"/>
      <c r="M406" s="26"/>
      <c r="N406" s="50"/>
      <c r="O406" s="135"/>
      <c r="P406" s="50"/>
      <c r="Q406" s="26"/>
      <c r="R406" s="20"/>
      <c r="S406" s="26"/>
      <c r="T406" s="26"/>
      <c r="U406" s="21"/>
      <c r="V406" s="26"/>
      <c r="W406" s="31"/>
      <c r="X406" s="109"/>
      <c r="Y406" s="31"/>
      <c r="Z406" s="12"/>
      <c r="AA406" s="31"/>
      <c r="AB406" s="13"/>
      <c r="AD406" s="32"/>
      <c r="AF406" s="25"/>
      <c r="AH406" s="26"/>
      <c r="AI406" s="26"/>
      <c r="AK406" s="25"/>
    </row>
    <row r="407" spans="1:37" s="23" customFormat="1" x14ac:dyDescent="0.25">
      <c r="A407" s="54"/>
      <c r="B407" s="43"/>
      <c r="C407" s="57"/>
      <c r="D407" s="16"/>
      <c r="E407" s="50"/>
      <c r="F407" s="26"/>
      <c r="G407" s="26"/>
      <c r="H407" s="21"/>
      <c r="I407" s="50"/>
      <c r="J407" s="20"/>
      <c r="K407" s="26"/>
      <c r="L407" s="26"/>
      <c r="M407" s="26"/>
      <c r="N407" s="50"/>
      <c r="O407" s="135"/>
      <c r="P407" s="50"/>
      <c r="Q407" s="26"/>
      <c r="R407" s="20"/>
      <c r="S407" s="26"/>
      <c r="T407" s="26"/>
      <c r="U407" s="21"/>
      <c r="V407" s="26"/>
      <c r="W407" s="31"/>
      <c r="X407" s="109"/>
      <c r="Y407" s="31"/>
      <c r="Z407" s="12"/>
      <c r="AA407" s="31"/>
      <c r="AB407" s="13"/>
      <c r="AD407" s="32"/>
      <c r="AF407" s="25"/>
      <c r="AH407" s="26"/>
      <c r="AI407" s="26"/>
      <c r="AK407" s="25"/>
    </row>
    <row r="408" spans="1:37" s="23" customFormat="1" x14ac:dyDescent="0.25">
      <c r="A408" s="54"/>
      <c r="B408" s="43"/>
      <c r="C408" s="57"/>
      <c r="D408" s="16"/>
      <c r="E408" s="50"/>
      <c r="F408" s="26"/>
      <c r="G408" s="26"/>
      <c r="H408" s="21"/>
      <c r="I408" s="50"/>
      <c r="J408" s="20"/>
      <c r="K408" s="26"/>
      <c r="L408" s="26"/>
      <c r="M408" s="26"/>
      <c r="N408" s="50"/>
      <c r="O408" s="135"/>
      <c r="P408" s="50"/>
      <c r="Q408" s="26"/>
      <c r="R408" s="20"/>
      <c r="S408" s="26"/>
      <c r="T408" s="26"/>
      <c r="U408" s="21"/>
      <c r="V408" s="26"/>
      <c r="W408" s="31"/>
      <c r="X408" s="109"/>
      <c r="Y408" s="31"/>
      <c r="Z408" s="12"/>
      <c r="AA408" s="31"/>
      <c r="AB408" s="13"/>
      <c r="AD408" s="32"/>
      <c r="AF408" s="25"/>
      <c r="AH408" s="26"/>
      <c r="AI408" s="26"/>
      <c r="AK408" s="25"/>
    </row>
    <row r="409" spans="1:37" s="23" customFormat="1" x14ac:dyDescent="0.25">
      <c r="A409" s="54"/>
      <c r="B409" s="43"/>
      <c r="C409" s="57"/>
      <c r="D409" s="16"/>
      <c r="E409" s="50"/>
      <c r="F409" s="26"/>
      <c r="G409" s="26"/>
      <c r="H409" s="21"/>
      <c r="I409" s="50"/>
      <c r="J409" s="20"/>
      <c r="K409" s="26"/>
      <c r="L409" s="26"/>
      <c r="M409" s="26"/>
      <c r="N409" s="50"/>
      <c r="O409" s="135"/>
      <c r="P409" s="50"/>
      <c r="Q409" s="26"/>
      <c r="R409" s="20"/>
      <c r="S409" s="26"/>
      <c r="T409" s="26"/>
      <c r="U409" s="21"/>
      <c r="V409" s="26"/>
      <c r="W409" s="31"/>
      <c r="X409" s="109"/>
      <c r="Y409" s="31"/>
      <c r="Z409" s="12"/>
      <c r="AA409" s="31"/>
      <c r="AB409" s="13"/>
      <c r="AD409" s="32"/>
      <c r="AF409" s="25"/>
      <c r="AH409" s="26"/>
      <c r="AI409" s="26"/>
      <c r="AK409" s="25"/>
    </row>
    <row r="410" spans="1:37" s="23" customFormat="1" x14ac:dyDescent="0.25">
      <c r="A410" s="54"/>
      <c r="B410" s="43"/>
      <c r="C410" s="57"/>
      <c r="D410" s="16"/>
      <c r="E410" s="50"/>
      <c r="F410" s="26"/>
      <c r="G410" s="26"/>
      <c r="H410" s="21"/>
      <c r="I410" s="50"/>
      <c r="J410" s="20"/>
      <c r="K410" s="26"/>
      <c r="L410" s="26"/>
      <c r="M410" s="26"/>
      <c r="N410" s="50"/>
      <c r="O410" s="135"/>
      <c r="P410" s="50"/>
      <c r="Q410" s="26"/>
      <c r="R410" s="20"/>
      <c r="S410" s="26"/>
      <c r="T410" s="26"/>
      <c r="U410" s="21"/>
      <c r="V410" s="26"/>
      <c r="W410" s="31"/>
      <c r="X410" s="109"/>
      <c r="Y410" s="31"/>
      <c r="Z410" s="12"/>
      <c r="AA410" s="31"/>
      <c r="AB410" s="13"/>
      <c r="AD410" s="32"/>
      <c r="AF410" s="25"/>
      <c r="AH410" s="26"/>
      <c r="AI410" s="26"/>
      <c r="AK410" s="25"/>
    </row>
    <row r="411" spans="1:37" s="23" customFormat="1" x14ac:dyDescent="0.25">
      <c r="A411" s="54"/>
      <c r="B411" s="43"/>
      <c r="C411" s="57"/>
      <c r="D411" s="16"/>
      <c r="E411" s="50"/>
      <c r="F411" s="26"/>
      <c r="G411" s="26"/>
      <c r="H411" s="21"/>
      <c r="I411" s="50"/>
      <c r="J411" s="20"/>
      <c r="K411" s="26"/>
      <c r="L411" s="26"/>
      <c r="M411" s="26"/>
      <c r="N411" s="50"/>
      <c r="O411" s="135"/>
      <c r="P411" s="50"/>
      <c r="Q411" s="26"/>
      <c r="R411" s="20"/>
      <c r="S411" s="26"/>
      <c r="T411" s="26"/>
      <c r="U411" s="21"/>
      <c r="V411" s="26"/>
      <c r="W411" s="31"/>
      <c r="X411" s="109"/>
      <c r="Y411" s="31"/>
      <c r="Z411" s="12"/>
      <c r="AA411" s="31"/>
      <c r="AB411" s="13"/>
      <c r="AD411" s="32"/>
      <c r="AF411" s="25"/>
      <c r="AH411" s="26"/>
      <c r="AI411" s="26"/>
      <c r="AK411" s="25"/>
    </row>
    <row r="412" spans="1:37" s="23" customFormat="1" x14ac:dyDescent="0.25">
      <c r="A412" s="54"/>
      <c r="B412" s="43"/>
      <c r="C412" s="57"/>
      <c r="D412" s="16"/>
      <c r="E412" s="50"/>
      <c r="F412" s="26"/>
      <c r="G412" s="26"/>
      <c r="H412" s="21"/>
      <c r="I412" s="50"/>
      <c r="J412" s="20"/>
      <c r="K412" s="26"/>
      <c r="L412" s="26"/>
      <c r="M412" s="26"/>
      <c r="N412" s="50"/>
      <c r="O412" s="135"/>
      <c r="P412" s="50"/>
      <c r="Q412" s="26"/>
      <c r="R412" s="20"/>
      <c r="S412" s="26"/>
      <c r="T412" s="26"/>
      <c r="U412" s="21"/>
      <c r="V412" s="26"/>
      <c r="W412" s="31"/>
      <c r="X412" s="109"/>
      <c r="Y412" s="31"/>
      <c r="Z412" s="12"/>
      <c r="AA412" s="31"/>
      <c r="AB412" s="13"/>
      <c r="AD412" s="32"/>
      <c r="AF412" s="25"/>
      <c r="AH412" s="26"/>
      <c r="AI412" s="26"/>
      <c r="AK412" s="25"/>
    </row>
    <row r="413" spans="1:37" s="23" customFormat="1" x14ac:dyDescent="0.25">
      <c r="A413" s="54"/>
      <c r="B413" s="43"/>
      <c r="C413" s="57"/>
      <c r="D413" s="16"/>
      <c r="E413" s="50"/>
      <c r="F413" s="26"/>
      <c r="G413" s="26"/>
      <c r="H413" s="21"/>
      <c r="I413" s="50"/>
      <c r="J413" s="20"/>
      <c r="K413" s="26"/>
      <c r="L413" s="26"/>
      <c r="M413" s="26"/>
      <c r="N413" s="50"/>
      <c r="O413" s="135"/>
      <c r="P413" s="50"/>
      <c r="Q413" s="26"/>
      <c r="R413" s="20"/>
      <c r="S413" s="26"/>
      <c r="T413" s="26"/>
      <c r="U413" s="21"/>
      <c r="V413" s="26"/>
      <c r="W413" s="31"/>
      <c r="X413" s="109"/>
      <c r="Y413" s="31"/>
      <c r="Z413" s="12"/>
      <c r="AA413" s="31"/>
      <c r="AB413" s="13"/>
      <c r="AD413" s="32"/>
      <c r="AF413" s="25"/>
      <c r="AH413" s="26"/>
      <c r="AI413" s="26"/>
      <c r="AK413" s="25"/>
    </row>
    <row r="414" spans="1:37" s="23" customFormat="1" x14ac:dyDescent="0.25">
      <c r="A414" s="54"/>
      <c r="B414" s="43"/>
      <c r="C414" s="57"/>
      <c r="D414" s="16"/>
      <c r="E414" s="50"/>
      <c r="F414" s="26"/>
      <c r="G414" s="26"/>
      <c r="H414" s="21"/>
      <c r="I414" s="50"/>
      <c r="J414" s="20"/>
      <c r="K414" s="26"/>
      <c r="L414" s="26"/>
      <c r="M414" s="26"/>
      <c r="N414" s="50"/>
      <c r="O414" s="135"/>
      <c r="P414" s="50"/>
      <c r="Q414" s="26"/>
      <c r="R414" s="20"/>
      <c r="S414" s="26"/>
      <c r="T414" s="26"/>
      <c r="U414" s="21"/>
      <c r="V414" s="26"/>
      <c r="W414" s="31"/>
      <c r="X414" s="109"/>
      <c r="Y414" s="31"/>
      <c r="Z414" s="12"/>
      <c r="AA414" s="31"/>
      <c r="AB414" s="13"/>
      <c r="AD414" s="32"/>
      <c r="AF414" s="25"/>
      <c r="AH414" s="26"/>
      <c r="AI414" s="26"/>
      <c r="AK414" s="25"/>
    </row>
    <row r="415" spans="1:37" s="23" customFormat="1" x14ac:dyDescent="0.25">
      <c r="A415" s="54"/>
      <c r="B415" s="43"/>
      <c r="C415" s="57"/>
      <c r="D415" s="16"/>
      <c r="E415" s="50"/>
      <c r="F415" s="26"/>
      <c r="G415" s="26"/>
      <c r="H415" s="21"/>
      <c r="I415" s="50"/>
      <c r="J415" s="20"/>
      <c r="K415" s="26"/>
      <c r="L415" s="26"/>
      <c r="M415" s="26"/>
      <c r="N415" s="50"/>
      <c r="O415" s="135"/>
      <c r="P415" s="50"/>
      <c r="Q415" s="26"/>
      <c r="R415" s="20"/>
      <c r="S415" s="26"/>
      <c r="T415" s="26"/>
      <c r="U415" s="21"/>
      <c r="V415" s="26"/>
      <c r="W415" s="31"/>
      <c r="X415" s="109"/>
      <c r="Y415" s="31"/>
      <c r="Z415" s="12"/>
      <c r="AA415" s="31"/>
      <c r="AB415" s="13"/>
      <c r="AD415" s="32"/>
      <c r="AF415" s="25"/>
      <c r="AH415" s="26"/>
      <c r="AI415" s="26"/>
      <c r="AK415" s="25"/>
    </row>
    <row r="416" spans="1:37" s="23" customFormat="1" x14ac:dyDescent="0.25">
      <c r="A416" s="54"/>
      <c r="B416" s="43"/>
      <c r="C416" s="57"/>
      <c r="D416" s="16"/>
      <c r="E416" s="50"/>
      <c r="F416" s="26"/>
      <c r="G416" s="26"/>
      <c r="H416" s="21"/>
      <c r="I416" s="50"/>
      <c r="J416" s="20"/>
      <c r="K416" s="26"/>
      <c r="L416" s="26"/>
      <c r="M416" s="26"/>
      <c r="N416" s="50"/>
      <c r="O416" s="135"/>
      <c r="P416" s="50"/>
      <c r="Q416" s="26"/>
      <c r="R416" s="20"/>
      <c r="S416" s="26"/>
      <c r="T416" s="26"/>
      <c r="U416" s="21"/>
      <c r="V416" s="26"/>
      <c r="W416" s="31"/>
      <c r="X416" s="109"/>
      <c r="Y416" s="31"/>
      <c r="Z416" s="12"/>
      <c r="AA416" s="31"/>
      <c r="AB416" s="13"/>
      <c r="AD416" s="32"/>
      <c r="AF416" s="25"/>
      <c r="AH416" s="26"/>
      <c r="AI416" s="26"/>
      <c r="AK416" s="25"/>
    </row>
    <row r="417" spans="1:37" s="23" customFormat="1" x14ac:dyDescent="0.25">
      <c r="A417" s="54"/>
      <c r="B417" s="43"/>
      <c r="C417" s="57"/>
      <c r="D417" s="16"/>
      <c r="E417" s="50"/>
      <c r="F417" s="26"/>
      <c r="G417" s="26"/>
      <c r="H417" s="21"/>
      <c r="I417" s="50"/>
      <c r="J417" s="20"/>
      <c r="K417" s="26"/>
      <c r="L417" s="26"/>
      <c r="M417" s="26"/>
      <c r="N417" s="50"/>
      <c r="O417" s="135"/>
      <c r="P417" s="50"/>
      <c r="Q417" s="26"/>
      <c r="R417" s="20"/>
      <c r="S417" s="26"/>
      <c r="T417" s="26"/>
      <c r="U417" s="21"/>
      <c r="V417" s="26"/>
      <c r="W417" s="31"/>
      <c r="X417" s="109"/>
      <c r="Y417" s="31"/>
      <c r="Z417" s="12"/>
      <c r="AA417" s="31"/>
      <c r="AB417" s="13"/>
      <c r="AD417" s="32"/>
      <c r="AF417" s="25"/>
      <c r="AH417" s="26"/>
      <c r="AI417" s="26"/>
      <c r="AK417" s="25"/>
    </row>
    <row r="418" spans="1:37" s="23" customFormat="1" x14ac:dyDescent="0.25">
      <c r="A418" s="54"/>
      <c r="B418" s="43"/>
      <c r="C418" s="57"/>
      <c r="D418" s="16"/>
      <c r="E418" s="50"/>
      <c r="F418" s="26"/>
      <c r="G418" s="26"/>
      <c r="H418" s="21"/>
      <c r="I418" s="50"/>
      <c r="J418" s="20"/>
      <c r="K418" s="26"/>
      <c r="L418" s="26"/>
      <c r="M418" s="26"/>
      <c r="N418" s="50"/>
      <c r="O418" s="135"/>
      <c r="P418" s="50"/>
      <c r="Q418" s="26"/>
      <c r="R418" s="20"/>
      <c r="S418" s="26"/>
      <c r="T418" s="26"/>
      <c r="U418" s="21"/>
      <c r="V418" s="26"/>
      <c r="W418" s="31"/>
      <c r="X418" s="109"/>
      <c r="Y418" s="31"/>
      <c r="Z418" s="12"/>
      <c r="AA418" s="31"/>
      <c r="AB418" s="13"/>
      <c r="AD418" s="32"/>
      <c r="AF418" s="25"/>
      <c r="AH418" s="26"/>
      <c r="AI418" s="26"/>
      <c r="AK418" s="25"/>
    </row>
    <row r="419" spans="1:37" s="23" customFormat="1" x14ac:dyDescent="0.25">
      <c r="A419" s="54"/>
      <c r="B419" s="43"/>
      <c r="C419" s="57"/>
      <c r="D419" s="16"/>
      <c r="E419" s="50"/>
      <c r="F419" s="26"/>
      <c r="G419" s="26"/>
      <c r="H419" s="21"/>
      <c r="I419" s="50"/>
      <c r="J419" s="20"/>
      <c r="K419" s="26"/>
      <c r="L419" s="26"/>
      <c r="M419" s="26"/>
      <c r="N419" s="50"/>
      <c r="O419" s="135"/>
      <c r="P419" s="50"/>
      <c r="Q419" s="26"/>
      <c r="R419" s="20"/>
      <c r="S419" s="26"/>
      <c r="T419" s="26"/>
      <c r="U419" s="21"/>
      <c r="V419" s="26"/>
      <c r="W419" s="31"/>
      <c r="X419" s="109"/>
      <c r="Y419" s="31"/>
      <c r="Z419" s="12"/>
      <c r="AA419" s="31"/>
      <c r="AB419" s="13"/>
      <c r="AD419" s="32"/>
      <c r="AF419" s="25"/>
      <c r="AH419" s="26"/>
      <c r="AI419" s="26"/>
      <c r="AK419" s="25"/>
    </row>
    <row r="420" spans="1:37" s="23" customFormat="1" x14ac:dyDescent="0.25">
      <c r="A420" s="54"/>
      <c r="B420" s="43"/>
      <c r="C420" s="57"/>
      <c r="D420" s="16"/>
      <c r="E420" s="50"/>
      <c r="F420" s="26"/>
      <c r="G420" s="26"/>
      <c r="H420" s="21"/>
      <c r="I420" s="50"/>
      <c r="J420" s="20"/>
      <c r="K420" s="26"/>
      <c r="L420" s="26"/>
      <c r="M420" s="26"/>
      <c r="N420" s="50"/>
      <c r="O420" s="135"/>
      <c r="P420" s="50"/>
      <c r="Q420" s="26"/>
      <c r="R420" s="20"/>
      <c r="S420" s="26"/>
      <c r="T420" s="26"/>
      <c r="U420" s="21"/>
      <c r="V420" s="26"/>
      <c r="W420" s="31"/>
      <c r="X420" s="109"/>
      <c r="Y420" s="31"/>
      <c r="Z420" s="12"/>
      <c r="AA420" s="31"/>
      <c r="AB420" s="13"/>
      <c r="AD420" s="32"/>
      <c r="AF420" s="25"/>
      <c r="AH420" s="26"/>
      <c r="AI420" s="26"/>
      <c r="AK420" s="25"/>
    </row>
    <row r="421" spans="1:37" s="23" customFormat="1" x14ac:dyDescent="0.25">
      <c r="A421" s="54"/>
      <c r="B421" s="43"/>
      <c r="C421" s="57"/>
      <c r="D421" s="16"/>
      <c r="E421" s="50"/>
      <c r="F421" s="26"/>
      <c r="G421" s="26"/>
      <c r="H421" s="21"/>
      <c r="I421" s="50"/>
      <c r="J421" s="20"/>
      <c r="K421" s="26"/>
      <c r="L421" s="26"/>
      <c r="M421" s="26"/>
      <c r="N421" s="50"/>
      <c r="O421" s="135"/>
      <c r="P421" s="50"/>
      <c r="Q421" s="26"/>
      <c r="R421" s="20"/>
      <c r="S421" s="26"/>
      <c r="T421" s="26"/>
      <c r="U421" s="21"/>
      <c r="V421" s="26"/>
      <c r="W421" s="31"/>
      <c r="X421" s="109"/>
      <c r="Y421" s="31"/>
      <c r="Z421" s="12"/>
      <c r="AA421" s="31"/>
      <c r="AB421" s="13"/>
      <c r="AD421" s="32"/>
      <c r="AF421" s="25"/>
      <c r="AH421" s="26"/>
      <c r="AI421" s="26"/>
      <c r="AK421" s="25"/>
    </row>
    <row r="422" spans="1:37" s="23" customFormat="1" x14ac:dyDescent="0.25">
      <c r="A422" s="54"/>
      <c r="B422" s="43"/>
      <c r="C422" s="57"/>
      <c r="D422" s="16"/>
      <c r="E422" s="50"/>
      <c r="F422" s="26"/>
      <c r="G422" s="26"/>
      <c r="H422" s="21"/>
      <c r="I422" s="50"/>
      <c r="J422" s="20"/>
      <c r="K422" s="26"/>
      <c r="L422" s="26"/>
      <c r="M422" s="26"/>
      <c r="N422" s="50"/>
      <c r="O422" s="135"/>
      <c r="P422" s="50"/>
      <c r="Q422" s="26"/>
      <c r="R422" s="20"/>
      <c r="S422" s="26"/>
      <c r="T422" s="26"/>
      <c r="U422" s="21"/>
      <c r="V422" s="26"/>
      <c r="W422" s="31"/>
      <c r="X422" s="109"/>
      <c r="Y422" s="31"/>
      <c r="Z422" s="12"/>
      <c r="AA422" s="31"/>
      <c r="AB422" s="13"/>
      <c r="AD422" s="32"/>
      <c r="AF422" s="25"/>
      <c r="AH422" s="26"/>
      <c r="AI422" s="26"/>
      <c r="AK422" s="25"/>
    </row>
    <row r="423" spans="1:37" s="23" customFormat="1" x14ac:dyDescent="0.25">
      <c r="A423" s="54"/>
      <c r="B423" s="43"/>
      <c r="C423" s="57"/>
      <c r="D423" s="16"/>
      <c r="E423" s="50"/>
      <c r="F423" s="26"/>
      <c r="G423" s="26"/>
      <c r="H423" s="21"/>
      <c r="I423" s="50"/>
      <c r="J423" s="20"/>
      <c r="K423" s="26"/>
      <c r="L423" s="26"/>
      <c r="M423" s="26"/>
      <c r="N423" s="50"/>
      <c r="O423" s="135"/>
      <c r="P423" s="50"/>
      <c r="Q423" s="26"/>
      <c r="R423" s="20"/>
      <c r="S423" s="26"/>
      <c r="T423" s="26"/>
      <c r="U423" s="21"/>
      <c r="V423" s="26"/>
      <c r="W423" s="31"/>
      <c r="X423" s="109"/>
      <c r="Y423" s="31"/>
      <c r="Z423" s="12"/>
      <c r="AA423" s="31"/>
      <c r="AB423" s="13"/>
      <c r="AD423" s="32"/>
      <c r="AF423" s="25"/>
      <c r="AH423" s="26"/>
      <c r="AI423" s="26"/>
      <c r="AK423" s="25"/>
    </row>
    <row r="424" spans="1:37" s="23" customFormat="1" x14ac:dyDescent="0.25">
      <c r="A424" s="54"/>
      <c r="B424" s="43"/>
      <c r="C424" s="57"/>
      <c r="D424" s="16"/>
      <c r="E424" s="50"/>
      <c r="F424" s="26"/>
      <c r="G424" s="26"/>
      <c r="H424" s="21"/>
      <c r="I424" s="50"/>
      <c r="J424" s="20"/>
      <c r="K424" s="26"/>
      <c r="L424" s="26"/>
      <c r="M424" s="26"/>
      <c r="N424" s="50"/>
      <c r="O424" s="135"/>
      <c r="P424" s="50"/>
      <c r="Q424" s="26"/>
      <c r="R424" s="20"/>
      <c r="S424" s="26"/>
      <c r="T424" s="26"/>
      <c r="U424" s="21"/>
      <c r="V424" s="26"/>
      <c r="W424" s="31"/>
      <c r="X424" s="109"/>
      <c r="Y424" s="31"/>
      <c r="Z424" s="12"/>
      <c r="AA424" s="31"/>
      <c r="AB424" s="13"/>
      <c r="AD424" s="32"/>
      <c r="AF424" s="25"/>
      <c r="AH424" s="26"/>
      <c r="AI424" s="26"/>
      <c r="AK424" s="25"/>
    </row>
    <row r="425" spans="1:37" s="23" customFormat="1" x14ac:dyDescent="0.25">
      <c r="A425" s="54"/>
      <c r="B425" s="43"/>
      <c r="C425" s="57"/>
      <c r="D425" s="16"/>
      <c r="E425" s="50"/>
      <c r="F425" s="26"/>
      <c r="G425" s="26"/>
      <c r="H425" s="21"/>
      <c r="I425" s="50"/>
      <c r="J425" s="20"/>
      <c r="K425" s="26"/>
      <c r="L425" s="26"/>
      <c r="M425" s="26"/>
      <c r="N425" s="50"/>
      <c r="O425" s="135"/>
      <c r="P425" s="50"/>
      <c r="Q425" s="26"/>
      <c r="R425" s="20"/>
      <c r="S425" s="26"/>
      <c r="T425" s="26"/>
      <c r="U425" s="21"/>
      <c r="V425" s="26"/>
      <c r="W425" s="31"/>
      <c r="X425" s="109"/>
      <c r="Y425" s="31"/>
      <c r="Z425" s="12"/>
      <c r="AA425" s="31"/>
      <c r="AB425" s="13"/>
      <c r="AD425" s="32"/>
      <c r="AF425" s="25"/>
      <c r="AH425" s="26"/>
      <c r="AI425" s="26"/>
      <c r="AK425" s="25"/>
    </row>
    <row r="426" spans="1:37" s="23" customFormat="1" x14ac:dyDescent="0.25">
      <c r="A426" s="54"/>
      <c r="B426" s="43"/>
      <c r="C426" s="57"/>
      <c r="D426" s="16"/>
      <c r="E426" s="50"/>
      <c r="F426" s="26"/>
      <c r="G426" s="26"/>
      <c r="H426" s="21"/>
      <c r="I426" s="50"/>
      <c r="J426" s="20"/>
      <c r="K426" s="26"/>
      <c r="L426" s="26"/>
      <c r="M426" s="26"/>
      <c r="N426" s="50"/>
      <c r="O426" s="135"/>
      <c r="P426" s="50"/>
      <c r="Q426" s="26"/>
      <c r="R426" s="20"/>
      <c r="S426" s="26"/>
      <c r="T426" s="26"/>
      <c r="U426" s="21"/>
      <c r="V426" s="26"/>
      <c r="W426" s="31"/>
      <c r="X426" s="109"/>
      <c r="Y426" s="31"/>
      <c r="Z426" s="12"/>
      <c r="AA426" s="31"/>
      <c r="AB426" s="13"/>
      <c r="AD426" s="32"/>
      <c r="AF426" s="25"/>
      <c r="AH426" s="26"/>
      <c r="AI426" s="26"/>
      <c r="AK426" s="25"/>
    </row>
    <row r="427" spans="1:37" s="23" customFormat="1" x14ac:dyDescent="0.25">
      <c r="A427" s="54"/>
      <c r="B427" s="43"/>
      <c r="C427" s="57"/>
      <c r="D427" s="16"/>
      <c r="E427" s="50"/>
      <c r="F427" s="26"/>
      <c r="G427" s="26"/>
      <c r="H427" s="21"/>
      <c r="I427" s="50"/>
      <c r="J427" s="20"/>
      <c r="K427" s="26"/>
      <c r="L427" s="26"/>
      <c r="M427" s="26"/>
      <c r="N427" s="50"/>
      <c r="O427" s="135"/>
      <c r="P427" s="50"/>
      <c r="Q427" s="26"/>
      <c r="R427" s="20"/>
      <c r="S427" s="26"/>
      <c r="T427" s="26"/>
      <c r="U427" s="21"/>
      <c r="V427" s="26"/>
      <c r="W427" s="31"/>
      <c r="X427" s="109"/>
      <c r="Y427" s="31"/>
      <c r="Z427" s="12"/>
      <c r="AA427" s="31"/>
      <c r="AB427" s="13"/>
      <c r="AD427" s="32"/>
      <c r="AF427" s="25"/>
      <c r="AH427" s="26"/>
      <c r="AI427" s="26"/>
      <c r="AK427" s="25"/>
    </row>
    <row r="428" spans="1:37" s="23" customFormat="1" x14ac:dyDescent="0.25">
      <c r="A428" s="54"/>
      <c r="B428" s="43"/>
      <c r="C428" s="57"/>
      <c r="D428" s="16"/>
      <c r="E428" s="50"/>
      <c r="F428" s="26"/>
      <c r="G428" s="26"/>
      <c r="H428" s="21"/>
      <c r="I428" s="50"/>
      <c r="J428" s="20"/>
      <c r="K428" s="26"/>
      <c r="L428" s="26"/>
      <c r="M428" s="26"/>
      <c r="N428" s="50"/>
      <c r="O428" s="135"/>
      <c r="P428" s="50"/>
      <c r="Q428" s="26"/>
      <c r="R428" s="20"/>
      <c r="S428" s="26"/>
      <c r="T428" s="26"/>
      <c r="U428" s="21"/>
      <c r="V428" s="26"/>
      <c r="W428" s="31"/>
      <c r="X428" s="109"/>
      <c r="Y428" s="31"/>
      <c r="Z428" s="12"/>
      <c r="AA428" s="31"/>
      <c r="AB428" s="13"/>
      <c r="AD428" s="32"/>
      <c r="AF428" s="25"/>
      <c r="AH428" s="26"/>
      <c r="AI428" s="26"/>
      <c r="AK428" s="25"/>
    </row>
    <row r="429" spans="1:37" s="23" customFormat="1" x14ac:dyDescent="0.25">
      <c r="A429" s="54"/>
      <c r="B429" s="43"/>
      <c r="C429" s="57"/>
      <c r="D429" s="16"/>
      <c r="E429" s="50"/>
      <c r="F429" s="26"/>
      <c r="G429" s="26"/>
      <c r="H429" s="21"/>
      <c r="I429" s="50"/>
      <c r="J429" s="20"/>
      <c r="K429" s="26"/>
      <c r="L429" s="26"/>
      <c r="M429" s="26"/>
      <c r="N429" s="50"/>
      <c r="O429" s="135"/>
      <c r="P429" s="50"/>
      <c r="Q429" s="26"/>
      <c r="R429" s="20"/>
      <c r="S429" s="26"/>
      <c r="T429" s="26"/>
      <c r="U429" s="21"/>
      <c r="V429" s="26"/>
      <c r="W429" s="31"/>
      <c r="X429" s="109"/>
      <c r="Y429" s="31"/>
      <c r="Z429" s="12"/>
      <c r="AA429" s="31"/>
      <c r="AB429" s="13"/>
      <c r="AD429" s="32"/>
      <c r="AF429" s="25"/>
      <c r="AH429" s="26"/>
      <c r="AI429" s="26"/>
      <c r="AK429" s="25"/>
    </row>
    <row r="430" spans="1:37" s="23" customFormat="1" x14ac:dyDescent="0.25">
      <c r="A430" s="54"/>
      <c r="B430" s="43"/>
      <c r="C430" s="57"/>
      <c r="D430" s="16"/>
      <c r="E430" s="50"/>
      <c r="F430" s="26"/>
      <c r="G430" s="26"/>
      <c r="H430" s="21"/>
      <c r="I430" s="50"/>
      <c r="J430" s="20"/>
      <c r="K430" s="26"/>
      <c r="L430" s="26"/>
      <c r="M430" s="26"/>
      <c r="N430" s="50"/>
      <c r="O430" s="135"/>
      <c r="P430" s="50"/>
      <c r="Q430" s="26"/>
      <c r="R430" s="20"/>
      <c r="S430" s="26"/>
      <c r="T430" s="26"/>
      <c r="U430" s="21"/>
      <c r="V430" s="26"/>
      <c r="W430" s="31"/>
      <c r="X430" s="109"/>
      <c r="Y430" s="31"/>
      <c r="Z430" s="12"/>
      <c r="AA430" s="31"/>
      <c r="AB430" s="13"/>
      <c r="AD430" s="32"/>
      <c r="AF430" s="25"/>
      <c r="AH430" s="26"/>
      <c r="AI430" s="26"/>
      <c r="AK430" s="25"/>
    </row>
    <row r="431" spans="1:37" s="23" customFormat="1" x14ac:dyDescent="0.25">
      <c r="A431" s="54"/>
      <c r="B431" s="43"/>
      <c r="C431" s="57"/>
      <c r="D431" s="16"/>
      <c r="E431" s="50"/>
      <c r="F431" s="26"/>
      <c r="G431" s="26"/>
      <c r="H431" s="21"/>
      <c r="I431" s="50"/>
      <c r="J431" s="20"/>
      <c r="K431" s="26"/>
      <c r="L431" s="26"/>
      <c r="M431" s="26"/>
      <c r="N431" s="50"/>
      <c r="O431" s="135"/>
      <c r="P431" s="50"/>
      <c r="Q431" s="26"/>
      <c r="R431" s="20"/>
      <c r="S431" s="26"/>
      <c r="T431" s="26"/>
      <c r="U431" s="21"/>
      <c r="V431" s="26"/>
      <c r="W431" s="31"/>
      <c r="X431" s="109"/>
      <c r="Y431" s="31"/>
      <c r="Z431" s="12"/>
      <c r="AA431" s="31"/>
      <c r="AB431" s="13"/>
      <c r="AD431" s="32"/>
      <c r="AF431" s="25"/>
      <c r="AH431" s="26"/>
      <c r="AI431" s="26"/>
      <c r="AK431" s="25"/>
    </row>
    <row r="432" spans="1:37" s="23" customFormat="1" x14ac:dyDescent="0.25">
      <c r="A432" s="54"/>
      <c r="B432" s="43"/>
      <c r="C432" s="57"/>
      <c r="D432" s="16"/>
      <c r="E432" s="50"/>
      <c r="F432" s="26"/>
      <c r="G432" s="26"/>
      <c r="H432" s="21"/>
      <c r="I432" s="50"/>
      <c r="J432" s="20"/>
      <c r="K432" s="26"/>
      <c r="L432" s="26"/>
      <c r="M432" s="26"/>
      <c r="N432" s="50"/>
      <c r="O432" s="135"/>
      <c r="P432" s="50"/>
      <c r="Q432" s="26"/>
      <c r="R432" s="20"/>
      <c r="S432" s="26"/>
      <c r="T432" s="26"/>
      <c r="U432" s="21"/>
      <c r="V432" s="26"/>
      <c r="W432" s="31"/>
      <c r="X432" s="109"/>
      <c r="Y432" s="31"/>
      <c r="Z432" s="12"/>
      <c r="AA432" s="31"/>
      <c r="AB432" s="13"/>
      <c r="AD432" s="32"/>
      <c r="AF432" s="25"/>
      <c r="AH432" s="26"/>
      <c r="AI432" s="26"/>
      <c r="AK432" s="25"/>
    </row>
    <row r="433" spans="1:37" s="23" customFormat="1" x14ac:dyDescent="0.25">
      <c r="A433" s="54"/>
      <c r="B433" s="43"/>
      <c r="C433" s="57"/>
      <c r="D433" s="16"/>
      <c r="E433" s="50"/>
      <c r="F433" s="26"/>
      <c r="G433" s="26"/>
      <c r="H433" s="21"/>
      <c r="I433" s="50"/>
      <c r="J433" s="20"/>
      <c r="K433" s="26"/>
      <c r="L433" s="26"/>
      <c r="M433" s="26"/>
      <c r="N433" s="50"/>
      <c r="O433" s="135"/>
      <c r="P433" s="50"/>
      <c r="Q433" s="26"/>
      <c r="R433" s="20"/>
      <c r="S433" s="26"/>
      <c r="T433" s="26"/>
      <c r="U433" s="21"/>
      <c r="V433" s="26"/>
      <c r="W433" s="31"/>
      <c r="X433" s="109"/>
      <c r="Y433" s="31"/>
      <c r="Z433" s="12"/>
      <c r="AA433" s="31"/>
      <c r="AB433" s="13"/>
      <c r="AD433" s="32"/>
      <c r="AF433" s="25"/>
      <c r="AH433" s="26"/>
      <c r="AI433" s="26"/>
      <c r="AK433" s="25"/>
    </row>
    <row r="434" spans="1:37" s="23" customFormat="1" x14ac:dyDescent="0.25">
      <c r="A434" s="54"/>
      <c r="B434" s="43"/>
      <c r="C434" s="57"/>
      <c r="D434" s="16"/>
      <c r="E434" s="50"/>
      <c r="F434" s="26"/>
      <c r="G434" s="26"/>
      <c r="H434" s="21"/>
      <c r="I434" s="50"/>
      <c r="J434" s="20"/>
      <c r="K434" s="26"/>
      <c r="L434" s="26"/>
      <c r="M434" s="26"/>
      <c r="N434" s="50"/>
      <c r="O434" s="135"/>
      <c r="P434" s="50"/>
      <c r="Q434" s="26"/>
      <c r="R434" s="20"/>
      <c r="S434" s="26"/>
      <c r="T434" s="26"/>
      <c r="U434" s="21"/>
      <c r="V434" s="26"/>
      <c r="W434" s="31"/>
      <c r="X434" s="109"/>
      <c r="Y434" s="31"/>
      <c r="Z434" s="12"/>
      <c r="AA434" s="31"/>
      <c r="AB434" s="13"/>
      <c r="AD434" s="32"/>
      <c r="AF434" s="25"/>
      <c r="AH434" s="26"/>
      <c r="AI434" s="26"/>
      <c r="AK434" s="25"/>
    </row>
    <row r="435" spans="1:37" s="23" customFormat="1" x14ac:dyDescent="0.25">
      <c r="A435" s="54"/>
      <c r="B435" s="43"/>
      <c r="C435" s="57"/>
      <c r="D435" s="16"/>
      <c r="E435" s="50"/>
      <c r="F435" s="26"/>
      <c r="G435" s="26"/>
      <c r="H435" s="21"/>
      <c r="I435" s="50"/>
      <c r="J435" s="20"/>
      <c r="K435" s="26"/>
      <c r="L435" s="26"/>
      <c r="M435" s="26"/>
      <c r="N435" s="50"/>
      <c r="O435" s="135"/>
      <c r="P435" s="50"/>
      <c r="Q435" s="26"/>
      <c r="R435" s="20"/>
      <c r="S435" s="26"/>
      <c r="T435" s="26"/>
      <c r="U435" s="21"/>
      <c r="V435" s="26"/>
      <c r="W435" s="31"/>
      <c r="X435" s="109"/>
      <c r="Y435" s="31"/>
      <c r="Z435" s="12"/>
      <c r="AA435" s="31"/>
      <c r="AB435" s="13"/>
      <c r="AD435" s="32"/>
      <c r="AF435" s="25"/>
      <c r="AH435" s="26"/>
      <c r="AI435" s="26"/>
      <c r="AK435" s="25"/>
    </row>
    <row r="436" spans="1:37" s="23" customFormat="1" x14ac:dyDescent="0.25">
      <c r="A436" s="54"/>
      <c r="B436" s="43"/>
      <c r="C436" s="57"/>
      <c r="D436" s="16"/>
      <c r="E436" s="50"/>
      <c r="F436" s="26"/>
      <c r="G436" s="26"/>
      <c r="H436" s="21"/>
      <c r="I436" s="50"/>
      <c r="J436" s="20"/>
      <c r="K436" s="26"/>
      <c r="L436" s="26"/>
      <c r="M436" s="26"/>
      <c r="N436" s="50"/>
      <c r="O436" s="135"/>
      <c r="P436" s="50"/>
      <c r="Q436" s="26"/>
      <c r="R436" s="20"/>
      <c r="S436" s="26"/>
      <c r="T436" s="26"/>
      <c r="U436" s="21"/>
      <c r="V436" s="26"/>
      <c r="W436" s="31"/>
      <c r="X436" s="109"/>
      <c r="Y436" s="31"/>
      <c r="Z436" s="12"/>
      <c r="AA436" s="31"/>
      <c r="AB436" s="13"/>
      <c r="AD436" s="32"/>
      <c r="AF436" s="25"/>
      <c r="AH436" s="26"/>
      <c r="AI436" s="26"/>
      <c r="AK436" s="25"/>
    </row>
    <row r="437" spans="1:37" s="23" customFormat="1" x14ac:dyDescent="0.25">
      <c r="A437" s="54"/>
      <c r="B437" s="43"/>
      <c r="C437" s="57"/>
      <c r="D437" s="16"/>
      <c r="E437" s="50"/>
      <c r="F437" s="26"/>
      <c r="G437" s="26"/>
      <c r="H437" s="21"/>
      <c r="I437" s="50"/>
      <c r="J437" s="20"/>
      <c r="K437" s="26"/>
      <c r="L437" s="26"/>
      <c r="M437" s="26"/>
      <c r="N437" s="50"/>
      <c r="O437" s="135"/>
      <c r="P437" s="50"/>
      <c r="Q437" s="26"/>
      <c r="R437" s="20"/>
      <c r="S437" s="26"/>
      <c r="T437" s="26"/>
      <c r="U437" s="21"/>
      <c r="V437" s="26"/>
      <c r="W437" s="31"/>
      <c r="X437" s="109"/>
      <c r="Y437" s="31"/>
      <c r="Z437" s="12"/>
      <c r="AA437" s="31"/>
      <c r="AB437" s="13"/>
      <c r="AD437" s="32"/>
      <c r="AF437" s="25"/>
      <c r="AH437" s="26"/>
      <c r="AI437" s="26"/>
      <c r="AK437" s="25"/>
    </row>
    <row r="438" spans="1:37" s="23" customFormat="1" x14ac:dyDescent="0.25">
      <c r="A438" s="54"/>
      <c r="B438" s="43"/>
      <c r="C438" s="57"/>
      <c r="D438" s="16"/>
      <c r="E438" s="50"/>
      <c r="F438" s="26"/>
      <c r="G438" s="26"/>
      <c r="H438" s="21"/>
      <c r="I438" s="50"/>
      <c r="J438" s="20"/>
      <c r="K438" s="26"/>
      <c r="L438" s="26"/>
      <c r="M438" s="26"/>
      <c r="N438" s="50"/>
      <c r="O438" s="135"/>
      <c r="P438" s="50"/>
      <c r="Q438" s="26"/>
      <c r="R438" s="20"/>
      <c r="S438" s="26"/>
      <c r="T438" s="26"/>
      <c r="U438" s="21"/>
      <c r="V438" s="26"/>
      <c r="W438" s="31"/>
      <c r="X438" s="109"/>
      <c r="Y438" s="31"/>
      <c r="Z438" s="12"/>
      <c r="AA438" s="31"/>
      <c r="AB438" s="13"/>
      <c r="AD438" s="32"/>
      <c r="AF438" s="25"/>
      <c r="AH438" s="26"/>
      <c r="AI438" s="26"/>
      <c r="AK438" s="25"/>
    </row>
    <row r="439" spans="1:37" s="23" customFormat="1" x14ac:dyDescent="0.25">
      <c r="A439" s="54"/>
      <c r="B439" s="43"/>
      <c r="C439" s="57"/>
      <c r="D439" s="16"/>
      <c r="E439" s="50"/>
      <c r="F439" s="26"/>
      <c r="G439" s="26"/>
      <c r="H439" s="21"/>
      <c r="I439" s="50"/>
      <c r="J439" s="20"/>
      <c r="K439" s="26"/>
      <c r="L439" s="26"/>
      <c r="M439" s="26"/>
      <c r="N439" s="50"/>
      <c r="O439" s="135"/>
      <c r="P439" s="50"/>
      <c r="Q439" s="26"/>
      <c r="R439" s="20"/>
      <c r="S439" s="26"/>
      <c r="T439" s="26"/>
      <c r="U439" s="21"/>
      <c r="V439" s="26"/>
      <c r="W439" s="31"/>
      <c r="X439" s="109"/>
      <c r="Y439" s="31"/>
      <c r="Z439" s="12"/>
      <c r="AA439" s="31"/>
      <c r="AB439" s="13"/>
      <c r="AD439" s="32"/>
      <c r="AF439" s="25"/>
      <c r="AH439" s="26"/>
      <c r="AI439" s="26"/>
      <c r="AK439" s="25"/>
    </row>
    <row r="440" spans="1:37" s="23" customFormat="1" x14ac:dyDescent="0.25">
      <c r="A440" s="54"/>
      <c r="B440" s="43"/>
      <c r="C440" s="57"/>
      <c r="D440" s="16"/>
      <c r="E440" s="50"/>
      <c r="F440" s="26"/>
      <c r="G440" s="26"/>
      <c r="H440" s="21"/>
      <c r="I440" s="50"/>
      <c r="J440" s="20"/>
      <c r="K440" s="26"/>
      <c r="L440" s="26"/>
      <c r="M440" s="26"/>
      <c r="N440" s="50"/>
      <c r="O440" s="135"/>
      <c r="P440" s="50"/>
      <c r="Q440" s="26"/>
      <c r="R440" s="20"/>
      <c r="S440" s="26"/>
      <c r="T440" s="26"/>
      <c r="U440" s="21"/>
      <c r="V440" s="26"/>
      <c r="W440" s="31"/>
      <c r="X440" s="109"/>
      <c r="Y440" s="31"/>
      <c r="Z440" s="12"/>
      <c r="AA440" s="31"/>
      <c r="AB440" s="13"/>
      <c r="AD440" s="32"/>
      <c r="AF440" s="25"/>
      <c r="AH440" s="26"/>
      <c r="AI440" s="26"/>
      <c r="AK440" s="25"/>
    </row>
    <row r="441" spans="1:37" s="23" customFormat="1" x14ac:dyDescent="0.25">
      <c r="A441" s="54"/>
      <c r="B441" s="43"/>
      <c r="C441" s="57"/>
      <c r="D441" s="16"/>
      <c r="E441" s="50"/>
      <c r="F441" s="26"/>
      <c r="G441" s="26"/>
      <c r="H441" s="21"/>
      <c r="I441" s="50"/>
      <c r="J441" s="20"/>
      <c r="K441" s="26"/>
      <c r="L441" s="26"/>
      <c r="M441" s="26"/>
      <c r="N441" s="50"/>
      <c r="O441" s="135"/>
      <c r="P441" s="50"/>
      <c r="Q441" s="26"/>
      <c r="R441" s="20"/>
      <c r="S441" s="26"/>
      <c r="T441" s="26"/>
      <c r="U441" s="21"/>
      <c r="V441" s="26"/>
      <c r="W441" s="31"/>
      <c r="X441" s="109"/>
      <c r="Y441" s="31"/>
      <c r="Z441" s="12"/>
      <c r="AA441" s="31"/>
      <c r="AB441" s="13"/>
      <c r="AD441" s="32"/>
      <c r="AF441" s="25"/>
      <c r="AH441" s="26"/>
      <c r="AI441" s="26"/>
      <c r="AK441" s="25"/>
    </row>
    <row r="442" spans="1:37" s="23" customFormat="1" x14ac:dyDescent="0.25">
      <c r="A442" s="54"/>
      <c r="B442" s="43"/>
      <c r="C442" s="57"/>
      <c r="D442" s="16"/>
      <c r="E442" s="50"/>
      <c r="F442" s="26"/>
      <c r="G442" s="26"/>
      <c r="H442" s="21"/>
      <c r="I442" s="50"/>
      <c r="J442" s="20"/>
      <c r="K442" s="26"/>
      <c r="L442" s="26"/>
      <c r="M442" s="26"/>
      <c r="N442" s="50"/>
      <c r="O442" s="135"/>
      <c r="P442" s="50"/>
      <c r="Q442" s="26"/>
      <c r="R442" s="20"/>
      <c r="S442" s="26"/>
      <c r="T442" s="26"/>
      <c r="U442" s="21"/>
      <c r="V442" s="26"/>
      <c r="W442" s="31"/>
      <c r="X442" s="109"/>
      <c r="Y442" s="31"/>
      <c r="Z442" s="12"/>
      <c r="AA442" s="31"/>
      <c r="AB442" s="13"/>
      <c r="AD442" s="32"/>
      <c r="AF442" s="25"/>
      <c r="AH442" s="26"/>
      <c r="AI442" s="26"/>
      <c r="AK442" s="25"/>
    </row>
    <row r="443" spans="1:37" s="23" customFormat="1" x14ac:dyDescent="0.25">
      <c r="A443" s="54"/>
      <c r="B443" s="43"/>
      <c r="C443" s="57"/>
      <c r="D443" s="16"/>
      <c r="E443" s="50"/>
      <c r="F443" s="26"/>
      <c r="G443" s="26"/>
      <c r="H443" s="21"/>
      <c r="I443" s="50"/>
      <c r="J443" s="20"/>
      <c r="K443" s="26"/>
      <c r="L443" s="26"/>
      <c r="M443" s="26"/>
      <c r="N443" s="50"/>
      <c r="O443" s="135"/>
      <c r="P443" s="50"/>
      <c r="Q443" s="26"/>
      <c r="R443" s="20"/>
      <c r="S443" s="26"/>
      <c r="T443" s="26"/>
      <c r="U443" s="21"/>
      <c r="V443" s="26"/>
      <c r="W443" s="31"/>
      <c r="X443" s="109"/>
      <c r="Y443" s="31"/>
      <c r="Z443" s="12"/>
      <c r="AA443" s="31"/>
      <c r="AB443" s="13"/>
      <c r="AD443" s="32"/>
      <c r="AF443" s="25"/>
      <c r="AH443" s="26"/>
      <c r="AI443" s="26"/>
      <c r="AK443" s="25"/>
    </row>
    <row r="444" spans="1:37" s="23" customFormat="1" x14ac:dyDescent="0.25">
      <c r="A444" s="54"/>
      <c r="B444" s="43"/>
      <c r="C444" s="57"/>
      <c r="D444" s="16"/>
      <c r="E444" s="50"/>
      <c r="F444" s="26"/>
      <c r="G444" s="26"/>
      <c r="H444" s="21"/>
      <c r="I444" s="50"/>
      <c r="J444" s="20"/>
      <c r="K444" s="26"/>
      <c r="L444" s="26"/>
      <c r="M444" s="26"/>
      <c r="N444" s="50"/>
      <c r="O444" s="135"/>
      <c r="P444" s="50"/>
      <c r="Q444" s="26"/>
      <c r="R444" s="20"/>
      <c r="S444" s="26"/>
      <c r="T444" s="26"/>
      <c r="U444" s="21"/>
      <c r="V444" s="26"/>
      <c r="W444" s="31"/>
      <c r="X444" s="109"/>
      <c r="Y444" s="31"/>
      <c r="Z444" s="12"/>
      <c r="AA444" s="31"/>
      <c r="AB444" s="13"/>
      <c r="AD444" s="32"/>
      <c r="AF444" s="25"/>
      <c r="AH444" s="26"/>
      <c r="AI444" s="26"/>
      <c r="AK444" s="25"/>
    </row>
    <row r="445" spans="1:37" s="23" customFormat="1" x14ac:dyDescent="0.25">
      <c r="A445" s="54"/>
      <c r="B445" s="43"/>
      <c r="C445" s="57"/>
      <c r="D445" s="16"/>
      <c r="E445" s="50"/>
      <c r="F445" s="26"/>
      <c r="G445" s="26"/>
      <c r="H445" s="21"/>
      <c r="I445" s="50"/>
      <c r="J445" s="20"/>
      <c r="K445" s="26"/>
      <c r="L445" s="26"/>
      <c r="M445" s="26"/>
      <c r="N445" s="50"/>
      <c r="O445" s="135"/>
      <c r="P445" s="50"/>
      <c r="Q445" s="26"/>
      <c r="R445" s="20"/>
      <c r="S445" s="26"/>
      <c r="T445" s="26"/>
      <c r="U445" s="21"/>
      <c r="V445" s="26"/>
      <c r="W445" s="31"/>
      <c r="X445" s="109"/>
      <c r="Y445" s="31"/>
      <c r="Z445" s="12"/>
      <c r="AA445" s="31"/>
      <c r="AB445" s="13"/>
      <c r="AD445" s="32"/>
      <c r="AF445" s="25"/>
      <c r="AH445" s="26"/>
      <c r="AI445" s="26"/>
      <c r="AK445" s="25"/>
    </row>
    <row r="446" spans="1:37" s="23" customFormat="1" x14ac:dyDescent="0.25">
      <c r="A446" s="54"/>
      <c r="B446" s="43"/>
      <c r="C446" s="57"/>
      <c r="D446" s="16"/>
      <c r="E446" s="50"/>
      <c r="F446" s="26"/>
      <c r="G446" s="26"/>
      <c r="H446" s="21"/>
      <c r="I446" s="50"/>
      <c r="J446" s="20"/>
      <c r="K446" s="26"/>
      <c r="L446" s="26"/>
      <c r="M446" s="26"/>
      <c r="N446" s="50"/>
      <c r="O446" s="135"/>
      <c r="P446" s="50"/>
      <c r="Q446" s="26"/>
      <c r="R446" s="20"/>
      <c r="S446" s="26"/>
      <c r="T446" s="26"/>
      <c r="U446" s="21"/>
      <c r="V446" s="26"/>
      <c r="W446" s="31"/>
      <c r="X446" s="109"/>
      <c r="Y446" s="31"/>
      <c r="Z446" s="12"/>
      <c r="AA446" s="31"/>
      <c r="AB446" s="13"/>
      <c r="AD446" s="32"/>
      <c r="AF446" s="25"/>
      <c r="AH446" s="26"/>
      <c r="AI446" s="26"/>
      <c r="AK446" s="25"/>
    </row>
    <row r="447" spans="1:37" s="23" customFormat="1" x14ac:dyDescent="0.25">
      <c r="A447" s="54"/>
      <c r="B447" s="43"/>
      <c r="C447" s="57"/>
      <c r="D447" s="16"/>
      <c r="E447" s="50"/>
      <c r="F447" s="26"/>
      <c r="G447" s="26"/>
      <c r="H447" s="21"/>
      <c r="I447" s="50"/>
      <c r="J447" s="20"/>
      <c r="K447" s="26"/>
      <c r="L447" s="26"/>
      <c r="M447" s="26"/>
      <c r="N447" s="50"/>
      <c r="O447" s="135"/>
      <c r="P447" s="50"/>
      <c r="Q447" s="26"/>
      <c r="R447" s="20"/>
      <c r="S447" s="26"/>
      <c r="T447" s="26"/>
      <c r="U447" s="21"/>
      <c r="V447" s="26"/>
      <c r="W447" s="31"/>
      <c r="X447" s="109"/>
      <c r="Y447" s="31"/>
      <c r="Z447" s="12"/>
      <c r="AA447" s="31"/>
      <c r="AB447" s="13"/>
      <c r="AD447" s="32"/>
      <c r="AF447" s="25"/>
      <c r="AH447" s="26"/>
      <c r="AI447" s="26"/>
      <c r="AK447" s="25"/>
    </row>
    <row r="448" spans="1:37" s="23" customFormat="1" x14ac:dyDescent="0.25">
      <c r="A448" s="54"/>
      <c r="B448" s="43"/>
      <c r="C448" s="57"/>
      <c r="D448" s="16"/>
      <c r="E448" s="50"/>
      <c r="F448" s="26"/>
      <c r="G448" s="26"/>
      <c r="H448" s="21"/>
      <c r="I448" s="50"/>
      <c r="J448" s="20"/>
      <c r="K448" s="26"/>
      <c r="L448" s="26"/>
      <c r="M448" s="26"/>
      <c r="N448" s="50"/>
      <c r="O448" s="135"/>
      <c r="P448" s="50"/>
      <c r="Q448" s="26"/>
      <c r="R448" s="20"/>
      <c r="S448" s="26"/>
      <c r="T448" s="26"/>
      <c r="U448" s="21"/>
      <c r="V448" s="26"/>
      <c r="W448" s="31"/>
      <c r="X448" s="109"/>
      <c r="Y448" s="31"/>
      <c r="Z448" s="12"/>
      <c r="AA448" s="31"/>
      <c r="AB448" s="13"/>
      <c r="AD448" s="32"/>
      <c r="AF448" s="25"/>
      <c r="AH448" s="26"/>
      <c r="AI448" s="26"/>
      <c r="AK448" s="25"/>
    </row>
    <row r="449" spans="1:37" s="23" customFormat="1" x14ac:dyDescent="0.25">
      <c r="A449" s="54"/>
      <c r="B449" s="43"/>
      <c r="C449" s="57"/>
      <c r="D449" s="16"/>
      <c r="E449" s="50"/>
      <c r="F449" s="26"/>
      <c r="G449" s="26"/>
      <c r="H449" s="21"/>
      <c r="I449" s="50"/>
      <c r="J449" s="20"/>
      <c r="K449" s="26"/>
      <c r="L449" s="26"/>
      <c r="M449" s="26"/>
      <c r="N449" s="50"/>
      <c r="O449" s="135"/>
      <c r="P449" s="50"/>
      <c r="Q449" s="26"/>
      <c r="R449" s="20"/>
      <c r="S449" s="26"/>
      <c r="T449" s="26"/>
      <c r="U449" s="21"/>
      <c r="V449" s="26"/>
      <c r="W449" s="31"/>
      <c r="X449" s="109"/>
      <c r="Y449" s="31"/>
      <c r="Z449" s="12"/>
      <c r="AA449" s="31"/>
      <c r="AB449" s="13"/>
      <c r="AD449" s="32"/>
      <c r="AF449" s="25"/>
      <c r="AH449" s="26"/>
      <c r="AI449" s="26"/>
      <c r="AK449" s="25"/>
    </row>
    <row r="450" spans="1:37" s="23" customFormat="1" x14ac:dyDescent="0.25">
      <c r="A450" s="54"/>
      <c r="B450" s="43"/>
      <c r="C450" s="57"/>
      <c r="D450" s="16"/>
      <c r="E450" s="50"/>
      <c r="F450" s="26"/>
      <c r="G450" s="26"/>
      <c r="H450" s="21"/>
      <c r="I450" s="50"/>
      <c r="J450" s="20"/>
      <c r="K450" s="26"/>
      <c r="L450" s="26"/>
      <c r="M450" s="26"/>
      <c r="N450" s="50"/>
      <c r="O450" s="135"/>
      <c r="P450" s="50"/>
      <c r="Q450" s="26"/>
      <c r="R450" s="20"/>
      <c r="S450" s="26"/>
      <c r="T450" s="26"/>
      <c r="U450" s="21"/>
      <c r="V450" s="26"/>
      <c r="W450" s="31"/>
      <c r="X450" s="109"/>
      <c r="Y450" s="31"/>
      <c r="Z450" s="12"/>
      <c r="AA450" s="31"/>
      <c r="AB450" s="13"/>
      <c r="AD450" s="32"/>
      <c r="AF450" s="25"/>
      <c r="AH450" s="26"/>
      <c r="AI450" s="26"/>
      <c r="AK450" s="25"/>
    </row>
    <row r="451" spans="1:37" s="23" customFormat="1" x14ac:dyDescent="0.25">
      <c r="A451" s="54"/>
      <c r="B451" s="43"/>
      <c r="C451" s="57"/>
      <c r="D451" s="16"/>
      <c r="E451" s="50"/>
      <c r="F451" s="26"/>
      <c r="G451" s="26"/>
      <c r="H451" s="21"/>
      <c r="I451" s="50"/>
      <c r="J451" s="20"/>
      <c r="K451" s="26"/>
      <c r="L451" s="26"/>
      <c r="M451" s="26"/>
      <c r="N451" s="50"/>
      <c r="O451" s="135"/>
      <c r="P451" s="50"/>
      <c r="Q451" s="26"/>
      <c r="R451" s="20"/>
      <c r="S451" s="26"/>
      <c r="T451" s="26"/>
      <c r="U451" s="21"/>
      <c r="V451" s="26"/>
      <c r="W451" s="31"/>
      <c r="X451" s="109"/>
      <c r="Y451" s="31"/>
      <c r="Z451" s="12"/>
      <c r="AA451" s="31"/>
      <c r="AB451" s="13"/>
      <c r="AD451" s="32"/>
      <c r="AF451" s="25"/>
      <c r="AH451" s="26"/>
      <c r="AI451" s="26"/>
      <c r="AK451" s="25"/>
    </row>
    <row r="452" spans="1:37" s="23" customFormat="1" x14ac:dyDescent="0.25">
      <c r="A452" s="54"/>
      <c r="B452" s="43"/>
      <c r="C452" s="57"/>
      <c r="D452" s="16"/>
      <c r="E452" s="50"/>
      <c r="F452" s="26"/>
      <c r="G452" s="26"/>
      <c r="H452" s="21"/>
      <c r="I452" s="50"/>
      <c r="J452" s="20"/>
      <c r="K452" s="26"/>
      <c r="L452" s="26"/>
      <c r="M452" s="26"/>
      <c r="N452" s="50"/>
      <c r="O452" s="135"/>
      <c r="P452" s="50"/>
      <c r="Q452" s="26"/>
      <c r="R452" s="20"/>
      <c r="S452" s="26"/>
      <c r="T452" s="26"/>
      <c r="U452" s="21"/>
      <c r="V452" s="26"/>
      <c r="W452" s="31"/>
      <c r="X452" s="109"/>
      <c r="Y452" s="31"/>
      <c r="Z452" s="12"/>
      <c r="AA452" s="31"/>
      <c r="AB452" s="13"/>
      <c r="AD452" s="32"/>
      <c r="AF452" s="25"/>
      <c r="AH452" s="26"/>
      <c r="AI452" s="26"/>
      <c r="AK452" s="25"/>
    </row>
    <row r="453" spans="1:37" s="23" customFormat="1" x14ac:dyDescent="0.25">
      <c r="A453" s="54"/>
      <c r="B453" s="43"/>
      <c r="C453" s="57"/>
      <c r="D453" s="16"/>
      <c r="E453" s="50"/>
      <c r="F453" s="26"/>
      <c r="G453" s="26"/>
      <c r="H453" s="21"/>
      <c r="I453" s="50"/>
      <c r="J453" s="20"/>
      <c r="K453" s="26"/>
      <c r="L453" s="26"/>
      <c r="M453" s="26"/>
      <c r="N453" s="50"/>
      <c r="O453" s="135"/>
      <c r="P453" s="50"/>
      <c r="Q453" s="26"/>
      <c r="R453" s="20"/>
      <c r="S453" s="26"/>
      <c r="T453" s="26"/>
      <c r="U453" s="21"/>
      <c r="V453" s="26"/>
      <c r="W453" s="31"/>
      <c r="X453" s="109"/>
      <c r="Y453" s="31"/>
      <c r="Z453" s="12"/>
      <c r="AA453" s="31"/>
      <c r="AB453" s="13"/>
      <c r="AD453" s="32"/>
      <c r="AF453" s="25"/>
      <c r="AH453" s="26"/>
      <c r="AI453" s="26"/>
      <c r="AK453" s="25"/>
    </row>
    <row r="454" spans="1:37" s="23" customFormat="1" x14ac:dyDescent="0.25">
      <c r="A454" s="54"/>
      <c r="B454" s="43"/>
      <c r="C454" s="57"/>
      <c r="D454" s="16"/>
      <c r="E454" s="50"/>
      <c r="F454" s="26"/>
      <c r="G454" s="26"/>
      <c r="H454" s="21"/>
      <c r="I454" s="50"/>
      <c r="J454" s="20"/>
      <c r="K454" s="26"/>
      <c r="L454" s="26"/>
      <c r="M454" s="26"/>
      <c r="N454" s="50"/>
      <c r="O454" s="135"/>
      <c r="P454" s="50"/>
      <c r="Q454" s="26"/>
      <c r="R454" s="20"/>
      <c r="S454" s="26"/>
      <c r="T454" s="26"/>
      <c r="U454" s="21"/>
      <c r="V454" s="26"/>
      <c r="W454" s="31"/>
      <c r="X454" s="109"/>
      <c r="Y454" s="31"/>
      <c r="Z454" s="12"/>
      <c r="AA454" s="31"/>
      <c r="AB454" s="13"/>
      <c r="AD454" s="32"/>
      <c r="AF454" s="25"/>
      <c r="AH454" s="26"/>
      <c r="AI454" s="26"/>
      <c r="AK454" s="25"/>
    </row>
    <row r="455" spans="1:37" s="23" customFormat="1" x14ac:dyDescent="0.25">
      <c r="A455" s="54"/>
      <c r="B455" s="43"/>
      <c r="C455" s="57"/>
      <c r="D455" s="16"/>
      <c r="E455" s="50"/>
      <c r="F455" s="26"/>
      <c r="G455" s="26"/>
      <c r="H455" s="21"/>
      <c r="I455" s="50"/>
      <c r="J455" s="20"/>
      <c r="K455" s="26"/>
      <c r="L455" s="26"/>
      <c r="M455" s="26"/>
      <c r="N455" s="50"/>
      <c r="O455" s="135"/>
      <c r="P455" s="50"/>
      <c r="Q455" s="26"/>
      <c r="R455" s="20"/>
      <c r="S455" s="26"/>
      <c r="T455" s="26"/>
      <c r="U455" s="21"/>
      <c r="V455" s="26"/>
      <c r="W455" s="31"/>
      <c r="X455" s="109"/>
      <c r="Y455" s="31"/>
      <c r="Z455" s="12"/>
      <c r="AA455" s="31"/>
      <c r="AB455" s="13"/>
      <c r="AD455" s="32"/>
      <c r="AF455" s="25"/>
      <c r="AH455" s="26"/>
      <c r="AI455" s="26"/>
      <c r="AK455" s="25"/>
    </row>
    <row r="456" spans="1:37" s="23" customFormat="1" x14ac:dyDescent="0.25">
      <c r="A456" s="54"/>
      <c r="B456" s="43"/>
      <c r="C456" s="57"/>
      <c r="D456" s="16"/>
      <c r="E456" s="50"/>
      <c r="F456" s="26"/>
      <c r="G456" s="26"/>
      <c r="H456" s="21"/>
      <c r="I456" s="50"/>
      <c r="J456" s="20"/>
      <c r="K456" s="26"/>
      <c r="L456" s="26"/>
      <c r="M456" s="26"/>
      <c r="N456" s="50"/>
      <c r="O456" s="135"/>
      <c r="P456" s="50"/>
      <c r="Q456" s="26"/>
      <c r="R456" s="20"/>
      <c r="S456" s="26"/>
      <c r="T456" s="26"/>
      <c r="U456" s="21"/>
      <c r="V456" s="26"/>
      <c r="W456" s="31"/>
      <c r="X456" s="109"/>
      <c r="Y456" s="31"/>
      <c r="Z456" s="12"/>
      <c r="AA456" s="31"/>
      <c r="AB456" s="13"/>
      <c r="AD456" s="32"/>
      <c r="AF456" s="25"/>
      <c r="AH456" s="26"/>
      <c r="AI456" s="26"/>
      <c r="AK456" s="25"/>
    </row>
    <row r="457" spans="1:37" s="23" customFormat="1" x14ac:dyDescent="0.25">
      <c r="A457" s="54"/>
      <c r="B457" s="43"/>
      <c r="C457" s="57"/>
      <c r="D457" s="16"/>
      <c r="E457" s="50"/>
      <c r="F457" s="26"/>
      <c r="G457" s="26"/>
      <c r="H457" s="21"/>
      <c r="I457" s="50"/>
      <c r="J457" s="20"/>
      <c r="K457" s="26"/>
      <c r="L457" s="26"/>
      <c r="M457" s="26"/>
      <c r="N457" s="50"/>
      <c r="O457" s="135"/>
      <c r="P457" s="50"/>
      <c r="Q457" s="26"/>
      <c r="R457" s="20"/>
      <c r="S457" s="26"/>
      <c r="T457" s="26"/>
      <c r="U457" s="21"/>
      <c r="V457" s="26"/>
      <c r="W457" s="31"/>
      <c r="X457" s="109"/>
      <c r="Y457" s="31"/>
      <c r="Z457" s="12"/>
      <c r="AA457" s="31"/>
      <c r="AB457" s="13"/>
      <c r="AD457" s="32"/>
      <c r="AF457" s="25"/>
      <c r="AH457" s="26"/>
      <c r="AI457" s="26"/>
      <c r="AK457" s="25"/>
    </row>
    <row r="458" spans="1:37" s="23" customFormat="1" x14ac:dyDescent="0.25">
      <c r="A458" s="54"/>
      <c r="B458" s="43"/>
      <c r="C458" s="57"/>
      <c r="D458" s="16"/>
      <c r="E458" s="50"/>
      <c r="F458" s="26"/>
      <c r="G458" s="26"/>
      <c r="H458" s="21"/>
      <c r="I458" s="50"/>
      <c r="J458" s="20"/>
      <c r="K458" s="26"/>
      <c r="L458" s="26"/>
      <c r="M458" s="26"/>
      <c r="N458" s="50"/>
      <c r="O458" s="135"/>
      <c r="P458" s="50"/>
      <c r="Q458" s="26"/>
      <c r="R458" s="20"/>
      <c r="S458" s="26"/>
      <c r="T458" s="26"/>
      <c r="U458" s="21"/>
      <c r="V458" s="26"/>
      <c r="W458" s="31"/>
      <c r="X458" s="109"/>
      <c r="Y458" s="31"/>
      <c r="Z458" s="12"/>
      <c r="AA458" s="31"/>
      <c r="AB458" s="13"/>
      <c r="AD458" s="32"/>
      <c r="AF458" s="25"/>
      <c r="AH458" s="26"/>
      <c r="AI458" s="26"/>
      <c r="AK458" s="25"/>
    </row>
    <row r="459" spans="1:37" s="23" customFormat="1" x14ac:dyDescent="0.25">
      <c r="A459" s="54"/>
      <c r="B459" s="43"/>
      <c r="C459" s="57"/>
      <c r="D459" s="16"/>
      <c r="E459" s="50"/>
      <c r="F459" s="26"/>
      <c r="G459" s="26"/>
      <c r="H459" s="21"/>
      <c r="I459" s="50"/>
      <c r="J459" s="20"/>
      <c r="K459" s="26"/>
      <c r="L459" s="26"/>
      <c r="M459" s="26"/>
      <c r="N459" s="50"/>
      <c r="O459" s="135"/>
      <c r="P459" s="50"/>
      <c r="Q459" s="26"/>
      <c r="R459" s="20"/>
      <c r="S459" s="26"/>
      <c r="T459" s="26"/>
      <c r="U459" s="21"/>
      <c r="V459" s="26"/>
      <c r="W459" s="31"/>
      <c r="X459" s="109"/>
      <c r="Y459" s="31"/>
      <c r="Z459" s="12"/>
      <c r="AA459" s="31"/>
      <c r="AB459" s="13"/>
      <c r="AD459" s="32"/>
      <c r="AF459" s="25"/>
      <c r="AH459" s="26"/>
      <c r="AI459" s="26"/>
      <c r="AK459" s="25"/>
    </row>
    <row r="460" spans="1:37" s="23" customFormat="1" x14ac:dyDescent="0.25">
      <c r="A460" s="54"/>
      <c r="B460" s="43"/>
      <c r="C460" s="57"/>
      <c r="D460" s="16"/>
      <c r="E460" s="50"/>
      <c r="F460" s="26"/>
      <c r="G460" s="26"/>
      <c r="H460" s="21"/>
      <c r="I460" s="50"/>
      <c r="J460" s="20"/>
      <c r="K460" s="26"/>
      <c r="L460" s="26"/>
      <c r="M460" s="26"/>
      <c r="N460" s="50"/>
      <c r="O460" s="135"/>
      <c r="P460" s="50"/>
      <c r="Q460" s="26"/>
      <c r="R460" s="20"/>
      <c r="S460" s="26"/>
      <c r="T460" s="26"/>
      <c r="U460" s="21"/>
      <c r="V460" s="26"/>
      <c r="W460" s="31"/>
      <c r="X460" s="109"/>
      <c r="Y460" s="31"/>
      <c r="Z460" s="12"/>
      <c r="AA460" s="31"/>
      <c r="AB460" s="13"/>
      <c r="AD460" s="32"/>
      <c r="AF460" s="25"/>
      <c r="AH460" s="26"/>
      <c r="AI460" s="26"/>
      <c r="AK460" s="25"/>
    </row>
    <row r="461" spans="1:37" s="23" customFormat="1" x14ac:dyDescent="0.25">
      <c r="A461" s="54"/>
      <c r="B461" s="43"/>
      <c r="C461" s="57"/>
      <c r="D461" s="16"/>
      <c r="E461" s="50"/>
      <c r="F461" s="26"/>
      <c r="G461" s="26"/>
      <c r="H461" s="21"/>
      <c r="I461" s="50"/>
      <c r="J461" s="20"/>
      <c r="K461" s="26"/>
      <c r="L461" s="26"/>
      <c r="M461" s="26"/>
      <c r="N461" s="50"/>
      <c r="O461" s="135"/>
      <c r="P461" s="50"/>
      <c r="Q461" s="26"/>
      <c r="R461" s="20"/>
      <c r="S461" s="26"/>
      <c r="T461" s="26"/>
      <c r="U461" s="21"/>
      <c r="V461" s="26"/>
      <c r="W461" s="31"/>
      <c r="X461" s="109"/>
      <c r="Y461" s="31"/>
      <c r="Z461" s="12"/>
      <c r="AA461" s="31"/>
      <c r="AB461" s="13"/>
      <c r="AD461" s="32"/>
      <c r="AF461" s="25"/>
      <c r="AH461" s="26"/>
      <c r="AI461" s="26"/>
      <c r="AK461" s="25"/>
    </row>
    <row r="462" spans="1:37" s="23" customFormat="1" x14ac:dyDescent="0.25">
      <c r="A462" s="54"/>
      <c r="B462" s="43"/>
      <c r="C462" s="57"/>
      <c r="D462" s="16"/>
      <c r="E462" s="50"/>
      <c r="F462" s="26"/>
      <c r="G462" s="26"/>
      <c r="H462" s="21"/>
      <c r="I462" s="50"/>
      <c r="J462" s="20"/>
      <c r="K462" s="26"/>
      <c r="L462" s="26"/>
      <c r="M462" s="26"/>
      <c r="N462" s="50"/>
      <c r="O462" s="135"/>
      <c r="P462" s="50"/>
      <c r="Q462" s="26"/>
      <c r="R462" s="20"/>
      <c r="S462" s="26"/>
      <c r="T462" s="26"/>
      <c r="U462" s="21"/>
      <c r="V462" s="26"/>
      <c r="W462" s="31"/>
      <c r="X462" s="109"/>
      <c r="Y462" s="31"/>
      <c r="Z462" s="12"/>
      <c r="AA462" s="31"/>
      <c r="AB462" s="13"/>
      <c r="AD462" s="32"/>
      <c r="AF462" s="25"/>
      <c r="AH462" s="26"/>
      <c r="AI462" s="26"/>
      <c r="AK462" s="25"/>
    </row>
    <row r="463" spans="1:37" s="23" customFormat="1" x14ac:dyDescent="0.25">
      <c r="A463" s="54"/>
      <c r="B463" s="43"/>
      <c r="C463" s="57"/>
      <c r="D463" s="16"/>
      <c r="E463" s="50"/>
      <c r="F463" s="26"/>
      <c r="G463" s="26"/>
      <c r="H463" s="21"/>
      <c r="I463" s="50"/>
      <c r="J463" s="20"/>
      <c r="K463" s="26"/>
      <c r="L463" s="26"/>
      <c r="M463" s="26"/>
      <c r="N463" s="50"/>
      <c r="O463" s="135"/>
      <c r="P463" s="50"/>
      <c r="Q463" s="26"/>
      <c r="R463" s="20"/>
      <c r="S463" s="26"/>
      <c r="T463" s="26"/>
      <c r="U463" s="21"/>
      <c r="V463" s="26"/>
      <c r="W463" s="31"/>
      <c r="X463" s="109"/>
      <c r="Y463" s="31"/>
      <c r="Z463" s="12"/>
      <c r="AA463" s="31"/>
      <c r="AB463" s="13"/>
      <c r="AD463" s="32"/>
      <c r="AF463" s="25"/>
      <c r="AH463" s="26"/>
      <c r="AI463" s="26"/>
      <c r="AK463" s="25"/>
    </row>
    <row r="464" spans="1:37" s="23" customFormat="1" x14ac:dyDescent="0.25">
      <c r="A464" s="54"/>
      <c r="B464" s="43"/>
      <c r="C464" s="57"/>
      <c r="D464" s="16"/>
      <c r="E464" s="50"/>
      <c r="F464" s="26"/>
      <c r="G464" s="26"/>
      <c r="H464" s="21"/>
      <c r="I464" s="50"/>
      <c r="J464" s="20"/>
      <c r="K464" s="26"/>
      <c r="L464" s="26"/>
      <c r="M464" s="26"/>
      <c r="N464" s="50"/>
      <c r="O464" s="135"/>
      <c r="P464" s="50"/>
      <c r="Q464" s="26"/>
      <c r="R464" s="20"/>
      <c r="S464" s="26"/>
      <c r="T464" s="26"/>
      <c r="U464" s="21"/>
      <c r="V464" s="26"/>
      <c r="W464" s="31"/>
      <c r="X464" s="109"/>
      <c r="Y464" s="31"/>
      <c r="Z464" s="12"/>
      <c r="AA464" s="31"/>
      <c r="AB464" s="13"/>
      <c r="AD464" s="32"/>
      <c r="AF464" s="25"/>
      <c r="AH464" s="26"/>
      <c r="AI464" s="26"/>
      <c r="AK464" s="25"/>
    </row>
    <row r="465" spans="1:37" s="23" customFormat="1" x14ac:dyDescent="0.25">
      <c r="A465" s="54"/>
      <c r="B465" s="43"/>
      <c r="C465" s="57"/>
      <c r="D465" s="16"/>
      <c r="E465" s="50"/>
      <c r="F465" s="26"/>
      <c r="G465" s="26"/>
      <c r="H465" s="21"/>
      <c r="I465" s="50"/>
      <c r="J465" s="20"/>
      <c r="K465" s="26"/>
      <c r="L465" s="26"/>
      <c r="M465" s="26"/>
      <c r="N465" s="50"/>
      <c r="O465" s="135"/>
      <c r="P465" s="50"/>
      <c r="Q465" s="26"/>
      <c r="R465" s="20"/>
      <c r="S465" s="26"/>
      <c r="T465" s="26"/>
      <c r="U465" s="21"/>
      <c r="V465" s="26"/>
      <c r="W465" s="31"/>
      <c r="X465" s="109"/>
      <c r="Y465" s="31"/>
      <c r="Z465" s="12"/>
      <c r="AA465" s="31"/>
      <c r="AB465" s="13"/>
      <c r="AD465" s="32"/>
      <c r="AF465" s="25"/>
      <c r="AH465" s="26"/>
      <c r="AI465" s="26"/>
      <c r="AK465" s="25"/>
    </row>
    <row r="466" spans="1:37" s="23" customFormat="1" x14ac:dyDescent="0.25">
      <c r="A466" s="54"/>
      <c r="B466" s="43"/>
      <c r="C466" s="57"/>
      <c r="D466" s="16"/>
      <c r="E466" s="50"/>
      <c r="F466" s="26"/>
      <c r="G466" s="26"/>
      <c r="H466" s="21"/>
      <c r="I466" s="50"/>
      <c r="J466" s="20"/>
      <c r="K466" s="26"/>
      <c r="L466" s="26"/>
      <c r="M466" s="26"/>
      <c r="N466" s="50"/>
      <c r="O466" s="135"/>
      <c r="P466" s="50"/>
      <c r="Q466" s="26"/>
      <c r="R466" s="20"/>
      <c r="S466" s="26"/>
      <c r="T466" s="26"/>
      <c r="U466" s="21"/>
      <c r="V466" s="26"/>
      <c r="W466" s="31"/>
      <c r="X466" s="109"/>
      <c r="Y466" s="31"/>
      <c r="Z466" s="12"/>
      <c r="AA466" s="31"/>
      <c r="AB466" s="13"/>
      <c r="AD466" s="32"/>
      <c r="AF466" s="25"/>
      <c r="AH466" s="26"/>
      <c r="AI466" s="26"/>
      <c r="AK466" s="25"/>
    </row>
    <row r="467" spans="1:37" s="23" customFormat="1" x14ac:dyDescent="0.25">
      <c r="A467" s="54"/>
      <c r="B467" s="43"/>
      <c r="C467" s="57"/>
      <c r="D467" s="16"/>
      <c r="E467" s="50"/>
      <c r="F467" s="26"/>
      <c r="G467" s="26"/>
      <c r="H467" s="21"/>
      <c r="I467" s="50"/>
      <c r="J467" s="20"/>
      <c r="K467" s="26"/>
      <c r="L467" s="26"/>
      <c r="M467" s="26"/>
      <c r="N467" s="50"/>
      <c r="O467" s="135"/>
      <c r="P467" s="50"/>
      <c r="Q467" s="26"/>
      <c r="R467" s="20"/>
      <c r="S467" s="26"/>
      <c r="T467" s="26"/>
      <c r="U467" s="21"/>
      <c r="V467" s="26"/>
      <c r="W467" s="31"/>
      <c r="X467" s="109"/>
      <c r="Y467" s="31"/>
      <c r="Z467" s="12"/>
      <c r="AA467" s="31"/>
      <c r="AB467" s="13"/>
      <c r="AD467" s="32"/>
      <c r="AF467" s="25"/>
      <c r="AH467" s="26"/>
      <c r="AI467" s="26"/>
      <c r="AK467" s="25"/>
    </row>
    <row r="468" spans="1:37" s="23" customFormat="1" x14ac:dyDescent="0.25">
      <c r="A468" s="54"/>
      <c r="B468" s="43"/>
      <c r="C468" s="57"/>
      <c r="D468" s="16"/>
      <c r="E468" s="50"/>
      <c r="F468" s="26"/>
      <c r="G468" s="26"/>
      <c r="H468" s="21"/>
      <c r="I468" s="50"/>
      <c r="J468" s="20"/>
      <c r="K468" s="26"/>
      <c r="L468" s="26"/>
      <c r="M468" s="26"/>
      <c r="N468" s="50"/>
      <c r="O468" s="135"/>
      <c r="P468" s="50"/>
      <c r="Q468" s="26"/>
      <c r="R468" s="20"/>
      <c r="S468" s="26"/>
      <c r="T468" s="26"/>
      <c r="U468" s="21"/>
      <c r="V468" s="26"/>
      <c r="W468" s="31"/>
      <c r="X468" s="109"/>
      <c r="Y468" s="31"/>
      <c r="Z468" s="12"/>
      <c r="AA468" s="31"/>
      <c r="AB468" s="13"/>
      <c r="AD468" s="32"/>
      <c r="AF468" s="25"/>
      <c r="AH468" s="26"/>
      <c r="AI468" s="26"/>
      <c r="AK468" s="25"/>
    </row>
    <row r="469" spans="1:37" s="23" customFormat="1" x14ac:dyDescent="0.25">
      <c r="A469" s="54"/>
      <c r="B469" s="43"/>
      <c r="C469" s="57"/>
      <c r="D469" s="16"/>
      <c r="E469" s="50"/>
      <c r="F469" s="26"/>
      <c r="G469" s="26"/>
      <c r="H469" s="21"/>
      <c r="I469" s="50"/>
      <c r="J469" s="20"/>
      <c r="K469" s="26"/>
      <c r="L469" s="26"/>
      <c r="M469" s="26"/>
      <c r="N469" s="50"/>
      <c r="O469" s="135"/>
      <c r="P469" s="50"/>
      <c r="Q469" s="26"/>
      <c r="R469" s="20"/>
      <c r="S469" s="26"/>
      <c r="T469" s="26"/>
      <c r="U469" s="21"/>
      <c r="V469" s="26"/>
      <c r="W469" s="31"/>
      <c r="X469" s="109"/>
      <c r="Y469" s="31"/>
      <c r="Z469" s="12"/>
      <c r="AA469" s="31"/>
      <c r="AB469" s="13"/>
      <c r="AD469" s="32"/>
      <c r="AF469" s="25"/>
      <c r="AH469" s="26"/>
      <c r="AI469" s="26"/>
      <c r="AK469" s="25"/>
    </row>
    <row r="470" spans="1:37" s="23" customFormat="1" x14ac:dyDescent="0.25">
      <c r="A470" s="54"/>
      <c r="B470" s="43"/>
      <c r="C470" s="57"/>
      <c r="D470" s="16"/>
      <c r="E470" s="50"/>
      <c r="F470" s="26"/>
      <c r="G470" s="26"/>
      <c r="H470" s="21"/>
      <c r="I470" s="50"/>
      <c r="J470" s="20"/>
      <c r="K470" s="26"/>
      <c r="L470" s="26"/>
      <c r="M470" s="26"/>
      <c r="N470" s="50"/>
      <c r="O470" s="135"/>
      <c r="P470" s="50"/>
      <c r="Q470" s="26"/>
      <c r="R470" s="20"/>
      <c r="S470" s="26"/>
      <c r="T470" s="26"/>
      <c r="U470" s="21"/>
      <c r="V470" s="26"/>
      <c r="W470" s="31"/>
      <c r="X470" s="109"/>
      <c r="Y470" s="31"/>
      <c r="Z470" s="12"/>
      <c r="AA470" s="31"/>
      <c r="AB470" s="13"/>
      <c r="AD470" s="32"/>
      <c r="AF470" s="25"/>
      <c r="AH470" s="26"/>
      <c r="AI470" s="26"/>
      <c r="AK470" s="25"/>
    </row>
    <row r="471" spans="1:37" s="23" customFormat="1" x14ac:dyDescent="0.25">
      <c r="A471" s="54"/>
      <c r="B471" s="43"/>
      <c r="C471" s="57"/>
      <c r="D471" s="16"/>
      <c r="E471" s="50"/>
      <c r="F471" s="26"/>
      <c r="G471" s="26"/>
      <c r="H471" s="21"/>
      <c r="I471" s="50"/>
      <c r="J471" s="20"/>
      <c r="K471" s="26"/>
      <c r="L471" s="26"/>
      <c r="M471" s="26"/>
      <c r="N471" s="50"/>
      <c r="O471" s="135"/>
      <c r="P471" s="50"/>
      <c r="Q471" s="26"/>
      <c r="R471" s="20"/>
      <c r="S471" s="26"/>
      <c r="T471" s="26"/>
      <c r="U471" s="21"/>
      <c r="V471" s="26"/>
      <c r="W471" s="31"/>
      <c r="X471" s="109"/>
      <c r="Y471" s="31"/>
      <c r="Z471" s="12"/>
      <c r="AA471" s="31"/>
      <c r="AB471" s="13"/>
      <c r="AD471" s="32"/>
      <c r="AF471" s="25"/>
      <c r="AH471" s="26"/>
      <c r="AI471" s="26"/>
      <c r="AK471" s="25"/>
    </row>
    <row r="472" spans="1:37" s="23" customFormat="1" x14ac:dyDescent="0.25">
      <c r="A472" s="54"/>
      <c r="B472" s="43"/>
      <c r="C472" s="57"/>
      <c r="D472" s="16"/>
      <c r="E472" s="50"/>
      <c r="F472" s="26"/>
      <c r="G472" s="26"/>
      <c r="H472" s="21"/>
      <c r="I472" s="50"/>
      <c r="J472" s="20"/>
      <c r="K472" s="26"/>
      <c r="L472" s="26"/>
      <c r="M472" s="26"/>
      <c r="N472" s="50"/>
      <c r="O472" s="135"/>
      <c r="P472" s="50"/>
      <c r="Q472" s="26"/>
      <c r="R472" s="20"/>
      <c r="S472" s="26"/>
      <c r="T472" s="26"/>
      <c r="U472" s="21"/>
      <c r="V472" s="26"/>
      <c r="W472" s="31"/>
      <c r="X472" s="109"/>
      <c r="Y472" s="31"/>
      <c r="Z472" s="12"/>
      <c r="AA472" s="31"/>
      <c r="AB472" s="13"/>
      <c r="AD472" s="32"/>
      <c r="AF472" s="25"/>
      <c r="AH472" s="26"/>
      <c r="AI472" s="26"/>
      <c r="AK472" s="25"/>
    </row>
    <row r="473" spans="1:37" s="23" customFormat="1" x14ac:dyDescent="0.25">
      <c r="A473" s="54"/>
      <c r="B473" s="43"/>
      <c r="C473" s="57"/>
      <c r="D473" s="16"/>
      <c r="E473" s="50"/>
      <c r="F473" s="26"/>
      <c r="G473" s="26"/>
      <c r="H473" s="21"/>
      <c r="I473" s="50"/>
      <c r="J473" s="20"/>
      <c r="K473" s="26"/>
      <c r="L473" s="26"/>
      <c r="M473" s="26"/>
      <c r="N473" s="50"/>
      <c r="O473" s="135"/>
      <c r="P473" s="50"/>
      <c r="Q473" s="26"/>
      <c r="R473" s="20"/>
      <c r="S473" s="26"/>
      <c r="T473" s="26"/>
      <c r="U473" s="21"/>
      <c r="V473" s="26"/>
      <c r="W473" s="31"/>
      <c r="X473" s="109"/>
      <c r="Y473" s="31"/>
      <c r="Z473" s="12"/>
      <c r="AA473" s="31"/>
      <c r="AB473" s="13"/>
      <c r="AD473" s="32"/>
      <c r="AF473" s="25"/>
      <c r="AH473" s="26"/>
      <c r="AI473" s="26"/>
      <c r="AK473" s="25"/>
    </row>
    <row r="474" spans="1:37" s="23" customFormat="1" x14ac:dyDescent="0.25">
      <c r="A474" s="54"/>
      <c r="B474" s="43"/>
      <c r="C474" s="57"/>
      <c r="D474" s="16"/>
      <c r="E474" s="50"/>
      <c r="F474" s="26"/>
      <c r="G474" s="26"/>
      <c r="H474" s="21"/>
      <c r="I474" s="50"/>
      <c r="J474" s="20"/>
      <c r="K474" s="26"/>
      <c r="L474" s="26"/>
      <c r="M474" s="26"/>
      <c r="N474" s="50"/>
      <c r="O474" s="135"/>
      <c r="P474" s="50"/>
      <c r="Q474" s="26"/>
      <c r="R474" s="20"/>
      <c r="S474" s="26"/>
      <c r="T474" s="26"/>
      <c r="U474" s="21"/>
      <c r="V474" s="26"/>
      <c r="W474" s="31"/>
      <c r="X474" s="109"/>
      <c r="Y474" s="31"/>
      <c r="Z474" s="12"/>
      <c r="AA474" s="31"/>
      <c r="AB474" s="13"/>
      <c r="AD474" s="32"/>
      <c r="AF474" s="25"/>
      <c r="AH474" s="26"/>
      <c r="AI474" s="26"/>
      <c r="AK474" s="25"/>
    </row>
    <row r="475" spans="1:37" s="23" customFormat="1" x14ac:dyDescent="0.25">
      <c r="A475" s="54"/>
      <c r="B475" s="43"/>
      <c r="C475" s="57"/>
      <c r="D475" s="16"/>
      <c r="E475" s="50"/>
      <c r="F475" s="26"/>
      <c r="G475" s="26"/>
      <c r="H475" s="21"/>
      <c r="I475" s="50"/>
      <c r="J475" s="20"/>
      <c r="K475" s="26"/>
      <c r="L475" s="26"/>
      <c r="M475" s="26"/>
      <c r="N475" s="50"/>
      <c r="O475" s="135"/>
      <c r="P475" s="50"/>
      <c r="Q475" s="26"/>
      <c r="R475" s="20"/>
      <c r="S475" s="26"/>
      <c r="T475" s="26"/>
      <c r="U475" s="21"/>
      <c r="V475" s="26"/>
      <c r="W475" s="31"/>
      <c r="X475" s="109"/>
      <c r="Y475" s="31"/>
      <c r="Z475" s="12"/>
      <c r="AA475" s="31"/>
      <c r="AB475" s="13"/>
      <c r="AD475" s="32"/>
      <c r="AF475" s="25"/>
      <c r="AH475" s="26"/>
      <c r="AI475" s="26"/>
      <c r="AK475" s="25"/>
    </row>
    <row r="476" spans="1:37" s="23" customFormat="1" x14ac:dyDescent="0.25">
      <c r="A476" s="54"/>
      <c r="B476" s="43"/>
      <c r="C476" s="57"/>
      <c r="D476" s="16"/>
      <c r="E476" s="50"/>
      <c r="F476" s="26"/>
      <c r="G476" s="26"/>
      <c r="H476" s="21"/>
      <c r="I476" s="50"/>
      <c r="J476" s="20"/>
      <c r="K476" s="26"/>
      <c r="L476" s="26"/>
      <c r="M476" s="26"/>
      <c r="N476" s="50"/>
      <c r="O476" s="135"/>
      <c r="P476" s="50"/>
      <c r="Q476" s="26"/>
      <c r="R476" s="20"/>
      <c r="S476" s="26"/>
      <c r="T476" s="26"/>
      <c r="U476" s="21"/>
      <c r="V476" s="26"/>
      <c r="W476" s="31"/>
      <c r="X476" s="109"/>
      <c r="Y476" s="31"/>
      <c r="Z476" s="12"/>
      <c r="AA476" s="31"/>
      <c r="AB476" s="13"/>
      <c r="AD476" s="32"/>
      <c r="AF476" s="25"/>
      <c r="AH476" s="26"/>
      <c r="AI476" s="26"/>
      <c r="AK476" s="25"/>
    </row>
    <row r="477" spans="1:37" s="23" customFormat="1" x14ac:dyDescent="0.25">
      <c r="A477" s="54"/>
      <c r="B477" s="43"/>
      <c r="C477" s="57"/>
      <c r="D477" s="16"/>
      <c r="E477" s="50"/>
      <c r="F477" s="26"/>
      <c r="G477" s="26"/>
      <c r="H477" s="21"/>
      <c r="I477" s="50"/>
      <c r="J477" s="20"/>
      <c r="K477" s="26"/>
      <c r="L477" s="26"/>
      <c r="M477" s="26"/>
      <c r="N477" s="50"/>
      <c r="O477" s="135"/>
      <c r="P477" s="50"/>
      <c r="Q477" s="26"/>
      <c r="R477" s="20"/>
      <c r="S477" s="26"/>
      <c r="T477" s="26"/>
      <c r="U477" s="21"/>
      <c r="V477" s="26"/>
      <c r="W477" s="31"/>
      <c r="X477" s="109"/>
      <c r="Y477" s="31"/>
      <c r="Z477" s="12"/>
      <c r="AA477" s="31"/>
      <c r="AB477" s="13"/>
      <c r="AD477" s="32"/>
      <c r="AF477" s="25"/>
      <c r="AH477" s="26"/>
      <c r="AI477" s="26"/>
      <c r="AK477" s="25"/>
    </row>
    <row r="478" spans="1:37" s="23" customFormat="1" x14ac:dyDescent="0.25">
      <c r="A478" s="54"/>
      <c r="B478" s="43"/>
      <c r="C478" s="57"/>
      <c r="D478" s="16"/>
      <c r="E478" s="50"/>
      <c r="F478" s="26"/>
      <c r="G478" s="26"/>
      <c r="H478" s="21"/>
      <c r="I478" s="50"/>
      <c r="J478" s="20"/>
      <c r="K478" s="26"/>
      <c r="L478" s="26"/>
      <c r="M478" s="26"/>
      <c r="N478" s="50"/>
      <c r="O478" s="135"/>
      <c r="P478" s="50"/>
      <c r="Q478" s="26"/>
      <c r="R478" s="20"/>
      <c r="S478" s="26"/>
      <c r="T478" s="26"/>
      <c r="U478" s="21"/>
      <c r="V478" s="26"/>
      <c r="W478" s="31"/>
      <c r="X478" s="109"/>
      <c r="Y478" s="31"/>
      <c r="Z478" s="12"/>
      <c r="AA478" s="31"/>
      <c r="AB478" s="13"/>
      <c r="AD478" s="32"/>
      <c r="AF478" s="25"/>
      <c r="AH478" s="26"/>
      <c r="AI478" s="26"/>
      <c r="AK478" s="25"/>
    </row>
    <row r="479" spans="1:37" s="23" customFormat="1" x14ac:dyDescent="0.25">
      <c r="A479" s="54"/>
      <c r="B479" s="43"/>
      <c r="C479" s="57"/>
      <c r="D479" s="16"/>
      <c r="E479" s="50"/>
      <c r="F479" s="26"/>
      <c r="G479" s="26"/>
      <c r="H479" s="21"/>
      <c r="I479" s="50"/>
      <c r="J479" s="20"/>
      <c r="K479" s="26"/>
      <c r="L479" s="26"/>
      <c r="M479" s="26"/>
      <c r="N479" s="50"/>
      <c r="O479" s="135"/>
      <c r="P479" s="50"/>
      <c r="Q479" s="26"/>
      <c r="R479" s="20"/>
      <c r="S479" s="26"/>
      <c r="T479" s="26"/>
      <c r="U479" s="21"/>
      <c r="V479" s="26"/>
      <c r="W479" s="31"/>
      <c r="X479" s="109"/>
      <c r="Y479" s="31"/>
      <c r="Z479" s="12"/>
      <c r="AA479" s="31"/>
      <c r="AB479" s="13"/>
      <c r="AD479" s="32"/>
      <c r="AF479" s="25"/>
      <c r="AH479" s="26"/>
      <c r="AI479" s="26"/>
      <c r="AK479" s="25"/>
    </row>
    <row r="480" spans="1:37" s="23" customFormat="1" x14ac:dyDescent="0.25">
      <c r="A480" s="54"/>
      <c r="B480" s="43"/>
      <c r="C480" s="57"/>
      <c r="D480" s="16"/>
      <c r="E480" s="50"/>
      <c r="F480" s="26"/>
      <c r="G480" s="26"/>
      <c r="H480" s="21"/>
      <c r="I480" s="50"/>
      <c r="J480" s="20"/>
      <c r="K480" s="26"/>
      <c r="L480" s="26"/>
      <c r="M480" s="26"/>
      <c r="N480" s="50"/>
      <c r="O480" s="135"/>
      <c r="P480" s="50"/>
      <c r="Q480" s="26"/>
      <c r="R480" s="20"/>
      <c r="S480" s="26"/>
      <c r="T480" s="26"/>
      <c r="U480" s="21"/>
      <c r="V480" s="26"/>
      <c r="W480" s="31"/>
      <c r="X480" s="109"/>
      <c r="Y480" s="31"/>
      <c r="Z480" s="12"/>
      <c r="AA480" s="31"/>
      <c r="AB480" s="13"/>
      <c r="AD480" s="32"/>
      <c r="AF480" s="25"/>
      <c r="AH480" s="26"/>
      <c r="AI480" s="26"/>
      <c r="AK480" s="25"/>
    </row>
    <row r="481" spans="1:37" s="23" customFormat="1" x14ac:dyDescent="0.25">
      <c r="A481" s="54"/>
      <c r="B481" s="43"/>
      <c r="C481" s="57"/>
      <c r="D481" s="16"/>
      <c r="E481" s="50"/>
      <c r="F481" s="26"/>
      <c r="G481" s="26"/>
      <c r="H481" s="21"/>
      <c r="I481" s="50"/>
      <c r="J481" s="20"/>
      <c r="K481" s="26"/>
      <c r="L481" s="26"/>
      <c r="M481" s="26"/>
      <c r="N481" s="50"/>
      <c r="O481" s="135"/>
      <c r="P481" s="50"/>
      <c r="Q481" s="26"/>
      <c r="R481" s="20"/>
      <c r="S481" s="26"/>
      <c r="T481" s="26"/>
      <c r="U481" s="21"/>
      <c r="V481" s="26"/>
      <c r="W481" s="31"/>
      <c r="X481" s="109"/>
      <c r="Y481" s="31"/>
      <c r="Z481" s="12"/>
      <c r="AA481" s="31"/>
      <c r="AB481" s="13"/>
      <c r="AD481" s="32"/>
      <c r="AF481" s="25"/>
      <c r="AH481" s="26"/>
      <c r="AI481" s="26"/>
      <c r="AK481" s="25"/>
    </row>
    <row r="482" spans="1:37" s="23" customFormat="1" x14ac:dyDescent="0.25">
      <c r="A482" s="54"/>
      <c r="B482" s="43"/>
      <c r="C482" s="57"/>
      <c r="D482" s="16"/>
      <c r="E482" s="50"/>
      <c r="F482" s="26"/>
      <c r="G482" s="26"/>
      <c r="H482" s="21"/>
      <c r="I482" s="50"/>
      <c r="J482" s="20"/>
      <c r="K482" s="26"/>
      <c r="L482" s="26"/>
      <c r="M482" s="26"/>
      <c r="N482" s="50"/>
      <c r="O482" s="135"/>
      <c r="P482" s="50"/>
      <c r="Q482" s="26"/>
      <c r="R482" s="20"/>
      <c r="S482" s="26"/>
      <c r="T482" s="26"/>
      <c r="U482" s="21"/>
      <c r="V482" s="26"/>
      <c r="W482" s="31"/>
      <c r="X482" s="109"/>
      <c r="Y482" s="31"/>
      <c r="Z482" s="12"/>
      <c r="AA482" s="31"/>
      <c r="AB482" s="13"/>
      <c r="AD482" s="32"/>
      <c r="AF482" s="25"/>
      <c r="AH482" s="26"/>
      <c r="AI482" s="26"/>
      <c r="AK482" s="25"/>
    </row>
    <row r="483" spans="1:37" s="23" customFormat="1" x14ac:dyDescent="0.25">
      <c r="A483" s="54"/>
      <c r="B483" s="43"/>
      <c r="C483" s="57"/>
      <c r="D483" s="16"/>
      <c r="E483" s="50"/>
      <c r="F483" s="26"/>
      <c r="G483" s="26"/>
      <c r="H483" s="21"/>
      <c r="I483" s="50"/>
      <c r="J483" s="20"/>
      <c r="K483" s="26"/>
      <c r="L483" s="26"/>
      <c r="M483" s="26"/>
      <c r="N483" s="50"/>
      <c r="O483" s="135"/>
      <c r="P483" s="50"/>
      <c r="Q483" s="26"/>
      <c r="R483" s="20"/>
      <c r="S483" s="26"/>
      <c r="T483" s="26"/>
      <c r="U483" s="21"/>
      <c r="V483" s="26"/>
      <c r="W483" s="31"/>
      <c r="X483" s="109"/>
      <c r="Y483" s="31"/>
      <c r="Z483" s="12"/>
      <c r="AA483" s="31"/>
      <c r="AB483" s="13"/>
      <c r="AD483" s="32"/>
      <c r="AF483" s="25"/>
      <c r="AH483" s="26"/>
      <c r="AI483" s="26"/>
      <c r="AK483" s="25"/>
    </row>
    <row r="484" spans="1:37" s="23" customFormat="1" x14ac:dyDescent="0.25">
      <c r="A484" s="54"/>
      <c r="B484" s="43"/>
      <c r="C484" s="57"/>
      <c r="D484" s="16"/>
      <c r="E484" s="50"/>
      <c r="F484" s="26"/>
      <c r="G484" s="26"/>
      <c r="H484" s="21"/>
      <c r="I484" s="50"/>
      <c r="J484" s="20"/>
      <c r="K484" s="26"/>
      <c r="L484" s="26"/>
      <c r="M484" s="26"/>
      <c r="N484" s="50"/>
      <c r="O484" s="135"/>
      <c r="P484" s="50"/>
      <c r="Q484" s="26"/>
      <c r="R484" s="20"/>
      <c r="S484" s="26"/>
      <c r="T484" s="26"/>
      <c r="U484" s="21"/>
      <c r="V484" s="26"/>
      <c r="W484" s="31"/>
      <c r="X484" s="109"/>
      <c r="Y484" s="31"/>
      <c r="Z484" s="12"/>
      <c r="AA484" s="31"/>
      <c r="AB484" s="13"/>
      <c r="AD484" s="32"/>
      <c r="AF484" s="25"/>
      <c r="AH484" s="26"/>
      <c r="AI484" s="26"/>
      <c r="AK484" s="25"/>
    </row>
    <row r="485" spans="1:37" s="23" customFormat="1" x14ac:dyDescent="0.25">
      <c r="A485" s="54"/>
      <c r="B485" s="43"/>
      <c r="C485" s="57"/>
      <c r="D485" s="16"/>
      <c r="E485" s="50"/>
      <c r="F485" s="26"/>
      <c r="G485" s="26"/>
      <c r="H485" s="21"/>
      <c r="I485" s="50"/>
      <c r="J485" s="20"/>
      <c r="K485" s="26"/>
      <c r="L485" s="26"/>
      <c r="M485" s="26"/>
      <c r="N485" s="50"/>
      <c r="O485" s="135"/>
      <c r="P485" s="50"/>
      <c r="Q485" s="26"/>
      <c r="R485" s="20"/>
      <c r="S485" s="26"/>
      <c r="T485" s="26"/>
      <c r="U485" s="21"/>
      <c r="V485" s="26"/>
      <c r="W485" s="31"/>
      <c r="X485" s="109"/>
      <c r="Y485" s="31"/>
      <c r="Z485" s="12"/>
      <c r="AA485" s="31"/>
      <c r="AB485" s="13"/>
      <c r="AD485" s="32"/>
      <c r="AF485" s="25"/>
      <c r="AH485" s="26"/>
      <c r="AI485" s="26"/>
      <c r="AK485" s="25"/>
    </row>
    <row r="486" spans="1:37" s="23" customFormat="1" x14ac:dyDescent="0.25">
      <c r="A486" s="54"/>
      <c r="B486" s="43"/>
      <c r="C486" s="57"/>
      <c r="D486" s="16"/>
      <c r="E486" s="50"/>
      <c r="F486" s="26"/>
      <c r="G486" s="26"/>
      <c r="H486" s="21"/>
      <c r="I486" s="50"/>
      <c r="J486" s="20"/>
      <c r="K486" s="26"/>
      <c r="L486" s="26"/>
      <c r="M486" s="26"/>
      <c r="N486" s="50"/>
      <c r="O486" s="135"/>
      <c r="P486" s="50"/>
      <c r="Q486" s="26"/>
      <c r="R486" s="20"/>
      <c r="S486" s="26"/>
      <c r="T486" s="26"/>
      <c r="U486" s="21"/>
      <c r="V486" s="26"/>
      <c r="W486" s="31"/>
      <c r="X486" s="109"/>
      <c r="Y486" s="31"/>
      <c r="Z486" s="12"/>
      <c r="AA486" s="31"/>
      <c r="AB486" s="13"/>
      <c r="AD486" s="32"/>
      <c r="AF486" s="25"/>
      <c r="AH486" s="26"/>
      <c r="AI486" s="26"/>
      <c r="AK486" s="25"/>
    </row>
    <row r="487" spans="1:37" s="23" customFormat="1" x14ac:dyDescent="0.25">
      <c r="A487" s="54"/>
      <c r="B487" s="43"/>
      <c r="C487" s="57"/>
      <c r="D487" s="16"/>
      <c r="E487" s="50"/>
      <c r="F487" s="26"/>
      <c r="G487" s="26"/>
      <c r="H487" s="21"/>
      <c r="I487" s="50"/>
      <c r="J487" s="20"/>
      <c r="K487" s="26"/>
      <c r="L487" s="26"/>
      <c r="M487" s="26"/>
      <c r="N487" s="50"/>
      <c r="O487" s="135"/>
      <c r="P487" s="50"/>
      <c r="Q487" s="26"/>
      <c r="R487" s="20"/>
      <c r="S487" s="26"/>
      <c r="T487" s="26"/>
      <c r="U487" s="21"/>
      <c r="V487" s="26"/>
      <c r="W487" s="31"/>
      <c r="X487" s="109"/>
      <c r="Y487" s="31"/>
      <c r="Z487" s="12"/>
      <c r="AA487" s="31"/>
      <c r="AB487" s="13"/>
      <c r="AD487" s="32"/>
      <c r="AF487" s="25"/>
      <c r="AH487" s="26"/>
      <c r="AI487" s="26"/>
      <c r="AK487" s="25"/>
    </row>
    <row r="488" spans="1:37" s="23" customFormat="1" x14ac:dyDescent="0.25">
      <c r="A488" s="54"/>
      <c r="B488" s="43"/>
      <c r="C488" s="57"/>
      <c r="D488" s="16"/>
      <c r="E488" s="50"/>
      <c r="F488" s="26"/>
      <c r="G488" s="26"/>
      <c r="H488" s="21"/>
      <c r="I488" s="50"/>
      <c r="J488" s="20"/>
      <c r="K488" s="26"/>
      <c r="L488" s="26"/>
      <c r="M488" s="26"/>
      <c r="N488" s="50"/>
      <c r="O488" s="135"/>
      <c r="P488" s="50"/>
      <c r="Q488" s="26"/>
      <c r="R488" s="20"/>
      <c r="S488" s="26"/>
      <c r="T488" s="26"/>
      <c r="U488" s="21"/>
      <c r="V488" s="26"/>
      <c r="W488" s="31"/>
      <c r="X488" s="109"/>
      <c r="Y488" s="31"/>
      <c r="Z488" s="12"/>
      <c r="AA488" s="31"/>
      <c r="AB488" s="13"/>
      <c r="AD488" s="32"/>
      <c r="AF488" s="25"/>
      <c r="AH488" s="26"/>
      <c r="AI488" s="26"/>
      <c r="AK488" s="25"/>
    </row>
    <row r="489" spans="1:37" s="23" customFormat="1" x14ac:dyDescent="0.25">
      <c r="A489" s="54"/>
      <c r="B489" s="43"/>
      <c r="C489" s="57"/>
      <c r="D489" s="16"/>
      <c r="E489" s="50"/>
      <c r="F489" s="26"/>
      <c r="G489" s="26"/>
      <c r="H489" s="21"/>
      <c r="I489" s="50"/>
      <c r="J489" s="20"/>
      <c r="K489" s="26"/>
      <c r="L489" s="26"/>
      <c r="M489" s="26"/>
      <c r="N489" s="50"/>
      <c r="O489" s="135"/>
      <c r="P489" s="50"/>
      <c r="Q489" s="26"/>
      <c r="R489" s="20"/>
      <c r="S489" s="26"/>
      <c r="T489" s="26"/>
      <c r="U489" s="21"/>
      <c r="V489" s="26"/>
      <c r="W489" s="31"/>
      <c r="X489" s="109"/>
      <c r="Y489" s="31"/>
      <c r="Z489" s="12"/>
      <c r="AA489" s="31"/>
      <c r="AB489" s="13"/>
      <c r="AD489" s="32"/>
      <c r="AF489" s="25"/>
      <c r="AH489" s="26"/>
      <c r="AI489" s="26"/>
      <c r="AK489" s="25"/>
    </row>
    <row r="490" spans="1:37" s="23" customFormat="1" x14ac:dyDescent="0.25">
      <c r="A490" s="54"/>
      <c r="B490" s="43"/>
      <c r="C490" s="57"/>
      <c r="D490" s="16"/>
      <c r="E490" s="50"/>
      <c r="F490" s="26"/>
      <c r="G490" s="26"/>
      <c r="H490" s="21"/>
      <c r="I490" s="50"/>
      <c r="J490" s="20"/>
      <c r="K490" s="26"/>
      <c r="L490" s="26"/>
      <c r="M490" s="26"/>
      <c r="N490" s="50"/>
      <c r="O490" s="135"/>
      <c r="P490" s="50"/>
      <c r="Q490" s="26"/>
      <c r="R490" s="20"/>
      <c r="S490" s="26"/>
      <c r="T490" s="26"/>
      <c r="U490" s="21"/>
      <c r="V490" s="26"/>
      <c r="W490" s="31"/>
      <c r="X490" s="109"/>
      <c r="Y490" s="31"/>
      <c r="Z490" s="12"/>
      <c r="AA490" s="31"/>
      <c r="AB490" s="13"/>
      <c r="AD490" s="32"/>
      <c r="AF490" s="25"/>
      <c r="AH490" s="26"/>
      <c r="AI490" s="26"/>
      <c r="AK490" s="25"/>
    </row>
    <row r="491" spans="1:37" s="23" customFormat="1" x14ac:dyDescent="0.25">
      <c r="A491" s="54"/>
      <c r="B491" s="43"/>
      <c r="C491" s="57"/>
      <c r="D491" s="16"/>
      <c r="E491" s="50"/>
      <c r="F491" s="26"/>
      <c r="G491" s="26"/>
      <c r="H491" s="21"/>
      <c r="I491" s="50"/>
      <c r="J491" s="20"/>
      <c r="K491" s="26"/>
      <c r="L491" s="26"/>
      <c r="M491" s="26"/>
      <c r="N491" s="50"/>
      <c r="O491" s="135"/>
      <c r="P491" s="50"/>
      <c r="Q491" s="26"/>
      <c r="R491" s="20"/>
      <c r="S491" s="26"/>
      <c r="T491" s="26"/>
      <c r="U491" s="21"/>
      <c r="V491" s="26"/>
      <c r="W491" s="31"/>
      <c r="X491" s="109"/>
      <c r="Y491" s="31"/>
      <c r="Z491" s="12"/>
      <c r="AA491" s="31"/>
      <c r="AB491" s="13"/>
      <c r="AD491" s="32"/>
      <c r="AF491" s="25"/>
      <c r="AH491" s="26"/>
      <c r="AI491" s="26"/>
      <c r="AK491" s="25"/>
    </row>
    <row r="492" spans="1:37" s="23" customFormat="1" x14ac:dyDescent="0.25">
      <c r="A492" s="54"/>
      <c r="B492" s="43"/>
      <c r="C492" s="57"/>
      <c r="D492" s="16"/>
      <c r="E492" s="50"/>
      <c r="F492" s="26"/>
      <c r="G492" s="26"/>
      <c r="H492" s="21"/>
      <c r="I492" s="50"/>
      <c r="J492" s="20"/>
      <c r="K492" s="26"/>
      <c r="L492" s="26"/>
      <c r="M492" s="26"/>
      <c r="N492" s="50"/>
      <c r="O492" s="135"/>
      <c r="P492" s="50"/>
      <c r="Q492" s="26"/>
      <c r="R492" s="20"/>
      <c r="S492" s="26"/>
      <c r="T492" s="26"/>
      <c r="U492" s="21"/>
      <c r="V492" s="26"/>
      <c r="W492" s="31"/>
      <c r="X492" s="109"/>
      <c r="Y492" s="31"/>
      <c r="Z492" s="12"/>
      <c r="AA492" s="31"/>
      <c r="AB492" s="13"/>
      <c r="AD492" s="32"/>
      <c r="AF492" s="25"/>
      <c r="AH492" s="26"/>
      <c r="AI492" s="26"/>
      <c r="AK492" s="25"/>
    </row>
    <row r="493" spans="1:37" s="23" customFormat="1" x14ac:dyDescent="0.25">
      <c r="A493" s="54"/>
      <c r="B493" s="43"/>
      <c r="C493" s="57"/>
      <c r="D493" s="16"/>
      <c r="E493" s="50"/>
      <c r="F493" s="26"/>
      <c r="G493" s="26"/>
      <c r="H493" s="21"/>
      <c r="I493" s="50"/>
      <c r="J493" s="20"/>
      <c r="K493" s="26"/>
      <c r="L493" s="26"/>
      <c r="M493" s="26"/>
      <c r="N493" s="50"/>
      <c r="O493" s="135"/>
      <c r="P493" s="50"/>
      <c r="Q493" s="26"/>
      <c r="R493" s="20"/>
      <c r="S493" s="26"/>
      <c r="T493" s="26"/>
      <c r="U493" s="21"/>
      <c r="V493" s="26"/>
      <c r="W493" s="31"/>
      <c r="X493" s="109"/>
      <c r="Y493" s="31"/>
      <c r="Z493" s="12"/>
      <c r="AA493" s="31"/>
      <c r="AB493" s="13"/>
      <c r="AD493" s="32"/>
      <c r="AF493" s="25"/>
      <c r="AH493" s="26"/>
      <c r="AI493" s="26"/>
      <c r="AK493" s="25"/>
    </row>
    <row r="494" spans="1:37" s="23" customFormat="1" x14ac:dyDescent="0.25">
      <c r="A494" s="54"/>
      <c r="B494" s="43"/>
      <c r="C494" s="57"/>
      <c r="D494" s="16"/>
      <c r="E494" s="50"/>
      <c r="F494" s="26"/>
      <c r="G494" s="26"/>
      <c r="H494" s="21"/>
      <c r="I494" s="50"/>
      <c r="J494" s="20"/>
      <c r="K494" s="26"/>
      <c r="L494" s="26"/>
      <c r="M494" s="26"/>
      <c r="N494" s="50"/>
      <c r="O494" s="135"/>
      <c r="P494" s="50"/>
      <c r="Q494" s="26"/>
      <c r="R494" s="20"/>
      <c r="S494" s="26"/>
      <c r="T494" s="26"/>
      <c r="U494" s="21"/>
      <c r="V494" s="26"/>
      <c r="W494" s="31"/>
      <c r="X494" s="109"/>
      <c r="Y494" s="31"/>
      <c r="Z494" s="12"/>
      <c r="AA494" s="31"/>
      <c r="AB494" s="13"/>
      <c r="AD494" s="32"/>
      <c r="AF494" s="25"/>
      <c r="AH494" s="26"/>
      <c r="AI494" s="26"/>
      <c r="AK494" s="25"/>
    </row>
    <row r="495" spans="1:37" s="23" customFormat="1" x14ac:dyDescent="0.25">
      <c r="A495" s="54"/>
      <c r="B495" s="43"/>
      <c r="C495" s="57"/>
      <c r="D495" s="16"/>
      <c r="E495" s="50"/>
      <c r="F495" s="26"/>
      <c r="G495" s="26"/>
      <c r="H495" s="21"/>
      <c r="I495" s="50"/>
      <c r="J495" s="20"/>
      <c r="K495" s="26"/>
      <c r="L495" s="26"/>
      <c r="M495" s="26"/>
      <c r="N495" s="50"/>
      <c r="O495" s="135"/>
      <c r="P495" s="50"/>
      <c r="Q495" s="26"/>
      <c r="R495" s="20"/>
      <c r="S495" s="26"/>
      <c r="T495" s="26"/>
      <c r="U495" s="21"/>
      <c r="V495" s="26"/>
      <c r="W495" s="31"/>
      <c r="X495" s="109"/>
      <c r="Y495" s="31"/>
      <c r="Z495" s="12"/>
      <c r="AA495" s="31"/>
      <c r="AB495" s="13"/>
      <c r="AD495" s="32"/>
      <c r="AF495" s="25"/>
      <c r="AH495" s="26"/>
      <c r="AI495" s="26"/>
      <c r="AK495" s="25"/>
    </row>
    <row r="496" spans="1:37" s="23" customFormat="1" x14ac:dyDescent="0.25">
      <c r="A496" s="54"/>
      <c r="B496" s="43"/>
      <c r="C496" s="57"/>
      <c r="D496" s="16"/>
      <c r="E496" s="50"/>
      <c r="F496" s="26"/>
      <c r="G496" s="26"/>
      <c r="H496" s="21"/>
      <c r="I496" s="50"/>
      <c r="J496" s="20"/>
      <c r="K496" s="26"/>
      <c r="L496" s="26"/>
      <c r="M496" s="26"/>
      <c r="N496" s="50"/>
      <c r="O496" s="135"/>
      <c r="P496" s="50"/>
      <c r="Q496" s="26"/>
      <c r="R496" s="20"/>
      <c r="S496" s="26"/>
      <c r="T496" s="26"/>
      <c r="U496" s="21"/>
      <c r="V496" s="26"/>
      <c r="W496" s="31"/>
      <c r="X496" s="109"/>
      <c r="Y496" s="31"/>
      <c r="Z496" s="12"/>
      <c r="AA496" s="31"/>
      <c r="AB496" s="13"/>
      <c r="AD496" s="32"/>
      <c r="AF496" s="25"/>
      <c r="AH496" s="26"/>
      <c r="AI496" s="26"/>
      <c r="AK496" s="25"/>
    </row>
    <row r="497" spans="1:37" s="23" customFormat="1" x14ac:dyDescent="0.25">
      <c r="A497" s="54"/>
      <c r="B497" s="43"/>
      <c r="C497" s="57"/>
      <c r="D497" s="16"/>
      <c r="E497" s="50"/>
      <c r="F497" s="26"/>
      <c r="G497" s="26"/>
      <c r="H497" s="21"/>
      <c r="I497" s="50"/>
      <c r="J497" s="20"/>
      <c r="K497" s="26"/>
      <c r="L497" s="26"/>
      <c r="M497" s="26"/>
      <c r="N497" s="50"/>
      <c r="O497" s="135"/>
      <c r="P497" s="50"/>
      <c r="Q497" s="26"/>
      <c r="R497" s="20"/>
      <c r="S497" s="26"/>
      <c r="T497" s="26"/>
      <c r="U497" s="21"/>
      <c r="V497" s="26"/>
      <c r="W497" s="31"/>
      <c r="X497" s="109"/>
      <c r="Y497" s="31"/>
      <c r="Z497" s="12"/>
      <c r="AA497" s="31"/>
      <c r="AB497" s="13"/>
      <c r="AD497" s="32"/>
      <c r="AF497" s="25"/>
      <c r="AH497" s="26"/>
      <c r="AI497" s="26"/>
      <c r="AK497" s="25"/>
    </row>
    <row r="498" spans="1:37" s="23" customFormat="1" x14ac:dyDescent="0.25">
      <c r="A498" s="54"/>
      <c r="B498" s="43"/>
      <c r="C498" s="57"/>
      <c r="D498" s="16"/>
      <c r="E498" s="50"/>
      <c r="F498" s="26"/>
      <c r="G498" s="26"/>
      <c r="H498" s="21"/>
      <c r="I498" s="50"/>
      <c r="J498" s="20"/>
      <c r="K498" s="26"/>
      <c r="L498" s="26"/>
      <c r="M498" s="26"/>
      <c r="N498" s="50"/>
      <c r="O498" s="135"/>
      <c r="P498" s="50"/>
      <c r="Q498" s="26"/>
      <c r="R498" s="20"/>
      <c r="S498" s="26"/>
      <c r="T498" s="26"/>
      <c r="U498" s="21"/>
      <c r="V498" s="26"/>
      <c r="W498" s="31"/>
      <c r="X498" s="109"/>
      <c r="Y498" s="31"/>
      <c r="Z498" s="12"/>
      <c r="AA498" s="31"/>
      <c r="AB498" s="13"/>
      <c r="AD498" s="32"/>
      <c r="AF498" s="25"/>
      <c r="AH498" s="26"/>
      <c r="AI498" s="26"/>
      <c r="AK498" s="25"/>
    </row>
    <row r="499" spans="1:37" s="23" customFormat="1" x14ac:dyDescent="0.25">
      <c r="A499" s="54"/>
      <c r="B499" s="43"/>
      <c r="C499" s="57"/>
      <c r="D499" s="16"/>
      <c r="E499" s="50"/>
      <c r="F499" s="26"/>
      <c r="G499" s="26"/>
      <c r="H499" s="21"/>
      <c r="I499" s="50"/>
      <c r="J499" s="20"/>
      <c r="K499" s="26"/>
      <c r="L499" s="26"/>
      <c r="M499" s="26"/>
      <c r="N499" s="50"/>
      <c r="O499" s="135"/>
      <c r="P499" s="50"/>
      <c r="Q499" s="26"/>
      <c r="R499" s="20"/>
      <c r="S499" s="26"/>
      <c r="T499" s="26"/>
      <c r="U499" s="21"/>
      <c r="V499" s="26"/>
      <c r="W499" s="31"/>
      <c r="X499" s="109"/>
      <c r="Y499" s="31"/>
      <c r="Z499" s="12"/>
      <c r="AA499" s="31"/>
      <c r="AB499" s="13"/>
      <c r="AD499" s="32"/>
      <c r="AF499" s="25"/>
      <c r="AH499" s="26"/>
      <c r="AI499" s="26"/>
      <c r="AK499" s="25"/>
    </row>
    <row r="500" spans="1:37" s="23" customFormat="1" x14ac:dyDescent="0.25">
      <c r="A500" s="54"/>
      <c r="B500" s="43"/>
      <c r="C500" s="57"/>
      <c r="D500" s="16"/>
      <c r="E500" s="50"/>
      <c r="F500" s="26"/>
      <c r="G500" s="26"/>
      <c r="H500" s="21"/>
      <c r="I500" s="50"/>
      <c r="J500" s="20"/>
      <c r="K500" s="26"/>
      <c r="L500" s="26"/>
      <c r="M500" s="26"/>
      <c r="N500" s="50"/>
      <c r="O500" s="135"/>
      <c r="P500" s="50"/>
      <c r="Q500" s="26"/>
      <c r="R500" s="20"/>
      <c r="S500" s="26"/>
      <c r="T500" s="26"/>
      <c r="U500" s="21"/>
      <c r="V500" s="26"/>
      <c r="W500" s="31"/>
      <c r="X500" s="109"/>
      <c r="Y500" s="31"/>
      <c r="Z500" s="12"/>
      <c r="AA500" s="31"/>
      <c r="AB500" s="13"/>
      <c r="AD500" s="32"/>
      <c r="AF500" s="25"/>
      <c r="AH500" s="26"/>
      <c r="AI500" s="26"/>
      <c r="AK500" s="25"/>
    </row>
    <row r="501" spans="1:37" s="23" customFormat="1" x14ac:dyDescent="0.25">
      <c r="A501" s="54"/>
      <c r="B501" s="43"/>
      <c r="C501" s="57"/>
      <c r="D501" s="16"/>
      <c r="E501" s="50"/>
      <c r="F501" s="26"/>
      <c r="G501" s="26"/>
      <c r="H501" s="21"/>
      <c r="I501" s="50"/>
      <c r="J501" s="20"/>
      <c r="K501" s="26"/>
      <c r="L501" s="26"/>
      <c r="M501" s="26"/>
      <c r="N501" s="50"/>
      <c r="O501" s="135"/>
      <c r="P501" s="50"/>
      <c r="Q501" s="26"/>
      <c r="R501" s="20"/>
      <c r="S501" s="26"/>
      <c r="T501" s="26"/>
      <c r="U501" s="21"/>
      <c r="V501" s="26"/>
      <c r="W501" s="31"/>
      <c r="X501" s="109"/>
      <c r="Y501" s="31"/>
      <c r="Z501" s="12"/>
      <c r="AA501" s="31"/>
      <c r="AB501" s="13"/>
      <c r="AD501" s="32"/>
      <c r="AF501" s="25"/>
      <c r="AH501" s="26"/>
      <c r="AI501" s="26"/>
      <c r="AK501" s="25"/>
    </row>
    <row r="502" spans="1:37" s="23" customFormat="1" x14ac:dyDescent="0.25">
      <c r="A502" s="54"/>
      <c r="B502" s="43"/>
      <c r="C502" s="57"/>
      <c r="D502" s="16"/>
      <c r="E502" s="50"/>
      <c r="F502" s="26"/>
      <c r="G502" s="26"/>
      <c r="H502" s="21"/>
      <c r="I502" s="50"/>
      <c r="J502" s="20"/>
      <c r="K502" s="26"/>
      <c r="L502" s="26"/>
      <c r="M502" s="26"/>
      <c r="N502" s="50"/>
      <c r="O502" s="135"/>
      <c r="P502" s="50"/>
      <c r="Q502" s="26"/>
      <c r="R502" s="20"/>
      <c r="S502" s="26"/>
      <c r="T502" s="26"/>
      <c r="U502" s="21"/>
      <c r="V502" s="26"/>
      <c r="W502" s="31"/>
      <c r="X502" s="109"/>
      <c r="Y502" s="31"/>
      <c r="Z502" s="12"/>
      <c r="AA502" s="31"/>
      <c r="AB502" s="13"/>
      <c r="AD502" s="32"/>
      <c r="AF502" s="25"/>
      <c r="AH502" s="26"/>
      <c r="AI502" s="26"/>
      <c r="AK502" s="25"/>
    </row>
    <row r="503" spans="1:37" s="23" customFormat="1" x14ac:dyDescent="0.25">
      <c r="A503" s="54"/>
      <c r="B503" s="43"/>
      <c r="C503" s="57"/>
      <c r="D503" s="16"/>
      <c r="E503" s="50"/>
      <c r="F503" s="26"/>
      <c r="G503" s="26"/>
      <c r="H503" s="21"/>
      <c r="I503" s="50"/>
      <c r="J503" s="20"/>
      <c r="K503" s="26"/>
      <c r="L503" s="26"/>
      <c r="M503" s="26"/>
      <c r="N503" s="50"/>
      <c r="O503" s="135"/>
      <c r="P503" s="50"/>
      <c r="Q503" s="26"/>
      <c r="R503" s="20"/>
      <c r="S503" s="26"/>
      <c r="T503" s="26"/>
      <c r="U503" s="21"/>
      <c r="V503" s="26"/>
      <c r="W503" s="31"/>
      <c r="X503" s="109"/>
      <c r="Y503" s="31"/>
      <c r="Z503" s="12"/>
      <c r="AA503" s="31"/>
      <c r="AB503" s="13"/>
      <c r="AD503" s="32"/>
      <c r="AF503" s="25"/>
      <c r="AH503" s="26"/>
      <c r="AI503" s="26"/>
      <c r="AK503" s="25"/>
    </row>
    <row r="504" spans="1:37" s="23" customFormat="1" x14ac:dyDescent="0.25">
      <c r="A504" s="54"/>
      <c r="B504" s="43"/>
      <c r="C504" s="57"/>
      <c r="D504" s="16"/>
      <c r="E504" s="50"/>
      <c r="F504" s="26"/>
      <c r="G504" s="26"/>
      <c r="H504" s="21"/>
      <c r="I504" s="50"/>
      <c r="J504" s="20"/>
      <c r="K504" s="26"/>
      <c r="L504" s="26"/>
      <c r="M504" s="26"/>
      <c r="N504" s="50"/>
      <c r="O504" s="135"/>
      <c r="P504" s="50"/>
      <c r="Q504" s="26"/>
      <c r="R504" s="20"/>
      <c r="S504" s="26"/>
      <c r="T504" s="26"/>
      <c r="U504" s="21"/>
      <c r="V504" s="26"/>
      <c r="W504" s="31"/>
      <c r="X504" s="109"/>
      <c r="Y504" s="31"/>
      <c r="Z504" s="12"/>
      <c r="AA504" s="31"/>
      <c r="AB504" s="13"/>
      <c r="AD504" s="32"/>
      <c r="AF504" s="25"/>
      <c r="AH504" s="26"/>
      <c r="AI504" s="26"/>
      <c r="AK504" s="25"/>
    </row>
    <row r="505" spans="1:37" s="23" customFormat="1" x14ac:dyDescent="0.25">
      <c r="A505" s="54"/>
      <c r="B505" s="43"/>
      <c r="C505" s="57"/>
      <c r="D505" s="16"/>
      <c r="E505" s="50"/>
      <c r="F505" s="26"/>
      <c r="G505" s="26"/>
      <c r="H505" s="21"/>
      <c r="I505" s="50"/>
      <c r="J505" s="20"/>
      <c r="K505" s="26"/>
      <c r="L505" s="26"/>
      <c r="M505" s="26"/>
      <c r="N505" s="50"/>
      <c r="O505" s="135"/>
      <c r="P505" s="50"/>
      <c r="Q505" s="26"/>
      <c r="R505" s="20"/>
      <c r="S505" s="26"/>
      <c r="T505" s="26"/>
      <c r="U505" s="21"/>
      <c r="V505" s="26"/>
      <c r="W505" s="31"/>
      <c r="X505" s="109"/>
      <c r="Y505" s="31"/>
      <c r="Z505" s="12"/>
      <c r="AA505" s="31"/>
      <c r="AB505" s="13"/>
      <c r="AD505" s="32"/>
      <c r="AF505" s="25"/>
      <c r="AH505" s="26"/>
      <c r="AI505" s="26"/>
      <c r="AK505" s="25"/>
    </row>
    <row r="506" spans="1:37" s="23" customFormat="1" x14ac:dyDescent="0.25">
      <c r="A506" s="54"/>
      <c r="B506" s="43"/>
      <c r="C506" s="57"/>
      <c r="D506" s="16"/>
      <c r="E506" s="50"/>
      <c r="F506" s="26"/>
      <c r="G506" s="26"/>
      <c r="H506" s="21"/>
      <c r="I506" s="50"/>
      <c r="J506" s="20"/>
      <c r="K506" s="26"/>
      <c r="L506" s="26"/>
      <c r="M506" s="26"/>
      <c r="N506" s="50"/>
      <c r="O506" s="135"/>
      <c r="P506" s="50"/>
      <c r="Q506" s="26"/>
      <c r="R506" s="20"/>
      <c r="S506" s="26"/>
      <c r="T506" s="26"/>
      <c r="U506" s="21"/>
      <c r="V506" s="26"/>
      <c r="W506" s="31"/>
      <c r="X506" s="109"/>
      <c r="Y506" s="31"/>
      <c r="Z506" s="12"/>
      <c r="AA506" s="31"/>
      <c r="AB506" s="13"/>
      <c r="AD506" s="32"/>
      <c r="AF506" s="25"/>
      <c r="AH506" s="26"/>
      <c r="AI506" s="26"/>
      <c r="AK506" s="25"/>
    </row>
    <row r="507" spans="1:37" s="23" customFormat="1" x14ac:dyDescent="0.25">
      <c r="A507" s="54"/>
      <c r="B507" s="43"/>
      <c r="C507" s="57"/>
      <c r="D507" s="16"/>
      <c r="E507" s="50"/>
      <c r="F507" s="26"/>
      <c r="G507" s="26"/>
      <c r="H507" s="21"/>
      <c r="I507" s="50"/>
      <c r="J507" s="20"/>
      <c r="K507" s="26"/>
      <c r="L507" s="26"/>
      <c r="M507" s="26"/>
      <c r="N507" s="50"/>
      <c r="O507" s="135"/>
      <c r="P507" s="50"/>
      <c r="Q507" s="26"/>
      <c r="R507" s="20"/>
      <c r="S507" s="26"/>
      <c r="T507" s="26"/>
      <c r="U507" s="21"/>
      <c r="V507" s="26"/>
      <c r="W507" s="31"/>
      <c r="X507" s="109"/>
      <c r="Y507" s="31"/>
      <c r="Z507" s="12"/>
      <c r="AA507" s="31"/>
      <c r="AB507" s="13"/>
      <c r="AD507" s="32"/>
      <c r="AF507" s="25"/>
      <c r="AH507" s="26"/>
      <c r="AI507" s="26"/>
      <c r="AK507" s="25"/>
    </row>
    <row r="508" spans="1:37" s="23" customFormat="1" x14ac:dyDescent="0.25">
      <c r="A508" s="54"/>
      <c r="B508" s="43"/>
      <c r="C508" s="57"/>
      <c r="D508" s="16"/>
      <c r="E508" s="50"/>
      <c r="F508" s="26"/>
      <c r="G508" s="26"/>
      <c r="H508" s="21"/>
      <c r="I508" s="50"/>
      <c r="J508" s="20"/>
      <c r="K508" s="26"/>
      <c r="L508" s="26"/>
      <c r="M508" s="26"/>
      <c r="N508" s="50"/>
      <c r="O508" s="135"/>
      <c r="P508" s="50"/>
      <c r="Q508" s="26"/>
      <c r="R508" s="20"/>
      <c r="S508" s="26"/>
      <c r="T508" s="26"/>
      <c r="U508" s="21"/>
      <c r="V508" s="26"/>
      <c r="W508" s="31"/>
      <c r="X508" s="109"/>
      <c r="Y508" s="31"/>
      <c r="Z508" s="12"/>
      <c r="AA508" s="31"/>
      <c r="AB508" s="13"/>
      <c r="AD508" s="32"/>
      <c r="AF508" s="25"/>
      <c r="AH508" s="26"/>
      <c r="AI508" s="26"/>
      <c r="AK508" s="25"/>
    </row>
    <row r="509" spans="1:37" s="23" customFormat="1" x14ac:dyDescent="0.25">
      <c r="A509" s="54"/>
      <c r="B509" s="43"/>
      <c r="C509" s="57"/>
      <c r="D509" s="16"/>
      <c r="E509" s="50"/>
      <c r="F509" s="26"/>
      <c r="G509" s="26"/>
      <c r="H509" s="21"/>
      <c r="I509" s="50"/>
      <c r="J509" s="20"/>
      <c r="K509" s="26"/>
      <c r="L509" s="26"/>
      <c r="M509" s="26"/>
      <c r="N509" s="50"/>
      <c r="O509" s="135"/>
      <c r="P509" s="50"/>
      <c r="Q509" s="26"/>
      <c r="R509" s="20"/>
      <c r="S509" s="26"/>
      <c r="T509" s="26"/>
      <c r="U509" s="21"/>
      <c r="V509" s="26"/>
      <c r="W509" s="31"/>
      <c r="X509" s="109"/>
      <c r="Y509" s="31"/>
      <c r="Z509" s="12"/>
      <c r="AA509" s="31"/>
      <c r="AB509" s="13"/>
      <c r="AD509" s="32"/>
      <c r="AF509" s="25"/>
      <c r="AH509" s="26"/>
      <c r="AI509" s="26"/>
      <c r="AK509" s="25"/>
    </row>
    <row r="510" spans="1:37" s="23" customFormat="1" x14ac:dyDescent="0.25">
      <c r="A510" s="54"/>
      <c r="B510" s="43"/>
      <c r="C510" s="57"/>
      <c r="D510" s="16"/>
      <c r="E510" s="50"/>
      <c r="F510" s="26"/>
      <c r="G510" s="26"/>
      <c r="H510" s="21"/>
      <c r="I510" s="50"/>
      <c r="J510" s="20"/>
      <c r="K510" s="26"/>
      <c r="L510" s="26"/>
      <c r="M510" s="26"/>
      <c r="N510" s="50"/>
      <c r="O510" s="135"/>
      <c r="P510" s="50"/>
      <c r="Q510" s="26"/>
      <c r="R510" s="20"/>
      <c r="S510" s="26"/>
      <c r="T510" s="26"/>
      <c r="U510" s="21"/>
      <c r="V510" s="26"/>
      <c r="W510" s="31"/>
      <c r="X510" s="109"/>
      <c r="Y510" s="31"/>
      <c r="Z510" s="12"/>
      <c r="AA510" s="31"/>
      <c r="AB510" s="13"/>
      <c r="AD510" s="32"/>
      <c r="AF510" s="25"/>
      <c r="AH510" s="26"/>
      <c r="AI510" s="26"/>
      <c r="AK510" s="25"/>
    </row>
    <row r="511" spans="1:37" s="23" customFormat="1" x14ac:dyDescent="0.25">
      <c r="A511" s="54"/>
      <c r="B511" s="43"/>
      <c r="C511" s="57"/>
      <c r="D511" s="16"/>
      <c r="E511" s="50"/>
      <c r="F511" s="26"/>
      <c r="G511" s="26"/>
      <c r="H511" s="21"/>
      <c r="I511" s="50"/>
      <c r="J511" s="20"/>
      <c r="K511" s="26"/>
      <c r="L511" s="26"/>
      <c r="M511" s="26"/>
      <c r="N511" s="50"/>
      <c r="O511" s="135"/>
      <c r="P511" s="50"/>
      <c r="Q511" s="26"/>
      <c r="R511" s="20"/>
      <c r="S511" s="26"/>
      <c r="T511" s="26"/>
      <c r="U511" s="21"/>
      <c r="V511" s="26"/>
      <c r="W511" s="31"/>
      <c r="X511" s="109"/>
      <c r="Y511" s="31"/>
      <c r="Z511" s="12"/>
      <c r="AA511" s="31"/>
      <c r="AB511" s="13"/>
      <c r="AD511" s="32"/>
      <c r="AF511" s="25"/>
      <c r="AH511" s="26"/>
      <c r="AI511" s="26"/>
      <c r="AK511" s="25"/>
    </row>
    <row r="512" spans="1:37" s="23" customFormat="1" x14ac:dyDescent="0.25">
      <c r="A512" s="54"/>
      <c r="B512" s="43"/>
      <c r="C512" s="57"/>
      <c r="D512" s="16"/>
      <c r="E512" s="50"/>
      <c r="F512" s="26"/>
      <c r="G512" s="26"/>
      <c r="H512" s="21"/>
      <c r="I512" s="50"/>
      <c r="J512" s="20"/>
      <c r="K512" s="26"/>
      <c r="L512" s="26"/>
      <c r="M512" s="26"/>
      <c r="N512" s="50"/>
      <c r="O512" s="135"/>
      <c r="P512" s="50"/>
      <c r="Q512" s="26"/>
      <c r="R512" s="20"/>
      <c r="S512" s="26"/>
      <c r="T512" s="26"/>
      <c r="U512" s="21"/>
      <c r="V512" s="26"/>
      <c r="W512" s="31"/>
      <c r="X512" s="109"/>
      <c r="Y512" s="31"/>
      <c r="Z512" s="12"/>
      <c r="AA512" s="31"/>
      <c r="AB512" s="13"/>
      <c r="AD512" s="32"/>
      <c r="AF512" s="25"/>
      <c r="AH512" s="26"/>
      <c r="AI512" s="26"/>
      <c r="AK512" s="25"/>
    </row>
    <row r="513" spans="1:37" s="23" customFormat="1" x14ac:dyDescent="0.25">
      <c r="A513" s="54"/>
      <c r="B513" s="43"/>
      <c r="C513" s="57"/>
      <c r="D513" s="16"/>
      <c r="E513" s="50"/>
      <c r="F513" s="26"/>
      <c r="G513" s="26"/>
      <c r="H513" s="21"/>
      <c r="I513" s="50"/>
      <c r="J513" s="20"/>
      <c r="K513" s="26"/>
      <c r="L513" s="26"/>
      <c r="M513" s="26"/>
      <c r="N513" s="50"/>
      <c r="O513" s="135"/>
      <c r="P513" s="50"/>
      <c r="Q513" s="26"/>
      <c r="R513" s="20"/>
      <c r="S513" s="26"/>
      <c r="T513" s="26"/>
      <c r="U513" s="21"/>
      <c r="V513" s="26"/>
      <c r="W513" s="31"/>
      <c r="X513" s="109"/>
      <c r="Y513" s="31"/>
      <c r="Z513" s="12"/>
      <c r="AA513" s="31"/>
      <c r="AB513" s="13"/>
      <c r="AD513" s="32"/>
      <c r="AF513" s="25"/>
      <c r="AH513" s="26"/>
      <c r="AI513" s="26"/>
      <c r="AK513" s="25"/>
    </row>
    <row r="514" spans="1:37" s="23" customFormat="1" x14ac:dyDescent="0.25">
      <c r="A514" s="54"/>
      <c r="B514" s="43"/>
      <c r="C514" s="57"/>
      <c r="D514" s="16"/>
      <c r="E514" s="50"/>
      <c r="F514" s="26"/>
      <c r="G514" s="26"/>
      <c r="H514" s="21"/>
      <c r="I514" s="50"/>
      <c r="J514" s="20"/>
      <c r="K514" s="26"/>
      <c r="L514" s="26"/>
      <c r="M514" s="26"/>
      <c r="N514" s="50"/>
      <c r="O514" s="135"/>
      <c r="P514" s="50"/>
      <c r="Q514" s="26"/>
      <c r="R514" s="20"/>
      <c r="S514" s="26"/>
      <c r="T514" s="26"/>
      <c r="U514" s="21"/>
      <c r="V514" s="26"/>
      <c r="W514" s="31"/>
      <c r="X514" s="109"/>
      <c r="Y514" s="31"/>
      <c r="Z514" s="12"/>
      <c r="AA514" s="31"/>
      <c r="AB514" s="13"/>
      <c r="AD514" s="32"/>
      <c r="AF514" s="25"/>
      <c r="AH514" s="26"/>
      <c r="AI514" s="26"/>
      <c r="AK514" s="25"/>
    </row>
    <row r="515" spans="1:37" s="23" customFormat="1" x14ac:dyDescent="0.25">
      <c r="A515" s="54"/>
      <c r="B515" s="43"/>
      <c r="C515" s="57"/>
      <c r="D515" s="16"/>
      <c r="E515" s="50"/>
      <c r="F515" s="26"/>
      <c r="G515" s="26"/>
      <c r="H515" s="21"/>
      <c r="I515" s="50"/>
      <c r="J515" s="20"/>
      <c r="K515" s="26"/>
      <c r="L515" s="26"/>
      <c r="M515" s="26"/>
      <c r="N515" s="50"/>
      <c r="O515" s="135"/>
      <c r="P515" s="50"/>
      <c r="Q515" s="26"/>
      <c r="R515" s="20"/>
      <c r="S515" s="26"/>
      <c r="T515" s="26"/>
      <c r="U515" s="21"/>
      <c r="V515" s="26"/>
      <c r="W515" s="31"/>
      <c r="X515" s="109"/>
      <c r="Y515" s="31"/>
      <c r="Z515" s="12"/>
      <c r="AA515" s="31"/>
      <c r="AB515" s="13"/>
      <c r="AD515" s="32"/>
      <c r="AF515" s="25"/>
      <c r="AH515" s="26"/>
      <c r="AI515" s="26"/>
      <c r="AK515" s="25"/>
    </row>
    <row r="516" spans="1:37" s="23" customFormat="1" x14ac:dyDescent="0.25">
      <c r="A516" s="54"/>
      <c r="B516" s="43"/>
      <c r="C516" s="57"/>
      <c r="D516" s="16"/>
      <c r="E516" s="50"/>
      <c r="F516" s="26"/>
      <c r="G516" s="26"/>
      <c r="H516" s="21"/>
      <c r="I516" s="50"/>
      <c r="J516" s="20"/>
      <c r="K516" s="26"/>
      <c r="L516" s="26"/>
      <c r="M516" s="26"/>
      <c r="N516" s="50"/>
      <c r="O516" s="135"/>
      <c r="P516" s="50"/>
      <c r="Q516" s="26"/>
      <c r="R516" s="20"/>
      <c r="S516" s="26"/>
      <c r="T516" s="26"/>
      <c r="U516" s="21"/>
      <c r="V516" s="26"/>
      <c r="W516" s="31"/>
      <c r="X516" s="109"/>
      <c r="Y516" s="31"/>
      <c r="Z516" s="12"/>
      <c r="AA516" s="31"/>
      <c r="AB516" s="13"/>
      <c r="AD516" s="32"/>
      <c r="AF516" s="25"/>
      <c r="AH516" s="26"/>
      <c r="AI516" s="26"/>
      <c r="AK516" s="25"/>
    </row>
    <row r="517" spans="1:37" s="23" customFormat="1" x14ac:dyDescent="0.25">
      <c r="A517" s="54"/>
      <c r="B517" s="43"/>
      <c r="C517" s="57"/>
      <c r="D517" s="16"/>
      <c r="E517" s="50"/>
      <c r="F517" s="26"/>
      <c r="G517" s="26"/>
      <c r="H517" s="21"/>
      <c r="I517" s="50"/>
      <c r="J517" s="20"/>
      <c r="K517" s="26"/>
      <c r="L517" s="26"/>
      <c r="M517" s="26"/>
      <c r="N517" s="50"/>
      <c r="O517" s="135"/>
      <c r="P517" s="50"/>
      <c r="Q517" s="26"/>
      <c r="R517" s="20"/>
      <c r="S517" s="26"/>
      <c r="T517" s="26"/>
      <c r="U517" s="21"/>
      <c r="V517" s="26"/>
      <c r="W517" s="31"/>
      <c r="X517" s="109"/>
      <c r="Y517" s="31"/>
      <c r="Z517" s="12"/>
      <c r="AA517" s="31"/>
      <c r="AB517" s="13"/>
      <c r="AD517" s="32"/>
      <c r="AF517" s="25"/>
      <c r="AH517" s="26"/>
      <c r="AI517" s="26"/>
      <c r="AK517" s="25"/>
    </row>
    <row r="518" spans="1:37" s="23" customFormat="1" x14ac:dyDescent="0.25">
      <c r="A518" s="54"/>
      <c r="B518" s="43"/>
      <c r="C518" s="57"/>
      <c r="D518" s="16"/>
      <c r="E518" s="50"/>
      <c r="F518" s="26"/>
      <c r="G518" s="26"/>
      <c r="H518" s="21"/>
      <c r="I518" s="50"/>
      <c r="J518" s="20"/>
      <c r="K518" s="26"/>
      <c r="L518" s="26"/>
      <c r="M518" s="26"/>
      <c r="N518" s="50"/>
      <c r="O518" s="135"/>
      <c r="P518" s="50"/>
      <c r="Q518" s="26"/>
      <c r="R518" s="20"/>
      <c r="S518" s="26"/>
      <c r="T518" s="26"/>
      <c r="U518" s="21"/>
      <c r="V518" s="26"/>
      <c r="W518" s="31"/>
      <c r="X518" s="109"/>
      <c r="Y518" s="31"/>
      <c r="Z518" s="12"/>
      <c r="AA518" s="31"/>
      <c r="AB518" s="13"/>
      <c r="AD518" s="32"/>
      <c r="AF518" s="25"/>
      <c r="AH518" s="26"/>
      <c r="AI518" s="26"/>
      <c r="AK518" s="25"/>
    </row>
    <row r="519" spans="1:37" s="23" customFormat="1" x14ac:dyDescent="0.25">
      <c r="A519" s="54"/>
      <c r="B519" s="43"/>
      <c r="C519" s="57"/>
      <c r="D519" s="16"/>
      <c r="E519" s="50"/>
      <c r="F519" s="26"/>
      <c r="G519" s="26"/>
      <c r="H519" s="21"/>
      <c r="I519" s="50"/>
      <c r="J519" s="20"/>
      <c r="K519" s="26"/>
      <c r="L519" s="26"/>
      <c r="M519" s="26"/>
      <c r="N519" s="50"/>
      <c r="O519" s="135"/>
      <c r="P519" s="50"/>
      <c r="Q519" s="26"/>
      <c r="R519" s="20"/>
      <c r="S519" s="26"/>
      <c r="T519" s="26"/>
      <c r="U519" s="21"/>
      <c r="V519" s="26"/>
      <c r="W519" s="31"/>
      <c r="X519" s="109"/>
      <c r="Y519" s="31"/>
      <c r="Z519" s="12"/>
      <c r="AA519" s="31"/>
      <c r="AB519" s="13"/>
      <c r="AD519" s="32"/>
      <c r="AF519" s="25"/>
      <c r="AH519" s="26"/>
      <c r="AI519" s="26"/>
      <c r="AK519" s="25"/>
    </row>
    <row r="520" spans="1:37" s="23" customFormat="1" x14ac:dyDescent="0.25">
      <c r="A520" s="54"/>
      <c r="B520" s="43"/>
      <c r="C520" s="57"/>
      <c r="D520" s="16"/>
      <c r="E520" s="50"/>
      <c r="F520" s="26"/>
      <c r="G520" s="26"/>
      <c r="H520" s="21"/>
      <c r="I520" s="50"/>
      <c r="J520" s="20"/>
      <c r="K520" s="26"/>
      <c r="L520" s="26"/>
      <c r="M520" s="26"/>
      <c r="N520" s="50"/>
      <c r="O520" s="135"/>
      <c r="P520" s="50"/>
      <c r="Q520" s="26"/>
      <c r="R520" s="20"/>
      <c r="S520" s="26"/>
      <c r="T520" s="26"/>
      <c r="U520" s="21"/>
      <c r="V520" s="26"/>
      <c r="W520" s="31"/>
      <c r="X520" s="109"/>
      <c r="Y520" s="31"/>
      <c r="Z520" s="12"/>
      <c r="AA520" s="31"/>
      <c r="AB520" s="13"/>
      <c r="AD520" s="32"/>
      <c r="AF520" s="25"/>
      <c r="AH520" s="26"/>
      <c r="AI520" s="26"/>
      <c r="AK520" s="25"/>
    </row>
    <row r="521" spans="1:37" s="23" customFormat="1" x14ac:dyDescent="0.25">
      <c r="A521" s="54"/>
      <c r="B521" s="43"/>
      <c r="C521" s="57"/>
      <c r="D521" s="16"/>
      <c r="E521" s="50"/>
      <c r="F521" s="26"/>
      <c r="G521" s="26"/>
      <c r="H521" s="21"/>
      <c r="I521" s="50"/>
      <c r="J521" s="20"/>
      <c r="K521" s="26"/>
      <c r="L521" s="26"/>
      <c r="M521" s="26"/>
      <c r="N521" s="50"/>
      <c r="O521" s="135"/>
      <c r="P521" s="50"/>
      <c r="Q521" s="26"/>
      <c r="R521" s="20"/>
      <c r="S521" s="26"/>
      <c r="T521" s="26"/>
      <c r="U521" s="21"/>
      <c r="V521" s="26"/>
      <c r="W521" s="31"/>
      <c r="X521" s="109"/>
      <c r="Y521" s="31"/>
      <c r="Z521" s="12"/>
      <c r="AA521" s="31"/>
      <c r="AB521" s="13"/>
      <c r="AD521" s="32"/>
      <c r="AF521" s="25"/>
      <c r="AH521" s="26"/>
      <c r="AI521" s="26"/>
      <c r="AK521" s="25"/>
    </row>
    <row r="522" spans="1:37" s="23" customFormat="1" x14ac:dyDescent="0.25">
      <c r="A522" s="54"/>
      <c r="B522" s="43"/>
      <c r="C522" s="57"/>
      <c r="D522" s="16"/>
      <c r="E522" s="50"/>
      <c r="F522" s="26"/>
      <c r="G522" s="26"/>
      <c r="H522" s="21"/>
      <c r="I522" s="50"/>
      <c r="J522" s="20"/>
      <c r="K522" s="26"/>
      <c r="L522" s="26"/>
      <c r="M522" s="26"/>
      <c r="N522" s="50"/>
      <c r="O522" s="135"/>
      <c r="P522" s="50"/>
      <c r="Q522" s="26"/>
      <c r="R522" s="20"/>
      <c r="S522" s="26"/>
      <c r="T522" s="26"/>
      <c r="U522" s="21"/>
      <c r="V522" s="26"/>
      <c r="W522" s="31"/>
      <c r="X522" s="109"/>
      <c r="Y522" s="31"/>
      <c r="Z522" s="12"/>
      <c r="AA522" s="31"/>
      <c r="AB522" s="13"/>
      <c r="AD522" s="32"/>
      <c r="AF522" s="25"/>
      <c r="AH522" s="26"/>
      <c r="AI522" s="26"/>
      <c r="AK522" s="25"/>
    </row>
    <row r="523" spans="1:37" s="23" customFormat="1" x14ac:dyDescent="0.25">
      <c r="A523" s="54"/>
      <c r="B523" s="43"/>
      <c r="C523" s="57"/>
      <c r="D523" s="16"/>
      <c r="E523" s="50"/>
      <c r="F523" s="26"/>
      <c r="G523" s="26"/>
      <c r="H523" s="21"/>
      <c r="I523" s="50"/>
      <c r="J523" s="20"/>
      <c r="K523" s="26"/>
      <c r="L523" s="26"/>
      <c r="M523" s="26"/>
      <c r="N523" s="50"/>
      <c r="O523" s="135"/>
      <c r="P523" s="50"/>
      <c r="Q523" s="26"/>
      <c r="R523" s="20"/>
      <c r="S523" s="26"/>
      <c r="T523" s="26"/>
      <c r="U523" s="21"/>
      <c r="V523" s="26"/>
      <c r="W523" s="31"/>
      <c r="X523" s="109"/>
      <c r="Y523" s="31"/>
      <c r="Z523" s="12"/>
      <c r="AA523" s="31"/>
      <c r="AB523" s="13"/>
      <c r="AD523" s="32"/>
      <c r="AF523" s="25"/>
      <c r="AH523" s="26"/>
      <c r="AI523" s="26"/>
      <c r="AK523" s="25"/>
    </row>
    <row r="524" spans="1:37" s="23" customFormat="1" x14ac:dyDescent="0.25">
      <c r="A524" s="54"/>
      <c r="B524" s="43"/>
      <c r="C524" s="57"/>
      <c r="D524" s="16"/>
      <c r="E524" s="50"/>
      <c r="F524" s="26"/>
      <c r="G524" s="26"/>
      <c r="H524" s="21"/>
      <c r="I524" s="50"/>
      <c r="J524" s="20"/>
      <c r="K524" s="26"/>
      <c r="L524" s="26"/>
      <c r="M524" s="26"/>
      <c r="N524" s="50"/>
      <c r="O524" s="135"/>
      <c r="P524" s="50"/>
      <c r="Q524" s="26"/>
      <c r="R524" s="20"/>
      <c r="S524" s="26"/>
      <c r="T524" s="26"/>
      <c r="U524" s="21"/>
      <c r="V524" s="26"/>
      <c r="W524" s="31"/>
      <c r="X524" s="109"/>
      <c r="Y524" s="31"/>
      <c r="Z524" s="12"/>
      <c r="AA524" s="31"/>
      <c r="AB524" s="13"/>
      <c r="AD524" s="32"/>
      <c r="AF524" s="25"/>
      <c r="AH524" s="26"/>
      <c r="AI524" s="26"/>
      <c r="AK524" s="25"/>
    </row>
    <row r="525" spans="1:37" s="23" customFormat="1" x14ac:dyDescent="0.25">
      <c r="A525" s="54"/>
      <c r="B525" s="43"/>
      <c r="C525" s="57"/>
      <c r="D525" s="16"/>
      <c r="E525" s="50"/>
      <c r="F525" s="26"/>
      <c r="G525" s="26"/>
      <c r="H525" s="21"/>
      <c r="I525" s="50"/>
      <c r="J525" s="20"/>
      <c r="K525" s="26"/>
      <c r="L525" s="26"/>
      <c r="M525" s="26"/>
      <c r="N525" s="50"/>
      <c r="O525" s="135"/>
      <c r="P525" s="50"/>
      <c r="Q525" s="26"/>
      <c r="R525" s="20"/>
      <c r="S525" s="26"/>
      <c r="T525" s="26"/>
      <c r="U525" s="21"/>
      <c r="V525" s="26"/>
      <c r="W525" s="31"/>
      <c r="X525" s="109"/>
      <c r="Y525" s="31"/>
      <c r="Z525" s="12"/>
      <c r="AA525" s="31"/>
      <c r="AB525" s="13"/>
      <c r="AD525" s="32"/>
      <c r="AF525" s="25"/>
      <c r="AH525" s="26"/>
      <c r="AI525" s="26"/>
      <c r="AK525" s="25"/>
    </row>
    <row r="526" spans="1:37" s="23" customFormat="1" x14ac:dyDescent="0.25">
      <c r="A526" s="54"/>
      <c r="B526" s="43"/>
      <c r="C526" s="57"/>
      <c r="D526" s="16"/>
      <c r="E526" s="50"/>
      <c r="F526" s="26"/>
      <c r="G526" s="26"/>
      <c r="H526" s="21"/>
      <c r="I526" s="50"/>
      <c r="J526" s="20"/>
      <c r="K526" s="26"/>
      <c r="L526" s="26"/>
      <c r="M526" s="26"/>
      <c r="N526" s="50"/>
      <c r="O526" s="135"/>
      <c r="P526" s="50"/>
      <c r="Q526" s="26"/>
      <c r="R526" s="20"/>
      <c r="S526" s="26"/>
      <c r="T526" s="26"/>
      <c r="U526" s="21"/>
      <c r="V526" s="26"/>
      <c r="W526" s="31"/>
      <c r="X526" s="109"/>
      <c r="Y526" s="31"/>
      <c r="Z526" s="12"/>
      <c r="AA526" s="31"/>
      <c r="AB526" s="13"/>
      <c r="AD526" s="32"/>
      <c r="AF526" s="25"/>
      <c r="AH526" s="26"/>
      <c r="AI526" s="26"/>
      <c r="AK526" s="25"/>
    </row>
    <row r="527" spans="1:37" s="23" customFormat="1" x14ac:dyDescent="0.25">
      <c r="A527" s="54"/>
      <c r="B527" s="43"/>
      <c r="C527" s="57"/>
      <c r="D527" s="16"/>
      <c r="E527" s="50"/>
      <c r="F527" s="26"/>
      <c r="G527" s="26"/>
      <c r="H527" s="21"/>
      <c r="I527" s="50"/>
      <c r="J527" s="20"/>
      <c r="K527" s="26"/>
      <c r="L527" s="26"/>
      <c r="M527" s="26"/>
      <c r="N527" s="50"/>
      <c r="O527" s="135"/>
      <c r="P527" s="50"/>
      <c r="Q527" s="26"/>
      <c r="R527" s="20"/>
      <c r="S527" s="26"/>
      <c r="T527" s="26"/>
      <c r="U527" s="21"/>
      <c r="V527" s="26"/>
      <c r="W527" s="31"/>
      <c r="X527" s="109"/>
      <c r="Y527" s="31"/>
      <c r="Z527" s="12"/>
      <c r="AA527" s="31"/>
      <c r="AB527" s="13"/>
      <c r="AD527" s="32"/>
      <c r="AF527" s="25"/>
      <c r="AH527" s="26"/>
      <c r="AI527" s="26"/>
      <c r="AK527" s="25"/>
    </row>
    <row r="528" spans="1:37" s="23" customFormat="1" x14ac:dyDescent="0.25">
      <c r="A528" s="54"/>
      <c r="B528" s="43"/>
      <c r="C528" s="57"/>
      <c r="D528" s="16"/>
      <c r="E528" s="50"/>
      <c r="F528" s="26"/>
      <c r="G528" s="26"/>
      <c r="H528" s="21"/>
      <c r="I528" s="50"/>
      <c r="J528" s="20"/>
      <c r="K528" s="26"/>
      <c r="L528" s="26"/>
      <c r="M528" s="26"/>
      <c r="N528" s="50"/>
      <c r="O528" s="135"/>
      <c r="P528" s="50"/>
      <c r="Q528" s="26"/>
      <c r="R528" s="20"/>
      <c r="S528" s="26"/>
      <c r="T528" s="26"/>
      <c r="U528" s="21"/>
      <c r="V528" s="26"/>
      <c r="W528" s="31"/>
      <c r="X528" s="109"/>
      <c r="Y528" s="31"/>
      <c r="Z528" s="12"/>
      <c r="AA528" s="31"/>
      <c r="AB528" s="13"/>
      <c r="AD528" s="32"/>
      <c r="AF528" s="25"/>
      <c r="AH528" s="26"/>
      <c r="AI528" s="26"/>
      <c r="AK528" s="25"/>
    </row>
    <row r="529" spans="1:37" s="23" customFormat="1" x14ac:dyDescent="0.25">
      <c r="A529" s="54"/>
      <c r="B529" s="43"/>
      <c r="C529" s="57"/>
      <c r="D529" s="16"/>
      <c r="E529" s="50"/>
      <c r="F529" s="26"/>
      <c r="G529" s="26"/>
      <c r="H529" s="21"/>
      <c r="I529" s="50"/>
      <c r="J529" s="20"/>
      <c r="K529" s="26"/>
      <c r="L529" s="26"/>
      <c r="M529" s="26"/>
      <c r="N529" s="50"/>
      <c r="O529" s="135"/>
      <c r="P529" s="50"/>
      <c r="Q529" s="26"/>
      <c r="R529" s="20"/>
      <c r="S529" s="26"/>
      <c r="T529" s="26"/>
      <c r="U529" s="21"/>
      <c r="V529" s="26"/>
      <c r="W529" s="31"/>
      <c r="X529" s="109"/>
      <c r="Y529" s="31"/>
      <c r="Z529" s="12"/>
      <c r="AA529" s="31"/>
      <c r="AB529" s="13"/>
      <c r="AD529" s="32"/>
      <c r="AF529" s="25"/>
      <c r="AH529" s="26"/>
      <c r="AI529" s="26"/>
      <c r="AK529" s="25"/>
    </row>
    <row r="530" spans="1:37" s="23" customFormat="1" x14ac:dyDescent="0.25">
      <c r="A530" s="54"/>
      <c r="B530" s="43"/>
      <c r="C530" s="57"/>
      <c r="D530" s="16"/>
      <c r="E530" s="50"/>
      <c r="F530" s="26"/>
      <c r="G530" s="26"/>
      <c r="H530" s="21"/>
      <c r="I530" s="50"/>
      <c r="J530" s="20"/>
      <c r="K530" s="26"/>
      <c r="L530" s="26"/>
      <c r="M530" s="26"/>
      <c r="N530" s="50"/>
      <c r="O530" s="135"/>
      <c r="P530" s="50"/>
      <c r="Q530" s="26"/>
      <c r="R530" s="20"/>
      <c r="S530" s="26"/>
      <c r="T530" s="26"/>
      <c r="U530" s="21"/>
      <c r="V530" s="26"/>
      <c r="W530" s="31"/>
      <c r="X530" s="109"/>
      <c r="Y530" s="31"/>
      <c r="Z530" s="12"/>
      <c r="AA530" s="31"/>
      <c r="AB530" s="13"/>
      <c r="AD530" s="32"/>
      <c r="AF530" s="25"/>
      <c r="AH530" s="26"/>
      <c r="AI530" s="26"/>
      <c r="AK530" s="25"/>
    </row>
    <row r="531" spans="1:37" s="23" customFormat="1" x14ac:dyDescent="0.25">
      <c r="A531" s="54"/>
      <c r="B531" s="43"/>
      <c r="C531" s="57"/>
      <c r="D531" s="16"/>
      <c r="E531" s="50"/>
      <c r="F531" s="26"/>
      <c r="G531" s="26"/>
      <c r="H531" s="21"/>
      <c r="I531" s="50"/>
      <c r="J531" s="20"/>
      <c r="K531" s="26"/>
      <c r="L531" s="26"/>
      <c r="M531" s="26"/>
      <c r="N531" s="50"/>
      <c r="O531" s="135"/>
      <c r="P531" s="50"/>
      <c r="Q531" s="26"/>
      <c r="R531" s="20"/>
      <c r="S531" s="26"/>
      <c r="T531" s="26"/>
      <c r="U531" s="21"/>
      <c r="V531" s="26"/>
      <c r="W531" s="31"/>
      <c r="X531" s="109"/>
      <c r="Y531" s="31"/>
      <c r="Z531" s="12"/>
      <c r="AA531" s="31"/>
      <c r="AB531" s="13"/>
      <c r="AD531" s="32"/>
      <c r="AF531" s="25"/>
      <c r="AH531" s="26"/>
      <c r="AI531" s="26"/>
      <c r="AK531" s="25"/>
    </row>
    <row r="532" spans="1:37" s="23" customFormat="1" x14ac:dyDescent="0.25">
      <c r="A532" s="54"/>
      <c r="B532" s="43"/>
      <c r="C532" s="57"/>
      <c r="D532" s="16"/>
      <c r="E532" s="50"/>
      <c r="F532" s="26"/>
      <c r="G532" s="26"/>
      <c r="H532" s="21"/>
      <c r="I532" s="50"/>
      <c r="J532" s="20"/>
      <c r="K532" s="26"/>
      <c r="L532" s="26"/>
      <c r="M532" s="26"/>
      <c r="N532" s="50"/>
      <c r="O532" s="135"/>
      <c r="P532" s="50"/>
      <c r="Q532" s="26"/>
      <c r="R532" s="20"/>
      <c r="S532" s="26"/>
      <c r="T532" s="26"/>
      <c r="U532" s="21"/>
      <c r="V532" s="26"/>
      <c r="W532" s="31"/>
      <c r="X532" s="109"/>
      <c r="Y532" s="31"/>
      <c r="Z532" s="12"/>
      <c r="AA532" s="31"/>
      <c r="AB532" s="13"/>
      <c r="AD532" s="32"/>
      <c r="AF532" s="25"/>
      <c r="AH532" s="26"/>
      <c r="AI532" s="26"/>
      <c r="AK532" s="25"/>
    </row>
    <row r="533" spans="1:37" s="23" customFormat="1" x14ac:dyDescent="0.25">
      <c r="A533" s="54"/>
      <c r="B533" s="43"/>
      <c r="C533" s="57"/>
      <c r="D533" s="16"/>
      <c r="E533" s="50"/>
      <c r="F533" s="26"/>
      <c r="G533" s="26"/>
      <c r="H533" s="21"/>
      <c r="I533" s="50"/>
      <c r="J533" s="20"/>
      <c r="K533" s="26"/>
      <c r="L533" s="26"/>
      <c r="M533" s="26"/>
      <c r="N533" s="50"/>
      <c r="O533" s="135"/>
      <c r="P533" s="50"/>
      <c r="Q533" s="26"/>
      <c r="R533" s="20"/>
      <c r="S533" s="26"/>
      <c r="T533" s="26"/>
      <c r="U533" s="21"/>
      <c r="V533" s="26"/>
      <c r="W533" s="31"/>
      <c r="X533" s="109"/>
      <c r="Y533" s="31"/>
      <c r="Z533" s="12"/>
      <c r="AA533" s="31"/>
      <c r="AB533" s="13"/>
      <c r="AD533" s="32"/>
      <c r="AF533" s="25"/>
      <c r="AH533" s="26"/>
      <c r="AI533" s="26"/>
      <c r="AK533" s="25"/>
    </row>
    <row r="534" spans="1:37" s="23" customFormat="1" x14ac:dyDescent="0.25">
      <c r="A534" s="54"/>
      <c r="B534" s="43"/>
      <c r="C534" s="57"/>
      <c r="D534" s="16"/>
      <c r="E534" s="50"/>
      <c r="F534" s="26"/>
      <c r="G534" s="26"/>
      <c r="H534" s="21"/>
      <c r="I534" s="50"/>
      <c r="J534" s="20"/>
      <c r="K534" s="26"/>
      <c r="L534" s="26"/>
      <c r="M534" s="26"/>
      <c r="N534" s="50"/>
      <c r="O534" s="135"/>
      <c r="P534" s="50"/>
      <c r="Q534" s="26"/>
      <c r="R534" s="20"/>
      <c r="S534" s="26"/>
      <c r="T534" s="26"/>
      <c r="U534" s="21"/>
      <c r="V534" s="26"/>
      <c r="W534" s="31"/>
      <c r="X534" s="109"/>
      <c r="Y534" s="31"/>
      <c r="Z534" s="12"/>
      <c r="AA534" s="31"/>
      <c r="AB534" s="13"/>
      <c r="AD534" s="32"/>
      <c r="AF534" s="25"/>
      <c r="AH534" s="26"/>
      <c r="AI534" s="26"/>
      <c r="AK534" s="25"/>
    </row>
    <row r="535" spans="1:37" s="23" customFormat="1" x14ac:dyDescent="0.25">
      <c r="A535" s="54"/>
      <c r="B535" s="43"/>
      <c r="C535" s="57"/>
      <c r="D535" s="16"/>
      <c r="E535" s="50"/>
      <c r="F535" s="26"/>
      <c r="G535" s="26"/>
      <c r="H535" s="21"/>
      <c r="I535" s="50"/>
      <c r="J535" s="20"/>
      <c r="K535" s="26"/>
      <c r="L535" s="26"/>
      <c r="M535" s="26"/>
      <c r="N535" s="50"/>
      <c r="O535" s="135"/>
      <c r="P535" s="50"/>
      <c r="Q535" s="26"/>
      <c r="R535" s="20"/>
      <c r="S535" s="26"/>
      <c r="T535" s="26"/>
      <c r="U535" s="21"/>
      <c r="V535" s="26"/>
      <c r="W535" s="31"/>
      <c r="X535" s="109"/>
      <c r="Y535" s="31"/>
      <c r="Z535" s="12"/>
      <c r="AA535" s="31"/>
      <c r="AB535" s="13"/>
      <c r="AD535" s="32"/>
      <c r="AF535" s="25"/>
      <c r="AH535" s="26"/>
      <c r="AI535" s="26"/>
      <c r="AK535" s="25"/>
    </row>
    <row r="536" spans="1:37" s="23" customFormat="1" x14ac:dyDescent="0.25">
      <c r="A536" s="54"/>
      <c r="B536" s="43"/>
      <c r="C536" s="57"/>
      <c r="D536" s="16"/>
      <c r="E536" s="50"/>
      <c r="F536" s="26"/>
      <c r="G536" s="26"/>
      <c r="H536" s="21"/>
      <c r="I536" s="50"/>
      <c r="J536" s="20"/>
      <c r="K536" s="26"/>
      <c r="L536" s="26"/>
      <c r="M536" s="26"/>
      <c r="N536" s="50"/>
      <c r="O536" s="135"/>
      <c r="P536" s="50"/>
      <c r="Q536" s="26"/>
      <c r="R536" s="20"/>
      <c r="S536" s="26"/>
      <c r="T536" s="26"/>
      <c r="U536" s="21"/>
      <c r="V536" s="26"/>
      <c r="W536" s="31"/>
      <c r="X536" s="109"/>
      <c r="Y536" s="31"/>
      <c r="Z536" s="12"/>
      <c r="AA536" s="31"/>
      <c r="AB536" s="13"/>
      <c r="AD536" s="32"/>
      <c r="AF536" s="25"/>
      <c r="AH536" s="26"/>
      <c r="AI536" s="26"/>
      <c r="AK536" s="25"/>
    </row>
    <row r="537" spans="1:37" s="23" customFormat="1" x14ac:dyDescent="0.25">
      <c r="A537" s="54"/>
      <c r="B537" s="43"/>
      <c r="C537" s="57"/>
      <c r="D537" s="16"/>
      <c r="E537" s="50"/>
      <c r="F537" s="26"/>
      <c r="G537" s="26"/>
      <c r="H537" s="21"/>
      <c r="I537" s="50"/>
      <c r="J537" s="20"/>
      <c r="K537" s="26"/>
      <c r="L537" s="26"/>
      <c r="M537" s="26"/>
      <c r="N537" s="50"/>
      <c r="O537" s="135"/>
      <c r="P537" s="50"/>
      <c r="Q537" s="26"/>
      <c r="R537" s="20"/>
      <c r="S537" s="26"/>
      <c r="T537" s="26"/>
      <c r="U537" s="21"/>
      <c r="V537" s="26"/>
      <c r="W537" s="31"/>
      <c r="X537" s="109"/>
      <c r="Y537" s="31"/>
      <c r="Z537" s="12"/>
      <c r="AA537" s="31"/>
      <c r="AB537" s="13"/>
      <c r="AD537" s="32"/>
      <c r="AF537" s="25"/>
      <c r="AH537" s="26"/>
      <c r="AI537" s="26"/>
      <c r="AK537" s="25"/>
    </row>
    <row r="538" spans="1:37" s="23" customFormat="1" x14ac:dyDescent="0.25">
      <c r="A538" s="54"/>
      <c r="B538" s="43"/>
      <c r="C538" s="57"/>
      <c r="D538" s="16"/>
      <c r="E538" s="50"/>
      <c r="F538" s="26"/>
      <c r="G538" s="26"/>
      <c r="H538" s="21"/>
      <c r="I538" s="50"/>
      <c r="J538" s="20"/>
      <c r="K538" s="26"/>
      <c r="L538" s="26"/>
      <c r="M538" s="26"/>
      <c r="N538" s="50"/>
      <c r="O538" s="135"/>
      <c r="P538" s="50"/>
      <c r="Q538" s="26"/>
      <c r="R538" s="20"/>
      <c r="S538" s="26"/>
      <c r="T538" s="26"/>
      <c r="U538" s="21"/>
      <c r="V538" s="26"/>
      <c r="W538" s="31"/>
      <c r="X538" s="109"/>
      <c r="Y538" s="31"/>
      <c r="Z538" s="12"/>
      <c r="AA538" s="31"/>
      <c r="AB538" s="13"/>
      <c r="AD538" s="32"/>
      <c r="AF538" s="25"/>
      <c r="AH538" s="26"/>
      <c r="AI538" s="26"/>
      <c r="AK538" s="25"/>
    </row>
    <row r="539" spans="1:37" s="23" customFormat="1" x14ac:dyDescent="0.25">
      <c r="A539" s="54"/>
      <c r="B539" s="43"/>
      <c r="C539" s="57"/>
      <c r="D539" s="16"/>
      <c r="E539" s="50"/>
      <c r="F539" s="26"/>
      <c r="G539" s="26"/>
      <c r="H539" s="21"/>
      <c r="I539" s="50"/>
      <c r="J539" s="20"/>
      <c r="K539" s="26"/>
      <c r="L539" s="26"/>
      <c r="M539" s="26"/>
      <c r="N539" s="50"/>
      <c r="O539" s="135"/>
      <c r="P539" s="50"/>
      <c r="Q539" s="26"/>
      <c r="R539" s="20"/>
      <c r="S539" s="26"/>
      <c r="T539" s="26"/>
      <c r="U539" s="21"/>
      <c r="V539" s="26"/>
      <c r="W539" s="31"/>
      <c r="X539" s="109"/>
      <c r="Y539" s="31"/>
      <c r="Z539" s="12"/>
      <c r="AA539" s="31"/>
      <c r="AB539" s="13"/>
      <c r="AD539" s="32"/>
      <c r="AF539" s="25"/>
      <c r="AH539" s="26"/>
      <c r="AI539" s="26"/>
      <c r="AK539" s="25"/>
    </row>
    <row r="540" spans="1:37" s="23" customFormat="1" x14ac:dyDescent="0.25">
      <c r="A540" s="54"/>
      <c r="B540" s="43"/>
      <c r="C540" s="57"/>
      <c r="D540" s="16"/>
      <c r="E540" s="50"/>
      <c r="F540" s="26"/>
      <c r="G540" s="26"/>
      <c r="H540" s="21"/>
      <c r="I540" s="50"/>
      <c r="J540" s="20"/>
      <c r="K540" s="26"/>
      <c r="L540" s="26"/>
      <c r="M540" s="26"/>
      <c r="N540" s="50"/>
      <c r="O540" s="135"/>
      <c r="P540" s="50"/>
      <c r="Q540" s="26"/>
      <c r="R540" s="20"/>
      <c r="S540" s="26"/>
      <c r="T540" s="26"/>
      <c r="U540" s="21"/>
      <c r="V540" s="26"/>
      <c r="W540" s="31"/>
      <c r="X540" s="109"/>
      <c r="Y540" s="31"/>
      <c r="Z540" s="12"/>
      <c r="AA540" s="31"/>
      <c r="AB540" s="13"/>
      <c r="AD540" s="32"/>
      <c r="AF540" s="25"/>
      <c r="AH540" s="26"/>
      <c r="AI540" s="26"/>
      <c r="AK540" s="25"/>
    </row>
    <row r="541" spans="1:37" s="23" customFormat="1" x14ac:dyDescent="0.25">
      <c r="A541" s="54"/>
      <c r="B541" s="43"/>
      <c r="C541" s="57"/>
      <c r="D541" s="16"/>
      <c r="E541" s="50"/>
      <c r="F541" s="26"/>
      <c r="G541" s="26"/>
      <c r="H541" s="21"/>
      <c r="I541" s="50"/>
      <c r="J541" s="20"/>
      <c r="K541" s="26"/>
      <c r="L541" s="26"/>
      <c r="M541" s="26"/>
      <c r="N541" s="50"/>
      <c r="O541" s="135"/>
      <c r="P541" s="50"/>
      <c r="Q541" s="26"/>
      <c r="R541" s="20"/>
      <c r="S541" s="26"/>
      <c r="T541" s="26"/>
      <c r="U541" s="21"/>
      <c r="V541" s="26"/>
      <c r="W541" s="31"/>
      <c r="X541" s="109"/>
      <c r="Y541" s="31"/>
      <c r="Z541" s="12"/>
      <c r="AA541" s="31"/>
      <c r="AB541" s="13"/>
      <c r="AD541" s="32"/>
      <c r="AF541" s="25"/>
      <c r="AH541" s="26"/>
      <c r="AI541" s="26"/>
      <c r="AK541" s="25"/>
    </row>
    <row r="542" spans="1:37" s="23" customFormat="1" x14ac:dyDescent="0.25">
      <c r="A542" s="54"/>
      <c r="B542" s="43"/>
      <c r="C542" s="57"/>
      <c r="D542" s="16"/>
      <c r="E542" s="50"/>
      <c r="F542" s="26"/>
      <c r="G542" s="26"/>
      <c r="H542" s="21"/>
      <c r="I542" s="50"/>
      <c r="J542" s="20"/>
      <c r="K542" s="26"/>
      <c r="L542" s="26"/>
      <c r="M542" s="26"/>
      <c r="N542" s="50"/>
      <c r="O542" s="135"/>
      <c r="P542" s="50"/>
      <c r="Q542" s="26"/>
      <c r="R542" s="20"/>
      <c r="S542" s="26"/>
      <c r="T542" s="26"/>
      <c r="U542" s="21"/>
      <c r="V542" s="26"/>
      <c r="W542" s="31"/>
      <c r="X542" s="109"/>
      <c r="Y542" s="31"/>
      <c r="Z542" s="12"/>
      <c r="AA542" s="31"/>
      <c r="AB542" s="13"/>
      <c r="AD542" s="32"/>
      <c r="AF542" s="25"/>
      <c r="AH542" s="26"/>
      <c r="AI542" s="26"/>
      <c r="AK542" s="25"/>
    </row>
    <row r="543" spans="1:37" s="23" customFormat="1" x14ac:dyDescent="0.25">
      <c r="A543" s="54"/>
      <c r="B543" s="43"/>
      <c r="C543" s="57"/>
      <c r="D543" s="16"/>
      <c r="E543" s="50"/>
      <c r="F543" s="26"/>
      <c r="G543" s="26"/>
      <c r="H543" s="21"/>
      <c r="I543" s="50"/>
      <c r="J543" s="20"/>
      <c r="K543" s="26"/>
      <c r="L543" s="26"/>
      <c r="M543" s="26"/>
      <c r="N543" s="50"/>
      <c r="O543" s="135"/>
      <c r="P543" s="50"/>
      <c r="Q543" s="26"/>
      <c r="R543" s="20"/>
      <c r="S543" s="26"/>
      <c r="T543" s="26"/>
      <c r="U543" s="21"/>
      <c r="V543" s="26"/>
      <c r="W543" s="31"/>
      <c r="X543" s="109"/>
      <c r="Y543" s="31"/>
      <c r="Z543" s="12"/>
      <c r="AA543" s="31"/>
      <c r="AB543" s="13"/>
      <c r="AD543" s="32"/>
      <c r="AF543" s="25"/>
      <c r="AH543" s="26"/>
      <c r="AI543" s="26"/>
      <c r="AK543" s="25"/>
    </row>
    <row r="544" spans="1:37" s="23" customFormat="1" x14ac:dyDescent="0.25">
      <c r="A544" s="54"/>
      <c r="B544" s="43"/>
      <c r="C544" s="57"/>
      <c r="D544" s="16"/>
      <c r="E544" s="50"/>
      <c r="F544" s="26"/>
      <c r="G544" s="26"/>
      <c r="H544" s="21"/>
      <c r="I544" s="50"/>
      <c r="J544" s="20"/>
      <c r="K544" s="26"/>
      <c r="L544" s="26"/>
      <c r="M544" s="26"/>
      <c r="N544" s="50"/>
      <c r="O544" s="135"/>
      <c r="P544" s="50"/>
      <c r="Q544" s="26"/>
      <c r="R544" s="20"/>
      <c r="S544" s="26"/>
      <c r="T544" s="26"/>
      <c r="U544" s="21"/>
      <c r="V544" s="26"/>
      <c r="W544" s="31"/>
      <c r="X544" s="109"/>
      <c r="Y544" s="31"/>
      <c r="Z544" s="12"/>
      <c r="AA544" s="31"/>
      <c r="AB544" s="13"/>
      <c r="AD544" s="32"/>
      <c r="AF544" s="25"/>
      <c r="AH544" s="26"/>
      <c r="AI544" s="26"/>
      <c r="AK544" s="25"/>
    </row>
    <row r="545" spans="1:37" s="23" customFormat="1" x14ac:dyDescent="0.25">
      <c r="A545" s="54"/>
      <c r="B545" s="43"/>
      <c r="C545" s="57"/>
      <c r="D545" s="16"/>
      <c r="E545" s="50"/>
      <c r="F545" s="26"/>
      <c r="G545" s="26"/>
      <c r="H545" s="21"/>
      <c r="I545" s="50"/>
      <c r="J545" s="20"/>
      <c r="K545" s="26"/>
      <c r="L545" s="26"/>
      <c r="M545" s="26"/>
      <c r="N545" s="50"/>
      <c r="O545" s="135"/>
      <c r="P545" s="50"/>
      <c r="Q545" s="26"/>
      <c r="R545" s="20"/>
      <c r="S545" s="26"/>
      <c r="T545" s="26"/>
      <c r="U545" s="21"/>
      <c r="V545" s="26"/>
      <c r="W545" s="31"/>
      <c r="X545" s="109"/>
      <c r="Y545" s="31"/>
      <c r="Z545" s="12"/>
      <c r="AA545" s="31"/>
      <c r="AB545" s="13"/>
      <c r="AD545" s="32"/>
      <c r="AF545" s="25"/>
      <c r="AH545" s="26"/>
      <c r="AI545" s="26"/>
      <c r="AK545" s="25"/>
    </row>
    <row r="546" spans="1:37" s="23" customFormat="1" x14ac:dyDescent="0.25">
      <c r="A546" s="54"/>
      <c r="B546" s="43"/>
      <c r="C546" s="57"/>
      <c r="D546" s="16"/>
      <c r="E546" s="50"/>
      <c r="F546" s="26"/>
      <c r="G546" s="26"/>
      <c r="H546" s="21"/>
      <c r="I546" s="50"/>
      <c r="J546" s="20"/>
      <c r="K546" s="26"/>
      <c r="L546" s="26"/>
      <c r="M546" s="26"/>
      <c r="N546" s="50"/>
      <c r="O546" s="135"/>
      <c r="P546" s="50"/>
      <c r="Q546" s="26"/>
      <c r="R546" s="20"/>
      <c r="S546" s="26"/>
      <c r="T546" s="26"/>
      <c r="U546" s="21"/>
      <c r="V546" s="26"/>
      <c r="W546" s="31"/>
      <c r="X546" s="109"/>
      <c r="Y546" s="31"/>
      <c r="Z546" s="12"/>
      <c r="AA546" s="31"/>
      <c r="AB546" s="13"/>
      <c r="AD546" s="32"/>
      <c r="AF546" s="25"/>
      <c r="AH546" s="26"/>
      <c r="AI546" s="26"/>
      <c r="AK546" s="25"/>
    </row>
    <row r="547" spans="1:37" s="23" customFormat="1" x14ac:dyDescent="0.25">
      <c r="A547" s="54"/>
      <c r="B547" s="43"/>
      <c r="C547" s="57"/>
      <c r="D547" s="16"/>
      <c r="E547" s="50"/>
      <c r="F547" s="26"/>
      <c r="G547" s="26"/>
      <c r="H547" s="21"/>
      <c r="I547" s="50"/>
      <c r="J547" s="20"/>
      <c r="K547" s="26"/>
      <c r="L547" s="26"/>
      <c r="M547" s="26"/>
      <c r="N547" s="50"/>
      <c r="O547" s="135"/>
      <c r="P547" s="50"/>
      <c r="Q547" s="26"/>
      <c r="R547" s="20"/>
      <c r="S547" s="26"/>
      <c r="T547" s="26"/>
      <c r="U547" s="21"/>
      <c r="V547" s="26"/>
      <c r="W547" s="31"/>
      <c r="X547" s="109"/>
      <c r="Y547" s="31"/>
      <c r="Z547" s="12"/>
      <c r="AA547" s="31"/>
      <c r="AB547" s="13"/>
      <c r="AD547" s="32"/>
      <c r="AF547" s="25"/>
      <c r="AH547" s="26"/>
      <c r="AI547" s="26"/>
      <c r="AK547" s="25"/>
    </row>
    <row r="548" spans="1:37" s="23" customFormat="1" x14ac:dyDescent="0.25">
      <c r="A548" s="54"/>
      <c r="B548" s="43"/>
      <c r="C548" s="57"/>
      <c r="D548" s="16"/>
      <c r="E548" s="50"/>
      <c r="F548" s="26"/>
      <c r="G548" s="26"/>
      <c r="H548" s="21"/>
      <c r="I548" s="50"/>
      <c r="J548" s="20"/>
      <c r="K548" s="26"/>
      <c r="L548" s="26"/>
      <c r="M548" s="26"/>
      <c r="N548" s="50"/>
      <c r="O548" s="135"/>
      <c r="P548" s="50"/>
      <c r="Q548" s="26"/>
      <c r="R548" s="20"/>
      <c r="S548" s="26"/>
      <c r="T548" s="26"/>
      <c r="U548" s="21"/>
      <c r="V548" s="26"/>
      <c r="W548" s="31"/>
      <c r="X548" s="109"/>
      <c r="Y548" s="31"/>
      <c r="Z548" s="12"/>
      <c r="AA548" s="31"/>
      <c r="AB548" s="13"/>
      <c r="AD548" s="32"/>
      <c r="AF548" s="25"/>
      <c r="AH548" s="26"/>
      <c r="AI548" s="26"/>
      <c r="AK548" s="25"/>
    </row>
    <row r="549" spans="1:37" s="23" customFormat="1" x14ac:dyDescent="0.25">
      <c r="A549" s="54"/>
      <c r="B549" s="43"/>
      <c r="C549" s="57"/>
      <c r="D549" s="16"/>
      <c r="E549" s="50"/>
      <c r="F549" s="26"/>
      <c r="G549" s="26"/>
      <c r="H549" s="21"/>
      <c r="I549" s="50"/>
      <c r="J549" s="20"/>
      <c r="K549" s="26"/>
      <c r="L549" s="26"/>
      <c r="M549" s="26"/>
      <c r="N549" s="50"/>
      <c r="O549" s="135"/>
      <c r="P549" s="50"/>
      <c r="Q549" s="26"/>
      <c r="R549" s="20"/>
      <c r="S549" s="26"/>
      <c r="T549" s="26"/>
      <c r="U549" s="21"/>
      <c r="V549" s="26"/>
      <c r="W549" s="31"/>
      <c r="X549" s="109"/>
      <c r="Y549" s="31"/>
      <c r="Z549" s="12"/>
      <c r="AA549" s="31"/>
      <c r="AB549" s="13"/>
      <c r="AD549" s="32"/>
      <c r="AF549" s="25"/>
      <c r="AH549" s="26"/>
      <c r="AI549" s="26"/>
      <c r="AK549" s="25"/>
    </row>
    <row r="550" spans="1:37" s="23" customFormat="1" x14ac:dyDescent="0.25">
      <c r="A550" s="54"/>
      <c r="B550" s="43"/>
      <c r="C550" s="57"/>
      <c r="D550" s="16"/>
      <c r="E550" s="50"/>
      <c r="F550" s="26"/>
      <c r="G550" s="26"/>
      <c r="H550" s="21"/>
      <c r="I550" s="50"/>
      <c r="J550" s="20"/>
      <c r="K550" s="26"/>
      <c r="L550" s="26"/>
      <c r="M550" s="26"/>
      <c r="N550" s="50"/>
      <c r="O550" s="135"/>
      <c r="P550" s="50"/>
      <c r="Q550" s="26"/>
      <c r="R550" s="20"/>
      <c r="S550" s="26"/>
      <c r="T550" s="26"/>
      <c r="U550" s="21"/>
      <c r="V550" s="26"/>
      <c r="W550" s="31"/>
      <c r="X550" s="109"/>
      <c r="Y550" s="31"/>
      <c r="Z550" s="12"/>
      <c r="AA550" s="31"/>
      <c r="AB550" s="13"/>
      <c r="AD550" s="32"/>
      <c r="AF550" s="25"/>
      <c r="AH550" s="26"/>
      <c r="AI550" s="26"/>
      <c r="AK550" s="25"/>
    </row>
    <row r="551" spans="1:37" s="23" customFormat="1" x14ac:dyDescent="0.25">
      <c r="A551" s="54"/>
      <c r="B551" s="43"/>
      <c r="C551" s="57"/>
      <c r="D551" s="16"/>
      <c r="E551" s="50"/>
      <c r="F551" s="26"/>
      <c r="G551" s="26"/>
      <c r="H551" s="21"/>
      <c r="I551" s="50"/>
      <c r="J551" s="20"/>
      <c r="K551" s="26"/>
      <c r="L551" s="26"/>
      <c r="M551" s="26"/>
      <c r="N551" s="50"/>
      <c r="O551" s="135"/>
      <c r="P551" s="50"/>
      <c r="Q551" s="26"/>
      <c r="R551" s="20"/>
      <c r="S551" s="26"/>
      <c r="T551" s="26"/>
      <c r="U551" s="21"/>
      <c r="V551" s="26"/>
      <c r="W551" s="31"/>
      <c r="X551" s="109"/>
      <c r="Y551" s="31"/>
      <c r="Z551" s="12"/>
      <c r="AA551" s="31"/>
      <c r="AB551" s="13"/>
      <c r="AD551" s="32"/>
      <c r="AF551" s="25"/>
      <c r="AH551" s="26"/>
      <c r="AI551" s="26"/>
      <c r="AK551" s="25"/>
    </row>
    <row r="552" spans="1:37" s="23" customFormat="1" x14ac:dyDescent="0.25">
      <c r="A552" s="54"/>
      <c r="B552" s="43"/>
      <c r="C552" s="57"/>
      <c r="D552" s="16"/>
      <c r="E552" s="50"/>
      <c r="F552" s="26"/>
      <c r="G552" s="26"/>
      <c r="H552" s="21"/>
      <c r="I552" s="50"/>
      <c r="J552" s="20"/>
      <c r="K552" s="26"/>
      <c r="L552" s="26"/>
      <c r="M552" s="26"/>
      <c r="N552" s="50"/>
      <c r="O552" s="135"/>
      <c r="P552" s="50"/>
      <c r="Q552" s="26"/>
      <c r="R552" s="20"/>
      <c r="S552" s="26"/>
      <c r="T552" s="26"/>
      <c r="U552" s="21"/>
      <c r="V552" s="26"/>
      <c r="W552" s="31"/>
      <c r="X552" s="109"/>
      <c r="Y552" s="31"/>
      <c r="Z552" s="12"/>
      <c r="AA552" s="31"/>
      <c r="AB552" s="13"/>
      <c r="AD552" s="32"/>
      <c r="AF552" s="25"/>
      <c r="AH552" s="26"/>
      <c r="AI552" s="26"/>
      <c r="AK552" s="25"/>
    </row>
    <row r="553" spans="1:37" s="23" customFormat="1" x14ac:dyDescent="0.25">
      <c r="A553" s="54"/>
      <c r="B553" s="43"/>
      <c r="C553" s="57"/>
      <c r="D553" s="16"/>
      <c r="E553" s="50"/>
      <c r="F553" s="26"/>
      <c r="G553" s="26"/>
      <c r="H553" s="21"/>
      <c r="I553" s="50"/>
      <c r="J553" s="20"/>
      <c r="K553" s="26"/>
      <c r="L553" s="26"/>
      <c r="M553" s="26"/>
      <c r="N553" s="50"/>
      <c r="O553" s="135"/>
      <c r="P553" s="50"/>
      <c r="Q553" s="26"/>
      <c r="R553" s="20"/>
      <c r="S553" s="26"/>
      <c r="T553" s="26"/>
      <c r="U553" s="21"/>
      <c r="V553" s="26"/>
      <c r="W553" s="31"/>
      <c r="X553" s="109"/>
      <c r="Y553" s="31"/>
      <c r="Z553" s="12"/>
      <c r="AA553" s="31"/>
      <c r="AB553" s="13"/>
      <c r="AD553" s="32"/>
      <c r="AF553" s="25"/>
      <c r="AH553" s="26"/>
      <c r="AI553" s="26"/>
      <c r="AK553" s="25"/>
    </row>
    <row r="554" spans="1:37" s="23" customFormat="1" x14ac:dyDescent="0.25">
      <c r="A554" s="54"/>
      <c r="B554" s="43"/>
      <c r="C554" s="57"/>
      <c r="D554" s="16"/>
      <c r="E554" s="50"/>
      <c r="F554" s="26"/>
      <c r="G554" s="26"/>
      <c r="H554" s="21"/>
      <c r="I554" s="50"/>
      <c r="J554" s="20"/>
      <c r="K554" s="26"/>
      <c r="L554" s="26"/>
      <c r="M554" s="26"/>
      <c r="N554" s="50"/>
      <c r="O554" s="135"/>
      <c r="P554" s="50"/>
      <c r="Q554" s="26"/>
      <c r="R554" s="20"/>
      <c r="S554" s="26"/>
      <c r="T554" s="26"/>
      <c r="U554" s="21"/>
      <c r="V554" s="26"/>
      <c r="W554" s="31"/>
      <c r="X554" s="109"/>
      <c r="Y554" s="31"/>
      <c r="Z554" s="12"/>
      <c r="AA554" s="31"/>
      <c r="AB554" s="13"/>
      <c r="AD554" s="32"/>
      <c r="AF554" s="25"/>
      <c r="AH554" s="26"/>
      <c r="AI554" s="26"/>
      <c r="AK554" s="25"/>
    </row>
    <row r="555" spans="1:37" s="23" customFormat="1" x14ac:dyDescent="0.25">
      <c r="A555" s="54"/>
      <c r="B555" s="43"/>
      <c r="C555" s="57"/>
      <c r="D555" s="16"/>
      <c r="E555" s="50"/>
      <c r="F555" s="26"/>
      <c r="G555" s="26"/>
      <c r="H555" s="21"/>
      <c r="I555" s="50"/>
      <c r="J555" s="20"/>
      <c r="K555" s="26"/>
      <c r="L555" s="26"/>
      <c r="M555" s="26"/>
      <c r="N555" s="50"/>
      <c r="O555" s="135"/>
      <c r="P555" s="50"/>
      <c r="Q555" s="26"/>
      <c r="R555" s="20"/>
      <c r="S555" s="26"/>
      <c r="T555" s="26"/>
      <c r="U555" s="21"/>
      <c r="V555" s="26"/>
      <c r="W555" s="31"/>
      <c r="X555" s="109"/>
      <c r="Y555" s="31"/>
      <c r="Z555" s="12"/>
      <c r="AA555" s="31"/>
      <c r="AB555" s="13"/>
      <c r="AD555" s="32"/>
      <c r="AF555" s="25"/>
      <c r="AH555" s="26"/>
      <c r="AI555" s="26"/>
      <c r="AK555" s="25"/>
    </row>
    <row r="556" spans="1:37" s="23" customFormat="1" x14ac:dyDescent="0.25">
      <c r="A556" s="54"/>
      <c r="B556" s="43"/>
      <c r="C556" s="57"/>
      <c r="D556" s="16"/>
      <c r="E556" s="50"/>
      <c r="F556" s="26"/>
      <c r="G556" s="26"/>
      <c r="H556" s="21"/>
      <c r="I556" s="50"/>
      <c r="J556" s="20"/>
      <c r="K556" s="26"/>
      <c r="L556" s="26"/>
      <c r="M556" s="26"/>
      <c r="N556" s="50"/>
      <c r="O556" s="135"/>
      <c r="P556" s="50"/>
      <c r="Q556" s="26"/>
      <c r="R556" s="20"/>
      <c r="S556" s="26"/>
      <c r="T556" s="26"/>
      <c r="U556" s="21"/>
      <c r="V556" s="26"/>
      <c r="W556" s="31"/>
      <c r="X556" s="109"/>
      <c r="Y556" s="31"/>
      <c r="Z556" s="12"/>
      <c r="AA556" s="31"/>
      <c r="AB556" s="13"/>
      <c r="AD556" s="32"/>
      <c r="AF556" s="25"/>
      <c r="AH556" s="26"/>
      <c r="AI556" s="26"/>
      <c r="AK556" s="25"/>
    </row>
    <row r="557" spans="1:37" s="23" customFormat="1" x14ac:dyDescent="0.25">
      <c r="A557" s="54"/>
      <c r="B557" s="43"/>
      <c r="C557" s="57"/>
      <c r="D557" s="16"/>
      <c r="E557" s="50"/>
      <c r="F557" s="26"/>
      <c r="G557" s="26"/>
      <c r="H557" s="21"/>
      <c r="I557" s="50"/>
      <c r="J557" s="20"/>
      <c r="K557" s="26"/>
      <c r="L557" s="26"/>
      <c r="M557" s="26"/>
      <c r="N557" s="50"/>
      <c r="O557" s="135"/>
      <c r="P557" s="50"/>
      <c r="Q557" s="26"/>
      <c r="R557" s="20"/>
      <c r="S557" s="26"/>
      <c r="T557" s="26"/>
      <c r="U557" s="21"/>
      <c r="V557" s="26"/>
      <c r="W557" s="31"/>
      <c r="X557" s="109"/>
      <c r="Y557" s="31"/>
      <c r="Z557" s="12"/>
      <c r="AA557" s="31"/>
      <c r="AB557" s="13"/>
      <c r="AD557" s="32"/>
      <c r="AF557" s="25"/>
      <c r="AH557" s="26"/>
      <c r="AI557" s="26"/>
      <c r="AK557" s="25"/>
    </row>
    <row r="558" spans="1:37" s="23" customFormat="1" x14ac:dyDescent="0.25">
      <c r="A558" s="54"/>
      <c r="B558" s="43"/>
      <c r="C558" s="57"/>
      <c r="D558" s="16"/>
      <c r="E558" s="50"/>
      <c r="F558" s="26"/>
      <c r="G558" s="26"/>
      <c r="H558" s="21"/>
      <c r="I558" s="50"/>
      <c r="J558" s="20"/>
      <c r="K558" s="26"/>
      <c r="L558" s="26"/>
      <c r="M558" s="26"/>
      <c r="N558" s="50"/>
      <c r="O558" s="135"/>
      <c r="P558" s="50"/>
      <c r="Q558" s="26"/>
      <c r="R558" s="20"/>
      <c r="S558" s="26"/>
      <c r="T558" s="26"/>
      <c r="U558" s="21"/>
      <c r="V558" s="26"/>
      <c r="W558" s="31"/>
      <c r="X558" s="109"/>
      <c r="Y558" s="31"/>
      <c r="Z558" s="12"/>
      <c r="AA558" s="31"/>
      <c r="AB558" s="13"/>
      <c r="AD558" s="32"/>
      <c r="AF558" s="25"/>
      <c r="AH558" s="26"/>
      <c r="AI558" s="26"/>
      <c r="AK558" s="25"/>
    </row>
    <row r="559" spans="1:37" s="23" customFormat="1" x14ac:dyDescent="0.25">
      <c r="A559" s="54"/>
      <c r="B559" s="43"/>
      <c r="C559" s="57"/>
      <c r="D559" s="16"/>
      <c r="E559" s="50"/>
      <c r="F559" s="26"/>
      <c r="G559" s="26"/>
      <c r="H559" s="21"/>
      <c r="I559" s="50"/>
      <c r="J559" s="20"/>
      <c r="K559" s="26"/>
      <c r="L559" s="26"/>
      <c r="M559" s="26"/>
      <c r="N559" s="50"/>
      <c r="O559" s="135"/>
      <c r="P559" s="50"/>
      <c r="Q559" s="26"/>
      <c r="R559" s="20"/>
      <c r="S559" s="26"/>
      <c r="T559" s="26"/>
      <c r="U559" s="21"/>
      <c r="V559" s="26"/>
      <c r="W559" s="31"/>
      <c r="X559" s="109"/>
      <c r="Y559" s="31"/>
      <c r="Z559" s="12"/>
      <c r="AA559" s="31"/>
      <c r="AB559" s="13"/>
      <c r="AD559" s="32"/>
      <c r="AF559" s="25"/>
      <c r="AH559" s="26"/>
      <c r="AI559" s="26"/>
      <c r="AK559" s="25"/>
    </row>
    <row r="560" spans="1:37" s="23" customFormat="1" x14ac:dyDescent="0.25">
      <c r="A560" s="54"/>
      <c r="B560" s="43"/>
      <c r="C560" s="57"/>
      <c r="D560" s="16"/>
      <c r="E560" s="50"/>
      <c r="F560" s="26"/>
      <c r="G560" s="26"/>
      <c r="H560" s="21"/>
      <c r="I560" s="50"/>
      <c r="J560" s="20"/>
      <c r="K560" s="26"/>
      <c r="L560" s="26"/>
      <c r="M560" s="26"/>
      <c r="N560" s="50"/>
      <c r="O560" s="135"/>
      <c r="P560" s="50"/>
      <c r="Q560" s="26"/>
      <c r="R560" s="20"/>
      <c r="S560" s="26"/>
      <c r="T560" s="26"/>
      <c r="U560" s="21"/>
      <c r="V560" s="26"/>
      <c r="W560" s="31"/>
      <c r="X560" s="109"/>
      <c r="Y560" s="31"/>
      <c r="Z560" s="12"/>
      <c r="AA560" s="31"/>
      <c r="AB560" s="13"/>
      <c r="AD560" s="32"/>
      <c r="AF560" s="25"/>
      <c r="AH560" s="26"/>
      <c r="AI560" s="26"/>
      <c r="AK560" s="25"/>
    </row>
    <row r="561" spans="1:37" s="23" customFormat="1" x14ac:dyDescent="0.25">
      <c r="A561" s="54"/>
      <c r="B561" s="43"/>
      <c r="C561" s="57"/>
      <c r="D561" s="16"/>
      <c r="E561" s="50"/>
      <c r="F561" s="26"/>
      <c r="G561" s="26"/>
      <c r="H561" s="21"/>
      <c r="I561" s="50"/>
      <c r="J561" s="20"/>
      <c r="K561" s="26"/>
      <c r="L561" s="26"/>
      <c r="M561" s="26"/>
      <c r="N561" s="50"/>
      <c r="O561" s="135"/>
      <c r="P561" s="50"/>
      <c r="Q561" s="26"/>
      <c r="R561" s="20"/>
      <c r="S561" s="26"/>
      <c r="T561" s="26"/>
      <c r="U561" s="21"/>
      <c r="V561" s="26"/>
      <c r="W561" s="31"/>
      <c r="X561" s="109"/>
      <c r="Y561" s="31"/>
      <c r="Z561" s="12"/>
      <c r="AA561" s="31"/>
      <c r="AB561" s="13"/>
      <c r="AD561" s="32"/>
      <c r="AF561" s="25"/>
      <c r="AH561" s="26"/>
      <c r="AI561" s="26"/>
      <c r="AK561" s="25"/>
    </row>
    <row r="562" spans="1:37" s="23" customFormat="1" x14ac:dyDescent="0.25">
      <c r="A562" s="54"/>
      <c r="B562" s="43"/>
      <c r="C562" s="57"/>
      <c r="D562" s="16"/>
      <c r="E562" s="50"/>
      <c r="F562" s="26"/>
      <c r="G562" s="26"/>
      <c r="H562" s="21"/>
      <c r="I562" s="50"/>
      <c r="J562" s="20"/>
      <c r="K562" s="26"/>
      <c r="L562" s="26"/>
      <c r="M562" s="26"/>
      <c r="N562" s="50"/>
      <c r="O562" s="135"/>
      <c r="P562" s="50"/>
      <c r="Q562" s="26"/>
      <c r="R562" s="20"/>
      <c r="S562" s="26"/>
      <c r="T562" s="26"/>
      <c r="U562" s="21"/>
      <c r="V562" s="26"/>
      <c r="W562" s="31"/>
      <c r="X562" s="109"/>
      <c r="Y562" s="31"/>
      <c r="Z562" s="12"/>
      <c r="AA562" s="31"/>
      <c r="AB562" s="13"/>
      <c r="AD562" s="32"/>
      <c r="AF562" s="25"/>
      <c r="AH562" s="26"/>
      <c r="AI562" s="26"/>
      <c r="AK562" s="25"/>
    </row>
    <row r="563" spans="1:37" s="23" customFormat="1" x14ac:dyDescent="0.25">
      <c r="A563" s="54"/>
      <c r="B563" s="43"/>
      <c r="C563" s="57"/>
      <c r="D563" s="16"/>
      <c r="E563" s="50"/>
      <c r="F563" s="26"/>
      <c r="G563" s="26"/>
      <c r="H563" s="21"/>
      <c r="I563" s="50"/>
      <c r="J563" s="20"/>
      <c r="K563" s="26"/>
      <c r="L563" s="26"/>
      <c r="M563" s="26"/>
      <c r="N563" s="50"/>
      <c r="O563" s="135"/>
      <c r="P563" s="50"/>
      <c r="Q563" s="26"/>
      <c r="R563" s="20"/>
      <c r="S563" s="26"/>
      <c r="T563" s="26"/>
      <c r="U563" s="21"/>
      <c r="V563" s="26"/>
      <c r="W563" s="31"/>
      <c r="X563" s="109"/>
      <c r="Y563" s="31"/>
      <c r="Z563" s="12"/>
      <c r="AA563" s="31"/>
      <c r="AB563" s="13"/>
      <c r="AD563" s="32"/>
      <c r="AF563" s="25"/>
      <c r="AH563" s="26"/>
      <c r="AI563" s="26"/>
      <c r="AK563" s="25"/>
    </row>
    <row r="564" spans="1:37" s="23" customFormat="1" x14ac:dyDescent="0.25">
      <c r="A564" s="54"/>
      <c r="B564" s="43"/>
      <c r="C564" s="57"/>
      <c r="D564" s="16"/>
      <c r="E564" s="50"/>
      <c r="F564" s="26"/>
      <c r="G564" s="26"/>
      <c r="H564" s="21"/>
      <c r="I564" s="50"/>
      <c r="J564" s="20"/>
      <c r="K564" s="26"/>
      <c r="L564" s="26"/>
      <c r="M564" s="26"/>
      <c r="N564" s="50"/>
      <c r="O564" s="135"/>
      <c r="P564" s="50"/>
      <c r="Q564" s="26"/>
      <c r="R564" s="20"/>
      <c r="S564" s="26"/>
      <c r="T564" s="26"/>
      <c r="U564" s="21"/>
      <c r="V564" s="26"/>
      <c r="W564" s="31"/>
      <c r="X564" s="109"/>
      <c r="Y564" s="31"/>
      <c r="Z564" s="12"/>
      <c r="AA564" s="31"/>
      <c r="AB564" s="13"/>
      <c r="AD564" s="32"/>
      <c r="AF564" s="25"/>
      <c r="AH564" s="26"/>
      <c r="AI564" s="26"/>
      <c r="AK564" s="25"/>
    </row>
    <row r="565" spans="1:37" s="23" customFormat="1" x14ac:dyDescent="0.25">
      <c r="A565" s="54"/>
      <c r="B565" s="43"/>
      <c r="C565" s="57"/>
      <c r="D565" s="16"/>
      <c r="E565" s="50"/>
      <c r="F565" s="26"/>
      <c r="G565" s="26"/>
      <c r="H565" s="21"/>
      <c r="I565" s="50"/>
      <c r="J565" s="20"/>
      <c r="K565" s="26"/>
      <c r="L565" s="26"/>
      <c r="M565" s="26"/>
      <c r="N565" s="50"/>
      <c r="O565" s="135"/>
      <c r="P565" s="50"/>
      <c r="Q565" s="26"/>
      <c r="R565" s="20"/>
      <c r="S565" s="26"/>
      <c r="T565" s="26"/>
      <c r="U565" s="21"/>
      <c r="V565" s="26"/>
      <c r="W565" s="31"/>
      <c r="X565" s="109"/>
      <c r="Y565" s="31"/>
      <c r="Z565" s="12"/>
      <c r="AA565" s="31"/>
      <c r="AB565" s="13"/>
      <c r="AD565" s="32"/>
      <c r="AF565" s="25"/>
      <c r="AH565" s="26"/>
      <c r="AI565" s="26"/>
      <c r="AK565" s="25"/>
    </row>
    <row r="566" spans="1:37" s="23" customFormat="1" x14ac:dyDescent="0.25">
      <c r="A566" s="54"/>
      <c r="B566" s="43"/>
      <c r="C566" s="57"/>
      <c r="D566" s="16"/>
      <c r="E566" s="50"/>
      <c r="F566" s="26"/>
      <c r="G566" s="26"/>
      <c r="H566" s="21"/>
      <c r="I566" s="50"/>
      <c r="J566" s="20"/>
      <c r="K566" s="26"/>
      <c r="L566" s="26"/>
      <c r="M566" s="26"/>
      <c r="N566" s="50"/>
      <c r="O566" s="135"/>
      <c r="P566" s="50"/>
      <c r="Q566" s="26"/>
      <c r="R566" s="20"/>
      <c r="S566" s="26"/>
      <c r="T566" s="26"/>
      <c r="U566" s="21"/>
      <c r="V566" s="26"/>
      <c r="W566" s="31"/>
      <c r="X566" s="109"/>
      <c r="Y566" s="31"/>
      <c r="Z566" s="12"/>
      <c r="AA566" s="31"/>
      <c r="AB566" s="13"/>
      <c r="AD566" s="32"/>
      <c r="AF566" s="25"/>
      <c r="AH566" s="26"/>
      <c r="AI566" s="26"/>
      <c r="AK566" s="25"/>
    </row>
    <row r="567" spans="1:37" s="23" customFormat="1" x14ac:dyDescent="0.25">
      <c r="A567" s="54"/>
      <c r="B567" s="43"/>
      <c r="C567" s="57"/>
      <c r="D567" s="16"/>
      <c r="E567" s="50"/>
      <c r="F567" s="26"/>
      <c r="G567" s="26"/>
      <c r="H567" s="21"/>
      <c r="I567" s="50"/>
      <c r="J567" s="20"/>
      <c r="K567" s="26"/>
      <c r="L567" s="26"/>
      <c r="M567" s="26"/>
      <c r="N567" s="50"/>
      <c r="O567" s="135"/>
      <c r="P567" s="50"/>
      <c r="Q567" s="26"/>
      <c r="R567" s="20"/>
      <c r="S567" s="26"/>
      <c r="T567" s="26"/>
      <c r="U567" s="21"/>
      <c r="V567" s="26"/>
      <c r="W567" s="31"/>
      <c r="X567" s="109"/>
      <c r="Y567" s="31"/>
      <c r="Z567" s="12"/>
      <c r="AA567" s="31"/>
      <c r="AB567" s="13"/>
      <c r="AD567" s="32"/>
      <c r="AF567" s="25"/>
      <c r="AH567" s="26"/>
      <c r="AI567" s="26"/>
      <c r="AK567" s="25"/>
    </row>
    <row r="568" spans="1:37" s="23" customFormat="1" x14ac:dyDescent="0.25">
      <c r="A568" s="54"/>
      <c r="B568" s="43"/>
      <c r="C568" s="57"/>
      <c r="D568" s="16"/>
      <c r="E568" s="50"/>
      <c r="F568" s="26"/>
      <c r="G568" s="26"/>
      <c r="H568" s="21"/>
      <c r="I568" s="50"/>
      <c r="J568" s="20"/>
      <c r="K568" s="26"/>
      <c r="L568" s="26"/>
      <c r="M568" s="26"/>
      <c r="N568" s="50"/>
      <c r="O568" s="135"/>
      <c r="P568" s="50"/>
      <c r="Q568" s="26"/>
      <c r="R568" s="20"/>
      <c r="S568" s="26"/>
      <c r="T568" s="26"/>
      <c r="U568" s="21"/>
      <c r="V568" s="26"/>
      <c r="W568" s="31"/>
      <c r="X568" s="109"/>
      <c r="Y568" s="31"/>
      <c r="Z568" s="12"/>
      <c r="AA568" s="31"/>
      <c r="AB568" s="13"/>
      <c r="AD568" s="32"/>
      <c r="AF568" s="25"/>
      <c r="AH568" s="26"/>
      <c r="AI568" s="26"/>
      <c r="AK568" s="25"/>
    </row>
    <row r="569" spans="1:37" s="23" customFormat="1" x14ac:dyDescent="0.25">
      <c r="A569" s="54"/>
      <c r="B569" s="43"/>
      <c r="C569" s="57"/>
      <c r="D569" s="16"/>
      <c r="E569" s="50"/>
      <c r="F569" s="26"/>
      <c r="G569" s="26"/>
      <c r="H569" s="21"/>
      <c r="I569" s="50"/>
      <c r="J569" s="20"/>
      <c r="K569" s="26"/>
      <c r="L569" s="26"/>
      <c r="M569" s="26"/>
      <c r="N569" s="50"/>
      <c r="O569" s="135"/>
      <c r="P569" s="50"/>
      <c r="Q569" s="26"/>
      <c r="R569" s="20"/>
      <c r="S569" s="26"/>
      <c r="T569" s="26"/>
      <c r="U569" s="21"/>
      <c r="V569" s="26"/>
      <c r="W569" s="31"/>
      <c r="X569" s="109"/>
      <c r="Y569" s="31"/>
      <c r="Z569" s="12"/>
      <c r="AA569" s="31"/>
      <c r="AB569" s="13"/>
      <c r="AD569" s="32"/>
      <c r="AF569" s="25"/>
      <c r="AH569" s="26"/>
      <c r="AI569" s="26"/>
      <c r="AK569" s="25"/>
    </row>
    <row r="570" spans="1:37" s="23" customFormat="1" x14ac:dyDescent="0.25">
      <c r="A570" s="54"/>
      <c r="B570" s="43"/>
      <c r="C570" s="57"/>
      <c r="D570" s="16"/>
      <c r="E570" s="50"/>
      <c r="F570" s="26"/>
      <c r="G570" s="26"/>
      <c r="H570" s="21"/>
      <c r="I570" s="50"/>
      <c r="J570" s="20"/>
      <c r="K570" s="26"/>
      <c r="L570" s="26"/>
      <c r="M570" s="26"/>
      <c r="N570" s="50"/>
      <c r="O570" s="135"/>
      <c r="P570" s="50"/>
      <c r="Q570" s="26"/>
      <c r="R570" s="20"/>
      <c r="S570" s="26"/>
      <c r="T570" s="26"/>
      <c r="U570" s="21"/>
      <c r="V570" s="26"/>
      <c r="W570" s="31"/>
      <c r="X570" s="109"/>
      <c r="Y570" s="31"/>
      <c r="Z570" s="12"/>
      <c r="AA570" s="31"/>
      <c r="AB570" s="13"/>
      <c r="AD570" s="32"/>
      <c r="AF570" s="25"/>
      <c r="AH570" s="26"/>
      <c r="AI570" s="26"/>
      <c r="AK570" s="25"/>
    </row>
    <row r="571" spans="1:37" s="23" customFormat="1" x14ac:dyDescent="0.25">
      <c r="A571" s="54"/>
      <c r="B571" s="43"/>
      <c r="C571" s="57"/>
      <c r="D571" s="16"/>
      <c r="E571" s="50"/>
      <c r="F571" s="26"/>
      <c r="G571" s="26"/>
      <c r="H571" s="21"/>
      <c r="I571" s="50"/>
      <c r="J571" s="20"/>
      <c r="K571" s="26"/>
      <c r="L571" s="26"/>
      <c r="M571" s="26"/>
      <c r="N571" s="50"/>
      <c r="O571" s="135"/>
      <c r="P571" s="50"/>
      <c r="Q571" s="26"/>
      <c r="R571" s="20"/>
      <c r="S571" s="26"/>
      <c r="T571" s="26"/>
      <c r="U571" s="21"/>
      <c r="V571" s="26"/>
      <c r="W571" s="31"/>
      <c r="X571" s="109"/>
      <c r="Y571" s="31"/>
      <c r="Z571" s="12"/>
      <c r="AA571" s="31"/>
      <c r="AB571" s="13"/>
      <c r="AD571" s="32"/>
      <c r="AF571" s="25"/>
      <c r="AH571" s="26"/>
      <c r="AI571" s="26"/>
      <c r="AK571" s="25"/>
    </row>
    <row r="572" spans="1:37" s="23" customFormat="1" x14ac:dyDescent="0.25">
      <c r="A572" s="54"/>
      <c r="B572" s="43"/>
      <c r="C572" s="57"/>
      <c r="D572" s="16"/>
      <c r="E572" s="50"/>
      <c r="F572" s="26"/>
      <c r="G572" s="26"/>
      <c r="H572" s="21"/>
      <c r="I572" s="50"/>
      <c r="J572" s="20"/>
      <c r="K572" s="26"/>
      <c r="L572" s="26"/>
      <c r="M572" s="26"/>
      <c r="N572" s="50"/>
      <c r="O572" s="135"/>
      <c r="P572" s="50"/>
      <c r="Q572" s="26"/>
      <c r="R572" s="20"/>
      <c r="S572" s="26"/>
      <c r="T572" s="26"/>
      <c r="U572" s="21"/>
      <c r="V572" s="26"/>
      <c r="W572" s="31"/>
      <c r="X572" s="109"/>
      <c r="Y572" s="31"/>
      <c r="Z572" s="12"/>
      <c r="AA572" s="31"/>
      <c r="AB572" s="13"/>
      <c r="AD572" s="32"/>
      <c r="AF572" s="25"/>
      <c r="AH572" s="26"/>
      <c r="AI572" s="26"/>
      <c r="AK572" s="25"/>
    </row>
    <row r="573" spans="1:37" s="23" customFormat="1" x14ac:dyDescent="0.25">
      <c r="A573" s="54"/>
      <c r="B573" s="43"/>
      <c r="C573" s="57"/>
      <c r="D573" s="16"/>
      <c r="E573" s="50"/>
      <c r="F573" s="26"/>
      <c r="G573" s="26"/>
      <c r="H573" s="21"/>
      <c r="I573" s="50"/>
      <c r="J573" s="20"/>
      <c r="K573" s="26"/>
      <c r="L573" s="26"/>
      <c r="M573" s="26"/>
      <c r="N573" s="50"/>
      <c r="O573" s="135"/>
      <c r="P573" s="50"/>
      <c r="Q573" s="26"/>
      <c r="R573" s="20"/>
      <c r="S573" s="26"/>
      <c r="T573" s="26"/>
      <c r="U573" s="21"/>
      <c r="V573" s="26"/>
      <c r="W573" s="31"/>
      <c r="X573" s="109"/>
      <c r="Y573" s="31"/>
      <c r="Z573" s="12"/>
      <c r="AA573" s="31"/>
      <c r="AB573" s="13"/>
      <c r="AD573" s="32"/>
      <c r="AF573" s="25"/>
      <c r="AH573" s="26"/>
      <c r="AI573" s="26"/>
      <c r="AK573" s="25"/>
    </row>
    <row r="574" spans="1:37" s="23" customFormat="1" x14ac:dyDescent="0.25">
      <c r="A574" s="54"/>
      <c r="B574" s="43"/>
      <c r="C574" s="57"/>
      <c r="D574" s="16"/>
      <c r="E574" s="50"/>
      <c r="F574" s="26"/>
      <c r="G574" s="26"/>
      <c r="H574" s="21"/>
      <c r="I574" s="50"/>
      <c r="J574" s="20"/>
      <c r="K574" s="26"/>
      <c r="L574" s="26"/>
      <c r="M574" s="26"/>
      <c r="N574" s="50"/>
      <c r="O574" s="135"/>
      <c r="P574" s="50"/>
      <c r="Q574" s="26"/>
      <c r="R574" s="20"/>
      <c r="S574" s="26"/>
      <c r="T574" s="26"/>
      <c r="U574" s="21"/>
      <c r="V574" s="26"/>
      <c r="W574" s="31"/>
      <c r="X574" s="109"/>
      <c r="Y574" s="31"/>
      <c r="Z574" s="12"/>
      <c r="AA574" s="31"/>
      <c r="AB574" s="13"/>
      <c r="AD574" s="32"/>
      <c r="AF574" s="25"/>
      <c r="AH574" s="26"/>
      <c r="AI574" s="26"/>
      <c r="AK574" s="25"/>
    </row>
    <row r="575" spans="1:37" s="23" customFormat="1" x14ac:dyDescent="0.25">
      <c r="A575" s="54"/>
      <c r="B575" s="43"/>
      <c r="C575" s="57"/>
      <c r="D575" s="16"/>
      <c r="E575" s="50"/>
      <c r="F575" s="26"/>
      <c r="G575" s="26"/>
      <c r="H575" s="21"/>
      <c r="I575" s="50"/>
      <c r="J575" s="20"/>
      <c r="K575" s="26"/>
      <c r="L575" s="26"/>
      <c r="M575" s="26"/>
      <c r="N575" s="50"/>
      <c r="O575" s="135"/>
      <c r="P575" s="50"/>
      <c r="Q575" s="26"/>
      <c r="R575" s="20"/>
      <c r="S575" s="26"/>
      <c r="T575" s="26"/>
      <c r="U575" s="21"/>
      <c r="V575" s="26"/>
      <c r="W575" s="31"/>
      <c r="X575" s="109"/>
      <c r="Y575" s="31"/>
      <c r="Z575" s="12"/>
      <c r="AA575" s="31"/>
      <c r="AB575" s="13"/>
      <c r="AD575" s="32"/>
      <c r="AF575" s="25"/>
      <c r="AH575" s="26"/>
      <c r="AI575" s="26"/>
      <c r="AK575" s="25"/>
    </row>
    <row r="576" spans="1:37" s="23" customFormat="1" x14ac:dyDescent="0.25">
      <c r="A576" s="54"/>
      <c r="B576" s="43"/>
      <c r="C576" s="57"/>
      <c r="D576" s="16"/>
      <c r="E576" s="50"/>
      <c r="F576" s="26"/>
      <c r="G576" s="26"/>
      <c r="H576" s="21"/>
      <c r="I576" s="50"/>
      <c r="J576" s="20"/>
      <c r="K576" s="26"/>
      <c r="L576" s="26"/>
      <c r="M576" s="26"/>
      <c r="N576" s="50"/>
      <c r="O576" s="135"/>
      <c r="P576" s="50"/>
      <c r="Q576" s="26"/>
      <c r="R576" s="20"/>
      <c r="S576" s="26"/>
      <c r="T576" s="26"/>
      <c r="U576" s="21"/>
      <c r="V576" s="26"/>
      <c r="W576" s="31"/>
      <c r="X576" s="109"/>
      <c r="Y576" s="31"/>
      <c r="Z576" s="12"/>
      <c r="AA576" s="31"/>
      <c r="AB576" s="13"/>
      <c r="AD576" s="32"/>
      <c r="AF576" s="25"/>
      <c r="AH576" s="26"/>
      <c r="AI576" s="26"/>
      <c r="AK576" s="25"/>
    </row>
    <row r="577" spans="1:37" s="23" customFormat="1" x14ac:dyDescent="0.25">
      <c r="A577" s="54"/>
      <c r="B577" s="43"/>
      <c r="C577" s="57"/>
      <c r="D577" s="16"/>
      <c r="E577" s="50"/>
      <c r="F577" s="26"/>
      <c r="G577" s="26"/>
      <c r="H577" s="21"/>
      <c r="I577" s="50"/>
      <c r="J577" s="20"/>
      <c r="K577" s="26"/>
      <c r="L577" s="26"/>
      <c r="M577" s="26"/>
      <c r="N577" s="50"/>
      <c r="O577" s="135"/>
      <c r="P577" s="50"/>
      <c r="Q577" s="26"/>
      <c r="R577" s="20"/>
      <c r="S577" s="26"/>
      <c r="T577" s="26"/>
      <c r="U577" s="21"/>
      <c r="V577" s="26"/>
      <c r="W577" s="31"/>
      <c r="X577" s="109"/>
      <c r="Y577" s="31"/>
      <c r="Z577" s="12"/>
      <c r="AA577" s="31"/>
      <c r="AB577" s="13"/>
      <c r="AD577" s="32"/>
      <c r="AF577" s="25"/>
      <c r="AH577" s="26"/>
      <c r="AI577" s="26"/>
      <c r="AK577" s="25"/>
    </row>
    <row r="578" spans="1:37" s="23" customFormat="1" x14ac:dyDescent="0.25">
      <c r="A578" s="54"/>
      <c r="B578" s="43"/>
      <c r="C578" s="57"/>
      <c r="D578" s="16"/>
      <c r="E578" s="50"/>
      <c r="F578" s="26"/>
      <c r="G578" s="26"/>
      <c r="H578" s="21"/>
      <c r="I578" s="50"/>
      <c r="J578" s="20"/>
      <c r="K578" s="26"/>
      <c r="L578" s="26"/>
      <c r="M578" s="26"/>
      <c r="N578" s="50"/>
      <c r="O578" s="135"/>
      <c r="P578" s="50"/>
      <c r="Q578" s="26"/>
      <c r="R578" s="20"/>
      <c r="S578" s="26"/>
      <c r="T578" s="26"/>
      <c r="U578" s="21"/>
      <c r="V578" s="26"/>
      <c r="W578" s="31"/>
      <c r="X578" s="109"/>
      <c r="Y578" s="31"/>
      <c r="Z578" s="12"/>
      <c r="AA578" s="31"/>
      <c r="AB578" s="13"/>
      <c r="AD578" s="32"/>
      <c r="AF578" s="25"/>
      <c r="AH578" s="26"/>
      <c r="AI578" s="26"/>
      <c r="AK578" s="25"/>
    </row>
    <row r="579" spans="1:37" s="23" customFormat="1" x14ac:dyDescent="0.25">
      <c r="A579" s="54"/>
      <c r="B579" s="43"/>
      <c r="C579" s="57"/>
      <c r="D579" s="16"/>
      <c r="E579" s="50"/>
      <c r="F579" s="26"/>
      <c r="G579" s="26"/>
      <c r="H579" s="21"/>
      <c r="I579" s="50"/>
      <c r="J579" s="20"/>
      <c r="K579" s="26"/>
      <c r="L579" s="26"/>
      <c r="M579" s="26"/>
      <c r="N579" s="50"/>
      <c r="O579" s="135"/>
      <c r="P579" s="50"/>
      <c r="Q579" s="26"/>
      <c r="R579" s="20"/>
      <c r="S579" s="26"/>
      <c r="T579" s="26"/>
      <c r="U579" s="21"/>
      <c r="V579" s="26"/>
      <c r="W579" s="31"/>
      <c r="X579" s="109"/>
      <c r="Y579" s="31"/>
      <c r="Z579" s="12"/>
      <c r="AA579" s="31"/>
      <c r="AB579" s="13"/>
      <c r="AD579" s="32"/>
      <c r="AF579" s="25"/>
      <c r="AH579" s="26"/>
      <c r="AI579" s="26"/>
      <c r="AK579" s="25"/>
    </row>
    <row r="580" spans="1:37" s="23" customFormat="1" x14ac:dyDescent="0.25">
      <c r="A580" s="54"/>
      <c r="B580" s="43"/>
      <c r="C580" s="57"/>
      <c r="D580" s="16"/>
      <c r="E580" s="50"/>
      <c r="F580" s="26"/>
      <c r="G580" s="26"/>
      <c r="H580" s="21"/>
      <c r="I580" s="50"/>
      <c r="J580" s="20"/>
      <c r="K580" s="26"/>
      <c r="L580" s="26"/>
      <c r="M580" s="26"/>
      <c r="N580" s="50"/>
      <c r="O580" s="135"/>
      <c r="P580" s="50"/>
      <c r="Q580" s="26"/>
      <c r="R580" s="20"/>
      <c r="S580" s="26"/>
      <c r="T580" s="26"/>
      <c r="U580" s="21"/>
      <c r="V580" s="26"/>
      <c r="W580" s="31"/>
      <c r="X580" s="109"/>
      <c r="Y580" s="31"/>
      <c r="Z580" s="12"/>
      <c r="AA580" s="31"/>
      <c r="AB580" s="13"/>
      <c r="AD580" s="32"/>
      <c r="AF580" s="25"/>
      <c r="AH580" s="26"/>
      <c r="AI580" s="26"/>
      <c r="AK580" s="25"/>
    </row>
    <row r="581" spans="1:37" s="23" customFormat="1" x14ac:dyDescent="0.25">
      <c r="A581" s="54"/>
      <c r="B581" s="43"/>
      <c r="C581" s="57"/>
      <c r="D581" s="16"/>
      <c r="E581" s="50"/>
      <c r="F581" s="26"/>
      <c r="G581" s="26"/>
      <c r="H581" s="21"/>
      <c r="I581" s="50"/>
      <c r="J581" s="20"/>
      <c r="K581" s="26"/>
      <c r="L581" s="26"/>
      <c r="M581" s="26"/>
      <c r="N581" s="50"/>
      <c r="O581" s="135"/>
      <c r="P581" s="50"/>
      <c r="Q581" s="26"/>
      <c r="R581" s="20"/>
      <c r="S581" s="26"/>
      <c r="T581" s="26"/>
      <c r="U581" s="21"/>
      <c r="V581" s="26"/>
      <c r="W581" s="31"/>
      <c r="X581" s="109"/>
      <c r="Y581" s="31"/>
      <c r="Z581" s="12"/>
      <c r="AA581" s="31"/>
      <c r="AB581" s="13"/>
      <c r="AD581" s="32"/>
      <c r="AF581" s="25"/>
      <c r="AH581" s="26"/>
      <c r="AI581" s="26"/>
      <c r="AK581" s="25"/>
    </row>
    <row r="582" spans="1:37" s="23" customFormat="1" x14ac:dyDescent="0.25">
      <c r="A582" s="54"/>
      <c r="B582" s="43"/>
      <c r="C582" s="57"/>
      <c r="D582" s="16"/>
      <c r="E582" s="50"/>
      <c r="F582" s="26"/>
      <c r="G582" s="26"/>
      <c r="H582" s="21"/>
      <c r="I582" s="50"/>
      <c r="J582" s="20"/>
      <c r="K582" s="26"/>
      <c r="L582" s="26"/>
      <c r="M582" s="26"/>
      <c r="N582" s="50"/>
      <c r="O582" s="135"/>
      <c r="P582" s="50"/>
      <c r="Q582" s="26"/>
      <c r="R582" s="20"/>
      <c r="S582" s="26"/>
      <c r="T582" s="26"/>
      <c r="U582" s="21"/>
      <c r="V582" s="26"/>
      <c r="W582" s="31"/>
      <c r="X582" s="109"/>
      <c r="Y582" s="31"/>
      <c r="Z582" s="12"/>
      <c r="AA582" s="31"/>
      <c r="AB582" s="13"/>
      <c r="AD582" s="32"/>
      <c r="AF582" s="25"/>
      <c r="AH582" s="26"/>
      <c r="AI582" s="26"/>
      <c r="AK582" s="25"/>
    </row>
    <row r="583" spans="1:37" s="23" customFormat="1" x14ac:dyDescent="0.25">
      <c r="A583" s="54"/>
      <c r="B583" s="43"/>
      <c r="C583" s="57"/>
      <c r="D583" s="16"/>
      <c r="E583" s="50"/>
      <c r="F583" s="26"/>
      <c r="G583" s="26"/>
      <c r="H583" s="21"/>
      <c r="I583" s="50"/>
      <c r="J583" s="20"/>
      <c r="K583" s="26"/>
      <c r="L583" s="26"/>
      <c r="M583" s="26"/>
      <c r="N583" s="50"/>
      <c r="O583" s="135"/>
      <c r="P583" s="50"/>
      <c r="Q583" s="26"/>
      <c r="R583" s="20"/>
      <c r="S583" s="26"/>
      <c r="T583" s="26"/>
      <c r="U583" s="21"/>
      <c r="V583" s="26"/>
      <c r="W583" s="31"/>
      <c r="X583" s="109"/>
      <c r="Y583" s="31"/>
      <c r="Z583" s="12"/>
      <c r="AA583" s="31"/>
      <c r="AB583" s="13"/>
      <c r="AD583" s="32"/>
      <c r="AF583" s="25"/>
      <c r="AH583" s="26"/>
      <c r="AI583" s="26"/>
      <c r="AK583" s="25"/>
    </row>
    <row r="584" spans="1:37" s="23" customFormat="1" x14ac:dyDescent="0.25">
      <c r="A584" s="54"/>
      <c r="B584" s="43"/>
      <c r="C584" s="57"/>
      <c r="D584" s="16"/>
      <c r="E584" s="50"/>
      <c r="F584" s="26"/>
      <c r="G584" s="26"/>
      <c r="H584" s="21"/>
      <c r="I584" s="50"/>
      <c r="J584" s="20"/>
      <c r="K584" s="26"/>
      <c r="L584" s="26"/>
      <c r="M584" s="26"/>
      <c r="N584" s="50"/>
      <c r="O584" s="135"/>
      <c r="P584" s="50"/>
      <c r="Q584" s="26"/>
      <c r="R584" s="20"/>
      <c r="S584" s="26"/>
      <c r="T584" s="26"/>
      <c r="U584" s="21"/>
      <c r="V584" s="26"/>
      <c r="W584" s="31"/>
      <c r="X584" s="109"/>
      <c r="Y584" s="31"/>
      <c r="Z584" s="12"/>
      <c r="AA584" s="31"/>
      <c r="AB584" s="13"/>
      <c r="AD584" s="32"/>
      <c r="AF584" s="25"/>
      <c r="AH584" s="26"/>
      <c r="AI584" s="26"/>
      <c r="AK584" s="25"/>
    </row>
    <row r="585" spans="1:37" s="23" customFormat="1" x14ac:dyDescent="0.25">
      <c r="A585" s="54"/>
      <c r="B585" s="43"/>
      <c r="C585" s="57"/>
      <c r="D585" s="16"/>
      <c r="E585" s="50"/>
      <c r="F585" s="26"/>
      <c r="G585" s="26"/>
      <c r="H585" s="21"/>
      <c r="I585" s="50"/>
      <c r="J585" s="20"/>
      <c r="K585" s="26"/>
      <c r="L585" s="26"/>
      <c r="M585" s="26"/>
      <c r="N585" s="50"/>
      <c r="O585" s="135"/>
      <c r="P585" s="50"/>
      <c r="Q585" s="26"/>
      <c r="R585" s="20"/>
      <c r="S585" s="26"/>
      <c r="T585" s="26"/>
      <c r="U585" s="21"/>
      <c r="V585" s="26"/>
      <c r="W585" s="31"/>
      <c r="X585" s="109"/>
      <c r="Y585" s="31"/>
      <c r="Z585" s="12"/>
      <c r="AA585" s="31"/>
      <c r="AB585" s="13"/>
      <c r="AD585" s="32"/>
      <c r="AF585" s="25"/>
      <c r="AH585" s="26"/>
      <c r="AI585" s="26"/>
      <c r="AK585" s="25"/>
    </row>
    <row r="586" spans="1:37" s="23" customFormat="1" x14ac:dyDescent="0.25">
      <c r="A586" s="54"/>
      <c r="B586" s="43"/>
      <c r="C586" s="57"/>
      <c r="D586" s="16"/>
      <c r="E586" s="50"/>
      <c r="F586" s="26"/>
      <c r="G586" s="26"/>
      <c r="H586" s="21"/>
      <c r="I586" s="50"/>
      <c r="J586" s="20"/>
      <c r="K586" s="26"/>
      <c r="L586" s="26"/>
      <c r="M586" s="26"/>
      <c r="N586" s="50"/>
      <c r="O586" s="135"/>
      <c r="P586" s="50"/>
      <c r="Q586" s="26"/>
      <c r="R586" s="20"/>
      <c r="S586" s="26"/>
      <c r="T586" s="26"/>
      <c r="U586" s="21"/>
      <c r="V586" s="26"/>
      <c r="W586" s="31"/>
      <c r="X586" s="109"/>
      <c r="Y586" s="31"/>
      <c r="Z586" s="12"/>
      <c r="AA586" s="31"/>
      <c r="AB586" s="13"/>
      <c r="AD586" s="32"/>
      <c r="AF586" s="25"/>
      <c r="AH586" s="26"/>
      <c r="AI586" s="26"/>
      <c r="AK586" s="25"/>
    </row>
    <row r="587" spans="1:37" s="23" customFormat="1" x14ac:dyDescent="0.25">
      <c r="A587" s="54"/>
      <c r="B587" s="43"/>
      <c r="C587" s="57"/>
      <c r="D587" s="16"/>
      <c r="E587" s="50"/>
      <c r="F587" s="26"/>
      <c r="G587" s="26"/>
      <c r="H587" s="21"/>
      <c r="I587" s="50"/>
      <c r="J587" s="20"/>
      <c r="K587" s="26"/>
      <c r="L587" s="26"/>
      <c r="M587" s="26"/>
      <c r="N587" s="50"/>
      <c r="O587" s="135"/>
      <c r="P587" s="50"/>
      <c r="Q587" s="26"/>
      <c r="R587" s="20"/>
      <c r="S587" s="26"/>
      <c r="T587" s="26"/>
      <c r="U587" s="21"/>
      <c r="V587" s="26"/>
      <c r="W587" s="31"/>
      <c r="X587" s="109"/>
      <c r="Y587" s="31"/>
      <c r="Z587" s="12"/>
      <c r="AA587" s="31"/>
      <c r="AB587" s="13"/>
      <c r="AD587" s="32"/>
      <c r="AF587" s="25"/>
      <c r="AH587" s="26"/>
      <c r="AI587" s="26"/>
      <c r="AK587" s="25"/>
    </row>
    <row r="588" spans="1:37" s="23" customFormat="1" x14ac:dyDescent="0.25">
      <c r="A588" s="54"/>
      <c r="B588" s="43"/>
      <c r="C588" s="57"/>
      <c r="D588" s="16"/>
      <c r="E588" s="50"/>
      <c r="F588" s="26"/>
      <c r="G588" s="26"/>
      <c r="H588" s="21"/>
      <c r="I588" s="50"/>
      <c r="J588" s="20"/>
      <c r="K588" s="26"/>
      <c r="L588" s="26"/>
      <c r="M588" s="26"/>
      <c r="N588" s="50"/>
      <c r="O588" s="135"/>
      <c r="P588" s="50"/>
      <c r="Q588" s="26"/>
      <c r="R588" s="20"/>
      <c r="S588" s="26"/>
      <c r="T588" s="26"/>
      <c r="U588" s="21"/>
      <c r="V588" s="26"/>
      <c r="W588" s="31"/>
      <c r="X588" s="109"/>
      <c r="Y588" s="31"/>
      <c r="Z588" s="12"/>
      <c r="AA588" s="31"/>
      <c r="AB588" s="13"/>
      <c r="AD588" s="32"/>
      <c r="AF588" s="25"/>
      <c r="AH588" s="26"/>
      <c r="AI588" s="26"/>
      <c r="AK588" s="25"/>
    </row>
    <row r="589" spans="1:37" s="23" customFormat="1" x14ac:dyDescent="0.25">
      <c r="A589" s="54"/>
      <c r="B589" s="43"/>
      <c r="C589" s="57"/>
      <c r="D589" s="16"/>
      <c r="E589" s="50"/>
      <c r="F589" s="26"/>
      <c r="G589" s="26"/>
      <c r="H589" s="21"/>
      <c r="I589" s="50"/>
      <c r="J589" s="20"/>
      <c r="K589" s="26"/>
      <c r="L589" s="26"/>
      <c r="M589" s="26"/>
      <c r="N589" s="50"/>
      <c r="O589" s="135"/>
      <c r="P589" s="50"/>
      <c r="Q589" s="26"/>
      <c r="R589" s="20"/>
      <c r="S589" s="26"/>
      <c r="T589" s="26"/>
      <c r="U589" s="21"/>
      <c r="V589" s="26"/>
      <c r="W589" s="31"/>
      <c r="X589" s="109"/>
      <c r="Y589" s="31"/>
      <c r="Z589" s="12"/>
      <c r="AA589" s="31"/>
      <c r="AB589" s="13"/>
      <c r="AD589" s="32"/>
      <c r="AF589" s="25"/>
      <c r="AH589" s="26"/>
      <c r="AI589" s="26"/>
      <c r="AK589" s="25"/>
    </row>
    <row r="590" spans="1:37" s="23" customFormat="1" x14ac:dyDescent="0.25">
      <c r="A590" s="54"/>
      <c r="B590" s="43"/>
      <c r="C590" s="57"/>
      <c r="D590" s="16"/>
      <c r="E590" s="50"/>
      <c r="F590" s="26"/>
      <c r="G590" s="26"/>
      <c r="H590" s="21"/>
      <c r="I590" s="50"/>
      <c r="J590" s="20"/>
      <c r="K590" s="26"/>
      <c r="L590" s="26"/>
      <c r="M590" s="26"/>
      <c r="N590" s="50"/>
      <c r="O590" s="135"/>
      <c r="P590" s="50"/>
      <c r="Q590" s="26"/>
      <c r="R590" s="20"/>
      <c r="S590" s="26"/>
      <c r="T590" s="26"/>
      <c r="U590" s="21"/>
      <c r="V590" s="26"/>
      <c r="W590" s="31"/>
      <c r="X590" s="109"/>
      <c r="Y590" s="31"/>
      <c r="Z590" s="12"/>
      <c r="AA590" s="31"/>
      <c r="AB590" s="13"/>
      <c r="AD590" s="32"/>
      <c r="AF590" s="25"/>
      <c r="AH590" s="26"/>
      <c r="AI590" s="26"/>
      <c r="AK590" s="25"/>
    </row>
    <row r="591" spans="1:37" s="23" customFormat="1" x14ac:dyDescent="0.25">
      <c r="A591" s="54"/>
      <c r="B591" s="43"/>
      <c r="C591" s="57"/>
      <c r="D591" s="16"/>
      <c r="E591" s="50"/>
      <c r="F591" s="26"/>
      <c r="G591" s="26"/>
      <c r="H591" s="21"/>
      <c r="I591" s="50"/>
      <c r="J591" s="20"/>
      <c r="K591" s="26"/>
      <c r="L591" s="26"/>
      <c r="M591" s="26"/>
      <c r="N591" s="50"/>
      <c r="O591" s="135"/>
      <c r="P591" s="50"/>
      <c r="Q591" s="26"/>
      <c r="R591" s="20"/>
      <c r="S591" s="26"/>
      <c r="T591" s="26"/>
      <c r="U591" s="21"/>
      <c r="V591" s="26"/>
      <c r="W591" s="31"/>
      <c r="X591" s="109"/>
      <c r="Y591" s="31"/>
      <c r="Z591" s="12"/>
      <c r="AA591" s="31"/>
      <c r="AB591" s="13"/>
      <c r="AD591" s="32"/>
      <c r="AF591" s="25"/>
      <c r="AH591" s="26"/>
      <c r="AI591" s="26"/>
      <c r="AK591" s="25"/>
    </row>
    <row r="592" spans="1:37" s="23" customFormat="1" x14ac:dyDescent="0.25">
      <c r="A592" s="54"/>
      <c r="B592" s="43"/>
      <c r="C592" s="57"/>
      <c r="D592" s="16"/>
      <c r="E592" s="50"/>
      <c r="F592" s="26"/>
      <c r="G592" s="26"/>
      <c r="H592" s="21"/>
      <c r="I592" s="50"/>
      <c r="J592" s="20"/>
      <c r="K592" s="26"/>
      <c r="L592" s="26"/>
      <c r="M592" s="26"/>
      <c r="N592" s="50"/>
      <c r="O592" s="135"/>
      <c r="P592" s="50"/>
      <c r="Q592" s="26"/>
      <c r="R592" s="20"/>
      <c r="S592" s="26"/>
      <c r="T592" s="26"/>
      <c r="U592" s="21"/>
      <c r="V592" s="26"/>
      <c r="W592" s="31"/>
      <c r="X592" s="109"/>
      <c r="Y592" s="31"/>
      <c r="Z592" s="12"/>
      <c r="AA592" s="31"/>
      <c r="AB592" s="13"/>
      <c r="AD592" s="32"/>
      <c r="AF592" s="25"/>
      <c r="AH592" s="26"/>
      <c r="AI592" s="26"/>
      <c r="AK592" s="25"/>
    </row>
    <row r="593" spans="1:37" s="23" customFormat="1" x14ac:dyDescent="0.25">
      <c r="A593" s="54"/>
      <c r="B593" s="43"/>
      <c r="C593" s="57"/>
      <c r="D593" s="16"/>
      <c r="E593" s="50"/>
      <c r="F593" s="26"/>
      <c r="G593" s="26"/>
      <c r="H593" s="21"/>
      <c r="I593" s="50"/>
      <c r="J593" s="20"/>
      <c r="K593" s="26"/>
      <c r="L593" s="26"/>
      <c r="M593" s="26"/>
      <c r="N593" s="50"/>
      <c r="O593" s="135"/>
      <c r="P593" s="50"/>
      <c r="Q593" s="26"/>
      <c r="R593" s="20"/>
      <c r="S593" s="26"/>
      <c r="T593" s="26"/>
      <c r="U593" s="21"/>
      <c r="V593" s="26"/>
      <c r="W593" s="31"/>
      <c r="X593" s="109"/>
      <c r="Y593" s="31"/>
      <c r="Z593" s="12"/>
      <c r="AA593" s="31"/>
      <c r="AB593" s="13"/>
      <c r="AD593" s="32"/>
      <c r="AF593" s="25"/>
      <c r="AH593" s="26"/>
      <c r="AI593" s="26"/>
      <c r="AK593" s="25"/>
    </row>
    <row r="594" spans="1:37" s="23" customFormat="1" x14ac:dyDescent="0.25">
      <c r="A594" s="54"/>
      <c r="B594" s="43"/>
      <c r="C594" s="57"/>
      <c r="D594" s="16"/>
      <c r="E594" s="50"/>
      <c r="F594" s="26"/>
      <c r="G594" s="26"/>
      <c r="H594" s="21"/>
      <c r="I594" s="50"/>
      <c r="J594" s="20"/>
      <c r="K594" s="26"/>
      <c r="L594" s="26"/>
      <c r="M594" s="26"/>
      <c r="N594" s="50"/>
      <c r="O594" s="135"/>
      <c r="P594" s="50"/>
      <c r="Q594" s="26"/>
      <c r="R594" s="20"/>
      <c r="S594" s="26"/>
      <c r="T594" s="26"/>
      <c r="U594" s="21"/>
      <c r="V594" s="26"/>
      <c r="W594" s="31"/>
      <c r="X594" s="109"/>
      <c r="Y594" s="31"/>
      <c r="Z594" s="12"/>
      <c r="AA594" s="31"/>
      <c r="AB594" s="13"/>
      <c r="AD594" s="32"/>
      <c r="AF594" s="25"/>
      <c r="AH594" s="26"/>
      <c r="AI594" s="26"/>
      <c r="AK594" s="25"/>
    </row>
    <row r="595" spans="1:37" s="23" customFormat="1" x14ac:dyDescent="0.25">
      <c r="A595" s="54"/>
      <c r="B595" s="43"/>
      <c r="C595" s="57"/>
      <c r="D595" s="16"/>
      <c r="E595" s="50"/>
      <c r="F595" s="26"/>
      <c r="G595" s="26"/>
      <c r="H595" s="21"/>
      <c r="I595" s="50"/>
      <c r="J595" s="20"/>
      <c r="K595" s="26"/>
      <c r="L595" s="26"/>
      <c r="M595" s="26"/>
      <c r="N595" s="50"/>
      <c r="O595" s="135"/>
      <c r="P595" s="50"/>
      <c r="Q595" s="26"/>
      <c r="R595" s="20"/>
      <c r="S595" s="26"/>
      <c r="T595" s="26"/>
      <c r="U595" s="21"/>
      <c r="V595" s="26"/>
      <c r="W595" s="31"/>
      <c r="X595" s="109"/>
      <c r="Y595" s="31"/>
      <c r="Z595" s="12"/>
      <c r="AA595" s="31"/>
      <c r="AB595" s="13"/>
      <c r="AD595" s="32"/>
      <c r="AF595" s="25"/>
      <c r="AH595" s="26"/>
      <c r="AI595" s="26"/>
      <c r="AK595" s="25"/>
    </row>
    <row r="596" spans="1:37" s="23" customFormat="1" x14ac:dyDescent="0.25">
      <c r="A596" s="54"/>
      <c r="B596" s="43"/>
      <c r="C596" s="57"/>
      <c r="D596" s="16"/>
      <c r="E596" s="50"/>
      <c r="F596" s="26"/>
      <c r="G596" s="26"/>
      <c r="H596" s="21"/>
      <c r="I596" s="50"/>
      <c r="J596" s="20"/>
      <c r="K596" s="26"/>
      <c r="L596" s="26"/>
      <c r="M596" s="26"/>
      <c r="N596" s="50"/>
      <c r="O596" s="135"/>
      <c r="P596" s="50"/>
      <c r="Q596" s="26"/>
      <c r="R596" s="20"/>
      <c r="S596" s="26"/>
      <c r="T596" s="26"/>
      <c r="U596" s="21"/>
      <c r="V596" s="26"/>
      <c r="W596" s="31"/>
      <c r="X596" s="109"/>
      <c r="Y596" s="31"/>
      <c r="Z596" s="12"/>
      <c r="AA596" s="31"/>
      <c r="AB596" s="13"/>
      <c r="AD596" s="32"/>
      <c r="AF596" s="25"/>
      <c r="AH596" s="26"/>
      <c r="AI596" s="26"/>
      <c r="AK596" s="25"/>
    </row>
    <row r="597" spans="1:37" s="23" customFormat="1" x14ac:dyDescent="0.25">
      <c r="A597" s="54"/>
      <c r="B597" s="43"/>
      <c r="C597" s="57"/>
      <c r="D597" s="16"/>
      <c r="E597" s="50"/>
      <c r="F597" s="26"/>
      <c r="G597" s="26"/>
      <c r="H597" s="21"/>
      <c r="I597" s="50"/>
      <c r="J597" s="20"/>
      <c r="K597" s="26"/>
      <c r="L597" s="26"/>
      <c r="M597" s="26"/>
      <c r="N597" s="50"/>
      <c r="O597" s="135"/>
      <c r="P597" s="50"/>
      <c r="Q597" s="26"/>
      <c r="R597" s="20"/>
      <c r="S597" s="26"/>
      <c r="T597" s="26"/>
      <c r="U597" s="21"/>
      <c r="V597" s="26"/>
      <c r="W597" s="31"/>
      <c r="X597" s="109"/>
      <c r="Y597" s="31"/>
      <c r="Z597" s="12"/>
      <c r="AA597" s="31"/>
      <c r="AB597" s="13"/>
      <c r="AD597" s="32"/>
      <c r="AF597" s="25"/>
      <c r="AH597" s="26"/>
      <c r="AI597" s="26"/>
      <c r="AK597" s="25"/>
    </row>
    <row r="598" spans="1:37" s="23" customFormat="1" x14ac:dyDescent="0.25">
      <c r="A598" s="54"/>
      <c r="B598" s="43"/>
      <c r="C598" s="57"/>
      <c r="D598" s="16"/>
      <c r="E598" s="50"/>
      <c r="F598" s="26"/>
      <c r="G598" s="26"/>
      <c r="H598" s="21"/>
      <c r="I598" s="50"/>
      <c r="J598" s="20"/>
      <c r="K598" s="26"/>
      <c r="L598" s="26"/>
      <c r="M598" s="26"/>
      <c r="N598" s="50"/>
      <c r="O598" s="135"/>
      <c r="P598" s="50"/>
      <c r="Q598" s="26"/>
      <c r="R598" s="20"/>
      <c r="S598" s="26"/>
      <c r="T598" s="26"/>
      <c r="U598" s="21"/>
      <c r="V598" s="26"/>
      <c r="W598" s="31"/>
      <c r="X598" s="109"/>
      <c r="Y598" s="31"/>
      <c r="Z598" s="12"/>
      <c r="AA598" s="31"/>
      <c r="AB598" s="13"/>
      <c r="AD598" s="32"/>
      <c r="AF598" s="25"/>
      <c r="AH598" s="26"/>
      <c r="AI598" s="26"/>
      <c r="AK598" s="25"/>
    </row>
    <row r="599" spans="1:37" s="23" customFormat="1" x14ac:dyDescent="0.25">
      <c r="A599" s="54"/>
      <c r="B599" s="43"/>
      <c r="C599" s="57"/>
      <c r="D599" s="16"/>
      <c r="E599" s="50"/>
      <c r="F599" s="26"/>
      <c r="G599" s="26"/>
      <c r="H599" s="21"/>
      <c r="I599" s="50"/>
      <c r="J599" s="20"/>
      <c r="K599" s="26"/>
      <c r="L599" s="26"/>
      <c r="M599" s="26"/>
      <c r="N599" s="50"/>
      <c r="O599" s="135"/>
      <c r="P599" s="50"/>
      <c r="Q599" s="26"/>
      <c r="R599" s="20"/>
      <c r="S599" s="26"/>
      <c r="T599" s="26"/>
      <c r="U599" s="21"/>
      <c r="V599" s="26"/>
      <c r="W599" s="31"/>
      <c r="X599" s="109"/>
      <c r="Y599" s="31"/>
      <c r="Z599" s="12"/>
      <c r="AA599" s="31"/>
      <c r="AB599" s="13"/>
      <c r="AD599" s="32"/>
      <c r="AF599" s="25"/>
      <c r="AH599" s="26"/>
      <c r="AI599" s="26"/>
      <c r="AK599" s="25"/>
    </row>
    <row r="600" spans="1:37" s="23" customFormat="1" x14ac:dyDescent="0.25">
      <c r="A600" s="54"/>
      <c r="B600" s="43"/>
      <c r="C600" s="57"/>
      <c r="D600" s="16"/>
      <c r="E600" s="50"/>
      <c r="F600" s="26"/>
      <c r="G600" s="26"/>
      <c r="H600" s="21"/>
      <c r="I600" s="50"/>
      <c r="J600" s="20"/>
      <c r="K600" s="26"/>
      <c r="L600" s="26"/>
      <c r="M600" s="26"/>
      <c r="N600" s="50"/>
      <c r="O600" s="135"/>
      <c r="P600" s="50"/>
      <c r="Q600" s="26"/>
      <c r="R600" s="20"/>
      <c r="S600" s="26"/>
      <c r="T600" s="26"/>
      <c r="U600" s="21"/>
      <c r="V600" s="26"/>
      <c r="W600" s="31"/>
      <c r="X600" s="109"/>
      <c r="Y600" s="31"/>
      <c r="Z600" s="12"/>
      <c r="AA600" s="31"/>
      <c r="AB600" s="13"/>
      <c r="AD600" s="32"/>
      <c r="AF600" s="25"/>
      <c r="AH600" s="26"/>
      <c r="AI600" s="26"/>
      <c r="AK600" s="25"/>
    </row>
    <row r="601" spans="1:37" s="23" customFormat="1" x14ac:dyDescent="0.25">
      <c r="A601" s="54"/>
      <c r="B601" s="43"/>
      <c r="C601" s="57"/>
      <c r="D601" s="16"/>
      <c r="E601" s="50"/>
      <c r="F601" s="26"/>
      <c r="G601" s="26"/>
      <c r="H601" s="21"/>
      <c r="I601" s="50"/>
      <c r="J601" s="20"/>
      <c r="K601" s="26"/>
      <c r="L601" s="26"/>
      <c r="M601" s="26"/>
      <c r="N601" s="50"/>
      <c r="O601" s="135"/>
      <c r="P601" s="50"/>
      <c r="Q601" s="26"/>
      <c r="R601" s="20"/>
      <c r="S601" s="26"/>
      <c r="T601" s="26"/>
      <c r="U601" s="21"/>
      <c r="V601" s="26"/>
      <c r="W601" s="31"/>
      <c r="X601" s="109"/>
      <c r="Y601" s="31"/>
      <c r="Z601" s="12"/>
      <c r="AA601" s="31"/>
      <c r="AB601" s="13"/>
      <c r="AD601" s="32"/>
      <c r="AF601" s="25"/>
      <c r="AH601" s="26"/>
      <c r="AI601" s="26"/>
      <c r="AK601" s="25"/>
    </row>
    <row r="602" spans="1:37" s="23" customFormat="1" x14ac:dyDescent="0.25">
      <c r="A602" s="54"/>
      <c r="B602" s="43"/>
      <c r="C602" s="57"/>
      <c r="D602" s="16"/>
      <c r="E602" s="50"/>
      <c r="F602" s="26"/>
      <c r="G602" s="26"/>
      <c r="H602" s="21"/>
      <c r="I602" s="50"/>
      <c r="J602" s="20"/>
      <c r="K602" s="26"/>
      <c r="L602" s="26"/>
      <c r="M602" s="26"/>
      <c r="N602" s="50"/>
      <c r="O602" s="135"/>
      <c r="P602" s="50"/>
      <c r="Q602" s="26"/>
      <c r="R602" s="20"/>
      <c r="S602" s="26"/>
      <c r="T602" s="26"/>
      <c r="U602" s="21"/>
      <c r="V602" s="26"/>
      <c r="W602" s="31"/>
      <c r="X602" s="109"/>
      <c r="Y602" s="31"/>
      <c r="Z602" s="12"/>
      <c r="AA602" s="31"/>
      <c r="AB602" s="13"/>
      <c r="AD602" s="32"/>
      <c r="AF602" s="25"/>
      <c r="AH602" s="26"/>
      <c r="AI602" s="26"/>
      <c r="AK602" s="25"/>
    </row>
    <row r="603" spans="1:37" s="23" customFormat="1" x14ac:dyDescent="0.25">
      <c r="A603" s="54"/>
      <c r="B603" s="43"/>
      <c r="C603" s="57"/>
      <c r="D603" s="16"/>
      <c r="E603" s="50"/>
      <c r="F603" s="26"/>
      <c r="G603" s="26"/>
      <c r="H603" s="21"/>
      <c r="I603" s="50"/>
      <c r="J603" s="20"/>
      <c r="K603" s="26"/>
      <c r="L603" s="26"/>
      <c r="M603" s="26"/>
      <c r="N603" s="50"/>
      <c r="O603" s="135"/>
      <c r="P603" s="50"/>
      <c r="Q603" s="26"/>
      <c r="R603" s="20"/>
      <c r="S603" s="26"/>
      <c r="T603" s="26"/>
      <c r="U603" s="21"/>
      <c r="V603" s="26"/>
      <c r="W603" s="31"/>
      <c r="X603" s="109"/>
      <c r="Y603" s="31"/>
      <c r="Z603" s="12"/>
      <c r="AA603" s="31"/>
      <c r="AB603" s="13"/>
      <c r="AD603" s="32"/>
      <c r="AF603" s="25"/>
      <c r="AH603" s="26"/>
      <c r="AI603" s="26"/>
      <c r="AK603" s="25"/>
    </row>
    <row r="604" spans="1:37" s="23" customFormat="1" x14ac:dyDescent="0.25">
      <c r="A604" s="54"/>
      <c r="B604" s="43"/>
      <c r="C604" s="57"/>
      <c r="D604" s="16"/>
      <c r="E604" s="50"/>
      <c r="F604" s="26"/>
      <c r="G604" s="26"/>
      <c r="H604" s="21"/>
      <c r="I604" s="50"/>
      <c r="J604" s="20"/>
      <c r="K604" s="26"/>
      <c r="L604" s="26"/>
      <c r="M604" s="26"/>
      <c r="N604" s="50"/>
      <c r="O604" s="135"/>
      <c r="P604" s="50"/>
      <c r="Q604" s="26"/>
      <c r="R604" s="20"/>
      <c r="S604" s="26"/>
      <c r="T604" s="26"/>
      <c r="U604" s="21"/>
      <c r="V604" s="26"/>
      <c r="W604" s="31"/>
      <c r="X604" s="109"/>
      <c r="Y604" s="31"/>
      <c r="Z604" s="12"/>
      <c r="AA604" s="31"/>
      <c r="AB604" s="13"/>
      <c r="AD604" s="32"/>
      <c r="AF604" s="25"/>
      <c r="AH604" s="26"/>
      <c r="AI604" s="26"/>
      <c r="AK604" s="25"/>
    </row>
    <row r="605" spans="1:37" s="23" customFormat="1" x14ac:dyDescent="0.25">
      <c r="A605" s="54"/>
      <c r="B605" s="43"/>
      <c r="C605" s="57"/>
      <c r="D605" s="16"/>
      <c r="E605" s="50"/>
      <c r="F605" s="26"/>
      <c r="G605" s="26"/>
      <c r="H605" s="21"/>
      <c r="I605" s="50"/>
      <c r="J605" s="20"/>
      <c r="K605" s="26"/>
      <c r="L605" s="26"/>
      <c r="M605" s="26"/>
      <c r="N605" s="50"/>
      <c r="O605" s="135"/>
      <c r="P605" s="50"/>
      <c r="Q605" s="26"/>
      <c r="R605" s="20"/>
      <c r="S605" s="26"/>
      <c r="T605" s="26"/>
      <c r="U605" s="21"/>
      <c r="V605" s="26"/>
      <c r="W605" s="31"/>
      <c r="X605" s="109"/>
      <c r="Y605" s="31"/>
      <c r="Z605" s="12"/>
      <c r="AA605" s="31"/>
      <c r="AB605" s="13"/>
      <c r="AD605" s="32"/>
      <c r="AF605" s="25"/>
      <c r="AH605" s="26"/>
      <c r="AI605" s="26"/>
      <c r="AK605" s="25"/>
    </row>
    <row r="606" spans="1:37" s="23" customFormat="1" x14ac:dyDescent="0.25">
      <c r="A606" s="54"/>
      <c r="B606" s="43"/>
      <c r="C606" s="57"/>
      <c r="D606" s="16"/>
      <c r="E606" s="50"/>
      <c r="F606" s="26"/>
      <c r="G606" s="26"/>
      <c r="H606" s="21"/>
      <c r="I606" s="50"/>
      <c r="J606" s="20"/>
      <c r="K606" s="26"/>
      <c r="L606" s="26"/>
      <c r="M606" s="26"/>
      <c r="N606" s="50"/>
      <c r="O606" s="135"/>
      <c r="P606" s="50"/>
      <c r="Q606" s="26"/>
      <c r="R606" s="20"/>
      <c r="S606" s="26"/>
      <c r="T606" s="26"/>
      <c r="U606" s="21"/>
      <c r="V606" s="26"/>
      <c r="W606" s="31"/>
      <c r="X606" s="109"/>
      <c r="Y606" s="31"/>
      <c r="Z606" s="12"/>
      <c r="AA606" s="31"/>
      <c r="AB606" s="13"/>
      <c r="AD606" s="32"/>
      <c r="AF606" s="25"/>
      <c r="AH606" s="26"/>
      <c r="AI606" s="26"/>
      <c r="AK606" s="25"/>
    </row>
    <row r="607" spans="1:37" s="23" customFormat="1" x14ac:dyDescent="0.25">
      <c r="A607" s="54"/>
      <c r="B607" s="43"/>
      <c r="C607" s="57"/>
      <c r="D607" s="16"/>
      <c r="E607" s="50"/>
      <c r="F607" s="26"/>
      <c r="G607" s="26"/>
      <c r="H607" s="21"/>
      <c r="I607" s="50"/>
      <c r="J607" s="20"/>
      <c r="K607" s="26"/>
      <c r="L607" s="26"/>
      <c r="M607" s="26"/>
      <c r="N607" s="50"/>
      <c r="O607" s="135"/>
      <c r="P607" s="50"/>
      <c r="Q607" s="26"/>
      <c r="R607" s="20"/>
      <c r="S607" s="26"/>
      <c r="T607" s="26"/>
      <c r="U607" s="21"/>
      <c r="V607" s="26"/>
      <c r="W607" s="31"/>
      <c r="X607" s="109"/>
      <c r="Y607" s="31"/>
      <c r="Z607" s="12"/>
      <c r="AA607" s="31"/>
      <c r="AB607" s="13"/>
      <c r="AD607" s="32"/>
      <c r="AF607" s="25"/>
      <c r="AH607" s="26"/>
      <c r="AI607" s="26"/>
      <c r="AK607" s="25"/>
    </row>
    <row r="608" spans="1:37" s="23" customFormat="1" x14ac:dyDescent="0.25">
      <c r="A608" s="54"/>
      <c r="B608" s="43"/>
      <c r="C608" s="57"/>
      <c r="D608" s="16"/>
      <c r="E608" s="50"/>
      <c r="F608" s="26"/>
      <c r="G608" s="26"/>
      <c r="H608" s="21"/>
      <c r="I608" s="50"/>
      <c r="J608" s="20"/>
      <c r="K608" s="26"/>
      <c r="L608" s="26"/>
      <c r="M608" s="26"/>
      <c r="N608" s="50"/>
      <c r="O608" s="135"/>
      <c r="P608" s="50"/>
      <c r="Q608" s="26"/>
      <c r="R608" s="20"/>
      <c r="S608" s="26"/>
      <c r="T608" s="26"/>
      <c r="U608" s="21"/>
      <c r="V608" s="26"/>
      <c r="W608" s="31"/>
      <c r="X608" s="109"/>
      <c r="Y608" s="31"/>
      <c r="Z608" s="12"/>
      <c r="AA608" s="31"/>
      <c r="AB608" s="13"/>
      <c r="AD608" s="32"/>
      <c r="AF608" s="25"/>
      <c r="AH608" s="26"/>
      <c r="AI608" s="26"/>
      <c r="AK608" s="25"/>
    </row>
    <row r="609" spans="1:37" s="23" customFormat="1" x14ac:dyDescent="0.25">
      <c r="A609" s="54"/>
      <c r="B609" s="43"/>
      <c r="C609" s="57"/>
      <c r="D609" s="16"/>
      <c r="E609" s="50"/>
      <c r="F609" s="26"/>
      <c r="G609" s="26"/>
      <c r="H609" s="21"/>
      <c r="I609" s="50"/>
      <c r="J609" s="20"/>
      <c r="K609" s="26"/>
      <c r="L609" s="26"/>
      <c r="M609" s="26"/>
      <c r="N609" s="50"/>
      <c r="O609" s="135"/>
      <c r="P609" s="50"/>
      <c r="Q609" s="26"/>
      <c r="R609" s="20"/>
      <c r="S609" s="26"/>
      <c r="T609" s="26"/>
      <c r="U609" s="21"/>
      <c r="V609" s="26"/>
      <c r="W609" s="31"/>
      <c r="X609" s="109"/>
      <c r="Y609" s="31"/>
      <c r="Z609" s="12"/>
      <c r="AA609" s="31"/>
      <c r="AB609" s="13"/>
      <c r="AD609" s="32"/>
      <c r="AF609" s="25"/>
      <c r="AH609" s="26"/>
      <c r="AI609" s="26"/>
      <c r="AK609" s="25"/>
    </row>
    <row r="610" spans="1:37" s="23" customFormat="1" x14ac:dyDescent="0.25">
      <c r="A610" s="54"/>
      <c r="B610" s="43"/>
      <c r="C610" s="57"/>
      <c r="D610" s="16"/>
      <c r="E610" s="50"/>
      <c r="F610" s="26"/>
      <c r="G610" s="26"/>
      <c r="H610" s="21"/>
      <c r="I610" s="50"/>
      <c r="J610" s="20"/>
      <c r="K610" s="26"/>
      <c r="L610" s="26"/>
      <c r="M610" s="26"/>
      <c r="N610" s="50"/>
      <c r="O610" s="135"/>
      <c r="P610" s="50"/>
      <c r="Q610" s="26"/>
      <c r="R610" s="20"/>
      <c r="S610" s="26"/>
      <c r="T610" s="26"/>
      <c r="U610" s="21"/>
      <c r="V610" s="26"/>
      <c r="W610" s="31"/>
      <c r="X610" s="109"/>
      <c r="Y610" s="31"/>
      <c r="Z610" s="12"/>
      <c r="AA610" s="31"/>
      <c r="AB610" s="13"/>
      <c r="AD610" s="32"/>
      <c r="AF610" s="25"/>
      <c r="AH610" s="26"/>
      <c r="AI610" s="26"/>
      <c r="AK610" s="25"/>
    </row>
    <row r="611" spans="1:37" s="23" customFormat="1" x14ac:dyDescent="0.25">
      <c r="A611" s="54"/>
      <c r="B611" s="43"/>
      <c r="C611" s="57"/>
      <c r="D611" s="16"/>
      <c r="E611" s="50"/>
      <c r="F611" s="26"/>
      <c r="G611" s="26"/>
      <c r="H611" s="21"/>
      <c r="I611" s="50"/>
      <c r="J611" s="20"/>
      <c r="K611" s="26"/>
      <c r="L611" s="26"/>
      <c r="M611" s="26"/>
      <c r="N611" s="50"/>
      <c r="O611" s="135"/>
      <c r="P611" s="50"/>
      <c r="Q611" s="26"/>
      <c r="R611" s="20"/>
      <c r="S611" s="26"/>
      <c r="T611" s="26"/>
      <c r="U611" s="21"/>
      <c r="V611" s="26"/>
      <c r="W611" s="31"/>
      <c r="X611" s="109"/>
      <c r="Y611" s="31"/>
      <c r="Z611" s="12"/>
      <c r="AA611" s="31"/>
      <c r="AB611" s="13"/>
      <c r="AD611" s="32"/>
      <c r="AF611" s="25"/>
      <c r="AH611" s="26"/>
      <c r="AI611" s="26"/>
      <c r="AK611" s="25"/>
    </row>
    <row r="612" spans="1:37" s="23" customFormat="1" x14ac:dyDescent="0.25">
      <c r="A612" s="54"/>
      <c r="B612" s="43"/>
      <c r="C612" s="57"/>
      <c r="D612" s="16"/>
      <c r="E612" s="50"/>
      <c r="F612" s="26"/>
      <c r="G612" s="26"/>
      <c r="H612" s="21"/>
      <c r="I612" s="50"/>
      <c r="J612" s="20"/>
      <c r="K612" s="26"/>
      <c r="L612" s="26"/>
      <c r="M612" s="26"/>
      <c r="N612" s="50"/>
      <c r="O612" s="135"/>
      <c r="P612" s="50"/>
      <c r="Q612" s="26"/>
      <c r="R612" s="20"/>
      <c r="S612" s="26"/>
      <c r="T612" s="26"/>
      <c r="U612" s="21"/>
      <c r="V612" s="26"/>
      <c r="W612" s="31"/>
      <c r="X612" s="109"/>
      <c r="Y612" s="31"/>
      <c r="Z612" s="12"/>
      <c r="AA612" s="31"/>
      <c r="AB612" s="13"/>
      <c r="AD612" s="32"/>
      <c r="AF612" s="25"/>
      <c r="AH612" s="26"/>
      <c r="AI612" s="26"/>
      <c r="AK612" s="25"/>
    </row>
    <row r="613" spans="1:37" s="23" customFormat="1" x14ac:dyDescent="0.25">
      <c r="A613" s="54"/>
      <c r="B613" s="43"/>
      <c r="C613" s="57"/>
      <c r="D613" s="16"/>
      <c r="E613" s="50"/>
      <c r="F613" s="26"/>
      <c r="G613" s="26"/>
      <c r="H613" s="21"/>
      <c r="I613" s="50"/>
      <c r="J613" s="20"/>
      <c r="K613" s="26"/>
      <c r="L613" s="26"/>
      <c r="M613" s="26"/>
      <c r="N613" s="50"/>
      <c r="O613" s="135"/>
      <c r="P613" s="50"/>
      <c r="Q613" s="26"/>
      <c r="R613" s="20"/>
      <c r="S613" s="26"/>
      <c r="T613" s="26"/>
      <c r="U613" s="21"/>
      <c r="V613" s="26"/>
      <c r="W613" s="31"/>
      <c r="X613" s="109"/>
      <c r="Y613" s="31"/>
      <c r="Z613" s="12"/>
      <c r="AA613" s="31"/>
      <c r="AB613" s="13"/>
      <c r="AD613" s="32"/>
      <c r="AF613" s="25"/>
      <c r="AH613" s="26"/>
      <c r="AI613" s="26"/>
      <c r="AK613" s="25"/>
    </row>
    <row r="614" spans="1:37" s="23" customFormat="1" x14ac:dyDescent="0.25">
      <c r="A614" s="54"/>
      <c r="B614" s="43"/>
      <c r="C614" s="57"/>
      <c r="D614" s="16"/>
      <c r="E614" s="50"/>
      <c r="F614" s="26"/>
      <c r="G614" s="26"/>
      <c r="H614" s="21"/>
      <c r="I614" s="50"/>
      <c r="J614" s="20"/>
      <c r="K614" s="26"/>
      <c r="L614" s="26"/>
      <c r="M614" s="26"/>
      <c r="N614" s="50"/>
      <c r="O614" s="135"/>
      <c r="P614" s="50"/>
      <c r="Q614" s="26"/>
      <c r="R614" s="20"/>
      <c r="S614" s="26"/>
      <c r="T614" s="26"/>
      <c r="U614" s="21"/>
      <c r="V614" s="26"/>
      <c r="W614" s="31"/>
      <c r="X614" s="109"/>
      <c r="Y614" s="31"/>
      <c r="Z614" s="12"/>
      <c r="AA614" s="31"/>
      <c r="AB614" s="13"/>
      <c r="AD614" s="32"/>
      <c r="AF614" s="25"/>
      <c r="AH614" s="26"/>
      <c r="AI614" s="26"/>
      <c r="AK614" s="25"/>
    </row>
    <row r="615" spans="1:37" s="23" customFormat="1" x14ac:dyDescent="0.25">
      <c r="A615" s="54"/>
      <c r="B615" s="43"/>
      <c r="C615" s="57"/>
      <c r="D615" s="16"/>
      <c r="E615" s="50"/>
      <c r="F615" s="26"/>
      <c r="G615" s="26"/>
      <c r="H615" s="21"/>
      <c r="I615" s="50"/>
      <c r="J615" s="20"/>
      <c r="K615" s="26"/>
      <c r="L615" s="26"/>
      <c r="M615" s="26"/>
      <c r="N615" s="50"/>
      <c r="O615" s="135"/>
      <c r="P615" s="50"/>
      <c r="Q615" s="26"/>
      <c r="R615" s="20"/>
      <c r="S615" s="26"/>
      <c r="T615" s="26"/>
      <c r="U615" s="21"/>
      <c r="V615" s="26"/>
      <c r="W615" s="31"/>
      <c r="X615" s="109"/>
      <c r="Y615" s="31"/>
      <c r="Z615" s="12"/>
      <c r="AA615" s="31"/>
      <c r="AB615" s="13"/>
      <c r="AD615" s="32"/>
      <c r="AF615" s="25"/>
      <c r="AH615" s="26"/>
      <c r="AI615" s="26"/>
      <c r="AK615" s="25"/>
    </row>
    <row r="616" spans="1:37" s="23" customFormat="1" x14ac:dyDescent="0.25">
      <c r="A616" s="54"/>
      <c r="B616" s="43"/>
      <c r="C616" s="57"/>
      <c r="D616" s="16"/>
      <c r="E616" s="50"/>
      <c r="F616" s="26"/>
      <c r="G616" s="26"/>
      <c r="H616" s="21"/>
      <c r="I616" s="50"/>
      <c r="J616" s="20"/>
      <c r="K616" s="26"/>
      <c r="L616" s="26"/>
      <c r="M616" s="26"/>
      <c r="N616" s="50"/>
      <c r="O616" s="135"/>
      <c r="P616" s="50"/>
      <c r="Q616" s="26"/>
      <c r="R616" s="20"/>
      <c r="S616" s="26"/>
      <c r="T616" s="26"/>
      <c r="U616" s="21"/>
      <c r="V616" s="26"/>
      <c r="W616" s="31"/>
      <c r="X616" s="109"/>
      <c r="Y616" s="31"/>
      <c r="Z616" s="12"/>
      <c r="AA616" s="31"/>
      <c r="AB616" s="13"/>
      <c r="AD616" s="32"/>
      <c r="AF616" s="25"/>
      <c r="AH616" s="26"/>
      <c r="AI616" s="26"/>
      <c r="AK616" s="25"/>
    </row>
    <row r="617" spans="1:37" s="23" customFormat="1" x14ac:dyDescent="0.25">
      <c r="A617" s="54"/>
      <c r="B617" s="43"/>
      <c r="C617" s="57"/>
      <c r="D617" s="16"/>
      <c r="E617" s="50"/>
      <c r="F617" s="26"/>
      <c r="G617" s="26"/>
      <c r="H617" s="21"/>
      <c r="I617" s="50"/>
      <c r="J617" s="20"/>
      <c r="K617" s="26"/>
      <c r="L617" s="26"/>
      <c r="M617" s="26"/>
      <c r="N617" s="50"/>
      <c r="O617" s="135"/>
      <c r="P617" s="50"/>
      <c r="Q617" s="26"/>
      <c r="R617" s="20"/>
      <c r="S617" s="26"/>
      <c r="T617" s="26"/>
      <c r="U617" s="21"/>
      <c r="V617" s="26"/>
      <c r="W617" s="31"/>
      <c r="X617" s="109"/>
      <c r="Y617" s="31"/>
      <c r="Z617" s="12"/>
      <c r="AA617" s="31"/>
      <c r="AB617" s="13"/>
      <c r="AD617" s="32"/>
      <c r="AF617" s="25"/>
      <c r="AH617" s="26"/>
      <c r="AI617" s="26"/>
      <c r="AK617" s="25"/>
    </row>
    <row r="618" spans="1:37" s="23" customFormat="1" x14ac:dyDescent="0.25">
      <c r="A618" s="54"/>
      <c r="B618" s="43"/>
      <c r="C618" s="57"/>
      <c r="D618" s="16"/>
      <c r="E618" s="50"/>
      <c r="F618" s="26"/>
      <c r="G618" s="26"/>
      <c r="H618" s="21"/>
      <c r="I618" s="50"/>
      <c r="J618" s="20"/>
      <c r="K618" s="26"/>
      <c r="L618" s="26"/>
      <c r="M618" s="26"/>
      <c r="N618" s="50"/>
      <c r="O618" s="135"/>
      <c r="P618" s="50"/>
      <c r="Q618" s="26"/>
      <c r="R618" s="20"/>
      <c r="S618" s="26"/>
      <c r="T618" s="26"/>
      <c r="U618" s="21"/>
      <c r="V618" s="26"/>
      <c r="W618" s="31"/>
      <c r="X618" s="109"/>
      <c r="Y618" s="31"/>
      <c r="Z618" s="12"/>
      <c r="AA618" s="31"/>
      <c r="AB618" s="13"/>
      <c r="AD618" s="32"/>
      <c r="AF618" s="25"/>
      <c r="AH618" s="26"/>
      <c r="AI618" s="26"/>
      <c r="AK618" s="25"/>
    </row>
    <row r="619" spans="1:37" s="23" customFormat="1" x14ac:dyDescent="0.25">
      <c r="A619" s="54"/>
      <c r="B619" s="43"/>
      <c r="C619" s="57"/>
      <c r="D619" s="16"/>
      <c r="E619" s="50"/>
      <c r="F619" s="26"/>
      <c r="G619" s="26"/>
      <c r="H619" s="21"/>
      <c r="I619" s="50"/>
      <c r="J619" s="20"/>
      <c r="K619" s="26"/>
      <c r="L619" s="26"/>
      <c r="M619" s="26"/>
      <c r="N619" s="50"/>
      <c r="O619" s="135"/>
      <c r="P619" s="50"/>
      <c r="Q619" s="26"/>
      <c r="R619" s="20"/>
      <c r="S619" s="26"/>
      <c r="T619" s="26"/>
      <c r="U619" s="21"/>
      <c r="V619" s="26"/>
      <c r="W619" s="31"/>
      <c r="X619" s="109"/>
      <c r="Y619" s="31"/>
      <c r="Z619" s="12"/>
      <c r="AA619" s="31"/>
      <c r="AB619" s="13"/>
      <c r="AD619" s="32"/>
      <c r="AF619" s="25"/>
      <c r="AH619" s="26"/>
      <c r="AI619" s="26"/>
      <c r="AK619" s="25"/>
    </row>
    <row r="620" spans="1:37" s="23" customFormat="1" x14ac:dyDescent="0.25">
      <c r="A620" s="54"/>
      <c r="B620" s="43"/>
      <c r="C620" s="57"/>
      <c r="D620" s="16"/>
      <c r="E620" s="50"/>
      <c r="F620" s="26"/>
      <c r="G620" s="26"/>
      <c r="H620" s="21"/>
      <c r="I620" s="50"/>
      <c r="J620" s="20"/>
      <c r="K620" s="26"/>
      <c r="L620" s="26"/>
      <c r="M620" s="26"/>
      <c r="N620" s="50"/>
      <c r="O620" s="135"/>
      <c r="P620" s="50"/>
      <c r="Q620" s="26"/>
      <c r="R620" s="20"/>
      <c r="S620" s="26"/>
      <c r="T620" s="26"/>
      <c r="U620" s="21"/>
      <c r="V620" s="26"/>
      <c r="W620" s="31"/>
      <c r="X620" s="109"/>
      <c r="Y620" s="31"/>
      <c r="Z620" s="12"/>
      <c r="AA620" s="31"/>
      <c r="AB620" s="13"/>
      <c r="AD620" s="32"/>
      <c r="AF620" s="25"/>
      <c r="AH620" s="26"/>
      <c r="AI620" s="26"/>
      <c r="AK620" s="25"/>
    </row>
    <row r="621" spans="1:37" s="23" customFormat="1" x14ac:dyDescent="0.25">
      <c r="A621" s="54"/>
      <c r="B621" s="43"/>
      <c r="C621" s="57"/>
      <c r="D621" s="16"/>
      <c r="E621" s="50"/>
      <c r="F621" s="26"/>
      <c r="G621" s="26"/>
      <c r="H621" s="21"/>
      <c r="I621" s="50"/>
      <c r="J621" s="20"/>
      <c r="K621" s="26"/>
      <c r="L621" s="26"/>
      <c r="M621" s="26"/>
      <c r="N621" s="50"/>
      <c r="O621" s="135"/>
      <c r="P621" s="50"/>
      <c r="Q621" s="26"/>
      <c r="R621" s="20"/>
      <c r="S621" s="26"/>
      <c r="T621" s="26"/>
      <c r="U621" s="21"/>
      <c r="V621" s="26"/>
      <c r="W621" s="31"/>
      <c r="X621" s="109"/>
      <c r="Y621" s="31"/>
      <c r="Z621" s="12"/>
      <c r="AA621" s="31"/>
      <c r="AB621" s="13"/>
      <c r="AD621" s="32"/>
      <c r="AF621" s="25"/>
      <c r="AH621" s="26"/>
      <c r="AI621" s="26"/>
      <c r="AK621" s="25"/>
    </row>
    <row r="622" spans="1:37" s="23" customFormat="1" x14ac:dyDescent="0.25">
      <c r="A622" s="54"/>
      <c r="B622" s="43"/>
      <c r="C622" s="57"/>
      <c r="D622" s="16"/>
      <c r="E622" s="50"/>
      <c r="F622" s="26"/>
      <c r="G622" s="26"/>
      <c r="H622" s="21"/>
      <c r="I622" s="50"/>
      <c r="J622" s="20"/>
      <c r="K622" s="26"/>
      <c r="L622" s="26"/>
      <c r="M622" s="26"/>
      <c r="N622" s="50"/>
      <c r="O622" s="135"/>
      <c r="P622" s="50"/>
      <c r="Q622" s="26"/>
      <c r="R622" s="20"/>
      <c r="S622" s="26"/>
      <c r="T622" s="26"/>
      <c r="U622" s="21"/>
      <c r="V622" s="26"/>
      <c r="W622" s="31"/>
      <c r="X622" s="109"/>
      <c r="Y622" s="31"/>
      <c r="Z622" s="12"/>
      <c r="AA622" s="31"/>
      <c r="AB622" s="13"/>
      <c r="AD622" s="32"/>
      <c r="AF622" s="25"/>
      <c r="AH622" s="26"/>
      <c r="AI622" s="26"/>
      <c r="AK622" s="25"/>
    </row>
    <row r="623" spans="1:37" s="23" customFormat="1" x14ac:dyDescent="0.25">
      <c r="A623" s="54"/>
      <c r="B623" s="43"/>
      <c r="C623" s="57"/>
      <c r="D623" s="16"/>
      <c r="E623" s="50"/>
      <c r="F623" s="26"/>
      <c r="G623" s="26"/>
      <c r="H623" s="21"/>
      <c r="I623" s="50"/>
      <c r="J623" s="20"/>
      <c r="K623" s="26"/>
      <c r="L623" s="26"/>
      <c r="M623" s="26"/>
      <c r="N623" s="50"/>
      <c r="O623" s="135"/>
      <c r="P623" s="50"/>
      <c r="Q623" s="26"/>
      <c r="R623" s="20"/>
      <c r="S623" s="26"/>
      <c r="T623" s="26"/>
      <c r="U623" s="21"/>
      <c r="V623" s="26"/>
      <c r="W623" s="31"/>
      <c r="X623" s="109"/>
      <c r="Y623" s="31"/>
      <c r="Z623" s="12"/>
      <c r="AA623" s="31"/>
      <c r="AB623" s="13"/>
      <c r="AD623" s="32"/>
      <c r="AF623" s="25"/>
      <c r="AH623" s="26"/>
      <c r="AI623" s="26"/>
      <c r="AK623" s="25"/>
    </row>
    <row r="624" spans="1:37" s="23" customFormat="1" x14ac:dyDescent="0.25">
      <c r="A624" s="54"/>
      <c r="B624" s="43"/>
      <c r="C624" s="57"/>
      <c r="D624" s="16"/>
      <c r="E624" s="50"/>
      <c r="F624" s="26"/>
      <c r="G624" s="26"/>
      <c r="H624" s="21"/>
      <c r="I624" s="50"/>
      <c r="J624" s="20"/>
      <c r="K624" s="26"/>
      <c r="L624" s="26"/>
      <c r="M624" s="26"/>
      <c r="N624" s="50"/>
      <c r="O624" s="135"/>
      <c r="P624" s="50"/>
      <c r="Q624" s="26"/>
      <c r="R624" s="20"/>
      <c r="S624" s="26"/>
      <c r="T624" s="26"/>
      <c r="U624" s="21"/>
      <c r="V624" s="26"/>
      <c r="W624" s="31"/>
      <c r="X624" s="109"/>
      <c r="Y624" s="31"/>
      <c r="Z624" s="12"/>
      <c r="AA624" s="31"/>
      <c r="AB624" s="13"/>
      <c r="AD624" s="32"/>
      <c r="AF624" s="25"/>
      <c r="AH624" s="26"/>
      <c r="AI624" s="26"/>
      <c r="AK624" s="25"/>
    </row>
    <row r="625" spans="1:37" s="23" customFormat="1" x14ac:dyDescent="0.25">
      <c r="A625" s="54"/>
      <c r="B625" s="43"/>
      <c r="C625" s="57"/>
      <c r="D625" s="16"/>
      <c r="E625" s="50"/>
      <c r="F625" s="26"/>
      <c r="G625" s="26"/>
      <c r="H625" s="21"/>
      <c r="I625" s="50"/>
      <c r="J625" s="20"/>
      <c r="K625" s="26"/>
      <c r="L625" s="26"/>
      <c r="M625" s="26"/>
      <c r="N625" s="50"/>
      <c r="O625" s="135"/>
      <c r="P625" s="50"/>
      <c r="Q625" s="26"/>
      <c r="R625" s="20"/>
      <c r="S625" s="26"/>
      <c r="T625" s="26"/>
      <c r="U625" s="21"/>
      <c r="V625" s="26"/>
      <c r="W625" s="31"/>
      <c r="X625" s="109"/>
      <c r="Y625" s="31"/>
      <c r="Z625" s="12"/>
      <c r="AA625" s="31"/>
      <c r="AB625" s="13"/>
      <c r="AD625" s="32"/>
      <c r="AF625" s="25"/>
      <c r="AH625" s="26"/>
      <c r="AI625" s="26"/>
      <c r="AK625" s="25"/>
    </row>
    <row r="626" spans="1:37" s="23" customFormat="1" x14ac:dyDescent="0.25">
      <c r="A626" s="54"/>
      <c r="B626" s="43"/>
      <c r="C626" s="57"/>
      <c r="D626" s="16"/>
      <c r="E626" s="50"/>
      <c r="F626" s="26"/>
      <c r="G626" s="26"/>
      <c r="H626" s="21"/>
      <c r="I626" s="50"/>
      <c r="J626" s="20"/>
      <c r="K626" s="26"/>
      <c r="L626" s="26"/>
      <c r="M626" s="26"/>
      <c r="N626" s="50"/>
      <c r="O626" s="135"/>
      <c r="P626" s="50"/>
      <c r="Q626" s="26"/>
      <c r="R626" s="20"/>
      <c r="S626" s="26"/>
      <c r="T626" s="26"/>
      <c r="U626" s="21"/>
      <c r="V626" s="26"/>
      <c r="W626" s="31"/>
      <c r="X626" s="109"/>
      <c r="Y626" s="31"/>
      <c r="Z626" s="12"/>
      <c r="AA626" s="31"/>
      <c r="AB626" s="13"/>
      <c r="AD626" s="32"/>
      <c r="AF626" s="25"/>
      <c r="AH626" s="26"/>
      <c r="AI626" s="26"/>
      <c r="AK626" s="25"/>
    </row>
    <row r="627" spans="1:37" s="23" customFormat="1" x14ac:dyDescent="0.25">
      <c r="A627" s="54"/>
      <c r="B627" s="43"/>
      <c r="C627" s="57"/>
      <c r="D627" s="16"/>
      <c r="E627" s="50"/>
      <c r="F627" s="26"/>
      <c r="G627" s="26"/>
      <c r="H627" s="21"/>
      <c r="I627" s="50"/>
      <c r="J627" s="20"/>
      <c r="K627" s="26"/>
      <c r="L627" s="26"/>
      <c r="M627" s="26"/>
      <c r="N627" s="50"/>
      <c r="O627" s="135"/>
      <c r="P627" s="50"/>
      <c r="Q627" s="26"/>
      <c r="R627" s="20"/>
      <c r="S627" s="26"/>
      <c r="T627" s="26"/>
      <c r="U627" s="21"/>
      <c r="V627" s="26"/>
      <c r="W627" s="31"/>
      <c r="X627" s="109"/>
      <c r="Y627" s="31"/>
      <c r="Z627" s="12"/>
      <c r="AA627" s="31"/>
      <c r="AB627" s="13"/>
      <c r="AD627" s="32"/>
      <c r="AF627" s="25"/>
      <c r="AH627" s="26"/>
      <c r="AI627" s="26"/>
      <c r="AK627" s="25"/>
    </row>
    <row r="628" spans="1:37" s="23" customFormat="1" x14ac:dyDescent="0.25">
      <c r="A628" s="54"/>
      <c r="B628" s="43"/>
      <c r="C628" s="57"/>
      <c r="D628" s="16"/>
      <c r="E628" s="50"/>
      <c r="F628" s="26"/>
      <c r="G628" s="26"/>
      <c r="H628" s="21"/>
      <c r="I628" s="50"/>
      <c r="J628" s="20"/>
      <c r="K628" s="26"/>
      <c r="L628" s="26"/>
      <c r="M628" s="26"/>
      <c r="N628" s="50"/>
      <c r="O628" s="135"/>
      <c r="P628" s="50"/>
      <c r="Q628" s="26"/>
      <c r="R628" s="20"/>
      <c r="S628" s="26"/>
      <c r="T628" s="26"/>
      <c r="U628" s="21"/>
      <c r="V628" s="26"/>
      <c r="W628" s="31"/>
      <c r="X628" s="109"/>
      <c r="Y628" s="31"/>
      <c r="Z628" s="12"/>
      <c r="AA628" s="31"/>
      <c r="AB628" s="13"/>
      <c r="AD628" s="32"/>
      <c r="AF628" s="25"/>
      <c r="AH628" s="26"/>
      <c r="AI628" s="26"/>
      <c r="AK628" s="25"/>
    </row>
    <row r="629" spans="1:37" s="23" customFormat="1" x14ac:dyDescent="0.25">
      <c r="A629" s="54"/>
      <c r="B629" s="43"/>
      <c r="C629" s="57"/>
      <c r="D629" s="16"/>
      <c r="E629" s="50"/>
      <c r="F629" s="26"/>
      <c r="G629" s="26"/>
      <c r="H629" s="21"/>
      <c r="I629" s="50"/>
      <c r="J629" s="20"/>
      <c r="K629" s="26"/>
      <c r="L629" s="26"/>
      <c r="M629" s="26"/>
      <c r="N629" s="50"/>
      <c r="O629" s="135"/>
      <c r="P629" s="50"/>
      <c r="Q629" s="26"/>
      <c r="R629" s="20"/>
      <c r="S629" s="26"/>
      <c r="T629" s="26"/>
      <c r="U629" s="21"/>
      <c r="V629" s="26"/>
      <c r="W629" s="31"/>
      <c r="X629" s="109"/>
      <c r="Y629" s="31"/>
      <c r="Z629" s="12"/>
      <c r="AA629" s="31"/>
      <c r="AB629" s="13"/>
      <c r="AD629" s="32"/>
      <c r="AF629" s="25"/>
      <c r="AH629" s="26"/>
      <c r="AI629" s="26"/>
      <c r="AK629" s="25"/>
    </row>
    <row r="630" spans="1:37" s="23" customFormat="1" x14ac:dyDescent="0.25">
      <c r="A630" s="54"/>
      <c r="B630" s="43"/>
      <c r="C630" s="57"/>
      <c r="D630" s="16"/>
      <c r="E630" s="50"/>
      <c r="F630" s="26"/>
      <c r="G630" s="26"/>
      <c r="H630" s="21"/>
      <c r="I630" s="50"/>
      <c r="J630" s="20"/>
      <c r="K630" s="26"/>
      <c r="L630" s="26"/>
      <c r="M630" s="26"/>
      <c r="N630" s="50"/>
      <c r="O630" s="135"/>
      <c r="P630" s="50"/>
      <c r="Q630" s="26"/>
      <c r="R630" s="20"/>
      <c r="S630" s="26"/>
      <c r="T630" s="26"/>
      <c r="U630" s="21"/>
      <c r="V630" s="26"/>
      <c r="W630" s="31"/>
      <c r="X630" s="109"/>
      <c r="Y630" s="31"/>
      <c r="Z630" s="12"/>
      <c r="AA630" s="31"/>
      <c r="AB630" s="13"/>
      <c r="AD630" s="32"/>
      <c r="AF630" s="25"/>
      <c r="AH630" s="26"/>
      <c r="AI630" s="26"/>
      <c r="AK630" s="25"/>
    </row>
    <row r="631" spans="1:37" s="23" customFormat="1" x14ac:dyDescent="0.25">
      <c r="A631" s="54"/>
      <c r="B631" s="43"/>
      <c r="C631" s="57"/>
      <c r="D631" s="16"/>
      <c r="E631" s="50"/>
      <c r="F631" s="26"/>
      <c r="G631" s="26"/>
      <c r="H631" s="21"/>
      <c r="I631" s="50"/>
      <c r="J631" s="20"/>
      <c r="K631" s="26"/>
      <c r="L631" s="26"/>
      <c r="M631" s="26"/>
      <c r="N631" s="50"/>
      <c r="O631" s="135"/>
      <c r="P631" s="50"/>
      <c r="Q631" s="26"/>
      <c r="R631" s="20"/>
      <c r="S631" s="26"/>
      <c r="T631" s="26"/>
      <c r="U631" s="21"/>
      <c r="V631" s="26"/>
      <c r="W631" s="31"/>
      <c r="X631" s="109"/>
      <c r="Y631" s="31"/>
      <c r="Z631" s="12"/>
      <c r="AA631" s="31"/>
      <c r="AB631" s="13"/>
      <c r="AD631" s="32"/>
      <c r="AF631" s="25"/>
      <c r="AH631" s="26"/>
      <c r="AI631" s="26"/>
      <c r="AK631" s="25"/>
    </row>
    <row r="632" spans="1:37" s="23" customFormat="1" x14ac:dyDescent="0.25">
      <c r="A632" s="54"/>
      <c r="B632" s="43"/>
      <c r="C632" s="57"/>
      <c r="D632" s="16"/>
      <c r="E632" s="50"/>
      <c r="F632" s="26"/>
      <c r="G632" s="26"/>
      <c r="H632" s="21"/>
      <c r="I632" s="50"/>
      <c r="J632" s="20"/>
      <c r="K632" s="26"/>
      <c r="L632" s="26"/>
      <c r="M632" s="26"/>
      <c r="N632" s="50"/>
      <c r="O632" s="135"/>
      <c r="P632" s="50"/>
      <c r="Q632" s="26"/>
      <c r="R632" s="20"/>
      <c r="S632" s="26"/>
      <c r="T632" s="26"/>
      <c r="U632" s="21"/>
      <c r="V632" s="26"/>
      <c r="W632" s="31"/>
      <c r="X632" s="109"/>
      <c r="Y632" s="31"/>
      <c r="Z632" s="12"/>
      <c r="AA632" s="31"/>
      <c r="AB632" s="13"/>
      <c r="AD632" s="32"/>
      <c r="AF632" s="25"/>
      <c r="AH632" s="26"/>
      <c r="AI632" s="26"/>
      <c r="AK632" s="25"/>
    </row>
    <row r="633" spans="1:37" s="23" customFormat="1" x14ac:dyDescent="0.25">
      <c r="A633" s="54"/>
      <c r="B633" s="43"/>
      <c r="C633" s="57"/>
      <c r="D633" s="16"/>
      <c r="E633" s="50"/>
      <c r="F633" s="26"/>
      <c r="G633" s="26"/>
      <c r="H633" s="21"/>
      <c r="I633" s="50"/>
      <c r="J633" s="20"/>
      <c r="K633" s="26"/>
      <c r="L633" s="26"/>
      <c r="M633" s="26"/>
      <c r="N633" s="50"/>
      <c r="O633" s="135"/>
      <c r="P633" s="50"/>
      <c r="Q633" s="26"/>
      <c r="R633" s="20"/>
      <c r="S633" s="26"/>
      <c r="T633" s="26"/>
      <c r="U633" s="21"/>
      <c r="V633" s="26"/>
      <c r="W633" s="31"/>
      <c r="X633" s="109"/>
      <c r="Y633" s="31"/>
      <c r="Z633" s="12"/>
      <c r="AA633" s="31"/>
      <c r="AB633" s="13"/>
      <c r="AD633" s="32"/>
      <c r="AF633" s="25"/>
      <c r="AH633" s="26"/>
      <c r="AI633" s="26"/>
      <c r="AK633" s="25"/>
    </row>
    <row r="634" spans="1:37" s="23" customFormat="1" x14ac:dyDescent="0.25">
      <c r="A634" s="54"/>
      <c r="B634" s="43"/>
      <c r="C634" s="57"/>
      <c r="D634" s="16"/>
      <c r="E634" s="50"/>
      <c r="F634" s="26"/>
      <c r="G634" s="26"/>
      <c r="H634" s="21"/>
      <c r="I634" s="50"/>
      <c r="J634" s="20"/>
      <c r="K634" s="26"/>
      <c r="L634" s="26"/>
      <c r="M634" s="26"/>
      <c r="N634" s="50"/>
      <c r="O634" s="135"/>
      <c r="P634" s="50"/>
      <c r="Q634" s="26"/>
      <c r="R634" s="20"/>
      <c r="S634" s="26"/>
      <c r="T634" s="26"/>
      <c r="U634" s="21"/>
      <c r="V634" s="26"/>
      <c r="W634" s="31"/>
      <c r="X634" s="109"/>
      <c r="Y634" s="31"/>
      <c r="Z634" s="12"/>
      <c r="AA634" s="31"/>
      <c r="AB634" s="13"/>
      <c r="AD634" s="32"/>
      <c r="AF634" s="25"/>
      <c r="AH634" s="26"/>
      <c r="AI634" s="26"/>
      <c r="AK634" s="25"/>
    </row>
    <row r="635" spans="1:37" s="23" customFormat="1" x14ac:dyDescent="0.25">
      <c r="A635" s="54"/>
      <c r="B635" s="43"/>
      <c r="C635" s="57"/>
      <c r="D635" s="16"/>
      <c r="E635" s="50"/>
      <c r="F635" s="26"/>
      <c r="G635" s="26"/>
      <c r="H635" s="21"/>
      <c r="I635" s="50"/>
      <c r="J635" s="20"/>
      <c r="K635" s="26"/>
      <c r="L635" s="26"/>
      <c r="M635" s="26"/>
      <c r="N635" s="50"/>
      <c r="O635" s="135"/>
      <c r="P635" s="50"/>
      <c r="Q635" s="26"/>
      <c r="R635" s="20"/>
      <c r="S635" s="26"/>
      <c r="T635" s="26"/>
      <c r="U635" s="21"/>
      <c r="V635" s="26"/>
      <c r="W635" s="31"/>
      <c r="X635" s="109"/>
      <c r="Y635" s="31"/>
      <c r="Z635" s="12"/>
      <c r="AA635" s="31"/>
      <c r="AB635" s="13"/>
      <c r="AD635" s="32"/>
      <c r="AF635" s="25"/>
      <c r="AH635" s="26"/>
      <c r="AI635" s="26"/>
      <c r="AK635" s="25"/>
    </row>
    <row r="636" spans="1:37" s="23" customFormat="1" x14ac:dyDescent="0.25">
      <c r="A636" s="54"/>
      <c r="B636" s="43"/>
      <c r="C636" s="57"/>
      <c r="D636" s="16"/>
      <c r="E636" s="50"/>
      <c r="F636" s="26"/>
      <c r="G636" s="26"/>
      <c r="H636" s="21"/>
      <c r="I636" s="50"/>
      <c r="J636" s="20"/>
      <c r="K636" s="26"/>
      <c r="L636" s="26"/>
      <c r="M636" s="26"/>
      <c r="N636" s="50"/>
      <c r="O636" s="135"/>
      <c r="P636" s="50"/>
      <c r="Q636" s="26"/>
      <c r="R636" s="20"/>
      <c r="S636" s="26"/>
      <c r="T636" s="26"/>
      <c r="U636" s="21"/>
      <c r="V636" s="26"/>
      <c r="W636" s="31"/>
      <c r="X636" s="109"/>
      <c r="Y636" s="31"/>
      <c r="Z636" s="12"/>
      <c r="AA636" s="31"/>
      <c r="AB636" s="13"/>
      <c r="AD636" s="32"/>
      <c r="AF636" s="25"/>
      <c r="AH636" s="26"/>
      <c r="AI636" s="26"/>
      <c r="AK636" s="25"/>
    </row>
    <row r="637" spans="1:37" s="23" customFormat="1" x14ac:dyDescent="0.25">
      <c r="A637" s="54"/>
      <c r="B637" s="43"/>
      <c r="C637" s="57"/>
      <c r="D637" s="16"/>
      <c r="E637" s="50"/>
      <c r="F637" s="26"/>
      <c r="G637" s="26"/>
      <c r="H637" s="21"/>
      <c r="I637" s="50"/>
      <c r="J637" s="20"/>
      <c r="K637" s="26"/>
      <c r="L637" s="26"/>
      <c r="M637" s="26"/>
      <c r="N637" s="50"/>
      <c r="O637" s="135"/>
      <c r="P637" s="50"/>
      <c r="Q637" s="26"/>
      <c r="R637" s="20"/>
      <c r="S637" s="26"/>
      <c r="T637" s="26"/>
      <c r="U637" s="21"/>
      <c r="V637" s="26"/>
      <c r="W637" s="31"/>
      <c r="X637" s="109"/>
      <c r="Y637" s="31"/>
      <c r="Z637" s="12"/>
      <c r="AA637" s="31"/>
      <c r="AB637" s="13"/>
      <c r="AD637" s="32"/>
      <c r="AF637" s="25"/>
      <c r="AH637" s="26"/>
      <c r="AI637" s="26"/>
      <c r="AK637" s="25"/>
    </row>
    <row r="638" spans="1:37" s="23" customFormat="1" x14ac:dyDescent="0.25">
      <c r="A638" s="54"/>
      <c r="B638" s="43"/>
      <c r="C638" s="57"/>
      <c r="D638" s="16"/>
      <c r="E638" s="50"/>
      <c r="F638" s="26"/>
      <c r="G638" s="26"/>
      <c r="H638" s="21"/>
      <c r="I638" s="50"/>
      <c r="J638" s="20"/>
      <c r="K638" s="26"/>
      <c r="L638" s="26"/>
      <c r="M638" s="26"/>
      <c r="N638" s="50"/>
      <c r="O638" s="135"/>
      <c r="P638" s="50"/>
      <c r="Q638" s="26"/>
      <c r="R638" s="20"/>
      <c r="S638" s="26"/>
      <c r="T638" s="26"/>
      <c r="U638" s="21"/>
      <c r="V638" s="26"/>
      <c r="W638" s="31"/>
      <c r="X638" s="109"/>
      <c r="Y638" s="31"/>
      <c r="Z638" s="12"/>
      <c r="AA638" s="31"/>
      <c r="AB638" s="13"/>
      <c r="AD638" s="32"/>
      <c r="AF638" s="25"/>
      <c r="AH638" s="26"/>
      <c r="AI638" s="26"/>
      <c r="AK638" s="25"/>
    </row>
    <row r="639" spans="1:37" s="23" customFormat="1" x14ac:dyDescent="0.25">
      <c r="A639" s="54"/>
      <c r="B639" s="43"/>
      <c r="C639" s="57"/>
      <c r="D639" s="16"/>
      <c r="E639" s="50"/>
      <c r="F639" s="26"/>
      <c r="G639" s="26"/>
      <c r="H639" s="21"/>
      <c r="I639" s="50"/>
      <c r="J639" s="20"/>
      <c r="K639" s="26"/>
      <c r="L639" s="26"/>
      <c r="M639" s="26"/>
      <c r="N639" s="50"/>
      <c r="O639" s="135"/>
      <c r="P639" s="50"/>
      <c r="Q639" s="26"/>
      <c r="R639" s="20"/>
      <c r="S639" s="26"/>
      <c r="T639" s="26"/>
      <c r="U639" s="21"/>
      <c r="V639" s="26"/>
      <c r="W639" s="31"/>
      <c r="X639" s="109"/>
      <c r="Y639" s="31"/>
      <c r="Z639" s="12"/>
      <c r="AA639" s="31"/>
      <c r="AB639" s="13"/>
      <c r="AD639" s="32"/>
      <c r="AF639" s="25"/>
      <c r="AH639" s="26"/>
      <c r="AI639" s="26"/>
      <c r="AK639" s="25"/>
    </row>
    <row r="640" spans="1:37" s="23" customFormat="1" x14ac:dyDescent="0.25">
      <c r="A640" s="54"/>
      <c r="B640" s="43"/>
      <c r="C640" s="57"/>
      <c r="D640" s="16"/>
      <c r="E640" s="50"/>
      <c r="F640" s="26"/>
      <c r="G640" s="26"/>
      <c r="H640" s="21"/>
      <c r="I640" s="50"/>
      <c r="J640" s="20"/>
      <c r="K640" s="26"/>
      <c r="L640" s="26"/>
      <c r="M640" s="26"/>
      <c r="N640" s="50"/>
      <c r="O640" s="135"/>
      <c r="P640" s="50"/>
      <c r="Q640" s="26"/>
      <c r="R640" s="20"/>
      <c r="S640" s="26"/>
      <c r="T640" s="26"/>
      <c r="U640" s="21"/>
      <c r="V640" s="26"/>
      <c r="W640" s="31"/>
      <c r="X640" s="109"/>
      <c r="Y640" s="31"/>
      <c r="Z640" s="12"/>
      <c r="AA640" s="31"/>
      <c r="AB640" s="13"/>
      <c r="AD640" s="32"/>
      <c r="AF640" s="25"/>
      <c r="AH640" s="26"/>
      <c r="AI640" s="26"/>
      <c r="AK640" s="25"/>
    </row>
    <row r="641" spans="1:37" s="23" customFormat="1" x14ac:dyDescent="0.25">
      <c r="A641" s="54"/>
      <c r="B641" s="43"/>
      <c r="C641" s="57"/>
      <c r="D641" s="16"/>
      <c r="E641" s="50"/>
      <c r="F641" s="26"/>
      <c r="G641" s="26"/>
      <c r="H641" s="21"/>
      <c r="I641" s="50"/>
      <c r="J641" s="20"/>
      <c r="K641" s="26"/>
      <c r="L641" s="26"/>
      <c r="M641" s="26"/>
      <c r="N641" s="50"/>
      <c r="O641" s="135"/>
      <c r="P641" s="50"/>
      <c r="Q641" s="26"/>
      <c r="R641" s="20"/>
      <c r="S641" s="26"/>
      <c r="T641" s="26"/>
      <c r="U641" s="21"/>
      <c r="V641" s="26"/>
      <c r="W641" s="31"/>
      <c r="X641" s="109"/>
      <c r="Y641" s="31"/>
      <c r="Z641" s="12"/>
      <c r="AA641" s="31"/>
      <c r="AB641" s="13"/>
      <c r="AD641" s="32"/>
      <c r="AF641" s="25"/>
      <c r="AH641" s="26"/>
      <c r="AI641" s="26"/>
      <c r="AK641" s="25"/>
    </row>
    <row r="642" spans="1:37" s="23" customFormat="1" x14ac:dyDescent="0.25">
      <c r="A642" s="54"/>
      <c r="B642" s="43"/>
      <c r="C642" s="57"/>
      <c r="D642" s="16"/>
      <c r="E642" s="50"/>
      <c r="F642" s="26"/>
      <c r="G642" s="26"/>
      <c r="H642" s="21"/>
      <c r="I642" s="50"/>
      <c r="J642" s="20"/>
      <c r="K642" s="26"/>
      <c r="L642" s="26"/>
      <c r="M642" s="26"/>
      <c r="N642" s="50"/>
      <c r="O642" s="135"/>
      <c r="P642" s="50"/>
      <c r="Q642" s="26"/>
      <c r="R642" s="20"/>
      <c r="S642" s="26"/>
      <c r="T642" s="26"/>
      <c r="U642" s="21"/>
      <c r="V642" s="26"/>
      <c r="W642" s="31"/>
      <c r="X642" s="109"/>
      <c r="Y642" s="31"/>
      <c r="Z642" s="12"/>
      <c r="AA642" s="31"/>
      <c r="AB642" s="13"/>
      <c r="AD642" s="32"/>
      <c r="AF642" s="25"/>
      <c r="AH642" s="26"/>
      <c r="AI642" s="26"/>
      <c r="AK642" s="25"/>
    </row>
    <row r="643" spans="1:37" s="23" customFormat="1" x14ac:dyDescent="0.25">
      <c r="A643" s="54"/>
      <c r="B643" s="43"/>
      <c r="C643" s="57"/>
      <c r="D643" s="16"/>
      <c r="E643" s="50"/>
      <c r="F643" s="26"/>
      <c r="G643" s="26"/>
      <c r="H643" s="21"/>
      <c r="I643" s="50"/>
      <c r="J643" s="20"/>
      <c r="K643" s="26"/>
      <c r="L643" s="26"/>
      <c r="M643" s="26"/>
      <c r="N643" s="50"/>
      <c r="O643" s="135"/>
      <c r="P643" s="50"/>
      <c r="Q643" s="26"/>
      <c r="R643" s="20"/>
      <c r="S643" s="26"/>
      <c r="T643" s="26"/>
      <c r="U643" s="21"/>
      <c r="V643" s="26"/>
      <c r="W643" s="31"/>
      <c r="X643" s="109"/>
      <c r="Y643" s="31"/>
      <c r="Z643" s="12"/>
      <c r="AA643" s="31"/>
      <c r="AB643" s="13"/>
      <c r="AD643" s="32"/>
      <c r="AF643" s="25"/>
      <c r="AH643" s="26"/>
      <c r="AI643" s="26"/>
      <c r="AK643" s="25"/>
    </row>
    <row r="644" spans="1:37" s="23" customFormat="1" x14ac:dyDescent="0.25">
      <c r="A644" s="54"/>
      <c r="B644" s="43"/>
      <c r="C644" s="57"/>
      <c r="D644" s="16"/>
      <c r="E644" s="50"/>
      <c r="F644" s="26"/>
      <c r="G644" s="26"/>
      <c r="H644" s="21"/>
      <c r="I644" s="50"/>
      <c r="J644" s="20"/>
      <c r="K644" s="26"/>
      <c r="L644" s="26"/>
      <c r="M644" s="26"/>
      <c r="N644" s="50"/>
      <c r="O644" s="135"/>
      <c r="P644" s="50"/>
      <c r="Q644" s="26"/>
      <c r="R644" s="20"/>
      <c r="S644" s="26"/>
      <c r="T644" s="26"/>
      <c r="U644" s="21"/>
      <c r="V644" s="26"/>
      <c r="W644" s="31"/>
      <c r="X644" s="109"/>
      <c r="Y644" s="31"/>
      <c r="Z644" s="12"/>
      <c r="AA644" s="31"/>
      <c r="AB644" s="13"/>
      <c r="AD644" s="32"/>
      <c r="AF644" s="25"/>
      <c r="AH644" s="26"/>
      <c r="AI644" s="26"/>
      <c r="AK644" s="25"/>
    </row>
    <row r="645" spans="1:37" s="23" customFormat="1" x14ac:dyDescent="0.25">
      <c r="A645" s="54"/>
      <c r="B645" s="43"/>
      <c r="C645" s="57"/>
      <c r="D645" s="16"/>
      <c r="E645" s="50"/>
      <c r="F645" s="26"/>
      <c r="G645" s="26"/>
      <c r="H645" s="21"/>
      <c r="I645" s="50"/>
      <c r="J645" s="20"/>
      <c r="K645" s="26"/>
      <c r="L645" s="26"/>
      <c r="M645" s="26"/>
      <c r="N645" s="50"/>
      <c r="O645" s="135"/>
      <c r="P645" s="50"/>
      <c r="Q645" s="26"/>
      <c r="R645" s="20"/>
      <c r="S645" s="26"/>
      <c r="T645" s="26"/>
      <c r="U645" s="21"/>
      <c r="V645" s="26"/>
      <c r="W645" s="31"/>
      <c r="X645" s="109"/>
      <c r="Y645" s="31"/>
      <c r="Z645" s="12"/>
      <c r="AA645" s="31"/>
      <c r="AB645" s="13"/>
      <c r="AD645" s="32"/>
      <c r="AF645" s="25"/>
      <c r="AH645" s="26"/>
      <c r="AI645" s="26"/>
      <c r="AK645" s="25"/>
    </row>
    <row r="646" spans="1:37" s="23" customFormat="1" x14ac:dyDescent="0.25">
      <c r="A646" s="54"/>
      <c r="B646" s="43"/>
      <c r="C646" s="57"/>
      <c r="D646" s="16"/>
      <c r="E646" s="50"/>
      <c r="F646" s="26"/>
      <c r="G646" s="26"/>
      <c r="H646" s="21"/>
      <c r="I646" s="50"/>
      <c r="J646" s="20"/>
      <c r="K646" s="26"/>
      <c r="L646" s="26"/>
      <c r="M646" s="26"/>
      <c r="N646" s="50"/>
      <c r="O646" s="135"/>
      <c r="P646" s="50"/>
      <c r="Q646" s="26"/>
      <c r="R646" s="20"/>
      <c r="S646" s="26"/>
      <c r="T646" s="26"/>
      <c r="U646" s="21"/>
      <c r="V646" s="26"/>
      <c r="W646" s="31"/>
      <c r="X646" s="109"/>
      <c r="Y646" s="31"/>
      <c r="Z646" s="12"/>
      <c r="AA646" s="31"/>
      <c r="AB646" s="13"/>
      <c r="AD646" s="32"/>
      <c r="AF646" s="25"/>
      <c r="AH646" s="26"/>
      <c r="AI646" s="26"/>
      <c r="AK646" s="25"/>
    </row>
    <row r="647" spans="1:37" s="23" customFormat="1" x14ac:dyDescent="0.25">
      <c r="A647" s="54"/>
      <c r="B647" s="43"/>
      <c r="C647" s="57"/>
      <c r="D647" s="16"/>
      <c r="E647" s="50"/>
      <c r="F647" s="26"/>
      <c r="G647" s="26"/>
      <c r="H647" s="21"/>
      <c r="I647" s="50"/>
      <c r="J647" s="20"/>
      <c r="K647" s="26"/>
      <c r="L647" s="26"/>
      <c r="M647" s="26"/>
      <c r="N647" s="50"/>
      <c r="O647" s="135"/>
      <c r="P647" s="50"/>
      <c r="Q647" s="26"/>
      <c r="R647" s="20"/>
      <c r="S647" s="26"/>
      <c r="T647" s="26"/>
      <c r="U647" s="21"/>
      <c r="V647" s="26"/>
      <c r="W647" s="31"/>
      <c r="X647" s="109"/>
      <c r="Y647" s="31"/>
      <c r="Z647" s="12"/>
      <c r="AA647" s="31"/>
      <c r="AB647" s="13"/>
      <c r="AD647" s="32"/>
      <c r="AF647" s="25"/>
      <c r="AH647" s="26"/>
      <c r="AI647" s="26"/>
      <c r="AK647" s="25"/>
    </row>
    <row r="648" spans="1:37" s="23" customFormat="1" x14ac:dyDescent="0.25">
      <c r="A648" s="54"/>
      <c r="B648" s="43"/>
      <c r="C648" s="57"/>
      <c r="D648" s="16"/>
      <c r="E648" s="50"/>
      <c r="F648" s="26"/>
      <c r="G648" s="26"/>
      <c r="H648" s="21"/>
      <c r="I648" s="50"/>
      <c r="J648" s="20"/>
      <c r="K648" s="26"/>
      <c r="L648" s="26"/>
      <c r="M648" s="26"/>
      <c r="N648" s="50"/>
      <c r="O648" s="135"/>
      <c r="P648" s="50"/>
      <c r="Q648" s="26"/>
      <c r="R648" s="20"/>
      <c r="S648" s="26"/>
      <c r="T648" s="26"/>
      <c r="U648" s="21"/>
      <c r="V648" s="26"/>
      <c r="W648" s="31"/>
      <c r="X648" s="109"/>
      <c r="Y648" s="31"/>
      <c r="Z648" s="12"/>
      <c r="AA648" s="31"/>
      <c r="AB648" s="13"/>
      <c r="AD648" s="32"/>
      <c r="AF648" s="25"/>
      <c r="AH648" s="26"/>
      <c r="AI648" s="26"/>
      <c r="AK648" s="25"/>
    </row>
    <row r="649" spans="1:37" s="23" customFormat="1" x14ac:dyDescent="0.25">
      <c r="A649" s="54"/>
      <c r="B649" s="43"/>
      <c r="C649" s="57"/>
      <c r="D649" s="16"/>
      <c r="E649" s="50"/>
      <c r="F649" s="26"/>
      <c r="G649" s="26"/>
      <c r="H649" s="21"/>
      <c r="I649" s="50"/>
      <c r="J649" s="20"/>
      <c r="K649" s="26"/>
      <c r="L649" s="26"/>
      <c r="M649" s="26"/>
      <c r="N649" s="50"/>
      <c r="O649" s="135"/>
      <c r="P649" s="50"/>
      <c r="Q649" s="26"/>
      <c r="R649" s="20"/>
      <c r="S649" s="26"/>
      <c r="T649" s="26"/>
      <c r="U649" s="21"/>
      <c r="V649" s="26"/>
      <c r="W649" s="31"/>
      <c r="X649" s="109"/>
      <c r="Y649" s="31"/>
      <c r="Z649" s="12"/>
      <c r="AA649" s="31"/>
      <c r="AB649" s="13"/>
      <c r="AD649" s="32"/>
      <c r="AF649" s="25"/>
      <c r="AH649" s="26"/>
      <c r="AI649" s="26"/>
      <c r="AK649" s="25"/>
    </row>
    <row r="650" spans="1:37" s="23" customFormat="1" x14ac:dyDescent="0.25">
      <c r="A650" s="54"/>
      <c r="B650" s="43"/>
      <c r="C650" s="57"/>
      <c r="D650" s="16"/>
      <c r="E650" s="50"/>
      <c r="F650" s="26"/>
      <c r="G650" s="26"/>
      <c r="H650" s="21"/>
      <c r="I650" s="50"/>
      <c r="J650" s="20"/>
      <c r="K650" s="26"/>
      <c r="L650" s="26"/>
      <c r="M650" s="26"/>
      <c r="N650" s="50"/>
      <c r="O650" s="135"/>
      <c r="P650" s="50"/>
      <c r="Q650" s="26"/>
      <c r="R650" s="20"/>
      <c r="S650" s="26"/>
      <c r="T650" s="26"/>
      <c r="U650" s="21"/>
      <c r="V650" s="26"/>
      <c r="W650" s="31"/>
      <c r="X650" s="109"/>
      <c r="Y650" s="31"/>
      <c r="Z650" s="12"/>
      <c r="AA650" s="31"/>
      <c r="AB650" s="13"/>
      <c r="AD650" s="32"/>
      <c r="AF650" s="25"/>
      <c r="AH650" s="26"/>
      <c r="AI650" s="26"/>
      <c r="AK650" s="25"/>
    </row>
    <row r="651" spans="1:37" s="23" customFormat="1" x14ac:dyDescent="0.25">
      <c r="A651" s="54"/>
      <c r="B651" s="43"/>
      <c r="C651" s="57"/>
      <c r="D651" s="16"/>
      <c r="E651" s="50"/>
      <c r="F651" s="26"/>
      <c r="G651" s="26"/>
      <c r="H651" s="21"/>
      <c r="I651" s="50"/>
      <c r="J651" s="20"/>
      <c r="K651" s="26"/>
      <c r="L651" s="26"/>
      <c r="M651" s="26"/>
      <c r="N651" s="50"/>
      <c r="O651" s="135"/>
      <c r="P651" s="50"/>
      <c r="Q651" s="26"/>
      <c r="R651" s="20"/>
      <c r="S651" s="26"/>
      <c r="T651" s="26"/>
      <c r="U651" s="21"/>
      <c r="V651" s="26"/>
      <c r="W651" s="31"/>
      <c r="X651" s="109"/>
      <c r="Y651" s="31"/>
      <c r="Z651" s="12"/>
      <c r="AA651" s="31"/>
      <c r="AB651" s="13"/>
      <c r="AD651" s="32"/>
      <c r="AF651" s="25"/>
      <c r="AH651" s="26"/>
      <c r="AI651" s="26"/>
      <c r="AK651" s="25"/>
    </row>
    <row r="652" spans="1:37" s="23" customFormat="1" x14ac:dyDescent="0.25">
      <c r="A652" s="54"/>
      <c r="B652" s="43"/>
      <c r="C652" s="57"/>
      <c r="D652" s="16"/>
      <c r="E652" s="50"/>
      <c r="F652" s="26"/>
      <c r="G652" s="26"/>
      <c r="H652" s="21"/>
      <c r="I652" s="50"/>
      <c r="J652" s="20"/>
      <c r="K652" s="26"/>
      <c r="L652" s="26"/>
      <c r="M652" s="26"/>
      <c r="N652" s="50"/>
      <c r="O652" s="135"/>
      <c r="P652" s="50"/>
      <c r="Q652" s="26"/>
      <c r="R652" s="20"/>
      <c r="S652" s="26"/>
      <c r="T652" s="26"/>
      <c r="U652" s="21"/>
      <c r="V652" s="26"/>
      <c r="W652" s="31"/>
      <c r="X652" s="109"/>
      <c r="Y652" s="31"/>
      <c r="Z652" s="12"/>
      <c r="AA652" s="31"/>
      <c r="AB652" s="13"/>
      <c r="AD652" s="32"/>
      <c r="AF652" s="25"/>
      <c r="AH652" s="26"/>
      <c r="AI652" s="26"/>
      <c r="AK652" s="25"/>
    </row>
    <row r="653" spans="1:37" s="23" customFormat="1" x14ac:dyDescent="0.25">
      <c r="A653" s="54"/>
      <c r="B653" s="43"/>
      <c r="C653" s="57"/>
      <c r="D653" s="16"/>
      <c r="E653" s="50"/>
      <c r="F653" s="26"/>
      <c r="G653" s="26"/>
      <c r="H653" s="21"/>
      <c r="I653" s="50"/>
      <c r="J653" s="20"/>
      <c r="K653" s="26"/>
      <c r="L653" s="26"/>
      <c r="M653" s="26"/>
      <c r="N653" s="50"/>
      <c r="O653" s="135"/>
      <c r="P653" s="50"/>
      <c r="Q653" s="26"/>
      <c r="R653" s="20"/>
      <c r="S653" s="26"/>
      <c r="T653" s="26"/>
      <c r="U653" s="21"/>
      <c r="V653" s="26"/>
      <c r="W653" s="31"/>
      <c r="X653" s="109"/>
      <c r="Y653" s="31"/>
      <c r="Z653" s="12"/>
      <c r="AA653" s="31"/>
      <c r="AB653" s="13"/>
      <c r="AD653" s="32"/>
      <c r="AF653" s="25"/>
      <c r="AH653" s="26"/>
      <c r="AI653" s="26"/>
      <c r="AK653" s="25"/>
    </row>
    <row r="654" spans="1:37" s="23" customFormat="1" x14ac:dyDescent="0.25">
      <c r="A654" s="54"/>
      <c r="B654" s="43"/>
      <c r="C654" s="57"/>
      <c r="D654" s="16"/>
      <c r="E654" s="50"/>
      <c r="F654" s="26"/>
      <c r="G654" s="26"/>
      <c r="H654" s="21"/>
      <c r="I654" s="50"/>
      <c r="J654" s="20"/>
      <c r="K654" s="26"/>
      <c r="L654" s="26"/>
      <c r="M654" s="26"/>
      <c r="N654" s="50"/>
      <c r="O654" s="135"/>
      <c r="P654" s="50"/>
      <c r="Q654" s="26"/>
      <c r="R654" s="20"/>
      <c r="S654" s="26"/>
      <c r="T654" s="26"/>
      <c r="U654" s="21"/>
      <c r="V654" s="26"/>
      <c r="W654" s="31"/>
      <c r="X654" s="109"/>
      <c r="Y654" s="31"/>
      <c r="Z654" s="12"/>
      <c r="AA654" s="31"/>
      <c r="AB654" s="13"/>
      <c r="AD654" s="32"/>
      <c r="AF654" s="25"/>
      <c r="AH654" s="26"/>
      <c r="AI654" s="26"/>
      <c r="AK654" s="25"/>
    </row>
    <row r="655" spans="1:37" s="23" customFormat="1" x14ac:dyDescent="0.25">
      <c r="A655" s="54"/>
      <c r="B655" s="43"/>
      <c r="C655" s="57"/>
      <c r="D655" s="16"/>
      <c r="E655" s="50"/>
      <c r="F655" s="26"/>
      <c r="G655" s="26"/>
      <c r="H655" s="21"/>
      <c r="I655" s="50"/>
      <c r="J655" s="20"/>
      <c r="K655" s="26"/>
      <c r="L655" s="26"/>
      <c r="M655" s="26"/>
      <c r="N655" s="50"/>
      <c r="O655" s="135"/>
      <c r="P655" s="50"/>
      <c r="Q655" s="26"/>
      <c r="R655" s="20"/>
      <c r="S655" s="26"/>
      <c r="T655" s="26"/>
      <c r="U655" s="21"/>
      <c r="V655" s="26"/>
      <c r="W655" s="31"/>
      <c r="X655" s="109"/>
      <c r="Y655" s="31"/>
      <c r="Z655" s="12"/>
      <c r="AA655" s="31"/>
      <c r="AB655" s="13"/>
      <c r="AD655" s="32"/>
      <c r="AF655" s="25"/>
      <c r="AH655" s="26"/>
      <c r="AI655" s="26"/>
      <c r="AK655" s="25"/>
    </row>
    <row r="656" spans="1:37" s="23" customFormat="1" x14ac:dyDescent="0.25">
      <c r="A656" s="54"/>
      <c r="B656" s="43"/>
      <c r="C656" s="57"/>
      <c r="D656" s="16"/>
      <c r="E656" s="50"/>
      <c r="F656" s="26"/>
      <c r="G656" s="26"/>
      <c r="H656" s="21"/>
      <c r="I656" s="50"/>
      <c r="J656" s="20"/>
      <c r="K656" s="26"/>
      <c r="L656" s="26"/>
      <c r="M656" s="26"/>
      <c r="N656" s="50"/>
      <c r="O656" s="135"/>
      <c r="P656" s="50"/>
      <c r="Q656" s="26"/>
      <c r="R656" s="20"/>
      <c r="S656" s="26"/>
      <c r="T656" s="26"/>
      <c r="U656" s="21"/>
      <c r="V656" s="26"/>
      <c r="W656" s="31"/>
      <c r="X656" s="109"/>
      <c r="Y656" s="31"/>
      <c r="Z656" s="12"/>
      <c r="AA656" s="31"/>
      <c r="AB656" s="13"/>
      <c r="AD656" s="32"/>
      <c r="AF656" s="25"/>
      <c r="AH656" s="26"/>
      <c r="AI656" s="26"/>
      <c r="AK656" s="25"/>
    </row>
    <row r="657" spans="1:37" s="23" customFormat="1" x14ac:dyDescent="0.25">
      <c r="A657" s="54"/>
      <c r="B657" s="43"/>
      <c r="C657" s="57"/>
      <c r="D657" s="16"/>
      <c r="E657" s="50"/>
      <c r="F657" s="26"/>
      <c r="G657" s="26"/>
      <c r="H657" s="21"/>
      <c r="I657" s="50"/>
      <c r="J657" s="20"/>
      <c r="K657" s="26"/>
      <c r="L657" s="26"/>
      <c r="M657" s="26"/>
      <c r="N657" s="50"/>
      <c r="O657" s="135"/>
      <c r="P657" s="50"/>
      <c r="Q657" s="26"/>
      <c r="R657" s="20"/>
      <c r="S657" s="26"/>
      <c r="T657" s="26"/>
      <c r="U657" s="21"/>
      <c r="V657" s="26"/>
      <c r="W657" s="31"/>
      <c r="X657" s="109"/>
      <c r="Y657" s="31"/>
      <c r="Z657" s="12"/>
      <c r="AA657" s="31"/>
      <c r="AB657" s="13"/>
      <c r="AD657" s="32"/>
      <c r="AF657" s="25"/>
      <c r="AH657" s="26"/>
      <c r="AI657" s="26"/>
      <c r="AK657" s="25"/>
    </row>
    <row r="658" spans="1:37" s="23" customFormat="1" x14ac:dyDescent="0.25">
      <c r="A658" s="54"/>
      <c r="B658" s="43"/>
      <c r="C658" s="57"/>
      <c r="D658" s="16"/>
      <c r="E658" s="50"/>
      <c r="F658" s="26"/>
      <c r="G658" s="26"/>
      <c r="H658" s="21"/>
      <c r="I658" s="50"/>
      <c r="J658" s="20"/>
      <c r="K658" s="26"/>
      <c r="L658" s="26"/>
      <c r="M658" s="26"/>
      <c r="N658" s="50"/>
      <c r="O658" s="135"/>
      <c r="P658" s="50"/>
      <c r="Q658" s="26"/>
      <c r="R658" s="20"/>
      <c r="S658" s="26"/>
      <c r="T658" s="26"/>
      <c r="U658" s="21"/>
      <c r="V658" s="26"/>
      <c r="W658" s="31"/>
      <c r="X658" s="109"/>
      <c r="Y658" s="31"/>
      <c r="Z658" s="12"/>
      <c r="AA658" s="31"/>
      <c r="AB658" s="13"/>
      <c r="AD658" s="32"/>
      <c r="AF658" s="25"/>
      <c r="AH658" s="26"/>
      <c r="AI658" s="26"/>
      <c r="AK658" s="25"/>
    </row>
    <row r="659" spans="1:37" s="23" customFormat="1" x14ac:dyDescent="0.25">
      <c r="A659" s="54"/>
      <c r="B659" s="43"/>
      <c r="C659" s="57"/>
      <c r="D659" s="16"/>
      <c r="E659" s="50"/>
      <c r="F659" s="26"/>
      <c r="G659" s="26"/>
      <c r="H659" s="21"/>
      <c r="I659" s="50"/>
      <c r="J659" s="20"/>
      <c r="K659" s="26"/>
      <c r="L659" s="26"/>
      <c r="M659" s="26"/>
      <c r="N659" s="50"/>
      <c r="O659" s="135"/>
      <c r="P659" s="50"/>
      <c r="Q659" s="26"/>
      <c r="R659" s="20"/>
      <c r="S659" s="26"/>
      <c r="T659" s="26"/>
      <c r="U659" s="21"/>
      <c r="V659" s="26"/>
      <c r="W659" s="31"/>
      <c r="X659" s="109"/>
      <c r="Y659" s="31"/>
      <c r="Z659" s="12"/>
      <c r="AA659" s="31"/>
      <c r="AB659" s="13"/>
      <c r="AD659" s="32"/>
      <c r="AF659" s="25"/>
      <c r="AH659" s="26"/>
      <c r="AI659" s="26"/>
      <c r="AK659" s="25"/>
    </row>
    <row r="660" spans="1:37" s="23" customFormat="1" x14ac:dyDescent="0.25">
      <c r="A660" s="54"/>
      <c r="B660" s="43"/>
      <c r="C660" s="57"/>
      <c r="D660" s="16"/>
      <c r="E660" s="50"/>
      <c r="F660" s="26"/>
      <c r="G660" s="26"/>
      <c r="H660" s="21"/>
      <c r="I660" s="50"/>
      <c r="J660" s="20"/>
      <c r="K660" s="26"/>
      <c r="L660" s="26"/>
      <c r="M660" s="26"/>
      <c r="N660" s="50"/>
      <c r="O660" s="135"/>
      <c r="P660" s="50"/>
      <c r="Q660" s="26"/>
      <c r="R660" s="20"/>
      <c r="S660" s="26"/>
      <c r="T660" s="26"/>
      <c r="U660" s="21"/>
      <c r="V660" s="26"/>
      <c r="W660" s="31"/>
      <c r="X660" s="109"/>
      <c r="Y660" s="31"/>
      <c r="Z660" s="12"/>
      <c r="AA660" s="31"/>
      <c r="AB660" s="13"/>
      <c r="AD660" s="32"/>
      <c r="AF660" s="25"/>
      <c r="AH660" s="26"/>
      <c r="AI660" s="26"/>
      <c r="AK660" s="25"/>
    </row>
    <row r="661" spans="1:37" s="23" customFormat="1" x14ac:dyDescent="0.25">
      <c r="A661" s="54"/>
      <c r="B661" s="43"/>
      <c r="C661" s="57"/>
      <c r="D661" s="16"/>
      <c r="E661" s="50"/>
      <c r="F661" s="26"/>
      <c r="G661" s="26"/>
      <c r="H661" s="21"/>
      <c r="I661" s="50"/>
      <c r="J661" s="20"/>
      <c r="K661" s="26"/>
      <c r="L661" s="26"/>
      <c r="M661" s="26"/>
      <c r="N661" s="50"/>
      <c r="O661" s="135"/>
      <c r="P661" s="50"/>
      <c r="Q661" s="26"/>
      <c r="R661" s="20"/>
      <c r="S661" s="26"/>
      <c r="T661" s="26"/>
      <c r="U661" s="21"/>
      <c r="V661" s="26"/>
      <c r="W661" s="31"/>
      <c r="X661" s="109"/>
      <c r="Y661" s="31"/>
      <c r="Z661" s="12"/>
      <c r="AA661" s="31"/>
      <c r="AB661" s="13"/>
      <c r="AD661" s="32"/>
      <c r="AF661" s="25"/>
      <c r="AH661" s="26"/>
      <c r="AI661" s="26"/>
      <c r="AK661" s="25"/>
    </row>
    <row r="662" spans="1:37" s="23" customFormat="1" x14ac:dyDescent="0.25">
      <c r="A662" s="54"/>
      <c r="B662" s="43"/>
      <c r="C662" s="57"/>
      <c r="D662" s="16"/>
      <c r="E662" s="50"/>
      <c r="F662" s="26"/>
      <c r="G662" s="26"/>
      <c r="H662" s="21"/>
      <c r="I662" s="50"/>
      <c r="J662" s="20"/>
      <c r="K662" s="26"/>
      <c r="L662" s="26"/>
      <c r="M662" s="26"/>
      <c r="N662" s="50"/>
      <c r="O662" s="135"/>
      <c r="P662" s="50"/>
      <c r="Q662" s="26"/>
      <c r="R662" s="20"/>
      <c r="S662" s="26"/>
      <c r="T662" s="26"/>
      <c r="U662" s="21"/>
      <c r="V662" s="26"/>
      <c r="W662" s="31"/>
      <c r="X662" s="109"/>
      <c r="Y662" s="31"/>
      <c r="Z662" s="12"/>
      <c r="AA662" s="31"/>
      <c r="AB662" s="13"/>
      <c r="AD662" s="32"/>
      <c r="AF662" s="25"/>
      <c r="AH662" s="26"/>
      <c r="AI662" s="26"/>
      <c r="AK662" s="25"/>
    </row>
    <row r="663" spans="1:37" s="23" customFormat="1" x14ac:dyDescent="0.25">
      <c r="A663" s="54"/>
      <c r="B663" s="43"/>
      <c r="C663" s="57"/>
      <c r="D663" s="16"/>
      <c r="E663" s="50"/>
      <c r="F663" s="26"/>
      <c r="G663" s="26"/>
      <c r="H663" s="21"/>
      <c r="I663" s="50"/>
      <c r="J663" s="20"/>
      <c r="K663" s="26"/>
      <c r="L663" s="26"/>
      <c r="M663" s="26"/>
      <c r="N663" s="50"/>
      <c r="O663" s="135"/>
      <c r="P663" s="50"/>
      <c r="Q663" s="26"/>
      <c r="R663" s="20"/>
      <c r="S663" s="26"/>
      <c r="T663" s="26"/>
      <c r="U663" s="21"/>
      <c r="V663" s="26"/>
      <c r="W663" s="31"/>
      <c r="X663" s="109"/>
      <c r="Y663" s="31"/>
      <c r="Z663" s="12"/>
      <c r="AA663" s="31"/>
      <c r="AB663" s="13"/>
      <c r="AD663" s="32"/>
      <c r="AF663" s="25"/>
      <c r="AH663" s="26"/>
      <c r="AI663" s="26"/>
      <c r="AK663" s="25"/>
    </row>
    <row r="664" spans="1:37" s="23" customFormat="1" x14ac:dyDescent="0.25">
      <c r="A664" s="54"/>
      <c r="B664" s="43"/>
      <c r="C664" s="57"/>
      <c r="D664" s="16"/>
      <c r="E664" s="50"/>
      <c r="F664" s="26"/>
      <c r="G664" s="26"/>
      <c r="H664" s="21"/>
      <c r="I664" s="50"/>
      <c r="J664" s="20"/>
      <c r="K664" s="26"/>
      <c r="L664" s="26"/>
      <c r="M664" s="26"/>
      <c r="N664" s="50"/>
      <c r="O664" s="135"/>
      <c r="P664" s="50"/>
      <c r="Q664" s="26"/>
      <c r="R664" s="20"/>
      <c r="S664" s="26"/>
      <c r="T664" s="26"/>
      <c r="U664" s="21"/>
      <c r="V664" s="26"/>
      <c r="W664" s="31"/>
      <c r="X664" s="109"/>
      <c r="Y664" s="31"/>
      <c r="Z664" s="12"/>
      <c r="AA664" s="31"/>
      <c r="AB664" s="13"/>
      <c r="AD664" s="32"/>
      <c r="AF664" s="25"/>
      <c r="AH664" s="26"/>
      <c r="AI664" s="26"/>
      <c r="AK664" s="25"/>
    </row>
    <row r="665" spans="1:37" s="23" customFormat="1" x14ac:dyDescent="0.25">
      <c r="A665" s="54"/>
      <c r="B665" s="43"/>
      <c r="C665" s="57"/>
      <c r="D665" s="16"/>
      <c r="E665" s="50"/>
      <c r="F665" s="26"/>
      <c r="G665" s="26"/>
      <c r="H665" s="21"/>
      <c r="I665" s="50"/>
      <c r="J665" s="20"/>
      <c r="K665" s="26"/>
      <c r="L665" s="26"/>
      <c r="M665" s="26"/>
      <c r="N665" s="50"/>
      <c r="O665" s="135"/>
      <c r="P665" s="50"/>
      <c r="Q665" s="26"/>
      <c r="R665" s="20"/>
      <c r="S665" s="26"/>
      <c r="T665" s="26"/>
      <c r="U665" s="21"/>
      <c r="V665" s="26"/>
      <c r="W665" s="31"/>
      <c r="X665" s="109"/>
      <c r="Y665" s="31"/>
      <c r="Z665" s="12"/>
      <c r="AA665" s="31"/>
      <c r="AB665" s="13"/>
      <c r="AD665" s="32"/>
      <c r="AF665" s="25"/>
      <c r="AH665" s="26"/>
      <c r="AI665" s="26"/>
      <c r="AK665" s="25"/>
    </row>
    <row r="666" spans="1:37" s="23" customFormat="1" x14ac:dyDescent="0.25">
      <c r="A666" s="54"/>
      <c r="B666" s="43"/>
      <c r="C666" s="57"/>
      <c r="D666" s="16"/>
      <c r="E666" s="50"/>
      <c r="F666" s="26"/>
      <c r="G666" s="26"/>
      <c r="H666" s="21"/>
      <c r="I666" s="50"/>
      <c r="J666" s="20"/>
      <c r="K666" s="26"/>
      <c r="L666" s="26"/>
      <c r="M666" s="26"/>
      <c r="N666" s="50"/>
      <c r="O666" s="135"/>
      <c r="P666" s="50"/>
      <c r="Q666" s="26"/>
      <c r="R666" s="20"/>
      <c r="S666" s="26"/>
      <c r="T666" s="26"/>
      <c r="U666" s="21"/>
      <c r="V666" s="26"/>
      <c r="W666" s="31"/>
      <c r="X666" s="109"/>
      <c r="Y666" s="31"/>
      <c r="Z666" s="12"/>
      <c r="AA666" s="31"/>
      <c r="AB666" s="13"/>
      <c r="AD666" s="32"/>
      <c r="AF666" s="25"/>
      <c r="AH666" s="26"/>
      <c r="AI666" s="26"/>
      <c r="AK666" s="25"/>
    </row>
    <row r="667" spans="1:37" s="23" customFormat="1" x14ac:dyDescent="0.25">
      <c r="A667" s="54"/>
      <c r="B667" s="43"/>
      <c r="C667" s="57"/>
      <c r="D667" s="16"/>
      <c r="E667" s="50"/>
      <c r="F667" s="26"/>
      <c r="G667" s="26"/>
      <c r="H667" s="21"/>
      <c r="I667" s="50"/>
      <c r="J667" s="20"/>
      <c r="K667" s="26"/>
      <c r="L667" s="26"/>
      <c r="M667" s="26"/>
      <c r="N667" s="50"/>
      <c r="O667" s="135"/>
      <c r="P667" s="50"/>
      <c r="Q667" s="26"/>
      <c r="R667" s="20"/>
      <c r="S667" s="26"/>
      <c r="T667" s="26"/>
      <c r="U667" s="21"/>
      <c r="V667" s="26"/>
      <c r="W667" s="31"/>
      <c r="X667" s="109"/>
      <c r="Y667" s="31"/>
      <c r="Z667" s="12"/>
      <c r="AA667" s="31"/>
      <c r="AB667" s="13"/>
      <c r="AD667" s="32"/>
      <c r="AF667" s="25"/>
      <c r="AH667" s="26"/>
      <c r="AI667" s="26"/>
      <c r="AK667" s="25"/>
    </row>
    <row r="668" spans="1:37" s="23" customFormat="1" x14ac:dyDescent="0.25">
      <c r="A668" s="54"/>
      <c r="B668" s="43"/>
      <c r="C668" s="57"/>
      <c r="D668" s="16"/>
      <c r="E668" s="50"/>
      <c r="F668" s="26"/>
      <c r="G668" s="26"/>
      <c r="H668" s="21"/>
      <c r="I668" s="50"/>
      <c r="J668" s="20"/>
      <c r="K668" s="26"/>
      <c r="L668" s="26"/>
      <c r="M668" s="26"/>
      <c r="N668" s="50"/>
      <c r="O668" s="135"/>
      <c r="P668" s="50"/>
      <c r="Q668" s="26"/>
      <c r="R668" s="20"/>
      <c r="S668" s="26"/>
      <c r="T668" s="26"/>
      <c r="U668" s="21"/>
      <c r="V668" s="26"/>
      <c r="W668" s="31"/>
      <c r="X668" s="109"/>
      <c r="Y668" s="31"/>
      <c r="Z668" s="12"/>
      <c r="AA668" s="31"/>
      <c r="AB668" s="13"/>
      <c r="AD668" s="32"/>
      <c r="AF668" s="25"/>
      <c r="AH668" s="26"/>
      <c r="AI668" s="26"/>
      <c r="AK668" s="25"/>
    </row>
    <row r="669" spans="1:37" s="23" customFormat="1" x14ac:dyDescent="0.25">
      <c r="A669" s="54"/>
      <c r="B669" s="43"/>
      <c r="C669" s="57"/>
      <c r="D669" s="16"/>
      <c r="E669" s="50"/>
      <c r="F669" s="26"/>
      <c r="G669" s="26"/>
      <c r="H669" s="21"/>
      <c r="I669" s="50"/>
      <c r="J669" s="20"/>
      <c r="K669" s="26"/>
      <c r="L669" s="26"/>
      <c r="M669" s="26"/>
      <c r="N669" s="50"/>
      <c r="O669" s="135"/>
      <c r="P669" s="50"/>
      <c r="Q669" s="26"/>
      <c r="R669" s="20"/>
      <c r="S669" s="26"/>
      <c r="T669" s="26"/>
      <c r="U669" s="21"/>
      <c r="V669" s="26"/>
      <c r="W669" s="31"/>
      <c r="X669" s="109"/>
      <c r="Y669" s="31"/>
      <c r="Z669" s="12"/>
      <c r="AA669" s="31"/>
      <c r="AB669" s="13"/>
      <c r="AD669" s="32"/>
      <c r="AF669" s="25"/>
      <c r="AH669" s="26"/>
      <c r="AI669" s="26"/>
      <c r="AK669" s="25"/>
    </row>
    <row r="670" spans="1:37" s="23" customFormat="1" x14ac:dyDescent="0.25">
      <c r="A670" s="54"/>
      <c r="B670" s="43"/>
      <c r="C670" s="57"/>
      <c r="D670" s="16"/>
      <c r="E670" s="50"/>
      <c r="F670" s="26"/>
      <c r="G670" s="26"/>
      <c r="H670" s="21"/>
      <c r="I670" s="50"/>
      <c r="J670" s="20"/>
      <c r="K670" s="26"/>
      <c r="L670" s="26"/>
      <c r="M670" s="26"/>
      <c r="N670" s="50"/>
      <c r="O670" s="135"/>
      <c r="P670" s="50"/>
      <c r="Q670" s="26"/>
      <c r="R670" s="20"/>
      <c r="S670" s="26"/>
      <c r="T670" s="26"/>
      <c r="U670" s="21"/>
      <c r="V670" s="26"/>
      <c r="W670" s="31"/>
      <c r="X670" s="109"/>
      <c r="Y670" s="31"/>
      <c r="Z670" s="12"/>
      <c r="AA670" s="31"/>
      <c r="AB670" s="13"/>
      <c r="AD670" s="32"/>
      <c r="AF670" s="25"/>
      <c r="AH670" s="26"/>
      <c r="AI670" s="26"/>
      <c r="AK670" s="25"/>
    </row>
    <row r="671" spans="1:37" s="23" customFormat="1" x14ac:dyDescent="0.25">
      <c r="A671" s="54"/>
      <c r="B671" s="43"/>
      <c r="C671" s="57"/>
      <c r="D671" s="16"/>
      <c r="E671" s="50"/>
      <c r="F671" s="26"/>
      <c r="G671" s="26"/>
      <c r="H671" s="21"/>
      <c r="I671" s="50"/>
      <c r="J671" s="20"/>
      <c r="K671" s="26"/>
      <c r="L671" s="26"/>
      <c r="M671" s="26"/>
      <c r="N671" s="50"/>
      <c r="O671" s="135"/>
      <c r="P671" s="50"/>
      <c r="Q671" s="26"/>
      <c r="R671" s="20"/>
      <c r="S671" s="26"/>
      <c r="T671" s="26"/>
      <c r="U671" s="21"/>
      <c r="V671" s="26"/>
      <c r="W671" s="31"/>
      <c r="X671" s="109"/>
      <c r="Y671" s="31"/>
      <c r="Z671" s="12"/>
      <c r="AA671" s="31"/>
      <c r="AB671" s="13"/>
      <c r="AD671" s="32"/>
      <c r="AF671" s="25"/>
      <c r="AH671" s="26"/>
      <c r="AI671" s="26"/>
      <c r="AK671" s="25"/>
    </row>
    <row r="672" spans="1:37" s="23" customFormat="1" x14ac:dyDescent="0.25">
      <c r="A672" s="54"/>
      <c r="B672" s="43"/>
      <c r="C672" s="57"/>
      <c r="D672" s="16"/>
      <c r="E672" s="50"/>
      <c r="F672" s="26"/>
      <c r="G672" s="26"/>
      <c r="H672" s="21"/>
      <c r="I672" s="50"/>
      <c r="J672" s="20"/>
      <c r="K672" s="26"/>
      <c r="L672" s="26"/>
      <c r="M672" s="26"/>
      <c r="N672" s="50"/>
      <c r="O672" s="135"/>
      <c r="P672" s="50"/>
      <c r="Q672" s="26"/>
      <c r="R672" s="20"/>
      <c r="S672" s="26"/>
      <c r="T672" s="26"/>
      <c r="U672" s="21"/>
      <c r="V672" s="26"/>
      <c r="W672" s="31"/>
      <c r="X672" s="109"/>
      <c r="Y672" s="31"/>
      <c r="Z672" s="12"/>
      <c r="AA672" s="31"/>
      <c r="AB672" s="13"/>
      <c r="AD672" s="32"/>
      <c r="AF672" s="25"/>
      <c r="AH672" s="26"/>
      <c r="AI672" s="26"/>
      <c r="AK672" s="25"/>
    </row>
    <row r="673" spans="1:37" s="23" customFormat="1" x14ac:dyDescent="0.25">
      <c r="A673" s="54"/>
      <c r="B673" s="43"/>
      <c r="C673" s="57"/>
      <c r="D673" s="16"/>
      <c r="E673" s="50"/>
      <c r="F673" s="26"/>
      <c r="G673" s="26"/>
      <c r="H673" s="21"/>
      <c r="I673" s="50"/>
      <c r="J673" s="20"/>
      <c r="K673" s="26"/>
      <c r="L673" s="26"/>
      <c r="M673" s="26"/>
      <c r="N673" s="50"/>
      <c r="O673" s="135"/>
      <c r="P673" s="50"/>
      <c r="Q673" s="26"/>
      <c r="R673" s="20"/>
      <c r="S673" s="26"/>
      <c r="T673" s="26"/>
      <c r="U673" s="21"/>
      <c r="V673" s="26"/>
      <c r="W673" s="31"/>
      <c r="X673" s="109"/>
      <c r="Y673" s="31"/>
      <c r="Z673" s="12"/>
      <c r="AA673" s="31"/>
      <c r="AB673" s="13"/>
      <c r="AD673" s="32"/>
      <c r="AF673" s="25"/>
      <c r="AH673" s="26"/>
      <c r="AI673" s="26"/>
      <c r="AK673" s="25"/>
    </row>
    <row r="674" spans="1:37" s="23" customFormat="1" x14ac:dyDescent="0.25">
      <c r="A674" s="54"/>
      <c r="B674" s="43"/>
      <c r="C674" s="57"/>
      <c r="D674" s="16"/>
      <c r="E674" s="50"/>
      <c r="F674" s="26"/>
      <c r="G674" s="26"/>
      <c r="H674" s="21"/>
      <c r="I674" s="50"/>
      <c r="J674" s="20"/>
      <c r="K674" s="26"/>
      <c r="L674" s="26"/>
      <c r="M674" s="26"/>
      <c r="N674" s="50"/>
      <c r="O674" s="135"/>
      <c r="P674" s="50"/>
      <c r="Q674" s="26"/>
      <c r="R674" s="20"/>
      <c r="S674" s="26"/>
      <c r="T674" s="26"/>
      <c r="U674" s="21"/>
      <c r="V674" s="26"/>
      <c r="W674" s="31"/>
      <c r="X674" s="109"/>
      <c r="Y674" s="31"/>
      <c r="Z674" s="12"/>
      <c r="AA674" s="31"/>
      <c r="AB674" s="13"/>
      <c r="AD674" s="32"/>
      <c r="AF674" s="25"/>
      <c r="AH674" s="26"/>
      <c r="AI674" s="26"/>
      <c r="AK674" s="25"/>
    </row>
    <row r="675" spans="1:37" s="23" customFormat="1" x14ac:dyDescent="0.25">
      <c r="A675" s="54"/>
      <c r="B675" s="43"/>
      <c r="C675" s="57"/>
      <c r="D675" s="16"/>
      <c r="E675" s="50"/>
      <c r="F675" s="26"/>
      <c r="G675" s="26"/>
      <c r="H675" s="21"/>
      <c r="I675" s="50"/>
      <c r="J675" s="20"/>
      <c r="K675" s="26"/>
      <c r="L675" s="26"/>
      <c r="M675" s="26"/>
      <c r="N675" s="50"/>
      <c r="O675" s="135"/>
      <c r="P675" s="50"/>
      <c r="Q675" s="26"/>
      <c r="R675" s="20"/>
      <c r="S675" s="26"/>
      <c r="T675" s="26"/>
      <c r="U675" s="21"/>
      <c r="V675" s="26"/>
      <c r="W675" s="31"/>
      <c r="X675" s="109"/>
      <c r="Y675" s="31"/>
      <c r="Z675" s="12"/>
      <c r="AA675" s="31"/>
      <c r="AB675" s="13"/>
      <c r="AD675" s="32"/>
      <c r="AF675" s="25"/>
      <c r="AH675" s="26"/>
      <c r="AI675" s="26"/>
      <c r="AK675" s="25"/>
    </row>
    <row r="676" spans="1:37" s="23" customFormat="1" x14ac:dyDescent="0.25">
      <c r="A676" s="54"/>
      <c r="B676" s="43"/>
      <c r="C676" s="57"/>
      <c r="D676" s="16"/>
      <c r="E676" s="50"/>
      <c r="F676" s="26"/>
      <c r="G676" s="26"/>
      <c r="H676" s="21"/>
      <c r="I676" s="50"/>
      <c r="J676" s="20"/>
      <c r="K676" s="26"/>
      <c r="L676" s="26"/>
      <c r="M676" s="26"/>
      <c r="N676" s="50"/>
      <c r="O676" s="135"/>
      <c r="P676" s="50"/>
      <c r="Q676" s="26"/>
      <c r="R676" s="20"/>
      <c r="S676" s="26"/>
      <c r="T676" s="26"/>
      <c r="U676" s="21"/>
      <c r="V676" s="26"/>
      <c r="W676" s="31"/>
      <c r="X676" s="109"/>
      <c r="Y676" s="31"/>
      <c r="Z676" s="12"/>
      <c r="AA676" s="31"/>
      <c r="AB676" s="13"/>
      <c r="AD676" s="32"/>
      <c r="AF676" s="25"/>
      <c r="AH676" s="26"/>
      <c r="AI676" s="26"/>
      <c r="AK676" s="25"/>
    </row>
    <row r="677" spans="1:37" s="23" customFormat="1" x14ac:dyDescent="0.25">
      <c r="A677" s="54"/>
      <c r="B677" s="43"/>
      <c r="C677" s="57"/>
      <c r="D677" s="16"/>
      <c r="E677" s="50"/>
      <c r="F677" s="26"/>
      <c r="G677" s="26"/>
      <c r="H677" s="21"/>
      <c r="I677" s="50"/>
      <c r="J677" s="20"/>
      <c r="K677" s="26"/>
      <c r="L677" s="26"/>
      <c r="M677" s="26"/>
      <c r="N677" s="50"/>
      <c r="O677" s="135"/>
      <c r="P677" s="50"/>
      <c r="Q677" s="26"/>
      <c r="R677" s="20"/>
      <c r="S677" s="26"/>
      <c r="T677" s="26"/>
      <c r="U677" s="21"/>
      <c r="V677" s="26"/>
      <c r="W677" s="31"/>
      <c r="X677" s="109"/>
      <c r="Y677" s="31"/>
      <c r="Z677" s="12"/>
      <c r="AA677" s="31"/>
      <c r="AB677" s="13"/>
      <c r="AD677" s="32"/>
      <c r="AF677" s="25"/>
      <c r="AH677" s="26"/>
      <c r="AI677" s="26"/>
      <c r="AK677" s="25"/>
    </row>
    <row r="678" spans="1:37" s="23" customFormat="1" x14ac:dyDescent="0.25">
      <c r="A678" s="54"/>
      <c r="B678" s="43"/>
      <c r="C678" s="57"/>
      <c r="D678" s="16"/>
      <c r="E678" s="50"/>
      <c r="F678" s="26"/>
      <c r="G678" s="26"/>
      <c r="H678" s="21"/>
      <c r="I678" s="50"/>
      <c r="J678" s="20"/>
      <c r="K678" s="26"/>
      <c r="L678" s="26"/>
      <c r="M678" s="26"/>
      <c r="N678" s="50"/>
      <c r="O678" s="135"/>
      <c r="P678" s="50"/>
      <c r="Q678" s="26"/>
      <c r="R678" s="20"/>
      <c r="S678" s="26"/>
      <c r="T678" s="26"/>
      <c r="U678" s="21"/>
      <c r="V678" s="26"/>
      <c r="W678" s="31"/>
      <c r="X678" s="109"/>
      <c r="Y678" s="31"/>
      <c r="Z678" s="12"/>
      <c r="AA678" s="31"/>
      <c r="AB678" s="13"/>
      <c r="AD678" s="32"/>
      <c r="AF678" s="25"/>
      <c r="AH678" s="26"/>
      <c r="AI678" s="26"/>
      <c r="AK678" s="25"/>
    </row>
    <row r="679" spans="1:37" s="23" customFormat="1" x14ac:dyDescent="0.25">
      <c r="A679" s="54"/>
      <c r="B679" s="43"/>
      <c r="C679" s="57"/>
      <c r="D679" s="16"/>
      <c r="E679" s="50"/>
      <c r="F679" s="26"/>
      <c r="G679" s="26"/>
      <c r="H679" s="21"/>
      <c r="I679" s="50"/>
      <c r="J679" s="20"/>
      <c r="K679" s="26"/>
      <c r="L679" s="26"/>
      <c r="M679" s="26"/>
      <c r="N679" s="50"/>
      <c r="O679" s="135"/>
      <c r="P679" s="50"/>
      <c r="Q679" s="26"/>
      <c r="R679" s="20"/>
      <c r="S679" s="26"/>
      <c r="T679" s="26"/>
      <c r="U679" s="21"/>
      <c r="V679" s="26"/>
      <c r="W679" s="31"/>
      <c r="X679" s="109"/>
      <c r="Y679" s="31"/>
      <c r="Z679" s="12"/>
      <c r="AA679" s="31"/>
      <c r="AB679" s="13"/>
      <c r="AD679" s="32"/>
      <c r="AF679" s="25"/>
      <c r="AH679" s="26"/>
      <c r="AI679" s="26"/>
      <c r="AK679" s="25"/>
    </row>
    <row r="680" spans="1:37" s="23" customFormat="1" x14ac:dyDescent="0.25">
      <c r="A680" s="54"/>
      <c r="B680" s="43"/>
      <c r="C680" s="57"/>
      <c r="D680" s="16"/>
      <c r="E680" s="50"/>
      <c r="F680" s="26"/>
      <c r="G680" s="26"/>
      <c r="H680" s="21"/>
      <c r="I680" s="50"/>
      <c r="J680" s="20"/>
      <c r="K680" s="26"/>
      <c r="L680" s="26"/>
      <c r="M680" s="26"/>
      <c r="N680" s="50"/>
      <c r="O680" s="135"/>
      <c r="P680" s="50"/>
      <c r="Q680" s="26"/>
      <c r="R680" s="20"/>
      <c r="S680" s="26"/>
      <c r="T680" s="26"/>
      <c r="U680" s="21"/>
      <c r="V680" s="26"/>
      <c r="W680" s="31"/>
      <c r="X680" s="109"/>
      <c r="Y680" s="31"/>
      <c r="Z680" s="12"/>
      <c r="AA680" s="31"/>
      <c r="AB680" s="13"/>
      <c r="AD680" s="32"/>
      <c r="AF680" s="25"/>
      <c r="AH680" s="26"/>
      <c r="AI680" s="26"/>
      <c r="AK680" s="25"/>
    </row>
    <row r="681" spans="1:37" s="23" customFormat="1" x14ac:dyDescent="0.25">
      <c r="A681" s="54"/>
      <c r="B681" s="43"/>
      <c r="C681" s="57"/>
      <c r="D681" s="16"/>
      <c r="E681" s="50"/>
      <c r="F681" s="26"/>
      <c r="G681" s="26"/>
      <c r="H681" s="21"/>
      <c r="I681" s="50"/>
      <c r="J681" s="20"/>
      <c r="K681" s="26"/>
      <c r="L681" s="26"/>
      <c r="M681" s="26"/>
      <c r="N681" s="50"/>
      <c r="O681" s="135"/>
      <c r="P681" s="50"/>
      <c r="Q681" s="26"/>
      <c r="R681" s="20"/>
      <c r="S681" s="26"/>
      <c r="T681" s="26"/>
      <c r="U681" s="21"/>
      <c r="V681" s="26"/>
      <c r="W681" s="31"/>
      <c r="X681" s="109"/>
      <c r="Y681" s="31"/>
      <c r="Z681" s="12"/>
      <c r="AA681" s="31"/>
      <c r="AB681" s="13"/>
      <c r="AD681" s="32"/>
      <c r="AF681" s="25"/>
      <c r="AH681" s="26"/>
      <c r="AI681" s="26"/>
      <c r="AK681" s="25"/>
    </row>
    <row r="682" spans="1:37" s="23" customFormat="1" x14ac:dyDescent="0.25">
      <c r="A682" s="54"/>
      <c r="B682" s="43"/>
      <c r="C682" s="57"/>
      <c r="D682" s="16"/>
      <c r="E682" s="50"/>
      <c r="F682" s="26"/>
      <c r="G682" s="26"/>
      <c r="H682" s="21"/>
      <c r="I682" s="50"/>
      <c r="J682" s="20"/>
      <c r="K682" s="26"/>
      <c r="L682" s="26"/>
      <c r="M682" s="26"/>
      <c r="N682" s="50"/>
      <c r="O682" s="135"/>
      <c r="P682" s="50"/>
      <c r="Q682" s="26"/>
      <c r="R682" s="20"/>
      <c r="S682" s="26"/>
      <c r="T682" s="26"/>
      <c r="U682" s="21"/>
      <c r="V682" s="26"/>
      <c r="W682" s="31"/>
      <c r="X682" s="109"/>
      <c r="Y682" s="31"/>
      <c r="Z682" s="12"/>
      <c r="AA682" s="31"/>
      <c r="AB682" s="13"/>
      <c r="AD682" s="32"/>
      <c r="AF682" s="25"/>
      <c r="AH682" s="26"/>
      <c r="AI682" s="26"/>
      <c r="AK682" s="25"/>
    </row>
    <row r="683" spans="1:37" s="23" customFormat="1" x14ac:dyDescent="0.25">
      <c r="A683" s="54"/>
      <c r="B683" s="43"/>
      <c r="C683" s="57"/>
      <c r="D683" s="16"/>
      <c r="E683" s="50"/>
      <c r="F683" s="26"/>
      <c r="G683" s="26"/>
      <c r="H683" s="21"/>
      <c r="I683" s="50"/>
      <c r="J683" s="20"/>
      <c r="K683" s="26"/>
      <c r="L683" s="26"/>
      <c r="M683" s="26"/>
      <c r="N683" s="50"/>
      <c r="O683" s="135"/>
      <c r="P683" s="50"/>
      <c r="Q683" s="26"/>
      <c r="R683" s="20"/>
      <c r="S683" s="26"/>
      <c r="T683" s="26"/>
      <c r="U683" s="21"/>
      <c r="V683" s="26"/>
      <c r="W683" s="31"/>
      <c r="X683" s="109"/>
      <c r="Y683" s="31"/>
      <c r="Z683" s="12"/>
      <c r="AA683" s="31"/>
      <c r="AB683" s="13"/>
      <c r="AD683" s="32"/>
      <c r="AF683" s="25"/>
      <c r="AH683" s="26"/>
      <c r="AI683" s="26"/>
      <c r="AK683" s="25"/>
    </row>
    <row r="684" spans="1:37" s="23" customFormat="1" x14ac:dyDescent="0.25">
      <c r="A684" s="54"/>
      <c r="B684" s="43"/>
      <c r="C684" s="57"/>
      <c r="D684" s="16"/>
      <c r="E684" s="50"/>
      <c r="F684" s="26"/>
      <c r="G684" s="26"/>
      <c r="H684" s="21"/>
      <c r="I684" s="50"/>
      <c r="J684" s="20"/>
      <c r="K684" s="26"/>
      <c r="L684" s="26"/>
      <c r="M684" s="26"/>
      <c r="N684" s="50"/>
      <c r="O684" s="135"/>
      <c r="P684" s="50"/>
      <c r="Q684" s="26"/>
      <c r="R684" s="20"/>
      <c r="S684" s="26"/>
      <c r="T684" s="26"/>
      <c r="U684" s="21"/>
      <c r="V684" s="26"/>
      <c r="W684" s="31"/>
      <c r="X684" s="109"/>
      <c r="Y684" s="31"/>
      <c r="Z684" s="12"/>
      <c r="AA684" s="31"/>
      <c r="AB684" s="13"/>
      <c r="AD684" s="32"/>
      <c r="AF684" s="25"/>
      <c r="AH684" s="26"/>
      <c r="AI684" s="26"/>
      <c r="AK684" s="25"/>
    </row>
    <row r="685" spans="1:37" s="23" customFormat="1" x14ac:dyDescent="0.25">
      <c r="A685" s="54"/>
      <c r="B685" s="43"/>
      <c r="C685" s="57"/>
      <c r="D685" s="16"/>
      <c r="E685" s="50"/>
      <c r="F685" s="26"/>
      <c r="G685" s="26"/>
      <c r="H685" s="21"/>
      <c r="I685" s="50"/>
      <c r="J685" s="20"/>
      <c r="K685" s="26"/>
      <c r="L685" s="26"/>
      <c r="M685" s="26"/>
      <c r="N685" s="50"/>
      <c r="O685" s="135"/>
      <c r="P685" s="50"/>
      <c r="Q685" s="26"/>
      <c r="R685" s="20"/>
      <c r="S685" s="26"/>
      <c r="T685" s="26"/>
      <c r="U685" s="21"/>
      <c r="V685" s="26"/>
      <c r="W685" s="31"/>
      <c r="X685" s="109"/>
      <c r="Y685" s="31"/>
      <c r="Z685" s="12"/>
      <c r="AA685" s="31"/>
      <c r="AB685" s="13"/>
      <c r="AD685" s="32"/>
      <c r="AF685" s="25"/>
      <c r="AH685" s="26"/>
      <c r="AI685" s="26"/>
      <c r="AK685" s="25"/>
    </row>
    <row r="686" spans="1:37" s="23" customFormat="1" x14ac:dyDescent="0.25">
      <c r="A686" s="54"/>
      <c r="B686" s="43"/>
      <c r="C686" s="57"/>
      <c r="D686" s="16"/>
      <c r="E686" s="50"/>
      <c r="F686" s="26"/>
      <c r="G686" s="26"/>
      <c r="H686" s="21"/>
      <c r="I686" s="50"/>
      <c r="J686" s="20"/>
      <c r="K686" s="26"/>
      <c r="L686" s="26"/>
      <c r="M686" s="26"/>
      <c r="N686" s="50"/>
      <c r="O686" s="135"/>
      <c r="P686" s="50"/>
      <c r="Q686" s="26"/>
      <c r="R686" s="20"/>
      <c r="S686" s="26"/>
      <c r="T686" s="26"/>
      <c r="U686" s="21"/>
      <c r="V686" s="26"/>
      <c r="W686" s="31"/>
      <c r="X686" s="109"/>
      <c r="Y686" s="31"/>
      <c r="Z686" s="12"/>
      <c r="AA686" s="31"/>
      <c r="AB686" s="13"/>
      <c r="AD686" s="32"/>
      <c r="AF686" s="25"/>
      <c r="AH686" s="26"/>
      <c r="AI686" s="26"/>
      <c r="AK686" s="25"/>
    </row>
    <row r="687" spans="1:37" s="23" customFormat="1" x14ac:dyDescent="0.25">
      <c r="A687" s="54"/>
      <c r="B687" s="43"/>
      <c r="C687" s="57"/>
      <c r="D687" s="16"/>
      <c r="E687" s="50"/>
      <c r="F687" s="26"/>
      <c r="G687" s="26"/>
      <c r="H687" s="21"/>
      <c r="I687" s="50"/>
      <c r="J687" s="20"/>
      <c r="K687" s="26"/>
      <c r="L687" s="26"/>
      <c r="M687" s="26"/>
      <c r="N687" s="50"/>
      <c r="O687" s="135"/>
      <c r="P687" s="50"/>
      <c r="Q687" s="26"/>
      <c r="R687" s="20"/>
      <c r="S687" s="26"/>
      <c r="T687" s="26"/>
      <c r="U687" s="21"/>
      <c r="V687" s="26"/>
      <c r="W687" s="31"/>
      <c r="X687" s="109"/>
      <c r="Y687" s="31"/>
      <c r="Z687" s="12"/>
      <c r="AA687" s="31"/>
      <c r="AB687" s="13"/>
      <c r="AD687" s="32"/>
      <c r="AF687" s="25"/>
      <c r="AH687" s="26"/>
      <c r="AI687" s="26"/>
      <c r="AK687" s="25"/>
    </row>
    <row r="688" spans="1:37" s="23" customFormat="1" x14ac:dyDescent="0.25">
      <c r="A688" s="54"/>
      <c r="B688" s="43"/>
      <c r="C688" s="57"/>
      <c r="D688" s="16"/>
      <c r="E688" s="50"/>
      <c r="F688" s="26"/>
      <c r="G688" s="26"/>
      <c r="H688" s="21"/>
      <c r="I688" s="50"/>
      <c r="J688" s="20"/>
      <c r="K688" s="26"/>
      <c r="L688" s="26"/>
      <c r="M688" s="26"/>
      <c r="N688" s="50"/>
      <c r="O688" s="135"/>
      <c r="P688" s="50"/>
      <c r="Q688" s="26"/>
      <c r="R688" s="20"/>
      <c r="S688" s="26"/>
      <c r="T688" s="26"/>
      <c r="U688" s="21"/>
      <c r="V688" s="26"/>
      <c r="W688" s="31"/>
      <c r="X688" s="109"/>
      <c r="Y688" s="31"/>
      <c r="Z688" s="12"/>
      <c r="AA688" s="31"/>
      <c r="AB688" s="13"/>
      <c r="AD688" s="32"/>
      <c r="AF688" s="25"/>
      <c r="AH688" s="26"/>
      <c r="AI688" s="26"/>
      <c r="AK688" s="25"/>
    </row>
    <row r="689" spans="1:37" s="23" customFormat="1" x14ac:dyDescent="0.25">
      <c r="A689" s="54"/>
      <c r="B689" s="43"/>
      <c r="C689" s="57"/>
      <c r="D689" s="16"/>
      <c r="E689" s="50"/>
      <c r="F689" s="26"/>
      <c r="G689" s="26"/>
      <c r="H689" s="21"/>
      <c r="I689" s="50"/>
      <c r="J689" s="20"/>
      <c r="K689" s="26"/>
      <c r="L689" s="26"/>
      <c r="M689" s="26"/>
      <c r="N689" s="50"/>
      <c r="O689" s="135"/>
      <c r="P689" s="50"/>
      <c r="Q689" s="26"/>
      <c r="R689" s="20"/>
      <c r="S689" s="26"/>
      <c r="T689" s="26"/>
      <c r="U689" s="21"/>
      <c r="V689" s="26"/>
      <c r="W689" s="31"/>
      <c r="X689" s="109"/>
      <c r="Y689" s="31"/>
      <c r="Z689" s="12"/>
      <c r="AA689" s="31"/>
      <c r="AB689" s="13"/>
      <c r="AD689" s="32"/>
      <c r="AF689" s="25"/>
      <c r="AH689" s="26"/>
      <c r="AI689" s="26"/>
      <c r="AK689" s="25"/>
    </row>
    <row r="690" spans="1:37" s="23" customFormat="1" x14ac:dyDescent="0.25">
      <c r="A690" s="54"/>
      <c r="B690" s="43"/>
      <c r="C690" s="57"/>
      <c r="D690" s="16"/>
      <c r="E690" s="50"/>
      <c r="F690" s="26"/>
      <c r="G690" s="26"/>
      <c r="H690" s="21"/>
      <c r="I690" s="50"/>
      <c r="J690" s="20"/>
      <c r="K690" s="26"/>
      <c r="L690" s="26"/>
      <c r="M690" s="26"/>
      <c r="N690" s="50"/>
      <c r="O690" s="135"/>
      <c r="P690" s="50"/>
      <c r="Q690" s="26"/>
      <c r="R690" s="20"/>
      <c r="S690" s="26"/>
      <c r="T690" s="26"/>
      <c r="U690" s="21"/>
      <c r="V690" s="26"/>
      <c r="W690" s="31"/>
      <c r="X690" s="109"/>
      <c r="Y690" s="31"/>
      <c r="Z690" s="12"/>
      <c r="AA690" s="31"/>
      <c r="AB690" s="13"/>
      <c r="AD690" s="32"/>
      <c r="AF690" s="25"/>
      <c r="AH690" s="26"/>
      <c r="AI690" s="26"/>
      <c r="AK690" s="25"/>
    </row>
    <row r="691" spans="1:37" s="23" customFormat="1" x14ac:dyDescent="0.25">
      <c r="A691" s="54"/>
      <c r="B691" s="43"/>
      <c r="C691" s="57"/>
      <c r="D691" s="16"/>
      <c r="E691" s="50"/>
      <c r="F691" s="26"/>
      <c r="G691" s="26"/>
      <c r="H691" s="21"/>
      <c r="I691" s="50"/>
      <c r="J691" s="20"/>
      <c r="K691" s="26"/>
      <c r="L691" s="26"/>
      <c r="M691" s="26"/>
      <c r="N691" s="50"/>
      <c r="O691" s="135"/>
      <c r="P691" s="50"/>
      <c r="Q691" s="26"/>
      <c r="R691" s="20"/>
      <c r="S691" s="26"/>
      <c r="T691" s="26"/>
      <c r="U691" s="21"/>
      <c r="V691" s="26"/>
      <c r="W691" s="31"/>
      <c r="X691" s="109"/>
      <c r="Y691" s="31"/>
      <c r="Z691" s="12"/>
      <c r="AA691" s="31"/>
      <c r="AB691" s="13"/>
      <c r="AD691" s="32"/>
      <c r="AF691" s="25"/>
      <c r="AH691" s="26"/>
      <c r="AI691" s="26"/>
      <c r="AK691" s="25"/>
    </row>
    <row r="692" spans="1:37" s="23" customFormat="1" x14ac:dyDescent="0.25">
      <c r="A692" s="54"/>
      <c r="B692" s="43"/>
      <c r="C692" s="57"/>
      <c r="D692" s="16"/>
      <c r="E692" s="50"/>
      <c r="F692" s="26"/>
      <c r="G692" s="26"/>
      <c r="H692" s="21"/>
      <c r="I692" s="50"/>
      <c r="J692" s="20"/>
      <c r="K692" s="26"/>
      <c r="L692" s="26"/>
      <c r="M692" s="26"/>
      <c r="N692" s="50"/>
      <c r="O692" s="135"/>
      <c r="P692" s="50"/>
      <c r="Q692" s="26"/>
      <c r="R692" s="20"/>
      <c r="S692" s="26"/>
      <c r="T692" s="26"/>
      <c r="U692" s="21"/>
      <c r="V692" s="26"/>
      <c r="W692" s="31"/>
      <c r="X692" s="109"/>
      <c r="Y692" s="31"/>
      <c r="Z692" s="12"/>
      <c r="AA692" s="31"/>
      <c r="AB692" s="13"/>
      <c r="AD692" s="32"/>
      <c r="AF692" s="25"/>
      <c r="AH692" s="26"/>
      <c r="AI692" s="26"/>
      <c r="AK692" s="25"/>
    </row>
    <row r="693" spans="1:37" s="23" customFormat="1" x14ac:dyDescent="0.25">
      <c r="A693" s="54"/>
      <c r="B693" s="43"/>
      <c r="C693" s="57"/>
      <c r="D693" s="16"/>
      <c r="E693" s="50"/>
      <c r="F693" s="26"/>
      <c r="G693" s="26"/>
      <c r="H693" s="21"/>
      <c r="I693" s="50"/>
      <c r="J693" s="20"/>
      <c r="K693" s="26"/>
      <c r="L693" s="26"/>
      <c r="M693" s="26"/>
      <c r="N693" s="50"/>
      <c r="O693" s="135"/>
      <c r="P693" s="50"/>
      <c r="Q693" s="26"/>
      <c r="R693" s="20"/>
      <c r="S693" s="26"/>
      <c r="T693" s="26"/>
      <c r="U693" s="21"/>
      <c r="V693" s="26"/>
      <c r="W693" s="31"/>
      <c r="X693" s="109"/>
      <c r="Y693" s="31"/>
      <c r="Z693" s="12"/>
      <c r="AA693" s="31"/>
      <c r="AB693" s="13"/>
      <c r="AD693" s="32"/>
      <c r="AF693" s="25"/>
      <c r="AH693" s="26"/>
      <c r="AI693" s="26"/>
      <c r="AK693" s="25"/>
    </row>
    <row r="694" spans="1:37" s="23" customFormat="1" x14ac:dyDescent="0.25">
      <c r="A694" s="54"/>
      <c r="B694" s="43"/>
      <c r="C694" s="57"/>
      <c r="D694" s="16"/>
      <c r="E694" s="50"/>
      <c r="F694" s="26"/>
      <c r="G694" s="26"/>
      <c r="H694" s="21"/>
      <c r="I694" s="50"/>
      <c r="J694" s="20"/>
      <c r="K694" s="26"/>
      <c r="L694" s="26"/>
      <c r="M694" s="26"/>
      <c r="N694" s="50"/>
      <c r="O694" s="135"/>
      <c r="P694" s="50"/>
      <c r="Q694" s="26"/>
      <c r="R694" s="20"/>
      <c r="S694" s="26"/>
      <c r="T694" s="26"/>
      <c r="U694" s="21"/>
      <c r="V694" s="26"/>
      <c r="W694" s="31"/>
      <c r="X694" s="109"/>
      <c r="Y694" s="31"/>
      <c r="Z694" s="12"/>
      <c r="AA694" s="31"/>
      <c r="AB694" s="13"/>
      <c r="AD694" s="32"/>
      <c r="AF694" s="25"/>
      <c r="AH694" s="26"/>
      <c r="AI694" s="26"/>
      <c r="AK694" s="25"/>
    </row>
    <row r="695" spans="1:37" s="23" customFormat="1" x14ac:dyDescent="0.25">
      <c r="A695" s="54"/>
      <c r="B695" s="43"/>
      <c r="C695" s="57"/>
      <c r="D695" s="16"/>
      <c r="E695" s="50"/>
      <c r="F695" s="26"/>
      <c r="G695" s="26"/>
      <c r="H695" s="21"/>
      <c r="I695" s="50"/>
      <c r="J695" s="20"/>
      <c r="K695" s="26"/>
      <c r="L695" s="26"/>
      <c r="M695" s="26"/>
      <c r="N695" s="50"/>
      <c r="O695" s="135"/>
      <c r="P695" s="50"/>
      <c r="Q695" s="26"/>
      <c r="R695" s="20"/>
      <c r="S695" s="26"/>
      <c r="T695" s="26"/>
      <c r="U695" s="21"/>
      <c r="V695" s="26"/>
      <c r="W695" s="31"/>
      <c r="X695" s="109"/>
      <c r="Y695" s="31"/>
      <c r="Z695" s="12"/>
      <c r="AA695" s="31"/>
      <c r="AB695" s="13"/>
      <c r="AD695" s="32"/>
      <c r="AF695" s="25"/>
      <c r="AH695" s="26"/>
      <c r="AI695" s="26"/>
      <c r="AK695" s="25"/>
    </row>
    <row r="696" spans="1:37" s="23" customFormat="1" x14ac:dyDescent="0.25">
      <c r="A696" s="54"/>
      <c r="B696" s="43"/>
      <c r="C696" s="57"/>
      <c r="D696" s="16"/>
      <c r="E696" s="50"/>
      <c r="F696" s="26"/>
      <c r="G696" s="26"/>
      <c r="H696" s="21"/>
      <c r="I696" s="50"/>
      <c r="J696" s="20"/>
      <c r="K696" s="26"/>
      <c r="L696" s="26"/>
      <c r="M696" s="26"/>
      <c r="N696" s="50"/>
      <c r="O696" s="135"/>
      <c r="P696" s="50"/>
      <c r="Q696" s="26"/>
      <c r="R696" s="20"/>
      <c r="S696" s="26"/>
      <c r="T696" s="26"/>
      <c r="U696" s="21"/>
      <c r="V696" s="26"/>
      <c r="W696" s="31"/>
      <c r="X696" s="109"/>
      <c r="Y696" s="31"/>
      <c r="Z696" s="12"/>
      <c r="AA696" s="31"/>
      <c r="AB696" s="13"/>
      <c r="AD696" s="32"/>
      <c r="AF696" s="25"/>
      <c r="AH696" s="26"/>
      <c r="AI696" s="26"/>
      <c r="AK696" s="25"/>
    </row>
    <row r="697" spans="1:37" s="23" customFormat="1" x14ac:dyDescent="0.25">
      <c r="A697" s="54"/>
      <c r="B697" s="43"/>
      <c r="C697" s="57"/>
      <c r="D697" s="16"/>
      <c r="E697" s="50"/>
      <c r="F697" s="26"/>
      <c r="G697" s="26"/>
      <c r="H697" s="21"/>
      <c r="I697" s="50"/>
      <c r="J697" s="20"/>
      <c r="K697" s="26"/>
      <c r="L697" s="26"/>
      <c r="M697" s="26"/>
      <c r="N697" s="50"/>
      <c r="O697" s="135"/>
      <c r="P697" s="50"/>
      <c r="Q697" s="26"/>
      <c r="R697" s="20"/>
      <c r="S697" s="26"/>
      <c r="T697" s="26"/>
      <c r="U697" s="21"/>
      <c r="V697" s="26"/>
      <c r="W697" s="31"/>
      <c r="X697" s="109"/>
      <c r="Y697" s="31"/>
      <c r="Z697" s="12"/>
      <c r="AA697" s="31"/>
      <c r="AB697" s="13"/>
      <c r="AD697" s="32"/>
      <c r="AF697" s="25"/>
      <c r="AH697" s="26"/>
      <c r="AI697" s="26"/>
      <c r="AK697" s="25"/>
    </row>
    <row r="698" spans="1:37" s="23" customFormat="1" x14ac:dyDescent="0.25">
      <c r="A698" s="54"/>
      <c r="B698" s="43"/>
      <c r="C698" s="57"/>
      <c r="D698" s="16"/>
      <c r="E698" s="50"/>
      <c r="F698" s="26"/>
      <c r="G698" s="26"/>
      <c r="H698" s="21"/>
      <c r="I698" s="50"/>
      <c r="J698" s="20"/>
      <c r="K698" s="26"/>
      <c r="L698" s="26"/>
      <c r="M698" s="26"/>
      <c r="N698" s="50"/>
      <c r="O698" s="135"/>
      <c r="P698" s="50"/>
      <c r="Q698" s="26"/>
      <c r="R698" s="20"/>
      <c r="S698" s="26"/>
      <c r="T698" s="26"/>
      <c r="U698" s="21"/>
      <c r="V698" s="26"/>
      <c r="W698" s="31"/>
      <c r="X698" s="109"/>
      <c r="Y698" s="31"/>
      <c r="Z698" s="12"/>
      <c r="AA698" s="31"/>
      <c r="AB698" s="13"/>
      <c r="AD698" s="32"/>
      <c r="AF698" s="25"/>
      <c r="AH698" s="26"/>
      <c r="AI698" s="26"/>
      <c r="AK698" s="25"/>
    </row>
    <row r="699" spans="1:37" s="23" customFormat="1" x14ac:dyDescent="0.25">
      <c r="A699" s="54"/>
      <c r="B699" s="43"/>
      <c r="C699" s="57"/>
      <c r="D699" s="16"/>
      <c r="E699" s="50"/>
      <c r="F699" s="26"/>
      <c r="G699" s="26"/>
      <c r="H699" s="21"/>
      <c r="I699" s="50"/>
      <c r="J699" s="20"/>
      <c r="K699" s="26"/>
      <c r="L699" s="26"/>
      <c r="M699" s="26"/>
      <c r="N699" s="50"/>
      <c r="O699" s="135"/>
      <c r="P699" s="50"/>
      <c r="Q699" s="26"/>
      <c r="R699" s="20"/>
      <c r="S699" s="26"/>
      <c r="T699" s="26"/>
      <c r="U699" s="21"/>
      <c r="V699" s="26"/>
      <c r="W699" s="31"/>
      <c r="X699" s="109"/>
      <c r="Y699" s="31"/>
      <c r="Z699" s="12"/>
      <c r="AA699" s="31"/>
      <c r="AB699" s="13"/>
      <c r="AD699" s="32"/>
      <c r="AF699" s="25"/>
      <c r="AH699" s="26"/>
      <c r="AI699" s="26"/>
      <c r="AK699" s="25"/>
    </row>
    <row r="700" spans="1:37" s="23" customFormat="1" x14ac:dyDescent="0.25">
      <c r="A700" s="54"/>
      <c r="B700" s="43"/>
      <c r="C700" s="57"/>
      <c r="D700" s="16"/>
      <c r="E700" s="50"/>
      <c r="F700" s="26"/>
      <c r="G700" s="26"/>
      <c r="H700" s="21"/>
      <c r="I700" s="50"/>
      <c r="J700" s="20"/>
      <c r="K700" s="26"/>
      <c r="L700" s="26"/>
      <c r="M700" s="26"/>
      <c r="N700" s="50"/>
      <c r="O700" s="135"/>
      <c r="P700" s="50"/>
      <c r="Q700" s="26"/>
      <c r="R700" s="20"/>
      <c r="S700" s="26"/>
      <c r="T700" s="26"/>
      <c r="U700" s="21"/>
      <c r="V700" s="26"/>
      <c r="W700" s="31"/>
      <c r="X700" s="109"/>
      <c r="Y700" s="31"/>
      <c r="Z700" s="12"/>
      <c r="AA700" s="31"/>
      <c r="AB700" s="13"/>
      <c r="AD700" s="32"/>
      <c r="AF700" s="25"/>
      <c r="AH700" s="26"/>
      <c r="AI700" s="26"/>
      <c r="AK700" s="25"/>
    </row>
    <row r="701" spans="1:37" s="23" customFormat="1" x14ac:dyDescent="0.25">
      <c r="A701" s="54"/>
      <c r="B701" s="43"/>
      <c r="C701" s="57"/>
      <c r="D701" s="16"/>
      <c r="E701" s="50"/>
      <c r="F701" s="26"/>
      <c r="G701" s="26"/>
      <c r="H701" s="21"/>
      <c r="I701" s="50"/>
      <c r="J701" s="20"/>
      <c r="K701" s="26"/>
      <c r="L701" s="26"/>
      <c r="M701" s="26"/>
      <c r="N701" s="50"/>
      <c r="O701" s="135"/>
      <c r="P701" s="50"/>
      <c r="Q701" s="26"/>
      <c r="R701" s="20"/>
      <c r="S701" s="26"/>
      <c r="T701" s="26"/>
      <c r="U701" s="21"/>
      <c r="V701" s="26"/>
      <c r="W701" s="31"/>
      <c r="X701" s="109"/>
      <c r="Y701" s="31"/>
      <c r="Z701" s="12"/>
      <c r="AA701" s="31"/>
      <c r="AB701" s="13"/>
      <c r="AD701" s="32"/>
      <c r="AF701" s="25"/>
      <c r="AH701" s="26"/>
      <c r="AI701" s="26"/>
      <c r="AK701" s="25"/>
    </row>
    <row r="702" spans="1:37" s="23" customFormat="1" x14ac:dyDescent="0.25">
      <c r="A702" s="54"/>
      <c r="B702" s="43"/>
      <c r="C702" s="57"/>
      <c r="D702" s="16"/>
      <c r="E702" s="50"/>
      <c r="F702" s="26"/>
      <c r="G702" s="26"/>
      <c r="H702" s="21"/>
      <c r="I702" s="50"/>
      <c r="J702" s="20"/>
      <c r="K702" s="26"/>
      <c r="L702" s="26"/>
      <c r="M702" s="26"/>
      <c r="N702" s="50"/>
      <c r="O702" s="135"/>
      <c r="P702" s="50"/>
      <c r="Q702" s="26"/>
      <c r="R702" s="20"/>
      <c r="S702" s="26"/>
      <c r="T702" s="26"/>
      <c r="U702" s="21"/>
      <c r="V702" s="26"/>
      <c r="W702" s="31"/>
      <c r="X702" s="109"/>
      <c r="Y702" s="31"/>
      <c r="Z702" s="12"/>
      <c r="AA702" s="31"/>
      <c r="AB702" s="13"/>
      <c r="AD702" s="32"/>
      <c r="AF702" s="25"/>
      <c r="AH702" s="26"/>
      <c r="AI702" s="26"/>
      <c r="AK702" s="25"/>
    </row>
    <row r="703" spans="1:37" s="23" customFormat="1" x14ac:dyDescent="0.25">
      <c r="A703" s="54"/>
      <c r="B703" s="43"/>
      <c r="C703" s="57"/>
      <c r="D703" s="16"/>
      <c r="E703" s="50"/>
      <c r="F703" s="26"/>
      <c r="G703" s="26"/>
      <c r="H703" s="21"/>
      <c r="I703" s="50"/>
      <c r="J703" s="20"/>
      <c r="K703" s="26"/>
      <c r="L703" s="26"/>
      <c r="M703" s="26"/>
      <c r="N703" s="50"/>
      <c r="O703" s="135"/>
      <c r="P703" s="50"/>
      <c r="Q703" s="26"/>
      <c r="R703" s="20"/>
      <c r="S703" s="26"/>
      <c r="T703" s="26"/>
      <c r="U703" s="21"/>
      <c r="V703" s="26"/>
      <c r="W703" s="31"/>
      <c r="X703" s="109"/>
      <c r="Y703" s="31"/>
      <c r="Z703" s="12"/>
      <c r="AA703" s="31"/>
      <c r="AB703" s="13"/>
      <c r="AD703" s="32"/>
      <c r="AF703" s="25"/>
      <c r="AH703" s="26"/>
      <c r="AI703" s="26"/>
      <c r="AK703" s="25"/>
    </row>
    <row r="704" spans="1:37" s="23" customFormat="1" x14ac:dyDescent="0.25">
      <c r="A704" s="54"/>
      <c r="B704" s="43"/>
      <c r="C704" s="57"/>
      <c r="D704" s="16"/>
      <c r="E704" s="50"/>
      <c r="F704" s="26"/>
      <c r="G704" s="26"/>
      <c r="H704" s="21"/>
      <c r="I704" s="50"/>
      <c r="J704" s="20"/>
      <c r="K704" s="26"/>
      <c r="L704" s="26"/>
      <c r="M704" s="26"/>
      <c r="N704" s="50"/>
      <c r="O704" s="135"/>
      <c r="P704" s="50"/>
      <c r="Q704" s="26"/>
      <c r="R704" s="20"/>
      <c r="S704" s="26"/>
      <c r="T704" s="26"/>
      <c r="U704" s="21"/>
      <c r="V704" s="26"/>
      <c r="W704" s="31"/>
      <c r="X704" s="109"/>
      <c r="Y704" s="31"/>
      <c r="Z704" s="12"/>
      <c r="AA704" s="31"/>
      <c r="AB704" s="13"/>
      <c r="AD704" s="32"/>
      <c r="AF704" s="25"/>
      <c r="AH704" s="26"/>
      <c r="AI704" s="26"/>
      <c r="AK704" s="25"/>
    </row>
    <row r="705" spans="1:37" s="23" customFormat="1" x14ac:dyDescent="0.25">
      <c r="A705" s="54"/>
      <c r="B705" s="43"/>
      <c r="C705" s="57"/>
      <c r="D705" s="16"/>
      <c r="E705" s="50"/>
      <c r="F705" s="26"/>
      <c r="G705" s="26"/>
      <c r="H705" s="21"/>
      <c r="I705" s="50"/>
      <c r="J705" s="20"/>
      <c r="K705" s="26"/>
      <c r="L705" s="26"/>
      <c r="M705" s="26"/>
      <c r="N705" s="50"/>
      <c r="O705" s="135"/>
      <c r="P705" s="50"/>
      <c r="Q705" s="26"/>
      <c r="R705" s="20"/>
      <c r="S705" s="26"/>
      <c r="T705" s="26"/>
      <c r="U705" s="21"/>
      <c r="V705" s="26"/>
      <c r="W705" s="31"/>
      <c r="X705" s="109"/>
      <c r="Y705" s="31"/>
      <c r="Z705" s="12"/>
      <c r="AA705" s="31"/>
      <c r="AB705" s="13"/>
      <c r="AD705" s="32"/>
      <c r="AF705" s="25"/>
      <c r="AH705" s="26"/>
      <c r="AI705" s="26"/>
      <c r="AK705" s="25"/>
    </row>
    <row r="706" spans="1:37" s="23" customFormat="1" x14ac:dyDescent="0.25">
      <c r="A706" s="54"/>
      <c r="B706" s="43"/>
      <c r="C706" s="57"/>
      <c r="D706" s="16"/>
      <c r="E706" s="50"/>
      <c r="F706" s="26"/>
      <c r="G706" s="26"/>
      <c r="H706" s="21"/>
      <c r="I706" s="50"/>
      <c r="J706" s="20"/>
      <c r="K706" s="26"/>
      <c r="L706" s="26"/>
      <c r="M706" s="26"/>
      <c r="N706" s="50"/>
      <c r="O706" s="135"/>
      <c r="P706" s="50"/>
      <c r="Q706" s="26"/>
      <c r="R706" s="20"/>
      <c r="S706" s="26"/>
      <c r="T706" s="26"/>
      <c r="U706" s="21"/>
      <c r="V706" s="26"/>
      <c r="W706" s="31"/>
      <c r="X706" s="109"/>
      <c r="Y706" s="31"/>
      <c r="Z706" s="12"/>
      <c r="AA706" s="31"/>
      <c r="AB706" s="13"/>
      <c r="AD706" s="32"/>
      <c r="AF706" s="25"/>
      <c r="AH706" s="26"/>
      <c r="AI706" s="26"/>
      <c r="AK706" s="25"/>
    </row>
    <row r="707" spans="1:37" s="23" customFormat="1" x14ac:dyDescent="0.25">
      <c r="A707" s="54"/>
      <c r="B707" s="43"/>
      <c r="C707" s="57"/>
      <c r="D707" s="16"/>
      <c r="E707" s="50"/>
      <c r="F707" s="26"/>
      <c r="G707" s="26"/>
      <c r="H707" s="21"/>
      <c r="I707" s="50"/>
      <c r="J707" s="20"/>
      <c r="K707" s="26"/>
      <c r="L707" s="26"/>
      <c r="M707" s="26"/>
      <c r="N707" s="50"/>
      <c r="O707" s="135"/>
      <c r="P707" s="50"/>
      <c r="Q707" s="26"/>
      <c r="R707" s="20"/>
      <c r="S707" s="26"/>
      <c r="T707" s="26"/>
      <c r="U707" s="21"/>
      <c r="V707" s="26"/>
      <c r="W707" s="31"/>
      <c r="X707" s="109"/>
      <c r="Y707" s="31"/>
      <c r="Z707" s="12"/>
      <c r="AA707" s="31"/>
      <c r="AB707" s="13"/>
      <c r="AD707" s="32"/>
      <c r="AF707" s="25"/>
      <c r="AH707" s="26"/>
      <c r="AI707" s="26"/>
      <c r="AK707" s="25"/>
    </row>
    <row r="708" spans="1:37" s="23" customFormat="1" x14ac:dyDescent="0.25">
      <c r="A708" s="54"/>
      <c r="B708" s="43"/>
      <c r="C708" s="57"/>
      <c r="D708" s="16"/>
      <c r="E708" s="50"/>
      <c r="F708" s="26"/>
      <c r="G708" s="26"/>
      <c r="H708" s="21"/>
      <c r="I708" s="50"/>
      <c r="J708" s="20"/>
      <c r="K708" s="26"/>
      <c r="L708" s="26"/>
      <c r="M708" s="26"/>
      <c r="N708" s="50"/>
      <c r="O708" s="135"/>
      <c r="P708" s="50"/>
      <c r="Q708" s="26"/>
      <c r="R708" s="20"/>
      <c r="S708" s="26"/>
      <c r="T708" s="26"/>
      <c r="U708" s="21"/>
      <c r="V708" s="26"/>
      <c r="W708" s="31"/>
      <c r="X708" s="109"/>
      <c r="Y708" s="31"/>
      <c r="Z708" s="12"/>
      <c r="AA708" s="31"/>
      <c r="AB708" s="13"/>
      <c r="AD708" s="32"/>
      <c r="AF708" s="25"/>
      <c r="AH708" s="26"/>
      <c r="AI708" s="26"/>
      <c r="AK708" s="25"/>
    </row>
    <row r="709" spans="1:37" s="23" customFormat="1" x14ac:dyDescent="0.25">
      <c r="A709" s="54"/>
      <c r="B709" s="43"/>
      <c r="C709" s="57"/>
      <c r="D709" s="16"/>
      <c r="E709" s="50"/>
      <c r="F709" s="26"/>
      <c r="G709" s="26"/>
      <c r="H709" s="21"/>
      <c r="I709" s="50"/>
      <c r="J709" s="20"/>
      <c r="K709" s="26"/>
      <c r="L709" s="26"/>
      <c r="M709" s="26"/>
      <c r="N709" s="50"/>
      <c r="O709" s="135"/>
      <c r="P709" s="50"/>
      <c r="Q709" s="26"/>
      <c r="R709" s="20"/>
      <c r="S709" s="26"/>
      <c r="T709" s="26"/>
      <c r="U709" s="21"/>
      <c r="V709" s="26"/>
      <c r="W709" s="31"/>
      <c r="X709" s="109"/>
      <c r="Y709" s="31"/>
      <c r="Z709" s="12"/>
      <c r="AA709" s="31"/>
      <c r="AB709" s="13"/>
      <c r="AD709" s="32"/>
      <c r="AF709" s="25"/>
      <c r="AH709" s="26"/>
      <c r="AI709" s="26"/>
      <c r="AK709" s="25"/>
    </row>
    <row r="710" spans="1:37" s="23" customFormat="1" x14ac:dyDescent="0.25">
      <c r="A710" s="54"/>
      <c r="B710" s="43"/>
      <c r="C710" s="57"/>
      <c r="D710" s="16"/>
      <c r="E710" s="50"/>
      <c r="F710" s="26"/>
      <c r="G710" s="26"/>
      <c r="H710" s="21"/>
      <c r="I710" s="50"/>
      <c r="J710" s="20"/>
      <c r="K710" s="26"/>
      <c r="L710" s="26"/>
      <c r="M710" s="26"/>
      <c r="N710" s="50"/>
      <c r="O710" s="135"/>
      <c r="P710" s="50"/>
      <c r="Q710" s="26"/>
      <c r="R710" s="20"/>
      <c r="S710" s="26"/>
      <c r="T710" s="26"/>
      <c r="U710" s="21"/>
      <c r="V710" s="26"/>
      <c r="W710" s="31"/>
      <c r="X710" s="109"/>
      <c r="Y710" s="31"/>
      <c r="Z710" s="12"/>
      <c r="AA710" s="31"/>
      <c r="AB710" s="13"/>
      <c r="AD710" s="32"/>
      <c r="AF710" s="25"/>
      <c r="AH710" s="26"/>
      <c r="AI710" s="26"/>
      <c r="AK710" s="25"/>
    </row>
    <row r="711" spans="1:37" s="23" customFormat="1" x14ac:dyDescent="0.25">
      <c r="A711" s="54"/>
      <c r="B711" s="43"/>
      <c r="C711" s="57"/>
      <c r="D711" s="16"/>
      <c r="E711" s="50"/>
      <c r="F711" s="26"/>
      <c r="G711" s="26"/>
      <c r="H711" s="21"/>
      <c r="I711" s="50"/>
      <c r="J711" s="20"/>
      <c r="K711" s="26"/>
      <c r="L711" s="26"/>
      <c r="M711" s="26"/>
      <c r="N711" s="50"/>
      <c r="O711" s="135"/>
      <c r="P711" s="50"/>
      <c r="Q711" s="26"/>
      <c r="R711" s="20"/>
      <c r="S711" s="26"/>
      <c r="T711" s="26"/>
      <c r="U711" s="21"/>
      <c r="V711" s="26"/>
      <c r="W711" s="31"/>
      <c r="X711" s="109"/>
      <c r="Y711" s="31"/>
      <c r="Z711" s="12"/>
      <c r="AA711" s="31"/>
      <c r="AB711" s="13"/>
      <c r="AD711" s="32"/>
      <c r="AF711" s="25"/>
      <c r="AH711" s="26"/>
      <c r="AI711" s="26"/>
      <c r="AK711" s="25"/>
    </row>
    <row r="712" spans="1:37" s="23" customFormat="1" x14ac:dyDescent="0.25">
      <c r="A712" s="54"/>
      <c r="B712" s="43"/>
      <c r="C712" s="57"/>
      <c r="D712" s="16"/>
      <c r="E712" s="50"/>
      <c r="F712" s="26"/>
      <c r="G712" s="26"/>
      <c r="H712" s="21"/>
      <c r="I712" s="50"/>
      <c r="J712" s="20"/>
      <c r="K712" s="26"/>
      <c r="L712" s="26"/>
      <c r="M712" s="26"/>
      <c r="N712" s="50"/>
      <c r="O712" s="135"/>
      <c r="P712" s="50"/>
      <c r="Q712" s="26"/>
      <c r="R712" s="20"/>
      <c r="S712" s="26"/>
      <c r="T712" s="26"/>
      <c r="U712" s="21"/>
      <c r="V712" s="26"/>
      <c r="W712" s="31"/>
      <c r="X712" s="109"/>
      <c r="Y712" s="31"/>
      <c r="Z712" s="12"/>
      <c r="AA712" s="31"/>
      <c r="AB712" s="13"/>
      <c r="AD712" s="32"/>
      <c r="AF712" s="25"/>
      <c r="AH712" s="26"/>
      <c r="AI712" s="26"/>
      <c r="AK712" s="25"/>
    </row>
    <row r="713" spans="1:37" s="23" customFormat="1" x14ac:dyDescent="0.25">
      <c r="A713" s="54"/>
      <c r="B713" s="43"/>
      <c r="C713" s="57"/>
      <c r="D713" s="16"/>
      <c r="E713" s="50"/>
      <c r="F713" s="26"/>
      <c r="G713" s="26"/>
      <c r="H713" s="21"/>
      <c r="I713" s="50"/>
      <c r="J713" s="20"/>
      <c r="K713" s="26"/>
      <c r="L713" s="26"/>
      <c r="M713" s="26"/>
      <c r="N713" s="50"/>
      <c r="O713" s="135"/>
      <c r="P713" s="50"/>
      <c r="Q713" s="26"/>
      <c r="R713" s="20"/>
      <c r="S713" s="26"/>
      <c r="T713" s="26"/>
      <c r="U713" s="21"/>
      <c r="V713" s="26"/>
      <c r="W713" s="31"/>
      <c r="X713" s="109"/>
      <c r="Y713" s="31"/>
      <c r="Z713" s="12"/>
      <c r="AA713" s="31"/>
      <c r="AB713" s="13"/>
      <c r="AD713" s="32"/>
      <c r="AF713" s="25"/>
      <c r="AH713" s="26"/>
      <c r="AI713" s="26"/>
      <c r="AK713" s="25"/>
    </row>
    <row r="714" spans="1:37" s="23" customFormat="1" x14ac:dyDescent="0.25">
      <c r="A714" s="54"/>
      <c r="B714" s="43"/>
      <c r="C714" s="57"/>
      <c r="D714" s="16"/>
      <c r="E714" s="50"/>
      <c r="F714" s="26"/>
      <c r="G714" s="26"/>
      <c r="H714" s="21"/>
      <c r="I714" s="50"/>
      <c r="J714" s="20"/>
      <c r="K714" s="26"/>
      <c r="L714" s="26"/>
      <c r="M714" s="26"/>
      <c r="N714" s="50"/>
      <c r="O714" s="135"/>
      <c r="P714" s="50"/>
      <c r="Q714" s="26"/>
      <c r="R714" s="20"/>
      <c r="S714" s="26"/>
      <c r="T714" s="26"/>
      <c r="U714" s="21"/>
      <c r="V714" s="26"/>
      <c r="W714" s="31"/>
      <c r="X714" s="109"/>
      <c r="Y714" s="31"/>
      <c r="Z714" s="12"/>
      <c r="AA714" s="31"/>
      <c r="AB714" s="13"/>
      <c r="AD714" s="32"/>
      <c r="AF714" s="25"/>
      <c r="AH714" s="26"/>
      <c r="AI714" s="26"/>
      <c r="AK714" s="25"/>
    </row>
    <row r="715" spans="1:37" s="23" customFormat="1" x14ac:dyDescent="0.25">
      <c r="A715" s="54"/>
      <c r="B715" s="43"/>
      <c r="C715" s="57"/>
      <c r="D715" s="16"/>
      <c r="E715" s="50"/>
      <c r="F715" s="26"/>
      <c r="G715" s="26"/>
      <c r="H715" s="21"/>
      <c r="I715" s="50"/>
      <c r="J715" s="20"/>
      <c r="K715" s="26"/>
      <c r="L715" s="26"/>
      <c r="M715" s="26"/>
      <c r="N715" s="50"/>
      <c r="O715" s="135"/>
      <c r="P715" s="50"/>
      <c r="Q715" s="26"/>
      <c r="R715" s="20"/>
      <c r="S715" s="26"/>
      <c r="T715" s="26"/>
      <c r="U715" s="21"/>
      <c r="V715" s="26"/>
      <c r="W715" s="31"/>
      <c r="X715" s="109"/>
      <c r="Y715" s="31"/>
      <c r="Z715" s="12"/>
      <c r="AA715" s="31"/>
      <c r="AB715" s="13"/>
      <c r="AD715" s="32"/>
      <c r="AF715" s="25"/>
      <c r="AH715" s="26"/>
      <c r="AI715" s="26"/>
      <c r="AK715" s="25"/>
    </row>
    <row r="716" spans="1:37" s="23" customFormat="1" x14ac:dyDescent="0.25">
      <c r="A716" s="54"/>
      <c r="B716" s="43"/>
      <c r="C716" s="57"/>
      <c r="D716" s="16"/>
      <c r="E716" s="50"/>
      <c r="F716" s="26"/>
      <c r="G716" s="26"/>
      <c r="H716" s="21"/>
      <c r="I716" s="50"/>
      <c r="J716" s="20"/>
      <c r="K716" s="26"/>
      <c r="L716" s="26"/>
      <c r="M716" s="26"/>
      <c r="N716" s="50"/>
      <c r="O716" s="135"/>
      <c r="P716" s="50"/>
      <c r="Q716" s="26"/>
      <c r="R716" s="20"/>
      <c r="S716" s="26"/>
      <c r="T716" s="26"/>
      <c r="U716" s="21"/>
      <c r="V716" s="26"/>
      <c r="W716" s="31"/>
      <c r="X716" s="109"/>
      <c r="Y716" s="31"/>
      <c r="Z716" s="12"/>
      <c r="AA716" s="31"/>
      <c r="AB716" s="13"/>
      <c r="AD716" s="32"/>
      <c r="AF716" s="25"/>
      <c r="AH716" s="26"/>
      <c r="AI716" s="26"/>
      <c r="AK716" s="25"/>
    </row>
    <row r="717" spans="1:37" s="23" customFormat="1" x14ac:dyDescent="0.25">
      <c r="A717" s="54"/>
      <c r="B717" s="43"/>
      <c r="C717" s="57"/>
      <c r="D717" s="16"/>
      <c r="E717" s="50"/>
      <c r="F717" s="26"/>
      <c r="G717" s="26"/>
      <c r="H717" s="21"/>
      <c r="I717" s="50"/>
      <c r="J717" s="20"/>
      <c r="K717" s="26"/>
      <c r="L717" s="26"/>
      <c r="M717" s="26"/>
      <c r="N717" s="50"/>
      <c r="O717" s="135"/>
      <c r="P717" s="50"/>
      <c r="Q717" s="26"/>
      <c r="R717" s="20"/>
      <c r="S717" s="26"/>
      <c r="T717" s="26"/>
      <c r="U717" s="21"/>
      <c r="V717" s="26"/>
      <c r="W717" s="31"/>
      <c r="X717" s="109"/>
      <c r="Y717" s="31"/>
      <c r="Z717" s="12"/>
      <c r="AA717" s="31"/>
      <c r="AB717" s="13"/>
      <c r="AD717" s="32"/>
      <c r="AF717" s="25"/>
      <c r="AH717" s="26"/>
      <c r="AI717" s="26"/>
      <c r="AK717" s="25"/>
    </row>
    <row r="718" spans="1:37" s="23" customFormat="1" x14ac:dyDescent="0.25">
      <c r="A718" s="54"/>
      <c r="B718" s="43"/>
      <c r="C718" s="57"/>
      <c r="D718" s="16"/>
      <c r="E718" s="50"/>
      <c r="F718" s="26"/>
      <c r="G718" s="26"/>
      <c r="H718" s="21"/>
      <c r="I718" s="50"/>
      <c r="J718" s="20"/>
      <c r="K718" s="26"/>
      <c r="L718" s="26"/>
      <c r="M718" s="26"/>
      <c r="N718" s="50"/>
      <c r="O718" s="135"/>
      <c r="P718" s="50"/>
      <c r="Q718" s="26"/>
      <c r="R718" s="20"/>
      <c r="S718" s="26"/>
      <c r="T718" s="26"/>
      <c r="U718" s="21"/>
      <c r="V718" s="26"/>
      <c r="W718" s="31"/>
      <c r="X718" s="109"/>
      <c r="Y718" s="31"/>
      <c r="Z718" s="12"/>
      <c r="AA718" s="31"/>
      <c r="AB718" s="13"/>
      <c r="AD718" s="32"/>
      <c r="AF718" s="25"/>
      <c r="AH718" s="26"/>
      <c r="AI718" s="26"/>
      <c r="AK718" s="25"/>
    </row>
    <row r="719" spans="1:37" s="23" customFormat="1" x14ac:dyDescent="0.25">
      <c r="A719" s="54"/>
      <c r="B719" s="43"/>
      <c r="C719" s="57"/>
      <c r="D719" s="16"/>
      <c r="E719" s="50"/>
      <c r="F719" s="26"/>
      <c r="G719" s="26"/>
      <c r="H719" s="21"/>
      <c r="I719" s="50"/>
      <c r="J719" s="20"/>
      <c r="K719" s="26"/>
      <c r="L719" s="26"/>
      <c r="M719" s="26"/>
      <c r="N719" s="50"/>
      <c r="O719" s="135"/>
      <c r="P719" s="50"/>
      <c r="Q719" s="26"/>
      <c r="R719" s="20"/>
      <c r="S719" s="26"/>
      <c r="T719" s="26"/>
      <c r="U719" s="21"/>
      <c r="V719" s="26"/>
      <c r="W719" s="31"/>
      <c r="X719" s="109"/>
      <c r="Y719" s="31"/>
      <c r="Z719" s="12"/>
      <c r="AA719" s="31"/>
      <c r="AB719" s="13"/>
      <c r="AD719" s="32"/>
      <c r="AF719" s="25"/>
      <c r="AH719" s="26"/>
      <c r="AI719" s="26"/>
      <c r="AK719" s="25"/>
    </row>
    <row r="720" spans="1:37" s="23" customFormat="1" x14ac:dyDescent="0.25">
      <c r="A720" s="54"/>
      <c r="B720" s="43"/>
      <c r="C720" s="57"/>
      <c r="D720" s="16"/>
      <c r="E720" s="50"/>
      <c r="F720" s="26"/>
      <c r="G720" s="26"/>
      <c r="H720" s="21"/>
      <c r="I720" s="50"/>
      <c r="J720" s="20"/>
      <c r="K720" s="26"/>
      <c r="L720" s="26"/>
      <c r="M720" s="26"/>
      <c r="N720" s="50"/>
      <c r="O720" s="135"/>
      <c r="P720" s="50"/>
      <c r="Q720" s="26"/>
      <c r="R720" s="20"/>
      <c r="S720" s="26"/>
      <c r="T720" s="26"/>
      <c r="U720" s="21"/>
      <c r="V720" s="26"/>
      <c r="W720" s="31"/>
      <c r="X720" s="109"/>
      <c r="Y720" s="31"/>
      <c r="Z720" s="12"/>
      <c r="AA720" s="31"/>
      <c r="AB720" s="13"/>
      <c r="AD720" s="32"/>
      <c r="AF720" s="25"/>
      <c r="AH720" s="26"/>
      <c r="AI720" s="26"/>
      <c r="AK720" s="25"/>
    </row>
    <row r="721" spans="1:37" s="23" customFormat="1" x14ac:dyDescent="0.25">
      <c r="A721" s="54"/>
      <c r="B721" s="43"/>
      <c r="C721" s="57"/>
      <c r="D721" s="16"/>
      <c r="E721" s="50"/>
      <c r="F721" s="26"/>
      <c r="G721" s="26"/>
      <c r="H721" s="21"/>
      <c r="I721" s="50"/>
      <c r="J721" s="20"/>
      <c r="K721" s="26"/>
      <c r="L721" s="26"/>
      <c r="M721" s="26"/>
      <c r="N721" s="50"/>
      <c r="O721" s="135"/>
      <c r="P721" s="50"/>
      <c r="Q721" s="26"/>
      <c r="R721" s="20"/>
      <c r="S721" s="26"/>
      <c r="T721" s="26"/>
      <c r="U721" s="21"/>
      <c r="V721" s="26"/>
      <c r="W721" s="31"/>
      <c r="X721" s="109"/>
      <c r="Y721" s="31"/>
      <c r="Z721" s="12"/>
      <c r="AA721" s="31"/>
      <c r="AB721" s="13"/>
      <c r="AD721" s="32"/>
      <c r="AF721" s="25"/>
      <c r="AH721" s="26"/>
      <c r="AI721" s="26"/>
      <c r="AK721" s="25"/>
    </row>
    <row r="722" spans="1:37" s="23" customFormat="1" x14ac:dyDescent="0.25">
      <c r="A722" s="54"/>
      <c r="B722" s="43"/>
      <c r="C722" s="57"/>
      <c r="D722" s="16"/>
      <c r="E722" s="50"/>
      <c r="F722" s="26"/>
      <c r="G722" s="26"/>
      <c r="H722" s="21"/>
      <c r="I722" s="50"/>
      <c r="J722" s="20"/>
      <c r="K722" s="26"/>
      <c r="L722" s="26"/>
      <c r="M722" s="26"/>
      <c r="N722" s="50"/>
      <c r="O722" s="135"/>
      <c r="P722" s="50"/>
      <c r="Q722" s="26"/>
      <c r="R722" s="20"/>
      <c r="S722" s="26"/>
      <c r="T722" s="26"/>
      <c r="U722" s="21"/>
      <c r="V722" s="26"/>
      <c r="W722" s="31"/>
      <c r="X722" s="109"/>
      <c r="Y722" s="31"/>
      <c r="Z722" s="12"/>
      <c r="AA722" s="31"/>
      <c r="AB722" s="13"/>
      <c r="AD722" s="32"/>
      <c r="AF722" s="25"/>
      <c r="AH722" s="26"/>
      <c r="AI722" s="26"/>
      <c r="AK722" s="25"/>
    </row>
    <row r="723" spans="1:37" s="23" customFormat="1" x14ac:dyDescent="0.25">
      <c r="A723" s="54"/>
      <c r="B723" s="43"/>
      <c r="C723" s="57"/>
      <c r="D723" s="16"/>
      <c r="E723" s="50"/>
      <c r="F723" s="26"/>
      <c r="G723" s="26"/>
      <c r="H723" s="21"/>
      <c r="I723" s="50"/>
      <c r="J723" s="20"/>
      <c r="K723" s="26"/>
      <c r="L723" s="26"/>
      <c r="M723" s="26"/>
      <c r="N723" s="50"/>
      <c r="O723" s="135"/>
      <c r="P723" s="50"/>
      <c r="Q723" s="26"/>
      <c r="R723" s="20"/>
      <c r="S723" s="26"/>
      <c r="T723" s="26"/>
      <c r="U723" s="21"/>
      <c r="V723" s="26"/>
      <c r="W723" s="31"/>
      <c r="X723" s="109"/>
      <c r="Y723" s="31"/>
      <c r="Z723" s="12"/>
      <c r="AA723" s="31"/>
      <c r="AB723" s="13"/>
      <c r="AD723" s="32"/>
      <c r="AF723" s="25"/>
      <c r="AH723" s="26"/>
      <c r="AI723" s="26"/>
      <c r="AK723" s="25"/>
    </row>
    <row r="724" spans="1:37" s="23" customFormat="1" x14ac:dyDescent="0.25">
      <c r="A724" s="54"/>
      <c r="B724" s="43"/>
      <c r="C724" s="57"/>
      <c r="D724" s="16"/>
      <c r="E724" s="50"/>
      <c r="F724" s="26"/>
      <c r="G724" s="26"/>
      <c r="H724" s="21"/>
      <c r="I724" s="50"/>
      <c r="J724" s="20"/>
      <c r="K724" s="26"/>
      <c r="L724" s="26"/>
      <c r="M724" s="26"/>
      <c r="N724" s="50"/>
      <c r="O724" s="135"/>
      <c r="P724" s="50"/>
      <c r="Q724" s="26"/>
      <c r="R724" s="20"/>
      <c r="S724" s="26"/>
      <c r="T724" s="26"/>
      <c r="U724" s="21"/>
      <c r="V724" s="26"/>
      <c r="W724" s="31"/>
      <c r="X724" s="109"/>
      <c r="Y724" s="31"/>
      <c r="Z724" s="12"/>
      <c r="AA724" s="31"/>
      <c r="AB724" s="13"/>
      <c r="AD724" s="32"/>
      <c r="AF724" s="25"/>
      <c r="AH724" s="26"/>
      <c r="AI724" s="26"/>
      <c r="AK724" s="25"/>
    </row>
    <row r="725" spans="1:37" s="23" customFormat="1" x14ac:dyDescent="0.25">
      <c r="A725" s="54"/>
      <c r="B725" s="43"/>
      <c r="C725" s="57"/>
      <c r="D725" s="16"/>
      <c r="E725" s="50"/>
      <c r="F725" s="26"/>
      <c r="G725" s="26"/>
      <c r="H725" s="21"/>
      <c r="I725" s="50"/>
      <c r="J725" s="20"/>
      <c r="K725" s="26"/>
      <c r="L725" s="26"/>
      <c r="M725" s="26"/>
      <c r="N725" s="50"/>
      <c r="O725" s="135"/>
      <c r="P725" s="50"/>
      <c r="Q725" s="26"/>
      <c r="R725" s="20"/>
      <c r="S725" s="26"/>
      <c r="T725" s="26"/>
      <c r="U725" s="21"/>
      <c r="V725" s="26"/>
      <c r="W725" s="31"/>
      <c r="X725" s="109"/>
      <c r="Y725" s="31"/>
      <c r="Z725" s="12"/>
      <c r="AA725" s="31"/>
      <c r="AB725" s="13"/>
      <c r="AD725" s="32"/>
      <c r="AF725" s="25"/>
      <c r="AH725" s="26"/>
      <c r="AI725" s="26"/>
      <c r="AK725" s="25"/>
    </row>
    <row r="726" spans="1:37" s="23" customFormat="1" x14ac:dyDescent="0.25">
      <c r="A726" s="54"/>
      <c r="B726" s="43"/>
      <c r="C726" s="57"/>
      <c r="D726" s="16"/>
      <c r="E726" s="50"/>
      <c r="F726" s="26"/>
      <c r="G726" s="26"/>
      <c r="H726" s="21"/>
      <c r="I726" s="50"/>
      <c r="J726" s="20"/>
      <c r="K726" s="26"/>
      <c r="L726" s="26"/>
      <c r="M726" s="26"/>
      <c r="N726" s="50"/>
      <c r="O726" s="135"/>
      <c r="P726" s="50"/>
      <c r="Q726" s="26"/>
      <c r="R726" s="20"/>
      <c r="S726" s="26"/>
      <c r="T726" s="26"/>
      <c r="U726" s="21"/>
      <c r="V726" s="26"/>
      <c r="W726" s="31"/>
      <c r="X726" s="109"/>
      <c r="Y726" s="31"/>
      <c r="Z726" s="12"/>
      <c r="AA726" s="31"/>
      <c r="AB726" s="13"/>
      <c r="AD726" s="32"/>
      <c r="AF726" s="25"/>
      <c r="AH726" s="26"/>
      <c r="AI726" s="26"/>
      <c r="AK726" s="25"/>
    </row>
    <row r="727" spans="1:37" s="23" customFormat="1" x14ac:dyDescent="0.25">
      <c r="A727" s="54"/>
      <c r="B727" s="43"/>
      <c r="C727" s="57"/>
      <c r="D727" s="16"/>
      <c r="E727" s="50"/>
      <c r="F727" s="26"/>
      <c r="G727" s="26"/>
      <c r="H727" s="21"/>
      <c r="I727" s="50"/>
      <c r="J727" s="20"/>
      <c r="K727" s="26"/>
      <c r="L727" s="26"/>
      <c r="M727" s="26"/>
      <c r="N727" s="50"/>
      <c r="O727" s="135"/>
      <c r="P727" s="50"/>
      <c r="Q727" s="26"/>
      <c r="R727" s="20"/>
      <c r="S727" s="26"/>
      <c r="T727" s="26"/>
      <c r="U727" s="21"/>
      <c r="V727" s="26"/>
      <c r="W727" s="31"/>
      <c r="X727" s="109"/>
      <c r="Y727" s="31"/>
      <c r="Z727" s="12"/>
      <c r="AA727" s="31"/>
      <c r="AB727" s="13"/>
      <c r="AD727" s="32"/>
      <c r="AF727" s="25"/>
      <c r="AH727" s="26"/>
      <c r="AI727" s="26"/>
      <c r="AK727" s="25"/>
    </row>
    <row r="728" spans="1:37" s="23" customFormat="1" x14ac:dyDescent="0.25">
      <c r="A728" s="54"/>
      <c r="B728" s="43"/>
      <c r="C728" s="57"/>
      <c r="D728" s="16"/>
      <c r="E728" s="50"/>
      <c r="F728" s="26"/>
      <c r="G728" s="26"/>
      <c r="H728" s="21"/>
      <c r="I728" s="50"/>
      <c r="J728" s="20"/>
      <c r="K728" s="26"/>
      <c r="L728" s="26"/>
      <c r="M728" s="26"/>
      <c r="N728" s="50"/>
      <c r="O728" s="135"/>
      <c r="P728" s="50"/>
      <c r="Q728" s="26"/>
      <c r="R728" s="20"/>
      <c r="S728" s="26"/>
      <c r="T728" s="26"/>
      <c r="U728" s="21"/>
      <c r="V728" s="26"/>
      <c r="W728" s="31"/>
      <c r="X728" s="109"/>
      <c r="Y728" s="31"/>
      <c r="Z728" s="12"/>
      <c r="AA728" s="31"/>
      <c r="AB728" s="13"/>
      <c r="AD728" s="32"/>
      <c r="AF728" s="25"/>
      <c r="AH728" s="26"/>
      <c r="AI728" s="26"/>
      <c r="AK728" s="25"/>
    </row>
    <row r="729" spans="1:37" s="23" customFormat="1" x14ac:dyDescent="0.25">
      <c r="A729" s="54"/>
      <c r="B729" s="43"/>
      <c r="C729" s="57"/>
      <c r="D729" s="16"/>
      <c r="E729" s="50"/>
      <c r="F729" s="26"/>
      <c r="G729" s="26"/>
      <c r="H729" s="21"/>
      <c r="I729" s="50"/>
      <c r="J729" s="20"/>
      <c r="K729" s="26"/>
      <c r="L729" s="26"/>
      <c r="M729" s="26"/>
      <c r="N729" s="50"/>
      <c r="O729" s="135"/>
      <c r="P729" s="50"/>
      <c r="Q729" s="26"/>
      <c r="R729" s="20"/>
      <c r="S729" s="26"/>
      <c r="T729" s="26"/>
      <c r="U729" s="21"/>
      <c r="V729" s="26"/>
      <c r="W729" s="31"/>
      <c r="X729" s="109"/>
      <c r="Y729" s="31"/>
      <c r="Z729" s="12"/>
      <c r="AA729" s="31"/>
      <c r="AB729" s="13"/>
      <c r="AD729" s="32"/>
      <c r="AF729" s="25"/>
      <c r="AH729" s="26"/>
      <c r="AI729" s="26"/>
      <c r="AK729" s="25"/>
    </row>
    <row r="730" spans="1:37" s="23" customFormat="1" x14ac:dyDescent="0.25">
      <c r="A730" s="54"/>
      <c r="B730" s="43"/>
      <c r="C730" s="57"/>
      <c r="D730" s="16"/>
      <c r="E730" s="50"/>
      <c r="F730" s="26"/>
      <c r="G730" s="26"/>
      <c r="H730" s="21"/>
      <c r="I730" s="50"/>
      <c r="J730" s="20"/>
      <c r="K730" s="26"/>
      <c r="L730" s="26"/>
      <c r="M730" s="26"/>
      <c r="N730" s="50"/>
      <c r="O730" s="135"/>
      <c r="P730" s="50"/>
      <c r="Q730" s="26"/>
      <c r="R730" s="20"/>
      <c r="S730" s="26"/>
      <c r="T730" s="26"/>
      <c r="U730" s="21"/>
      <c r="V730" s="26"/>
      <c r="W730" s="31"/>
      <c r="X730" s="109"/>
      <c r="Y730" s="31"/>
      <c r="Z730" s="12"/>
      <c r="AA730" s="31"/>
      <c r="AB730" s="13"/>
      <c r="AD730" s="32"/>
      <c r="AF730" s="25"/>
      <c r="AH730" s="26"/>
      <c r="AI730" s="26"/>
      <c r="AK730" s="25"/>
    </row>
    <row r="731" spans="1:37" s="23" customFormat="1" x14ac:dyDescent="0.25">
      <c r="A731" s="54"/>
      <c r="B731" s="43"/>
      <c r="C731" s="57"/>
      <c r="D731" s="16"/>
      <c r="E731" s="50"/>
      <c r="F731" s="26"/>
      <c r="G731" s="26"/>
      <c r="H731" s="21"/>
      <c r="I731" s="50"/>
      <c r="J731" s="20"/>
      <c r="K731" s="26"/>
      <c r="L731" s="26"/>
      <c r="M731" s="26"/>
      <c r="N731" s="50"/>
      <c r="O731" s="135"/>
      <c r="P731" s="50"/>
      <c r="Q731" s="26"/>
      <c r="R731" s="20"/>
      <c r="S731" s="26"/>
      <c r="T731" s="26"/>
      <c r="U731" s="21"/>
      <c r="V731" s="26"/>
      <c r="W731" s="31"/>
      <c r="X731" s="109"/>
      <c r="Y731" s="31"/>
      <c r="Z731" s="12"/>
      <c r="AA731" s="31"/>
      <c r="AB731" s="13"/>
      <c r="AD731" s="32"/>
      <c r="AF731" s="25"/>
      <c r="AH731" s="26"/>
      <c r="AI731" s="26"/>
      <c r="AK731" s="25"/>
    </row>
    <row r="732" spans="1:37" s="23" customFormat="1" x14ac:dyDescent="0.25">
      <c r="A732" s="54"/>
      <c r="B732" s="43"/>
      <c r="C732" s="57"/>
      <c r="D732" s="16"/>
      <c r="E732" s="50"/>
      <c r="F732" s="26"/>
      <c r="G732" s="26"/>
      <c r="H732" s="21"/>
      <c r="I732" s="50"/>
      <c r="J732" s="20"/>
      <c r="K732" s="26"/>
      <c r="L732" s="26"/>
      <c r="M732" s="26"/>
      <c r="N732" s="50"/>
      <c r="O732" s="135"/>
      <c r="P732" s="50"/>
      <c r="Q732" s="26"/>
      <c r="R732" s="20"/>
      <c r="S732" s="26"/>
      <c r="T732" s="26"/>
      <c r="U732" s="21"/>
      <c r="V732" s="26"/>
      <c r="W732" s="31"/>
      <c r="X732" s="109"/>
      <c r="Y732" s="31"/>
      <c r="Z732" s="12"/>
      <c r="AA732" s="31"/>
      <c r="AB732" s="13"/>
      <c r="AD732" s="32"/>
      <c r="AF732" s="25"/>
      <c r="AH732" s="26"/>
      <c r="AI732" s="26"/>
      <c r="AK732" s="25"/>
    </row>
    <row r="733" spans="1:37" s="23" customFormat="1" x14ac:dyDescent="0.25">
      <c r="A733" s="54"/>
      <c r="B733" s="43"/>
      <c r="C733" s="57"/>
      <c r="D733" s="16"/>
      <c r="E733" s="50"/>
      <c r="F733" s="26"/>
      <c r="G733" s="26"/>
      <c r="H733" s="21"/>
      <c r="I733" s="50"/>
      <c r="J733" s="20"/>
      <c r="K733" s="26"/>
      <c r="L733" s="26"/>
      <c r="M733" s="26"/>
      <c r="N733" s="50"/>
      <c r="O733" s="135"/>
      <c r="P733" s="50"/>
      <c r="Q733" s="26"/>
      <c r="R733" s="20"/>
      <c r="S733" s="26"/>
      <c r="T733" s="26"/>
      <c r="U733" s="21"/>
      <c r="V733" s="26"/>
      <c r="W733" s="31"/>
      <c r="X733" s="109"/>
      <c r="Y733" s="31"/>
      <c r="Z733" s="12"/>
      <c r="AA733" s="31"/>
      <c r="AB733" s="13"/>
      <c r="AD733" s="32"/>
      <c r="AF733" s="25"/>
      <c r="AH733" s="26"/>
      <c r="AI733" s="26"/>
      <c r="AK733" s="25"/>
    </row>
    <row r="734" spans="1:37" s="23" customFormat="1" x14ac:dyDescent="0.25">
      <c r="A734" s="54"/>
      <c r="B734" s="43"/>
      <c r="C734" s="57"/>
      <c r="D734" s="16"/>
      <c r="E734" s="50"/>
      <c r="F734" s="26"/>
      <c r="G734" s="26"/>
      <c r="H734" s="21"/>
      <c r="I734" s="50"/>
      <c r="J734" s="20"/>
      <c r="K734" s="26"/>
      <c r="L734" s="26"/>
      <c r="M734" s="26"/>
      <c r="N734" s="50"/>
      <c r="O734" s="135"/>
      <c r="P734" s="50"/>
      <c r="Q734" s="26"/>
      <c r="R734" s="20"/>
      <c r="S734" s="26"/>
      <c r="T734" s="26"/>
      <c r="U734" s="21"/>
      <c r="V734" s="26"/>
      <c r="W734" s="31"/>
      <c r="X734" s="109"/>
      <c r="Y734" s="31"/>
      <c r="Z734" s="12"/>
      <c r="AA734" s="31"/>
      <c r="AB734" s="13"/>
      <c r="AD734" s="32"/>
      <c r="AF734" s="25"/>
      <c r="AH734" s="26"/>
      <c r="AI734" s="26"/>
      <c r="AK734" s="25"/>
    </row>
    <row r="735" spans="1:37" s="23" customFormat="1" x14ac:dyDescent="0.25">
      <c r="A735" s="54"/>
      <c r="B735" s="43"/>
      <c r="C735" s="57"/>
      <c r="D735" s="16"/>
      <c r="E735" s="50"/>
      <c r="F735" s="26"/>
      <c r="G735" s="26"/>
      <c r="H735" s="21"/>
      <c r="I735" s="50"/>
      <c r="J735" s="20"/>
      <c r="K735" s="26"/>
      <c r="L735" s="26"/>
      <c r="M735" s="26"/>
      <c r="N735" s="50"/>
      <c r="O735" s="135"/>
      <c r="P735" s="50"/>
      <c r="Q735" s="26"/>
      <c r="R735" s="20"/>
      <c r="S735" s="26"/>
      <c r="T735" s="26"/>
      <c r="U735" s="21"/>
      <c r="V735" s="26"/>
      <c r="W735" s="31"/>
      <c r="X735" s="109"/>
      <c r="Y735" s="31"/>
      <c r="Z735" s="12"/>
      <c r="AA735" s="31"/>
      <c r="AB735" s="13"/>
      <c r="AD735" s="32"/>
      <c r="AF735" s="25"/>
      <c r="AH735" s="26"/>
      <c r="AI735" s="26"/>
      <c r="AK735" s="25"/>
    </row>
    <row r="736" spans="1:37" s="23" customFormat="1" x14ac:dyDescent="0.25">
      <c r="A736" s="54"/>
      <c r="B736" s="43"/>
      <c r="C736" s="57"/>
      <c r="D736" s="16"/>
      <c r="E736" s="50"/>
      <c r="F736" s="26"/>
      <c r="G736" s="26"/>
      <c r="H736" s="21"/>
      <c r="I736" s="50"/>
      <c r="J736" s="20"/>
      <c r="K736" s="26"/>
      <c r="L736" s="26"/>
      <c r="M736" s="26"/>
      <c r="N736" s="50"/>
      <c r="O736" s="135"/>
      <c r="P736" s="50"/>
      <c r="Q736" s="26"/>
      <c r="R736" s="20"/>
      <c r="S736" s="26"/>
      <c r="T736" s="26"/>
      <c r="U736" s="21"/>
      <c r="V736" s="26"/>
      <c r="W736" s="31"/>
      <c r="X736" s="109"/>
      <c r="Y736" s="31"/>
      <c r="Z736" s="12"/>
      <c r="AA736" s="31"/>
      <c r="AB736" s="13"/>
      <c r="AD736" s="32"/>
      <c r="AF736" s="25"/>
      <c r="AH736" s="26"/>
      <c r="AI736" s="26"/>
      <c r="AK736" s="25"/>
    </row>
    <row r="737" spans="1:37" s="23" customFormat="1" x14ac:dyDescent="0.25">
      <c r="A737" s="54"/>
      <c r="B737" s="43"/>
      <c r="C737" s="57"/>
      <c r="D737" s="16"/>
      <c r="E737" s="50"/>
      <c r="F737" s="26"/>
      <c r="G737" s="26"/>
      <c r="H737" s="21"/>
      <c r="I737" s="50"/>
      <c r="J737" s="20"/>
      <c r="K737" s="26"/>
      <c r="L737" s="26"/>
      <c r="M737" s="26"/>
      <c r="N737" s="50"/>
      <c r="O737" s="135"/>
      <c r="P737" s="50"/>
      <c r="Q737" s="26"/>
      <c r="R737" s="20"/>
      <c r="S737" s="26"/>
      <c r="T737" s="26"/>
      <c r="U737" s="21"/>
      <c r="V737" s="26"/>
      <c r="W737" s="31"/>
      <c r="X737" s="109"/>
      <c r="Y737" s="31"/>
      <c r="Z737" s="12"/>
      <c r="AA737" s="31"/>
      <c r="AB737" s="13"/>
      <c r="AD737" s="32"/>
      <c r="AF737" s="25"/>
      <c r="AH737" s="26"/>
      <c r="AI737" s="26"/>
      <c r="AK737" s="25"/>
    </row>
    <row r="738" spans="1:37" s="23" customFormat="1" x14ac:dyDescent="0.25">
      <c r="A738" s="54"/>
      <c r="B738" s="43"/>
      <c r="C738" s="57"/>
      <c r="D738" s="16"/>
      <c r="E738" s="50"/>
      <c r="F738" s="26"/>
      <c r="G738" s="26"/>
      <c r="H738" s="21"/>
      <c r="I738" s="50"/>
      <c r="J738" s="20"/>
      <c r="K738" s="26"/>
      <c r="L738" s="26"/>
      <c r="M738" s="26"/>
      <c r="N738" s="50"/>
      <c r="O738" s="135"/>
      <c r="P738" s="50"/>
      <c r="Q738" s="26"/>
      <c r="R738" s="20"/>
      <c r="S738" s="26"/>
      <c r="T738" s="26"/>
      <c r="U738" s="21"/>
      <c r="V738" s="26"/>
      <c r="W738" s="31"/>
      <c r="X738" s="109"/>
      <c r="Y738" s="31"/>
      <c r="Z738" s="12"/>
      <c r="AA738" s="31"/>
      <c r="AB738" s="13"/>
      <c r="AD738" s="32"/>
      <c r="AF738" s="25"/>
      <c r="AH738" s="26"/>
      <c r="AI738" s="26"/>
      <c r="AK738" s="25"/>
    </row>
    <row r="739" spans="1:37" s="23" customFormat="1" x14ac:dyDescent="0.25">
      <c r="A739" s="54"/>
      <c r="B739" s="43"/>
      <c r="C739" s="57"/>
      <c r="D739" s="16"/>
      <c r="E739" s="50"/>
      <c r="F739" s="26"/>
      <c r="G739" s="26"/>
      <c r="H739" s="21"/>
      <c r="I739" s="50"/>
      <c r="J739" s="20"/>
      <c r="K739" s="26"/>
      <c r="L739" s="26"/>
      <c r="M739" s="26"/>
      <c r="N739" s="50"/>
      <c r="O739" s="135"/>
      <c r="P739" s="50"/>
      <c r="Q739" s="26"/>
      <c r="R739" s="20"/>
      <c r="S739" s="26"/>
      <c r="T739" s="26"/>
      <c r="U739" s="21"/>
      <c r="V739" s="26"/>
      <c r="W739" s="31"/>
      <c r="X739" s="109"/>
      <c r="Y739" s="31"/>
      <c r="Z739" s="12"/>
      <c r="AA739" s="31"/>
      <c r="AB739" s="13"/>
      <c r="AD739" s="32"/>
      <c r="AF739" s="25"/>
      <c r="AH739" s="26"/>
      <c r="AI739" s="26"/>
      <c r="AK739" s="25"/>
    </row>
    <row r="740" spans="1:37" s="23" customFormat="1" x14ac:dyDescent="0.25">
      <c r="A740" s="54"/>
      <c r="B740" s="43"/>
      <c r="C740" s="57"/>
      <c r="D740" s="16"/>
      <c r="E740" s="50"/>
      <c r="F740" s="26"/>
      <c r="G740" s="26"/>
      <c r="H740" s="21"/>
      <c r="I740" s="50"/>
      <c r="J740" s="20"/>
      <c r="K740" s="26"/>
      <c r="L740" s="26"/>
      <c r="M740" s="26"/>
      <c r="N740" s="50"/>
      <c r="O740" s="135"/>
      <c r="P740" s="50"/>
      <c r="Q740" s="26"/>
      <c r="R740" s="20"/>
      <c r="S740" s="26"/>
      <c r="T740" s="26"/>
      <c r="U740" s="21"/>
      <c r="V740" s="26"/>
      <c r="W740" s="31"/>
      <c r="X740" s="109"/>
      <c r="Y740" s="31"/>
      <c r="Z740" s="12"/>
      <c r="AA740" s="31"/>
      <c r="AB740" s="13"/>
      <c r="AD740" s="32"/>
      <c r="AF740" s="25"/>
      <c r="AH740" s="26"/>
      <c r="AI740" s="26"/>
      <c r="AK740" s="25"/>
    </row>
    <row r="741" spans="1:37" s="23" customFormat="1" x14ac:dyDescent="0.25">
      <c r="A741" s="54"/>
      <c r="B741" s="43"/>
      <c r="C741" s="57"/>
      <c r="D741" s="16"/>
      <c r="E741" s="50"/>
      <c r="F741" s="26"/>
      <c r="G741" s="26"/>
      <c r="H741" s="21"/>
      <c r="I741" s="50"/>
      <c r="J741" s="20"/>
      <c r="K741" s="26"/>
      <c r="L741" s="26"/>
      <c r="M741" s="26"/>
      <c r="N741" s="50"/>
      <c r="O741" s="135"/>
      <c r="P741" s="50"/>
      <c r="Q741" s="26"/>
      <c r="R741" s="20"/>
      <c r="S741" s="26"/>
      <c r="T741" s="26"/>
      <c r="U741" s="21"/>
      <c r="V741" s="26"/>
      <c r="W741" s="31"/>
      <c r="X741" s="109"/>
      <c r="Y741" s="31"/>
      <c r="Z741" s="12"/>
      <c r="AA741" s="31"/>
      <c r="AB741" s="13"/>
      <c r="AD741" s="32"/>
      <c r="AF741" s="25"/>
      <c r="AH741" s="26"/>
      <c r="AI741" s="26"/>
      <c r="AK741" s="25"/>
    </row>
    <row r="742" spans="1:37" s="23" customFormat="1" x14ac:dyDescent="0.25">
      <c r="A742" s="54"/>
      <c r="B742" s="43"/>
      <c r="C742" s="57"/>
      <c r="D742" s="16"/>
      <c r="E742" s="50"/>
      <c r="F742" s="26"/>
      <c r="G742" s="26"/>
      <c r="H742" s="21"/>
      <c r="I742" s="50"/>
      <c r="J742" s="20"/>
      <c r="K742" s="26"/>
      <c r="L742" s="26"/>
      <c r="M742" s="26"/>
      <c r="N742" s="50"/>
      <c r="O742" s="135"/>
      <c r="P742" s="50"/>
      <c r="Q742" s="26"/>
      <c r="R742" s="20"/>
      <c r="S742" s="26"/>
      <c r="T742" s="26"/>
      <c r="U742" s="21"/>
      <c r="V742" s="26"/>
      <c r="W742" s="31"/>
      <c r="X742" s="109"/>
      <c r="Y742" s="31"/>
      <c r="Z742" s="12"/>
      <c r="AA742" s="31"/>
      <c r="AB742" s="13"/>
      <c r="AD742" s="32"/>
      <c r="AF742" s="25"/>
      <c r="AH742" s="26"/>
      <c r="AI742" s="26"/>
      <c r="AK742" s="25"/>
    </row>
    <row r="743" spans="1:37" s="23" customFormat="1" x14ac:dyDescent="0.25">
      <c r="A743" s="54"/>
      <c r="B743" s="43"/>
      <c r="C743" s="57"/>
      <c r="D743" s="16"/>
      <c r="E743" s="50"/>
      <c r="F743" s="26"/>
      <c r="G743" s="26"/>
      <c r="H743" s="21"/>
      <c r="I743" s="50"/>
      <c r="J743" s="20"/>
      <c r="K743" s="26"/>
      <c r="L743" s="26"/>
      <c r="M743" s="26"/>
      <c r="N743" s="50"/>
      <c r="O743" s="135"/>
      <c r="P743" s="50"/>
      <c r="Q743" s="26"/>
      <c r="R743" s="20"/>
      <c r="S743" s="26"/>
      <c r="T743" s="26"/>
      <c r="U743" s="21"/>
      <c r="V743" s="26"/>
      <c r="W743" s="31"/>
      <c r="X743" s="109"/>
      <c r="Y743" s="31"/>
      <c r="Z743" s="12"/>
      <c r="AA743" s="31"/>
      <c r="AB743" s="13"/>
      <c r="AD743" s="32"/>
      <c r="AF743" s="25"/>
      <c r="AH743" s="26"/>
      <c r="AI743" s="26"/>
      <c r="AK743" s="25"/>
    </row>
    <row r="744" spans="1:37" s="23" customFormat="1" x14ac:dyDescent="0.25">
      <c r="A744" s="54"/>
      <c r="B744" s="43"/>
      <c r="C744" s="57"/>
      <c r="D744" s="16"/>
      <c r="E744" s="50"/>
      <c r="F744" s="26"/>
      <c r="G744" s="26"/>
      <c r="H744" s="21"/>
      <c r="I744" s="50"/>
      <c r="J744" s="20"/>
      <c r="K744" s="26"/>
      <c r="L744" s="26"/>
      <c r="M744" s="26"/>
      <c r="N744" s="50"/>
      <c r="O744" s="135"/>
      <c r="P744" s="50"/>
      <c r="Q744" s="26"/>
      <c r="R744" s="20"/>
      <c r="S744" s="26"/>
      <c r="T744" s="26"/>
      <c r="U744" s="21"/>
      <c r="V744" s="26"/>
      <c r="W744" s="31"/>
      <c r="X744" s="109"/>
      <c r="Y744" s="31"/>
      <c r="Z744" s="12"/>
      <c r="AA744" s="31"/>
      <c r="AB744" s="13"/>
      <c r="AD744" s="32"/>
      <c r="AF744" s="25"/>
      <c r="AH744" s="26"/>
      <c r="AI744" s="26"/>
      <c r="AK744" s="25"/>
    </row>
    <row r="745" spans="1:37" s="23" customFormat="1" x14ac:dyDescent="0.25">
      <c r="A745" s="54"/>
      <c r="B745" s="43"/>
      <c r="C745" s="57"/>
      <c r="D745" s="16"/>
      <c r="E745" s="50"/>
      <c r="F745" s="26"/>
      <c r="G745" s="26"/>
      <c r="H745" s="21"/>
      <c r="I745" s="50"/>
      <c r="J745" s="20"/>
      <c r="K745" s="26"/>
      <c r="L745" s="26"/>
      <c r="M745" s="26"/>
      <c r="N745" s="50"/>
      <c r="O745" s="135"/>
      <c r="P745" s="50"/>
      <c r="Q745" s="26"/>
      <c r="R745" s="20"/>
      <c r="S745" s="26"/>
      <c r="T745" s="26"/>
      <c r="U745" s="21"/>
      <c r="V745" s="26"/>
      <c r="W745" s="31"/>
      <c r="X745" s="109"/>
      <c r="Y745" s="31"/>
      <c r="Z745" s="12"/>
      <c r="AA745" s="31"/>
      <c r="AB745" s="13"/>
      <c r="AD745" s="32"/>
      <c r="AF745" s="25"/>
      <c r="AH745" s="26"/>
      <c r="AI745" s="26"/>
      <c r="AK745" s="25"/>
    </row>
    <row r="746" spans="1:37" s="23" customFormat="1" x14ac:dyDescent="0.25">
      <c r="A746" s="54"/>
      <c r="B746" s="43"/>
      <c r="C746" s="57"/>
      <c r="D746" s="16"/>
      <c r="E746" s="50"/>
      <c r="F746" s="26"/>
      <c r="G746" s="26"/>
      <c r="H746" s="21"/>
      <c r="I746" s="50"/>
      <c r="J746" s="20"/>
      <c r="K746" s="26"/>
      <c r="L746" s="26"/>
      <c r="M746" s="26"/>
      <c r="N746" s="50"/>
      <c r="O746" s="135"/>
      <c r="P746" s="50"/>
      <c r="Q746" s="26"/>
      <c r="R746" s="20"/>
      <c r="S746" s="26"/>
      <c r="T746" s="26"/>
      <c r="U746" s="21"/>
      <c r="V746" s="26"/>
      <c r="W746" s="31"/>
      <c r="X746" s="109"/>
      <c r="Y746" s="31"/>
      <c r="Z746" s="12"/>
      <c r="AA746" s="31"/>
      <c r="AB746" s="13"/>
      <c r="AD746" s="32"/>
      <c r="AF746" s="25"/>
      <c r="AH746" s="26"/>
      <c r="AI746" s="26"/>
      <c r="AK746" s="25"/>
    </row>
    <row r="747" spans="1:37" s="23" customFormat="1" x14ac:dyDescent="0.25">
      <c r="A747" s="54"/>
      <c r="B747" s="43"/>
      <c r="C747" s="57"/>
      <c r="D747" s="16"/>
      <c r="E747" s="50"/>
      <c r="F747" s="26"/>
      <c r="G747" s="26"/>
      <c r="H747" s="21"/>
      <c r="I747" s="50"/>
      <c r="J747" s="20"/>
      <c r="K747" s="26"/>
      <c r="L747" s="26"/>
      <c r="M747" s="26"/>
      <c r="N747" s="50"/>
      <c r="O747" s="135"/>
      <c r="P747" s="50"/>
      <c r="Q747" s="26"/>
      <c r="R747" s="20"/>
      <c r="S747" s="26"/>
      <c r="T747" s="26"/>
      <c r="U747" s="21"/>
      <c r="V747" s="26"/>
      <c r="W747" s="31"/>
      <c r="X747" s="109"/>
      <c r="Y747" s="31"/>
      <c r="Z747" s="12"/>
      <c r="AA747" s="31"/>
      <c r="AB747" s="13"/>
      <c r="AD747" s="32"/>
      <c r="AF747" s="25"/>
      <c r="AH747" s="26"/>
      <c r="AI747" s="26"/>
      <c r="AK747" s="25"/>
    </row>
    <row r="748" spans="1:37" s="23" customFormat="1" x14ac:dyDescent="0.25">
      <c r="A748" s="54"/>
      <c r="B748" s="43"/>
      <c r="C748" s="57"/>
      <c r="D748" s="16"/>
      <c r="E748" s="50"/>
      <c r="F748" s="26"/>
      <c r="G748" s="26"/>
      <c r="H748" s="21"/>
      <c r="I748" s="50"/>
      <c r="J748" s="20"/>
      <c r="K748" s="26"/>
      <c r="L748" s="26"/>
      <c r="M748" s="26"/>
      <c r="N748" s="50"/>
      <c r="O748" s="135"/>
      <c r="P748" s="50"/>
      <c r="Q748" s="26"/>
      <c r="R748" s="20"/>
      <c r="S748" s="26"/>
      <c r="T748" s="26"/>
      <c r="U748" s="21"/>
      <c r="V748" s="26"/>
      <c r="W748" s="31"/>
      <c r="X748" s="109"/>
      <c r="Y748" s="31"/>
      <c r="Z748" s="12"/>
      <c r="AA748" s="31"/>
      <c r="AB748" s="13"/>
      <c r="AD748" s="32"/>
      <c r="AF748" s="25"/>
      <c r="AH748" s="26"/>
      <c r="AI748" s="26"/>
      <c r="AK748" s="25"/>
    </row>
    <row r="749" spans="1:37" s="23" customFormat="1" x14ac:dyDescent="0.25">
      <c r="A749" s="54"/>
      <c r="B749" s="43"/>
      <c r="C749" s="57"/>
      <c r="D749" s="16"/>
      <c r="E749" s="50"/>
      <c r="F749" s="26"/>
      <c r="G749" s="26"/>
      <c r="H749" s="21"/>
      <c r="I749" s="50"/>
      <c r="J749" s="20"/>
      <c r="K749" s="26"/>
      <c r="L749" s="26"/>
      <c r="M749" s="26"/>
      <c r="N749" s="50"/>
      <c r="O749" s="135"/>
      <c r="P749" s="50"/>
      <c r="Q749" s="26"/>
      <c r="R749" s="20"/>
      <c r="S749" s="26"/>
      <c r="T749" s="26"/>
      <c r="U749" s="21"/>
      <c r="V749" s="26"/>
      <c r="W749" s="31"/>
      <c r="X749" s="109"/>
      <c r="Y749" s="31"/>
      <c r="Z749" s="12"/>
      <c r="AA749" s="31"/>
      <c r="AB749" s="13"/>
      <c r="AD749" s="32"/>
      <c r="AF749" s="25"/>
      <c r="AH749" s="26"/>
      <c r="AI749" s="26"/>
      <c r="AK749" s="25"/>
    </row>
    <row r="750" spans="1:37" s="23" customFormat="1" x14ac:dyDescent="0.25">
      <c r="A750" s="54"/>
      <c r="B750" s="43"/>
      <c r="C750" s="57"/>
      <c r="D750" s="16"/>
      <c r="E750" s="50"/>
      <c r="F750" s="26"/>
      <c r="G750" s="26"/>
      <c r="H750" s="21"/>
      <c r="I750" s="50"/>
      <c r="J750" s="20"/>
      <c r="K750" s="26"/>
      <c r="L750" s="26"/>
      <c r="M750" s="26"/>
      <c r="N750" s="50"/>
      <c r="O750" s="135"/>
      <c r="P750" s="50"/>
      <c r="Q750" s="26"/>
      <c r="R750" s="20"/>
      <c r="S750" s="26"/>
      <c r="T750" s="26"/>
      <c r="U750" s="21"/>
      <c r="V750" s="26"/>
      <c r="W750" s="31"/>
      <c r="X750" s="109"/>
      <c r="Y750" s="31"/>
      <c r="Z750" s="12"/>
      <c r="AA750" s="31"/>
      <c r="AB750" s="13"/>
      <c r="AD750" s="32"/>
      <c r="AF750" s="25"/>
      <c r="AH750" s="26"/>
      <c r="AI750" s="26"/>
      <c r="AK750" s="25"/>
    </row>
    <row r="751" spans="1:37" s="23" customFormat="1" x14ac:dyDescent="0.25">
      <c r="A751" s="54"/>
      <c r="B751" s="43"/>
      <c r="C751" s="57"/>
      <c r="D751" s="16"/>
      <c r="E751" s="50"/>
      <c r="F751" s="26"/>
      <c r="G751" s="26"/>
      <c r="H751" s="21"/>
      <c r="I751" s="50"/>
      <c r="J751" s="20"/>
      <c r="K751" s="26"/>
      <c r="L751" s="26"/>
      <c r="M751" s="26"/>
      <c r="N751" s="50"/>
      <c r="O751" s="135"/>
      <c r="P751" s="50"/>
      <c r="Q751" s="26"/>
      <c r="R751" s="20"/>
      <c r="S751" s="26"/>
      <c r="T751" s="26"/>
      <c r="U751" s="21"/>
      <c r="V751" s="26"/>
      <c r="W751" s="31"/>
      <c r="X751" s="109"/>
      <c r="Y751" s="31"/>
      <c r="Z751" s="12"/>
      <c r="AA751" s="31"/>
      <c r="AB751" s="13"/>
      <c r="AD751" s="32"/>
      <c r="AF751" s="25"/>
      <c r="AH751" s="26"/>
      <c r="AI751" s="26"/>
      <c r="AK751" s="25"/>
    </row>
    <row r="752" spans="1:37" s="23" customFormat="1" x14ac:dyDescent="0.25">
      <c r="A752" s="54"/>
      <c r="B752" s="43"/>
      <c r="C752" s="57"/>
      <c r="D752" s="16"/>
      <c r="E752" s="50"/>
      <c r="F752" s="26"/>
      <c r="G752" s="26"/>
      <c r="H752" s="21"/>
      <c r="I752" s="50"/>
      <c r="J752" s="20"/>
      <c r="K752" s="26"/>
      <c r="L752" s="26"/>
      <c r="M752" s="26"/>
      <c r="N752" s="50"/>
      <c r="O752" s="135"/>
      <c r="P752" s="50"/>
      <c r="Q752" s="26"/>
      <c r="R752" s="20"/>
      <c r="S752" s="26"/>
      <c r="T752" s="26"/>
      <c r="U752" s="21"/>
      <c r="V752" s="26"/>
      <c r="W752" s="31"/>
      <c r="X752" s="109"/>
      <c r="Y752" s="31"/>
      <c r="Z752" s="12"/>
      <c r="AA752" s="31"/>
      <c r="AB752" s="13"/>
      <c r="AD752" s="32"/>
      <c r="AF752" s="25"/>
      <c r="AH752" s="26"/>
      <c r="AI752" s="26"/>
      <c r="AK752" s="25"/>
    </row>
    <row r="753" spans="1:37" s="23" customFormat="1" x14ac:dyDescent="0.25">
      <c r="A753" s="54"/>
      <c r="B753" s="43"/>
      <c r="C753" s="57"/>
      <c r="D753" s="16"/>
      <c r="E753" s="50"/>
      <c r="F753" s="26"/>
      <c r="G753" s="26"/>
      <c r="H753" s="21"/>
      <c r="I753" s="50"/>
      <c r="J753" s="20"/>
      <c r="K753" s="26"/>
      <c r="L753" s="26"/>
      <c r="M753" s="26"/>
      <c r="N753" s="50"/>
      <c r="O753" s="135"/>
      <c r="P753" s="50"/>
      <c r="Q753" s="26"/>
      <c r="R753" s="20"/>
      <c r="S753" s="26"/>
      <c r="T753" s="26"/>
      <c r="U753" s="21"/>
      <c r="V753" s="26"/>
      <c r="W753" s="31"/>
      <c r="X753" s="109"/>
      <c r="Y753" s="31"/>
      <c r="Z753" s="12"/>
      <c r="AA753" s="31"/>
      <c r="AB753" s="13"/>
      <c r="AD753" s="32"/>
      <c r="AF753" s="25"/>
      <c r="AH753" s="26"/>
      <c r="AI753" s="26"/>
      <c r="AK753" s="25"/>
    </row>
    <row r="754" spans="1:37" s="23" customFormat="1" x14ac:dyDescent="0.25">
      <c r="A754" s="54"/>
      <c r="B754" s="43"/>
      <c r="C754" s="57"/>
      <c r="D754" s="16"/>
      <c r="E754" s="50"/>
      <c r="F754" s="26"/>
      <c r="G754" s="26"/>
      <c r="H754" s="21"/>
      <c r="I754" s="50"/>
      <c r="J754" s="20"/>
      <c r="K754" s="26"/>
      <c r="L754" s="26"/>
      <c r="M754" s="26"/>
      <c r="N754" s="50"/>
      <c r="O754" s="135"/>
      <c r="P754" s="50"/>
      <c r="Q754" s="26"/>
      <c r="R754" s="20"/>
      <c r="S754" s="26"/>
      <c r="T754" s="26"/>
      <c r="U754" s="21"/>
      <c r="V754" s="26"/>
      <c r="W754" s="31"/>
      <c r="X754" s="109"/>
      <c r="Y754" s="31"/>
      <c r="Z754" s="12"/>
      <c r="AA754" s="31"/>
      <c r="AB754" s="13"/>
      <c r="AD754" s="32"/>
      <c r="AF754" s="25"/>
      <c r="AH754" s="26"/>
      <c r="AI754" s="26"/>
      <c r="AK754" s="25"/>
    </row>
    <row r="755" spans="1:37" s="23" customFormat="1" x14ac:dyDescent="0.25">
      <c r="A755" s="54"/>
      <c r="B755" s="43"/>
      <c r="C755" s="57"/>
      <c r="D755" s="16"/>
      <c r="E755" s="50"/>
      <c r="F755" s="26"/>
      <c r="G755" s="26"/>
      <c r="H755" s="21"/>
      <c r="I755" s="50"/>
      <c r="J755" s="20"/>
      <c r="K755" s="26"/>
      <c r="L755" s="26"/>
      <c r="M755" s="26"/>
      <c r="N755" s="50"/>
      <c r="O755" s="135"/>
      <c r="P755" s="50"/>
      <c r="Q755" s="26"/>
      <c r="R755" s="20"/>
      <c r="S755" s="26"/>
      <c r="T755" s="26"/>
      <c r="U755" s="21"/>
      <c r="V755" s="26"/>
      <c r="W755" s="31"/>
      <c r="X755" s="109"/>
      <c r="Y755" s="31"/>
      <c r="Z755" s="12"/>
      <c r="AA755" s="31"/>
      <c r="AB755" s="13"/>
      <c r="AD755" s="32"/>
      <c r="AF755" s="25"/>
      <c r="AH755" s="26"/>
      <c r="AI755" s="26"/>
      <c r="AK755" s="25"/>
    </row>
    <row r="756" spans="1:37" s="23" customFormat="1" x14ac:dyDescent="0.25">
      <c r="A756" s="54"/>
      <c r="B756" s="43"/>
      <c r="C756" s="57"/>
      <c r="D756" s="16"/>
      <c r="E756" s="50"/>
      <c r="F756" s="26"/>
      <c r="G756" s="26"/>
      <c r="H756" s="21"/>
      <c r="I756" s="50"/>
      <c r="J756" s="20"/>
      <c r="K756" s="26"/>
      <c r="L756" s="26"/>
      <c r="M756" s="26"/>
      <c r="N756" s="50"/>
      <c r="O756" s="135"/>
      <c r="P756" s="50"/>
      <c r="Q756" s="26"/>
      <c r="R756" s="20"/>
      <c r="S756" s="26"/>
      <c r="T756" s="26"/>
      <c r="U756" s="21"/>
      <c r="V756" s="26"/>
      <c r="W756" s="31"/>
      <c r="X756" s="109"/>
      <c r="Y756" s="31"/>
      <c r="Z756" s="12"/>
      <c r="AA756" s="31"/>
      <c r="AB756" s="13"/>
      <c r="AD756" s="32"/>
      <c r="AF756" s="25"/>
      <c r="AH756" s="26"/>
      <c r="AI756" s="26"/>
      <c r="AK756" s="25"/>
    </row>
    <row r="757" spans="1:37" s="23" customFormat="1" x14ac:dyDescent="0.25">
      <c r="A757" s="54"/>
      <c r="B757" s="43"/>
      <c r="C757" s="57"/>
      <c r="D757" s="16"/>
      <c r="E757" s="50"/>
      <c r="F757" s="26"/>
      <c r="G757" s="26"/>
      <c r="H757" s="21"/>
      <c r="I757" s="50"/>
      <c r="J757" s="20"/>
      <c r="K757" s="26"/>
      <c r="L757" s="26"/>
      <c r="M757" s="26"/>
      <c r="N757" s="50"/>
      <c r="O757" s="135"/>
      <c r="P757" s="50"/>
      <c r="Q757" s="26"/>
      <c r="R757" s="20"/>
      <c r="S757" s="26"/>
      <c r="T757" s="26"/>
      <c r="U757" s="21"/>
      <c r="V757" s="26"/>
      <c r="W757" s="31"/>
      <c r="X757" s="109"/>
      <c r="Y757" s="31"/>
      <c r="Z757" s="12"/>
      <c r="AA757" s="31"/>
      <c r="AB757" s="13"/>
      <c r="AD757" s="32"/>
      <c r="AF757" s="25"/>
      <c r="AH757" s="26"/>
      <c r="AI757" s="26"/>
      <c r="AK757" s="25"/>
    </row>
    <row r="758" spans="1:37" s="23" customFormat="1" x14ac:dyDescent="0.25">
      <c r="A758" s="54"/>
      <c r="B758" s="43"/>
      <c r="C758" s="57"/>
      <c r="D758" s="16"/>
      <c r="E758" s="50"/>
      <c r="F758" s="26"/>
      <c r="G758" s="26"/>
      <c r="H758" s="21"/>
      <c r="I758" s="50"/>
      <c r="J758" s="20"/>
      <c r="K758" s="26"/>
      <c r="L758" s="26"/>
      <c r="M758" s="26"/>
      <c r="N758" s="50"/>
      <c r="O758" s="135"/>
      <c r="P758" s="50"/>
      <c r="Q758" s="26"/>
      <c r="R758" s="20"/>
      <c r="S758" s="26"/>
      <c r="T758" s="26"/>
      <c r="U758" s="21"/>
      <c r="V758" s="26"/>
      <c r="W758" s="31"/>
      <c r="X758" s="109"/>
      <c r="Y758" s="31"/>
      <c r="Z758" s="12"/>
      <c r="AA758" s="31"/>
      <c r="AB758" s="13"/>
      <c r="AD758" s="32"/>
      <c r="AF758" s="25"/>
      <c r="AH758" s="26"/>
      <c r="AI758" s="26"/>
      <c r="AK758" s="25"/>
    </row>
    <row r="759" spans="1:37" s="23" customFormat="1" x14ac:dyDescent="0.25">
      <c r="A759" s="54"/>
      <c r="B759" s="43"/>
      <c r="C759" s="57"/>
      <c r="D759" s="16"/>
      <c r="E759" s="50"/>
      <c r="F759" s="26"/>
      <c r="G759" s="26"/>
      <c r="H759" s="21"/>
      <c r="I759" s="50"/>
      <c r="J759" s="20"/>
      <c r="K759" s="26"/>
      <c r="L759" s="26"/>
      <c r="M759" s="26"/>
      <c r="N759" s="50"/>
      <c r="O759" s="135"/>
      <c r="P759" s="50"/>
      <c r="Q759" s="26"/>
      <c r="R759" s="20"/>
      <c r="S759" s="26"/>
      <c r="T759" s="26"/>
      <c r="U759" s="21"/>
      <c r="V759" s="26"/>
      <c r="W759" s="31"/>
      <c r="X759" s="109"/>
      <c r="Y759" s="31"/>
      <c r="Z759" s="12"/>
      <c r="AA759" s="31"/>
      <c r="AB759" s="13"/>
      <c r="AD759" s="32"/>
      <c r="AF759" s="25"/>
      <c r="AH759" s="26"/>
      <c r="AI759" s="26"/>
      <c r="AK759" s="25"/>
    </row>
    <row r="760" spans="1:37" s="23" customFormat="1" x14ac:dyDescent="0.25">
      <c r="A760" s="54"/>
      <c r="B760" s="43"/>
      <c r="C760" s="57"/>
      <c r="D760" s="16"/>
      <c r="E760" s="50"/>
      <c r="F760" s="26"/>
      <c r="G760" s="26"/>
      <c r="H760" s="21"/>
      <c r="I760" s="50"/>
      <c r="J760" s="20"/>
      <c r="K760" s="26"/>
      <c r="L760" s="26"/>
      <c r="M760" s="26"/>
      <c r="N760" s="50"/>
      <c r="O760" s="135"/>
      <c r="P760" s="50"/>
      <c r="Q760" s="26"/>
      <c r="R760" s="20"/>
      <c r="S760" s="26"/>
      <c r="T760" s="26"/>
      <c r="U760" s="21"/>
      <c r="V760" s="26"/>
      <c r="W760" s="31"/>
      <c r="X760" s="109"/>
      <c r="Y760" s="31"/>
      <c r="Z760" s="12"/>
      <c r="AA760" s="31"/>
      <c r="AB760" s="13"/>
      <c r="AD760" s="32"/>
      <c r="AF760" s="25"/>
      <c r="AH760" s="26"/>
      <c r="AI760" s="26"/>
      <c r="AK760" s="25"/>
    </row>
    <row r="761" spans="1:37" s="23" customFormat="1" x14ac:dyDescent="0.25">
      <c r="A761" s="54"/>
      <c r="B761" s="43"/>
      <c r="C761" s="57"/>
      <c r="D761" s="16"/>
      <c r="E761" s="50"/>
      <c r="F761" s="26"/>
      <c r="G761" s="26"/>
      <c r="H761" s="21"/>
      <c r="I761" s="50"/>
      <c r="J761" s="20"/>
      <c r="K761" s="26"/>
      <c r="L761" s="26"/>
      <c r="M761" s="26"/>
      <c r="N761" s="50"/>
      <c r="O761" s="135"/>
      <c r="P761" s="50"/>
      <c r="Q761" s="26"/>
      <c r="R761" s="20"/>
      <c r="S761" s="26"/>
      <c r="T761" s="26"/>
      <c r="U761" s="21"/>
      <c r="V761" s="26"/>
      <c r="W761" s="31"/>
      <c r="X761" s="109"/>
      <c r="Y761" s="31"/>
      <c r="Z761" s="12"/>
      <c r="AA761" s="31"/>
      <c r="AB761" s="13"/>
      <c r="AD761" s="32"/>
      <c r="AF761" s="25"/>
      <c r="AH761" s="26"/>
      <c r="AI761" s="26"/>
      <c r="AK761" s="25"/>
    </row>
    <row r="762" spans="1:37" s="23" customFormat="1" x14ac:dyDescent="0.25">
      <c r="A762" s="54"/>
      <c r="B762" s="43"/>
      <c r="C762" s="57"/>
      <c r="D762" s="16"/>
      <c r="E762" s="50"/>
      <c r="F762" s="26"/>
      <c r="G762" s="26"/>
      <c r="H762" s="21"/>
      <c r="I762" s="50"/>
      <c r="J762" s="20"/>
      <c r="K762" s="26"/>
      <c r="L762" s="26"/>
      <c r="M762" s="26"/>
      <c r="N762" s="50"/>
      <c r="O762" s="135"/>
      <c r="P762" s="50"/>
      <c r="Q762" s="26"/>
      <c r="R762" s="20"/>
      <c r="S762" s="26"/>
      <c r="T762" s="26"/>
      <c r="U762" s="21"/>
      <c r="V762" s="26"/>
      <c r="W762" s="31"/>
      <c r="X762" s="109"/>
      <c r="Y762" s="31"/>
      <c r="Z762" s="12"/>
      <c r="AA762" s="31"/>
      <c r="AB762" s="13"/>
      <c r="AD762" s="32"/>
      <c r="AF762" s="25"/>
      <c r="AH762" s="26"/>
      <c r="AI762" s="26"/>
      <c r="AK762" s="25"/>
    </row>
    <row r="763" spans="1:37" s="23" customFormat="1" x14ac:dyDescent="0.25">
      <c r="A763" s="54"/>
      <c r="B763" s="43"/>
      <c r="C763" s="57"/>
      <c r="D763" s="16"/>
      <c r="E763" s="50"/>
      <c r="F763" s="26"/>
      <c r="G763" s="26"/>
      <c r="H763" s="21"/>
      <c r="I763" s="50"/>
      <c r="J763" s="20"/>
      <c r="K763" s="26"/>
      <c r="L763" s="26"/>
      <c r="M763" s="26"/>
      <c r="N763" s="50"/>
      <c r="O763" s="135"/>
      <c r="P763" s="50"/>
      <c r="Q763" s="26"/>
      <c r="R763" s="20"/>
      <c r="S763" s="26"/>
      <c r="T763" s="26"/>
      <c r="U763" s="21"/>
      <c r="V763" s="26"/>
      <c r="W763" s="31"/>
      <c r="X763" s="109"/>
      <c r="Y763" s="31"/>
      <c r="Z763" s="12"/>
      <c r="AA763" s="31"/>
      <c r="AB763" s="13"/>
      <c r="AD763" s="32"/>
      <c r="AF763" s="25"/>
      <c r="AH763" s="26"/>
      <c r="AI763" s="26"/>
      <c r="AK763" s="25"/>
    </row>
    <row r="764" spans="1:37" s="23" customFormat="1" x14ac:dyDescent="0.25">
      <c r="A764" s="54"/>
      <c r="B764" s="43"/>
      <c r="C764" s="57"/>
      <c r="D764" s="16"/>
      <c r="E764" s="50"/>
      <c r="F764" s="26"/>
      <c r="G764" s="26"/>
      <c r="H764" s="21"/>
      <c r="I764" s="50"/>
      <c r="J764" s="20"/>
      <c r="K764" s="26"/>
      <c r="L764" s="26"/>
      <c r="M764" s="26"/>
      <c r="N764" s="50"/>
      <c r="O764" s="135"/>
      <c r="P764" s="50"/>
      <c r="Q764" s="26"/>
      <c r="R764" s="20"/>
      <c r="S764" s="26"/>
      <c r="T764" s="26"/>
      <c r="U764" s="21"/>
      <c r="V764" s="26"/>
      <c r="W764" s="31"/>
      <c r="X764" s="109"/>
      <c r="Y764" s="31"/>
      <c r="Z764" s="12"/>
      <c r="AA764" s="31"/>
      <c r="AB764" s="13"/>
      <c r="AD764" s="32"/>
      <c r="AF764" s="25"/>
      <c r="AH764" s="26"/>
      <c r="AI764" s="26"/>
      <c r="AK764" s="25"/>
    </row>
    <row r="765" spans="1:37" s="23" customFormat="1" x14ac:dyDescent="0.25">
      <c r="A765" s="54"/>
      <c r="B765" s="43"/>
      <c r="C765" s="57"/>
      <c r="D765" s="16"/>
      <c r="E765" s="50"/>
      <c r="F765" s="26"/>
      <c r="G765" s="26"/>
      <c r="H765" s="21"/>
      <c r="I765" s="50"/>
      <c r="J765" s="20"/>
      <c r="K765" s="26"/>
      <c r="L765" s="26"/>
      <c r="M765" s="26"/>
      <c r="N765" s="50"/>
      <c r="O765" s="135"/>
      <c r="P765" s="50"/>
      <c r="Q765" s="26"/>
      <c r="R765" s="20"/>
      <c r="S765" s="26"/>
      <c r="T765" s="26"/>
      <c r="U765" s="21"/>
      <c r="V765" s="26"/>
      <c r="W765" s="31"/>
      <c r="X765" s="109"/>
      <c r="Y765" s="31"/>
      <c r="Z765" s="12"/>
      <c r="AA765" s="31"/>
      <c r="AB765" s="13"/>
      <c r="AD765" s="32"/>
      <c r="AF765" s="25"/>
      <c r="AH765" s="26"/>
      <c r="AI765" s="26"/>
      <c r="AK765" s="25"/>
    </row>
    <row r="766" spans="1:37" s="23" customFormat="1" x14ac:dyDescent="0.25">
      <c r="A766" s="54"/>
      <c r="B766" s="43"/>
      <c r="C766" s="57"/>
      <c r="D766" s="16"/>
      <c r="E766" s="50"/>
      <c r="F766" s="26"/>
      <c r="G766" s="26"/>
      <c r="H766" s="21"/>
      <c r="I766" s="50"/>
      <c r="J766" s="20"/>
      <c r="K766" s="26"/>
      <c r="L766" s="26"/>
      <c r="M766" s="26"/>
      <c r="N766" s="50"/>
      <c r="O766" s="135"/>
      <c r="P766" s="50"/>
      <c r="Q766" s="26"/>
      <c r="R766" s="20"/>
      <c r="S766" s="26"/>
      <c r="T766" s="26"/>
      <c r="U766" s="21"/>
      <c r="V766" s="26"/>
      <c r="W766" s="31"/>
      <c r="X766" s="109"/>
      <c r="Y766" s="31"/>
      <c r="Z766" s="12"/>
      <c r="AA766" s="31"/>
      <c r="AB766" s="13"/>
      <c r="AD766" s="32"/>
      <c r="AF766" s="25"/>
      <c r="AH766" s="26"/>
      <c r="AI766" s="26"/>
      <c r="AK766" s="25"/>
    </row>
    <row r="767" spans="1:37" s="23" customFormat="1" x14ac:dyDescent="0.25">
      <c r="A767" s="54"/>
      <c r="B767" s="43"/>
      <c r="C767" s="57"/>
      <c r="D767" s="16"/>
      <c r="E767" s="50"/>
      <c r="F767" s="26"/>
      <c r="G767" s="26"/>
      <c r="H767" s="21"/>
      <c r="I767" s="50"/>
      <c r="J767" s="20"/>
      <c r="K767" s="26"/>
      <c r="L767" s="26"/>
      <c r="M767" s="26"/>
      <c r="N767" s="50"/>
      <c r="O767" s="135"/>
      <c r="P767" s="50"/>
      <c r="Q767" s="26"/>
      <c r="R767" s="20"/>
      <c r="S767" s="26"/>
      <c r="T767" s="26"/>
      <c r="U767" s="21"/>
      <c r="V767" s="26"/>
      <c r="W767" s="31"/>
      <c r="X767" s="109"/>
      <c r="Y767" s="31"/>
      <c r="Z767" s="12"/>
      <c r="AA767" s="31"/>
      <c r="AB767" s="13"/>
      <c r="AD767" s="32"/>
      <c r="AF767" s="25"/>
      <c r="AH767" s="26"/>
      <c r="AI767" s="26"/>
      <c r="AK767" s="25"/>
    </row>
    <row r="768" spans="1:37" s="23" customFormat="1" x14ac:dyDescent="0.25">
      <c r="A768" s="54"/>
      <c r="B768" s="43"/>
      <c r="C768" s="57"/>
      <c r="D768" s="16"/>
      <c r="E768" s="50"/>
      <c r="F768" s="26"/>
      <c r="G768" s="26"/>
      <c r="H768" s="21"/>
      <c r="I768" s="50"/>
      <c r="J768" s="20"/>
      <c r="K768" s="26"/>
      <c r="L768" s="26"/>
      <c r="M768" s="26"/>
      <c r="N768" s="50"/>
      <c r="O768" s="135"/>
      <c r="P768" s="50"/>
      <c r="Q768" s="26"/>
      <c r="R768" s="20"/>
      <c r="S768" s="26"/>
      <c r="T768" s="26"/>
      <c r="U768" s="21"/>
      <c r="V768" s="26"/>
      <c r="W768" s="31"/>
      <c r="X768" s="109"/>
      <c r="Y768" s="31"/>
      <c r="Z768" s="12"/>
      <c r="AA768" s="31"/>
      <c r="AB768" s="13"/>
      <c r="AD768" s="32"/>
      <c r="AF768" s="25"/>
      <c r="AH768" s="26"/>
      <c r="AI768" s="26"/>
      <c r="AK768" s="25"/>
    </row>
    <row r="769" spans="1:37" s="23" customFormat="1" x14ac:dyDescent="0.25">
      <c r="A769" s="54"/>
      <c r="B769" s="43"/>
      <c r="C769" s="57"/>
      <c r="D769" s="16"/>
      <c r="E769" s="50"/>
      <c r="F769" s="26"/>
      <c r="G769" s="26"/>
      <c r="H769" s="21"/>
      <c r="I769" s="50"/>
      <c r="J769" s="20"/>
      <c r="K769" s="26"/>
      <c r="L769" s="26"/>
      <c r="M769" s="26"/>
      <c r="N769" s="50"/>
      <c r="O769" s="135"/>
      <c r="P769" s="50"/>
      <c r="Q769" s="26"/>
      <c r="R769" s="20"/>
      <c r="S769" s="26"/>
      <c r="T769" s="26"/>
      <c r="U769" s="21"/>
      <c r="V769" s="26"/>
      <c r="W769" s="31"/>
      <c r="X769" s="109"/>
      <c r="Y769" s="31"/>
      <c r="Z769" s="12"/>
      <c r="AA769" s="31"/>
      <c r="AB769" s="13"/>
      <c r="AD769" s="32"/>
      <c r="AF769" s="25"/>
      <c r="AH769" s="26"/>
      <c r="AI769" s="26"/>
      <c r="AK769" s="25"/>
    </row>
    <row r="770" spans="1:37" s="23" customFormat="1" x14ac:dyDescent="0.25">
      <c r="A770" s="54"/>
      <c r="B770" s="43"/>
      <c r="C770" s="57"/>
      <c r="D770" s="16"/>
      <c r="E770" s="50"/>
      <c r="F770" s="26"/>
      <c r="G770" s="26"/>
      <c r="H770" s="21"/>
      <c r="I770" s="50"/>
      <c r="J770" s="20"/>
      <c r="K770" s="26"/>
      <c r="L770" s="26"/>
      <c r="M770" s="26"/>
      <c r="N770" s="50"/>
      <c r="O770" s="135"/>
      <c r="P770" s="50"/>
      <c r="Q770" s="26"/>
      <c r="R770" s="20"/>
      <c r="S770" s="26"/>
      <c r="T770" s="26"/>
      <c r="U770" s="21"/>
      <c r="V770" s="26"/>
      <c r="W770" s="31"/>
      <c r="X770" s="109"/>
      <c r="Y770" s="31"/>
      <c r="Z770" s="12"/>
      <c r="AA770" s="31"/>
      <c r="AB770" s="13"/>
      <c r="AD770" s="32"/>
      <c r="AF770" s="25"/>
      <c r="AH770" s="26"/>
      <c r="AI770" s="26"/>
      <c r="AK770" s="25"/>
    </row>
    <row r="771" spans="1:37" s="23" customFormat="1" x14ac:dyDescent="0.25">
      <c r="A771" s="54"/>
      <c r="B771" s="43"/>
      <c r="C771" s="57"/>
      <c r="D771" s="16"/>
      <c r="E771" s="50"/>
      <c r="F771" s="26"/>
      <c r="G771" s="26"/>
      <c r="H771" s="21"/>
      <c r="I771" s="50"/>
      <c r="J771" s="20"/>
      <c r="K771" s="26"/>
      <c r="L771" s="26"/>
      <c r="M771" s="26"/>
      <c r="N771" s="50"/>
      <c r="O771" s="135"/>
      <c r="P771" s="50"/>
      <c r="Q771" s="26"/>
      <c r="R771" s="20"/>
      <c r="S771" s="26"/>
      <c r="T771" s="26"/>
      <c r="U771" s="21"/>
      <c r="V771" s="26"/>
      <c r="W771" s="31"/>
      <c r="X771" s="109"/>
      <c r="Y771" s="31"/>
      <c r="Z771" s="12"/>
      <c r="AA771" s="31"/>
      <c r="AB771" s="13"/>
      <c r="AD771" s="32"/>
      <c r="AF771" s="25"/>
      <c r="AH771" s="26"/>
      <c r="AI771" s="26"/>
      <c r="AK771" s="25"/>
    </row>
    <row r="772" spans="1:37" s="23" customFormat="1" x14ac:dyDescent="0.25">
      <c r="A772" s="54"/>
      <c r="B772" s="43"/>
      <c r="C772" s="57"/>
      <c r="D772" s="16"/>
      <c r="E772" s="50"/>
      <c r="F772" s="26"/>
      <c r="G772" s="26"/>
      <c r="H772" s="21"/>
      <c r="I772" s="50"/>
      <c r="J772" s="20"/>
      <c r="K772" s="26"/>
      <c r="L772" s="26"/>
      <c r="M772" s="26"/>
      <c r="N772" s="50"/>
      <c r="O772" s="135"/>
      <c r="P772" s="50"/>
      <c r="Q772" s="26"/>
      <c r="R772" s="20"/>
      <c r="S772" s="26"/>
      <c r="T772" s="26"/>
      <c r="U772" s="21"/>
      <c r="V772" s="26"/>
      <c r="W772" s="31"/>
      <c r="X772" s="109"/>
      <c r="Y772" s="31"/>
      <c r="Z772" s="12"/>
      <c r="AA772" s="31"/>
      <c r="AB772" s="13"/>
      <c r="AD772" s="32"/>
      <c r="AF772" s="25"/>
      <c r="AH772" s="26"/>
      <c r="AI772" s="26"/>
      <c r="AK772" s="25"/>
    </row>
    <row r="773" spans="1:37" s="23" customFormat="1" x14ac:dyDescent="0.25">
      <c r="A773" s="54"/>
      <c r="B773" s="43"/>
      <c r="C773" s="57"/>
      <c r="D773" s="16"/>
      <c r="E773" s="50"/>
      <c r="F773" s="26"/>
      <c r="G773" s="26"/>
      <c r="H773" s="21"/>
      <c r="I773" s="50"/>
      <c r="J773" s="20"/>
      <c r="K773" s="26"/>
      <c r="L773" s="26"/>
      <c r="M773" s="26"/>
      <c r="N773" s="50"/>
      <c r="O773" s="135"/>
      <c r="P773" s="50"/>
      <c r="Q773" s="26"/>
      <c r="R773" s="20"/>
      <c r="S773" s="26"/>
      <c r="T773" s="26"/>
      <c r="U773" s="21"/>
      <c r="V773" s="26"/>
      <c r="W773" s="31"/>
      <c r="X773" s="109"/>
      <c r="Y773" s="31"/>
      <c r="Z773" s="12"/>
      <c r="AA773" s="31"/>
      <c r="AB773" s="13"/>
      <c r="AD773" s="32"/>
      <c r="AF773" s="25"/>
      <c r="AH773" s="26"/>
      <c r="AI773" s="26"/>
      <c r="AK773" s="25"/>
    </row>
    <row r="774" spans="1:37" s="23" customFormat="1" x14ac:dyDescent="0.25">
      <c r="A774" s="54"/>
      <c r="B774" s="43"/>
      <c r="C774" s="57"/>
      <c r="D774" s="16"/>
      <c r="E774" s="50"/>
      <c r="F774" s="26"/>
      <c r="G774" s="26"/>
      <c r="H774" s="21"/>
      <c r="I774" s="50"/>
      <c r="J774" s="20"/>
      <c r="K774" s="26"/>
      <c r="L774" s="26"/>
      <c r="M774" s="26"/>
      <c r="N774" s="50"/>
      <c r="O774" s="135"/>
      <c r="P774" s="50"/>
      <c r="Q774" s="26"/>
      <c r="R774" s="20"/>
      <c r="S774" s="26"/>
      <c r="T774" s="26"/>
      <c r="U774" s="21"/>
      <c r="V774" s="26"/>
      <c r="W774" s="31"/>
      <c r="X774" s="109"/>
      <c r="Y774" s="31"/>
      <c r="Z774" s="12"/>
      <c r="AA774" s="31"/>
      <c r="AB774" s="13"/>
      <c r="AD774" s="32"/>
      <c r="AF774" s="25"/>
      <c r="AH774" s="26"/>
      <c r="AI774" s="26"/>
      <c r="AK774" s="25"/>
    </row>
    <row r="775" spans="1:37" s="23" customFormat="1" x14ac:dyDescent="0.25">
      <c r="A775" s="54"/>
      <c r="B775" s="43"/>
      <c r="C775" s="57"/>
      <c r="D775" s="16"/>
      <c r="E775" s="50"/>
      <c r="F775" s="26"/>
      <c r="G775" s="26"/>
      <c r="H775" s="21"/>
      <c r="I775" s="50"/>
      <c r="J775" s="20"/>
      <c r="K775" s="26"/>
      <c r="L775" s="26"/>
      <c r="M775" s="26"/>
      <c r="N775" s="50"/>
      <c r="O775" s="135"/>
      <c r="P775" s="50"/>
      <c r="Q775" s="26"/>
      <c r="R775" s="20"/>
      <c r="S775" s="26"/>
      <c r="T775" s="26"/>
      <c r="U775" s="21"/>
      <c r="V775" s="26"/>
      <c r="W775" s="31"/>
      <c r="X775" s="109"/>
      <c r="Y775" s="31"/>
      <c r="Z775" s="12"/>
      <c r="AA775" s="31"/>
      <c r="AB775" s="13"/>
      <c r="AD775" s="32"/>
      <c r="AF775" s="25"/>
      <c r="AH775" s="26"/>
      <c r="AI775" s="26"/>
      <c r="AK775" s="25"/>
    </row>
    <row r="776" spans="1:37" s="23" customFormat="1" x14ac:dyDescent="0.25">
      <c r="A776" s="54"/>
      <c r="B776" s="43"/>
      <c r="C776" s="57"/>
      <c r="D776" s="16"/>
      <c r="E776" s="50"/>
      <c r="F776" s="26"/>
      <c r="G776" s="26"/>
      <c r="H776" s="21"/>
      <c r="I776" s="50"/>
      <c r="J776" s="20"/>
      <c r="K776" s="26"/>
      <c r="L776" s="26"/>
      <c r="M776" s="26"/>
      <c r="N776" s="50"/>
      <c r="O776" s="135"/>
      <c r="P776" s="50"/>
      <c r="Q776" s="26"/>
      <c r="R776" s="20"/>
      <c r="S776" s="26"/>
      <c r="T776" s="26"/>
      <c r="U776" s="21"/>
      <c r="V776" s="26"/>
      <c r="W776" s="31"/>
      <c r="X776" s="109"/>
      <c r="Y776" s="31"/>
      <c r="Z776" s="12"/>
      <c r="AA776" s="31"/>
      <c r="AB776" s="13"/>
      <c r="AD776" s="32"/>
      <c r="AF776" s="25"/>
      <c r="AH776" s="26"/>
      <c r="AI776" s="26"/>
      <c r="AK776" s="25"/>
    </row>
    <row r="777" spans="1:37" s="23" customFormat="1" x14ac:dyDescent="0.25">
      <c r="A777" s="54"/>
      <c r="B777" s="43"/>
      <c r="C777" s="57"/>
      <c r="D777" s="16"/>
      <c r="E777" s="50"/>
      <c r="F777" s="26"/>
      <c r="G777" s="26"/>
      <c r="H777" s="21"/>
      <c r="I777" s="50"/>
      <c r="J777" s="20"/>
      <c r="K777" s="26"/>
      <c r="L777" s="26"/>
      <c r="M777" s="26"/>
      <c r="N777" s="50"/>
      <c r="O777" s="135"/>
      <c r="P777" s="50"/>
      <c r="Q777" s="26"/>
      <c r="R777" s="20"/>
      <c r="S777" s="26"/>
      <c r="T777" s="26"/>
      <c r="U777" s="21"/>
      <c r="V777" s="26"/>
      <c r="W777" s="31"/>
      <c r="X777" s="109"/>
      <c r="Y777" s="31"/>
      <c r="Z777" s="12"/>
      <c r="AA777" s="31"/>
      <c r="AB777" s="13"/>
      <c r="AD777" s="32"/>
      <c r="AF777" s="25"/>
      <c r="AH777" s="26"/>
      <c r="AI777" s="26"/>
      <c r="AK777" s="25"/>
    </row>
    <row r="778" spans="1:37" s="23" customFormat="1" x14ac:dyDescent="0.25">
      <c r="A778" s="54"/>
      <c r="B778" s="43"/>
      <c r="C778" s="57"/>
      <c r="D778" s="16"/>
      <c r="E778" s="50"/>
      <c r="F778" s="26"/>
      <c r="G778" s="26"/>
      <c r="H778" s="21"/>
      <c r="I778" s="50"/>
      <c r="J778" s="20"/>
      <c r="K778" s="26"/>
      <c r="L778" s="26"/>
      <c r="M778" s="26"/>
      <c r="N778" s="50"/>
      <c r="O778" s="135"/>
      <c r="P778" s="50"/>
      <c r="Q778" s="26"/>
      <c r="R778" s="20"/>
      <c r="S778" s="26"/>
      <c r="T778" s="26"/>
      <c r="U778" s="21"/>
      <c r="V778" s="26"/>
      <c r="W778" s="31"/>
      <c r="X778" s="109"/>
      <c r="Y778" s="31"/>
      <c r="Z778" s="12"/>
      <c r="AA778" s="31"/>
      <c r="AB778" s="13"/>
      <c r="AD778" s="32"/>
      <c r="AF778" s="25"/>
      <c r="AH778" s="26"/>
      <c r="AI778" s="26"/>
      <c r="AK778" s="25"/>
    </row>
    <row r="779" spans="1:37" s="23" customFormat="1" x14ac:dyDescent="0.25">
      <c r="A779" s="54"/>
      <c r="B779" s="43"/>
      <c r="C779" s="57"/>
      <c r="D779" s="16"/>
      <c r="E779" s="50"/>
      <c r="F779" s="26"/>
      <c r="G779" s="26"/>
      <c r="H779" s="21"/>
      <c r="I779" s="50"/>
      <c r="J779" s="20"/>
      <c r="K779" s="26"/>
      <c r="L779" s="26"/>
      <c r="M779" s="26"/>
      <c r="N779" s="50"/>
      <c r="O779" s="135"/>
      <c r="P779" s="50"/>
      <c r="Q779" s="26"/>
      <c r="R779" s="20"/>
      <c r="S779" s="26"/>
      <c r="T779" s="26"/>
      <c r="U779" s="21"/>
      <c r="V779" s="26"/>
      <c r="W779" s="31"/>
      <c r="X779" s="109"/>
      <c r="Y779" s="31"/>
      <c r="Z779" s="12"/>
      <c r="AA779" s="31"/>
      <c r="AB779" s="13"/>
      <c r="AD779" s="32"/>
      <c r="AF779" s="25"/>
      <c r="AH779" s="26"/>
      <c r="AI779" s="26"/>
      <c r="AK779" s="25"/>
    </row>
    <row r="780" spans="1:37" s="23" customFormat="1" x14ac:dyDescent="0.25">
      <c r="A780" s="54"/>
      <c r="B780" s="43"/>
      <c r="C780" s="57"/>
      <c r="D780" s="16"/>
      <c r="E780" s="50"/>
      <c r="F780" s="26"/>
      <c r="G780" s="26"/>
      <c r="H780" s="21"/>
      <c r="I780" s="50"/>
      <c r="J780" s="20"/>
      <c r="K780" s="26"/>
      <c r="L780" s="26"/>
      <c r="M780" s="26"/>
      <c r="N780" s="50"/>
      <c r="O780" s="135"/>
      <c r="P780" s="50"/>
      <c r="Q780" s="26"/>
      <c r="R780" s="20"/>
      <c r="S780" s="26"/>
      <c r="T780" s="26"/>
      <c r="U780" s="21"/>
      <c r="V780" s="26"/>
      <c r="W780" s="31"/>
      <c r="X780" s="109"/>
      <c r="Y780" s="31"/>
      <c r="Z780" s="12"/>
      <c r="AA780" s="31"/>
      <c r="AB780" s="13"/>
      <c r="AD780" s="32"/>
      <c r="AF780" s="25"/>
      <c r="AH780" s="26"/>
      <c r="AI780" s="26"/>
      <c r="AK780" s="25"/>
    </row>
    <row r="781" spans="1:37" s="23" customFormat="1" x14ac:dyDescent="0.25">
      <c r="A781" s="54"/>
      <c r="B781" s="43"/>
      <c r="C781" s="57"/>
      <c r="D781" s="16"/>
      <c r="E781" s="50"/>
      <c r="F781" s="26"/>
      <c r="G781" s="26"/>
      <c r="H781" s="21"/>
      <c r="I781" s="50"/>
      <c r="J781" s="20"/>
      <c r="K781" s="26"/>
      <c r="L781" s="26"/>
      <c r="M781" s="26"/>
      <c r="N781" s="50"/>
      <c r="O781" s="135"/>
      <c r="P781" s="50"/>
      <c r="Q781" s="26"/>
      <c r="R781" s="20"/>
      <c r="S781" s="26"/>
      <c r="T781" s="26"/>
      <c r="U781" s="21"/>
      <c r="V781" s="26"/>
      <c r="W781" s="31"/>
      <c r="X781" s="109"/>
      <c r="Y781" s="31"/>
      <c r="Z781" s="12"/>
      <c r="AA781" s="31"/>
      <c r="AB781" s="13"/>
      <c r="AD781" s="32"/>
      <c r="AF781" s="25"/>
      <c r="AH781" s="26"/>
      <c r="AI781" s="26"/>
      <c r="AK781" s="25"/>
    </row>
    <row r="782" spans="1:37" s="23" customFormat="1" x14ac:dyDescent="0.25">
      <c r="A782" s="54"/>
      <c r="B782" s="43"/>
      <c r="C782" s="57"/>
      <c r="D782" s="16"/>
      <c r="E782" s="50"/>
      <c r="F782" s="26"/>
      <c r="G782" s="26"/>
      <c r="H782" s="21"/>
      <c r="I782" s="50"/>
      <c r="J782" s="20"/>
      <c r="K782" s="26"/>
      <c r="L782" s="26"/>
      <c r="M782" s="26"/>
      <c r="N782" s="50"/>
      <c r="O782" s="135"/>
      <c r="P782" s="50"/>
      <c r="Q782" s="26"/>
      <c r="R782" s="20"/>
      <c r="S782" s="26"/>
      <c r="T782" s="26"/>
      <c r="U782" s="21"/>
      <c r="V782" s="26"/>
      <c r="W782" s="31"/>
      <c r="X782" s="109"/>
      <c r="Y782" s="31"/>
      <c r="Z782" s="12"/>
      <c r="AA782" s="31"/>
      <c r="AB782" s="13"/>
      <c r="AD782" s="32"/>
      <c r="AF782" s="25"/>
      <c r="AH782" s="26"/>
      <c r="AI782" s="26"/>
      <c r="AK782" s="25"/>
    </row>
    <row r="783" spans="1:37" s="23" customFormat="1" x14ac:dyDescent="0.25">
      <c r="A783" s="54"/>
      <c r="B783" s="43"/>
      <c r="C783" s="57"/>
      <c r="D783" s="16"/>
      <c r="E783" s="50"/>
      <c r="F783" s="26"/>
      <c r="G783" s="26"/>
      <c r="H783" s="21"/>
      <c r="I783" s="50"/>
      <c r="J783" s="20"/>
      <c r="K783" s="26"/>
      <c r="L783" s="26"/>
      <c r="M783" s="26"/>
      <c r="N783" s="50"/>
      <c r="O783" s="135"/>
      <c r="P783" s="50"/>
      <c r="Q783" s="26"/>
      <c r="R783" s="20"/>
      <c r="S783" s="26"/>
      <c r="T783" s="26"/>
      <c r="U783" s="21"/>
      <c r="V783" s="26"/>
      <c r="W783" s="31"/>
      <c r="X783" s="109"/>
      <c r="Y783" s="31"/>
      <c r="Z783" s="12"/>
      <c r="AA783" s="31"/>
      <c r="AB783" s="13"/>
      <c r="AD783" s="32"/>
      <c r="AF783" s="25"/>
      <c r="AH783" s="26"/>
      <c r="AI783" s="26"/>
      <c r="AK783" s="25"/>
    </row>
    <row r="784" spans="1:37" s="23" customFormat="1" x14ac:dyDescent="0.25">
      <c r="A784" s="54"/>
      <c r="B784" s="43"/>
      <c r="C784" s="57"/>
      <c r="D784" s="16"/>
      <c r="E784" s="50"/>
      <c r="F784" s="26"/>
      <c r="G784" s="26"/>
      <c r="H784" s="21"/>
      <c r="I784" s="50"/>
      <c r="J784" s="20"/>
      <c r="K784" s="26"/>
      <c r="L784" s="26"/>
      <c r="M784" s="26"/>
      <c r="N784" s="50"/>
      <c r="O784" s="135"/>
      <c r="P784" s="50"/>
      <c r="Q784" s="26"/>
      <c r="R784" s="20"/>
      <c r="S784" s="26"/>
      <c r="T784" s="26"/>
      <c r="U784" s="21"/>
      <c r="V784" s="26"/>
      <c r="W784" s="31"/>
      <c r="X784" s="109"/>
      <c r="Y784" s="31"/>
      <c r="Z784" s="12"/>
      <c r="AA784" s="31"/>
      <c r="AB784" s="13"/>
      <c r="AD784" s="32"/>
      <c r="AF784" s="25"/>
      <c r="AH784" s="26"/>
      <c r="AI784" s="26"/>
      <c r="AK784" s="25"/>
    </row>
    <row r="785" spans="1:37" s="23" customFormat="1" x14ac:dyDescent="0.25">
      <c r="A785" s="54"/>
      <c r="B785" s="43"/>
      <c r="C785" s="57"/>
      <c r="D785" s="16"/>
      <c r="E785" s="50"/>
      <c r="F785" s="26"/>
      <c r="G785" s="26"/>
      <c r="H785" s="21"/>
      <c r="I785" s="50"/>
      <c r="J785" s="20"/>
      <c r="K785" s="26"/>
      <c r="L785" s="26"/>
      <c r="M785" s="26"/>
      <c r="N785" s="50"/>
      <c r="O785" s="135"/>
      <c r="P785" s="50"/>
      <c r="Q785" s="26"/>
      <c r="R785" s="20"/>
      <c r="S785" s="26"/>
      <c r="T785" s="26"/>
      <c r="U785" s="21"/>
      <c r="V785" s="26"/>
      <c r="W785" s="31"/>
      <c r="X785" s="109"/>
      <c r="Y785" s="31"/>
      <c r="Z785" s="12"/>
      <c r="AA785" s="31"/>
      <c r="AB785" s="13"/>
      <c r="AD785" s="32"/>
      <c r="AF785" s="25"/>
      <c r="AH785" s="26"/>
      <c r="AI785" s="26"/>
      <c r="AK785" s="25"/>
    </row>
    <row r="786" spans="1:37" s="23" customFormat="1" x14ac:dyDescent="0.25">
      <c r="A786" s="54"/>
      <c r="B786" s="43"/>
      <c r="C786" s="57"/>
      <c r="D786" s="16"/>
      <c r="E786" s="50"/>
      <c r="F786" s="26"/>
      <c r="G786" s="26"/>
      <c r="H786" s="21"/>
      <c r="I786" s="50"/>
      <c r="J786" s="20"/>
      <c r="K786" s="26"/>
      <c r="L786" s="26"/>
      <c r="M786" s="26"/>
      <c r="N786" s="50"/>
      <c r="O786" s="135"/>
      <c r="P786" s="50"/>
      <c r="Q786" s="26"/>
      <c r="R786" s="20"/>
      <c r="S786" s="26"/>
      <c r="T786" s="26"/>
      <c r="U786" s="21"/>
      <c r="V786" s="26"/>
      <c r="W786" s="31"/>
      <c r="X786" s="109"/>
      <c r="Y786" s="31"/>
      <c r="Z786" s="12"/>
      <c r="AA786" s="31"/>
      <c r="AB786" s="13"/>
      <c r="AD786" s="32"/>
      <c r="AF786" s="25"/>
      <c r="AH786" s="26"/>
      <c r="AI786" s="26"/>
      <c r="AK786" s="25"/>
    </row>
    <row r="787" spans="1:37" s="23" customFormat="1" x14ac:dyDescent="0.25">
      <c r="A787" s="54"/>
      <c r="B787" s="43"/>
      <c r="C787" s="57"/>
      <c r="D787" s="16"/>
      <c r="E787" s="50"/>
      <c r="F787" s="26"/>
      <c r="G787" s="26"/>
      <c r="H787" s="21"/>
      <c r="I787" s="50"/>
      <c r="J787" s="20"/>
      <c r="K787" s="26"/>
      <c r="L787" s="26"/>
      <c r="M787" s="26"/>
      <c r="N787" s="50"/>
      <c r="O787" s="135"/>
      <c r="P787" s="50"/>
      <c r="Q787" s="26"/>
      <c r="R787" s="20"/>
      <c r="S787" s="26"/>
      <c r="T787" s="26"/>
      <c r="U787" s="21"/>
      <c r="V787" s="26"/>
      <c r="W787" s="31"/>
      <c r="X787" s="109"/>
      <c r="Y787" s="31"/>
      <c r="Z787" s="12"/>
      <c r="AA787" s="31"/>
      <c r="AB787" s="13"/>
      <c r="AD787" s="32"/>
      <c r="AF787" s="25"/>
      <c r="AH787" s="26"/>
      <c r="AI787" s="26"/>
      <c r="AK787" s="25"/>
    </row>
    <row r="788" spans="1:37" s="23" customFormat="1" x14ac:dyDescent="0.25">
      <c r="A788" s="54"/>
      <c r="B788" s="43"/>
      <c r="C788" s="57"/>
      <c r="D788" s="16"/>
      <c r="E788" s="50"/>
      <c r="F788" s="26"/>
      <c r="G788" s="26"/>
      <c r="H788" s="21"/>
      <c r="I788" s="50"/>
      <c r="J788" s="20"/>
      <c r="K788" s="26"/>
      <c r="L788" s="26"/>
      <c r="M788" s="26"/>
      <c r="N788" s="50"/>
      <c r="O788" s="135"/>
      <c r="P788" s="50"/>
      <c r="Q788" s="26"/>
      <c r="R788" s="20"/>
      <c r="S788" s="26"/>
      <c r="T788" s="26"/>
      <c r="U788" s="21"/>
      <c r="V788" s="26"/>
      <c r="W788" s="31"/>
      <c r="X788" s="109"/>
      <c r="Y788" s="31"/>
      <c r="Z788" s="12"/>
      <c r="AA788" s="31"/>
      <c r="AB788" s="13"/>
      <c r="AD788" s="32"/>
      <c r="AF788" s="25"/>
      <c r="AH788" s="26"/>
      <c r="AI788" s="26"/>
      <c r="AK788" s="25"/>
    </row>
    <row r="789" spans="1:37" s="23" customFormat="1" x14ac:dyDescent="0.25">
      <c r="A789" s="54"/>
      <c r="B789" s="43"/>
      <c r="C789" s="57"/>
      <c r="D789" s="16"/>
      <c r="E789" s="50"/>
      <c r="F789" s="26"/>
      <c r="G789" s="26"/>
      <c r="H789" s="21"/>
      <c r="I789" s="50"/>
      <c r="J789" s="20"/>
      <c r="K789" s="26"/>
      <c r="L789" s="26"/>
      <c r="M789" s="26"/>
      <c r="N789" s="50"/>
      <c r="O789" s="135"/>
      <c r="P789" s="50"/>
      <c r="Q789" s="26"/>
      <c r="R789" s="20"/>
      <c r="S789" s="26"/>
      <c r="T789" s="26"/>
      <c r="U789" s="21"/>
      <c r="V789" s="26"/>
      <c r="W789" s="31"/>
      <c r="X789" s="109"/>
      <c r="Y789" s="31"/>
      <c r="Z789" s="12"/>
      <c r="AA789" s="31"/>
      <c r="AB789" s="13"/>
      <c r="AD789" s="32"/>
      <c r="AF789" s="25"/>
      <c r="AH789" s="26"/>
      <c r="AI789" s="26"/>
      <c r="AK789" s="25"/>
    </row>
    <row r="790" spans="1:37" s="23" customFormat="1" x14ac:dyDescent="0.25">
      <c r="A790" s="54"/>
      <c r="B790" s="43"/>
      <c r="C790" s="57"/>
      <c r="D790" s="16"/>
      <c r="E790" s="50"/>
      <c r="F790" s="26"/>
      <c r="G790" s="26"/>
      <c r="H790" s="21"/>
      <c r="I790" s="50"/>
      <c r="J790" s="20"/>
      <c r="K790" s="26"/>
      <c r="L790" s="26"/>
      <c r="M790" s="26"/>
      <c r="N790" s="50"/>
      <c r="O790" s="135"/>
      <c r="P790" s="50"/>
      <c r="Q790" s="26"/>
      <c r="R790" s="20"/>
      <c r="S790" s="26"/>
      <c r="T790" s="26"/>
      <c r="U790" s="21"/>
      <c r="V790" s="26"/>
      <c r="W790" s="31"/>
      <c r="X790" s="109"/>
      <c r="Y790" s="31"/>
      <c r="Z790" s="12"/>
      <c r="AA790" s="31"/>
      <c r="AB790" s="13"/>
      <c r="AD790" s="32"/>
      <c r="AF790" s="25"/>
      <c r="AH790" s="26"/>
      <c r="AI790" s="26"/>
      <c r="AK790" s="25"/>
    </row>
    <row r="791" spans="1:37" s="23" customFormat="1" x14ac:dyDescent="0.25">
      <c r="A791" s="54"/>
      <c r="B791" s="43"/>
      <c r="C791" s="57"/>
      <c r="D791" s="16"/>
      <c r="E791" s="50"/>
      <c r="F791" s="26"/>
      <c r="G791" s="26"/>
      <c r="H791" s="21"/>
      <c r="I791" s="50"/>
      <c r="J791" s="20"/>
      <c r="K791" s="26"/>
      <c r="L791" s="26"/>
      <c r="M791" s="26"/>
      <c r="N791" s="50"/>
      <c r="O791" s="135"/>
      <c r="P791" s="50"/>
      <c r="Q791" s="26"/>
      <c r="R791" s="20"/>
      <c r="S791" s="26"/>
      <c r="T791" s="26"/>
      <c r="U791" s="21"/>
      <c r="V791" s="26"/>
      <c r="W791" s="31"/>
      <c r="X791" s="109"/>
      <c r="Y791" s="31"/>
      <c r="Z791" s="12"/>
      <c r="AA791" s="31"/>
      <c r="AB791" s="13"/>
      <c r="AD791" s="32"/>
      <c r="AF791" s="25"/>
      <c r="AH791" s="26"/>
      <c r="AI791" s="26"/>
      <c r="AK791" s="25"/>
    </row>
    <row r="792" spans="1:37" s="23" customFormat="1" x14ac:dyDescent="0.25">
      <c r="A792" s="54"/>
      <c r="B792" s="43"/>
      <c r="C792" s="57"/>
      <c r="D792" s="16"/>
      <c r="E792" s="50"/>
      <c r="F792" s="26"/>
      <c r="G792" s="26"/>
      <c r="H792" s="21"/>
      <c r="I792" s="50"/>
      <c r="J792" s="20"/>
      <c r="K792" s="26"/>
      <c r="L792" s="26"/>
      <c r="M792" s="26"/>
      <c r="N792" s="50"/>
      <c r="O792" s="135"/>
      <c r="P792" s="50"/>
      <c r="Q792" s="26"/>
      <c r="R792" s="20"/>
      <c r="S792" s="26"/>
      <c r="T792" s="26"/>
      <c r="U792" s="21"/>
      <c r="V792" s="26"/>
      <c r="W792" s="31"/>
      <c r="X792" s="109"/>
      <c r="Y792" s="31"/>
      <c r="Z792" s="12"/>
      <c r="AA792" s="31"/>
      <c r="AB792" s="13"/>
      <c r="AD792" s="32"/>
      <c r="AF792" s="25"/>
      <c r="AH792" s="26"/>
      <c r="AI792" s="26"/>
      <c r="AK792" s="25"/>
    </row>
    <row r="793" spans="1:37" s="23" customFormat="1" x14ac:dyDescent="0.25">
      <c r="A793" s="54"/>
      <c r="B793" s="43"/>
      <c r="C793" s="57"/>
      <c r="D793" s="16"/>
      <c r="E793" s="50"/>
      <c r="F793" s="26"/>
      <c r="G793" s="26"/>
      <c r="H793" s="21"/>
      <c r="I793" s="50"/>
      <c r="J793" s="20"/>
      <c r="K793" s="26"/>
      <c r="L793" s="26"/>
      <c r="M793" s="26"/>
      <c r="N793" s="50"/>
      <c r="O793" s="135"/>
      <c r="P793" s="50"/>
      <c r="Q793" s="26"/>
      <c r="R793" s="20"/>
      <c r="S793" s="26"/>
      <c r="T793" s="26"/>
      <c r="U793" s="21"/>
      <c r="V793" s="26"/>
      <c r="W793" s="31"/>
      <c r="X793" s="109"/>
      <c r="Y793" s="31"/>
      <c r="Z793" s="12"/>
      <c r="AA793" s="31"/>
      <c r="AB793" s="13"/>
      <c r="AD793" s="32"/>
      <c r="AF793" s="25"/>
      <c r="AH793" s="26"/>
      <c r="AI793" s="26"/>
      <c r="AK793" s="25"/>
    </row>
    <row r="794" spans="1:37" s="23" customFormat="1" x14ac:dyDescent="0.25">
      <c r="A794" s="54"/>
      <c r="B794" s="43"/>
      <c r="C794" s="57"/>
      <c r="D794" s="16"/>
      <c r="E794" s="50"/>
      <c r="F794" s="26"/>
      <c r="G794" s="26"/>
      <c r="H794" s="21"/>
      <c r="I794" s="50"/>
      <c r="J794" s="20"/>
      <c r="K794" s="26"/>
      <c r="L794" s="26"/>
      <c r="M794" s="26"/>
      <c r="N794" s="50"/>
      <c r="O794" s="135"/>
      <c r="P794" s="50"/>
      <c r="Q794" s="26"/>
      <c r="R794" s="20"/>
      <c r="S794" s="26"/>
      <c r="T794" s="26"/>
      <c r="U794" s="21"/>
      <c r="V794" s="26"/>
      <c r="W794" s="31"/>
      <c r="X794" s="109"/>
      <c r="Y794" s="31"/>
      <c r="Z794" s="12"/>
      <c r="AA794" s="31"/>
      <c r="AB794" s="13"/>
      <c r="AD794" s="32"/>
      <c r="AF794" s="25"/>
      <c r="AH794" s="26"/>
      <c r="AI794" s="26"/>
      <c r="AK794" s="25"/>
    </row>
    <row r="795" spans="1:37" s="23" customFormat="1" x14ac:dyDescent="0.25">
      <c r="A795" s="54"/>
      <c r="B795" s="43"/>
      <c r="C795" s="57"/>
      <c r="D795" s="16"/>
      <c r="E795" s="50"/>
      <c r="F795" s="26"/>
      <c r="G795" s="26"/>
      <c r="H795" s="21"/>
      <c r="I795" s="50"/>
      <c r="J795" s="20"/>
      <c r="K795" s="26"/>
      <c r="L795" s="26"/>
      <c r="M795" s="26"/>
      <c r="N795" s="50"/>
      <c r="O795" s="135"/>
      <c r="P795" s="50"/>
      <c r="Q795" s="26"/>
      <c r="R795" s="20"/>
      <c r="S795" s="26"/>
      <c r="T795" s="26"/>
      <c r="U795" s="21"/>
      <c r="V795" s="26"/>
      <c r="W795" s="31"/>
      <c r="X795" s="109"/>
      <c r="Y795" s="31"/>
      <c r="Z795" s="12"/>
      <c r="AA795" s="31"/>
      <c r="AB795" s="13"/>
      <c r="AD795" s="32"/>
      <c r="AF795" s="25"/>
      <c r="AH795" s="26"/>
      <c r="AI795" s="26"/>
      <c r="AK795" s="25"/>
    </row>
    <row r="796" spans="1:37" s="23" customFormat="1" x14ac:dyDescent="0.25">
      <c r="A796" s="54"/>
      <c r="B796" s="43"/>
      <c r="C796" s="57"/>
      <c r="D796" s="16"/>
      <c r="E796" s="50"/>
      <c r="F796" s="26"/>
      <c r="G796" s="26"/>
      <c r="H796" s="21"/>
      <c r="I796" s="50"/>
      <c r="J796" s="20"/>
      <c r="K796" s="26"/>
      <c r="L796" s="26"/>
      <c r="M796" s="26"/>
      <c r="N796" s="50"/>
      <c r="O796" s="135"/>
      <c r="P796" s="50"/>
      <c r="Q796" s="26"/>
      <c r="R796" s="20"/>
      <c r="S796" s="26"/>
      <c r="T796" s="26"/>
      <c r="U796" s="21"/>
      <c r="V796" s="26"/>
      <c r="W796" s="31"/>
      <c r="X796" s="109"/>
      <c r="Y796" s="31"/>
      <c r="Z796" s="12"/>
      <c r="AA796" s="31"/>
      <c r="AB796" s="13"/>
      <c r="AD796" s="32"/>
      <c r="AF796" s="25"/>
      <c r="AH796" s="26"/>
      <c r="AI796" s="26"/>
      <c r="AK796" s="25"/>
    </row>
    <row r="797" spans="1:37" s="23" customFormat="1" x14ac:dyDescent="0.25">
      <c r="A797" s="54"/>
      <c r="B797" s="43"/>
      <c r="C797" s="57"/>
      <c r="D797" s="16"/>
      <c r="E797" s="50"/>
      <c r="F797" s="26"/>
      <c r="G797" s="26"/>
      <c r="H797" s="21"/>
      <c r="I797" s="50"/>
      <c r="J797" s="20"/>
      <c r="K797" s="26"/>
      <c r="L797" s="26"/>
      <c r="M797" s="26"/>
      <c r="N797" s="50"/>
      <c r="O797" s="135"/>
      <c r="P797" s="50"/>
      <c r="Q797" s="26"/>
      <c r="R797" s="20"/>
      <c r="S797" s="26"/>
      <c r="T797" s="26"/>
      <c r="U797" s="21"/>
      <c r="V797" s="26"/>
      <c r="W797" s="31"/>
      <c r="X797" s="109"/>
      <c r="Y797" s="31"/>
      <c r="Z797" s="12"/>
      <c r="AA797" s="31"/>
      <c r="AB797" s="13"/>
      <c r="AD797" s="32"/>
      <c r="AF797" s="25"/>
      <c r="AH797" s="26"/>
      <c r="AI797" s="26"/>
      <c r="AK797" s="25"/>
    </row>
    <row r="798" spans="1:37" s="23" customFormat="1" ht="57" customHeight="1" x14ac:dyDescent="0.25">
      <c r="A798" s="54"/>
      <c r="B798" s="43"/>
      <c r="C798" s="57"/>
      <c r="D798" s="16"/>
      <c r="E798" s="50"/>
      <c r="F798" s="26"/>
      <c r="G798" s="26"/>
      <c r="H798" s="21"/>
      <c r="I798" s="50"/>
      <c r="J798" s="20"/>
      <c r="K798" s="26"/>
      <c r="L798" s="26"/>
      <c r="M798" s="26"/>
      <c r="N798" s="50"/>
      <c r="O798" s="135"/>
      <c r="P798" s="50"/>
      <c r="Q798" s="26"/>
      <c r="R798" s="20"/>
      <c r="S798" s="26"/>
      <c r="T798" s="26"/>
      <c r="U798" s="21"/>
      <c r="V798" s="26"/>
      <c r="W798" s="31"/>
      <c r="X798" s="109"/>
      <c r="Y798" s="31"/>
      <c r="Z798" s="12"/>
      <c r="AA798" s="31"/>
      <c r="AB798" s="13"/>
      <c r="AD798" s="32"/>
      <c r="AF798" s="25"/>
      <c r="AH798" s="26"/>
      <c r="AI798" s="26"/>
      <c r="AK798" s="25"/>
    </row>
    <row r="799" spans="1:37" s="23" customFormat="1" x14ac:dyDescent="0.25">
      <c r="A799" s="54"/>
      <c r="B799" s="43"/>
      <c r="C799" s="57"/>
      <c r="D799" s="16"/>
      <c r="E799" s="50"/>
      <c r="F799" s="26"/>
      <c r="G799" s="26"/>
      <c r="H799" s="21"/>
      <c r="I799" s="50"/>
      <c r="J799" s="20"/>
      <c r="K799" s="26"/>
      <c r="L799" s="26"/>
      <c r="M799" s="26"/>
      <c r="N799" s="50"/>
      <c r="O799" s="135"/>
      <c r="P799" s="50"/>
      <c r="Q799" s="26"/>
      <c r="R799" s="20"/>
      <c r="S799" s="26"/>
      <c r="T799" s="26"/>
      <c r="U799" s="21"/>
      <c r="V799" s="26"/>
      <c r="W799" s="31"/>
      <c r="X799" s="109"/>
      <c r="Y799" s="31"/>
      <c r="Z799" s="12"/>
      <c r="AA799" s="31"/>
      <c r="AB799" s="13"/>
      <c r="AD799" s="32"/>
      <c r="AF799" s="25"/>
      <c r="AH799" s="26"/>
      <c r="AI799" s="26"/>
      <c r="AK799" s="25"/>
    </row>
    <row r="800" spans="1:37" s="23" customFormat="1" x14ac:dyDescent="0.25">
      <c r="A800" s="54"/>
      <c r="B800" s="43"/>
      <c r="C800" s="57"/>
      <c r="D800" s="16"/>
      <c r="E800" s="50"/>
      <c r="F800" s="26"/>
      <c r="G800" s="26"/>
      <c r="H800" s="21"/>
      <c r="I800" s="50"/>
      <c r="J800" s="20"/>
      <c r="K800" s="26"/>
      <c r="L800" s="26"/>
      <c r="M800" s="26"/>
      <c r="N800" s="50"/>
      <c r="O800" s="135"/>
      <c r="P800" s="50"/>
      <c r="Q800" s="26"/>
      <c r="R800" s="20"/>
      <c r="S800" s="26"/>
      <c r="T800" s="26"/>
      <c r="U800" s="21"/>
      <c r="V800" s="26"/>
      <c r="W800" s="31"/>
      <c r="X800" s="109"/>
      <c r="Y800" s="31"/>
      <c r="Z800" s="12"/>
      <c r="AA800" s="31"/>
      <c r="AB800" s="13"/>
      <c r="AD800" s="32"/>
      <c r="AF800" s="25"/>
      <c r="AH800" s="26"/>
      <c r="AI800" s="26"/>
      <c r="AK800" s="25"/>
    </row>
    <row r="801" spans="1:37" s="23" customFormat="1" x14ac:dyDescent="0.25">
      <c r="A801" s="54"/>
      <c r="B801" s="43"/>
      <c r="C801" s="57"/>
      <c r="D801" s="16"/>
      <c r="E801" s="50"/>
      <c r="F801" s="26"/>
      <c r="G801" s="26"/>
      <c r="H801" s="21"/>
      <c r="I801" s="50"/>
      <c r="J801" s="20"/>
      <c r="K801" s="26"/>
      <c r="L801" s="26"/>
      <c r="M801" s="26"/>
      <c r="N801" s="50"/>
      <c r="O801" s="135"/>
      <c r="P801" s="50"/>
      <c r="Q801" s="26"/>
      <c r="R801" s="20"/>
      <c r="S801" s="26"/>
      <c r="T801" s="26"/>
      <c r="U801" s="21"/>
      <c r="V801" s="26"/>
      <c r="W801" s="31"/>
      <c r="X801" s="109"/>
      <c r="Y801" s="31"/>
      <c r="Z801" s="12"/>
      <c r="AA801" s="31"/>
      <c r="AB801" s="13"/>
      <c r="AD801" s="32"/>
      <c r="AF801" s="25"/>
      <c r="AH801" s="26"/>
      <c r="AI801" s="26"/>
      <c r="AK801" s="25"/>
    </row>
    <row r="802" spans="1:37" s="23" customFormat="1" x14ac:dyDescent="0.25">
      <c r="A802" s="54"/>
      <c r="B802" s="43"/>
      <c r="C802" s="57"/>
      <c r="D802" s="16"/>
      <c r="E802" s="50"/>
      <c r="F802" s="26"/>
      <c r="G802" s="26"/>
      <c r="H802" s="21"/>
      <c r="I802" s="50"/>
      <c r="J802" s="20"/>
      <c r="K802" s="26"/>
      <c r="L802" s="26"/>
      <c r="M802" s="26"/>
      <c r="N802" s="50"/>
      <c r="O802" s="135"/>
      <c r="P802" s="50"/>
      <c r="Q802" s="26"/>
      <c r="R802" s="20"/>
      <c r="S802" s="26"/>
      <c r="T802" s="26"/>
      <c r="U802" s="21"/>
      <c r="V802" s="26"/>
      <c r="W802" s="31"/>
      <c r="X802" s="109"/>
      <c r="Y802" s="31"/>
      <c r="Z802" s="12"/>
      <c r="AA802" s="31"/>
      <c r="AB802" s="13"/>
      <c r="AD802" s="32"/>
      <c r="AF802" s="25"/>
      <c r="AH802" s="26"/>
      <c r="AI802" s="26"/>
      <c r="AK802" s="25"/>
    </row>
    <row r="803" spans="1:37" s="23" customFormat="1" x14ac:dyDescent="0.25">
      <c r="A803" s="54"/>
      <c r="B803" s="43"/>
      <c r="C803" s="57"/>
      <c r="D803" s="16"/>
      <c r="E803" s="50"/>
      <c r="F803" s="26"/>
      <c r="G803" s="26"/>
      <c r="H803" s="21"/>
      <c r="I803" s="50"/>
      <c r="J803" s="20"/>
      <c r="K803" s="26"/>
      <c r="L803" s="26"/>
      <c r="M803" s="26"/>
      <c r="N803" s="50"/>
      <c r="O803" s="135"/>
      <c r="P803" s="50"/>
      <c r="Q803" s="26"/>
      <c r="R803" s="20"/>
      <c r="S803" s="26"/>
      <c r="T803" s="26"/>
      <c r="U803" s="21"/>
      <c r="V803" s="26"/>
      <c r="W803" s="31"/>
      <c r="X803" s="109"/>
      <c r="Y803" s="31"/>
      <c r="Z803" s="12"/>
      <c r="AA803" s="31"/>
      <c r="AB803" s="13"/>
      <c r="AD803" s="32"/>
      <c r="AF803" s="25"/>
      <c r="AH803" s="26"/>
      <c r="AI803" s="26"/>
      <c r="AK803" s="25"/>
    </row>
    <row r="804" spans="1:37" s="23" customFormat="1" x14ac:dyDescent="0.25">
      <c r="A804" s="54"/>
      <c r="B804" s="43"/>
      <c r="C804" s="57"/>
      <c r="D804" s="16"/>
      <c r="E804" s="50"/>
      <c r="F804" s="26"/>
      <c r="G804" s="26"/>
      <c r="H804" s="21"/>
      <c r="I804" s="50"/>
      <c r="J804" s="20"/>
      <c r="K804" s="26"/>
      <c r="L804" s="26"/>
      <c r="M804" s="26"/>
      <c r="N804" s="50"/>
      <c r="O804" s="135"/>
      <c r="P804" s="50"/>
      <c r="Q804" s="26"/>
      <c r="R804" s="20"/>
      <c r="S804" s="26"/>
      <c r="T804" s="26"/>
      <c r="U804" s="21"/>
      <c r="V804" s="26"/>
      <c r="W804" s="31"/>
      <c r="X804" s="109"/>
      <c r="Y804" s="31"/>
      <c r="Z804" s="12"/>
      <c r="AA804" s="31"/>
      <c r="AB804" s="13"/>
      <c r="AD804" s="32"/>
      <c r="AF804" s="25"/>
      <c r="AH804" s="26"/>
      <c r="AI804" s="26"/>
      <c r="AK804" s="25"/>
    </row>
    <row r="805" spans="1:37" s="23" customFormat="1" x14ac:dyDescent="0.25">
      <c r="A805" s="54"/>
      <c r="B805" s="43"/>
      <c r="C805" s="57"/>
      <c r="D805" s="16"/>
      <c r="E805" s="50"/>
      <c r="F805" s="26"/>
      <c r="G805" s="26"/>
      <c r="H805" s="21"/>
      <c r="I805" s="50"/>
      <c r="J805" s="20"/>
      <c r="K805" s="26"/>
      <c r="L805" s="26"/>
      <c r="M805" s="26"/>
      <c r="N805" s="50"/>
      <c r="O805" s="135"/>
      <c r="P805" s="50"/>
      <c r="Q805" s="26"/>
      <c r="R805" s="20"/>
      <c r="S805" s="26"/>
      <c r="T805" s="26"/>
      <c r="U805" s="21"/>
      <c r="V805" s="26"/>
      <c r="W805" s="31"/>
      <c r="X805" s="109"/>
      <c r="Y805" s="31"/>
      <c r="Z805" s="12"/>
      <c r="AA805" s="31"/>
      <c r="AB805" s="13"/>
      <c r="AD805" s="32"/>
      <c r="AF805" s="25"/>
      <c r="AH805" s="26"/>
      <c r="AI805" s="26"/>
      <c r="AK805" s="25"/>
    </row>
    <row r="806" spans="1:37" s="23" customFormat="1" x14ac:dyDescent="0.25">
      <c r="A806" s="54"/>
      <c r="B806" s="43"/>
      <c r="C806" s="57"/>
      <c r="D806" s="16"/>
      <c r="E806" s="50"/>
      <c r="F806" s="26"/>
      <c r="G806" s="26"/>
      <c r="H806" s="21"/>
      <c r="I806" s="50"/>
      <c r="J806" s="20"/>
      <c r="K806" s="26"/>
      <c r="L806" s="26"/>
      <c r="M806" s="26"/>
      <c r="N806" s="50"/>
      <c r="O806" s="135"/>
      <c r="P806" s="50"/>
      <c r="Q806" s="26"/>
      <c r="R806" s="20"/>
      <c r="S806" s="26"/>
      <c r="T806" s="26"/>
      <c r="U806" s="21"/>
      <c r="V806" s="26"/>
      <c r="W806" s="31"/>
      <c r="X806" s="109"/>
      <c r="Y806" s="31"/>
      <c r="Z806" s="12"/>
      <c r="AA806" s="31"/>
      <c r="AB806" s="13"/>
      <c r="AD806" s="32"/>
      <c r="AF806" s="25"/>
      <c r="AH806" s="26"/>
      <c r="AI806" s="26"/>
      <c r="AK806" s="25"/>
    </row>
    <row r="807" spans="1:37" s="23" customFormat="1" x14ac:dyDescent="0.25">
      <c r="A807" s="54"/>
      <c r="B807" s="43"/>
      <c r="C807" s="57"/>
      <c r="D807" s="16"/>
      <c r="E807" s="50"/>
      <c r="F807" s="26"/>
      <c r="G807" s="26"/>
      <c r="H807" s="21"/>
      <c r="I807" s="50"/>
      <c r="J807" s="20"/>
      <c r="K807" s="26"/>
      <c r="L807" s="26"/>
      <c r="M807" s="26"/>
      <c r="N807" s="50"/>
      <c r="O807" s="135"/>
      <c r="P807" s="50"/>
      <c r="Q807" s="26"/>
      <c r="R807" s="20"/>
      <c r="S807" s="26"/>
      <c r="T807" s="26"/>
      <c r="U807" s="21"/>
      <c r="V807" s="26"/>
      <c r="W807" s="31"/>
      <c r="X807" s="109"/>
      <c r="Y807" s="31"/>
      <c r="Z807" s="12"/>
      <c r="AA807" s="31"/>
      <c r="AB807" s="13"/>
      <c r="AD807" s="32"/>
      <c r="AF807" s="25"/>
      <c r="AH807" s="26"/>
      <c r="AI807" s="26"/>
      <c r="AK807" s="25"/>
    </row>
    <row r="808" spans="1:37" s="23" customFormat="1" x14ac:dyDescent="0.25">
      <c r="A808" s="54"/>
      <c r="B808" s="43"/>
      <c r="C808" s="57"/>
      <c r="D808" s="16"/>
      <c r="E808" s="50"/>
      <c r="F808" s="26"/>
      <c r="G808" s="26"/>
      <c r="H808" s="21"/>
      <c r="I808" s="50"/>
      <c r="J808" s="20"/>
      <c r="K808" s="26"/>
      <c r="L808" s="26"/>
      <c r="M808" s="26"/>
      <c r="N808" s="50"/>
      <c r="O808" s="135"/>
      <c r="P808" s="50"/>
      <c r="Q808" s="26"/>
      <c r="R808" s="20"/>
      <c r="S808" s="26"/>
      <c r="T808" s="26"/>
      <c r="U808" s="21"/>
      <c r="V808" s="26"/>
      <c r="W808" s="31"/>
      <c r="X808" s="109"/>
      <c r="Y808" s="31"/>
      <c r="Z808" s="12"/>
      <c r="AA808" s="31"/>
      <c r="AB808" s="13"/>
      <c r="AD808" s="32"/>
      <c r="AF808" s="25"/>
      <c r="AH808" s="26"/>
      <c r="AI808" s="26"/>
      <c r="AK808" s="25"/>
    </row>
    <row r="809" spans="1:37" s="23" customFormat="1" x14ac:dyDescent="0.25">
      <c r="A809" s="54"/>
      <c r="B809" s="43"/>
      <c r="C809" s="57"/>
      <c r="D809" s="16"/>
      <c r="E809" s="50"/>
      <c r="F809" s="26"/>
      <c r="G809" s="26"/>
      <c r="H809" s="21"/>
      <c r="I809" s="50"/>
      <c r="J809" s="20"/>
      <c r="K809" s="26"/>
      <c r="L809" s="26"/>
      <c r="M809" s="26"/>
      <c r="N809" s="50"/>
      <c r="O809" s="135"/>
      <c r="P809" s="50"/>
      <c r="Q809" s="26"/>
      <c r="R809" s="20"/>
      <c r="S809" s="26"/>
      <c r="T809" s="26"/>
      <c r="U809" s="21"/>
      <c r="V809" s="26"/>
      <c r="W809" s="31"/>
      <c r="X809" s="109"/>
      <c r="Y809" s="31"/>
      <c r="Z809" s="12"/>
      <c r="AA809" s="31"/>
      <c r="AB809" s="13"/>
      <c r="AD809" s="32"/>
      <c r="AF809" s="25"/>
      <c r="AH809" s="26"/>
      <c r="AI809" s="26"/>
      <c r="AK809" s="25"/>
    </row>
    <row r="810" spans="1:37" s="23" customFormat="1" x14ac:dyDescent="0.25">
      <c r="A810" s="54"/>
      <c r="B810" s="43"/>
      <c r="C810" s="57"/>
      <c r="D810" s="16"/>
      <c r="E810" s="50"/>
      <c r="F810" s="26"/>
      <c r="G810" s="26"/>
      <c r="H810" s="21"/>
      <c r="I810" s="50"/>
      <c r="J810" s="20"/>
      <c r="K810" s="26"/>
      <c r="L810" s="26"/>
      <c r="M810" s="26"/>
      <c r="N810" s="50"/>
      <c r="O810" s="135"/>
      <c r="P810" s="50"/>
      <c r="Q810" s="26"/>
      <c r="R810" s="20"/>
      <c r="S810" s="26"/>
      <c r="T810" s="26"/>
      <c r="U810" s="21"/>
      <c r="V810" s="26"/>
      <c r="W810" s="31"/>
      <c r="X810" s="109"/>
      <c r="Y810" s="31"/>
      <c r="Z810" s="12"/>
      <c r="AA810" s="31"/>
      <c r="AB810" s="13"/>
      <c r="AD810" s="32"/>
      <c r="AF810" s="25"/>
      <c r="AH810" s="26"/>
      <c r="AI810" s="26"/>
      <c r="AK810" s="25"/>
    </row>
    <row r="811" spans="1:37" s="23" customFormat="1" x14ac:dyDescent="0.25">
      <c r="A811" s="54"/>
      <c r="B811" s="43"/>
      <c r="C811" s="57"/>
      <c r="D811" s="16"/>
      <c r="E811" s="50"/>
      <c r="F811" s="26"/>
      <c r="G811" s="26"/>
      <c r="H811" s="21"/>
      <c r="I811" s="50"/>
      <c r="J811" s="20"/>
      <c r="K811" s="26"/>
      <c r="L811" s="26"/>
      <c r="M811" s="26"/>
      <c r="N811" s="50"/>
      <c r="O811" s="135"/>
      <c r="P811" s="50"/>
      <c r="Q811" s="26"/>
      <c r="R811" s="20"/>
      <c r="S811" s="26"/>
      <c r="T811" s="26"/>
      <c r="U811" s="21"/>
      <c r="V811" s="26"/>
      <c r="W811" s="31"/>
      <c r="X811" s="109"/>
      <c r="Y811" s="31"/>
      <c r="Z811" s="12"/>
      <c r="AA811" s="31"/>
      <c r="AB811" s="13"/>
      <c r="AD811" s="32"/>
      <c r="AF811" s="25"/>
      <c r="AH811" s="26"/>
      <c r="AI811" s="26"/>
      <c r="AK811" s="25"/>
    </row>
    <row r="812" spans="1:37" s="23" customFormat="1" x14ac:dyDescent="0.25">
      <c r="A812" s="54"/>
      <c r="B812" s="43"/>
      <c r="C812" s="57"/>
      <c r="D812" s="16"/>
      <c r="E812" s="50"/>
      <c r="F812" s="26"/>
      <c r="G812" s="26"/>
      <c r="H812" s="21"/>
      <c r="I812" s="50"/>
      <c r="J812" s="20"/>
      <c r="K812" s="26"/>
      <c r="L812" s="26"/>
      <c r="M812" s="26"/>
      <c r="N812" s="50"/>
      <c r="O812" s="135"/>
      <c r="P812" s="50"/>
      <c r="Q812" s="26"/>
      <c r="R812" s="20"/>
      <c r="S812" s="26"/>
      <c r="T812" s="26"/>
      <c r="U812" s="21"/>
      <c r="V812" s="26"/>
      <c r="W812" s="31"/>
      <c r="X812" s="109"/>
      <c r="Y812" s="31"/>
      <c r="Z812" s="12"/>
      <c r="AA812" s="31"/>
      <c r="AB812" s="13"/>
      <c r="AD812" s="32"/>
      <c r="AF812" s="25"/>
      <c r="AH812" s="26"/>
      <c r="AI812" s="26"/>
      <c r="AK812" s="25"/>
    </row>
    <row r="813" spans="1:37" s="23" customFormat="1" x14ac:dyDescent="0.25">
      <c r="A813" s="54"/>
      <c r="B813" s="43"/>
      <c r="C813" s="57"/>
      <c r="D813" s="16"/>
      <c r="E813" s="50"/>
      <c r="F813" s="26"/>
      <c r="G813" s="26"/>
      <c r="H813" s="21"/>
      <c r="I813" s="50"/>
      <c r="J813" s="20"/>
      <c r="K813" s="26"/>
      <c r="L813" s="26"/>
      <c r="M813" s="26"/>
      <c r="N813" s="50"/>
      <c r="O813" s="135"/>
      <c r="P813" s="50"/>
      <c r="Q813" s="26"/>
      <c r="R813" s="20"/>
      <c r="S813" s="26"/>
      <c r="T813" s="26"/>
      <c r="U813" s="21"/>
      <c r="V813" s="26"/>
      <c r="W813" s="31"/>
      <c r="X813" s="109"/>
      <c r="Y813" s="31"/>
      <c r="Z813" s="12"/>
      <c r="AA813" s="31"/>
      <c r="AB813" s="13"/>
      <c r="AD813" s="32"/>
      <c r="AF813" s="25"/>
      <c r="AH813" s="26"/>
      <c r="AI813" s="26"/>
      <c r="AK813" s="25"/>
    </row>
    <row r="814" spans="1:37" s="23" customFormat="1" x14ac:dyDescent="0.25">
      <c r="A814" s="54"/>
      <c r="B814" s="43"/>
      <c r="C814" s="57"/>
      <c r="D814" s="16"/>
      <c r="E814" s="50"/>
      <c r="F814" s="26"/>
      <c r="G814" s="26"/>
      <c r="H814" s="21"/>
      <c r="I814" s="50"/>
      <c r="J814" s="20"/>
      <c r="K814" s="26"/>
      <c r="L814" s="26"/>
      <c r="M814" s="26"/>
      <c r="N814" s="50"/>
      <c r="O814" s="135"/>
      <c r="P814" s="50"/>
      <c r="Q814" s="26"/>
      <c r="R814" s="20"/>
      <c r="S814" s="26"/>
      <c r="T814" s="26"/>
      <c r="U814" s="21"/>
      <c r="V814" s="26"/>
      <c r="W814" s="31"/>
      <c r="X814" s="109"/>
      <c r="Y814" s="31"/>
      <c r="Z814" s="12"/>
      <c r="AA814" s="31"/>
      <c r="AB814" s="13"/>
      <c r="AD814" s="32"/>
      <c r="AF814" s="25"/>
      <c r="AH814" s="26"/>
      <c r="AI814" s="26"/>
      <c r="AK814" s="25"/>
    </row>
    <row r="815" spans="1:37" s="23" customFormat="1" x14ac:dyDescent="0.25">
      <c r="A815" s="54"/>
      <c r="B815" s="43"/>
      <c r="C815" s="57"/>
      <c r="D815" s="16"/>
      <c r="E815" s="50"/>
      <c r="F815" s="26"/>
      <c r="G815" s="26"/>
      <c r="H815" s="21"/>
      <c r="I815" s="50"/>
      <c r="J815" s="20"/>
      <c r="K815" s="26"/>
      <c r="L815" s="26"/>
      <c r="M815" s="26"/>
      <c r="N815" s="50"/>
      <c r="O815" s="135"/>
      <c r="P815" s="50"/>
      <c r="Q815" s="26"/>
      <c r="R815" s="20"/>
      <c r="S815" s="26"/>
      <c r="T815" s="26"/>
      <c r="U815" s="21"/>
      <c r="V815" s="26"/>
      <c r="W815" s="31"/>
      <c r="X815" s="109"/>
      <c r="Y815" s="31"/>
      <c r="Z815" s="12"/>
      <c r="AA815" s="31"/>
      <c r="AB815" s="13"/>
      <c r="AD815" s="32"/>
      <c r="AF815" s="25"/>
      <c r="AH815" s="26"/>
      <c r="AI815" s="26"/>
      <c r="AK815" s="25"/>
    </row>
    <row r="816" spans="1:37" s="23" customFormat="1" x14ac:dyDescent="0.25">
      <c r="A816" s="54"/>
      <c r="B816" s="43"/>
      <c r="C816" s="57"/>
      <c r="D816" s="16"/>
      <c r="E816" s="50"/>
      <c r="F816" s="26"/>
      <c r="G816" s="26"/>
      <c r="H816" s="21"/>
      <c r="I816" s="50"/>
      <c r="J816" s="20"/>
      <c r="K816" s="26"/>
      <c r="L816" s="26"/>
      <c r="M816" s="26"/>
      <c r="N816" s="50"/>
      <c r="O816" s="135"/>
      <c r="P816" s="50"/>
      <c r="Q816" s="26"/>
      <c r="R816" s="20"/>
      <c r="S816" s="26"/>
      <c r="T816" s="26"/>
      <c r="U816" s="21"/>
      <c r="V816" s="26"/>
      <c r="W816" s="31"/>
      <c r="X816" s="109"/>
      <c r="Y816" s="31"/>
      <c r="Z816" s="12"/>
      <c r="AA816" s="31"/>
      <c r="AB816" s="13"/>
      <c r="AD816" s="32"/>
      <c r="AF816" s="25"/>
      <c r="AH816" s="26"/>
      <c r="AI816" s="26"/>
      <c r="AK816" s="25"/>
    </row>
    <row r="817" spans="1:37" s="23" customFormat="1" x14ac:dyDescent="0.25">
      <c r="A817" s="54"/>
      <c r="B817" s="43"/>
      <c r="C817" s="57"/>
      <c r="D817" s="16"/>
      <c r="E817" s="50"/>
      <c r="F817" s="26"/>
      <c r="G817" s="26"/>
      <c r="H817" s="21"/>
      <c r="I817" s="50"/>
      <c r="J817" s="20"/>
      <c r="K817" s="26"/>
      <c r="L817" s="26"/>
      <c r="M817" s="26"/>
      <c r="N817" s="50"/>
      <c r="O817" s="135"/>
      <c r="P817" s="50"/>
      <c r="Q817" s="26"/>
      <c r="R817" s="20"/>
      <c r="S817" s="26"/>
      <c r="T817" s="26"/>
      <c r="U817" s="21"/>
      <c r="V817" s="26"/>
      <c r="W817" s="31"/>
      <c r="X817" s="109"/>
      <c r="Y817" s="31"/>
      <c r="Z817" s="12"/>
      <c r="AA817" s="31"/>
      <c r="AB817" s="13"/>
      <c r="AD817" s="32"/>
      <c r="AF817" s="25"/>
      <c r="AH817" s="26"/>
      <c r="AI817" s="26"/>
      <c r="AK817" s="25"/>
    </row>
    <row r="818" spans="1:37" s="23" customFormat="1" x14ac:dyDescent="0.25">
      <c r="A818" s="54"/>
      <c r="B818" s="43"/>
      <c r="C818" s="57"/>
      <c r="D818" s="16"/>
      <c r="E818" s="50"/>
      <c r="F818" s="26"/>
      <c r="G818" s="26"/>
      <c r="H818" s="21"/>
      <c r="I818" s="50"/>
      <c r="J818" s="20"/>
      <c r="K818" s="26"/>
      <c r="L818" s="26"/>
      <c r="M818" s="26"/>
      <c r="N818" s="50"/>
      <c r="O818" s="135"/>
      <c r="P818" s="50"/>
      <c r="Q818" s="26"/>
      <c r="R818" s="20"/>
      <c r="S818" s="26"/>
      <c r="T818" s="26"/>
      <c r="U818" s="21"/>
      <c r="V818" s="26"/>
      <c r="W818" s="31"/>
      <c r="X818" s="109"/>
      <c r="Y818" s="31"/>
      <c r="Z818" s="12"/>
      <c r="AA818" s="31"/>
      <c r="AB818" s="13"/>
      <c r="AD818" s="32"/>
      <c r="AF818" s="25"/>
      <c r="AH818" s="26"/>
      <c r="AI818" s="26"/>
      <c r="AK818" s="25"/>
    </row>
    <row r="819" spans="1:37" s="23" customFormat="1" x14ac:dyDescent="0.25">
      <c r="A819" s="54"/>
      <c r="B819" s="43"/>
      <c r="C819" s="57"/>
      <c r="D819" s="16"/>
      <c r="E819" s="50"/>
      <c r="F819" s="26"/>
      <c r="G819" s="26"/>
      <c r="H819" s="21"/>
      <c r="I819" s="50"/>
      <c r="J819" s="20"/>
      <c r="K819" s="26"/>
      <c r="L819" s="26"/>
      <c r="M819" s="26"/>
      <c r="N819" s="50"/>
      <c r="O819" s="135"/>
      <c r="P819" s="50"/>
      <c r="Q819" s="26"/>
      <c r="R819" s="20"/>
      <c r="S819" s="26"/>
      <c r="T819" s="26"/>
      <c r="U819" s="21"/>
      <c r="V819" s="26"/>
      <c r="W819" s="31"/>
      <c r="X819" s="109"/>
      <c r="Y819" s="31"/>
      <c r="Z819" s="12"/>
      <c r="AA819" s="31"/>
      <c r="AB819" s="13"/>
      <c r="AD819" s="32"/>
      <c r="AF819" s="25"/>
      <c r="AH819" s="26"/>
      <c r="AI819" s="26"/>
      <c r="AK819" s="25"/>
    </row>
    <row r="820" spans="1:37" s="23" customFormat="1" x14ac:dyDescent="0.25">
      <c r="A820" s="54"/>
      <c r="B820" s="43"/>
      <c r="C820" s="57"/>
      <c r="D820" s="16"/>
      <c r="E820" s="50"/>
      <c r="F820" s="26"/>
      <c r="G820" s="26"/>
      <c r="H820" s="21"/>
      <c r="I820" s="50"/>
      <c r="J820" s="20"/>
      <c r="K820" s="26"/>
      <c r="L820" s="26"/>
      <c r="M820" s="26"/>
      <c r="N820" s="50"/>
      <c r="O820" s="135"/>
      <c r="P820" s="50"/>
      <c r="Q820" s="26"/>
      <c r="R820" s="20"/>
      <c r="S820" s="26"/>
      <c r="T820" s="26"/>
      <c r="U820" s="21"/>
      <c r="V820" s="26"/>
      <c r="W820" s="31"/>
      <c r="X820" s="109"/>
      <c r="Y820" s="31"/>
      <c r="Z820" s="12"/>
      <c r="AA820" s="31"/>
      <c r="AB820" s="13"/>
      <c r="AD820" s="32"/>
      <c r="AF820" s="25"/>
      <c r="AH820" s="26"/>
      <c r="AI820" s="26"/>
      <c r="AK820" s="25"/>
    </row>
    <row r="821" spans="1:37" s="23" customFormat="1" x14ac:dyDescent="0.25">
      <c r="A821" s="54"/>
      <c r="B821" s="43"/>
      <c r="C821" s="57"/>
      <c r="D821" s="16"/>
      <c r="E821" s="50"/>
      <c r="F821" s="26"/>
      <c r="G821" s="26"/>
      <c r="H821" s="21"/>
      <c r="I821" s="50"/>
      <c r="J821" s="20"/>
      <c r="K821" s="26"/>
      <c r="L821" s="26"/>
      <c r="M821" s="26"/>
      <c r="N821" s="50"/>
      <c r="O821" s="135"/>
      <c r="P821" s="50"/>
      <c r="Q821" s="26"/>
      <c r="R821" s="20"/>
      <c r="S821" s="26"/>
      <c r="T821" s="26"/>
      <c r="U821" s="21"/>
      <c r="V821" s="26"/>
      <c r="W821" s="31"/>
      <c r="X821" s="109"/>
      <c r="Y821" s="31"/>
      <c r="Z821" s="12"/>
      <c r="AA821" s="31"/>
      <c r="AB821" s="13"/>
      <c r="AD821" s="32"/>
      <c r="AF821" s="25"/>
      <c r="AH821" s="26"/>
      <c r="AI821" s="26"/>
      <c r="AK821" s="25"/>
    </row>
    <row r="822" spans="1:37" s="23" customFormat="1" x14ac:dyDescent="0.25">
      <c r="A822" s="54"/>
      <c r="B822" s="43"/>
      <c r="C822" s="57"/>
      <c r="D822" s="16"/>
      <c r="E822" s="50"/>
      <c r="F822" s="26"/>
      <c r="G822" s="26"/>
      <c r="H822" s="21"/>
      <c r="I822" s="50"/>
      <c r="J822" s="20"/>
      <c r="K822" s="26"/>
      <c r="L822" s="26"/>
      <c r="M822" s="26"/>
      <c r="N822" s="50"/>
      <c r="O822" s="135"/>
      <c r="P822" s="50"/>
      <c r="Q822" s="26"/>
      <c r="R822" s="20"/>
      <c r="S822" s="26"/>
      <c r="T822" s="26"/>
      <c r="U822" s="21"/>
      <c r="V822" s="26"/>
      <c r="W822" s="31"/>
      <c r="X822" s="109"/>
      <c r="Y822" s="31"/>
      <c r="Z822" s="12"/>
      <c r="AA822" s="31"/>
      <c r="AB822" s="13"/>
      <c r="AD822" s="32"/>
      <c r="AF822" s="25"/>
      <c r="AH822" s="26"/>
      <c r="AI822" s="26"/>
      <c r="AK822" s="25"/>
    </row>
    <row r="823" spans="1:37" s="23" customFormat="1" x14ac:dyDescent="0.25">
      <c r="A823" s="54"/>
      <c r="B823" s="43"/>
      <c r="C823" s="57"/>
      <c r="D823" s="16"/>
      <c r="E823" s="50"/>
      <c r="F823" s="26"/>
      <c r="G823" s="26"/>
      <c r="H823" s="21"/>
      <c r="I823" s="50"/>
      <c r="J823" s="20"/>
      <c r="K823" s="26"/>
      <c r="L823" s="26"/>
      <c r="M823" s="26"/>
      <c r="N823" s="50"/>
      <c r="O823" s="135"/>
      <c r="P823" s="50"/>
      <c r="Q823" s="26"/>
      <c r="R823" s="20"/>
      <c r="S823" s="26"/>
      <c r="T823" s="26"/>
      <c r="U823" s="21"/>
      <c r="V823" s="26"/>
      <c r="W823" s="31"/>
      <c r="X823" s="109"/>
      <c r="Y823" s="31"/>
      <c r="Z823" s="12"/>
      <c r="AA823" s="31"/>
      <c r="AB823" s="13"/>
      <c r="AD823" s="32"/>
      <c r="AF823" s="25"/>
      <c r="AH823" s="26"/>
      <c r="AI823" s="26"/>
      <c r="AK823" s="25"/>
    </row>
    <row r="824" spans="1:37" s="23" customFormat="1" x14ac:dyDescent="0.25">
      <c r="A824" s="54"/>
      <c r="B824" s="43"/>
      <c r="C824" s="57"/>
      <c r="D824" s="16"/>
      <c r="E824" s="50"/>
      <c r="F824" s="26"/>
      <c r="G824" s="26"/>
      <c r="H824" s="21"/>
      <c r="I824" s="50"/>
      <c r="J824" s="20"/>
      <c r="K824" s="26"/>
      <c r="L824" s="26"/>
      <c r="M824" s="26"/>
      <c r="N824" s="50"/>
      <c r="O824" s="135"/>
      <c r="P824" s="50"/>
      <c r="Q824" s="26"/>
      <c r="R824" s="20"/>
      <c r="S824" s="26"/>
      <c r="T824" s="26"/>
      <c r="U824" s="21"/>
      <c r="V824" s="26"/>
      <c r="W824" s="31"/>
      <c r="X824" s="109"/>
      <c r="Y824" s="31"/>
      <c r="Z824" s="12"/>
      <c r="AA824" s="31"/>
      <c r="AB824" s="13"/>
      <c r="AD824" s="32"/>
      <c r="AF824" s="25"/>
      <c r="AH824" s="26"/>
      <c r="AI824" s="26"/>
      <c r="AK824" s="25"/>
    </row>
    <row r="825" spans="1:37" s="23" customFormat="1" x14ac:dyDescent="0.25">
      <c r="A825" s="54"/>
      <c r="B825" s="43"/>
      <c r="C825" s="57"/>
      <c r="D825" s="16"/>
      <c r="E825" s="50"/>
      <c r="F825" s="26"/>
      <c r="G825" s="26"/>
      <c r="H825" s="21"/>
      <c r="I825" s="50"/>
      <c r="J825" s="20"/>
      <c r="K825" s="26"/>
      <c r="L825" s="26"/>
      <c r="M825" s="26"/>
      <c r="N825" s="50"/>
      <c r="O825" s="135"/>
      <c r="P825" s="50"/>
      <c r="Q825" s="26"/>
      <c r="R825" s="20"/>
      <c r="S825" s="26"/>
      <c r="T825" s="26"/>
      <c r="U825" s="21"/>
      <c r="V825" s="26"/>
      <c r="W825" s="31"/>
      <c r="X825" s="109"/>
      <c r="Y825" s="31"/>
      <c r="Z825" s="12"/>
      <c r="AA825" s="31"/>
      <c r="AB825" s="13"/>
      <c r="AD825" s="32"/>
      <c r="AF825" s="25"/>
      <c r="AH825" s="26"/>
      <c r="AI825" s="26"/>
      <c r="AK825" s="25"/>
    </row>
    <row r="826" spans="1:37" s="23" customFormat="1" x14ac:dyDescent="0.25">
      <c r="A826" s="54"/>
      <c r="B826" s="43"/>
      <c r="C826" s="57"/>
      <c r="D826" s="16"/>
      <c r="E826" s="50"/>
      <c r="F826" s="26"/>
      <c r="G826" s="26"/>
      <c r="H826" s="21"/>
      <c r="I826" s="50"/>
      <c r="J826" s="20"/>
      <c r="K826" s="26"/>
      <c r="L826" s="26"/>
      <c r="M826" s="26"/>
      <c r="N826" s="50"/>
      <c r="O826" s="135"/>
      <c r="P826" s="50"/>
      <c r="Q826" s="26"/>
      <c r="R826" s="20"/>
      <c r="S826" s="26"/>
      <c r="T826" s="26"/>
      <c r="U826" s="21"/>
      <c r="V826" s="26"/>
      <c r="W826" s="31"/>
      <c r="X826" s="109"/>
      <c r="Y826" s="31"/>
      <c r="Z826" s="12"/>
      <c r="AA826" s="31"/>
      <c r="AB826" s="13"/>
      <c r="AD826" s="32"/>
      <c r="AF826" s="25"/>
      <c r="AH826" s="26"/>
      <c r="AI826" s="26"/>
      <c r="AK826" s="25"/>
    </row>
    <row r="827" spans="1:37" s="23" customFormat="1" x14ac:dyDescent="0.25">
      <c r="A827" s="54"/>
      <c r="B827" s="43"/>
      <c r="C827" s="57"/>
      <c r="D827" s="16"/>
      <c r="E827" s="50"/>
      <c r="F827" s="26"/>
      <c r="G827" s="26"/>
      <c r="H827" s="21"/>
      <c r="I827" s="50"/>
      <c r="J827" s="20"/>
      <c r="K827" s="26"/>
      <c r="L827" s="26"/>
      <c r="M827" s="26"/>
      <c r="N827" s="50"/>
      <c r="O827" s="135"/>
      <c r="P827" s="50"/>
      <c r="Q827" s="26"/>
      <c r="R827" s="20"/>
      <c r="S827" s="26"/>
      <c r="T827" s="26"/>
      <c r="U827" s="21"/>
      <c r="V827" s="26"/>
      <c r="W827" s="31"/>
      <c r="X827" s="109"/>
      <c r="Y827" s="31"/>
      <c r="Z827" s="12"/>
      <c r="AA827" s="31"/>
      <c r="AB827" s="13"/>
      <c r="AD827" s="32"/>
      <c r="AF827" s="25"/>
      <c r="AH827" s="26"/>
      <c r="AI827" s="26"/>
      <c r="AK827" s="25"/>
    </row>
    <row r="828" spans="1:37" s="23" customFormat="1" x14ac:dyDescent="0.25">
      <c r="A828" s="54"/>
      <c r="B828" s="43"/>
      <c r="C828" s="57"/>
      <c r="D828" s="16"/>
      <c r="E828" s="50"/>
      <c r="F828" s="26"/>
      <c r="G828" s="26"/>
      <c r="H828" s="21"/>
      <c r="I828" s="50"/>
      <c r="J828" s="20"/>
      <c r="K828" s="26"/>
      <c r="L828" s="26"/>
      <c r="M828" s="26"/>
      <c r="N828" s="50"/>
      <c r="O828" s="135"/>
      <c r="P828" s="50"/>
      <c r="Q828" s="26"/>
      <c r="R828" s="20"/>
      <c r="S828" s="26"/>
      <c r="T828" s="26"/>
      <c r="U828" s="21"/>
      <c r="V828" s="26"/>
      <c r="W828" s="31"/>
      <c r="X828" s="109"/>
      <c r="Y828" s="31"/>
      <c r="Z828" s="12"/>
      <c r="AA828" s="31"/>
      <c r="AB828" s="13"/>
      <c r="AD828" s="32"/>
      <c r="AF828" s="25"/>
      <c r="AH828" s="26"/>
      <c r="AI828" s="26"/>
      <c r="AK828" s="25"/>
    </row>
    <row r="829" spans="1:37" s="23" customFormat="1" x14ac:dyDescent="0.25">
      <c r="A829" s="54"/>
      <c r="B829" s="43"/>
      <c r="C829" s="57"/>
      <c r="D829" s="16"/>
      <c r="E829" s="50"/>
      <c r="F829" s="26"/>
      <c r="G829" s="26"/>
      <c r="H829" s="21"/>
      <c r="I829" s="50"/>
      <c r="J829" s="20"/>
      <c r="K829" s="26"/>
      <c r="L829" s="26"/>
      <c r="M829" s="26"/>
      <c r="N829" s="50"/>
      <c r="O829" s="135"/>
      <c r="P829" s="50"/>
      <c r="Q829" s="26"/>
      <c r="R829" s="20"/>
      <c r="S829" s="26"/>
      <c r="T829" s="26"/>
      <c r="U829" s="21"/>
      <c r="V829" s="26"/>
      <c r="W829" s="31"/>
      <c r="X829" s="109"/>
      <c r="Y829" s="31"/>
      <c r="Z829" s="12"/>
      <c r="AA829" s="31"/>
      <c r="AB829" s="13"/>
      <c r="AD829" s="32"/>
      <c r="AF829" s="25"/>
      <c r="AH829" s="26"/>
      <c r="AI829" s="26"/>
      <c r="AK829" s="25"/>
    </row>
    <row r="830" spans="1:37" s="23" customFormat="1" x14ac:dyDescent="0.25">
      <c r="A830" s="54"/>
      <c r="B830" s="43"/>
      <c r="C830" s="57"/>
      <c r="D830" s="16"/>
      <c r="E830" s="50"/>
      <c r="F830" s="26"/>
      <c r="G830" s="26"/>
      <c r="H830" s="21"/>
      <c r="I830" s="50"/>
      <c r="J830" s="20"/>
      <c r="K830" s="26"/>
      <c r="L830" s="26"/>
      <c r="M830" s="26"/>
      <c r="N830" s="50"/>
      <c r="O830" s="135"/>
      <c r="P830" s="50"/>
      <c r="Q830" s="26"/>
      <c r="R830" s="20"/>
      <c r="S830" s="26"/>
      <c r="T830" s="26"/>
      <c r="U830" s="21"/>
      <c r="V830" s="26"/>
      <c r="W830" s="31"/>
      <c r="X830" s="109"/>
      <c r="Y830" s="31"/>
      <c r="Z830" s="12"/>
      <c r="AA830" s="31"/>
      <c r="AB830" s="13"/>
      <c r="AD830" s="32"/>
      <c r="AF830" s="25"/>
      <c r="AH830" s="26"/>
      <c r="AI830" s="26"/>
      <c r="AK830" s="25"/>
    </row>
    <row r="831" spans="1:37" s="23" customFormat="1" x14ac:dyDescent="0.25">
      <c r="A831" s="54"/>
      <c r="B831" s="43"/>
      <c r="C831" s="57"/>
      <c r="D831" s="16"/>
      <c r="E831" s="50"/>
      <c r="F831" s="26"/>
      <c r="G831" s="26"/>
      <c r="H831" s="21"/>
      <c r="I831" s="50"/>
      <c r="J831" s="20"/>
      <c r="K831" s="26"/>
      <c r="L831" s="26"/>
      <c r="M831" s="26"/>
      <c r="N831" s="50"/>
      <c r="O831" s="135"/>
      <c r="P831" s="50"/>
      <c r="Q831" s="26"/>
      <c r="R831" s="20"/>
      <c r="S831" s="26"/>
      <c r="T831" s="26"/>
      <c r="U831" s="21"/>
      <c r="V831" s="26"/>
      <c r="W831" s="31"/>
      <c r="X831" s="109"/>
      <c r="Y831" s="31"/>
      <c r="Z831" s="12"/>
      <c r="AA831" s="31"/>
      <c r="AB831" s="13"/>
      <c r="AD831" s="32"/>
      <c r="AF831" s="25"/>
      <c r="AH831" s="26"/>
      <c r="AI831" s="26"/>
      <c r="AK831" s="25"/>
    </row>
    <row r="832" spans="1:37" s="23" customFormat="1" x14ac:dyDescent="0.25">
      <c r="A832" s="54"/>
      <c r="B832" s="43"/>
      <c r="C832" s="57"/>
      <c r="D832" s="16"/>
      <c r="E832" s="50"/>
      <c r="F832" s="26"/>
      <c r="G832" s="26"/>
      <c r="H832" s="21"/>
      <c r="I832" s="50"/>
      <c r="J832" s="20"/>
      <c r="K832" s="26"/>
      <c r="L832" s="26"/>
      <c r="M832" s="26"/>
      <c r="N832" s="50"/>
      <c r="O832" s="135"/>
      <c r="P832" s="50"/>
      <c r="Q832" s="26"/>
      <c r="R832" s="20"/>
      <c r="S832" s="26"/>
      <c r="T832" s="26"/>
      <c r="U832" s="21"/>
      <c r="V832" s="26"/>
      <c r="W832" s="31"/>
      <c r="X832" s="109"/>
      <c r="Y832" s="31"/>
      <c r="Z832" s="12"/>
      <c r="AA832" s="31"/>
      <c r="AB832" s="13"/>
      <c r="AD832" s="32"/>
      <c r="AF832" s="25"/>
      <c r="AH832" s="26"/>
      <c r="AI832" s="26"/>
      <c r="AK832" s="25"/>
    </row>
    <row r="833" spans="1:37" s="23" customFormat="1" x14ac:dyDescent="0.25">
      <c r="A833" s="54"/>
      <c r="B833" s="43"/>
      <c r="C833" s="57"/>
      <c r="D833" s="16"/>
      <c r="E833" s="50"/>
      <c r="F833" s="26"/>
      <c r="G833" s="26"/>
      <c r="H833" s="21"/>
      <c r="I833" s="50"/>
      <c r="J833" s="20"/>
      <c r="K833" s="26"/>
      <c r="L833" s="26"/>
      <c r="M833" s="26"/>
      <c r="N833" s="50"/>
      <c r="O833" s="135"/>
      <c r="P833" s="50"/>
      <c r="Q833" s="26"/>
      <c r="R833" s="20"/>
      <c r="S833" s="26"/>
      <c r="T833" s="26"/>
      <c r="U833" s="21"/>
      <c r="V833" s="26"/>
      <c r="W833" s="31"/>
      <c r="X833" s="109"/>
      <c r="Y833" s="31"/>
      <c r="Z833" s="12"/>
      <c r="AA833" s="31"/>
      <c r="AB833" s="13"/>
      <c r="AD833" s="32"/>
      <c r="AF833" s="25"/>
      <c r="AH833" s="26"/>
      <c r="AI833" s="26"/>
      <c r="AK833" s="25"/>
    </row>
    <row r="834" spans="1:37" s="23" customFormat="1" x14ac:dyDescent="0.25">
      <c r="A834" s="54"/>
      <c r="B834" s="43"/>
      <c r="C834" s="57"/>
      <c r="D834" s="16"/>
      <c r="E834" s="50"/>
      <c r="F834" s="26"/>
      <c r="G834" s="26"/>
      <c r="H834" s="21"/>
      <c r="I834" s="50"/>
      <c r="J834" s="20"/>
      <c r="K834" s="26"/>
      <c r="L834" s="26"/>
      <c r="M834" s="26"/>
      <c r="N834" s="50"/>
      <c r="O834" s="135"/>
      <c r="P834" s="50"/>
      <c r="Q834" s="26"/>
      <c r="R834" s="20"/>
      <c r="S834" s="26"/>
      <c r="T834" s="26"/>
      <c r="U834" s="21"/>
      <c r="V834" s="26"/>
      <c r="W834" s="31"/>
      <c r="X834" s="109"/>
      <c r="Y834" s="31"/>
      <c r="Z834" s="12"/>
      <c r="AA834" s="31"/>
      <c r="AB834" s="13"/>
      <c r="AD834" s="32"/>
      <c r="AF834" s="25"/>
      <c r="AH834" s="26"/>
      <c r="AI834" s="26"/>
      <c r="AK834" s="25"/>
    </row>
    <row r="835" spans="1:37" s="23" customFormat="1" x14ac:dyDescent="0.25">
      <c r="A835" s="54"/>
      <c r="B835" s="43"/>
      <c r="C835" s="57"/>
      <c r="D835" s="16"/>
      <c r="E835" s="50"/>
      <c r="F835" s="26"/>
      <c r="G835" s="26"/>
      <c r="H835" s="21"/>
      <c r="I835" s="50"/>
      <c r="J835" s="20"/>
      <c r="K835" s="26"/>
      <c r="L835" s="26"/>
      <c r="M835" s="26"/>
      <c r="N835" s="50"/>
      <c r="O835" s="135"/>
      <c r="P835" s="50"/>
      <c r="Q835" s="26"/>
      <c r="R835" s="20"/>
      <c r="S835" s="26"/>
      <c r="T835" s="26"/>
      <c r="U835" s="21"/>
      <c r="V835" s="26"/>
      <c r="W835" s="31"/>
      <c r="X835" s="109"/>
      <c r="Y835" s="31"/>
      <c r="Z835" s="12"/>
      <c r="AA835" s="31"/>
      <c r="AB835" s="13"/>
      <c r="AD835" s="32"/>
      <c r="AF835" s="25"/>
      <c r="AH835" s="26"/>
      <c r="AI835" s="26"/>
      <c r="AK835" s="25"/>
    </row>
    <row r="836" spans="1:37" s="23" customFormat="1" x14ac:dyDescent="0.25">
      <c r="A836" s="54"/>
      <c r="B836" s="43"/>
      <c r="C836" s="57"/>
      <c r="D836" s="16"/>
      <c r="E836" s="50"/>
      <c r="F836" s="26"/>
      <c r="G836" s="26"/>
      <c r="H836" s="21"/>
      <c r="I836" s="50"/>
      <c r="J836" s="20"/>
      <c r="K836" s="26"/>
      <c r="L836" s="26"/>
      <c r="M836" s="26"/>
      <c r="N836" s="50"/>
      <c r="O836" s="135"/>
      <c r="P836" s="50"/>
      <c r="Q836" s="26"/>
      <c r="R836" s="20"/>
      <c r="S836" s="26"/>
      <c r="T836" s="26"/>
      <c r="U836" s="21"/>
      <c r="V836" s="26"/>
      <c r="W836" s="31"/>
      <c r="X836" s="109"/>
      <c r="Y836" s="31"/>
      <c r="Z836" s="12"/>
      <c r="AA836" s="31"/>
      <c r="AB836" s="13"/>
      <c r="AD836" s="32"/>
      <c r="AF836" s="25"/>
      <c r="AH836" s="26"/>
      <c r="AI836" s="26"/>
      <c r="AK836" s="25"/>
    </row>
    <row r="837" spans="1:37" s="23" customFormat="1" x14ac:dyDescent="0.25">
      <c r="A837" s="54"/>
      <c r="B837" s="43"/>
      <c r="C837" s="57"/>
      <c r="D837" s="16"/>
      <c r="E837" s="50"/>
      <c r="F837" s="26"/>
      <c r="G837" s="26"/>
      <c r="H837" s="21"/>
      <c r="I837" s="50"/>
      <c r="J837" s="20"/>
      <c r="K837" s="26"/>
      <c r="L837" s="26"/>
      <c r="M837" s="26"/>
      <c r="N837" s="50"/>
      <c r="O837" s="135"/>
      <c r="P837" s="50"/>
      <c r="Q837" s="26"/>
      <c r="R837" s="20"/>
      <c r="S837" s="26"/>
      <c r="T837" s="26"/>
      <c r="U837" s="21"/>
      <c r="V837" s="26"/>
      <c r="W837" s="31"/>
      <c r="X837" s="109"/>
      <c r="Y837" s="31"/>
      <c r="Z837" s="12"/>
      <c r="AA837" s="31"/>
      <c r="AB837" s="13"/>
      <c r="AD837" s="32"/>
      <c r="AF837" s="25"/>
      <c r="AH837" s="26"/>
      <c r="AI837" s="26"/>
      <c r="AK837" s="25"/>
    </row>
    <row r="838" spans="1:37" s="23" customFormat="1" x14ac:dyDescent="0.25">
      <c r="A838" s="54"/>
      <c r="B838" s="43"/>
      <c r="C838" s="57"/>
      <c r="D838" s="16"/>
      <c r="E838" s="50"/>
      <c r="F838" s="26"/>
      <c r="G838" s="26"/>
      <c r="H838" s="21"/>
      <c r="I838" s="50"/>
      <c r="J838" s="20"/>
      <c r="K838" s="26"/>
      <c r="L838" s="26"/>
      <c r="M838" s="26"/>
      <c r="N838" s="50"/>
      <c r="O838" s="135"/>
      <c r="P838" s="50"/>
      <c r="Q838" s="26"/>
      <c r="R838" s="20"/>
      <c r="S838" s="26"/>
      <c r="T838" s="26"/>
      <c r="U838" s="21"/>
      <c r="V838" s="26"/>
      <c r="W838" s="31"/>
      <c r="X838" s="109"/>
      <c r="Y838" s="31"/>
      <c r="Z838" s="12"/>
      <c r="AA838" s="31"/>
      <c r="AB838" s="13"/>
      <c r="AD838" s="32"/>
      <c r="AF838" s="25"/>
      <c r="AH838" s="26"/>
      <c r="AI838" s="26"/>
      <c r="AK838" s="25"/>
    </row>
    <row r="839" spans="1:37" s="23" customFormat="1" x14ac:dyDescent="0.25">
      <c r="A839" s="54"/>
      <c r="B839" s="43"/>
      <c r="C839" s="57"/>
      <c r="D839" s="16"/>
      <c r="E839" s="50"/>
      <c r="F839" s="26"/>
      <c r="G839" s="26"/>
      <c r="H839" s="21"/>
      <c r="I839" s="50"/>
      <c r="J839" s="20"/>
      <c r="K839" s="26"/>
      <c r="L839" s="26"/>
      <c r="M839" s="26"/>
      <c r="N839" s="50"/>
      <c r="O839" s="135"/>
      <c r="P839" s="50"/>
      <c r="Q839" s="26"/>
      <c r="R839" s="20"/>
      <c r="S839" s="26"/>
      <c r="T839" s="26"/>
      <c r="U839" s="21"/>
      <c r="V839" s="26"/>
      <c r="W839" s="31"/>
      <c r="X839" s="109"/>
      <c r="Y839" s="31"/>
      <c r="Z839" s="12"/>
      <c r="AA839" s="31"/>
      <c r="AB839" s="13"/>
      <c r="AD839" s="32"/>
      <c r="AF839" s="25"/>
      <c r="AH839" s="26"/>
      <c r="AI839" s="26"/>
      <c r="AK839" s="25"/>
    </row>
    <row r="840" spans="1:37" s="23" customFormat="1" x14ac:dyDescent="0.25">
      <c r="A840" s="54"/>
      <c r="B840" s="43"/>
      <c r="C840" s="57"/>
      <c r="D840" s="16"/>
      <c r="E840" s="50"/>
      <c r="F840" s="26"/>
      <c r="G840" s="26"/>
      <c r="H840" s="21"/>
      <c r="I840" s="50"/>
      <c r="J840" s="20"/>
      <c r="K840" s="26"/>
      <c r="L840" s="26"/>
      <c r="M840" s="26"/>
      <c r="N840" s="50"/>
      <c r="O840" s="135"/>
      <c r="P840" s="50"/>
      <c r="Q840" s="26"/>
      <c r="R840" s="20"/>
      <c r="S840" s="26"/>
      <c r="T840" s="26"/>
      <c r="U840" s="21"/>
      <c r="V840" s="26"/>
      <c r="W840" s="31"/>
      <c r="X840" s="109"/>
      <c r="Y840" s="31"/>
      <c r="Z840" s="12"/>
      <c r="AA840" s="31"/>
      <c r="AB840" s="13"/>
      <c r="AD840" s="32"/>
      <c r="AF840" s="25"/>
      <c r="AH840" s="26"/>
      <c r="AI840" s="26"/>
      <c r="AK840" s="25"/>
    </row>
    <row r="841" spans="1:37" s="23" customFormat="1" x14ac:dyDescent="0.25">
      <c r="A841" s="54"/>
      <c r="B841" s="43"/>
      <c r="C841" s="57"/>
      <c r="D841" s="16"/>
      <c r="E841" s="50"/>
      <c r="F841" s="26"/>
      <c r="G841" s="26"/>
      <c r="H841" s="21"/>
      <c r="I841" s="50"/>
      <c r="J841" s="20"/>
      <c r="K841" s="26"/>
      <c r="L841" s="26"/>
      <c r="M841" s="26"/>
      <c r="N841" s="50"/>
      <c r="O841" s="135"/>
      <c r="P841" s="50"/>
      <c r="Q841" s="26"/>
      <c r="R841" s="20"/>
      <c r="S841" s="26"/>
      <c r="T841" s="26"/>
      <c r="U841" s="21"/>
      <c r="V841" s="26"/>
      <c r="W841" s="31"/>
      <c r="X841" s="109"/>
      <c r="Y841" s="31"/>
      <c r="Z841" s="12"/>
      <c r="AA841" s="31"/>
      <c r="AB841" s="13"/>
      <c r="AD841" s="32"/>
      <c r="AF841" s="25"/>
      <c r="AH841" s="26"/>
      <c r="AI841" s="26"/>
      <c r="AK841" s="25"/>
    </row>
    <row r="842" spans="1:37" s="23" customFormat="1" x14ac:dyDescent="0.25">
      <c r="A842" s="54"/>
      <c r="B842" s="43"/>
      <c r="C842" s="57"/>
      <c r="D842" s="16"/>
      <c r="E842" s="50"/>
      <c r="F842" s="26"/>
      <c r="G842" s="26"/>
      <c r="H842" s="21"/>
      <c r="I842" s="50"/>
      <c r="J842" s="20"/>
      <c r="K842" s="26"/>
      <c r="L842" s="26"/>
      <c r="M842" s="26"/>
      <c r="N842" s="50"/>
      <c r="O842" s="135"/>
      <c r="P842" s="50"/>
      <c r="Q842" s="26"/>
      <c r="R842" s="20"/>
      <c r="S842" s="26"/>
      <c r="T842" s="26"/>
      <c r="U842" s="21"/>
      <c r="V842" s="26"/>
      <c r="W842" s="31"/>
      <c r="X842" s="109"/>
      <c r="Y842" s="31"/>
      <c r="Z842" s="12"/>
      <c r="AA842" s="31"/>
      <c r="AB842" s="13"/>
      <c r="AD842" s="32"/>
      <c r="AF842" s="25"/>
      <c r="AH842" s="26"/>
      <c r="AI842" s="26"/>
      <c r="AK842" s="25"/>
    </row>
    <row r="843" spans="1:37" s="23" customFormat="1" x14ac:dyDescent="0.25">
      <c r="A843" s="54"/>
      <c r="B843" s="43"/>
      <c r="C843" s="57"/>
      <c r="D843" s="16"/>
      <c r="E843" s="50"/>
      <c r="F843" s="26"/>
      <c r="G843" s="26"/>
      <c r="H843" s="21"/>
      <c r="I843" s="50"/>
      <c r="J843" s="20"/>
      <c r="K843" s="26"/>
      <c r="L843" s="26"/>
      <c r="M843" s="26"/>
      <c r="N843" s="50"/>
      <c r="O843" s="135"/>
      <c r="P843" s="50"/>
      <c r="Q843" s="26"/>
      <c r="R843" s="20"/>
      <c r="S843" s="26"/>
      <c r="T843" s="26"/>
      <c r="U843" s="21"/>
      <c r="V843" s="26"/>
      <c r="W843" s="31"/>
      <c r="X843" s="109"/>
      <c r="Y843" s="31"/>
      <c r="Z843" s="12"/>
      <c r="AA843" s="31"/>
      <c r="AB843" s="13"/>
      <c r="AD843" s="32"/>
      <c r="AF843" s="25"/>
      <c r="AH843" s="26"/>
      <c r="AI843" s="26"/>
      <c r="AK843" s="25"/>
    </row>
    <row r="844" spans="1:37" s="23" customFormat="1" x14ac:dyDescent="0.25">
      <c r="A844" s="54"/>
      <c r="B844" s="43"/>
      <c r="C844" s="57"/>
      <c r="D844" s="16"/>
      <c r="E844" s="50"/>
      <c r="F844" s="26"/>
      <c r="G844" s="26"/>
      <c r="H844" s="21"/>
      <c r="I844" s="50"/>
      <c r="J844" s="20"/>
      <c r="K844" s="26"/>
      <c r="L844" s="26"/>
      <c r="M844" s="26"/>
      <c r="N844" s="50"/>
      <c r="O844" s="135"/>
      <c r="P844" s="50"/>
      <c r="Q844" s="26"/>
      <c r="R844" s="20"/>
      <c r="S844" s="26"/>
      <c r="T844" s="26"/>
      <c r="U844" s="21"/>
      <c r="V844" s="26"/>
      <c r="W844" s="31"/>
      <c r="X844" s="109"/>
      <c r="Y844" s="31"/>
      <c r="Z844" s="12"/>
      <c r="AA844" s="31"/>
      <c r="AB844" s="13"/>
      <c r="AD844" s="32"/>
      <c r="AF844" s="25"/>
      <c r="AH844" s="26"/>
      <c r="AI844" s="26"/>
      <c r="AK844" s="25"/>
    </row>
    <row r="845" spans="1:37" s="23" customFormat="1" x14ac:dyDescent="0.25">
      <c r="A845" s="54"/>
      <c r="B845" s="43"/>
      <c r="C845" s="57"/>
      <c r="D845" s="16"/>
      <c r="E845" s="50"/>
      <c r="F845" s="26"/>
      <c r="G845" s="26"/>
      <c r="H845" s="21"/>
      <c r="I845" s="50"/>
      <c r="J845" s="20"/>
      <c r="K845" s="26"/>
      <c r="L845" s="26"/>
      <c r="M845" s="26"/>
      <c r="N845" s="50"/>
      <c r="O845" s="135"/>
      <c r="P845" s="50"/>
      <c r="Q845" s="26"/>
      <c r="R845" s="20"/>
      <c r="S845" s="26"/>
      <c r="T845" s="26"/>
      <c r="U845" s="21"/>
      <c r="V845" s="26"/>
      <c r="W845" s="31"/>
      <c r="X845" s="109"/>
      <c r="Y845" s="31"/>
      <c r="Z845" s="12"/>
      <c r="AA845" s="31"/>
      <c r="AB845" s="13"/>
      <c r="AD845" s="32"/>
      <c r="AF845" s="25"/>
      <c r="AH845" s="26"/>
      <c r="AI845" s="26"/>
      <c r="AK845" s="25"/>
    </row>
    <row r="846" spans="1:37" s="23" customFormat="1" x14ac:dyDescent="0.25">
      <c r="A846" s="54"/>
      <c r="B846" s="43"/>
      <c r="C846" s="57"/>
      <c r="D846" s="16"/>
      <c r="E846" s="50"/>
      <c r="F846" s="26"/>
      <c r="G846" s="26"/>
      <c r="H846" s="21"/>
      <c r="I846" s="50"/>
      <c r="J846" s="20"/>
      <c r="K846" s="26"/>
      <c r="L846" s="26"/>
      <c r="M846" s="26"/>
      <c r="N846" s="50"/>
      <c r="O846" s="135"/>
      <c r="P846" s="50"/>
      <c r="Q846" s="26"/>
      <c r="R846" s="20"/>
      <c r="S846" s="26"/>
      <c r="T846" s="26"/>
      <c r="U846" s="21"/>
      <c r="V846" s="26"/>
      <c r="W846" s="31"/>
      <c r="X846" s="109"/>
      <c r="Y846" s="31"/>
      <c r="Z846" s="12"/>
      <c r="AA846" s="31"/>
      <c r="AB846" s="13"/>
      <c r="AD846" s="32"/>
      <c r="AF846" s="25"/>
      <c r="AH846" s="26"/>
      <c r="AI846" s="26"/>
      <c r="AK846" s="25"/>
    </row>
    <row r="847" spans="1:37" s="23" customFormat="1" x14ac:dyDescent="0.25">
      <c r="A847" s="54"/>
      <c r="B847" s="43"/>
      <c r="C847" s="57"/>
      <c r="D847" s="16"/>
      <c r="E847" s="50"/>
      <c r="F847" s="26"/>
      <c r="G847" s="26"/>
      <c r="H847" s="21"/>
      <c r="I847" s="50"/>
      <c r="J847" s="20"/>
      <c r="K847" s="26"/>
      <c r="L847" s="26"/>
      <c r="M847" s="26"/>
      <c r="N847" s="50"/>
      <c r="O847" s="135"/>
      <c r="P847" s="50"/>
      <c r="Q847" s="26"/>
      <c r="R847" s="20"/>
      <c r="S847" s="26"/>
      <c r="T847" s="26"/>
      <c r="U847" s="21"/>
      <c r="V847" s="26"/>
      <c r="W847" s="31"/>
      <c r="X847" s="109"/>
      <c r="Y847" s="31"/>
      <c r="Z847" s="12"/>
      <c r="AA847" s="31"/>
      <c r="AB847" s="13"/>
      <c r="AD847" s="32"/>
      <c r="AF847" s="25"/>
      <c r="AH847" s="26"/>
      <c r="AI847" s="26"/>
      <c r="AK847" s="25"/>
    </row>
    <row r="848" spans="1:37" s="23" customFormat="1" x14ac:dyDescent="0.25">
      <c r="A848" s="54"/>
      <c r="B848" s="43"/>
      <c r="C848" s="57"/>
      <c r="D848" s="16"/>
      <c r="E848" s="50"/>
      <c r="F848" s="26"/>
      <c r="G848" s="26"/>
      <c r="H848" s="21"/>
      <c r="I848" s="50"/>
      <c r="J848" s="20"/>
      <c r="K848" s="26"/>
      <c r="L848" s="26"/>
      <c r="M848" s="26"/>
      <c r="N848" s="50"/>
      <c r="O848" s="135"/>
      <c r="P848" s="50"/>
      <c r="Q848" s="26"/>
      <c r="R848" s="20"/>
      <c r="S848" s="26"/>
      <c r="T848" s="26"/>
      <c r="U848" s="21"/>
      <c r="V848" s="26"/>
      <c r="W848" s="31"/>
      <c r="X848" s="109"/>
      <c r="Y848" s="31"/>
      <c r="Z848" s="12"/>
      <c r="AA848" s="31"/>
      <c r="AB848" s="13"/>
      <c r="AD848" s="32"/>
      <c r="AF848" s="25"/>
      <c r="AH848" s="26"/>
      <c r="AI848" s="26"/>
      <c r="AK848" s="25"/>
    </row>
    <row r="849" spans="1:37" s="23" customFormat="1" x14ac:dyDescent="0.25">
      <c r="A849" s="54"/>
      <c r="B849" s="43"/>
      <c r="C849" s="57"/>
      <c r="D849" s="16"/>
      <c r="E849" s="50"/>
      <c r="F849" s="26"/>
      <c r="G849" s="26"/>
      <c r="H849" s="21"/>
      <c r="I849" s="50"/>
      <c r="J849" s="20"/>
      <c r="K849" s="26"/>
      <c r="L849" s="26"/>
      <c r="M849" s="26"/>
      <c r="N849" s="50"/>
      <c r="O849" s="135"/>
      <c r="P849" s="50"/>
      <c r="Q849" s="26"/>
      <c r="R849" s="20"/>
      <c r="S849" s="26"/>
      <c r="T849" s="26"/>
      <c r="U849" s="21"/>
      <c r="V849" s="26"/>
      <c r="W849" s="31"/>
      <c r="X849" s="109"/>
      <c r="Y849" s="31"/>
      <c r="Z849" s="12"/>
      <c r="AA849" s="31"/>
      <c r="AB849" s="13"/>
      <c r="AD849" s="32"/>
      <c r="AF849" s="25"/>
      <c r="AH849" s="26"/>
      <c r="AI849" s="26"/>
      <c r="AK849" s="25"/>
    </row>
    <row r="850" spans="1:37" s="23" customFormat="1" x14ac:dyDescent="0.25">
      <c r="A850" s="54"/>
      <c r="B850" s="43"/>
      <c r="C850" s="57"/>
      <c r="D850" s="16"/>
      <c r="E850" s="50"/>
      <c r="F850" s="26"/>
      <c r="G850" s="26"/>
      <c r="H850" s="21"/>
      <c r="I850" s="50"/>
      <c r="J850" s="20"/>
      <c r="K850" s="26"/>
      <c r="L850" s="26"/>
      <c r="M850" s="26"/>
      <c r="N850" s="50"/>
      <c r="O850" s="135"/>
      <c r="P850" s="50"/>
      <c r="Q850" s="26"/>
      <c r="R850" s="20"/>
      <c r="S850" s="26"/>
      <c r="T850" s="26"/>
      <c r="U850" s="21"/>
      <c r="V850" s="26"/>
      <c r="W850" s="31"/>
      <c r="X850" s="109"/>
      <c r="Y850" s="31"/>
      <c r="Z850" s="12"/>
      <c r="AA850" s="31"/>
      <c r="AB850" s="13"/>
      <c r="AD850" s="32"/>
      <c r="AF850" s="25"/>
      <c r="AH850" s="26"/>
      <c r="AI850" s="26"/>
      <c r="AK850" s="25"/>
    </row>
    <row r="851" spans="1:37" s="23" customFormat="1" x14ac:dyDescent="0.25">
      <c r="A851" s="54"/>
      <c r="B851" s="43"/>
      <c r="C851" s="57"/>
      <c r="D851" s="16"/>
      <c r="E851" s="50"/>
      <c r="F851" s="26"/>
      <c r="G851" s="26"/>
      <c r="H851" s="21"/>
      <c r="I851" s="50"/>
      <c r="J851" s="20"/>
      <c r="K851" s="26"/>
      <c r="L851" s="26"/>
      <c r="M851" s="26"/>
      <c r="N851" s="50"/>
      <c r="O851" s="135"/>
      <c r="P851" s="50"/>
      <c r="Q851" s="26"/>
      <c r="R851" s="20"/>
      <c r="S851" s="26"/>
      <c r="T851" s="26"/>
      <c r="U851" s="21"/>
      <c r="V851" s="26"/>
      <c r="W851" s="31"/>
      <c r="X851" s="109"/>
      <c r="Y851" s="31"/>
      <c r="Z851" s="12"/>
      <c r="AA851" s="31"/>
      <c r="AB851" s="13"/>
      <c r="AD851" s="32"/>
      <c r="AF851" s="25"/>
      <c r="AH851" s="26"/>
      <c r="AI851" s="26"/>
      <c r="AK851" s="25"/>
    </row>
    <row r="852" spans="1:37" s="23" customFormat="1" x14ac:dyDescent="0.25">
      <c r="A852" s="54"/>
      <c r="B852" s="43"/>
      <c r="C852" s="57"/>
      <c r="D852" s="16"/>
      <c r="E852" s="50"/>
      <c r="F852" s="26"/>
      <c r="G852" s="26"/>
      <c r="H852" s="21"/>
      <c r="I852" s="50"/>
      <c r="J852" s="20"/>
      <c r="K852" s="26"/>
      <c r="L852" s="26"/>
      <c r="M852" s="26"/>
      <c r="N852" s="50"/>
      <c r="O852" s="135"/>
      <c r="P852" s="50"/>
      <c r="Q852" s="26"/>
      <c r="R852" s="20"/>
      <c r="S852" s="26"/>
      <c r="T852" s="26"/>
      <c r="U852" s="21"/>
      <c r="V852" s="26"/>
      <c r="W852" s="31"/>
      <c r="X852" s="109"/>
      <c r="Y852" s="31"/>
      <c r="Z852" s="12"/>
      <c r="AA852" s="31"/>
      <c r="AB852" s="13"/>
      <c r="AD852" s="32"/>
      <c r="AF852" s="25"/>
      <c r="AH852" s="26"/>
      <c r="AI852" s="26"/>
      <c r="AK852" s="25"/>
    </row>
    <row r="853" spans="1:37" s="23" customFormat="1" x14ac:dyDescent="0.25">
      <c r="A853" s="54"/>
      <c r="B853" s="43"/>
      <c r="C853" s="57"/>
      <c r="D853" s="16"/>
      <c r="E853" s="50"/>
      <c r="F853" s="26"/>
      <c r="G853" s="26"/>
      <c r="H853" s="21"/>
      <c r="I853" s="50"/>
      <c r="J853" s="20"/>
      <c r="K853" s="26"/>
      <c r="L853" s="26"/>
      <c r="M853" s="26"/>
      <c r="N853" s="50"/>
      <c r="O853" s="135"/>
      <c r="P853" s="50"/>
      <c r="Q853" s="26"/>
      <c r="R853" s="20"/>
      <c r="S853" s="26"/>
      <c r="T853" s="26"/>
      <c r="U853" s="21"/>
      <c r="V853" s="26"/>
      <c r="W853" s="31"/>
      <c r="X853" s="109"/>
      <c r="Y853" s="31"/>
      <c r="Z853" s="12"/>
      <c r="AA853" s="31"/>
      <c r="AB853" s="13"/>
      <c r="AD853" s="32"/>
      <c r="AF853" s="25"/>
      <c r="AH853" s="26"/>
      <c r="AI853" s="26"/>
      <c r="AK853" s="25"/>
    </row>
    <row r="854" spans="1:37" s="23" customFormat="1" x14ac:dyDescent="0.25">
      <c r="A854" s="54"/>
      <c r="B854" s="43"/>
      <c r="C854" s="57"/>
      <c r="D854" s="16"/>
      <c r="E854" s="50"/>
      <c r="F854" s="26"/>
      <c r="G854" s="26"/>
      <c r="H854" s="21"/>
      <c r="I854" s="50"/>
      <c r="J854" s="20"/>
      <c r="K854" s="26"/>
      <c r="L854" s="26"/>
      <c r="M854" s="26"/>
      <c r="N854" s="50"/>
      <c r="O854" s="135"/>
      <c r="P854" s="50"/>
      <c r="Q854" s="26"/>
      <c r="R854" s="20"/>
      <c r="S854" s="26"/>
      <c r="T854" s="26"/>
      <c r="U854" s="21"/>
      <c r="V854" s="26"/>
      <c r="W854" s="31"/>
      <c r="X854" s="109"/>
      <c r="Y854" s="31"/>
      <c r="Z854" s="12"/>
      <c r="AA854" s="31"/>
      <c r="AB854" s="13"/>
      <c r="AD854" s="32"/>
      <c r="AF854" s="25"/>
      <c r="AH854" s="26"/>
      <c r="AI854" s="26"/>
      <c r="AK854" s="25"/>
    </row>
    <row r="855" spans="1:37" s="23" customFormat="1" x14ac:dyDescent="0.25">
      <c r="A855" s="54"/>
      <c r="B855" s="43"/>
      <c r="C855" s="57"/>
      <c r="D855" s="16"/>
      <c r="E855" s="50"/>
      <c r="F855" s="26"/>
      <c r="G855" s="26"/>
      <c r="H855" s="21"/>
      <c r="I855" s="50"/>
      <c r="J855" s="20"/>
      <c r="K855" s="26"/>
      <c r="L855" s="26"/>
      <c r="M855" s="26"/>
      <c r="N855" s="50"/>
      <c r="O855" s="135"/>
      <c r="P855" s="50"/>
      <c r="Q855" s="26"/>
      <c r="R855" s="20"/>
      <c r="S855" s="26"/>
      <c r="T855" s="26"/>
      <c r="U855" s="21"/>
      <c r="V855" s="26"/>
      <c r="W855" s="31"/>
      <c r="X855" s="109"/>
      <c r="Y855" s="31"/>
      <c r="Z855" s="12"/>
      <c r="AA855" s="31"/>
      <c r="AB855" s="13"/>
      <c r="AD855" s="32"/>
      <c r="AF855" s="25"/>
      <c r="AH855" s="26"/>
      <c r="AI855" s="26"/>
      <c r="AK855" s="25"/>
    </row>
    <row r="856" spans="1:37" s="23" customFormat="1" x14ac:dyDescent="0.25">
      <c r="A856" s="54"/>
      <c r="B856" s="43"/>
      <c r="C856" s="57"/>
      <c r="D856" s="16"/>
      <c r="E856" s="50"/>
      <c r="F856" s="26"/>
      <c r="G856" s="26"/>
      <c r="H856" s="21"/>
      <c r="I856" s="50"/>
      <c r="J856" s="20"/>
      <c r="K856" s="26"/>
      <c r="L856" s="26"/>
      <c r="M856" s="26"/>
      <c r="N856" s="50"/>
      <c r="O856" s="135"/>
      <c r="P856" s="50"/>
      <c r="Q856" s="26"/>
      <c r="R856" s="20"/>
      <c r="S856" s="26"/>
      <c r="T856" s="26"/>
      <c r="U856" s="21"/>
      <c r="V856" s="26"/>
      <c r="W856" s="31"/>
      <c r="X856" s="109"/>
      <c r="Y856" s="31"/>
      <c r="Z856" s="12"/>
      <c r="AA856" s="31"/>
      <c r="AB856" s="13"/>
      <c r="AD856" s="32"/>
      <c r="AF856" s="25"/>
      <c r="AH856" s="26"/>
      <c r="AI856" s="26"/>
      <c r="AK856" s="25"/>
    </row>
    <row r="857" spans="1:37" s="23" customFormat="1" x14ac:dyDescent="0.25">
      <c r="A857" s="54"/>
      <c r="B857" s="43"/>
      <c r="C857" s="57"/>
      <c r="D857" s="16"/>
      <c r="E857" s="50"/>
      <c r="F857" s="26"/>
      <c r="G857" s="26"/>
      <c r="H857" s="21"/>
      <c r="I857" s="50"/>
      <c r="J857" s="20"/>
      <c r="K857" s="26"/>
      <c r="L857" s="26"/>
      <c r="M857" s="26"/>
      <c r="N857" s="50"/>
      <c r="O857" s="135"/>
      <c r="P857" s="50"/>
      <c r="Q857" s="26"/>
      <c r="R857" s="20"/>
      <c r="S857" s="26"/>
      <c r="T857" s="26"/>
      <c r="U857" s="21"/>
      <c r="V857" s="26"/>
      <c r="W857" s="31"/>
      <c r="X857" s="109"/>
      <c r="Y857" s="31"/>
      <c r="Z857" s="12"/>
      <c r="AA857" s="31"/>
      <c r="AB857" s="13"/>
      <c r="AD857" s="32"/>
      <c r="AF857" s="25"/>
      <c r="AH857" s="26"/>
      <c r="AI857" s="26"/>
      <c r="AK857" s="25"/>
    </row>
    <row r="858" spans="1:37" s="23" customFormat="1" x14ac:dyDescent="0.25">
      <c r="A858" s="54"/>
      <c r="B858" s="43"/>
      <c r="C858" s="57"/>
      <c r="D858" s="16"/>
      <c r="E858" s="50"/>
      <c r="F858" s="26"/>
      <c r="G858" s="26"/>
      <c r="H858" s="21"/>
      <c r="I858" s="50"/>
      <c r="J858" s="20"/>
      <c r="K858" s="26"/>
      <c r="L858" s="26"/>
      <c r="M858" s="26"/>
      <c r="N858" s="50"/>
      <c r="O858" s="135"/>
      <c r="P858" s="50"/>
      <c r="Q858" s="26"/>
      <c r="R858" s="20"/>
      <c r="S858" s="26"/>
      <c r="T858" s="26"/>
      <c r="U858" s="21"/>
      <c r="V858" s="26"/>
      <c r="W858" s="31"/>
      <c r="X858" s="109"/>
      <c r="Y858" s="31"/>
      <c r="Z858" s="12"/>
      <c r="AA858" s="31"/>
      <c r="AB858" s="13"/>
      <c r="AD858" s="32"/>
      <c r="AF858" s="25"/>
      <c r="AH858" s="26"/>
      <c r="AI858" s="26"/>
      <c r="AK858" s="25"/>
    </row>
    <row r="859" spans="1:37" s="23" customFormat="1" x14ac:dyDescent="0.25">
      <c r="A859" s="54"/>
      <c r="B859" s="43"/>
      <c r="C859" s="57"/>
      <c r="D859" s="16"/>
      <c r="E859" s="50"/>
      <c r="F859" s="26"/>
      <c r="G859" s="26"/>
      <c r="H859" s="21"/>
      <c r="I859" s="50"/>
      <c r="J859" s="20"/>
      <c r="K859" s="26"/>
      <c r="L859" s="26"/>
      <c r="M859" s="26"/>
      <c r="N859" s="50"/>
      <c r="O859" s="135"/>
      <c r="P859" s="50"/>
      <c r="Q859" s="26"/>
      <c r="R859" s="20"/>
      <c r="S859" s="26"/>
      <c r="T859" s="26"/>
      <c r="U859" s="21"/>
      <c r="V859" s="26"/>
      <c r="W859" s="31"/>
      <c r="X859" s="109"/>
      <c r="Y859" s="31"/>
      <c r="Z859" s="12"/>
      <c r="AA859" s="31"/>
      <c r="AB859" s="13"/>
      <c r="AD859" s="32"/>
      <c r="AF859" s="25"/>
      <c r="AH859" s="26"/>
      <c r="AI859" s="26"/>
      <c r="AK859" s="25"/>
    </row>
    <row r="860" spans="1:37" s="23" customFormat="1" x14ac:dyDescent="0.25">
      <c r="A860" s="54"/>
      <c r="B860" s="43"/>
      <c r="C860" s="57"/>
      <c r="D860" s="16"/>
      <c r="E860" s="50"/>
      <c r="F860" s="26"/>
      <c r="G860" s="26"/>
      <c r="H860" s="21"/>
      <c r="I860" s="50"/>
      <c r="J860" s="20"/>
      <c r="K860" s="26"/>
      <c r="L860" s="26"/>
      <c r="M860" s="26"/>
      <c r="N860" s="50"/>
      <c r="O860" s="135"/>
      <c r="P860" s="50"/>
      <c r="Q860" s="26"/>
      <c r="R860" s="20"/>
      <c r="S860" s="26"/>
      <c r="T860" s="26"/>
      <c r="U860" s="21"/>
      <c r="V860" s="26"/>
      <c r="W860" s="31"/>
      <c r="X860" s="109"/>
      <c r="Y860" s="31"/>
      <c r="Z860" s="12"/>
      <c r="AA860" s="31"/>
      <c r="AB860" s="13"/>
      <c r="AD860" s="32"/>
      <c r="AF860" s="25"/>
      <c r="AH860" s="26"/>
      <c r="AI860" s="26"/>
      <c r="AK860" s="25"/>
    </row>
    <row r="861" spans="1:37" s="23" customFormat="1" x14ac:dyDescent="0.25">
      <c r="A861" s="54"/>
      <c r="B861" s="43"/>
      <c r="C861" s="57"/>
      <c r="D861" s="16"/>
      <c r="E861" s="50"/>
      <c r="F861" s="26"/>
      <c r="G861" s="26"/>
      <c r="H861" s="21"/>
      <c r="I861" s="50"/>
      <c r="J861" s="20"/>
      <c r="K861" s="26"/>
      <c r="L861" s="26"/>
      <c r="M861" s="26"/>
      <c r="N861" s="50"/>
      <c r="O861" s="135"/>
      <c r="P861" s="50"/>
      <c r="Q861" s="26"/>
      <c r="R861" s="20"/>
      <c r="S861" s="26"/>
      <c r="T861" s="26"/>
      <c r="U861" s="21"/>
      <c r="V861" s="26"/>
      <c r="W861" s="31"/>
      <c r="X861" s="109"/>
      <c r="Y861" s="31"/>
      <c r="Z861" s="12"/>
      <c r="AA861" s="31"/>
      <c r="AB861" s="13"/>
      <c r="AD861" s="32"/>
      <c r="AF861" s="25"/>
      <c r="AH861" s="26"/>
      <c r="AI861" s="26"/>
      <c r="AK861" s="25"/>
    </row>
    <row r="862" spans="1:37" s="23" customFormat="1" x14ac:dyDescent="0.25">
      <c r="A862" s="54"/>
      <c r="B862" s="43"/>
      <c r="C862" s="57"/>
      <c r="D862" s="16"/>
      <c r="E862" s="50"/>
      <c r="F862" s="26"/>
      <c r="G862" s="26"/>
      <c r="H862" s="21"/>
      <c r="I862" s="50"/>
      <c r="J862" s="20"/>
      <c r="K862" s="26"/>
      <c r="L862" s="26"/>
      <c r="M862" s="26"/>
      <c r="N862" s="50"/>
      <c r="O862" s="135"/>
      <c r="P862" s="50"/>
      <c r="Q862" s="26"/>
      <c r="R862" s="20"/>
      <c r="S862" s="26"/>
      <c r="T862" s="26"/>
      <c r="U862" s="21"/>
      <c r="V862" s="26"/>
      <c r="W862" s="31"/>
      <c r="X862" s="109"/>
      <c r="Y862" s="31"/>
      <c r="Z862" s="12"/>
      <c r="AA862" s="31"/>
      <c r="AB862" s="13"/>
      <c r="AD862" s="32"/>
      <c r="AF862" s="25"/>
      <c r="AH862" s="26"/>
      <c r="AI862" s="26"/>
      <c r="AK862" s="25"/>
    </row>
    <row r="863" spans="1:37" s="23" customFormat="1" x14ac:dyDescent="0.25">
      <c r="A863" s="54"/>
      <c r="B863" s="43"/>
      <c r="C863" s="57"/>
      <c r="D863" s="16"/>
      <c r="E863" s="50"/>
      <c r="F863" s="26"/>
      <c r="G863" s="26"/>
      <c r="H863" s="21"/>
      <c r="I863" s="50"/>
      <c r="J863" s="20"/>
      <c r="K863" s="26"/>
      <c r="L863" s="26"/>
      <c r="M863" s="26"/>
      <c r="N863" s="50"/>
      <c r="O863" s="135"/>
      <c r="P863" s="50"/>
      <c r="Q863" s="26"/>
      <c r="R863" s="20"/>
      <c r="S863" s="26"/>
      <c r="T863" s="26"/>
      <c r="U863" s="21"/>
      <c r="V863" s="26"/>
      <c r="W863" s="31"/>
      <c r="X863" s="11"/>
      <c r="Y863" s="31"/>
      <c r="Z863" s="12"/>
      <c r="AA863" s="31"/>
      <c r="AB863" s="13"/>
      <c r="AD863" s="32"/>
      <c r="AF863" s="25"/>
      <c r="AH863" s="26"/>
      <c r="AI863" s="26"/>
      <c r="AK863" s="25"/>
    </row>
    <row r="864" spans="1:37" s="23" customFormat="1" x14ac:dyDescent="0.25">
      <c r="A864" s="54"/>
      <c r="B864" s="43"/>
      <c r="C864" s="57"/>
      <c r="D864" s="16"/>
      <c r="E864" s="50"/>
      <c r="F864" s="26"/>
      <c r="G864" s="26"/>
      <c r="H864" s="21"/>
      <c r="I864" s="50"/>
      <c r="J864" s="20"/>
      <c r="K864" s="26"/>
      <c r="L864" s="26"/>
      <c r="M864" s="26"/>
      <c r="N864" s="50"/>
      <c r="O864" s="135"/>
      <c r="P864" s="50"/>
      <c r="Q864" s="26"/>
      <c r="R864" s="20"/>
      <c r="S864" s="26"/>
      <c r="T864" s="26"/>
      <c r="U864" s="21"/>
      <c r="V864" s="26"/>
      <c r="W864" s="31"/>
      <c r="X864" s="11"/>
      <c r="Y864" s="31"/>
      <c r="Z864" s="12"/>
      <c r="AA864" s="31"/>
      <c r="AB864" s="13"/>
      <c r="AD864" s="32"/>
      <c r="AF864" s="25"/>
      <c r="AH864" s="26"/>
      <c r="AI864" s="26"/>
      <c r="AK864" s="25"/>
    </row>
    <row r="865" spans="1:37" s="23" customFormat="1" x14ac:dyDescent="0.25">
      <c r="A865" s="54"/>
      <c r="B865" s="43"/>
      <c r="C865" s="57"/>
      <c r="D865" s="16"/>
      <c r="E865" s="50"/>
      <c r="F865" s="26"/>
      <c r="G865" s="26"/>
      <c r="H865" s="21"/>
      <c r="I865" s="50"/>
      <c r="J865" s="20"/>
      <c r="K865" s="26"/>
      <c r="L865" s="26"/>
      <c r="M865" s="26"/>
      <c r="N865" s="50"/>
      <c r="O865" s="135"/>
      <c r="P865" s="50"/>
      <c r="Q865" s="26"/>
      <c r="R865" s="20"/>
      <c r="S865" s="26"/>
      <c r="T865" s="26"/>
      <c r="U865" s="21"/>
      <c r="V865" s="26"/>
      <c r="W865" s="31"/>
      <c r="X865" s="11"/>
      <c r="Y865" s="31"/>
      <c r="Z865" s="12"/>
      <c r="AA865" s="31"/>
      <c r="AB865" s="13"/>
      <c r="AD865" s="32"/>
      <c r="AF865" s="25"/>
      <c r="AH865" s="26"/>
      <c r="AI865" s="26"/>
      <c r="AK865" s="25"/>
    </row>
    <row r="866" spans="1:37" s="23" customFormat="1" x14ac:dyDescent="0.25">
      <c r="A866" s="54"/>
      <c r="B866" s="43"/>
      <c r="C866" s="57"/>
      <c r="D866" s="16"/>
      <c r="E866" s="50"/>
      <c r="F866" s="26"/>
      <c r="G866" s="26"/>
      <c r="H866" s="21"/>
      <c r="I866" s="50"/>
      <c r="J866" s="20"/>
      <c r="K866" s="26"/>
      <c r="L866" s="26"/>
      <c r="M866" s="26"/>
      <c r="N866" s="50"/>
      <c r="O866" s="135"/>
      <c r="P866" s="50"/>
      <c r="Q866" s="26"/>
      <c r="R866" s="20"/>
      <c r="S866" s="26"/>
      <c r="T866" s="26"/>
      <c r="U866" s="21"/>
      <c r="V866" s="26"/>
      <c r="W866" s="31"/>
      <c r="X866" s="11"/>
      <c r="Y866" s="31"/>
      <c r="Z866" s="12"/>
      <c r="AA866" s="31"/>
      <c r="AB866" s="13"/>
      <c r="AD866" s="32"/>
      <c r="AF866" s="25"/>
      <c r="AH866" s="26"/>
      <c r="AI866" s="26"/>
      <c r="AK866" s="25"/>
    </row>
    <row r="867" spans="1:37" s="23" customFormat="1" x14ac:dyDescent="0.25">
      <c r="A867" s="54"/>
      <c r="B867" s="43"/>
      <c r="C867" s="57"/>
      <c r="D867" s="16"/>
      <c r="E867" s="50"/>
      <c r="F867" s="26"/>
      <c r="G867" s="26"/>
      <c r="H867" s="21"/>
      <c r="I867" s="50"/>
      <c r="J867" s="20"/>
      <c r="K867" s="26"/>
      <c r="L867" s="26"/>
      <c r="M867" s="26"/>
      <c r="N867" s="50"/>
      <c r="O867" s="135"/>
      <c r="P867" s="50"/>
      <c r="Q867" s="26"/>
      <c r="R867" s="20"/>
      <c r="S867" s="26"/>
      <c r="T867" s="26"/>
      <c r="U867" s="21"/>
      <c r="V867" s="26"/>
      <c r="W867" s="31"/>
      <c r="X867" s="11"/>
      <c r="Y867" s="31"/>
      <c r="Z867" s="12"/>
      <c r="AA867" s="31"/>
      <c r="AB867" s="13"/>
      <c r="AD867" s="32"/>
      <c r="AF867" s="25"/>
      <c r="AH867" s="26"/>
      <c r="AI867" s="26"/>
      <c r="AK867" s="25"/>
    </row>
    <row r="868" spans="1:37" s="23" customFormat="1" x14ac:dyDescent="0.25">
      <c r="A868" s="54"/>
      <c r="B868" s="43"/>
      <c r="C868" s="57"/>
      <c r="D868" s="16"/>
      <c r="E868" s="50"/>
      <c r="F868" s="26"/>
      <c r="G868" s="26"/>
      <c r="H868" s="21"/>
      <c r="I868" s="50"/>
      <c r="J868" s="20"/>
      <c r="K868" s="26"/>
      <c r="L868" s="26"/>
      <c r="M868" s="26"/>
      <c r="N868" s="50"/>
      <c r="O868" s="135"/>
      <c r="P868" s="50"/>
      <c r="Q868" s="26"/>
      <c r="R868" s="20"/>
      <c r="S868" s="26"/>
      <c r="T868" s="26"/>
      <c r="U868" s="21"/>
      <c r="V868" s="26"/>
      <c r="W868" s="31"/>
      <c r="X868" s="11"/>
      <c r="Y868" s="31"/>
      <c r="Z868" s="12"/>
      <c r="AA868" s="31"/>
      <c r="AB868" s="13"/>
      <c r="AD868" s="32"/>
      <c r="AF868" s="25"/>
      <c r="AH868" s="26"/>
      <c r="AI868" s="26"/>
      <c r="AK868" s="25"/>
    </row>
    <row r="869" spans="1:37" s="23" customFormat="1" x14ac:dyDescent="0.25">
      <c r="A869" s="54"/>
      <c r="B869" s="43"/>
      <c r="C869" s="57"/>
      <c r="D869" s="16"/>
      <c r="E869" s="50"/>
      <c r="F869" s="26"/>
      <c r="G869" s="26"/>
      <c r="H869" s="21"/>
      <c r="I869" s="50"/>
      <c r="J869" s="20"/>
      <c r="K869" s="26"/>
      <c r="L869" s="26"/>
      <c r="M869" s="26"/>
      <c r="N869" s="50"/>
      <c r="O869" s="135"/>
      <c r="P869" s="50"/>
      <c r="Q869" s="26"/>
      <c r="R869" s="20"/>
      <c r="S869" s="26"/>
      <c r="T869" s="26"/>
      <c r="U869" s="21"/>
      <c r="V869" s="26"/>
      <c r="W869" s="31"/>
      <c r="X869" s="11"/>
      <c r="Y869" s="31"/>
      <c r="Z869" s="12"/>
      <c r="AA869" s="31"/>
      <c r="AB869" s="13"/>
      <c r="AD869" s="32"/>
      <c r="AF869" s="25"/>
      <c r="AH869" s="26"/>
      <c r="AI869" s="26"/>
      <c r="AK869" s="25"/>
    </row>
    <row r="870" spans="1:37" s="23" customFormat="1" x14ac:dyDescent="0.25">
      <c r="A870" s="54"/>
      <c r="B870" s="43"/>
      <c r="C870" s="57"/>
      <c r="D870" s="16"/>
      <c r="E870" s="50"/>
      <c r="F870" s="26"/>
      <c r="G870" s="26"/>
      <c r="H870" s="21"/>
      <c r="I870" s="50"/>
      <c r="J870" s="20"/>
      <c r="K870" s="26"/>
      <c r="L870" s="26"/>
      <c r="M870" s="26"/>
      <c r="N870" s="50"/>
      <c r="O870" s="135"/>
      <c r="P870" s="50"/>
      <c r="Q870" s="26"/>
      <c r="R870" s="20"/>
      <c r="S870" s="26"/>
      <c r="T870" s="26"/>
      <c r="U870" s="21"/>
      <c r="V870" s="26"/>
      <c r="W870" s="31"/>
      <c r="X870" s="11"/>
      <c r="Y870" s="31"/>
      <c r="Z870" s="12"/>
      <c r="AA870" s="31"/>
      <c r="AB870" s="13"/>
      <c r="AD870" s="32"/>
      <c r="AF870" s="25"/>
      <c r="AH870" s="26"/>
      <c r="AI870" s="26"/>
      <c r="AK870" s="25"/>
    </row>
    <row r="871" spans="1:37" s="23" customFormat="1" x14ac:dyDescent="0.25">
      <c r="A871" s="54"/>
      <c r="B871" s="43"/>
      <c r="C871" s="57"/>
      <c r="D871" s="16"/>
      <c r="E871" s="50"/>
      <c r="F871" s="26"/>
      <c r="G871" s="26"/>
      <c r="H871" s="21"/>
      <c r="I871" s="50"/>
      <c r="J871" s="20"/>
      <c r="K871" s="26"/>
      <c r="L871" s="26"/>
      <c r="M871" s="26"/>
      <c r="N871" s="50"/>
      <c r="O871" s="135"/>
      <c r="P871" s="50"/>
      <c r="Q871" s="26"/>
      <c r="R871" s="20"/>
      <c r="S871" s="26"/>
      <c r="T871" s="26"/>
      <c r="U871" s="21"/>
      <c r="V871" s="26"/>
      <c r="W871" s="31"/>
      <c r="X871" s="11"/>
      <c r="Y871" s="31"/>
      <c r="Z871" s="12"/>
      <c r="AA871" s="31"/>
      <c r="AB871" s="13"/>
      <c r="AD871" s="32"/>
      <c r="AF871" s="25"/>
      <c r="AH871" s="26"/>
      <c r="AI871" s="26"/>
      <c r="AK871" s="25"/>
    </row>
    <row r="872" spans="1:37" s="23" customFormat="1" x14ac:dyDescent="0.25">
      <c r="A872" s="54"/>
      <c r="B872" s="43"/>
      <c r="C872" s="57"/>
      <c r="D872" s="16"/>
      <c r="E872" s="50"/>
      <c r="F872" s="26"/>
      <c r="G872" s="26"/>
      <c r="H872" s="21"/>
      <c r="I872" s="50"/>
      <c r="J872" s="20"/>
      <c r="K872" s="26"/>
      <c r="L872" s="26"/>
      <c r="M872" s="26"/>
      <c r="N872" s="50"/>
      <c r="O872" s="135"/>
      <c r="P872" s="50"/>
      <c r="Q872" s="26"/>
      <c r="R872" s="20"/>
      <c r="S872" s="26"/>
      <c r="T872" s="26"/>
      <c r="U872" s="21"/>
      <c r="V872" s="26"/>
      <c r="W872" s="31"/>
      <c r="X872" s="11"/>
      <c r="Y872" s="31"/>
      <c r="Z872" s="12"/>
      <c r="AA872" s="31"/>
      <c r="AB872" s="13"/>
      <c r="AD872" s="32"/>
      <c r="AF872" s="25"/>
      <c r="AH872" s="26"/>
      <c r="AI872" s="26"/>
      <c r="AK872" s="25"/>
    </row>
    <row r="873" spans="1:37" s="23" customFormat="1" x14ac:dyDescent="0.25">
      <c r="A873" s="54"/>
      <c r="B873" s="43"/>
      <c r="C873" s="57"/>
      <c r="D873" s="16"/>
      <c r="E873" s="50"/>
      <c r="F873" s="26"/>
      <c r="G873" s="26"/>
      <c r="H873" s="21"/>
      <c r="I873" s="50"/>
      <c r="J873" s="20"/>
      <c r="K873" s="26"/>
      <c r="L873" s="26"/>
      <c r="M873" s="26"/>
      <c r="N873" s="50"/>
      <c r="O873" s="135"/>
      <c r="P873" s="50"/>
      <c r="Q873" s="26"/>
      <c r="R873" s="20"/>
      <c r="S873" s="26"/>
      <c r="T873" s="26"/>
      <c r="U873" s="21"/>
      <c r="V873" s="26"/>
      <c r="W873" s="31"/>
      <c r="X873" s="11"/>
      <c r="Y873" s="31"/>
      <c r="Z873" s="12"/>
      <c r="AA873" s="31"/>
      <c r="AB873" s="13"/>
      <c r="AD873" s="32"/>
      <c r="AF873" s="25"/>
      <c r="AH873" s="26"/>
      <c r="AI873" s="26"/>
      <c r="AK873" s="25"/>
    </row>
    <row r="874" spans="1:37" s="23" customFormat="1" x14ac:dyDescent="0.25">
      <c r="A874" s="54"/>
      <c r="B874" s="43"/>
      <c r="C874" s="57"/>
      <c r="D874" s="16"/>
      <c r="E874" s="50"/>
      <c r="F874" s="26"/>
      <c r="G874" s="26"/>
      <c r="H874" s="21"/>
      <c r="I874" s="50"/>
      <c r="J874" s="20"/>
      <c r="K874" s="26"/>
      <c r="L874" s="26"/>
      <c r="M874" s="26"/>
      <c r="N874" s="50"/>
      <c r="O874" s="135"/>
      <c r="P874" s="50"/>
      <c r="Q874" s="26"/>
      <c r="R874" s="20"/>
      <c r="S874" s="26"/>
      <c r="T874" s="26"/>
      <c r="U874" s="21"/>
      <c r="V874" s="26"/>
      <c r="W874" s="31"/>
      <c r="X874" s="11"/>
      <c r="Y874" s="31"/>
      <c r="Z874" s="12"/>
      <c r="AA874" s="31"/>
      <c r="AB874" s="13"/>
      <c r="AD874" s="32"/>
      <c r="AF874" s="25"/>
      <c r="AH874" s="26"/>
      <c r="AI874" s="26"/>
      <c r="AK874" s="25"/>
    </row>
    <row r="875" spans="1:37" s="23" customFormat="1" x14ac:dyDescent="0.25">
      <c r="A875" s="54"/>
      <c r="B875" s="43"/>
      <c r="C875" s="57"/>
      <c r="D875" s="16"/>
      <c r="E875" s="50"/>
      <c r="F875" s="26"/>
      <c r="G875" s="26"/>
      <c r="H875" s="21"/>
      <c r="I875" s="50"/>
      <c r="J875" s="20"/>
      <c r="K875" s="26"/>
      <c r="L875" s="26"/>
      <c r="M875" s="26"/>
      <c r="N875" s="50"/>
      <c r="O875" s="135"/>
      <c r="P875" s="50"/>
      <c r="Q875" s="26"/>
      <c r="R875" s="20"/>
      <c r="S875" s="26"/>
      <c r="T875" s="26"/>
      <c r="U875" s="21"/>
      <c r="V875" s="26"/>
      <c r="W875" s="31"/>
      <c r="X875" s="11"/>
      <c r="Y875" s="31"/>
      <c r="Z875" s="12"/>
      <c r="AA875" s="31"/>
      <c r="AB875" s="13"/>
      <c r="AD875" s="32"/>
      <c r="AF875" s="25"/>
      <c r="AH875" s="26"/>
      <c r="AI875" s="26"/>
      <c r="AK875" s="25"/>
    </row>
    <row r="876" spans="1:37" s="23" customFormat="1" x14ac:dyDescent="0.25">
      <c r="A876" s="54"/>
      <c r="B876" s="43"/>
      <c r="C876" s="57"/>
      <c r="D876" s="16"/>
      <c r="E876" s="50"/>
      <c r="F876" s="26"/>
      <c r="G876" s="26"/>
      <c r="H876" s="21"/>
      <c r="I876" s="50"/>
      <c r="J876" s="20"/>
      <c r="K876" s="26"/>
      <c r="L876" s="26"/>
      <c r="M876" s="26"/>
      <c r="N876" s="50"/>
      <c r="O876" s="135"/>
      <c r="P876" s="50"/>
      <c r="Q876" s="26"/>
      <c r="R876" s="20"/>
      <c r="S876" s="26"/>
      <c r="T876" s="26"/>
      <c r="U876" s="21"/>
      <c r="V876" s="26"/>
      <c r="W876" s="31"/>
      <c r="X876" s="11"/>
      <c r="Y876" s="31"/>
      <c r="Z876" s="12"/>
      <c r="AA876" s="31"/>
      <c r="AB876" s="13"/>
      <c r="AD876" s="32"/>
      <c r="AF876" s="25"/>
      <c r="AH876" s="26"/>
      <c r="AI876" s="26"/>
      <c r="AK876" s="25"/>
    </row>
    <row r="877" spans="1:37" s="23" customFormat="1" x14ac:dyDescent="0.25">
      <c r="A877" s="54"/>
      <c r="B877" s="43"/>
      <c r="C877" s="57"/>
      <c r="D877" s="16"/>
      <c r="E877" s="50"/>
      <c r="F877" s="26"/>
      <c r="G877" s="26"/>
      <c r="H877" s="21"/>
      <c r="I877" s="50"/>
      <c r="J877" s="20"/>
      <c r="K877" s="26"/>
      <c r="L877" s="26"/>
      <c r="M877" s="26"/>
      <c r="N877" s="50"/>
      <c r="O877" s="135"/>
      <c r="P877" s="50"/>
      <c r="Q877" s="26"/>
      <c r="R877" s="20"/>
      <c r="S877" s="26"/>
      <c r="T877" s="26"/>
      <c r="U877" s="21"/>
      <c r="V877" s="26"/>
      <c r="W877" s="31"/>
      <c r="X877" s="11"/>
      <c r="Y877" s="31"/>
      <c r="Z877" s="12"/>
      <c r="AA877" s="31"/>
      <c r="AB877" s="13"/>
      <c r="AD877" s="32"/>
      <c r="AF877" s="25"/>
      <c r="AH877" s="26"/>
      <c r="AI877" s="26"/>
      <c r="AK877" s="25"/>
    </row>
    <row r="878" spans="1:37" s="23" customFormat="1" x14ac:dyDescent="0.25">
      <c r="A878" s="54"/>
      <c r="B878" s="43"/>
      <c r="C878" s="57"/>
      <c r="D878" s="16"/>
      <c r="E878" s="50"/>
      <c r="F878" s="26"/>
      <c r="G878" s="26"/>
      <c r="H878" s="21"/>
      <c r="I878" s="50"/>
      <c r="J878" s="20"/>
      <c r="K878" s="26"/>
      <c r="L878" s="26"/>
      <c r="M878" s="26"/>
      <c r="N878" s="50"/>
      <c r="O878" s="135"/>
      <c r="P878" s="50"/>
      <c r="Q878" s="26"/>
      <c r="R878" s="20"/>
      <c r="S878" s="26"/>
      <c r="T878" s="26"/>
      <c r="U878" s="21"/>
      <c r="V878" s="26"/>
      <c r="W878" s="31"/>
      <c r="X878" s="11"/>
      <c r="Y878" s="31"/>
      <c r="Z878" s="12"/>
      <c r="AA878" s="31"/>
      <c r="AB878" s="13"/>
      <c r="AD878" s="32"/>
      <c r="AF878" s="25"/>
      <c r="AH878" s="26"/>
      <c r="AI878" s="26"/>
      <c r="AK878" s="25"/>
    </row>
    <row r="879" spans="1:37" s="23" customFormat="1" x14ac:dyDescent="0.25">
      <c r="A879" s="54"/>
      <c r="B879" s="43"/>
      <c r="C879" s="57"/>
      <c r="D879" s="16"/>
      <c r="E879" s="50"/>
      <c r="F879" s="26"/>
      <c r="G879" s="26"/>
      <c r="H879" s="21"/>
      <c r="I879" s="50"/>
      <c r="J879" s="20"/>
      <c r="K879" s="26"/>
      <c r="L879" s="26"/>
      <c r="M879" s="26"/>
      <c r="N879" s="50"/>
      <c r="O879" s="135"/>
      <c r="P879" s="50"/>
      <c r="Q879" s="26"/>
      <c r="R879" s="20"/>
      <c r="S879" s="26"/>
      <c r="T879" s="26"/>
      <c r="U879" s="21"/>
      <c r="V879" s="26"/>
      <c r="W879" s="31"/>
      <c r="X879" s="11"/>
      <c r="Y879" s="31"/>
      <c r="Z879" s="12"/>
      <c r="AA879" s="31"/>
      <c r="AB879" s="13"/>
      <c r="AD879" s="32"/>
      <c r="AF879" s="25"/>
      <c r="AH879" s="26"/>
      <c r="AI879" s="26"/>
      <c r="AK879" s="25"/>
    </row>
    <row r="880" spans="1:37" s="23" customFormat="1" x14ac:dyDescent="0.25">
      <c r="A880" s="54"/>
      <c r="B880" s="43"/>
      <c r="C880" s="57"/>
      <c r="D880" s="16"/>
      <c r="E880" s="50"/>
      <c r="F880" s="26"/>
      <c r="G880" s="26"/>
      <c r="H880" s="21"/>
      <c r="I880" s="50"/>
      <c r="J880" s="20"/>
      <c r="K880" s="26"/>
      <c r="L880" s="26"/>
      <c r="M880" s="26"/>
      <c r="N880" s="50"/>
      <c r="O880" s="135"/>
      <c r="P880" s="50"/>
      <c r="Q880" s="26"/>
      <c r="R880" s="20"/>
      <c r="S880" s="26"/>
      <c r="T880" s="26"/>
      <c r="U880" s="21"/>
      <c r="V880" s="26"/>
      <c r="W880" s="31"/>
      <c r="X880" s="11"/>
      <c r="Y880" s="31"/>
      <c r="Z880" s="12"/>
      <c r="AA880" s="31"/>
      <c r="AB880" s="13"/>
      <c r="AD880" s="32"/>
      <c r="AF880" s="25"/>
      <c r="AH880" s="26"/>
      <c r="AI880" s="26"/>
      <c r="AK880" s="25"/>
    </row>
    <row r="881" spans="1:37" s="23" customFormat="1" x14ac:dyDescent="0.25">
      <c r="A881" s="54"/>
      <c r="B881" s="43"/>
      <c r="C881" s="57"/>
      <c r="D881" s="16"/>
      <c r="E881" s="50"/>
      <c r="F881" s="26"/>
      <c r="G881" s="26"/>
      <c r="H881" s="21"/>
      <c r="I881" s="50"/>
      <c r="J881" s="20"/>
      <c r="K881" s="26"/>
      <c r="L881" s="26"/>
      <c r="M881" s="26"/>
      <c r="N881" s="50"/>
      <c r="O881" s="135"/>
      <c r="P881" s="50"/>
      <c r="Q881" s="26"/>
      <c r="R881" s="20"/>
      <c r="S881" s="26"/>
      <c r="T881" s="26"/>
      <c r="U881" s="21"/>
      <c r="V881" s="26"/>
      <c r="W881" s="31"/>
      <c r="X881" s="11"/>
      <c r="Y881" s="31"/>
      <c r="Z881" s="12"/>
      <c r="AA881" s="31"/>
      <c r="AB881" s="13"/>
      <c r="AD881" s="32"/>
      <c r="AF881" s="25"/>
      <c r="AH881" s="26"/>
      <c r="AI881" s="26"/>
      <c r="AK881" s="25"/>
    </row>
    <row r="882" spans="1:37" s="23" customFormat="1" x14ac:dyDescent="0.25">
      <c r="A882" s="54"/>
      <c r="B882" s="43"/>
      <c r="C882" s="57"/>
      <c r="D882" s="16"/>
      <c r="E882" s="50"/>
      <c r="F882" s="26"/>
      <c r="G882" s="26"/>
      <c r="H882" s="21"/>
      <c r="I882" s="50"/>
      <c r="J882" s="20"/>
      <c r="K882" s="26"/>
      <c r="L882" s="26"/>
      <c r="M882" s="26"/>
      <c r="N882" s="50"/>
      <c r="O882" s="135"/>
      <c r="P882" s="50"/>
      <c r="Q882" s="26"/>
      <c r="R882" s="20"/>
      <c r="S882" s="26"/>
      <c r="T882" s="26"/>
      <c r="U882" s="21"/>
      <c r="V882" s="26"/>
      <c r="W882" s="31"/>
      <c r="X882" s="11"/>
      <c r="Y882" s="31"/>
      <c r="Z882" s="12"/>
      <c r="AA882" s="31"/>
      <c r="AB882" s="13"/>
      <c r="AD882" s="32"/>
      <c r="AF882" s="25"/>
      <c r="AH882" s="26"/>
      <c r="AI882" s="26"/>
      <c r="AK882" s="25"/>
    </row>
    <row r="883" spans="1:37" s="23" customFormat="1" x14ac:dyDescent="0.25">
      <c r="A883" s="54"/>
      <c r="B883" s="43"/>
      <c r="C883" s="57"/>
      <c r="D883" s="16"/>
      <c r="E883" s="50"/>
      <c r="F883" s="26"/>
      <c r="G883" s="26"/>
      <c r="H883" s="21"/>
      <c r="I883" s="50"/>
      <c r="J883" s="20"/>
      <c r="K883" s="26"/>
      <c r="L883" s="26"/>
      <c r="M883" s="26"/>
      <c r="N883" s="50"/>
      <c r="O883" s="135"/>
      <c r="P883" s="50"/>
      <c r="Q883" s="26"/>
      <c r="R883" s="20"/>
      <c r="S883" s="26"/>
      <c r="T883" s="26"/>
      <c r="U883" s="21"/>
      <c r="V883" s="26"/>
      <c r="W883" s="31"/>
      <c r="X883" s="11"/>
      <c r="Y883" s="31"/>
      <c r="Z883" s="12"/>
      <c r="AA883" s="31"/>
      <c r="AB883" s="13"/>
      <c r="AD883" s="32"/>
      <c r="AF883" s="25"/>
      <c r="AH883" s="26"/>
      <c r="AI883" s="26"/>
      <c r="AK883" s="25"/>
    </row>
    <row r="884" spans="1:37" s="23" customFormat="1" x14ac:dyDescent="0.25">
      <c r="A884" s="54"/>
      <c r="B884" s="43"/>
      <c r="C884" s="57"/>
      <c r="D884" s="16"/>
      <c r="E884" s="50"/>
      <c r="F884" s="26"/>
      <c r="G884" s="26"/>
      <c r="H884" s="21"/>
      <c r="I884" s="50"/>
      <c r="J884" s="20"/>
      <c r="K884" s="26"/>
      <c r="L884" s="26"/>
      <c r="M884" s="26"/>
      <c r="N884" s="50"/>
      <c r="O884" s="135"/>
      <c r="P884" s="50"/>
      <c r="Q884" s="26"/>
      <c r="R884" s="20"/>
      <c r="S884" s="26"/>
      <c r="T884" s="26"/>
      <c r="U884" s="21"/>
      <c r="V884" s="26"/>
      <c r="W884" s="31"/>
      <c r="X884" s="11"/>
      <c r="Y884" s="31"/>
      <c r="Z884" s="12"/>
      <c r="AA884" s="31"/>
      <c r="AB884" s="13"/>
      <c r="AD884" s="32"/>
      <c r="AF884" s="25"/>
      <c r="AH884" s="26"/>
      <c r="AI884" s="26"/>
      <c r="AK884" s="25"/>
    </row>
    <row r="885" spans="1:37" s="23" customFormat="1" x14ac:dyDescent="0.25">
      <c r="A885" s="54"/>
      <c r="B885" s="43"/>
      <c r="C885" s="57"/>
      <c r="D885" s="16"/>
      <c r="E885" s="50"/>
      <c r="F885" s="26"/>
      <c r="G885" s="26"/>
      <c r="H885" s="21"/>
      <c r="I885" s="50"/>
      <c r="J885" s="20"/>
      <c r="K885" s="26"/>
      <c r="L885" s="26"/>
      <c r="M885" s="26"/>
      <c r="N885" s="50"/>
      <c r="O885" s="135"/>
      <c r="P885" s="50"/>
      <c r="Q885" s="26"/>
      <c r="R885" s="20"/>
      <c r="S885" s="26"/>
      <c r="T885" s="26"/>
      <c r="U885" s="21"/>
      <c r="V885" s="26"/>
      <c r="W885" s="31"/>
      <c r="X885" s="11"/>
      <c r="Y885" s="31"/>
      <c r="Z885" s="12"/>
      <c r="AA885" s="31"/>
      <c r="AB885" s="13"/>
      <c r="AD885" s="32"/>
      <c r="AF885" s="25"/>
      <c r="AH885" s="26"/>
      <c r="AI885" s="26"/>
      <c r="AK885" s="25"/>
    </row>
    <row r="886" spans="1:37" s="23" customFormat="1" x14ac:dyDescent="0.25">
      <c r="A886" s="54"/>
      <c r="B886" s="43"/>
      <c r="C886" s="57"/>
      <c r="D886" s="16"/>
      <c r="E886" s="50"/>
      <c r="F886" s="26"/>
      <c r="G886" s="26"/>
      <c r="H886" s="21"/>
      <c r="I886" s="50"/>
      <c r="J886" s="20"/>
      <c r="K886" s="26"/>
      <c r="L886" s="26"/>
      <c r="M886" s="26"/>
      <c r="N886" s="50"/>
      <c r="O886" s="135"/>
      <c r="P886" s="50"/>
      <c r="Q886" s="26"/>
      <c r="R886" s="20"/>
      <c r="S886" s="26"/>
      <c r="T886" s="26"/>
      <c r="U886" s="21"/>
      <c r="V886" s="26"/>
      <c r="W886" s="31"/>
      <c r="X886" s="11"/>
      <c r="Y886" s="31"/>
      <c r="Z886" s="12"/>
      <c r="AA886" s="31"/>
      <c r="AB886" s="13"/>
      <c r="AD886" s="32"/>
      <c r="AF886" s="25"/>
      <c r="AH886" s="26"/>
      <c r="AI886" s="26"/>
      <c r="AK886" s="25"/>
    </row>
    <row r="887" spans="1:37" s="23" customFormat="1" x14ac:dyDescent="0.25">
      <c r="A887" s="54"/>
      <c r="B887" s="43"/>
      <c r="C887" s="57"/>
      <c r="D887" s="16"/>
      <c r="E887" s="50"/>
      <c r="F887" s="26"/>
      <c r="G887" s="26"/>
      <c r="H887" s="21"/>
      <c r="I887" s="50"/>
      <c r="J887" s="20"/>
      <c r="K887" s="26"/>
      <c r="L887" s="26"/>
      <c r="M887" s="26"/>
      <c r="N887" s="50"/>
      <c r="O887" s="135"/>
      <c r="P887" s="50"/>
      <c r="Q887" s="26"/>
      <c r="R887" s="20"/>
      <c r="S887" s="26"/>
      <c r="T887" s="26"/>
      <c r="U887" s="21"/>
      <c r="V887" s="26"/>
      <c r="W887" s="31"/>
      <c r="X887" s="11"/>
      <c r="Y887" s="31"/>
      <c r="Z887" s="12"/>
      <c r="AA887" s="31"/>
      <c r="AB887" s="13"/>
      <c r="AD887" s="32"/>
      <c r="AF887" s="25"/>
      <c r="AH887" s="26"/>
      <c r="AI887" s="26"/>
      <c r="AK887" s="25"/>
    </row>
    <row r="888" spans="1:37" s="23" customFormat="1" x14ac:dyDescent="0.25">
      <c r="A888" s="54"/>
      <c r="B888" s="43"/>
      <c r="C888" s="57"/>
      <c r="D888" s="16"/>
      <c r="E888" s="50"/>
      <c r="F888" s="26"/>
      <c r="G888" s="26"/>
      <c r="H888" s="21"/>
      <c r="I888" s="50"/>
      <c r="J888" s="20"/>
      <c r="K888" s="26"/>
      <c r="L888" s="26"/>
      <c r="M888" s="26"/>
      <c r="N888" s="50"/>
      <c r="O888" s="135"/>
      <c r="P888" s="50"/>
      <c r="Q888" s="26"/>
      <c r="R888" s="20"/>
      <c r="S888" s="26"/>
      <c r="T888" s="26"/>
      <c r="U888" s="21"/>
      <c r="V888" s="26"/>
      <c r="W888" s="31"/>
      <c r="X888" s="11"/>
      <c r="Y888" s="31"/>
      <c r="Z888" s="12"/>
      <c r="AA888" s="31"/>
      <c r="AB888" s="13"/>
      <c r="AD888" s="32"/>
      <c r="AF888" s="25"/>
      <c r="AH888" s="26"/>
      <c r="AI888" s="26"/>
      <c r="AK888" s="25"/>
    </row>
    <row r="889" spans="1:37" s="23" customFormat="1" x14ac:dyDescent="0.25">
      <c r="A889" s="54"/>
      <c r="B889" s="43"/>
      <c r="C889" s="57"/>
      <c r="D889" s="16"/>
      <c r="E889" s="50"/>
      <c r="F889" s="26"/>
      <c r="G889" s="26"/>
      <c r="H889" s="21"/>
      <c r="I889" s="50"/>
      <c r="J889" s="20"/>
      <c r="K889" s="26"/>
      <c r="L889" s="26"/>
      <c r="M889" s="26"/>
      <c r="N889" s="50"/>
      <c r="O889" s="135"/>
      <c r="P889" s="50"/>
      <c r="Q889" s="26"/>
      <c r="R889" s="20"/>
      <c r="S889" s="26"/>
      <c r="T889" s="26"/>
      <c r="U889" s="21"/>
      <c r="V889" s="26"/>
      <c r="W889" s="31"/>
      <c r="X889" s="11"/>
      <c r="Y889" s="31"/>
      <c r="Z889" s="12"/>
      <c r="AA889" s="31"/>
      <c r="AB889" s="13"/>
      <c r="AD889" s="32"/>
      <c r="AF889" s="25"/>
      <c r="AH889" s="26"/>
      <c r="AI889" s="26"/>
      <c r="AK889" s="25"/>
    </row>
    <row r="890" spans="1:37" s="23" customFormat="1" x14ac:dyDescent="0.25">
      <c r="A890" s="54"/>
      <c r="B890" s="43"/>
      <c r="C890" s="57"/>
      <c r="D890" s="16"/>
      <c r="E890" s="50"/>
      <c r="F890" s="26"/>
      <c r="G890" s="26"/>
      <c r="H890" s="21"/>
      <c r="I890" s="50"/>
      <c r="J890" s="20"/>
      <c r="K890" s="26"/>
      <c r="L890" s="26"/>
      <c r="M890" s="26"/>
      <c r="N890" s="50"/>
      <c r="O890" s="135"/>
      <c r="P890" s="50"/>
      <c r="Q890" s="26"/>
      <c r="R890" s="20"/>
      <c r="S890" s="26"/>
      <c r="T890" s="26"/>
      <c r="U890" s="21"/>
      <c r="V890" s="26"/>
      <c r="W890" s="31"/>
      <c r="X890" s="11"/>
      <c r="Y890" s="31"/>
      <c r="Z890" s="12"/>
      <c r="AA890" s="31"/>
      <c r="AB890" s="13"/>
      <c r="AD890" s="32"/>
      <c r="AF890" s="25"/>
      <c r="AH890" s="26"/>
      <c r="AI890" s="26"/>
      <c r="AK890" s="25"/>
    </row>
    <row r="891" spans="1:37" s="23" customFormat="1" x14ac:dyDescent="0.25">
      <c r="A891" s="54"/>
      <c r="B891" s="43"/>
      <c r="C891" s="57"/>
      <c r="D891" s="16"/>
      <c r="E891" s="50"/>
      <c r="F891" s="26"/>
      <c r="G891" s="26"/>
      <c r="H891" s="21"/>
      <c r="I891" s="50"/>
      <c r="J891" s="20"/>
      <c r="K891" s="26"/>
      <c r="L891" s="26"/>
      <c r="M891" s="26"/>
      <c r="N891" s="50"/>
      <c r="O891" s="135"/>
      <c r="P891" s="50"/>
      <c r="Q891" s="26"/>
      <c r="R891" s="20"/>
      <c r="S891" s="26"/>
      <c r="T891" s="26"/>
      <c r="U891" s="21"/>
      <c r="V891" s="26"/>
      <c r="W891" s="31"/>
      <c r="X891" s="11"/>
      <c r="Y891" s="31"/>
      <c r="Z891" s="12"/>
      <c r="AA891" s="31"/>
      <c r="AB891" s="13"/>
      <c r="AD891" s="32"/>
      <c r="AF891" s="25"/>
      <c r="AH891" s="26"/>
      <c r="AI891" s="26"/>
      <c r="AK891" s="25"/>
    </row>
    <row r="892" spans="1:37" s="23" customFormat="1" x14ac:dyDescent="0.25">
      <c r="A892" s="54"/>
      <c r="B892" s="43"/>
      <c r="C892" s="57"/>
      <c r="D892" s="16"/>
      <c r="E892" s="50"/>
      <c r="F892" s="26"/>
      <c r="G892" s="26"/>
      <c r="H892" s="21"/>
      <c r="I892" s="50"/>
      <c r="J892" s="20"/>
      <c r="K892" s="26"/>
      <c r="L892" s="26"/>
      <c r="M892" s="26"/>
      <c r="N892" s="50"/>
      <c r="O892" s="135"/>
      <c r="P892" s="50"/>
      <c r="Q892" s="26"/>
      <c r="R892" s="20"/>
      <c r="S892" s="26"/>
      <c r="T892" s="26"/>
      <c r="U892" s="21"/>
      <c r="V892" s="26"/>
      <c r="W892" s="31"/>
      <c r="X892" s="11"/>
      <c r="Y892" s="31"/>
      <c r="Z892" s="12"/>
      <c r="AA892" s="31"/>
      <c r="AB892" s="13"/>
      <c r="AD892" s="32"/>
      <c r="AF892" s="25"/>
      <c r="AH892" s="26"/>
      <c r="AI892" s="26"/>
      <c r="AK892" s="25"/>
    </row>
    <row r="893" spans="1:37" s="23" customFormat="1" x14ac:dyDescent="0.25">
      <c r="A893" s="54"/>
      <c r="B893" s="43"/>
      <c r="C893" s="57"/>
      <c r="D893" s="16"/>
      <c r="E893" s="50"/>
      <c r="F893" s="26"/>
      <c r="G893" s="26"/>
      <c r="H893" s="21"/>
      <c r="I893" s="50"/>
      <c r="J893" s="20"/>
      <c r="K893" s="26"/>
      <c r="L893" s="26"/>
      <c r="M893" s="26"/>
      <c r="N893" s="50"/>
      <c r="O893" s="135"/>
      <c r="P893" s="50"/>
      <c r="Q893" s="26"/>
      <c r="R893" s="20"/>
      <c r="S893" s="26"/>
      <c r="T893" s="26"/>
      <c r="U893" s="21"/>
      <c r="V893" s="26"/>
      <c r="W893" s="31"/>
      <c r="X893" s="11"/>
      <c r="Y893" s="31"/>
      <c r="Z893" s="12"/>
      <c r="AA893" s="31"/>
      <c r="AB893" s="13"/>
      <c r="AD893" s="32"/>
      <c r="AF893" s="25"/>
      <c r="AH893" s="26"/>
      <c r="AI893" s="26"/>
      <c r="AK893" s="25"/>
    </row>
    <row r="894" spans="1:37" s="23" customFormat="1" x14ac:dyDescent="0.25">
      <c r="A894" s="54"/>
      <c r="B894" s="43"/>
      <c r="C894" s="57"/>
      <c r="D894" s="16"/>
      <c r="E894" s="50"/>
      <c r="F894" s="26"/>
      <c r="G894" s="26"/>
      <c r="H894" s="21"/>
      <c r="I894" s="50"/>
      <c r="J894" s="20"/>
      <c r="K894" s="26"/>
      <c r="L894" s="26"/>
      <c r="M894" s="26"/>
      <c r="N894" s="50"/>
      <c r="O894" s="135"/>
      <c r="P894" s="50"/>
      <c r="Q894" s="26"/>
      <c r="R894" s="20"/>
      <c r="S894" s="26"/>
      <c r="T894" s="26"/>
      <c r="U894" s="21"/>
      <c r="V894" s="26"/>
      <c r="W894" s="31"/>
      <c r="X894" s="11"/>
      <c r="Y894" s="31"/>
      <c r="Z894" s="12"/>
      <c r="AA894" s="31"/>
      <c r="AB894" s="13"/>
      <c r="AD894" s="32"/>
      <c r="AF894" s="25"/>
      <c r="AH894" s="26"/>
      <c r="AI894" s="26"/>
      <c r="AK894" s="25"/>
    </row>
    <row r="895" spans="1:37" s="23" customFormat="1" x14ac:dyDescent="0.25">
      <c r="A895" s="54"/>
      <c r="B895" s="43"/>
      <c r="C895" s="57"/>
      <c r="D895" s="16"/>
      <c r="E895" s="50"/>
      <c r="F895" s="26"/>
      <c r="G895" s="26"/>
      <c r="H895" s="21"/>
      <c r="I895" s="50"/>
      <c r="J895" s="20"/>
      <c r="K895" s="26"/>
      <c r="L895" s="26"/>
      <c r="M895" s="26"/>
      <c r="N895" s="50"/>
      <c r="O895" s="135"/>
      <c r="P895" s="50"/>
      <c r="Q895" s="26"/>
      <c r="R895" s="20"/>
      <c r="S895" s="26"/>
      <c r="T895" s="26"/>
      <c r="U895" s="21"/>
      <c r="V895" s="26"/>
      <c r="W895" s="31"/>
      <c r="X895" s="11"/>
      <c r="Y895" s="31"/>
      <c r="Z895" s="12"/>
      <c r="AA895" s="31"/>
      <c r="AB895" s="13"/>
      <c r="AD895" s="32"/>
      <c r="AF895" s="25"/>
      <c r="AH895" s="26"/>
      <c r="AI895" s="26"/>
      <c r="AK895" s="25"/>
    </row>
    <row r="896" spans="1:37" s="23" customFormat="1" x14ac:dyDescent="0.25">
      <c r="A896" s="54"/>
      <c r="B896" s="43"/>
      <c r="C896" s="57"/>
      <c r="D896" s="16"/>
      <c r="E896" s="50"/>
      <c r="F896" s="26"/>
      <c r="G896" s="26"/>
      <c r="H896" s="21"/>
      <c r="I896" s="50"/>
      <c r="J896" s="20"/>
      <c r="K896" s="26"/>
      <c r="L896" s="26"/>
      <c r="M896" s="26"/>
      <c r="N896" s="50"/>
      <c r="O896" s="135"/>
      <c r="P896" s="50"/>
      <c r="Q896" s="26"/>
      <c r="R896" s="20"/>
      <c r="S896" s="26"/>
      <c r="T896" s="26"/>
      <c r="U896" s="21"/>
      <c r="V896" s="26"/>
      <c r="W896" s="31"/>
      <c r="X896" s="11"/>
      <c r="Y896" s="31"/>
      <c r="Z896" s="12"/>
      <c r="AA896" s="31"/>
      <c r="AB896" s="13"/>
      <c r="AD896" s="32"/>
      <c r="AF896" s="25"/>
      <c r="AH896" s="26"/>
      <c r="AI896" s="26"/>
      <c r="AK896" s="25"/>
    </row>
    <row r="897" spans="1:37" s="23" customFormat="1" x14ac:dyDescent="0.25">
      <c r="A897" s="54"/>
      <c r="B897" s="43"/>
      <c r="C897" s="57"/>
      <c r="D897" s="16"/>
      <c r="E897" s="50"/>
      <c r="F897" s="26"/>
      <c r="G897" s="26"/>
      <c r="H897" s="21"/>
      <c r="I897" s="50"/>
      <c r="J897" s="20"/>
      <c r="K897" s="26"/>
      <c r="L897" s="26"/>
      <c r="M897" s="26"/>
      <c r="N897" s="50"/>
      <c r="O897" s="135"/>
      <c r="P897" s="50"/>
      <c r="Q897" s="26"/>
      <c r="R897" s="20"/>
      <c r="S897" s="26"/>
      <c r="T897" s="26"/>
      <c r="U897" s="21"/>
      <c r="V897" s="26"/>
      <c r="W897" s="31"/>
      <c r="X897" s="11"/>
      <c r="Y897" s="31"/>
      <c r="Z897" s="12"/>
      <c r="AA897" s="31"/>
      <c r="AB897" s="13"/>
      <c r="AD897" s="32"/>
      <c r="AF897" s="25"/>
      <c r="AH897" s="26"/>
      <c r="AI897" s="26"/>
      <c r="AK897" s="25"/>
    </row>
    <row r="898" spans="1:37" s="23" customFormat="1" x14ac:dyDescent="0.25">
      <c r="A898" s="54"/>
      <c r="B898" s="43"/>
      <c r="C898" s="57"/>
      <c r="D898" s="16"/>
      <c r="E898" s="50"/>
      <c r="F898" s="26"/>
      <c r="G898" s="26"/>
      <c r="H898" s="21"/>
      <c r="I898" s="50"/>
      <c r="J898" s="20"/>
      <c r="K898" s="26"/>
      <c r="L898" s="26"/>
      <c r="M898" s="26"/>
      <c r="N898" s="50"/>
      <c r="O898" s="135"/>
      <c r="P898" s="50"/>
      <c r="Q898" s="26"/>
      <c r="R898" s="20"/>
      <c r="S898" s="26"/>
      <c r="T898" s="26"/>
      <c r="U898" s="21"/>
      <c r="V898" s="26"/>
      <c r="W898" s="31"/>
      <c r="X898" s="11"/>
      <c r="Y898" s="31"/>
      <c r="Z898" s="12"/>
      <c r="AA898" s="31"/>
      <c r="AB898" s="13"/>
      <c r="AD898" s="32"/>
      <c r="AF898" s="25"/>
      <c r="AH898" s="26"/>
      <c r="AI898" s="26"/>
      <c r="AK898" s="25"/>
    </row>
    <row r="899" spans="1:37" s="23" customFormat="1" x14ac:dyDescent="0.25">
      <c r="A899" s="54"/>
      <c r="B899" s="43"/>
      <c r="C899" s="57"/>
      <c r="D899" s="16"/>
      <c r="E899" s="50"/>
      <c r="F899" s="26"/>
      <c r="G899" s="26"/>
      <c r="H899" s="21"/>
      <c r="I899" s="50"/>
      <c r="J899" s="20"/>
      <c r="K899" s="26"/>
      <c r="L899" s="26"/>
      <c r="M899" s="26"/>
      <c r="N899" s="50"/>
      <c r="O899" s="135"/>
      <c r="P899" s="50"/>
      <c r="Q899" s="26"/>
      <c r="R899" s="20"/>
      <c r="S899" s="26"/>
      <c r="T899" s="26"/>
      <c r="U899" s="21"/>
      <c r="V899" s="26"/>
      <c r="W899" s="31"/>
      <c r="X899" s="11"/>
      <c r="Y899" s="31"/>
      <c r="Z899" s="12"/>
      <c r="AA899" s="31"/>
      <c r="AB899" s="13"/>
      <c r="AD899" s="32"/>
      <c r="AF899" s="25"/>
      <c r="AH899" s="26"/>
      <c r="AI899" s="26"/>
      <c r="AK899" s="25"/>
    </row>
    <row r="900" spans="1:37" s="23" customFormat="1" x14ac:dyDescent="0.25">
      <c r="A900" s="54"/>
      <c r="B900" s="43"/>
      <c r="C900" s="57"/>
      <c r="D900" s="16"/>
      <c r="E900" s="50"/>
      <c r="F900" s="26"/>
      <c r="G900" s="26"/>
      <c r="H900" s="21"/>
      <c r="I900" s="50"/>
      <c r="J900" s="20"/>
      <c r="K900" s="26"/>
      <c r="L900" s="26"/>
      <c r="M900" s="26"/>
      <c r="N900" s="50"/>
      <c r="O900" s="135"/>
      <c r="P900" s="50"/>
      <c r="Q900" s="26"/>
      <c r="R900" s="20"/>
      <c r="S900" s="26"/>
      <c r="T900" s="26"/>
      <c r="U900" s="21"/>
      <c r="V900" s="26"/>
      <c r="W900" s="31"/>
      <c r="X900" s="11"/>
      <c r="Y900" s="31"/>
      <c r="Z900" s="12"/>
      <c r="AA900" s="31"/>
      <c r="AB900" s="13"/>
      <c r="AD900" s="32"/>
      <c r="AF900" s="25"/>
      <c r="AH900" s="26"/>
      <c r="AI900" s="26"/>
      <c r="AK900" s="25"/>
    </row>
    <row r="901" spans="1:37" s="23" customFormat="1" x14ac:dyDescent="0.25">
      <c r="A901" s="54"/>
      <c r="B901" s="43"/>
      <c r="C901" s="57"/>
      <c r="D901" s="16"/>
      <c r="E901" s="50"/>
      <c r="F901" s="26"/>
      <c r="G901" s="26"/>
      <c r="H901" s="21"/>
      <c r="I901" s="50"/>
      <c r="J901" s="20"/>
      <c r="K901" s="26"/>
      <c r="L901" s="26"/>
      <c r="M901" s="26"/>
      <c r="N901" s="50"/>
      <c r="O901" s="135"/>
      <c r="P901" s="50"/>
      <c r="Q901" s="26"/>
      <c r="R901" s="20"/>
      <c r="S901" s="26"/>
      <c r="T901" s="26"/>
      <c r="U901" s="21"/>
      <c r="V901" s="26"/>
      <c r="W901" s="31"/>
      <c r="X901" s="11"/>
      <c r="Y901" s="31"/>
      <c r="Z901" s="12"/>
      <c r="AA901" s="31"/>
      <c r="AB901" s="13"/>
      <c r="AD901" s="32"/>
      <c r="AF901" s="25"/>
      <c r="AH901" s="26"/>
      <c r="AI901" s="26"/>
      <c r="AK901" s="25"/>
    </row>
    <row r="902" spans="1:37" s="23" customFormat="1" x14ac:dyDescent="0.25">
      <c r="A902" s="54"/>
      <c r="B902" s="43"/>
      <c r="C902" s="57"/>
      <c r="D902" s="16"/>
      <c r="E902" s="50"/>
      <c r="F902" s="26"/>
      <c r="G902" s="26"/>
      <c r="H902" s="21"/>
      <c r="I902" s="50"/>
      <c r="J902" s="20"/>
      <c r="K902" s="26"/>
      <c r="L902" s="26"/>
      <c r="M902" s="26"/>
      <c r="N902" s="50"/>
      <c r="O902" s="135"/>
      <c r="P902" s="50"/>
      <c r="Q902" s="26"/>
      <c r="R902" s="20"/>
      <c r="S902" s="26"/>
      <c r="T902" s="26"/>
      <c r="U902" s="21"/>
      <c r="V902" s="26"/>
      <c r="W902" s="31"/>
      <c r="X902" s="11"/>
      <c r="Y902" s="31"/>
      <c r="Z902" s="12"/>
      <c r="AA902" s="31"/>
      <c r="AB902" s="13"/>
      <c r="AD902" s="32"/>
      <c r="AF902" s="25"/>
      <c r="AH902" s="26"/>
      <c r="AI902" s="26"/>
      <c r="AK902" s="25"/>
    </row>
    <row r="903" spans="1:37" s="23" customFormat="1" x14ac:dyDescent="0.25">
      <c r="A903" s="54"/>
      <c r="B903" s="43"/>
      <c r="C903" s="57"/>
      <c r="D903" s="16"/>
      <c r="E903" s="50"/>
      <c r="F903" s="26"/>
      <c r="G903" s="26"/>
      <c r="H903" s="21"/>
      <c r="I903" s="50"/>
      <c r="J903" s="20"/>
      <c r="K903" s="26"/>
      <c r="L903" s="26"/>
      <c r="M903" s="26"/>
      <c r="N903" s="50"/>
      <c r="O903" s="135"/>
      <c r="P903" s="50"/>
      <c r="Q903" s="26"/>
      <c r="R903" s="20"/>
      <c r="S903" s="26"/>
      <c r="T903" s="26"/>
      <c r="U903" s="21"/>
      <c r="V903" s="26"/>
      <c r="W903" s="31"/>
      <c r="X903" s="11"/>
      <c r="Y903" s="31"/>
      <c r="Z903" s="12"/>
      <c r="AA903" s="31"/>
      <c r="AB903" s="13"/>
      <c r="AD903" s="32"/>
      <c r="AF903" s="25"/>
      <c r="AH903" s="26"/>
      <c r="AI903" s="26"/>
      <c r="AK903" s="25"/>
    </row>
    <row r="904" spans="1:37" s="23" customFormat="1" x14ac:dyDescent="0.25">
      <c r="A904" s="54"/>
      <c r="B904" s="43"/>
      <c r="C904" s="57"/>
      <c r="D904" s="16"/>
      <c r="E904" s="50"/>
      <c r="F904" s="26"/>
      <c r="G904" s="26"/>
      <c r="H904" s="21"/>
      <c r="I904" s="50"/>
      <c r="J904" s="20"/>
      <c r="K904" s="26"/>
      <c r="L904" s="26"/>
      <c r="M904" s="26"/>
      <c r="N904" s="50"/>
      <c r="O904" s="135"/>
      <c r="P904" s="50"/>
      <c r="Q904" s="26"/>
      <c r="R904" s="20"/>
      <c r="S904" s="26"/>
      <c r="T904" s="26"/>
      <c r="U904" s="21"/>
      <c r="V904" s="26"/>
      <c r="W904" s="31"/>
      <c r="X904" s="11"/>
      <c r="Y904" s="31"/>
      <c r="Z904" s="12"/>
      <c r="AA904" s="31"/>
      <c r="AB904" s="13"/>
      <c r="AD904" s="32"/>
      <c r="AF904" s="25"/>
      <c r="AH904" s="26"/>
      <c r="AI904" s="26"/>
      <c r="AK904" s="25"/>
    </row>
    <row r="905" spans="1:37" s="23" customFormat="1" x14ac:dyDescent="0.25">
      <c r="A905" s="54"/>
      <c r="B905" s="43"/>
      <c r="C905" s="57"/>
      <c r="D905" s="16"/>
      <c r="E905" s="50"/>
      <c r="F905" s="26"/>
      <c r="G905" s="26"/>
      <c r="H905" s="21"/>
      <c r="I905" s="50"/>
      <c r="J905" s="20"/>
      <c r="K905" s="26"/>
      <c r="L905" s="26"/>
      <c r="M905" s="26"/>
      <c r="N905" s="50"/>
      <c r="O905" s="135"/>
      <c r="P905" s="50"/>
      <c r="Q905" s="26"/>
      <c r="R905" s="20"/>
      <c r="S905" s="26"/>
      <c r="T905" s="26"/>
      <c r="U905" s="21"/>
      <c r="V905" s="26"/>
      <c r="W905" s="31"/>
      <c r="X905" s="11"/>
      <c r="Y905" s="31"/>
      <c r="Z905" s="12"/>
      <c r="AA905" s="31"/>
      <c r="AB905" s="13"/>
      <c r="AD905" s="32"/>
      <c r="AF905" s="25"/>
      <c r="AH905" s="26"/>
      <c r="AI905" s="26"/>
      <c r="AK905" s="25"/>
    </row>
    <row r="906" spans="1:37" s="23" customFormat="1" x14ac:dyDescent="0.25">
      <c r="A906" s="54"/>
      <c r="B906" s="43"/>
      <c r="C906" s="57"/>
      <c r="D906" s="16"/>
      <c r="E906" s="50"/>
      <c r="F906" s="26"/>
      <c r="G906" s="26"/>
      <c r="H906" s="21"/>
      <c r="I906" s="50"/>
      <c r="J906" s="20"/>
      <c r="K906" s="26"/>
      <c r="L906" s="26"/>
      <c r="M906" s="26"/>
      <c r="N906" s="50"/>
      <c r="O906" s="135"/>
      <c r="P906" s="50"/>
      <c r="Q906" s="26"/>
      <c r="R906" s="20"/>
      <c r="S906" s="26"/>
      <c r="T906" s="26"/>
      <c r="U906" s="21"/>
      <c r="V906" s="26"/>
      <c r="W906" s="31"/>
      <c r="X906" s="11"/>
      <c r="Y906" s="31"/>
      <c r="Z906" s="12"/>
      <c r="AA906" s="31"/>
      <c r="AB906" s="13"/>
      <c r="AD906" s="32"/>
      <c r="AF906" s="25"/>
      <c r="AH906" s="26"/>
      <c r="AI906" s="26"/>
      <c r="AK906" s="25"/>
    </row>
    <row r="907" spans="1:37" s="23" customFormat="1" x14ac:dyDescent="0.25">
      <c r="A907" s="54"/>
      <c r="B907" s="43"/>
      <c r="C907" s="57"/>
      <c r="D907" s="16"/>
      <c r="E907" s="50"/>
      <c r="F907" s="26"/>
      <c r="G907" s="26"/>
      <c r="H907" s="21"/>
      <c r="I907" s="50"/>
      <c r="J907" s="20"/>
      <c r="K907" s="26"/>
      <c r="L907" s="26"/>
      <c r="M907" s="26"/>
      <c r="N907" s="50"/>
      <c r="O907" s="135"/>
      <c r="P907" s="50"/>
      <c r="Q907" s="26"/>
      <c r="R907" s="20"/>
      <c r="S907" s="26"/>
      <c r="T907" s="26"/>
      <c r="U907" s="21"/>
      <c r="V907" s="26"/>
      <c r="W907" s="31"/>
      <c r="X907" s="11"/>
      <c r="Y907" s="31"/>
      <c r="Z907" s="12"/>
      <c r="AA907" s="31"/>
      <c r="AB907" s="13"/>
      <c r="AD907" s="32"/>
      <c r="AF907" s="25"/>
      <c r="AH907" s="26"/>
      <c r="AI907" s="26"/>
      <c r="AK907" s="25"/>
    </row>
    <row r="908" spans="1:37" s="23" customFormat="1" x14ac:dyDescent="0.25">
      <c r="A908" s="54"/>
      <c r="B908" s="43"/>
      <c r="C908" s="57"/>
      <c r="D908" s="16"/>
      <c r="E908" s="50"/>
      <c r="F908" s="26"/>
      <c r="G908" s="26"/>
      <c r="H908" s="21"/>
      <c r="I908" s="50"/>
      <c r="J908" s="20"/>
      <c r="K908" s="26"/>
      <c r="L908" s="26"/>
      <c r="M908" s="26"/>
      <c r="N908" s="50"/>
      <c r="O908" s="135"/>
      <c r="P908" s="50"/>
      <c r="Q908" s="26"/>
      <c r="R908" s="20"/>
      <c r="S908" s="26"/>
      <c r="T908" s="26"/>
      <c r="U908" s="21"/>
      <c r="V908" s="26"/>
      <c r="W908" s="31"/>
      <c r="X908" s="11"/>
      <c r="Y908" s="31"/>
      <c r="Z908" s="12"/>
      <c r="AA908" s="31"/>
      <c r="AB908" s="13"/>
      <c r="AD908" s="32"/>
      <c r="AF908" s="25"/>
      <c r="AH908" s="26"/>
      <c r="AI908" s="26"/>
      <c r="AK908" s="25"/>
    </row>
    <row r="909" spans="1:37" s="23" customFormat="1" x14ac:dyDescent="0.25">
      <c r="A909" s="54"/>
      <c r="B909" s="43"/>
      <c r="C909" s="57"/>
      <c r="D909" s="16"/>
      <c r="E909" s="50"/>
      <c r="F909" s="26"/>
      <c r="G909" s="26"/>
      <c r="H909" s="21"/>
      <c r="I909" s="50"/>
      <c r="J909" s="20"/>
      <c r="K909" s="26"/>
      <c r="L909" s="26"/>
      <c r="M909" s="26"/>
      <c r="N909" s="50"/>
      <c r="O909" s="135"/>
      <c r="P909" s="50"/>
      <c r="Q909" s="26"/>
      <c r="R909" s="20"/>
      <c r="S909" s="26"/>
      <c r="T909" s="26"/>
      <c r="U909" s="21"/>
      <c r="V909" s="26"/>
      <c r="W909" s="31"/>
      <c r="X909" s="11"/>
      <c r="Y909" s="31"/>
      <c r="Z909" s="12"/>
      <c r="AA909" s="31"/>
      <c r="AB909" s="13"/>
      <c r="AD909" s="32"/>
      <c r="AF909" s="25"/>
      <c r="AH909" s="26"/>
      <c r="AI909" s="26"/>
      <c r="AK909" s="25"/>
    </row>
    <row r="910" spans="1:37" s="23" customFormat="1" x14ac:dyDescent="0.25">
      <c r="A910" s="54"/>
      <c r="B910" s="43"/>
      <c r="C910" s="57"/>
      <c r="D910" s="16"/>
      <c r="E910" s="50"/>
      <c r="F910" s="26"/>
      <c r="G910" s="26"/>
      <c r="H910" s="21"/>
      <c r="I910" s="50"/>
      <c r="J910" s="20"/>
      <c r="K910" s="26"/>
      <c r="L910" s="26"/>
      <c r="M910" s="26"/>
      <c r="N910" s="50"/>
      <c r="O910" s="135"/>
      <c r="P910" s="50"/>
      <c r="Q910" s="26"/>
      <c r="R910" s="20"/>
      <c r="S910" s="26"/>
      <c r="T910" s="26"/>
      <c r="U910" s="21"/>
      <c r="V910" s="26"/>
      <c r="W910" s="31"/>
      <c r="X910" s="11"/>
      <c r="Y910" s="31"/>
      <c r="Z910" s="12"/>
      <c r="AA910" s="31"/>
      <c r="AB910" s="13"/>
      <c r="AD910" s="32"/>
      <c r="AF910" s="25"/>
      <c r="AH910" s="26"/>
      <c r="AI910" s="26"/>
      <c r="AK910" s="25"/>
    </row>
    <row r="911" spans="1:37" s="23" customFormat="1" x14ac:dyDescent="0.25">
      <c r="A911" s="54"/>
      <c r="B911" s="43"/>
      <c r="C911" s="57"/>
      <c r="D911" s="16"/>
      <c r="E911" s="50"/>
      <c r="F911" s="26"/>
      <c r="G911" s="26"/>
      <c r="H911" s="21"/>
      <c r="I911" s="50"/>
      <c r="J911" s="20"/>
      <c r="K911" s="26"/>
      <c r="L911" s="26"/>
      <c r="M911" s="26"/>
      <c r="N911" s="50"/>
      <c r="O911" s="135"/>
      <c r="P911" s="50"/>
      <c r="Q911" s="26"/>
      <c r="R911" s="20"/>
      <c r="S911" s="26"/>
      <c r="T911" s="26"/>
      <c r="U911" s="21"/>
      <c r="V911" s="26"/>
      <c r="W911" s="31"/>
      <c r="X911" s="11"/>
      <c r="Y911" s="31"/>
      <c r="Z911" s="12"/>
      <c r="AA911" s="31"/>
      <c r="AB911" s="13"/>
      <c r="AD911" s="32"/>
      <c r="AF911" s="25"/>
      <c r="AH911" s="26"/>
      <c r="AI911" s="26"/>
      <c r="AK911" s="25"/>
    </row>
    <row r="912" spans="1:37" s="23" customFormat="1" x14ac:dyDescent="0.25">
      <c r="A912" s="54"/>
      <c r="B912" s="43"/>
      <c r="C912" s="57"/>
      <c r="D912" s="16"/>
      <c r="E912" s="50"/>
      <c r="F912" s="26"/>
      <c r="G912" s="26"/>
      <c r="H912" s="21"/>
      <c r="I912" s="50"/>
      <c r="J912" s="20"/>
      <c r="K912" s="26"/>
      <c r="L912" s="26"/>
      <c r="M912" s="26"/>
      <c r="N912" s="50"/>
      <c r="O912" s="135"/>
      <c r="P912" s="50"/>
      <c r="Q912" s="26"/>
      <c r="R912" s="20"/>
      <c r="S912" s="26"/>
      <c r="T912" s="26"/>
      <c r="U912" s="21"/>
      <c r="V912" s="26"/>
      <c r="W912" s="31"/>
      <c r="X912" s="11"/>
      <c r="Y912" s="31"/>
      <c r="Z912" s="12"/>
      <c r="AA912" s="31"/>
      <c r="AB912" s="13"/>
      <c r="AD912" s="32"/>
      <c r="AF912" s="25"/>
      <c r="AH912" s="26"/>
      <c r="AI912" s="26"/>
      <c r="AK912" s="25"/>
    </row>
    <row r="913" spans="1:37" s="23" customFormat="1" x14ac:dyDescent="0.25">
      <c r="A913" s="54"/>
      <c r="B913" s="43"/>
      <c r="C913" s="57"/>
      <c r="D913" s="16"/>
      <c r="E913" s="50"/>
      <c r="F913" s="26"/>
      <c r="G913" s="26"/>
      <c r="H913" s="21"/>
      <c r="I913" s="50"/>
      <c r="J913" s="20"/>
      <c r="K913" s="26"/>
      <c r="L913" s="26"/>
      <c r="M913" s="26"/>
      <c r="N913" s="50"/>
      <c r="O913" s="135"/>
      <c r="P913" s="50"/>
      <c r="Q913" s="26"/>
      <c r="R913" s="20"/>
      <c r="S913" s="26"/>
      <c r="T913" s="26"/>
      <c r="U913" s="21"/>
      <c r="V913" s="26"/>
      <c r="W913" s="31"/>
      <c r="X913" s="11"/>
      <c r="Y913" s="31"/>
      <c r="Z913" s="12"/>
      <c r="AA913" s="31"/>
      <c r="AB913" s="13"/>
      <c r="AD913" s="32"/>
      <c r="AF913" s="25"/>
      <c r="AH913" s="26"/>
      <c r="AI913" s="26"/>
      <c r="AK913" s="25"/>
    </row>
    <row r="914" spans="1:37" s="23" customFormat="1" x14ac:dyDescent="0.25">
      <c r="A914" s="54"/>
      <c r="B914" s="43"/>
      <c r="C914" s="57"/>
      <c r="D914" s="16"/>
      <c r="E914" s="50"/>
      <c r="F914" s="26"/>
      <c r="G914" s="26"/>
      <c r="H914" s="21"/>
      <c r="I914" s="50"/>
      <c r="J914" s="20"/>
      <c r="K914" s="26"/>
      <c r="L914" s="26"/>
      <c r="M914" s="26"/>
      <c r="N914" s="50"/>
      <c r="O914" s="135"/>
      <c r="P914" s="50"/>
      <c r="Q914" s="26"/>
      <c r="R914" s="20"/>
      <c r="S914" s="26"/>
      <c r="T914" s="26"/>
      <c r="U914" s="21"/>
      <c r="V914" s="26"/>
      <c r="W914" s="31"/>
      <c r="X914" s="11"/>
      <c r="Y914" s="31"/>
      <c r="Z914" s="12"/>
      <c r="AA914" s="31"/>
      <c r="AB914" s="13"/>
      <c r="AD914" s="32"/>
      <c r="AF914" s="25"/>
      <c r="AH914" s="26"/>
      <c r="AI914" s="26"/>
      <c r="AK914" s="25"/>
    </row>
    <row r="915" spans="1:37" s="23" customFormat="1" x14ac:dyDescent="0.25">
      <c r="A915" s="54"/>
      <c r="B915" s="43"/>
      <c r="C915" s="57"/>
      <c r="D915" s="16"/>
      <c r="E915" s="50"/>
      <c r="F915" s="26"/>
      <c r="G915" s="26"/>
      <c r="H915" s="21"/>
      <c r="I915" s="50"/>
      <c r="J915" s="20"/>
      <c r="K915" s="26"/>
      <c r="L915" s="26"/>
      <c r="M915" s="26"/>
      <c r="N915" s="50"/>
      <c r="O915" s="135"/>
      <c r="P915" s="50"/>
      <c r="Q915" s="26"/>
      <c r="R915" s="20"/>
      <c r="S915" s="26"/>
      <c r="T915" s="26"/>
      <c r="U915" s="21"/>
      <c r="V915" s="26"/>
      <c r="W915" s="31"/>
      <c r="X915" s="11"/>
      <c r="Y915" s="31"/>
      <c r="Z915" s="12"/>
      <c r="AA915" s="31"/>
      <c r="AB915" s="13"/>
      <c r="AD915" s="32"/>
      <c r="AF915" s="25"/>
      <c r="AH915" s="26"/>
      <c r="AI915" s="26"/>
      <c r="AK915" s="25"/>
    </row>
    <row r="916" spans="1:37" s="23" customFormat="1" x14ac:dyDescent="0.25">
      <c r="A916" s="54"/>
      <c r="B916" s="43"/>
      <c r="C916" s="57"/>
      <c r="D916" s="16"/>
      <c r="E916" s="50"/>
      <c r="F916" s="26"/>
      <c r="G916" s="26"/>
      <c r="H916" s="21"/>
      <c r="I916" s="50"/>
      <c r="J916" s="20"/>
      <c r="K916" s="26"/>
      <c r="L916" s="26"/>
      <c r="M916" s="26"/>
      <c r="N916" s="50"/>
      <c r="O916" s="135"/>
      <c r="P916" s="50"/>
      <c r="Q916" s="26"/>
      <c r="R916" s="20"/>
      <c r="S916" s="26"/>
      <c r="T916" s="26"/>
      <c r="U916" s="21"/>
      <c r="V916" s="26"/>
      <c r="W916" s="31"/>
      <c r="X916" s="11"/>
      <c r="Y916" s="31"/>
      <c r="Z916" s="12"/>
      <c r="AA916" s="31"/>
      <c r="AB916" s="13"/>
      <c r="AD916" s="32"/>
      <c r="AF916" s="25"/>
      <c r="AH916" s="26"/>
      <c r="AI916" s="26"/>
      <c r="AK916" s="25"/>
    </row>
    <row r="917" spans="1:37" s="23" customFormat="1" x14ac:dyDescent="0.25">
      <c r="A917" s="54"/>
      <c r="B917" s="43"/>
      <c r="C917" s="57"/>
      <c r="D917" s="16"/>
      <c r="E917" s="50"/>
      <c r="F917" s="26"/>
      <c r="G917" s="26"/>
      <c r="H917" s="21"/>
      <c r="I917" s="50"/>
      <c r="J917" s="20"/>
      <c r="K917" s="26"/>
      <c r="L917" s="26"/>
      <c r="M917" s="26"/>
      <c r="N917" s="50"/>
      <c r="O917" s="135"/>
      <c r="P917" s="50"/>
      <c r="Q917" s="26"/>
      <c r="R917" s="20"/>
      <c r="S917" s="26"/>
      <c r="T917" s="26"/>
      <c r="U917" s="21"/>
      <c r="V917" s="26"/>
      <c r="W917" s="31"/>
      <c r="X917" s="11"/>
      <c r="Y917" s="31"/>
      <c r="Z917" s="12"/>
      <c r="AA917" s="31"/>
      <c r="AB917" s="13"/>
      <c r="AD917" s="32"/>
      <c r="AF917" s="25"/>
      <c r="AH917" s="26"/>
      <c r="AI917" s="26"/>
      <c r="AK917" s="25"/>
    </row>
    <row r="918" spans="1:37" s="23" customFormat="1" x14ac:dyDescent="0.25">
      <c r="A918" s="54"/>
      <c r="B918" s="43"/>
      <c r="C918" s="57"/>
      <c r="D918" s="16"/>
      <c r="E918" s="50"/>
      <c r="F918" s="26"/>
      <c r="G918" s="26"/>
      <c r="H918" s="21"/>
      <c r="I918" s="50"/>
      <c r="J918" s="20"/>
      <c r="K918" s="26"/>
      <c r="L918" s="26"/>
      <c r="M918" s="26"/>
      <c r="N918" s="50"/>
      <c r="O918" s="135"/>
      <c r="P918" s="50"/>
      <c r="Q918" s="26"/>
      <c r="R918" s="20"/>
      <c r="S918" s="26"/>
      <c r="T918" s="26"/>
      <c r="U918" s="21"/>
      <c r="V918" s="26"/>
      <c r="W918" s="31"/>
      <c r="X918" s="11"/>
      <c r="Y918" s="31"/>
      <c r="Z918" s="12"/>
      <c r="AA918" s="31"/>
      <c r="AB918" s="13"/>
      <c r="AD918" s="32"/>
      <c r="AF918" s="25"/>
      <c r="AH918" s="26"/>
      <c r="AI918" s="26"/>
      <c r="AK918" s="25"/>
    </row>
    <row r="919" spans="1:37" s="23" customFormat="1" x14ac:dyDescent="0.25">
      <c r="A919" s="54"/>
      <c r="B919" s="43"/>
      <c r="C919" s="57"/>
      <c r="D919" s="16"/>
      <c r="E919" s="50"/>
      <c r="F919" s="26"/>
      <c r="G919" s="26"/>
      <c r="H919" s="21"/>
      <c r="I919" s="50"/>
      <c r="J919" s="20"/>
      <c r="K919" s="26"/>
      <c r="L919" s="26"/>
      <c r="M919" s="26"/>
      <c r="N919" s="50"/>
      <c r="O919" s="135"/>
      <c r="P919" s="50"/>
      <c r="Q919" s="26"/>
      <c r="R919" s="20"/>
      <c r="S919" s="26"/>
      <c r="T919" s="26"/>
      <c r="U919" s="21"/>
      <c r="V919" s="26"/>
      <c r="W919" s="31"/>
      <c r="X919" s="11"/>
      <c r="Y919" s="31"/>
      <c r="Z919" s="12"/>
      <c r="AA919" s="31"/>
      <c r="AB919" s="13"/>
      <c r="AD919" s="32"/>
      <c r="AF919" s="25"/>
      <c r="AH919" s="26"/>
      <c r="AI919" s="26"/>
      <c r="AK919" s="25"/>
    </row>
    <row r="920" spans="1:37" s="23" customFormat="1" x14ac:dyDescent="0.25">
      <c r="A920" s="54"/>
      <c r="B920" s="43"/>
      <c r="C920" s="57"/>
      <c r="D920" s="16"/>
      <c r="E920" s="50"/>
      <c r="F920" s="26"/>
      <c r="G920" s="26"/>
      <c r="H920" s="21"/>
      <c r="I920" s="50"/>
      <c r="J920" s="20"/>
      <c r="K920" s="26"/>
      <c r="L920" s="26"/>
      <c r="M920" s="26"/>
      <c r="N920" s="50"/>
      <c r="O920" s="135"/>
      <c r="P920" s="50"/>
      <c r="Q920" s="26"/>
      <c r="R920" s="20"/>
      <c r="S920" s="26"/>
      <c r="T920" s="26"/>
      <c r="U920" s="21"/>
      <c r="V920" s="26"/>
      <c r="W920" s="31"/>
      <c r="X920" s="11"/>
      <c r="Y920" s="31"/>
      <c r="Z920" s="12"/>
      <c r="AA920" s="31"/>
      <c r="AB920" s="13"/>
      <c r="AD920" s="32"/>
      <c r="AF920" s="25"/>
      <c r="AH920" s="26"/>
      <c r="AI920" s="26"/>
      <c r="AK920" s="25"/>
    </row>
    <row r="921" spans="1:37" s="23" customFormat="1" x14ac:dyDescent="0.25">
      <c r="A921" s="54"/>
      <c r="B921" s="43"/>
      <c r="C921" s="57"/>
      <c r="D921" s="16"/>
      <c r="E921" s="50"/>
      <c r="F921" s="26"/>
      <c r="G921" s="26"/>
      <c r="H921" s="21"/>
      <c r="I921" s="50"/>
      <c r="J921" s="20"/>
      <c r="K921" s="26"/>
      <c r="L921" s="26"/>
      <c r="M921" s="26"/>
      <c r="N921" s="50"/>
      <c r="O921" s="135"/>
      <c r="P921" s="50"/>
      <c r="Q921" s="26"/>
      <c r="R921" s="20"/>
      <c r="S921" s="26"/>
      <c r="T921" s="26"/>
      <c r="U921" s="21"/>
      <c r="V921" s="26"/>
      <c r="W921" s="31"/>
      <c r="X921" s="11"/>
      <c r="Y921" s="31"/>
      <c r="Z921" s="12"/>
      <c r="AA921" s="31"/>
      <c r="AB921" s="13"/>
      <c r="AD921" s="32"/>
      <c r="AF921" s="25"/>
      <c r="AH921" s="26"/>
      <c r="AI921" s="26"/>
      <c r="AK921" s="25"/>
    </row>
    <row r="922" spans="1:37" s="23" customFormat="1" x14ac:dyDescent="0.25">
      <c r="A922" s="54"/>
      <c r="B922" s="43"/>
      <c r="C922" s="57"/>
      <c r="D922" s="16"/>
      <c r="E922" s="50"/>
      <c r="F922" s="26"/>
      <c r="G922" s="26"/>
      <c r="H922" s="21"/>
      <c r="I922" s="50"/>
      <c r="J922" s="20"/>
      <c r="K922" s="26"/>
      <c r="L922" s="26"/>
      <c r="M922" s="26"/>
      <c r="N922" s="50"/>
      <c r="O922" s="135"/>
      <c r="P922" s="50"/>
      <c r="Q922" s="26"/>
      <c r="R922" s="20"/>
      <c r="S922" s="26"/>
      <c r="T922" s="26"/>
      <c r="U922" s="21"/>
      <c r="V922" s="26"/>
      <c r="W922" s="31"/>
      <c r="X922" s="11"/>
      <c r="Y922" s="31"/>
      <c r="Z922" s="12"/>
      <c r="AA922" s="31"/>
      <c r="AB922" s="13"/>
      <c r="AD922" s="32"/>
      <c r="AF922" s="25"/>
      <c r="AH922" s="26"/>
      <c r="AI922" s="26"/>
      <c r="AK922" s="25"/>
    </row>
    <row r="923" spans="1:37" s="23" customFormat="1" x14ac:dyDescent="0.25">
      <c r="A923" s="54"/>
      <c r="B923" s="43"/>
      <c r="C923" s="57"/>
      <c r="D923" s="16"/>
      <c r="E923" s="50"/>
      <c r="F923" s="26"/>
      <c r="G923" s="26"/>
      <c r="H923" s="21"/>
      <c r="I923" s="50"/>
      <c r="J923" s="20"/>
      <c r="K923" s="26"/>
      <c r="L923" s="26"/>
      <c r="M923" s="26"/>
      <c r="N923" s="50"/>
      <c r="O923" s="135"/>
      <c r="P923" s="50"/>
      <c r="Q923" s="26"/>
      <c r="R923" s="20"/>
      <c r="S923" s="26"/>
      <c r="T923" s="26"/>
      <c r="U923" s="21"/>
      <c r="V923" s="26"/>
      <c r="W923" s="31"/>
      <c r="X923" s="11"/>
      <c r="Y923" s="31"/>
      <c r="Z923" s="12"/>
      <c r="AA923" s="31"/>
      <c r="AB923" s="13"/>
      <c r="AD923" s="32"/>
      <c r="AF923" s="25"/>
      <c r="AH923" s="26"/>
      <c r="AI923" s="26"/>
      <c r="AK923" s="25"/>
    </row>
    <row r="924" spans="1:37" s="23" customFormat="1" x14ac:dyDescent="0.25">
      <c r="A924" s="54"/>
      <c r="B924" s="43"/>
      <c r="C924" s="57"/>
      <c r="D924" s="16"/>
      <c r="E924" s="50"/>
      <c r="F924" s="26"/>
      <c r="G924" s="26"/>
      <c r="H924" s="21"/>
      <c r="I924" s="50"/>
      <c r="J924" s="20"/>
      <c r="K924" s="26"/>
      <c r="L924" s="26"/>
      <c r="M924" s="26"/>
      <c r="N924" s="50"/>
      <c r="O924" s="135"/>
      <c r="P924" s="50"/>
      <c r="Q924" s="26"/>
      <c r="R924" s="20"/>
      <c r="S924" s="26"/>
      <c r="T924" s="26"/>
      <c r="U924" s="21"/>
      <c r="V924" s="26"/>
      <c r="W924" s="31"/>
      <c r="X924" s="11"/>
      <c r="Y924" s="31"/>
      <c r="Z924" s="12"/>
      <c r="AA924" s="31"/>
      <c r="AB924" s="13"/>
      <c r="AD924" s="32"/>
      <c r="AF924" s="25"/>
      <c r="AH924" s="26"/>
      <c r="AI924" s="26"/>
      <c r="AK924" s="25"/>
    </row>
    <row r="925" spans="1:37" s="23" customFormat="1" x14ac:dyDescent="0.25">
      <c r="A925" s="54"/>
      <c r="B925" s="43"/>
      <c r="C925" s="57"/>
      <c r="D925" s="16"/>
      <c r="E925" s="50"/>
      <c r="F925" s="26"/>
      <c r="G925" s="26"/>
      <c r="H925" s="21"/>
      <c r="I925" s="50"/>
      <c r="J925" s="20"/>
      <c r="K925" s="26"/>
      <c r="L925" s="26"/>
      <c r="M925" s="26"/>
      <c r="N925" s="50"/>
      <c r="O925" s="135"/>
      <c r="P925" s="50"/>
      <c r="Q925" s="26"/>
      <c r="R925" s="20"/>
      <c r="S925" s="26"/>
      <c r="T925" s="26"/>
      <c r="U925" s="21"/>
      <c r="V925" s="26"/>
      <c r="W925" s="31"/>
      <c r="X925" s="11"/>
      <c r="Y925" s="31"/>
      <c r="Z925" s="12"/>
      <c r="AA925" s="31"/>
      <c r="AB925" s="13"/>
      <c r="AD925" s="32"/>
      <c r="AF925" s="25"/>
      <c r="AH925" s="26"/>
      <c r="AI925" s="26"/>
      <c r="AK925" s="25"/>
    </row>
    <row r="926" spans="1:37" s="23" customFormat="1" x14ac:dyDescent="0.25">
      <c r="A926" s="54"/>
      <c r="B926" s="43"/>
      <c r="C926" s="57"/>
      <c r="D926" s="16"/>
      <c r="E926" s="50"/>
      <c r="F926" s="26"/>
      <c r="G926" s="26"/>
      <c r="H926" s="21"/>
      <c r="I926" s="50"/>
      <c r="J926" s="20"/>
      <c r="K926" s="26"/>
      <c r="L926" s="26"/>
      <c r="M926" s="26"/>
      <c r="N926" s="50"/>
      <c r="O926" s="135"/>
      <c r="P926" s="50"/>
      <c r="Q926" s="26"/>
      <c r="R926" s="20"/>
      <c r="S926" s="26"/>
      <c r="T926" s="26"/>
      <c r="U926" s="21"/>
      <c r="V926" s="26"/>
      <c r="W926" s="31"/>
      <c r="X926" s="11"/>
      <c r="Y926" s="31"/>
      <c r="Z926" s="12"/>
      <c r="AA926" s="31"/>
      <c r="AB926" s="13"/>
      <c r="AD926" s="32"/>
      <c r="AF926" s="25"/>
      <c r="AH926" s="26"/>
      <c r="AI926" s="26"/>
      <c r="AK926" s="25"/>
    </row>
    <row r="927" spans="1:37" s="23" customFormat="1" x14ac:dyDescent="0.25">
      <c r="A927" s="54"/>
      <c r="B927" s="43"/>
      <c r="C927" s="57"/>
      <c r="D927" s="16"/>
      <c r="E927" s="50"/>
      <c r="F927" s="26"/>
      <c r="G927" s="26"/>
      <c r="H927" s="21"/>
      <c r="I927" s="50"/>
      <c r="J927" s="20"/>
      <c r="K927" s="26"/>
      <c r="L927" s="26"/>
      <c r="M927" s="26"/>
      <c r="N927" s="50"/>
      <c r="O927" s="135"/>
      <c r="P927" s="50"/>
      <c r="Q927" s="26"/>
      <c r="R927" s="20"/>
      <c r="S927" s="26"/>
      <c r="T927" s="26"/>
      <c r="U927" s="21"/>
      <c r="V927" s="26"/>
      <c r="W927" s="31"/>
      <c r="X927" s="11"/>
      <c r="Y927" s="31"/>
      <c r="Z927" s="12"/>
      <c r="AA927" s="31"/>
      <c r="AB927" s="13"/>
      <c r="AD927" s="32"/>
      <c r="AF927" s="25"/>
      <c r="AH927" s="26"/>
      <c r="AI927" s="26"/>
      <c r="AK927" s="25"/>
    </row>
    <row r="928" spans="1:37" s="23" customFormat="1" x14ac:dyDescent="0.25">
      <c r="A928" s="54"/>
      <c r="B928" s="43"/>
      <c r="C928" s="57"/>
      <c r="D928" s="16"/>
      <c r="E928" s="50"/>
      <c r="F928" s="26"/>
      <c r="G928" s="26"/>
      <c r="H928" s="21"/>
      <c r="I928" s="50"/>
      <c r="J928" s="20"/>
      <c r="K928" s="26"/>
      <c r="L928" s="26"/>
      <c r="M928" s="26"/>
      <c r="N928" s="50"/>
      <c r="O928" s="135"/>
      <c r="P928" s="50"/>
      <c r="Q928" s="26"/>
      <c r="R928" s="20"/>
      <c r="S928" s="26"/>
      <c r="T928" s="26"/>
      <c r="U928" s="21"/>
      <c r="V928" s="26"/>
      <c r="W928" s="31"/>
      <c r="X928" s="11"/>
      <c r="Y928" s="31"/>
      <c r="Z928" s="12"/>
      <c r="AA928" s="31"/>
      <c r="AB928" s="13"/>
      <c r="AD928" s="32"/>
      <c r="AF928" s="25"/>
      <c r="AH928" s="26"/>
      <c r="AI928" s="26"/>
      <c r="AK928" s="25"/>
    </row>
    <row r="929" spans="1:37" s="23" customFormat="1" x14ac:dyDescent="0.25">
      <c r="A929" s="54"/>
      <c r="B929" s="43"/>
      <c r="C929" s="57"/>
      <c r="D929" s="16"/>
      <c r="E929" s="50"/>
      <c r="F929" s="26"/>
      <c r="G929" s="26"/>
      <c r="H929" s="21"/>
      <c r="I929" s="50"/>
      <c r="J929" s="20"/>
      <c r="K929" s="26"/>
      <c r="L929" s="26"/>
      <c r="M929" s="26"/>
      <c r="N929" s="50"/>
      <c r="O929" s="135"/>
      <c r="P929" s="50"/>
      <c r="Q929" s="26"/>
      <c r="R929" s="20"/>
      <c r="S929" s="26"/>
      <c r="T929" s="26"/>
      <c r="U929" s="21"/>
      <c r="V929" s="26"/>
      <c r="W929" s="31"/>
      <c r="X929" s="11"/>
      <c r="Y929" s="31"/>
      <c r="Z929" s="12"/>
      <c r="AA929" s="31"/>
      <c r="AB929" s="13"/>
      <c r="AD929" s="32"/>
      <c r="AF929" s="25"/>
      <c r="AH929" s="26"/>
      <c r="AI929" s="26"/>
      <c r="AK929" s="25"/>
    </row>
    <row r="930" spans="1:37" s="23" customFormat="1" x14ac:dyDescent="0.25">
      <c r="A930" s="54"/>
      <c r="B930" s="43"/>
      <c r="C930" s="57"/>
      <c r="D930" s="16"/>
      <c r="E930" s="50"/>
      <c r="F930" s="26"/>
      <c r="G930" s="26"/>
      <c r="H930" s="21"/>
      <c r="I930" s="50"/>
      <c r="J930" s="20"/>
      <c r="K930" s="26"/>
      <c r="L930" s="26"/>
      <c r="M930" s="26"/>
      <c r="N930" s="50"/>
      <c r="O930" s="135"/>
      <c r="P930" s="50"/>
      <c r="Q930" s="26"/>
      <c r="R930" s="20"/>
      <c r="S930" s="26"/>
      <c r="T930" s="26"/>
      <c r="U930" s="21"/>
      <c r="V930" s="26"/>
      <c r="W930" s="31"/>
      <c r="X930" s="11"/>
      <c r="Y930" s="31"/>
      <c r="Z930" s="12"/>
      <c r="AA930" s="31"/>
      <c r="AB930" s="13"/>
      <c r="AD930" s="32"/>
      <c r="AF930" s="25"/>
      <c r="AH930" s="26"/>
      <c r="AI930" s="26"/>
      <c r="AK930" s="25"/>
    </row>
    <row r="931" spans="1:37" s="23" customFormat="1" x14ac:dyDescent="0.25">
      <c r="A931" s="54"/>
      <c r="B931" s="43"/>
      <c r="C931" s="57"/>
      <c r="D931" s="16"/>
      <c r="E931" s="50"/>
      <c r="F931" s="26"/>
      <c r="G931" s="26"/>
      <c r="H931" s="21"/>
      <c r="I931" s="50"/>
      <c r="J931" s="20"/>
      <c r="K931" s="26"/>
      <c r="L931" s="26"/>
      <c r="M931" s="26"/>
      <c r="N931" s="50"/>
      <c r="O931" s="135"/>
      <c r="P931" s="50"/>
      <c r="Q931" s="26"/>
      <c r="R931" s="20"/>
      <c r="S931" s="26"/>
      <c r="T931" s="26"/>
      <c r="U931" s="21"/>
      <c r="V931" s="26"/>
      <c r="W931" s="31"/>
      <c r="X931" s="11"/>
      <c r="Y931" s="31"/>
      <c r="Z931" s="12"/>
      <c r="AA931" s="31"/>
      <c r="AB931" s="13"/>
      <c r="AD931" s="32"/>
      <c r="AF931" s="25"/>
      <c r="AH931" s="26"/>
      <c r="AI931" s="26"/>
      <c r="AK931" s="25"/>
    </row>
    <row r="932" spans="1:37" s="23" customFormat="1" x14ac:dyDescent="0.25">
      <c r="A932" s="54"/>
      <c r="B932" s="43"/>
      <c r="C932" s="57"/>
      <c r="D932" s="16"/>
      <c r="E932" s="50"/>
      <c r="F932" s="26"/>
      <c r="G932" s="26"/>
      <c r="H932" s="21"/>
      <c r="I932" s="50"/>
      <c r="J932" s="20"/>
      <c r="K932" s="26"/>
      <c r="L932" s="26"/>
      <c r="M932" s="26"/>
      <c r="N932" s="50"/>
      <c r="O932" s="135"/>
      <c r="P932" s="50"/>
      <c r="Q932" s="26"/>
      <c r="R932" s="20"/>
      <c r="S932" s="26"/>
      <c r="T932" s="26"/>
      <c r="U932" s="21"/>
      <c r="V932" s="26"/>
      <c r="W932" s="31"/>
      <c r="X932" s="11"/>
      <c r="Y932" s="31"/>
      <c r="Z932" s="12"/>
      <c r="AA932" s="31"/>
      <c r="AB932" s="13"/>
      <c r="AD932" s="32"/>
      <c r="AF932" s="25"/>
      <c r="AH932" s="26"/>
      <c r="AI932" s="26"/>
      <c r="AK932" s="25"/>
    </row>
    <row r="933" spans="1:37" s="23" customFormat="1" x14ac:dyDescent="0.25">
      <c r="A933" s="54"/>
      <c r="B933" s="43"/>
      <c r="C933" s="57"/>
      <c r="D933" s="16"/>
      <c r="E933" s="50"/>
      <c r="F933" s="26"/>
      <c r="G933" s="26"/>
      <c r="H933" s="21"/>
      <c r="I933" s="50"/>
      <c r="J933" s="20"/>
      <c r="K933" s="26"/>
      <c r="L933" s="26"/>
      <c r="M933" s="26"/>
      <c r="N933" s="50"/>
      <c r="O933" s="135"/>
      <c r="P933" s="50"/>
      <c r="Q933" s="26"/>
      <c r="R933" s="20"/>
      <c r="S933" s="26"/>
      <c r="T933" s="26"/>
      <c r="U933" s="21"/>
      <c r="V933" s="26"/>
      <c r="W933" s="31"/>
      <c r="X933" s="11"/>
      <c r="Y933" s="31"/>
      <c r="Z933" s="12"/>
      <c r="AA933" s="31"/>
      <c r="AB933" s="13"/>
      <c r="AD933" s="32"/>
      <c r="AF933" s="25"/>
      <c r="AH933" s="26"/>
      <c r="AI933" s="26"/>
      <c r="AK933" s="25"/>
    </row>
    <row r="934" spans="1:37" s="23" customFormat="1" x14ac:dyDescent="0.25">
      <c r="A934" s="54"/>
      <c r="B934" s="43"/>
      <c r="C934" s="57"/>
      <c r="D934" s="16"/>
      <c r="E934" s="50"/>
      <c r="F934" s="26"/>
      <c r="G934" s="26"/>
      <c r="H934" s="21"/>
      <c r="I934" s="50"/>
      <c r="J934" s="20"/>
      <c r="K934" s="26"/>
      <c r="L934" s="26"/>
      <c r="M934" s="26"/>
      <c r="N934" s="50"/>
      <c r="O934" s="135"/>
      <c r="P934" s="50"/>
      <c r="Q934" s="26"/>
      <c r="R934" s="20"/>
      <c r="S934" s="26"/>
      <c r="T934" s="26"/>
      <c r="U934" s="21"/>
      <c r="V934" s="26"/>
      <c r="W934" s="31"/>
      <c r="X934" s="11"/>
      <c r="Y934" s="31"/>
      <c r="Z934" s="12"/>
      <c r="AA934" s="31"/>
      <c r="AB934" s="13"/>
      <c r="AD934" s="32"/>
      <c r="AF934" s="25"/>
      <c r="AH934" s="26"/>
      <c r="AI934" s="26"/>
      <c r="AK934" s="25"/>
    </row>
    <row r="935" spans="1:37" s="23" customFormat="1" x14ac:dyDescent="0.25">
      <c r="A935" s="54"/>
      <c r="B935" s="43"/>
      <c r="C935" s="57"/>
      <c r="D935" s="16"/>
      <c r="E935" s="50"/>
      <c r="F935" s="26"/>
      <c r="G935" s="26"/>
      <c r="H935" s="21"/>
      <c r="I935" s="50"/>
      <c r="J935" s="20"/>
      <c r="K935" s="26"/>
      <c r="L935" s="26"/>
      <c r="M935" s="26"/>
      <c r="N935" s="50"/>
      <c r="O935" s="135"/>
      <c r="P935" s="50"/>
      <c r="Q935" s="26"/>
      <c r="R935" s="20"/>
      <c r="S935" s="26"/>
      <c r="T935" s="26"/>
      <c r="U935" s="21"/>
      <c r="V935" s="26"/>
      <c r="W935" s="31"/>
      <c r="X935" s="11"/>
      <c r="Y935" s="31"/>
      <c r="Z935" s="12"/>
      <c r="AA935" s="31"/>
      <c r="AB935" s="13"/>
      <c r="AD935" s="32"/>
      <c r="AF935" s="25"/>
      <c r="AH935" s="26"/>
      <c r="AI935" s="26"/>
      <c r="AK935" s="25"/>
    </row>
    <row r="936" spans="1:37" s="23" customFormat="1" x14ac:dyDescent="0.25">
      <c r="A936" s="54"/>
      <c r="B936" s="43"/>
      <c r="C936" s="57"/>
      <c r="D936" s="16"/>
      <c r="E936" s="50"/>
      <c r="F936" s="26"/>
      <c r="G936" s="26"/>
      <c r="H936" s="21"/>
      <c r="I936" s="50"/>
      <c r="J936" s="20"/>
      <c r="K936" s="26"/>
      <c r="L936" s="26"/>
      <c r="M936" s="26"/>
      <c r="N936" s="50"/>
      <c r="O936" s="135"/>
      <c r="P936" s="50"/>
      <c r="Q936" s="26"/>
      <c r="R936" s="20"/>
      <c r="S936" s="26"/>
      <c r="T936" s="26"/>
      <c r="U936" s="21"/>
      <c r="V936" s="26"/>
      <c r="W936" s="31"/>
      <c r="X936" s="11"/>
      <c r="Y936" s="31"/>
      <c r="Z936" s="12"/>
      <c r="AA936" s="31"/>
      <c r="AB936" s="13"/>
      <c r="AD936" s="32"/>
      <c r="AF936" s="25"/>
      <c r="AH936" s="26"/>
      <c r="AI936" s="26"/>
      <c r="AK936" s="25"/>
    </row>
    <row r="937" spans="1:37" s="23" customFormat="1" x14ac:dyDescent="0.25">
      <c r="A937" s="54"/>
      <c r="B937" s="43"/>
      <c r="C937" s="57"/>
      <c r="D937" s="16"/>
      <c r="E937" s="50"/>
      <c r="F937" s="26"/>
      <c r="G937" s="26"/>
      <c r="H937" s="21"/>
      <c r="I937" s="50"/>
      <c r="J937" s="20"/>
      <c r="K937" s="26"/>
      <c r="L937" s="26"/>
      <c r="M937" s="26"/>
      <c r="N937" s="50"/>
      <c r="O937" s="135"/>
      <c r="P937" s="50"/>
      <c r="Q937" s="26"/>
      <c r="R937" s="20"/>
      <c r="S937" s="26"/>
      <c r="T937" s="26"/>
      <c r="U937" s="21"/>
      <c r="V937" s="26"/>
      <c r="W937" s="31"/>
      <c r="X937" s="11"/>
      <c r="Y937" s="31"/>
      <c r="Z937" s="12"/>
      <c r="AA937" s="31"/>
      <c r="AB937" s="13"/>
      <c r="AD937" s="32"/>
      <c r="AF937" s="25"/>
      <c r="AH937" s="26"/>
      <c r="AI937" s="26"/>
      <c r="AK937" s="25"/>
    </row>
    <row r="938" spans="1:37" s="23" customFormat="1" x14ac:dyDescent="0.25">
      <c r="A938" s="54"/>
      <c r="B938" s="43"/>
      <c r="C938" s="57"/>
      <c r="D938" s="16"/>
      <c r="E938" s="50"/>
      <c r="F938" s="26"/>
      <c r="G938" s="26"/>
      <c r="H938" s="21"/>
      <c r="I938" s="50"/>
      <c r="J938" s="20"/>
      <c r="K938" s="26"/>
      <c r="L938" s="26"/>
      <c r="M938" s="26"/>
      <c r="N938" s="50"/>
      <c r="O938" s="135"/>
      <c r="P938" s="50"/>
      <c r="Q938" s="26"/>
      <c r="R938" s="20"/>
      <c r="S938" s="26"/>
      <c r="T938" s="26"/>
      <c r="U938" s="21"/>
      <c r="V938" s="26"/>
      <c r="W938" s="31"/>
      <c r="X938" s="11"/>
      <c r="Y938" s="31"/>
      <c r="Z938" s="12"/>
      <c r="AA938" s="31"/>
      <c r="AB938" s="13"/>
      <c r="AD938" s="32"/>
      <c r="AF938" s="25"/>
      <c r="AH938" s="26"/>
      <c r="AI938" s="26"/>
      <c r="AK938" s="25"/>
    </row>
    <row r="939" spans="1:37" s="23" customFormat="1" x14ac:dyDescent="0.25">
      <c r="A939" s="54"/>
      <c r="B939" s="43"/>
      <c r="C939" s="57"/>
      <c r="D939" s="16"/>
      <c r="E939" s="50"/>
      <c r="F939" s="26"/>
      <c r="G939" s="26"/>
      <c r="H939" s="21"/>
      <c r="I939" s="50"/>
      <c r="J939" s="20"/>
      <c r="K939" s="26"/>
      <c r="L939" s="26"/>
      <c r="M939" s="26"/>
      <c r="N939" s="50"/>
      <c r="O939" s="135"/>
      <c r="P939" s="50"/>
      <c r="Q939" s="26"/>
      <c r="R939" s="20"/>
      <c r="S939" s="26"/>
      <c r="T939" s="26"/>
      <c r="U939" s="21"/>
      <c r="V939" s="26"/>
      <c r="W939" s="31"/>
      <c r="X939" s="11"/>
      <c r="Y939" s="31"/>
      <c r="Z939" s="12"/>
      <c r="AA939" s="31"/>
      <c r="AB939" s="13"/>
      <c r="AD939" s="32"/>
      <c r="AF939" s="25"/>
      <c r="AH939" s="26"/>
      <c r="AI939" s="26"/>
      <c r="AK939" s="25"/>
    </row>
    <row r="940" spans="1:37" s="23" customFormat="1" x14ac:dyDescent="0.25">
      <c r="A940" s="54"/>
      <c r="B940" s="43"/>
      <c r="C940" s="57"/>
      <c r="D940" s="16"/>
      <c r="E940" s="50"/>
      <c r="F940" s="26"/>
      <c r="G940" s="26"/>
      <c r="H940" s="21"/>
      <c r="I940" s="50"/>
      <c r="J940" s="20"/>
      <c r="K940" s="26"/>
      <c r="L940" s="26"/>
      <c r="M940" s="26"/>
      <c r="N940" s="50"/>
      <c r="O940" s="135"/>
      <c r="P940" s="50"/>
      <c r="Q940" s="26"/>
      <c r="R940" s="20"/>
      <c r="S940" s="26"/>
      <c r="T940" s="26"/>
      <c r="U940" s="21"/>
      <c r="V940" s="26"/>
      <c r="W940" s="31"/>
      <c r="X940" s="11"/>
      <c r="Y940" s="31"/>
      <c r="Z940" s="12"/>
      <c r="AA940" s="31"/>
      <c r="AB940" s="13"/>
      <c r="AD940" s="32"/>
      <c r="AF940" s="25"/>
      <c r="AH940" s="26"/>
      <c r="AI940" s="26"/>
      <c r="AK940" s="25"/>
    </row>
    <row r="941" spans="1:37" s="23" customFormat="1" x14ac:dyDescent="0.25">
      <c r="A941" s="54"/>
      <c r="B941" s="43"/>
      <c r="C941" s="57"/>
      <c r="D941" s="16"/>
      <c r="E941" s="50"/>
      <c r="F941" s="26"/>
      <c r="G941" s="26"/>
      <c r="H941" s="21"/>
      <c r="I941" s="50"/>
      <c r="J941" s="20"/>
      <c r="K941" s="26"/>
      <c r="L941" s="26"/>
      <c r="M941" s="26"/>
      <c r="N941" s="50"/>
      <c r="O941" s="135"/>
      <c r="P941" s="50"/>
      <c r="Q941" s="26"/>
      <c r="R941" s="20"/>
      <c r="S941" s="26"/>
      <c r="T941" s="26"/>
      <c r="U941" s="21"/>
      <c r="V941" s="26"/>
      <c r="W941" s="31"/>
      <c r="X941" s="11"/>
      <c r="Y941" s="31"/>
      <c r="Z941" s="12"/>
      <c r="AA941" s="31"/>
      <c r="AB941" s="13"/>
      <c r="AD941" s="32"/>
      <c r="AF941" s="25"/>
      <c r="AH941" s="26"/>
      <c r="AI941" s="26"/>
      <c r="AK941" s="25"/>
    </row>
    <row r="942" spans="1:37" s="23" customFormat="1" x14ac:dyDescent="0.25">
      <c r="A942" s="54"/>
      <c r="B942" s="43"/>
      <c r="C942" s="57"/>
      <c r="D942" s="16"/>
      <c r="E942" s="50"/>
      <c r="F942" s="26"/>
      <c r="G942" s="26"/>
      <c r="H942" s="21"/>
      <c r="I942" s="50"/>
      <c r="J942" s="20"/>
      <c r="K942" s="26"/>
      <c r="L942" s="26"/>
      <c r="M942" s="26"/>
      <c r="N942" s="50"/>
      <c r="O942" s="135"/>
      <c r="P942" s="50"/>
      <c r="Q942" s="26"/>
      <c r="R942" s="20"/>
      <c r="S942" s="26"/>
      <c r="T942" s="26"/>
      <c r="U942" s="21"/>
      <c r="V942" s="26"/>
      <c r="W942" s="31"/>
      <c r="X942" s="11"/>
      <c r="Y942" s="31"/>
      <c r="Z942" s="12"/>
      <c r="AA942" s="31"/>
      <c r="AB942" s="13"/>
      <c r="AD942" s="32"/>
      <c r="AF942" s="25"/>
      <c r="AH942" s="26"/>
      <c r="AI942" s="26"/>
      <c r="AK942" s="25"/>
    </row>
    <row r="943" spans="1:37" s="23" customFormat="1" x14ac:dyDescent="0.25">
      <c r="A943" s="54"/>
      <c r="B943" s="43"/>
      <c r="C943" s="57"/>
      <c r="D943" s="16"/>
      <c r="E943" s="50"/>
      <c r="F943" s="26"/>
      <c r="G943" s="26"/>
      <c r="H943" s="21"/>
      <c r="I943" s="50"/>
      <c r="J943" s="20"/>
      <c r="K943" s="26"/>
      <c r="L943" s="26"/>
      <c r="M943" s="26"/>
      <c r="N943" s="50"/>
      <c r="O943" s="135"/>
      <c r="P943" s="50"/>
      <c r="Q943" s="26"/>
      <c r="R943" s="20"/>
      <c r="S943" s="26"/>
      <c r="T943" s="26"/>
      <c r="U943" s="21"/>
      <c r="V943" s="26"/>
      <c r="W943" s="31"/>
      <c r="X943" s="11"/>
      <c r="Y943" s="31"/>
      <c r="Z943" s="12"/>
      <c r="AA943" s="31"/>
      <c r="AB943" s="13"/>
      <c r="AD943" s="32"/>
      <c r="AF943" s="25"/>
      <c r="AH943" s="26"/>
      <c r="AI943" s="26"/>
      <c r="AK943" s="25"/>
    </row>
    <row r="944" spans="1:37" s="23" customFormat="1" x14ac:dyDescent="0.25">
      <c r="A944" s="54"/>
      <c r="B944" s="43"/>
      <c r="C944" s="57"/>
      <c r="D944" s="16"/>
      <c r="E944" s="50"/>
      <c r="F944" s="26"/>
      <c r="G944" s="26"/>
      <c r="H944" s="21"/>
      <c r="I944" s="50"/>
      <c r="J944" s="20"/>
      <c r="K944" s="26"/>
      <c r="L944" s="26"/>
      <c r="M944" s="26"/>
      <c r="N944" s="50"/>
      <c r="O944" s="135"/>
      <c r="P944" s="50"/>
      <c r="Q944" s="26"/>
      <c r="R944" s="20"/>
      <c r="S944" s="26"/>
      <c r="T944" s="26"/>
      <c r="U944" s="21"/>
      <c r="V944" s="26"/>
      <c r="W944" s="31"/>
      <c r="X944" s="11"/>
      <c r="Y944" s="31"/>
      <c r="Z944" s="12"/>
      <c r="AA944" s="31"/>
      <c r="AB944" s="13"/>
      <c r="AD944" s="32"/>
      <c r="AF944" s="25"/>
      <c r="AH944" s="26"/>
      <c r="AI944" s="26"/>
      <c r="AK944" s="25"/>
    </row>
    <row r="945" spans="1:37" s="23" customFormat="1" x14ac:dyDescent="0.25">
      <c r="A945" s="54"/>
      <c r="B945" s="43"/>
      <c r="C945" s="57"/>
      <c r="D945" s="16"/>
      <c r="E945" s="50"/>
      <c r="F945" s="26"/>
      <c r="G945" s="26"/>
      <c r="H945" s="21"/>
      <c r="I945" s="50"/>
      <c r="J945" s="20"/>
      <c r="K945" s="26"/>
      <c r="L945" s="26"/>
      <c r="M945" s="26"/>
      <c r="N945" s="50"/>
      <c r="O945" s="135"/>
      <c r="P945" s="50"/>
      <c r="Q945" s="26"/>
      <c r="R945" s="20"/>
      <c r="S945" s="26"/>
      <c r="T945" s="26"/>
      <c r="U945" s="21"/>
      <c r="V945" s="26"/>
      <c r="W945" s="31"/>
      <c r="X945" s="11"/>
      <c r="Y945" s="31"/>
      <c r="Z945" s="12"/>
      <c r="AA945" s="31"/>
      <c r="AB945" s="13"/>
      <c r="AD945" s="32"/>
      <c r="AF945" s="25"/>
      <c r="AH945" s="26"/>
      <c r="AI945" s="26"/>
      <c r="AK945" s="25"/>
    </row>
    <row r="946" spans="1:37" s="23" customFormat="1" x14ac:dyDescent="0.25">
      <c r="A946" s="54"/>
      <c r="B946" s="43"/>
      <c r="C946" s="57"/>
      <c r="D946" s="16"/>
      <c r="E946" s="50"/>
      <c r="F946" s="26"/>
      <c r="G946" s="26"/>
      <c r="H946" s="21"/>
      <c r="I946" s="50"/>
      <c r="J946" s="20"/>
      <c r="K946" s="26"/>
      <c r="L946" s="26"/>
      <c r="M946" s="26"/>
      <c r="N946" s="50"/>
      <c r="O946" s="135"/>
      <c r="P946" s="50"/>
      <c r="Q946" s="26"/>
      <c r="R946" s="20"/>
      <c r="S946" s="26"/>
      <c r="T946" s="26"/>
      <c r="U946" s="21"/>
      <c r="V946" s="26"/>
      <c r="W946" s="31"/>
      <c r="X946" s="11"/>
      <c r="Y946" s="31"/>
      <c r="Z946" s="12"/>
      <c r="AA946" s="31"/>
      <c r="AB946" s="13"/>
      <c r="AD946" s="32"/>
      <c r="AF946" s="25"/>
      <c r="AH946" s="26"/>
      <c r="AI946" s="26"/>
      <c r="AK946" s="25"/>
    </row>
    <row r="947" spans="1:37" s="23" customFormat="1" x14ac:dyDescent="0.25">
      <c r="A947" s="54"/>
      <c r="B947" s="43"/>
      <c r="C947" s="57"/>
      <c r="D947" s="16"/>
      <c r="E947" s="50"/>
      <c r="F947" s="26"/>
      <c r="G947" s="26"/>
      <c r="H947" s="21"/>
      <c r="I947" s="50"/>
      <c r="J947" s="20"/>
      <c r="K947" s="26"/>
      <c r="L947" s="26"/>
      <c r="M947" s="26"/>
      <c r="N947" s="50"/>
      <c r="O947" s="135"/>
      <c r="P947" s="50"/>
      <c r="Q947" s="26"/>
      <c r="R947" s="20"/>
      <c r="S947" s="26"/>
      <c r="T947" s="26"/>
      <c r="U947" s="21"/>
      <c r="V947" s="26"/>
      <c r="W947" s="31"/>
      <c r="X947" s="11"/>
      <c r="Y947" s="31"/>
      <c r="Z947" s="12"/>
      <c r="AA947" s="31"/>
      <c r="AB947" s="13"/>
      <c r="AD947" s="32"/>
      <c r="AF947" s="25"/>
      <c r="AH947" s="26"/>
      <c r="AI947" s="26"/>
      <c r="AK947" s="25"/>
    </row>
    <row r="948" spans="1:37" s="23" customFormat="1" x14ac:dyDescent="0.25">
      <c r="A948" s="54"/>
      <c r="B948" s="43"/>
      <c r="C948" s="57"/>
      <c r="D948" s="16"/>
      <c r="E948" s="50"/>
      <c r="F948" s="26"/>
      <c r="G948" s="26"/>
      <c r="H948" s="21"/>
      <c r="I948" s="50"/>
      <c r="J948" s="20"/>
      <c r="K948" s="26"/>
      <c r="L948" s="26"/>
      <c r="M948" s="26"/>
      <c r="N948" s="50"/>
      <c r="O948" s="135"/>
      <c r="P948" s="50"/>
      <c r="Q948" s="26"/>
      <c r="R948" s="20"/>
      <c r="S948" s="26"/>
      <c r="T948" s="26"/>
      <c r="U948" s="21"/>
      <c r="V948" s="26"/>
      <c r="W948" s="31"/>
      <c r="X948" s="11"/>
      <c r="Y948" s="31"/>
      <c r="Z948" s="12"/>
      <c r="AA948" s="31"/>
      <c r="AB948" s="13"/>
      <c r="AD948" s="32"/>
      <c r="AF948" s="25"/>
      <c r="AH948" s="26"/>
      <c r="AI948" s="26"/>
      <c r="AK948" s="25"/>
    </row>
    <row r="949" spans="1:37" s="23" customFormat="1" x14ac:dyDescent="0.25">
      <c r="A949" s="54"/>
      <c r="B949" s="43"/>
      <c r="C949" s="57"/>
      <c r="D949" s="16"/>
      <c r="E949" s="50"/>
      <c r="F949" s="26"/>
      <c r="G949" s="26"/>
      <c r="H949" s="21"/>
      <c r="I949" s="50"/>
      <c r="J949" s="20"/>
      <c r="K949" s="26"/>
      <c r="L949" s="26"/>
      <c r="M949" s="26"/>
      <c r="N949" s="50"/>
      <c r="O949" s="135"/>
      <c r="P949" s="50"/>
      <c r="Q949" s="26"/>
      <c r="R949" s="20"/>
      <c r="S949" s="26"/>
      <c r="T949" s="26"/>
      <c r="U949" s="21"/>
      <c r="V949" s="26"/>
      <c r="W949" s="31"/>
      <c r="X949" s="11"/>
      <c r="Y949" s="31"/>
      <c r="Z949" s="12"/>
      <c r="AA949" s="31"/>
      <c r="AB949" s="13"/>
      <c r="AD949" s="32"/>
      <c r="AF949" s="25"/>
      <c r="AH949" s="26"/>
      <c r="AI949" s="26"/>
      <c r="AK949" s="25"/>
    </row>
    <row r="950" spans="1:37" s="23" customFormat="1" x14ac:dyDescent="0.25">
      <c r="A950" s="54"/>
      <c r="B950" s="43"/>
      <c r="C950" s="57"/>
      <c r="D950" s="16"/>
      <c r="E950" s="50"/>
      <c r="F950" s="26"/>
      <c r="G950" s="26"/>
      <c r="H950" s="21"/>
      <c r="I950" s="50"/>
      <c r="J950" s="20"/>
      <c r="K950" s="26"/>
      <c r="L950" s="26"/>
      <c r="M950" s="26"/>
      <c r="N950" s="50"/>
      <c r="O950" s="135"/>
      <c r="P950" s="50"/>
      <c r="Q950" s="26"/>
      <c r="R950" s="20"/>
      <c r="S950" s="26"/>
      <c r="T950" s="26"/>
      <c r="U950" s="21"/>
      <c r="V950" s="26"/>
      <c r="W950" s="31"/>
      <c r="X950" s="11"/>
      <c r="Y950" s="31"/>
      <c r="Z950" s="12"/>
      <c r="AA950" s="31"/>
      <c r="AB950" s="13"/>
      <c r="AD950" s="32"/>
      <c r="AF950" s="25"/>
      <c r="AH950" s="26"/>
      <c r="AI950" s="26"/>
      <c r="AK950" s="25"/>
    </row>
    <row r="951" spans="1:37" s="23" customFormat="1" x14ac:dyDescent="0.25">
      <c r="A951" s="54"/>
      <c r="B951" s="43"/>
      <c r="C951" s="57"/>
      <c r="D951" s="16"/>
      <c r="E951" s="50"/>
      <c r="F951" s="26"/>
      <c r="G951" s="26"/>
      <c r="H951" s="21"/>
      <c r="I951" s="50"/>
      <c r="J951" s="20"/>
      <c r="K951" s="26"/>
      <c r="L951" s="26"/>
      <c r="M951" s="26"/>
      <c r="N951" s="50"/>
      <c r="O951" s="135"/>
      <c r="P951" s="50"/>
      <c r="Q951" s="26"/>
      <c r="R951" s="20"/>
      <c r="S951" s="26"/>
      <c r="T951" s="26"/>
      <c r="U951" s="21"/>
      <c r="V951" s="26"/>
      <c r="W951" s="31"/>
      <c r="X951" s="11"/>
      <c r="Y951" s="31"/>
      <c r="Z951" s="12"/>
      <c r="AA951" s="31"/>
      <c r="AB951" s="13"/>
      <c r="AD951" s="32"/>
      <c r="AF951" s="25"/>
      <c r="AH951" s="26"/>
      <c r="AI951" s="26"/>
      <c r="AK951" s="25"/>
    </row>
    <row r="952" spans="1:37" s="23" customFormat="1" x14ac:dyDescent="0.25">
      <c r="A952" s="54"/>
      <c r="B952" s="43"/>
      <c r="C952" s="57"/>
      <c r="D952" s="16"/>
      <c r="E952" s="50"/>
      <c r="F952" s="26"/>
      <c r="G952" s="26"/>
      <c r="H952" s="21"/>
      <c r="I952" s="50"/>
      <c r="J952" s="20"/>
      <c r="K952" s="26"/>
      <c r="L952" s="26"/>
      <c r="M952" s="26"/>
      <c r="N952" s="50"/>
      <c r="O952" s="135"/>
      <c r="P952" s="50"/>
      <c r="Q952" s="26"/>
      <c r="R952" s="20"/>
      <c r="S952" s="26"/>
      <c r="T952" s="26"/>
      <c r="U952" s="21"/>
      <c r="V952" s="26"/>
      <c r="W952" s="31"/>
      <c r="X952" s="11"/>
      <c r="Y952" s="31"/>
      <c r="Z952" s="12"/>
      <c r="AA952" s="31"/>
      <c r="AB952" s="13"/>
      <c r="AD952" s="32"/>
      <c r="AF952" s="25"/>
      <c r="AH952" s="26"/>
      <c r="AI952" s="26"/>
      <c r="AK952" s="25"/>
    </row>
    <row r="953" spans="1:37" s="23" customFormat="1" x14ac:dyDescent="0.25">
      <c r="A953" s="54"/>
      <c r="B953" s="43"/>
      <c r="C953" s="57"/>
      <c r="D953" s="16"/>
      <c r="E953" s="50"/>
      <c r="F953" s="26"/>
      <c r="G953" s="26"/>
      <c r="H953" s="21"/>
      <c r="I953" s="50"/>
      <c r="J953" s="20"/>
      <c r="K953" s="26"/>
      <c r="L953" s="26"/>
      <c r="M953" s="26"/>
      <c r="N953" s="50"/>
      <c r="O953" s="135"/>
      <c r="P953" s="50"/>
      <c r="Q953" s="26"/>
      <c r="R953" s="20"/>
      <c r="S953" s="26"/>
      <c r="T953" s="26"/>
      <c r="U953" s="21"/>
      <c r="V953" s="26"/>
      <c r="W953" s="31"/>
      <c r="X953" s="11"/>
      <c r="Y953" s="31"/>
      <c r="Z953" s="12"/>
      <c r="AA953" s="31"/>
      <c r="AB953" s="13"/>
      <c r="AD953" s="32"/>
      <c r="AF953" s="25"/>
      <c r="AH953" s="26"/>
      <c r="AI953" s="26"/>
      <c r="AK953" s="25"/>
    </row>
    <row r="954" spans="1:37" s="23" customFormat="1" x14ac:dyDescent="0.25">
      <c r="A954" s="54"/>
      <c r="B954" s="43"/>
      <c r="C954" s="57"/>
      <c r="D954" s="16"/>
      <c r="E954" s="50"/>
      <c r="F954" s="26"/>
      <c r="G954" s="26"/>
      <c r="H954" s="21"/>
      <c r="I954" s="50"/>
      <c r="J954" s="20"/>
      <c r="K954" s="26"/>
      <c r="L954" s="26"/>
      <c r="M954" s="26"/>
      <c r="N954" s="50"/>
      <c r="O954" s="135"/>
      <c r="P954" s="50"/>
      <c r="Q954" s="26"/>
      <c r="R954" s="20"/>
      <c r="S954" s="26"/>
      <c r="T954" s="26"/>
      <c r="U954" s="21"/>
      <c r="V954" s="26"/>
      <c r="W954" s="31"/>
      <c r="X954" s="11"/>
      <c r="Y954" s="31"/>
      <c r="Z954" s="12"/>
      <c r="AA954" s="31"/>
      <c r="AB954" s="13"/>
      <c r="AD954" s="32"/>
      <c r="AF954" s="25"/>
      <c r="AH954" s="26"/>
      <c r="AI954" s="26"/>
      <c r="AK954" s="25"/>
    </row>
    <row r="955" spans="1:37" s="23" customFormat="1" x14ac:dyDescent="0.25">
      <c r="A955" s="54"/>
      <c r="B955" s="43"/>
      <c r="C955" s="57"/>
      <c r="D955" s="16"/>
      <c r="E955" s="50"/>
      <c r="F955" s="26"/>
      <c r="G955" s="26"/>
      <c r="H955" s="21"/>
      <c r="I955" s="50"/>
      <c r="J955" s="20"/>
      <c r="K955" s="26"/>
      <c r="L955" s="26"/>
      <c r="M955" s="26"/>
      <c r="N955" s="50"/>
      <c r="O955" s="135"/>
      <c r="P955" s="50"/>
      <c r="Q955" s="26"/>
      <c r="R955" s="20"/>
      <c r="S955" s="26"/>
      <c r="T955" s="26"/>
      <c r="U955" s="21"/>
      <c r="V955" s="26"/>
      <c r="W955" s="31"/>
      <c r="X955" s="11"/>
      <c r="Y955" s="31"/>
      <c r="Z955" s="12"/>
      <c r="AA955" s="31"/>
      <c r="AB955" s="13"/>
      <c r="AD955" s="32"/>
      <c r="AF955" s="25"/>
      <c r="AH955" s="26"/>
      <c r="AI955" s="26"/>
      <c r="AK955" s="25"/>
    </row>
    <row r="956" spans="1:37" s="23" customFormat="1" x14ac:dyDescent="0.25">
      <c r="A956" s="54"/>
      <c r="B956" s="43"/>
      <c r="C956" s="57"/>
      <c r="D956" s="16"/>
      <c r="E956" s="50"/>
      <c r="F956" s="26"/>
      <c r="G956" s="26"/>
      <c r="H956" s="21"/>
      <c r="I956" s="50"/>
      <c r="J956" s="20"/>
      <c r="K956" s="26"/>
      <c r="L956" s="26"/>
      <c r="M956" s="26"/>
      <c r="N956" s="50"/>
      <c r="O956" s="135"/>
      <c r="P956" s="50"/>
      <c r="Q956" s="26"/>
      <c r="R956" s="20"/>
      <c r="S956" s="26"/>
      <c r="T956" s="26"/>
      <c r="U956" s="21"/>
      <c r="V956" s="26"/>
      <c r="W956" s="31"/>
      <c r="X956" s="11"/>
      <c r="Y956" s="31"/>
      <c r="Z956" s="12"/>
      <c r="AA956" s="31"/>
      <c r="AB956" s="13"/>
      <c r="AD956" s="32"/>
      <c r="AF956" s="25"/>
      <c r="AH956" s="26"/>
      <c r="AI956" s="26"/>
      <c r="AK956" s="25"/>
    </row>
    <row r="957" spans="1:37" s="23" customFormat="1" x14ac:dyDescent="0.25">
      <c r="A957" s="54"/>
      <c r="B957" s="43"/>
      <c r="C957" s="57"/>
      <c r="D957" s="16"/>
      <c r="E957" s="50"/>
      <c r="F957" s="26"/>
      <c r="G957" s="26"/>
      <c r="H957" s="21"/>
      <c r="I957" s="50"/>
      <c r="J957" s="20"/>
      <c r="K957" s="26"/>
      <c r="L957" s="26"/>
      <c r="M957" s="26"/>
      <c r="N957" s="50"/>
      <c r="O957" s="135"/>
      <c r="P957" s="50"/>
      <c r="Q957" s="26"/>
      <c r="R957" s="20"/>
      <c r="S957" s="26"/>
      <c r="T957" s="26"/>
      <c r="U957" s="21"/>
      <c r="V957" s="26"/>
      <c r="W957" s="31"/>
      <c r="X957" s="11"/>
      <c r="Y957" s="31"/>
      <c r="Z957" s="12"/>
      <c r="AA957" s="31"/>
      <c r="AB957" s="13"/>
      <c r="AD957" s="32"/>
      <c r="AF957" s="25"/>
      <c r="AH957" s="26"/>
      <c r="AI957" s="26"/>
      <c r="AK957" s="25"/>
    </row>
    <row r="958" spans="1:37" s="23" customFormat="1" x14ac:dyDescent="0.25">
      <c r="A958" s="54"/>
      <c r="B958" s="43"/>
      <c r="C958" s="57"/>
      <c r="D958" s="16"/>
      <c r="E958" s="50"/>
      <c r="F958" s="26"/>
      <c r="G958" s="26"/>
      <c r="H958" s="21"/>
      <c r="I958" s="50"/>
      <c r="J958" s="20"/>
      <c r="K958" s="26"/>
      <c r="L958" s="26"/>
      <c r="M958" s="26"/>
      <c r="N958" s="50"/>
      <c r="O958" s="135"/>
      <c r="P958" s="50"/>
      <c r="Q958" s="26"/>
      <c r="R958" s="20"/>
      <c r="S958" s="26"/>
      <c r="T958" s="26"/>
      <c r="U958" s="21"/>
      <c r="V958" s="26"/>
      <c r="W958" s="31"/>
      <c r="X958" s="11"/>
      <c r="Y958" s="31"/>
      <c r="Z958" s="12"/>
      <c r="AA958" s="31"/>
      <c r="AB958" s="13"/>
      <c r="AD958" s="32"/>
      <c r="AF958" s="25"/>
      <c r="AH958" s="26"/>
      <c r="AI958" s="26"/>
      <c r="AK958" s="25"/>
    </row>
    <row r="959" spans="1:37" s="23" customFormat="1" x14ac:dyDescent="0.25">
      <c r="A959" s="54"/>
      <c r="B959" s="43"/>
      <c r="C959" s="57"/>
      <c r="D959" s="16"/>
      <c r="E959" s="50"/>
      <c r="F959" s="26"/>
      <c r="G959" s="26"/>
      <c r="H959" s="21"/>
      <c r="I959" s="50"/>
      <c r="J959" s="20"/>
      <c r="K959" s="26"/>
      <c r="L959" s="26"/>
      <c r="M959" s="26"/>
      <c r="N959" s="50"/>
      <c r="O959" s="135"/>
      <c r="P959" s="50"/>
      <c r="Q959" s="26"/>
      <c r="R959" s="20"/>
      <c r="S959" s="26"/>
      <c r="T959" s="26"/>
      <c r="U959" s="21"/>
      <c r="V959" s="26"/>
      <c r="W959" s="31"/>
      <c r="X959" s="11"/>
      <c r="Y959" s="31"/>
      <c r="Z959" s="12"/>
      <c r="AA959" s="31"/>
      <c r="AB959" s="13"/>
      <c r="AD959" s="32"/>
      <c r="AF959" s="25"/>
      <c r="AH959" s="26"/>
      <c r="AI959" s="26"/>
      <c r="AK959" s="25"/>
    </row>
    <row r="960" spans="1:37" s="23" customFormat="1" x14ac:dyDescent="0.25">
      <c r="A960" s="54"/>
      <c r="B960" s="43"/>
      <c r="C960" s="57"/>
      <c r="D960" s="16"/>
      <c r="E960" s="50"/>
      <c r="F960" s="26"/>
      <c r="G960" s="26"/>
      <c r="H960" s="21"/>
      <c r="I960" s="50"/>
      <c r="J960" s="20"/>
      <c r="K960" s="26"/>
      <c r="L960" s="26"/>
      <c r="M960" s="26"/>
      <c r="N960" s="50"/>
      <c r="O960" s="135"/>
      <c r="P960" s="50"/>
      <c r="Q960" s="26"/>
      <c r="R960" s="20"/>
      <c r="S960" s="26"/>
      <c r="T960" s="26"/>
      <c r="U960" s="21"/>
      <c r="V960" s="26"/>
      <c r="W960" s="31"/>
      <c r="X960" s="11"/>
      <c r="Y960" s="31"/>
      <c r="Z960" s="12"/>
      <c r="AA960" s="31"/>
      <c r="AB960" s="13"/>
      <c r="AD960" s="32"/>
      <c r="AF960" s="25"/>
      <c r="AH960" s="26"/>
      <c r="AI960" s="26"/>
      <c r="AK960" s="25"/>
    </row>
    <row r="961" spans="1:37" s="23" customFormat="1" x14ac:dyDescent="0.25">
      <c r="A961" s="54"/>
      <c r="B961" s="43"/>
      <c r="C961" s="57"/>
      <c r="D961" s="16"/>
      <c r="E961" s="50"/>
      <c r="F961" s="26"/>
      <c r="G961" s="26"/>
      <c r="H961" s="21"/>
      <c r="I961" s="50"/>
      <c r="J961" s="20"/>
      <c r="K961" s="26"/>
      <c r="L961" s="26"/>
      <c r="M961" s="26"/>
      <c r="N961" s="50"/>
      <c r="O961" s="135"/>
      <c r="P961" s="50"/>
      <c r="Q961" s="26"/>
      <c r="R961" s="20"/>
      <c r="S961" s="26"/>
      <c r="T961" s="26"/>
      <c r="U961" s="21"/>
      <c r="V961" s="26"/>
      <c r="W961" s="31"/>
      <c r="X961" s="11"/>
      <c r="Y961" s="31"/>
      <c r="Z961" s="12"/>
      <c r="AA961" s="31"/>
      <c r="AB961" s="13"/>
      <c r="AD961" s="32"/>
      <c r="AF961" s="25"/>
      <c r="AH961" s="26"/>
      <c r="AI961" s="26"/>
      <c r="AK961" s="25"/>
    </row>
    <row r="962" spans="1:37" s="23" customFormat="1" x14ac:dyDescent="0.25">
      <c r="A962" s="54"/>
      <c r="B962" s="43"/>
      <c r="C962" s="57"/>
      <c r="D962" s="16"/>
      <c r="E962" s="50"/>
      <c r="F962" s="26"/>
      <c r="G962" s="26"/>
      <c r="H962" s="21"/>
      <c r="I962" s="50"/>
      <c r="J962" s="20"/>
      <c r="K962" s="26"/>
      <c r="L962" s="26"/>
      <c r="M962" s="26"/>
      <c r="N962" s="50"/>
      <c r="O962" s="135"/>
      <c r="P962" s="50"/>
      <c r="Q962" s="26"/>
      <c r="R962" s="20"/>
      <c r="S962" s="26"/>
      <c r="T962" s="26"/>
      <c r="U962" s="21"/>
      <c r="V962" s="26"/>
      <c r="W962" s="31"/>
      <c r="X962" s="11"/>
      <c r="Y962" s="31"/>
      <c r="Z962" s="12"/>
      <c r="AA962" s="31"/>
      <c r="AB962" s="13"/>
      <c r="AD962" s="32"/>
      <c r="AF962" s="25"/>
      <c r="AH962" s="26"/>
      <c r="AI962" s="26"/>
      <c r="AK962" s="25"/>
    </row>
    <row r="997" spans="1:37" s="8" customFormat="1" ht="12" hidden="1" customHeight="1" x14ac:dyDescent="0.25">
      <c r="A997" s="9" t="s">
        <v>3</v>
      </c>
      <c r="B997" s="9" t="s">
        <v>4</v>
      </c>
      <c r="C997" s="9" t="s">
        <v>5</v>
      </c>
      <c r="D997" s="10"/>
      <c r="E997" s="9" t="s">
        <v>6</v>
      </c>
      <c r="F997" s="9" t="s">
        <v>24</v>
      </c>
      <c r="G997" s="9" t="s">
        <v>7</v>
      </c>
      <c r="H997" s="10"/>
      <c r="I997" s="9" t="s">
        <v>8</v>
      </c>
      <c r="J997" s="9" t="s">
        <v>9</v>
      </c>
      <c r="K997" s="9" t="s">
        <v>10</v>
      </c>
      <c r="L997" s="9" t="s">
        <v>11</v>
      </c>
      <c r="M997" s="9" t="s">
        <v>12</v>
      </c>
      <c r="N997" s="9" t="s">
        <v>13</v>
      </c>
      <c r="O997" s="134"/>
      <c r="P997" s="9" t="s">
        <v>14</v>
      </c>
      <c r="Q997" s="9" t="s">
        <v>15</v>
      </c>
      <c r="R997" s="9" t="s">
        <v>16</v>
      </c>
      <c r="S997" s="9" t="s">
        <v>17</v>
      </c>
      <c r="T997" s="9" t="s">
        <v>18</v>
      </c>
      <c r="U997" s="10"/>
      <c r="V997" s="9" t="s">
        <v>109</v>
      </c>
      <c r="W997" s="10"/>
      <c r="X997" s="11" t="s">
        <v>123</v>
      </c>
      <c r="Y997" s="10"/>
      <c r="Z997" s="12" t="s">
        <v>124</v>
      </c>
      <c r="AA997" s="10"/>
      <c r="AB997" s="13" t="s">
        <v>125</v>
      </c>
      <c r="AC997" s="10"/>
      <c r="AD997" s="13" t="s">
        <v>126</v>
      </c>
      <c r="AE997" s="10"/>
      <c r="AF997" s="9" t="s">
        <v>19</v>
      </c>
      <c r="AG997" s="10"/>
      <c r="AH997" s="131" t="s">
        <v>20</v>
      </c>
      <c r="AI997" s="131" t="s">
        <v>21</v>
      </c>
      <c r="AK997" s="9" t="s">
        <v>22</v>
      </c>
    </row>
  </sheetData>
  <sheetProtection selectLockedCells="1"/>
  <conditionalFormatting sqref="AK228:AK229">
    <cfRule type="containsText" dxfId="1807" priority="2127" operator="containsText" text="oui">
      <formula>NOT(ISERROR(SEARCH("oui",AK228)))</formula>
    </cfRule>
  </conditionalFormatting>
  <conditionalFormatting sqref="V228:V229 AK228:AK229 A228:C229 E228:F229 I228:N229 P228:T229 X3:X31 C4:C31">
    <cfRule type="containsBlanks" dxfId="1806" priority="2126">
      <formula>LEN(TRIM(A3))=0</formula>
    </cfRule>
  </conditionalFormatting>
  <conditionalFormatting sqref="AK217:AK226">
    <cfRule type="containsText" dxfId="1805" priority="2044" operator="containsText" text="oui">
      <formula>NOT(ISERROR(SEARCH("oui",AK217)))</formula>
    </cfRule>
  </conditionalFormatting>
  <conditionalFormatting sqref="V217:V226 AK217:AK226 A217:C226 E217:F226 I217:N226 P220 R217:T226 P222:P224">
    <cfRule type="containsBlanks" dxfId="1804" priority="2043">
      <formula>LEN(TRIM(A217))=0</formula>
    </cfRule>
  </conditionalFormatting>
  <conditionalFormatting sqref="AK227">
    <cfRule type="containsText" dxfId="1803" priority="2042" operator="containsText" text="oui">
      <formula>NOT(ISERROR(SEARCH("oui",AK227)))</formula>
    </cfRule>
  </conditionalFormatting>
  <conditionalFormatting sqref="T227">
    <cfRule type="containsBlanks" dxfId="1802" priority="2041">
      <formula>LEN(TRIM(T227))=0</formula>
    </cfRule>
  </conditionalFormatting>
  <conditionalFormatting sqref="V227">
    <cfRule type="containsBlanks" dxfId="1801" priority="2040">
      <formula>LEN(TRIM(V227))=0</formula>
    </cfRule>
  </conditionalFormatting>
  <conditionalFormatting sqref="AK227">
    <cfRule type="containsBlanks" dxfId="1800" priority="2038">
      <formula>LEN(TRIM(AK227))=0</formula>
    </cfRule>
  </conditionalFormatting>
  <conditionalFormatting sqref="K227:M227">
    <cfRule type="containsBlanks" dxfId="1799" priority="2037">
      <formula>LEN(TRIM(K227))=0</formula>
    </cfRule>
  </conditionalFormatting>
  <conditionalFormatting sqref="A227:C227">
    <cfRule type="containsBlanks" dxfId="1798" priority="2036">
      <formula>LEN(TRIM(A227))=0</formula>
    </cfRule>
  </conditionalFormatting>
  <conditionalFormatting sqref="E227:F227">
    <cfRule type="containsBlanks" dxfId="1797" priority="2035">
      <formula>LEN(TRIM(E227))=0</formula>
    </cfRule>
  </conditionalFormatting>
  <conditionalFormatting sqref="I227:J227">
    <cfRule type="containsBlanks" dxfId="1796" priority="2034">
      <formula>LEN(TRIM(I227))=0</formula>
    </cfRule>
  </conditionalFormatting>
  <conditionalFormatting sqref="N227">
    <cfRule type="containsBlanks" dxfId="1795" priority="2033">
      <formula>LEN(TRIM(N227))=0</formula>
    </cfRule>
  </conditionalFormatting>
  <conditionalFormatting sqref="R227:S227">
    <cfRule type="containsBlanks" dxfId="1794" priority="2032">
      <formula>LEN(TRIM(R227))=0</formula>
    </cfRule>
  </conditionalFormatting>
  <conditionalFormatting sqref="AK206:AK215">
    <cfRule type="containsText" dxfId="1793" priority="2031" operator="containsText" text="oui">
      <formula>NOT(ISERROR(SEARCH("oui",AK206)))</formula>
    </cfRule>
  </conditionalFormatting>
  <conditionalFormatting sqref="V206:V215 AK206:AK215 A206:C215 E206:F215 I206:N215 P206 R206:T215 P215">
    <cfRule type="containsBlanks" dxfId="1792" priority="2030">
      <formula>LEN(TRIM(A206))=0</formula>
    </cfRule>
  </conditionalFormatting>
  <conditionalFormatting sqref="AK216">
    <cfRule type="containsText" dxfId="1791" priority="2029" operator="containsText" text="oui">
      <formula>NOT(ISERROR(SEARCH("oui",AK216)))</formula>
    </cfRule>
  </conditionalFormatting>
  <conditionalFormatting sqref="T216">
    <cfRule type="containsBlanks" dxfId="1790" priority="2028">
      <formula>LEN(TRIM(T216))=0</formula>
    </cfRule>
  </conditionalFormatting>
  <conditionalFormatting sqref="V216">
    <cfRule type="containsBlanks" dxfId="1789" priority="2027">
      <formula>LEN(TRIM(V216))=0</formula>
    </cfRule>
  </conditionalFormatting>
  <conditionalFormatting sqref="AK216">
    <cfRule type="containsBlanks" dxfId="1788" priority="2025">
      <formula>LEN(TRIM(AK216))=0</formula>
    </cfRule>
  </conditionalFormatting>
  <conditionalFormatting sqref="K216:M216">
    <cfRule type="containsBlanks" dxfId="1787" priority="2024">
      <formula>LEN(TRIM(K216))=0</formula>
    </cfRule>
  </conditionalFormatting>
  <conditionalFormatting sqref="A216:C216">
    <cfRule type="containsBlanks" dxfId="1786" priority="2023">
      <formula>LEN(TRIM(A216))=0</formula>
    </cfRule>
  </conditionalFormatting>
  <conditionalFormatting sqref="E216:F216">
    <cfRule type="containsBlanks" dxfId="1785" priority="2022">
      <formula>LEN(TRIM(E216))=0</formula>
    </cfRule>
  </conditionalFormatting>
  <conditionalFormatting sqref="I216:J216">
    <cfRule type="containsBlanks" dxfId="1784" priority="2021">
      <formula>LEN(TRIM(I216))=0</formula>
    </cfRule>
  </conditionalFormatting>
  <conditionalFormatting sqref="N216">
    <cfRule type="containsBlanks" dxfId="1783" priority="2020">
      <formula>LEN(TRIM(N216))=0</formula>
    </cfRule>
  </conditionalFormatting>
  <conditionalFormatting sqref="R216:S216">
    <cfRule type="containsBlanks" dxfId="1782" priority="2019">
      <formula>LEN(TRIM(R216))=0</formula>
    </cfRule>
  </conditionalFormatting>
  <conditionalFormatting sqref="AK25:AK31 AK204">
    <cfRule type="containsText" dxfId="1781" priority="2018" operator="containsText" text="oui">
      <formula>NOT(ISERROR(SEARCH("oui",AK25)))</formula>
    </cfRule>
  </conditionalFormatting>
  <conditionalFormatting sqref="V25:V31 AK25:AK31 E25:F31 I25:N31 Q155:T155 I155:N155 E155:F155 A155:C155 A32 V155 V204 AK204 A204:C204 E204:F204 I204:N204 R204:T204 Q25:T31 A25:B31">
    <cfRule type="containsBlanks" dxfId="1780" priority="2017">
      <formula>LEN(TRIM(A25))=0</formula>
    </cfRule>
  </conditionalFormatting>
  <conditionalFormatting sqref="AK205">
    <cfRule type="containsText" dxfId="1779" priority="2016" operator="containsText" text="oui">
      <formula>NOT(ISERROR(SEARCH("oui",AK205)))</formula>
    </cfRule>
  </conditionalFormatting>
  <conditionalFormatting sqref="T205">
    <cfRule type="containsBlanks" dxfId="1778" priority="2015">
      <formula>LEN(TRIM(T205))=0</formula>
    </cfRule>
  </conditionalFormatting>
  <conditionalFormatting sqref="V205">
    <cfRule type="containsBlanks" dxfId="1777" priority="2014">
      <formula>LEN(TRIM(V205))=0</formula>
    </cfRule>
  </conditionalFormatting>
  <conditionalFormatting sqref="AK205">
    <cfRule type="containsBlanks" dxfId="1776" priority="2012">
      <formula>LEN(TRIM(AK205))=0</formula>
    </cfRule>
  </conditionalFormatting>
  <conditionalFormatting sqref="K205:M205">
    <cfRule type="containsBlanks" dxfId="1775" priority="2011">
      <formula>LEN(TRIM(K205))=0</formula>
    </cfRule>
  </conditionalFormatting>
  <conditionalFormatting sqref="A205:C205">
    <cfRule type="containsBlanks" dxfId="1774" priority="2010">
      <formula>LEN(TRIM(A205))=0</formula>
    </cfRule>
  </conditionalFormatting>
  <conditionalFormatting sqref="E205:F205">
    <cfRule type="containsBlanks" dxfId="1773" priority="2009">
      <formula>LEN(TRIM(E205))=0</formula>
    </cfRule>
  </conditionalFormatting>
  <conditionalFormatting sqref="I205:J205">
    <cfRule type="containsBlanks" dxfId="1772" priority="2008">
      <formula>LEN(TRIM(I205))=0</formula>
    </cfRule>
  </conditionalFormatting>
  <conditionalFormatting sqref="N205">
    <cfRule type="containsBlanks" dxfId="1771" priority="2007">
      <formula>LEN(TRIM(N205))=0</formula>
    </cfRule>
  </conditionalFormatting>
  <conditionalFormatting sqref="P205 R205:S205">
    <cfRule type="containsBlanks" dxfId="1770" priority="2006">
      <formula>LEN(TRIM(P205))=0</formula>
    </cfRule>
  </conditionalFormatting>
  <conditionalFormatting sqref="AK14:AK23">
    <cfRule type="containsText" dxfId="1769" priority="2005" operator="containsText" text="oui">
      <formula>NOT(ISERROR(SEARCH("oui",AK14)))</formula>
    </cfRule>
  </conditionalFormatting>
  <conditionalFormatting sqref="V14:V23 AK14:AK23 E14:F23 I14:N23 P17:T18 P20:T21 Q19:T19 Q22:T23 Q14:T16 A14:B23">
    <cfRule type="containsBlanks" dxfId="1768" priority="2004">
      <formula>LEN(TRIM(A14))=0</formula>
    </cfRule>
  </conditionalFormatting>
  <conditionalFormatting sqref="AK24">
    <cfRule type="containsText" dxfId="1767" priority="2003" operator="containsText" text="oui">
      <formula>NOT(ISERROR(SEARCH("oui",AK24)))</formula>
    </cfRule>
  </conditionalFormatting>
  <conditionalFormatting sqref="T24">
    <cfRule type="containsBlanks" dxfId="1766" priority="2002">
      <formula>LEN(TRIM(T24))=0</formula>
    </cfRule>
  </conditionalFormatting>
  <conditionalFormatting sqref="V24">
    <cfRule type="containsBlanks" dxfId="1765" priority="2001">
      <formula>LEN(TRIM(V24))=0</formula>
    </cfRule>
  </conditionalFormatting>
  <conditionalFormatting sqref="AK24">
    <cfRule type="containsBlanks" dxfId="1764" priority="1999">
      <formula>LEN(TRIM(AK24))=0</formula>
    </cfRule>
  </conditionalFormatting>
  <conditionalFormatting sqref="K24:M24">
    <cfRule type="containsBlanks" dxfId="1763" priority="1998">
      <formula>LEN(TRIM(K24))=0</formula>
    </cfRule>
  </conditionalFormatting>
  <conditionalFormatting sqref="A24:B24">
    <cfRule type="containsBlanks" dxfId="1762" priority="1997">
      <formula>LEN(TRIM(A24))=0</formula>
    </cfRule>
  </conditionalFormatting>
  <conditionalFormatting sqref="E24:F24">
    <cfRule type="containsBlanks" dxfId="1761" priority="1996">
      <formula>LEN(TRIM(E24))=0</formula>
    </cfRule>
  </conditionalFormatting>
  <conditionalFormatting sqref="I24:J24">
    <cfRule type="containsBlanks" dxfId="1760" priority="1995">
      <formula>LEN(TRIM(I24))=0</formula>
    </cfRule>
  </conditionalFormatting>
  <conditionalFormatting sqref="N24">
    <cfRule type="containsBlanks" dxfId="1759" priority="1994">
      <formula>LEN(TRIM(N24))=0</formula>
    </cfRule>
  </conditionalFormatting>
  <conditionalFormatting sqref="Q24:S24">
    <cfRule type="containsBlanks" dxfId="1758" priority="1993">
      <formula>LEN(TRIM(Q24))=0</formula>
    </cfRule>
  </conditionalFormatting>
  <conditionalFormatting sqref="AK3:AK12">
    <cfRule type="containsText" dxfId="1757" priority="1992" operator="containsText" text="oui">
      <formula>NOT(ISERROR(SEARCH("oui",AK3)))</formula>
    </cfRule>
  </conditionalFormatting>
  <conditionalFormatting sqref="V3:V12 AK3:AK12 I10:N12 E10:F12 P3:T12 A3:C3 A4:B12 K3:N9">
    <cfRule type="containsBlanks" dxfId="1756" priority="1991">
      <formula>LEN(TRIM(A3))=0</formula>
    </cfRule>
  </conditionalFormatting>
  <conditionalFormatting sqref="AK13">
    <cfRule type="containsText" dxfId="1755" priority="1990" operator="containsText" text="oui">
      <formula>NOT(ISERROR(SEARCH("oui",AK13)))</formula>
    </cfRule>
  </conditionalFormatting>
  <conditionalFormatting sqref="T13">
    <cfRule type="containsBlanks" dxfId="1754" priority="1989">
      <formula>LEN(TRIM(T13))=0</formula>
    </cfRule>
  </conditionalFormatting>
  <conditionalFormatting sqref="V13">
    <cfRule type="containsBlanks" dxfId="1753" priority="1988">
      <formula>LEN(TRIM(V13))=0</formula>
    </cfRule>
  </conditionalFormatting>
  <conditionalFormatting sqref="AK13">
    <cfRule type="containsBlanks" dxfId="1752" priority="1986">
      <formula>LEN(TRIM(AK13))=0</formula>
    </cfRule>
  </conditionalFormatting>
  <conditionalFormatting sqref="K13:M13">
    <cfRule type="containsBlanks" dxfId="1751" priority="1985">
      <formula>LEN(TRIM(K13))=0</formula>
    </cfRule>
  </conditionalFormatting>
  <conditionalFormatting sqref="A13:B13">
    <cfRule type="containsBlanks" dxfId="1750" priority="1984">
      <formula>LEN(TRIM(A13))=0</formula>
    </cfRule>
  </conditionalFormatting>
  <conditionalFormatting sqref="E13:F13">
    <cfRule type="containsBlanks" dxfId="1749" priority="1983">
      <formula>LEN(TRIM(E13))=0</formula>
    </cfRule>
  </conditionalFormatting>
  <conditionalFormatting sqref="I13:J13">
    <cfRule type="containsBlanks" dxfId="1748" priority="1982">
      <formula>LEN(TRIM(I13))=0</formula>
    </cfRule>
  </conditionalFormatting>
  <conditionalFormatting sqref="N13">
    <cfRule type="containsBlanks" dxfId="1747" priority="1981">
      <formula>LEN(TRIM(N13))=0</formula>
    </cfRule>
  </conditionalFormatting>
  <conditionalFormatting sqref="Q13:S13">
    <cfRule type="containsBlanks" dxfId="1746" priority="1980">
      <formula>LEN(TRIM(Q13))=0</formula>
    </cfRule>
  </conditionalFormatting>
  <conditionalFormatting sqref="AK199:AK202">
    <cfRule type="containsText" dxfId="1745" priority="1979" operator="containsText" text="oui">
      <formula>NOT(ISERROR(SEARCH("oui",AK199)))</formula>
    </cfRule>
  </conditionalFormatting>
  <conditionalFormatting sqref="V169:V174 A169:C174 E169:F174 I169:N174 I199:N202 E199:F202 A199:C202 AK199:AK202 V199:V202 R169:T174 R199:T202">
    <cfRule type="containsBlanks" dxfId="1744" priority="1978">
      <formula>LEN(TRIM(A169))=0</formula>
    </cfRule>
  </conditionalFormatting>
  <conditionalFormatting sqref="AK203">
    <cfRule type="containsText" dxfId="1743" priority="1977" operator="containsText" text="oui">
      <formula>NOT(ISERROR(SEARCH("oui",AK203)))</formula>
    </cfRule>
  </conditionalFormatting>
  <conditionalFormatting sqref="T203">
    <cfRule type="containsBlanks" dxfId="1742" priority="1976">
      <formula>LEN(TRIM(T203))=0</formula>
    </cfRule>
  </conditionalFormatting>
  <conditionalFormatting sqref="V203">
    <cfRule type="containsBlanks" dxfId="1741" priority="1975">
      <formula>LEN(TRIM(V203))=0</formula>
    </cfRule>
  </conditionalFormatting>
  <conditionalFormatting sqref="AK203">
    <cfRule type="containsBlanks" dxfId="1740" priority="1973">
      <formula>LEN(TRIM(AK203))=0</formula>
    </cfRule>
  </conditionalFormatting>
  <conditionalFormatting sqref="K203:M203">
    <cfRule type="containsBlanks" dxfId="1739" priority="1972">
      <formula>LEN(TRIM(K203))=0</formula>
    </cfRule>
  </conditionalFormatting>
  <conditionalFormatting sqref="A203:C203">
    <cfRule type="containsBlanks" dxfId="1738" priority="1971">
      <formula>LEN(TRIM(A203))=0</formula>
    </cfRule>
  </conditionalFormatting>
  <conditionalFormatting sqref="E203:F203">
    <cfRule type="containsBlanks" dxfId="1737" priority="1970">
      <formula>LEN(TRIM(E203))=0</formula>
    </cfRule>
  </conditionalFormatting>
  <conditionalFormatting sqref="I203:J203">
    <cfRule type="containsBlanks" dxfId="1736" priority="1969">
      <formula>LEN(TRIM(I203))=0</formula>
    </cfRule>
  </conditionalFormatting>
  <conditionalFormatting sqref="N203">
    <cfRule type="containsBlanks" dxfId="1735" priority="1968">
      <formula>LEN(TRIM(N203))=0</formula>
    </cfRule>
  </conditionalFormatting>
  <conditionalFormatting sqref="R203:S203">
    <cfRule type="containsBlanks" dxfId="1734" priority="1967">
      <formula>LEN(TRIM(R203))=0</formula>
    </cfRule>
  </conditionalFormatting>
  <conditionalFormatting sqref="AK160 AK162:AK182">
    <cfRule type="containsText" dxfId="1733" priority="1966" operator="containsText" text="oui">
      <formula>NOT(ISERROR(SEARCH("oui",AK160)))</formula>
    </cfRule>
  </conditionalFormatting>
  <conditionalFormatting sqref="V158:V160 AK160 A158:C160 E158:F160 I158:N160 I162:N167 E162:F167 A162:C167 V162:V167 AK162:AK182 R166:T167 Q166:Q227 Q158:T160 Q162:T165">
    <cfRule type="containsBlanks" dxfId="1732" priority="1965">
      <formula>LEN(TRIM(A158))=0</formula>
    </cfRule>
  </conditionalFormatting>
  <conditionalFormatting sqref="T168">
    <cfRule type="containsBlanks" dxfId="1731" priority="1963">
      <formula>LEN(TRIM(T168))=0</formula>
    </cfRule>
  </conditionalFormatting>
  <conditionalFormatting sqref="V168">
    <cfRule type="containsBlanks" dxfId="1730" priority="1962">
      <formula>LEN(TRIM(V168))=0</formula>
    </cfRule>
  </conditionalFormatting>
  <conditionalFormatting sqref="K168:M168">
    <cfRule type="containsBlanks" dxfId="1729" priority="1959">
      <formula>LEN(TRIM(K168))=0</formula>
    </cfRule>
  </conditionalFormatting>
  <conditionalFormatting sqref="A168:C168">
    <cfRule type="containsBlanks" dxfId="1728" priority="1958">
      <formula>LEN(TRIM(A168))=0</formula>
    </cfRule>
  </conditionalFormatting>
  <conditionalFormatting sqref="E168:F168">
    <cfRule type="containsBlanks" dxfId="1727" priority="1957">
      <formula>LEN(TRIM(E168))=0</formula>
    </cfRule>
  </conditionalFormatting>
  <conditionalFormatting sqref="I168:J168">
    <cfRule type="containsBlanks" dxfId="1726" priority="1956">
      <formula>LEN(TRIM(I168))=0</formula>
    </cfRule>
  </conditionalFormatting>
  <conditionalFormatting sqref="N168">
    <cfRule type="containsBlanks" dxfId="1725" priority="1955">
      <formula>LEN(TRIM(N168))=0</formula>
    </cfRule>
  </conditionalFormatting>
  <conditionalFormatting sqref="R168:S168">
    <cfRule type="containsBlanks" dxfId="1724" priority="1954">
      <formula>LEN(TRIM(R168))=0</formula>
    </cfRule>
  </conditionalFormatting>
  <conditionalFormatting sqref="V156 A156:C156 E156:F156 I156:N156 Q156:T156">
    <cfRule type="containsBlanks" dxfId="1723" priority="1952">
      <formula>LEN(TRIM(A156))=0</formula>
    </cfRule>
  </conditionalFormatting>
  <conditionalFormatting sqref="T157">
    <cfRule type="containsBlanks" dxfId="1722" priority="1950">
      <formula>LEN(TRIM(T157))=0</formula>
    </cfRule>
  </conditionalFormatting>
  <conditionalFormatting sqref="V157">
    <cfRule type="containsBlanks" dxfId="1721" priority="1949">
      <formula>LEN(TRIM(V157))=0</formula>
    </cfRule>
  </conditionalFormatting>
  <conditionalFormatting sqref="K157:M157">
    <cfRule type="containsBlanks" dxfId="1720" priority="1946">
      <formula>LEN(TRIM(K157))=0</formula>
    </cfRule>
  </conditionalFormatting>
  <conditionalFormatting sqref="A157:C157">
    <cfRule type="containsBlanks" dxfId="1719" priority="1945">
      <formula>LEN(TRIM(A157))=0</formula>
    </cfRule>
  </conditionalFormatting>
  <conditionalFormatting sqref="E157:F157">
    <cfRule type="containsBlanks" dxfId="1718" priority="1944">
      <formula>LEN(TRIM(E157))=0</formula>
    </cfRule>
  </conditionalFormatting>
  <conditionalFormatting sqref="I157:J157">
    <cfRule type="containsBlanks" dxfId="1717" priority="1943">
      <formula>LEN(TRIM(I157))=0</formula>
    </cfRule>
  </conditionalFormatting>
  <conditionalFormatting sqref="N157">
    <cfRule type="containsBlanks" dxfId="1716" priority="1942">
      <formula>LEN(TRIM(N157))=0</formula>
    </cfRule>
  </conditionalFormatting>
  <conditionalFormatting sqref="Q157:S157">
    <cfRule type="containsBlanks" dxfId="1715" priority="1941">
      <formula>LEN(TRIM(Q157))=0</formula>
    </cfRule>
  </conditionalFormatting>
  <conditionalFormatting sqref="V107:V111 A107:C111 E107:F111 I107:N111 I149:N153 E149:F153 A149:C153 V149:V153 Q107:T107 Q110:T111 Q149:T153 P108:T109">
    <cfRule type="containsBlanks" dxfId="1714" priority="1939">
      <formula>LEN(TRIM(A107))=0</formula>
    </cfRule>
  </conditionalFormatting>
  <conditionalFormatting sqref="T154">
    <cfRule type="containsBlanks" dxfId="1713" priority="1937">
      <formula>LEN(TRIM(T154))=0</formula>
    </cfRule>
  </conditionalFormatting>
  <conditionalFormatting sqref="V154">
    <cfRule type="containsBlanks" dxfId="1712" priority="1936">
      <formula>LEN(TRIM(V154))=0</formula>
    </cfRule>
  </conditionalFormatting>
  <conditionalFormatting sqref="K154:M154">
    <cfRule type="containsBlanks" dxfId="1711" priority="1933">
      <formula>LEN(TRIM(K154))=0</formula>
    </cfRule>
  </conditionalFormatting>
  <conditionalFormatting sqref="A154:C154">
    <cfRule type="containsBlanks" dxfId="1710" priority="1932">
      <formula>LEN(TRIM(A154))=0</formula>
    </cfRule>
  </conditionalFormatting>
  <conditionalFormatting sqref="E154:F154">
    <cfRule type="containsBlanks" dxfId="1709" priority="1931">
      <formula>LEN(TRIM(E154))=0</formula>
    </cfRule>
  </conditionalFormatting>
  <conditionalFormatting sqref="I154:J154">
    <cfRule type="containsBlanks" dxfId="1708" priority="1930">
      <formula>LEN(TRIM(I154))=0</formula>
    </cfRule>
  </conditionalFormatting>
  <conditionalFormatting sqref="N154">
    <cfRule type="containsBlanks" dxfId="1707" priority="1929">
      <formula>LEN(TRIM(N154))=0</formula>
    </cfRule>
  </conditionalFormatting>
  <conditionalFormatting sqref="P154:S154">
    <cfRule type="containsBlanks" dxfId="1706" priority="1928">
      <formula>LEN(TRIM(P154))=0</formula>
    </cfRule>
  </conditionalFormatting>
  <conditionalFormatting sqref="V59:V63 A59:C63 E59:F63 I59:N63 P61:T61 P101:T102 I101:N105 E101:F105 A101:C105 V101:V105 Q59:T60 Q103:T105 Q62:T63">
    <cfRule type="containsBlanks" dxfId="1705" priority="1926">
      <formula>LEN(TRIM(A59))=0</formula>
    </cfRule>
  </conditionalFormatting>
  <conditionalFormatting sqref="T106">
    <cfRule type="containsBlanks" dxfId="1704" priority="1924">
      <formula>LEN(TRIM(T106))=0</formula>
    </cfRule>
  </conditionalFormatting>
  <conditionalFormatting sqref="V106">
    <cfRule type="containsBlanks" dxfId="1703" priority="1923">
      <formula>LEN(TRIM(V106))=0</formula>
    </cfRule>
  </conditionalFormatting>
  <conditionalFormatting sqref="K106:M106">
    <cfRule type="containsBlanks" dxfId="1702" priority="1920">
      <formula>LEN(TRIM(K106))=0</formula>
    </cfRule>
  </conditionalFormatting>
  <conditionalFormatting sqref="A106:C106">
    <cfRule type="containsBlanks" dxfId="1701" priority="1919">
      <formula>LEN(TRIM(A106))=0</formula>
    </cfRule>
  </conditionalFormatting>
  <conditionalFormatting sqref="E106:F106">
    <cfRule type="containsBlanks" dxfId="1700" priority="1918">
      <formula>LEN(TRIM(E106))=0</formula>
    </cfRule>
  </conditionalFormatting>
  <conditionalFormatting sqref="I106:J106">
    <cfRule type="containsBlanks" dxfId="1699" priority="1917">
      <formula>LEN(TRIM(I106))=0</formula>
    </cfRule>
  </conditionalFormatting>
  <conditionalFormatting sqref="N106">
    <cfRule type="containsBlanks" dxfId="1698" priority="1916">
      <formula>LEN(TRIM(N106))=0</formula>
    </cfRule>
  </conditionalFormatting>
  <conditionalFormatting sqref="Q106:S106">
    <cfRule type="containsBlanks" dxfId="1697" priority="1915">
      <formula>LEN(TRIM(Q106))=0</formula>
    </cfRule>
  </conditionalFormatting>
  <conditionalFormatting sqref="V57 A57:C57 E57:F57 I57:N57 Q57:T57">
    <cfRule type="containsBlanks" dxfId="1696" priority="1913">
      <formula>LEN(TRIM(A57))=0</formula>
    </cfRule>
  </conditionalFormatting>
  <conditionalFormatting sqref="T58">
    <cfRule type="containsBlanks" dxfId="1695" priority="1911">
      <formula>LEN(TRIM(T58))=0</formula>
    </cfRule>
  </conditionalFormatting>
  <conditionalFormatting sqref="V58">
    <cfRule type="containsBlanks" dxfId="1694" priority="1910">
      <formula>LEN(TRIM(V58))=0</formula>
    </cfRule>
  </conditionalFormatting>
  <conditionalFormatting sqref="K58:M58">
    <cfRule type="containsBlanks" dxfId="1693" priority="1907">
      <formula>LEN(TRIM(K58))=0</formula>
    </cfRule>
  </conditionalFormatting>
  <conditionalFormatting sqref="A58:C58">
    <cfRule type="containsBlanks" dxfId="1692" priority="1906">
      <formula>LEN(TRIM(A58))=0</formula>
    </cfRule>
  </conditionalFormatting>
  <conditionalFormatting sqref="E58:F58">
    <cfRule type="containsBlanks" dxfId="1691" priority="1905">
      <formula>LEN(TRIM(E58))=0</formula>
    </cfRule>
  </conditionalFormatting>
  <conditionalFormatting sqref="I58:J58">
    <cfRule type="containsBlanks" dxfId="1690" priority="1904">
      <formula>LEN(TRIM(I58))=0</formula>
    </cfRule>
  </conditionalFormatting>
  <conditionalFormatting sqref="N58">
    <cfRule type="containsBlanks" dxfId="1689" priority="1903">
      <formula>LEN(TRIM(N58))=0</formula>
    </cfRule>
  </conditionalFormatting>
  <conditionalFormatting sqref="Q58:S58">
    <cfRule type="containsBlanks" dxfId="1688" priority="1902">
      <formula>LEN(TRIM(Q58))=0</formula>
    </cfRule>
  </conditionalFormatting>
  <conditionalFormatting sqref="V46:V55 A46:C55 E46:F55 I46:N55 P46:T46 Q47:T47 Q55:T55 P48:T49 Q50:T52 P53:T54">
    <cfRule type="containsBlanks" dxfId="1687" priority="1900">
      <formula>LEN(TRIM(A46))=0</formula>
    </cfRule>
  </conditionalFormatting>
  <conditionalFormatting sqref="T56">
    <cfRule type="containsBlanks" dxfId="1686" priority="1898">
      <formula>LEN(TRIM(T56))=0</formula>
    </cfRule>
  </conditionalFormatting>
  <conditionalFormatting sqref="V56">
    <cfRule type="containsBlanks" dxfId="1685" priority="1897">
      <formula>LEN(TRIM(V56))=0</formula>
    </cfRule>
  </conditionalFormatting>
  <conditionalFormatting sqref="K56:M56">
    <cfRule type="containsBlanks" dxfId="1684" priority="1894">
      <formula>LEN(TRIM(K56))=0</formula>
    </cfRule>
  </conditionalFormatting>
  <conditionalFormatting sqref="A56:C56">
    <cfRule type="containsBlanks" dxfId="1683" priority="1893">
      <formula>LEN(TRIM(A56))=0</formula>
    </cfRule>
  </conditionalFormatting>
  <conditionalFormatting sqref="E56:F56">
    <cfRule type="containsBlanks" dxfId="1682" priority="1892">
      <formula>LEN(TRIM(E56))=0</formula>
    </cfRule>
  </conditionalFormatting>
  <conditionalFormatting sqref="I56:J56">
    <cfRule type="containsBlanks" dxfId="1681" priority="1891">
      <formula>LEN(TRIM(I56))=0</formula>
    </cfRule>
  </conditionalFormatting>
  <conditionalFormatting sqref="N56">
    <cfRule type="containsBlanks" dxfId="1680" priority="1890">
      <formula>LEN(TRIM(N56))=0</formula>
    </cfRule>
  </conditionalFormatting>
  <conditionalFormatting sqref="Q56:S56">
    <cfRule type="containsBlanks" dxfId="1679" priority="1889">
      <formula>LEN(TRIM(Q56))=0</formula>
    </cfRule>
  </conditionalFormatting>
  <conditionalFormatting sqref="AK35:AK159">
    <cfRule type="containsText" dxfId="1678" priority="1888" operator="containsText" text="oui">
      <formula>NOT(ISERROR(SEARCH("oui",AK35)))</formula>
    </cfRule>
  </conditionalFormatting>
  <conditionalFormatting sqref="V35:V44 A35:C44 E35:F44 I35:N44 AK35:AK159 P38:T39 Q35:T37 Q40:T42 P43:T44">
    <cfRule type="containsBlanks" dxfId="1677" priority="1887">
      <formula>LEN(TRIM(A35))=0</formula>
    </cfRule>
  </conditionalFormatting>
  <conditionalFormatting sqref="T45">
    <cfRule type="containsBlanks" dxfId="1676" priority="1885">
      <formula>LEN(TRIM(T45))=0</formula>
    </cfRule>
  </conditionalFormatting>
  <conditionalFormatting sqref="V45">
    <cfRule type="containsBlanks" dxfId="1675" priority="1884">
      <formula>LEN(TRIM(V45))=0</formula>
    </cfRule>
  </conditionalFormatting>
  <conditionalFormatting sqref="K45:M45">
    <cfRule type="containsBlanks" dxfId="1674" priority="1881">
      <formula>LEN(TRIM(K45))=0</formula>
    </cfRule>
  </conditionalFormatting>
  <conditionalFormatting sqref="A45:C45">
    <cfRule type="containsBlanks" dxfId="1673" priority="1880">
      <formula>LEN(TRIM(A45))=0</formula>
    </cfRule>
  </conditionalFormatting>
  <conditionalFormatting sqref="E45:F45">
    <cfRule type="containsBlanks" dxfId="1672" priority="1879">
      <formula>LEN(TRIM(E45))=0</formula>
    </cfRule>
  </conditionalFormatting>
  <conditionalFormatting sqref="I45:J45">
    <cfRule type="containsBlanks" dxfId="1671" priority="1878">
      <formula>LEN(TRIM(I45))=0</formula>
    </cfRule>
  </conditionalFormatting>
  <conditionalFormatting sqref="N45">
    <cfRule type="containsBlanks" dxfId="1670" priority="1877">
      <formula>LEN(TRIM(N45))=0</formula>
    </cfRule>
  </conditionalFormatting>
  <conditionalFormatting sqref="Q45:S45">
    <cfRule type="containsBlanks" dxfId="1669" priority="1876">
      <formula>LEN(TRIM(Q45))=0</formula>
    </cfRule>
  </conditionalFormatting>
  <conditionalFormatting sqref="AK33">
    <cfRule type="containsText" dxfId="1668" priority="1875" operator="containsText" text="oui">
      <formula>NOT(ISERROR(SEARCH("oui",AK33)))</formula>
    </cfRule>
  </conditionalFormatting>
  <conditionalFormatting sqref="V33 AK33 A33:C33 E33:F33 I33:N33 Q33:T33">
    <cfRule type="containsBlanks" dxfId="1667" priority="1874">
      <formula>LEN(TRIM(A33))=0</formula>
    </cfRule>
  </conditionalFormatting>
  <conditionalFormatting sqref="AK34">
    <cfRule type="containsText" dxfId="1666" priority="1873" operator="containsText" text="oui">
      <formula>NOT(ISERROR(SEARCH("oui",AK34)))</formula>
    </cfRule>
  </conditionalFormatting>
  <conditionalFormatting sqref="T34">
    <cfRule type="containsBlanks" dxfId="1665" priority="1872">
      <formula>LEN(TRIM(T34))=0</formula>
    </cfRule>
  </conditionalFormatting>
  <conditionalFormatting sqref="V34">
    <cfRule type="containsBlanks" dxfId="1664" priority="1871">
      <formula>LEN(TRIM(V34))=0</formula>
    </cfRule>
  </conditionalFormatting>
  <conditionalFormatting sqref="AK34">
    <cfRule type="containsBlanks" dxfId="1663" priority="1869">
      <formula>LEN(TRIM(AK34))=0</formula>
    </cfRule>
  </conditionalFormatting>
  <conditionalFormatting sqref="K34:M34">
    <cfRule type="containsBlanks" dxfId="1662" priority="1868">
      <formula>LEN(TRIM(K34))=0</formula>
    </cfRule>
  </conditionalFormatting>
  <conditionalFormatting sqref="A34:C34">
    <cfRule type="containsBlanks" dxfId="1661" priority="1867">
      <formula>LEN(TRIM(A34))=0</formula>
    </cfRule>
  </conditionalFormatting>
  <conditionalFormatting sqref="E34:F34">
    <cfRule type="containsBlanks" dxfId="1660" priority="1866">
      <formula>LEN(TRIM(E34))=0</formula>
    </cfRule>
  </conditionalFormatting>
  <conditionalFormatting sqref="I34:J34">
    <cfRule type="containsBlanks" dxfId="1659" priority="1865">
      <formula>LEN(TRIM(I34))=0</formula>
    </cfRule>
  </conditionalFormatting>
  <conditionalFormatting sqref="N34">
    <cfRule type="containsBlanks" dxfId="1658" priority="1864">
      <formula>LEN(TRIM(N34))=0</formula>
    </cfRule>
  </conditionalFormatting>
  <conditionalFormatting sqref="Q34:S34">
    <cfRule type="containsBlanks" dxfId="1657" priority="1863">
      <formula>LEN(TRIM(Q34))=0</formula>
    </cfRule>
  </conditionalFormatting>
  <conditionalFormatting sqref="V144:V148 A144:C148 E144:F148 I144:N148 P145:T145 Q144:T144 Q146:T148">
    <cfRule type="containsBlanks" dxfId="1656" priority="1861">
      <formula>LEN(TRIM(A144))=0</formula>
    </cfRule>
  </conditionalFormatting>
  <conditionalFormatting sqref="V133:V142 A133:C142 E133:F142 I133:N142 P133:T133 Q134:T138 P142:T142 Q140:T141 P139:T139">
    <cfRule type="containsBlanks" dxfId="1655" priority="1859">
      <formula>LEN(TRIM(A133))=0</formula>
    </cfRule>
  </conditionalFormatting>
  <conditionalFormatting sqref="T143">
    <cfRule type="containsBlanks" dxfId="1654" priority="1857">
      <formula>LEN(TRIM(T143))=0</formula>
    </cfRule>
  </conditionalFormatting>
  <conditionalFormatting sqref="V143">
    <cfRule type="containsBlanks" dxfId="1653" priority="1856">
      <formula>LEN(TRIM(V143))=0</formula>
    </cfRule>
  </conditionalFormatting>
  <conditionalFormatting sqref="K143:M143">
    <cfRule type="containsBlanks" dxfId="1652" priority="1853">
      <formula>LEN(TRIM(K143))=0</formula>
    </cfRule>
  </conditionalFormatting>
  <conditionalFormatting sqref="A143:C143">
    <cfRule type="containsBlanks" dxfId="1651" priority="1852">
      <formula>LEN(TRIM(A143))=0</formula>
    </cfRule>
  </conditionalFormatting>
  <conditionalFormatting sqref="E143:F143">
    <cfRule type="containsBlanks" dxfId="1650" priority="1851">
      <formula>LEN(TRIM(E143))=0</formula>
    </cfRule>
  </conditionalFormatting>
  <conditionalFormatting sqref="I143:J143">
    <cfRule type="containsBlanks" dxfId="1649" priority="1850">
      <formula>LEN(TRIM(I143))=0</formula>
    </cfRule>
  </conditionalFormatting>
  <conditionalFormatting sqref="N143">
    <cfRule type="containsBlanks" dxfId="1648" priority="1849">
      <formula>LEN(TRIM(N143))=0</formula>
    </cfRule>
  </conditionalFormatting>
  <conditionalFormatting sqref="P143:S143">
    <cfRule type="containsBlanks" dxfId="1647" priority="1848">
      <formula>LEN(TRIM(P143))=0</formula>
    </cfRule>
  </conditionalFormatting>
  <conditionalFormatting sqref="V131 A131:C131 E131:F131 I131:N131 Q131:T131">
    <cfRule type="containsBlanks" dxfId="1646" priority="1846">
      <formula>LEN(TRIM(A131))=0</formula>
    </cfRule>
  </conditionalFormatting>
  <conditionalFormatting sqref="T132">
    <cfRule type="containsBlanks" dxfId="1645" priority="1844">
      <formula>LEN(TRIM(T132))=0</formula>
    </cfRule>
  </conditionalFormatting>
  <conditionalFormatting sqref="V132">
    <cfRule type="containsBlanks" dxfId="1644" priority="1843">
      <formula>LEN(TRIM(V132))=0</formula>
    </cfRule>
  </conditionalFormatting>
  <conditionalFormatting sqref="K132:M132">
    <cfRule type="containsBlanks" dxfId="1643" priority="1840">
      <formula>LEN(TRIM(K132))=0</formula>
    </cfRule>
  </conditionalFormatting>
  <conditionalFormatting sqref="A132:C132">
    <cfRule type="containsBlanks" dxfId="1642" priority="1839">
      <formula>LEN(TRIM(A132))=0</formula>
    </cfRule>
  </conditionalFormatting>
  <conditionalFormatting sqref="E132:F132">
    <cfRule type="containsBlanks" dxfId="1641" priority="1838">
      <formula>LEN(TRIM(E132))=0</formula>
    </cfRule>
  </conditionalFormatting>
  <conditionalFormatting sqref="I132:J132">
    <cfRule type="containsBlanks" dxfId="1640" priority="1837">
      <formula>LEN(TRIM(I132))=0</formula>
    </cfRule>
  </conditionalFormatting>
  <conditionalFormatting sqref="N132">
    <cfRule type="containsBlanks" dxfId="1639" priority="1836">
      <formula>LEN(TRIM(N132))=0</formula>
    </cfRule>
  </conditionalFormatting>
  <conditionalFormatting sqref="Q132:S132">
    <cfRule type="containsBlanks" dxfId="1638" priority="1835">
      <formula>LEN(TRIM(Q132))=0</formula>
    </cfRule>
  </conditionalFormatting>
  <conditionalFormatting sqref="V120:V129 A120:C129 E120:F129 I120:N129 Q120:T122 P125:T125 Q124:T124 P128:T129 Q126:T127 P123:T123">
    <cfRule type="containsBlanks" dxfId="1637" priority="1833">
      <formula>LEN(TRIM(A120))=0</formula>
    </cfRule>
  </conditionalFormatting>
  <conditionalFormatting sqref="T130">
    <cfRule type="containsBlanks" dxfId="1636" priority="1831">
      <formula>LEN(TRIM(T130))=0</formula>
    </cfRule>
  </conditionalFormatting>
  <conditionalFormatting sqref="V130">
    <cfRule type="containsBlanks" dxfId="1635" priority="1830">
      <formula>LEN(TRIM(V130))=0</formula>
    </cfRule>
  </conditionalFormatting>
  <conditionalFormatting sqref="K130:M130">
    <cfRule type="containsBlanks" dxfId="1634" priority="1827">
      <formula>LEN(TRIM(K130))=0</formula>
    </cfRule>
  </conditionalFormatting>
  <conditionalFormatting sqref="A130:C130">
    <cfRule type="containsBlanks" dxfId="1633" priority="1826">
      <formula>LEN(TRIM(A130))=0</formula>
    </cfRule>
  </conditionalFormatting>
  <conditionalFormatting sqref="E130:F130">
    <cfRule type="containsBlanks" dxfId="1632" priority="1825">
      <formula>LEN(TRIM(E130))=0</formula>
    </cfRule>
  </conditionalFormatting>
  <conditionalFormatting sqref="I130:J130">
    <cfRule type="containsBlanks" dxfId="1631" priority="1824">
      <formula>LEN(TRIM(I130))=0</formula>
    </cfRule>
  </conditionalFormatting>
  <conditionalFormatting sqref="N130">
    <cfRule type="containsBlanks" dxfId="1630" priority="1823">
      <formula>LEN(TRIM(N130))=0</formula>
    </cfRule>
  </conditionalFormatting>
  <conditionalFormatting sqref="Q130:S130">
    <cfRule type="containsBlanks" dxfId="1629" priority="1822">
      <formula>LEN(TRIM(Q130))=0</formula>
    </cfRule>
  </conditionalFormatting>
  <conditionalFormatting sqref="V112:V118 A112:C118 E112:F118 I112:N118 P112:T114 Q118:T118 Q115:T116 P117:T117">
    <cfRule type="containsBlanks" dxfId="1628" priority="1820">
      <formula>LEN(TRIM(A112))=0</formula>
    </cfRule>
  </conditionalFormatting>
  <conditionalFormatting sqref="T119">
    <cfRule type="containsBlanks" dxfId="1627" priority="1818">
      <formula>LEN(TRIM(T119))=0</formula>
    </cfRule>
  </conditionalFormatting>
  <conditionalFormatting sqref="V119">
    <cfRule type="containsBlanks" dxfId="1626" priority="1817">
      <formula>LEN(TRIM(V119))=0</formula>
    </cfRule>
  </conditionalFormatting>
  <conditionalFormatting sqref="K119:M119">
    <cfRule type="containsBlanks" dxfId="1625" priority="1814">
      <formula>LEN(TRIM(K119))=0</formula>
    </cfRule>
  </conditionalFormatting>
  <conditionalFormatting sqref="A119:C119">
    <cfRule type="containsBlanks" dxfId="1624" priority="1813">
      <formula>LEN(TRIM(A119))=0</formula>
    </cfRule>
  </conditionalFormatting>
  <conditionalFormatting sqref="E119:F119">
    <cfRule type="containsBlanks" dxfId="1623" priority="1812">
      <formula>LEN(TRIM(E119))=0</formula>
    </cfRule>
  </conditionalFormatting>
  <conditionalFormatting sqref="I119:J119">
    <cfRule type="containsBlanks" dxfId="1622" priority="1811">
      <formula>LEN(TRIM(I119))=0</formula>
    </cfRule>
  </conditionalFormatting>
  <conditionalFormatting sqref="N119">
    <cfRule type="containsBlanks" dxfId="1621" priority="1810">
      <formula>LEN(TRIM(N119))=0</formula>
    </cfRule>
  </conditionalFormatting>
  <conditionalFormatting sqref="Q119:S119">
    <cfRule type="containsBlanks" dxfId="1620" priority="1809">
      <formula>LEN(TRIM(Q119))=0</formula>
    </cfRule>
  </conditionalFormatting>
  <conditionalFormatting sqref="V96:V100 A96:C100 E96:F100 I96:N100 P100:T100 Q96:T99">
    <cfRule type="containsBlanks" dxfId="1619" priority="1807">
      <formula>LEN(TRIM(A96))=0</formula>
    </cfRule>
  </conditionalFormatting>
  <conditionalFormatting sqref="V85:V94 A85:C94 E85:F94 I85:N94 P86:T86 Q85:T85 P92:T92 Q93:T94 Q87:T91">
    <cfRule type="containsBlanks" dxfId="1618" priority="1805">
      <formula>LEN(TRIM(A85))=0</formula>
    </cfRule>
  </conditionalFormatting>
  <conditionalFormatting sqref="T95">
    <cfRule type="containsBlanks" dxfId="1617" priority="1803">
      <formula>LEN(TRIM(T95))=0</formula>
    </cfRule>
  </conditionalFormatting>
  <conditionalFormatting sqref="V95">
    <cfRule type="containsBlanks" dxfId="1616" priority="1802">
      <formula>LEN(TRIM(V95))=0</formula>
    </cfRule>
  </conditionalFormatting>
  <conditionalFormatting sqref="K95:M95">
    <cfRule type="containsBlanks" dxfId="1615" priority="1799">
      <formula>LEN(TRIM(K95))=0</formula>
    </cfRule>
  </conditionalFormatting>
  <conditionalFormatting sqref="A95:C95">
    <cfRule type="containsBlanks" dxfId="1614" priority="1798">
      <formula>LEN(TRIM(A95))=0</formula>
    </cfRule>
  </conditionalFormatting>
  <conditionalFormatting sqref="E95:F95">
    <cfRule type="containsBlanks" dxfId="1613" priority="1797">
      <formula>LEN(TRIM(E95))=0</formula>
    </cfRule>
  </conditionalFormatting>
  <conditionalFormatting sqref="I95:J95">
    <cfRule type="containsBlanks" dxfId="1612" priority="1796">
      <formula>LEN(TRIM(I95))=0</formula>
    </cfRule>
  </conditionalFormatting>
  <conditionalFormatting sqref="N95">
    <cfRule type="containsBlanks" dxfId="1611" priority="1795">
      <formula>LEN(TRIM(N95))=0</formula>
    </cfRule>
  </conditionalFormatting>
  <conditionalFormatting sqref="Q95:S95">
    <cfRule type="containsBlanks" dxfId="1610" priority="1794">
      <formula>LEN(TRIM(Q95))=0</formula>
    </cfRule>
  </conditionalFormatting>
  <conditionalFormatting sqref="V83 A83:C83 E83:F83 I83:N83 Q83:T83">
    <cfRule type="containsBlanks" dxfId="1609" priority="1792">
      <formula>LEN(TRIM(A83))=0</formula>
    </cfRule>
  </conditionalFormatting>
  <conditionalFormatting sqref="T84">
    <cfRule type="containsBlanks" dxfId="1608" priority="1790">
      <formula>LEN(TRIM(T84))=0</formula>
    </cfRule>
  </conditionalFormatting>
  <conditionalFormatting sqref="V84">
    <cfRule type="containsBlanks" dxfId="1607" priority="1789">
      <formula>LEN(TRIM(V84))=0</formula>
    </cfRule>
  </conditionalFormatting>
  <conditionalFormatting sqref="K84:M84">
    <cfRule type="containsBlanks" dxfId="1606" priority="1786">
      <formula>LEN(TRIM(K84))=0</formula>
    </cfRule>
  </conditionalFormatting>
  <conditionalFormatting sqref="A84:C84">
    <cfRule type="containsBlanks" dxfId="1605" priority="1785">
      <formula>LEN(TRIM(A84))=0</formula>
    </cfRule>
  </conditionalFormatting>
  <conditionalFormatting sqref="E84:F84">
    <cfRule type="containsBlanks" dxfId="1604" priority="1784">
      <formula>LEN(TRIM(E84))=0</formula>
    </cfRule>
  </conditionalFormatting>
  <conditionalFormatting sqref="I84:J84">
    <cfRule type="containsBlanks" dxfId="1603" priority="1783">
      <formula>LEN(TRIM(I84))=0</formula>
    </cfRule>
  </conditionalFormatting>
  <conditionalFormatting sqref="N84">
    <cfRule type="containsBlanks" dxfId="1602" priority="1782">
      <formula>LEN(TRIM(N84))=0</formula>
    </cfRule>
  </conditionalFormatting>
  <conditionalFormatting sqref="Q84:S84">
    <cfRule type="containsBlanks" dxfId="1601" priority="1781">
      <formula>LEN(TRIM(Q84))=0</formula>
    </cfRule>
  </conditionalFormatting>
  <conditionalFormatting sqref="V72:V81 A72:C81 E72:F81 I72:N81 P72:T72 Q73:T81">
    <cfRule type="containsBlanks" dxfId="1600" priority="1779">
      <formula>LEN(TRIM(A72))=0</formula>
    </cfRule>
  </conditionalFormatting>
  <conditionalFormatting sqref="T82">
    <cfRule type="containsBlanks" dxfId="1599" priority="1777">
      <formula>LEN(TRIM(T82))=0</formula>
    </cfRule>
  </conditionalFormatting>
  <conditionalFormatting sqref="V82">
    <cfRule type="containsBlanks" dxfId="1598" priority="1776">
      <formula>LEN(TRIM(V82))=0</formula>
    </cfRule>
  </conditionalFormatting>
  <conditionalFormatting sqref="K82:M82">
    <cfRule type="containsBlanks" dxfId="1597" priority="1773">
      <formula>LEN(TRIM(K82))=0</formula>
    </cfRule>
  </conditionalFormatting>
  <conditionalFormatting sqref="A82:C82">
    <cfRule type="containsBlanks" dxfId="1596" priority="1772">
      <formula>LEN(TRIM(A82))=0</formula>
    </cfRule>
  </conditionalFormatting>
  <conditionalFormatting sqref="E82:F82">
    <cfRule type="containsBlanks" dxfId="1595" priority="1771">
      <formula>LEN(TRIM(E82))=0</formula>
    </cfRule>
  </conditionalFormatting>
  <conditionalFormatting sqref="I82:J82">
    <cfRule type="containsBlanks" dxfId="1594" priority="1770">
      <formula>LEN(TRIM(I82))=0</formula>
    </cfRule>
  </conditionalFormatting>
  <conditionalFormatting sqref="N82">
    <cfRule type="containsBlanks" dxfId="1593" priority="1769">
      <formula>LEN(TRIM(N82))=0</formula>
    </cfRule>
  </conditionalFormatting>
  <conditionalFormatting sqref="Q82:S82">
    <cfRule type="containsBlanks" dxfId="1592" priority="1768">
      <formula>LEN(TRIM(Q82))=0</formula>
    </cfRule>
  </conditionalFormatting>
  <conditionalFormatting sqref="V64:V70 A64:C70 E64:F70 I64:N70 P65:T65 Q64:T64 P67:T67 Q66:T66 Q68:T70">
    <cfRule type="containsBlanks" dxfId="1591" priority="1766">
      <formula>LEN(TRIM(A64))=0</formula>
    </cfRule>
  </conditionalFormatting>
  <conditionalFormatting sqref="T71">
    <cfRule type="containsBlanks" dxfId="1590" priority="1764">
      <formula>LEN(TRIM(T71))=0</formula>
    </cfRule>
  </conditionalFormatting>
  <conditionalFormatting sqref="V71">
    <cfRule type="containsBlanks" dxfId="1589" priority="1763">
      <formula>LEN(TRIM(V71))=0</formula>
    </cfRule>
  </conditionalFormatting>
  <conditionalFormatting sqref="K71:M71">
    <cfRule type="containsBlanks" dxfId="1588" priority="1760">
      <formula>LEN(TRIM(K71))=0</formula>
    </cfRule>
  </conditionalFormatting>
  <conditionalFormatting sqref="A71:C71">
    <cfRule type="containsBlanks" dxfId="1587" priority="1759">
      <formula>LEN(TRIM(A71))=0</formula>
    </cfRule>
  </conditionalFormatting>
  <conditionalFormatting sqref="E71:F71">
    <cfRule type="containsBlanks" dxfId="1586" priority="1758">
      <formula>LEN(TRIM(E71))=0</formula>
    </cfRule>
  </conditionalFormatting>
  <conditionalFormatting sqref="I71:J71">
    <cfRule type="containsBlanks" dxfId="1585" priority="1757">
      <formula>LEN(TRIM(I71))=0</formula>
    </cfRule>
  </conditionalFormatting>
  <conditionalFormatting sqref="N71">
    <cfRule type="containsBlanks" dxfId="1584" priority="1756">
      <formula>LEN(TRIM(N71))=0</formula>
    </cfRule>
  </conditionalFormatting>
  <conditionalFormatting sqref="Q71:S71">
    <cfRule type="containsBlanks" dxfId="1583" priority="1755">
      <formula>LEN(TRIM(Q71))=0</formula>
    </cfRule>
  </conditionalFormatting>
  <conditionalFormatting sqref="A161">
    <cfRule type="containsBlanks" dxfId="1582" priority="1754">
      <formula>LEN(TRIM(A161))=0</formula>
    </cfRule>
  </conditionalFormatting>
  <conditionalFormatting sqref="AK183:AK186">
    <cfRule type="containsText" dxfId="1581" priority="1753" operator="containsText" text="oui">
      <formula>NOT(ISERROR(SEARCH("oui",AK183)))</formula>
    </cfRule>
  </conditionalFormatting>
  <conditionalFormatting sqref="V181:V186 AK183:AK186 A181:C186 E181:F186 I181:N186 R181:T186">
    <cfRule type="containsBlanks" dxfId="1580" priority="1752">
      <formula>LEN(TRIM(A181))=0</formula>
    </cfRule>
  </conditionalFormatting>
  <conditionalFormatting sqref="I175:N179 E175:F179 A175:C179 V175:V179 R175:T179 P177:P178">
    <cfRule type="containsBlanks" dxfId="1579" priority="1750">
      <formula>LEN(TRIM(A175))=0</formula>
    </cfRule>
  </conditionalFormatting>
  <conditionalFormatting sqref="T180">
    <cfRule type="containsBlanks" dxfId="1578" priority="1748">
      <formula>LEN(TRIM(T180))=0</formula>
    </cfRule>
  </conditionalFormatting>
  <conditionalFormatting sqref="V180">
    <cfRule type="containsBlanks" dxfId="1577" priority="1747">
      <formula>LEN(TRIM(V180))=0</formula>
    </cfRule>
  </conditionalFormatting>
  <conditionalFormatting sqref="K180:M180">
    <cfRule type="containsBlanks" dxfId="1576" priority="1744">
      <formula>LEN(TRIM(K180))=0</formula>
    </cfRule>
  </conditionalFormatting>
  <conditionalFormatting sqref="A180:C180">
    <cfRule type="containsBlanks" dxfId="1575" priority="1743">
      <formula>LEN(TRIM(A180))=0</formula>
    </cfRule>
  </conditionalFormatting>
  <conditionalFormatting sqref="E180:F180">
    <cfRule type="containsBlanks" dxfId="1574" priority="1742">
      <formula>LEN(TRIM(E180))=0</formula>
    </cfRule>
  </conditionalFormatting>
  <conditionalFormatting sqref="I180:J180">
    <cfRule type="containsBlanks" dxfId="1573" priority="1741">
      <formula>LEN(TRIM(I180))=0</formula>
    </cfRule>
  </conditionalFormatting>
  <conditionalFormatting sqref="N180">
    <cfRule type="containsBlanks" dxfId="1572" priority="1740">
      <formula>LEN(TRIM(N180))=0</formula>
    </cfRule>
  </conditionalFormatting>
  <conditionalFormatting sqref="R180:S180">
    <cfRule type="containsBlanks" dxfId="1571" priority="1739">
      <formula>LEN(TRIM(R180))=0</formula>
    </cfRule>
  </conditionalFormatting>
  <conditionalFormatting sqref="AK193:AK198">
    <cfRule type="containsText" dxfId="1570" priority="1738" operator="containsText" text="oui">
      <formula>NOT(ISERROR(SEARCH("oui",AK193)))</formula>
    </cfRule>
  </conditionalFormatting>
  <conditionalFormatting sqref="V193:V198 AK193:AK198 A193:C198 E193:F198 I193:N198 R193:T198 P193:P194">
    <cfRule type="containsBlanks" dxfId="1569" priority="1737">
      <formula>LEN(TRIM(A193))=0</formula>
    </cfRule>
  </conditionalFormatting>
  <conditionalFormatting sqref="AK187:AK191">
    <cfRule type="containsText" dxfId="1568" priority="1736" operator="containsText" text="oui">
      <formula>NOT(ISERROR(SEARCH("oui",AK187)))</formula>
    </cfRule>
  </conditionalFormatting>
  <conditionalFormatting sqref="I187:N191 E187:F191 A187:C191 AK187:AK191 V187:V191 R187:T191">
    <cfRule type="containsBlanks" dxfId="1567" priority="1735">
      <formula>LEN(TRIM(A187))=0</formula>
    </cfRule>
  </conditionalFormatting>
  <conditionalFormatting sqref="AK192">
    <cfRule type="containsText" dxfId="1566" priority="1734" operator="containsText" text="oui">
      <formula>NOT(ISERROR(SEARCH("oui",AK192)))</formula>
    </cfRule>
  </conditionalFormatting>
  <conditionalFormatting sqref="T192">
    <cfRule type="containsBlanks" dxfId="1565" priority="1733">
      <formula>LEN(TRIM(T192))=0</formula>
    </cfRule>
  </conditionalFormatting>
  <conditionalFormatting sqref="V192">
    <cfRule type="containsBlanks" dxfId="1564" priority="1732">
      <formula>LEN(TRIM(V192))=0</formula>
    </cfRule>
  </conditionalFormatting>
  <conditionalFormatting sqref="AK192">
    <cfRule type="containsBlanks" dxfId="1563" priority="1730">
      <formula>LEN(TRIM(AK192))=0</formula>
    </cfRule>
  </conditionalFormatting>
  <conditionalFormatting sqref="K192:M192">
    <cfRule type="containsBlanks" dxfId="1562" priority="1729">
      <formula>LEN(TRIM(K192))=0</formula>
    </cfRule>
  </conditionalFormatting>
  <conditionalFormatting sqref="A192:C192">
    <cfRule type="containsBlanks" dxfId="1561" priority="1728">
      <formula>LEN(TRIM(A192))=0</formula>
    </cfRule>
  </conditionalFormatting>
  <conditionalFormatting sqref="E192:F192">
    <cfRule type="containsBlanks" dxfId="1560" priority="1727">
      <formula>LEN(TRIM(E192))=0</formula>
    </cfRule>
  </conditionalFormatting>
  <conditionalFormatting sqref="I192:J192">
    <cfRule type="containsBlanks" dxfId="1559" priority="1726">
      <formula>LEN(TRIM(I192))=0</formula>
    </cfRule>
  </conditionalFormatting>
  <conditionalFormatting sqref="N192">
    <cfRule type="containsBlanks" dxfId="1558" priority="1725">
      <formula>LEN(TRIM(N192))=0</formula>
    </cfRule>
  </conditionalFormatting>
  <conditionalFormatting sqref="R192:S192">
    <cfRule type="containsBlanks" dxfId="1557" priority="1724">
      <formula>LEN(TRIM(R192))=0</formula>
    </cfRule>
  </conditionalFormatting>
  <conditionalFormatting sqref="AK230">
    <cfRule type="containsText" dxfId="1556" priority="1701" operator="containsText" text="oui">
      <formula>NOT(ISERROR(SEARCH("oui",AK230)))</formula>
    </cfRule>
  </conditionalFormatting>
  <conditionalFormatting sqref="V230 AK230 B230:C230 E230:F230 I230:N230 Q230:T230">
    <cfRule type="containsBlanks" dxfId="1555" priority="1700">
      <formula>LEN(TRIM(B230))=0</formula>
    </cfRule>
  </conditionalFormatting>
  <conditionalFormatting sqref="AK231">
    <cfRule type="containsText" dxfId="1554" priority="1699" operator="containsText" text="oui">
      <formula>NOT(ISERROR(SEARCH("oui",AK231)))</formula>
    </cfRule>
  </conditionalFormatting>
  <conditionalFormatting sqref="V231 AK231 A231:C231 E231:F231 I231:N231 P231:T231">
    <cfRule type="containsBlanks" dxfId="1553" priority="1698">
      <formula>LEN(TRIM(A231))=0</formula>
    </cfRule>
  </conditionalFormatting>
  <conditionalFormatting sqref="AK232">
    <cfRule type="containsText" dxfId="1552" priority="1697" operator="containsText" text="oui">
      <formula>NOT(ISERROR(SEARCH("oui",AK232)))</formula>
    </cfRule>
  </conditionalFormatting>
  <conditionalFormatting sqref="V232 AK232 A232:C232 E232:F232 I232:N232 P232:T232">
    <cfRule type="containsBlanks" dxfId="1551" priority="1696">
      <formula>LEN(TRIM(A232))=0</formula>
    </cfRule>
  </conditionalFormatting>
  <conditionalFormatting sqref="AK233">
    <cfRule type="containsText" dxfId="1550" priority="1695" operator="containsText" text="oui">
      <formula>NOT(ISERROR(SEARCH("oui",AK233)))</formula>
    </cfRule>
  </conditionalFormatting>
  <conditionalFormatting sqref="V233 AK233 A233:C233 E233:F233 I233:N233 P233:T233">
    <cfRule type="containsBlanks" dxfId="1549" priority="1694">
      <formula>LEN(TRIM(A233))=0</formula>
    </cfRule>
  </conditionalFormatting>
  <conditionalFormatting sqref="AK234">
    <cfRule type="containsText" dxfId="1548" priority="1693" operator="containsText" text="oui">
      <formula>NOT(ISERROR(SEARCH("oui",AK234)))</formula>
    </cfRule>
  </conditionalFormatting>
  <conditionalFormatting sqref="V234 X234 AK234 A234:C234 E234:F234 I234:N234 P234:T234">
    <cfRule type="containsBlanks" dxfId="1547" priority="1692">
      <formula>LEN(TRIM(A234))=0</formula>
    </cfRule>
  </conditionalFormatting>
  <conditionalFormatting sqref="AK235">
    <cfRule type="containsText" dxfId="1546" priority="1691" operator="containsText" text="oui">
      <formula>NOT(ISERROR(SEARCH("oui",AK235)))</formula>
    </cfRule>
  </conditionalFormatting>
  <conditionalFormatting sqref="V235 AK235 A235:C235 E235:F235 I235:N235 P235:T235">
    <cfRule type="containsBlanks" dxfId="1545" priority="1690">
      <formula>LEN(TRIM(A235))=0</formula>
    </cfRule>
  </conditionalFormatting>
  <conditionalFormatting sqref="AK236">
    <cfRule type="containsText" dxfId="1544" priority="1689" operator="containsText" text="oui">
      <formula>NOT(ISERROR(SEARCH("oui",AK236)))</formula>
    </cfRule>
  </conditionalFormatting>
  <conditionalFormatting sqref="V236 X236 AK236 A236:C236 E236:F236 I236:N236 Q236:T236">
    <cfRule type="containsBlanks" dxfId="1543" priority="1688">
      <formula>LEN(TRIM(A236))=0</formula>
    </cfRule>
  </conditionalFormatting>
  <conditionalFormatting sqref="AK237">
    <cfRule type="containsText" dxfId="1542" priority="1687" operator="containsText" text="oui">
      <formula>NOT(ISERROR(SEARCH("oui",AK237)))</formula>
    </cfRule>
  </conditionalFormatting>
  <conditionalFormatting sqref="V237 X237 AK237 A237:C237 E237:F237 I237:N237 Q237:T237">
    <cfRule type="containsBlanks" dxfId="1541" priority="1686">
      <formula>LEN(TRIM(A237))=0</formula>
    </cfRule>
  </conditionalFormatting>
  <conditionalFormatting sqref="AK238">
    <cfRule type="containsText" dxfId="1540" priority="1685" operator="containsText" text="oui">
      <formula>NOT(ISERROR(SEARCH("oui",AK238)))</formula>
    </cfRule>
  </conditionalFormatting>
  <conditionalFormatting sqref="V238 AK238 A238:C238 E238:F238 I238:N238 P238:T238">
    <cfRule type="containsBlanks" dxfId="1539" priority="1684">
      <formula>LEN(TRIM(A238))=0</formula>
    </cfRule>
  </conditionalFormatting>
  <conditionalFormatting sqref="AK239">
    <cfRule type="containsText" dxfId="1538" priority="1683" operator="containsText" text="oui">
      <formula>NOT(ISERROR(SEARCH("oui",AK239)))</formula>
    </cfRule>
  </conditionalFormatting>
  <conditionalFormatting sqref="V239 AK239 A239:C239 E239:F239 I239:N239 P239:T239">
    <cfRule type="containsBlanks" dxfId="1537" priority="1682">
      <formula>LEN(TRIM(A239))=0</formula>
    </cfRule>
  </conditionalFormatting>
  <conditionalFormatting sqref="AK240">
    <cfRule type="containsText" dxfId="1536" priority="1681" operator="containsText" text="oui">
      <formula>NOT(ISERROR(SEARCH("oui",AK240)))</formula>
    </cfRule>
  </conditionalFormatting>
  <conditionalFormatting sqref="V240 AK240 A240:C240 E240:F240 I240:N240 Q240:T240">
    <cfRule type="containsBlanks" dxfId="1535" priority="1680">
      <formula>LEN(TRIM(A240))=0</formula>
    </cfRule>
  </conditionalFormatting>
  <conditionalFormatting sqref="AK241">
    <cfRule type="containsText" dxfId="1534" priority="1679" operator="containsText" text="oui">
      <formula>NOT(ISERROR(SEARCH("oui",AK241)))</formula>
    </cfRule>
  </conditionalFormatting>
  <conditionalFormatting sqref="V241 X241 AK241 A241:C241 E241:F241 I241:N241 P241:T241">
    <cfRule type="containsBlanks" dxfId="1533" priority="1678">
      <formula>LEN(TRIM(A241))=0</formula>
    </cfRule>
  </conditionalFormatting>
  <conditionalFormatting sqref="AK242">
    <cfRule type="containsText" dxfId="1532" priority="1677" operator="containsText" text="oui">
      <formula>NOT(ISERROR(SEARCH("oui",AK242)))</formula>
    </cfRule>
  </conditionalFormatting>
  <conditionalFormatting sqref="V242 AK242 A242:C242 E242:F242 I242:N242 Q242:T242">
    <cfRule type="containsBlanks" dxfId="1531" priority="1676">
      <formula>LEN(TRIM(A242))=0</formula>
    </cfRule>
  </conditionalFormatting>
  <conditionalFormatting sqref="AK243">
    <cfRule type="containsText" dxfId="1530" priority="1675" operator="containsText" text="oui">
      <formula>NOT(ISERROR(SEARCH("oui",AK243)))</formula>
    </cfRule>
  </conditionalFormatting>
  <conditionalFormatting sqref="V243 AK243 A243:C243 E243:F243 I243:N243 Q243:T243">
    <cfRule type="containsBlanks" dxfId="1529" priority="1674">
      <formula>LEN(TRIM(A243))=0</formula>
    </cfRule>
  </conditionalFormatting>
  <conditionalFormatting sqref="AK244">
    <cfRule type="containsText" dxfId="1528" priority="1673" operator="containsText" text="oui">
      <formula>NOT(ISERROR(SEARCH("oui",AK244)))</formula>
    </cfRule>
  </conditionalFormatting>
  <conditionalFormatting sqref="V244 AK244 A244:C244 E244:F244 I244:N244 Q244:T244">
    <cfRule type="containsBlanks" dxfId="1527" priority="1672">
      <formula>LEN(TRIM(A244))=0</formula>
    </cfRule>
  </conditionalFormatting>
  <conditionalFormatting sqref="AK245">
    <cfRule type="containsText" dxfId="1526" priority="1671" operator="containsText" text="oui">
      <formula>NOT(ISERROR(SEARCH("oui",AK245)))</formula>
    </cfRule>
  </conditionalFormatting>
  <conditionalFormatting sqref="V245 X245 AK245 A245:C245 E245:F245 I245:N245 Q245:T245">
    <cfRule type="containsBlanks" dxfId="1525" priority="1670">
      <formula>LEN(TRIM(A245))=0</formula>
    </cfRule>
  </conditionalFormatting>
  <conditionalFormatting sqref="AK246">
    <cfRule type="containsText" dxfId="1524" priority="1669" operator="containsText" text="oui">
      <formula>NOT(ISERROR(SEARCH("oui",AK246)))</formula>
    </cfRule>
  </conditionalFormatting>
  <conditionalFormatting sqref="V246 AK246 A246:C246 E246:F246 I246:N246 P246:T246">
    <cfRule type="containsBlanks" dxfId="1523" priority="1668">
      <formula>LEN(TRIM(A246))=0</formula>
    </cfRule>
  </conditionalFormatting>
  <conditionalFormatting sqref="V247 X247 A247:C247 E247:F247 I247:N247 P247:T247">
    <cfRule type="containsBlanks" dxfId="1522" priority="1666">
      <formula>LEN(TRIM(A247))=0</formula>
    </cfRule>
  </conditionalFormatting>
  <conditionalFormatting sqref="AK248">
    <cfRule type="containsText" dxfId="1521" priority="1665" operator="containsText" text="oui">
      <formula>NOT(ISERROR(SEARCH("oui",AK248)))</formula>
    </cfRule>
  </conditionalFormatting>
  <conditionalFormatting sqref="V248 AK248 A248:C248 E248:F248 I248:N248 Q248:T248">
    <cfRule type="containsBlanks" dxfId="1520" priority="1664">
      <formula>LEN(TRIM(A248))=0</formula>
    </cfRule>
  </conditionalFormatting>
  <conditionalFormatting sqref="AK249">
    <cfRule type="containsText" dxfId="1519" priority="1663" operator="containsText" text="oui">
      <formula>NOT(ISERROR(SEARCH("oui",AK249)))</formula>
    </cfRule>
  </conditionalFormatting>
  <conditionalFormatting sqref="V249 AK249 A249:C249 E249:F249 I249:N249 P249:T249">
    <cfRule type="containsBlanks" dxfId="1518" priority="1662">
      <formula>LEN(TRIM(A249))=0</formula>
    </cfRule>
  </conditionalFormatting>
  <conditionalFormatting sqref="AK250">
    <cfRule type="containsText" dxfId="1517" priority="1661" operator="containsText" text="oui">
      <formula>NOT(ISERROR(SEARCH("oui",AK250)))</formula>
    </cfRule>
  </conditionalFormatting>
  <conditionalFormatting sqref="V250 AK250 A250:C250 E250:F250 I250:N250 Q250:T250">
    <cfRule type="containsBlanks" dxfId="1516" priority="1660">
      <formula>LEN(TRIM(A250))=0</formula>
    </cfRule>
  </conditionalFormatting>
  <conditionalFormatting sqref="AK251">
    <cfRule type="containsText" dxfId="1515" priority="1659" operator="containsText" text="oui">
      <formula>NOT(ISERROR(SEARCH("oui",AK251)))</formula>
    </cfRule>
  </conditionalFormatting>
  <conditionalFormatting sqref="V251 X251 AK251 A251:C251 E251:F251 I251:N251 Q251:T251">
    <cfRule type="containsBlanks" dxfId="1514" priority="1658">
      <formula>LEN(TRIM(A251))=0</formula>
    </cfRule>
  </conditionalFormatting>
  <conditionalFormatting sqref="AK252">
    <cfRule type="containsText" dxfId="1513" priority="1657" operator="containsText" text="oui">
      <formula>NOT(ISERROR(SEARCH("oui",AK252)))</formula>
    </cfRule>
  </conditionalFormatting>
  <conditionalFormatting sqref="V252 AK252 A252:C252 E252:F252 I252:N252 P252:T252">
    <cfRule type="containsBlanks" dxfId="1512" priority="1656">
      <formula>LEN(TRIM(A252))=0</formula>
    </cfRule>
  </conditionalFormatting>
  <conditionalFormatting sqref="AK253">
    <cfRule type="containsText" dxfId="1511" priority="1655" operator="containsText" text="oui">
      <formula>NOT(ISERROR(SEARCH("oui",AK253)))</formula>
    </cfRule>
  </conditionalFormatting>
  <conditionalFormatting sqref="V253 AK253 A253:C253 E253:F253 I253:N253 P253:T253">
    <cfRule type="containsBlanks" dxfId="1510" priority="1654">
      <formula>LEN(TRIM(A253))=0</formula>
    </cfRule>
  </conditionalFormatting>
  <conditionalFormatting sqref="AK254">
    <cfRule type="containsText" dxfId="1509" priority="1653" operator="containsText" text="oui">
      <formula>NOT(ISERROR(SEARCH("oui",AK254)))</formula>
    </cfRule>
  </conditionalFormatting>
  <conditionalFormatting sqref="V254 AK254 A254:C254 E254:F254 I254:N254 P254:T254">
    <cfRule type="containsBlanks" dxfId="1508" priority="1652">
      <formula>LEN(TRIM(A254))=0</formula>
    </cfRule>
  </conditionalFormatting>
  <conditionalFormatting sqref="AK255">
    <cfRule type="containsText" dxfId="1507" priority="1651" operator="containsText" text="oui">
      <formula>NOT(ISERROR(SEARCH("oui",AK255)))</formula>
    </cfRule>
  </conditionalFormatting>
  <conditionalFormatting sqref="V255 AK255 A255:C255 E255:F255 I255:N255 Q255:T255">
    <cfRule type="containsBlanks" dxfId="1506" priority="1650">
      <formula>LEN(TRIM(A255))=0</formula>
    </cfRule>
  </conditionalFormatting>
  <conditionalFormatting sqref="AK256">
    <cfRule type="containsText" dxfId="1505" priority="1649" operator="containsText" text="oui">
      <formula>NOT(ISERROR(SEARCH("oui",AK256)))</formula>
    </cfRule>
  </conditionalFormatting>
  <conditionalFormatting sqref="V256 AK256 A256:C256 E256:F256 I256:N256 Q256:T256 X256:X257">
    <cfRule type="containsBlanks" dxfId="1504" priority="1648">
      <formula>LEN(TRIM(A256))=0</formula>
    </cfRule>
  </conditionalFormatting>
  <conditionalFormatting sqref="AK257">
    <cfRule type="containsText" dxfId="1503" priority="1647" operator="containsText" text="oui">
      <formula>NOT(ISERROR(SEARCH("oui",AK257)))</formula>
    </cfRule>
  </conditionalFormatting>
  <conditionalFormatting sqref="V257 AK257 A257:C257 E257:F257 I257:N257 Q257:T257">
    <cfRule type="containsBlanks" dxfId="1502" priority="1646">
      <formula>LEN(TRIM(A257))=0</formula>
    </cfRule>
  </conditionalFormatting>
  <conditionalFormatting sqref="AK258">
    <cfRule type="containsText" dxfId="1501" priority="1645" operator="containsText" text="oui">
      <formula>NOT(ISERROR(SEARCH("oui",AK258)))</formula>
    </cfRule>
  </conditionalFormatting>
  <conditionalFormatting sqref="V258 X258 AK258 A258:C258 E258:F258 I258:N258 Q258:T258">
    <cfRule type="containsBlanks" dxfId="1500" priority="1644">
      <formula>LEN(TRIM(A258))=0</formula>
    </cfRule>
  </conditionalFormatting>
  <conditionalFormatting sqref="AK259">
    <cfRule type="containsText" dxfId="1499" priority="1593" operator="containsText" text="oui">
      <formula>NOT(ISERROR(SEARCH("oui",AK259)))</formula>
    </cfRule>
  </conditionalFormatting>
  <conditionalFormatting sqref="V259 X259 AK259 A259:C259 E259:F259 I259:N259 P259:T259">
    <cfRule type="containsBlanks" dxfId="1498" priority="1592">
      <formula>LEN(TRIM(A259))=0</formula>
    </cfRule>
  </conditionalFormatting>
  <conditionalFormatting sqref="AK260">
    <cfRule type="containsText" dxfId="1497" priority="1591" operator="containsText" text="oui">
      <formula>NOT(ISERROR(SEARCH("oui",AK260)))</formula>
    </cfRule>
  </conditionalFormatting>
  <conditionalFormatting sqref="V260 X260 AK260 A260:C260 E260:F260 I260:N260 P260:T260">
    <cfRule type="containsBlanks" dxfId="1496" priority="1590">
      <formula>LEN(TRIM(A260))=0</formula>
    </cfRule>
  </conditionalFormatting>
  <conditionalFormatting sqref="AK261">
    <cfRule type="containsText" dxfId="1495" priority="1589" operator="containsText" text="oui">
      <formula>NOT(ISERROR(SEARCH("oui",AK261)))</formula>
    </cfRule>
  </conditionalFormatting>
  <conditionalFormatting sqref="V261 X261 AK261 A261:C261 E261:F261 I261:N261 P261:T261">
    <cfRule type="containsBlanks" dxfId="1494" priority="1588">
      <formula>LEN(TRIM(A261))=0</formula>
    </cfRule>
  </conditionalFormatting>
  <conditionalFormatting sqref="AK262">
    <cfRule type="containsText" dxfId="1493" priority="1587" operator="containsText" text="oui">
      <formula>NOT(ISERROR(SEARCH("oui",AK262)))</formula>
    </cfRule>
  </conditionalFormatting>
  <conditionalFormatting sqref="V262 X262 AK262 A262:C262 E262:F262 I262:N262 P262:T262">
    <cfRule type="containsBlanks" dxfId="1492" priority="1586">
      <formula>LEN(TRIM(A262))=0</formula>
    </cfRule>
  </conditionalFormatting>
  <conditionalFormatting sqref="AK263">
    <cfRule type="containsText" dxfId="1491" priority="1585" operator="containsText" text="oui">
      <formula>NOT(ISERROR(SEARCH("oui",AK263)))</formula>
    </cfRule>
  </conditionalFormatting>
  <conditionalFormatting sqref="V263 X263 AK263 A263:C263 E263:F263 I263:N263 P263:T263">
    <cfRule type="containsBlanks" dxfId="1490" priority="1584">
      <formula>LEN(TRIM(A263))=0</formula>
    </cfRule>
  </conditionalFormatting>
  <conditionalFormatting sqref="AK264">
    <cfRule type="containsText" dxfId="1489" priority="1583" operator="containsText" text="oui">
      <formula>NOT(ISERROR(SEARCH("oui",AK264)))</formula>
    </cfRule>
  </conditionalFormatting>
  <conditionalFormatting sqref="V264 X264 AK264 A264:C264 E264:F264 I264:N264 P264:T264">
    <cfRule type="containsBlanks" dxfId="1488" priority="1582">
      <formula>LEN(TRIM(A264))=0</formula>
    </cfRule>
  </conditionalFormatting>
  <conditionalFormatting sqref="AK265">
    <cfRule type="containsText" dxfId="1487" priority="1581" operator="containsText" text="oui">
      <formula>NOT(ISERROR(SEARCH("oui",AK265)))</formula>
    </cfRule>
  </conditionalFormatting>
  <conditionalFormatting sqref="V265 X265 AK265 A265:C265 E265:F265 I265:N265 P265:T265">
    <cfRule type="containsBlanks" dxfId="1486" priority="1580">
      <formula>LEN(TRIM(A265))=0</formula>
    </cfRule>
  </conditionalFormatting>
  <conditionalFormatting sqref="AK266">
    <cfRule type="containsText" dxfId="1485" priority="1579" operator="containsText" text="oui">
      <formula>NOT(ISERROR(SEARCH("oui",AK266)))</formula>
    </cfRule>
  </conditionalFormatting>
  <conditionalFormatting sqref="V266 X266 AK266 A266:C266 E266:F266 I266:N266 P266:T266">
    <cfRule type="containsBlanks" dxfId="1484" priority="1578">
      <formula>LEN(TRIM(A266))=0</formula>
    </cfRule>
  </conditionalFormatting>
  <conditionalFormatting sqref="AK267">
    <cfRule type="containsText" dxfId="1483" priority="1577" operator="containsText" text="oui">
      <formula>NOT(ISERROR(SEARCH("oui",AK267)))</formula>
    </cfRule>
  </conditionalFormatting>
  <conditionalFormatting sqref="V267 X267 AK267 A267:C267 E267:F267 I267:N267 P267:T267">
    <cfRule type="containsBlanks" dxfId="1482" priority="1576">
      <formula>LEN(TRIM(A267))=0</formula>
    </cfRule>
  </conditionalFormatting>
  <conditionalFormatting sqref="AK268">
    <cfRule type="containsText" dxfId="1481" priority="1575" operator="containsText" text="oui">
      <formula>NOT(ISERROR(SEARCH("oui",AK268)))</formula>
    </cfRule>
  </conditionalFormatting>
  <conditionalFormatting sqref="V268 X268 AK268 A268:C268 E268:F268 I268:N268 P268:T268">
    <cfRule type="containsBlanks" dxfId="1480" priority="1574">
      <formula>LEN(TRIM(A268))=0</formula>
    </cfRule>
  </conditionalFormatting>
  <conditionalFormatting sqref="AK269">
    <cfRule type="containsText" dxfId="1479" priority="1573" operator="containsText" text="oui">
      <formula>NOT(ISERROR(SEARCH("oui",AK269)))</formula>
    </cfRule>
  </conditionalFormatting>
  <conditionalFormatting sqref="V269 X269 AK269 A269:C269 E269:F269 I269:N269 P269:T269">
    <cfRule type="containsBlanks" dxfId="1478" priority="1572">
      <formula>LEN(TRIM(A269))=0</formula>
    </cfRule>
  </conditionalFormatting>
  <conditionalFormatting sqref="AK270">
    <cfRule type="containsText" dxfId="1477" priority="1571" operator="containsText" text="oui">
      <formula>NOT(ISERROR(SEARCH("oui",AK270)))</formula>
    </cfRule>
  </conditionalFormatting>
  <conditionalFormatting sqref="V270 X270 AK270 A270:C270 E270:F270 I270:N270 P270:T270">
    <cfRule type="containsBlanks" dxfId="1476" priority="1570">
      <formula>LEN(TRIM(A270))=0</formula>
    </cfRule>
  </conditionalFormatting>
  <conditionalFormatting sqref="AK271">
    <cfRule type="containsText" dxfId="1475" priority="1569" operator="containsText" text="oui">
      <formula>NOT(ISERROR(SEARCH("oui",AK271)))</formula>
    </cfRule>
  </conditionalFormatting>
  <conditionalFormatting sqref="V271 X271 AK271 A271:C271 E271:F271 I271:N271 P271:T271">
    <cfRule type="containsBlanks" dxfId="1474" priority="1568">
      <formula>LEN(TRIM(A271))=0</formula>
    </cfRule>
  </conditionalFormatting>
  <conditionalFormatting sqref="AK272">
    <cfRule type="containsText" dxfId="1473" priority="1567" operator="containsText" text="oui">
      <formula>NOT(ISERROR(SEARCH("oui",AK272)))</formula>
    </cfRule>
  </conditionalFormatting>
  <conditionalFormatting sqref="V272 X272 AK272 A272:C272 E272:F272 I272:N272 P272:T272">
    <cfRule type="containsBlanks" dxfId="1472" priority="1566">
      <formula>LEN(TRIM(A272))=0</formula>
    </cfRule>
  </conditionalFormatting>
  <conditionalFormatting sqref="AK273">
    <cfRule type="containsText" dxfId="1471" priority="1565" operator="containsText" text="oui">
      <formula>NOT(ISERROR(SEARCH("oui",AK273)))</formula>
    </cfRule>
  </conditionalFormatting>
  <conditionalFormatting sqref="V273 X273 AK273 A273:C273 E273:F273 I273:N273 P273:T273">
    <cfRule type="containsBlanks" dxfId="1470" priority="1564">
      <formula>LEN(TRIM(A273))=0</formula>
    </cfRule>
  </conditionalFormatting>
  <conditionalFormatting sqref="AK274">
    <cfRule type="containsText" dxfId="1469" priority="1563" operator="containsText" text="oui">
      <formula>NOT(ISERROR(SEARCH("oui",AK274)))</formula>
    </cfRule>
  </conditionalFormatting>
  <conditionalFormatting sqref="V274 X274 AK274 A274:C274 E274:F274 I274:N274 P274:T274">
    <cfRule type="containsBlanks" dxfId="1468" priority="1562">
      <formula>LEN(TRIM(A274))=0</formula>
    </cfRule>
  </conditionalFormatting>
  <conditionalFormatting sqref="AK275">
    <cfRule type="containsText" dxfId="1467" priority="1561" operator="containsText" text="oui">
      <formula>NOT(ISERROR(SEARCH("oui",AK275)))</formula>
    </cfRule>
  </conditionalFormatting>
  <conditionalFormatting sqref="V275 X275 AK275 A275:C275 E275:F275 I275:N275 P275:T275">
    <cfRule type="containsBlanks" dxfId="1466" priority="1560">
      <formula>LEN(TRIM(A275))=0</formula>
    </cfRule>
  </conditionalFormatting>
  <conditionalFormatting sqref="AK276">
    <cfRule type="containsText" dxfId="1465" priority="1559" operator="containsText" text="oui">
      <formula>NOT(ISERROR(SEARCH("oui",AK276)))</formula>
    </cfRule>
  </conditionalFormatting>
  <conditionalFormatting sqref="V276 X276 AK276 A276:C276 E276:F276 I276:N276 P276:T276">
    <cfRule type="containsBlanks" dxfId="1464" priority="1558">
      <formula>LEN(TRIM(A276))=0</formula>
    </cfRule>
  </conditionalFormatting>
  <conditionalFormatting sqref="AK277">
    <cfRule type="containsText" dxfId="1463" priority="1557" operator="containsText" text="oui">
      <formula>NOT(ISERROR(SEARCH("oui",AK277)))</formula>
    </cfRule>
  </conditionalFormatting>
  <conditionalFormatting sqref="V277 X277 AK277 A277:C277 E277:F277 I277:N277 P277:T277">
    <cfRule type="containsBlanks" dxfId="1462" priority="1556">
      <formula>LEN(TRIM(A277))=0</formula>
    </cfRule>
  </conditionalFormatting>
  <conditionalFormatting sqref="AK278">
    <cfRule type="containsText" dxfId="1461" priority="1555" operator="containsText" text="oui">
      <formula>NOT(ISERROR(SEARCH("oui",AK278)))</formula>
    </cfRule>
  </conditionalFormatting>
  <conditionalFormatting sqref="V278 X278 AK278 A278:C278 E278:F278 I278:N278 P278:T278">
    <cfRule type="containsBlanks" dxfId="1460" priority="1554">
      <formula>LEN(TRIM(A278))=0</formula>
    </cfRule>
  </conditionalFormatting>
  <conditionalFormatting sqref="AK279">
    <cfRule type="containsText" dxfId="1459" priority="1553" operator="containsText" text="oui">
      <formula>NOT(ISERROR(SEARCH("oui",AK279)))</formula>
    </cfRule>
  </conditionalFormatting>
  <conditionalFormatting sqref="V279 X279 AK279 A279:C279 E279:F279 I279:N279 P279:T279">
    <cfRule type="containsBlanks" dxfId="1458" priority="1552">
      <formula>LEN(TRIM(A279))=0</formula>
    </cfRule>
  </conditionalFormatting>
  <conditionalFormatting sqref="AK280">
    <cfRule type="containsText" dxfId="1457" priority="1551" operator="containsText" text="oui">
      <formula>NOT(ISERROR(SEARCH("oui",AK280)))</formula>
    </cfRule>
  </conditionalFormatting>
  <conditionalFormatting sqref="V280 X280 AK280 A280:C280 E280:F280 I280:N280 P280:T280">
    <cfRule type="containsBlanks" dxfId="1456" priority="1550">
      <formula>LEN(TRIM(A280))=0</formula>
    </cfRule>
  </conditionalFormatting>
  <conditionalFormatting sqref="AK281">
    <cfRule type="containsText" dxfId="1455" priority="1549" operator="containsText" text="oui">
      <formula>NOT(ISERROR(SEARCH("oui",AK281)))</formula>
    </cfRule>
  </conditionalFormatting>
  <conditionalFormatting sqref="V281 X281 AK281 A281:C281 E281:F281 I281:N281 P281:T281">
    <cfRule type="containsBlanks" dxfId="1454" priority="1548">
      <formula>LEN(TRIM(A281))=0</formula>
    </cfRule>
  </conditionalFormatting>
  <conditionalFormatting sqref="AK282">
    <cfRule type="containsText" dxfId="1453" priority="1547" operator="containsText" text="oui">
      <formula>NOT(ISERROR(SEARCH("oui",AK282)))</formula>
    </cfRule>
  </conditionalFormatting>
  <conditionalFormatting sqref="V282 X282 AK282 A282:C282 E282:F282 I282:N282 P282:T282">
    <cfRule type="containsBlanks" dxfId="1452" priority="1546">
      <formula>LEN(TRIM(A282))=0</formula>
    </cfRule>
  </conditionalFormatting>
  <conditionalFormatting sqref="AK283">
    <cfRule type="containsText" dxfId="1451" priority="1545" operator="containsText" text="oui">
      <formula>NOT(ISERROR(SEARCH("oui",AK283)))</formula>
    </cfRule>
  </conditionalFormatting>
  <conditionalFormatting sqref="V283 X283 AK283 A283:C283 E283:F283 I283:N283 P283:T283">
    <cfRule type="containsBlanks" dxfId="1450" priority="1544">
      <formula>LEN(TRIM(A283))=0</formula>
    </cfRule>
  </conditionalFormatting>
  <conditionalFormatting sqref="AK284">
    <cfRule type="containsText" dxfId="1449" priority="1543" operator="containsText" text="oui">
      <formula>NOT(ISERROR(SEARCH("oui",AK284)))</formula>
    </cfRule>
  </conditionalFormatting>
  <conditionalFormatting sqref="V284 X284 AK284 A284:C284 E284:F284 I284:N284 P284:T284">
    <cfRule type="containsBlanks" dxfId="1448" priority="1542">
      <formula>LEN(TRIM(A284))=0</formula>
    </cfRule>
  </conditionalFormatting>
  <conditionalFormatting sqref="AK285">
    <cfRule type="containsText" dxfId="1447" priority="1541" operator="containsText" text="oui">
      <formula>NOT(ISERROR(SEARCH("oui",AK285)))</formula>
    </cfRule>
  </conditionalFormatting>
  <conditionalFormatting sqref="V285 X285 AK285 A285:C285 E285:F285 I285:N285 P285:T285">
    <cfRule type="containsBlanks" dxfId="1446" priority="1540">
      <formula>LEN(TRIM(A285))=0</formula>
    </cfRule>
  </conditionalFormatting>
  <conditionalFormatting sqref="AK286">
    <cfRule type="containsText" dxfId="1445" priority="1539" operator="containsText" text="oui">
      <formula>NOT(ISERROR(SEARCH("oui",AK286)))</formula>
    </cfRule>
  </conditionalFormatting>
  <conditionalFormatting sqref="V286 X286 AK286 A286:C286 E286:F286 I286:N286 P286:T286">
    <cfRule type="containsBlanks" dxfId="1444" priority="1538">
      <formula>LEN(TRIM(A286))=0</formula>
    </cfRule>
  </conditionalFormatting>
  <conditionalFormatting sqref="AK287">
    <cfRule type="containsText" dxfId="1443" priority="1537" operator="containsText" text="oui">
      <formula>NOT(ISERROR(SEARCH("oui",AK287)))</formula>
    </cfRule>
  </conditionalFormatting>
  <conditionalFormatting sqref="V287 X287 AK287 A287:C287 E287:F287 I287:N287 P287:T287">
    <cfRule type="containsBlanks" dxfId="1442" priority="1536">
      <formula>LEN(TRIM(A287))=0</formula>
    </cfRule>
  </conditionalFormatting>
  <conditionalFormatting sqref="AK288">
    <cfRule type="containsText" dxfId="1441" priority="1535" operator="containsText" text="oui">
      <formula>NOT(ISERROR(SEARCH("oui",AK288)))</formula>
    </cfRule>
  </conditionalFormatting>
  <conditionalFormatting sqref="V288 X288 AK288 A288:C288 E288:F288 I288:N288 P288:T288">
    <cfRule type="containsBlanks" dxfId="1440" priority="1534">
      <formula>LEN(TRIM(A288))=0</formula>
    </cfRule>
  </conditionalFormatting>
  <conditionalFormatting sqref="AK289">
    <cfRule type="containsText" dxfId="1439" priority="1533" operator="containsText" text="oui">
      <formula>NOT(ISERROR(SEARCH("oui",AK289)))</formula>
    </cfRule>
  </conditionalFormatting>
  <conditionalFormatting sqref="V289 X289 AK289 A289:C289 E289:F289 I289:N289 P289:T289">
    <cfRule type="containsBlanks" dxfId="1438" priority="1532">
      <formula>LEN(TRIM(A289))=0</formula>
    </cfRule>
  </conditionalFormatting>
  <conditionalFormatting sqref="AK290">
    <cfRule type="containsText" dxfId="1437" priority="1531" operator="containsText" text="oui">
      <formula>NOT(ISERROR(SEARCH("oui",AK290)))</formula>
    </cfRule>
  </conditionalFormatting>
  <conditionalFormatting sqref="V290 X290 AK290 A290:C290 E290:F290 I290:N290 P290:T290">
    <cfRule type="containsBlanks" dxfId="1436" priority="1530">
      <formula>LEN(TRIM(A290))=0</formula>
    </cfRule>
  </conditionalFormatting>
  <conditionalFormatting sqref="AK291">
    <cfRule type="containsText" dxfId="1435" priority="1529" operator="containsText" text="oui">
      <formula>NOT(ISERROR(SEARCH("oui",AK291)))</formula>
    </cfRule>
  </conditionalFormatting>
  <conditionalFormatting sqref="V291 X291 AK291 A291:C291 E291:F291 I291:N291 P291:T291">
    <cfRule type="containsBlanks" dxfId="1434" priority="1528">
      <formula>LEN(TRIM(A291))=0</formula>
    </cfRule>
  </conditionalFormatting>
  <conditionalFormatting sqref="AK292">
    <cfRule type="containsText" dxfId="1433" priority="1527" operator="containsText" text="oui">
      <formula>NOT(ISERROR(SEARCH("oui",AK292)))</formula>
    </cfRule>
  </conditionalFormatting>
  <conditionalFormatting sqref="V292 X292 AK292 A292:C292 E292:F292 I292:N292 P292:T292">
    <cfRule type="containsBlanks" dxfId="1432" priority="1526">
      <formula>LEN(TRIM(A292))=0</formula>
    </cfRule>
  </conditionalFormatting>
  <conditionalFormatting sqref="AK293">
    <cfRule type="containsText" dxfId="1431" priority="1525" operator="containsText" text="oui">
      <formula>NOT(ISERROR(SEARCH("oui",AK293)))</formula>
    </cfRule>
  </conditionalFormatting>
  <conditionalFormatting sqref="V293 X293 AK293 A293:C293 E293:F293 I293:N293 P293:T293">
    <cfRule type="containsBlanks" dxfId="1430" priority="1524">
      <formula>LEN(TRIM(A293))=0</formula>
    </cfRule>
  </conditionalFormatting>
  <conditionalFormatting sqref="AK294">
    <cfRule type="containsText" dxfId="1429" priority="1523" operator="containsText" text="oui">
      <formula>NOT(ISERROR(SEARCH("oui",AK294)))</formula>
    </cfRule>
  </conditionalFormatting>
  <conditionalFormatting sqref="V294 X294 AK294 A294:C294 E294:F294 I294:N294 P294:T294">
    <cfRule type="containsBlanks" dxfId="1428" priority="1522">
      <formula>LEN(TRIM(A294))=0</formula>
    </cfRule>
  </conditionalFormatting>
  <conditionalFormatting sqref="AK295">
    <cfRule type="containsText" dxfId="1427" priority="1521" operator="containsText" text="oui">
      <formula>NOT(ISERROR(SEARCH("oui",AK295)))</formula>
    </cfRule>
  </conditionalFormatting>
  <conditionalFormatting sqref="V295 X295 AK295 A295:C295 E295:F295 I295:N295 P295:T295">
    <cfRule type="containsBlanks" dxfId="1426" priority="1520">
      <formula>LEN(TRIM(A295))=0</formula>
    </cfRule>
  </conditionalFormatting>
  <conditionalFormatting sqref="AK296">
    <cfRule type="containsText" dxfId="1425" priority="1519" operator="containsText" text="oui">
      <formula>NOT(ISERROR(SEARCH("oui",AK296)))</formula>
    </cfRule>
  </conditionalFormatting>
  <conditionalFormatting sqref="V296 X296 AK296 A296:C296 E296:F296 I296:N296 P296:T296">
    <cfRule type="containsBlanks" dxfId="1424" priority="1518">
      <formula>LEN(TRIM(A296))=0</formula>
    </cfRule>
  </conditionalFormatting>
  <conditionalFormatting sqref="AK297">
    <cfRule type="containsText" dxfId="1423" priority="1517" operator="containsText" text="oui">
      <formula>NOT(ISERROR(SEARCH("oui",AK297)))</formula>
    </cfRule>
  </conditionalFormatting>
  <conditionalFormatting sqref="V297 X297 AK297 A297:C297 E297:F297 I297:N297 P297:T297">
    <cfRule type="containsBlanks" dxfId="1422" priority="1516">
      <formula>LEN(TRIM(A297))=0</formula>
    </cfRule>
  </conditionalFormatting>
  <conditionalFormatting sqref="AK298">
    <cfRule type="containsText" dxfId="1421" priority="1515" operator="containsText" text="oui">
      <formula>NOT(ISERROR(SEARCH("oui",AK298)))</formula>
    </cfRule>
  </conditionalFormatting>
  <conditionalFormatting sqref="V298 X298 AK298 A298:C298 E298:F298 I298:N298 P298:T298">
    <cfRule type="containsBlanks" dxfId="1420" priority="1514">
      <formula>LEN(TRIM(A298))=0</formula>
    </cfRule>
  </conditionalFormatting>
  <conditionalFormatting sqref="AK299">
    <cfRule type="containsText" dxfId="1419" priority="1513" operator="containsText" text="oui">
      <formula>NOT(ISERROR(SEARCH("oui",AK299)))</formula>
    </cfRule>
  </conditionalFormatting>
  <conditionalFormatting sqref="V299 X299 AK299 A299:C299 E299:F299 I299:N299 P299:T299">
    <cfRule type="containsBlanks" dxfId="1418" priority="1512">
      <formula>LEN(TRIM(A299))=0</formula>
    </cfRule>
  </conditionalFormatting>
  <conditionalFormatting sqref="AK300">
    <cfRule type="containsText" dxfId="1417" priority="1511" operator="containsText" text="oui">
      <formula>NOT(ISERROR(SEARCH("oui",AK300)))</formula>
    </cfRule>
  </conditionalFormatting>
  <conditionalFormatting sqref="V300 X300 AK300 A300:C300 E300:F300 I300:N300 P300:T300">
    <cfRule type="containsBlanks" dxfId="1416" priority="1510">
      <formula>LEN(TRIM(A300))=0</formula>
    </cfRule>
  </conditionalFormatting>
  <conditionalFormatting sqref="AK301">
    <cfRule type="containsText" dxfId="1415" priority="1509" operator="containsText" text="oui">
      <formula>NOT(ISERROR(SEARCH("oui",AK301)))</formula>
    </cfRule>
  </conditionalFormatting>
  <conditionalFormatting sqref="V301 X301 AK301 A301:C301 E301:F301 I301:N301 P301:T301">
    <cfRule type="containsBlanks" dxfId="1414" priority="1508">
      <formula>LEN(TRIM(A301))=0</formula>
    </cfRule>
  </conditionalFormatting>
  <conditionalFormatting sqref="AK302">
    <cfRule type="containsText" dxfId="1413" priority="1507" operator="containsText" text="oui">
      <formula>NOT(ISERROR(SEARCH("oui",AK302)))</formula>
    </cfRule>
  </conditionalFormatting>
  <conditionalFormatting sqref="V302 X302 AK302 A302:C302 E302:F302 I302:N302 P302:T302">
    <cfRule type="containsBlanks" dxfId="1412" priority="1506">
      <formula>LEN(TRIM(A302))=0</formula>
    </cfRule>
  </conditionalFormatting>
  <conditionalFormatting sqref="AK303">
    <cfRule type="containsText" dxfId="1411" priority="1505" operator="containsText" text="oui">
      <formula>NOT(ISERROR(SEARCH("oui",AK303)))</formula>
    </cfRule>
  </conditionalFormatting>
  <conditionalFormatting sqref="V303 X303 AK303 A303:C303 E303:F303 I303:N303 P303:T303">
    <cfRule type="containsBlanks" dxfId="1410" priority="1504">
      <formula>LEN(TRIM(A303))=0</formula>
    </cfRule>
  </conditionalFormatting>
  <conditionalFormatting sqref="AK304">
    <cfRule type="containsText" dxfId="1409" priority="1503" operator="containsText" text="oui">
      <formula>NOT(ISERROR(SEARCH("oui",AK304)))</formula>
    </cfRule>
  </conditionalFormatting>
  <conditionalFormatting sqref="V304 X304 AK304 A304:C304 E304:F304 I304:N304 P304:T304">
    <cfRule type="containsBlanks" dxfId="1408" priority="1502">
      <formula>LEN(TRIM(A304))=0</formula>
    </cfRule>
  </conditionalFormatting>
  <conditionalFormatting sqref="AK305">
    <cfRule type="containsText" dxfId="1407" priority="1501" operator="containsText" text="oui">
      <formula>NOT(ISERROR(SEARCH("oui",AK305)))</formula>
    </cfRule>
  </conditionalFormatting>
  <conditionalFormatting sqref="V305 X305 AK305 A305:C305 E305:F305 I305:N305 P305:T305">
    <cfRule type="containsBlanks" dxfId="1406" priority="1500">
      <formula>LEN(TRIM(A305))=0</formula>
    </cfRule>
  </conditionalFormatting>
  <conditionalFormatting sqref="AK306">
    <cfRule type="containsText" dxfId="1405" priority="1499" operator="containsText" text="oui">
      <formula>NOT(ISERROR(SEARCH("oui",AK306)))</formula>
    </cfRule>
  </conditionalFormatting>
  <conditionalFormatting sqref="V306 X306 AK306 A306:C306 E306:F306 I306:N306 P306:T306">
    <cfRule type="containsBlanks" dxfId="1404" priority="1498">
      <formula>LEN(TRIM(A306))=0</formula>
    </cfRule>
  </conditionalFormatting>
  <conditionalFormatting sqref="AK307">
    <cfRule type="containsText" dxfId="1403" priority="1497" operator="containsText" text="oui">
      <formula>NOT(ISERROR(SEARCH("oui",AK307)))</formula>
    </cfRule>
  </conditionalFormatting>
  <conditionalFormatting sqref="V307 X307 AK307 A307:C307 E307:F307 I307:N307 P307:T307">
    <cfRule type="containsBlanks" dxfId="1402" priority="1496">
      <formula>LEN(TRIM(A307))=0</formula>
    </cfRule>
  </conditionalFormatting>
  <conditionalFormatting sqref="AK308">
    <cfRule type="containsText" dxfId="1401" priority="1495" operator="containsText" text="oui">
      <formula>NOT(ISERROR(SEARCH("oui",AK308)))</formula>
    </cfRule>
  </conditionalFormatting>
  <conditionalFormatting sqref="V308 X308 AK308 A308:C308 E308:F308 I308:N308 P308:T308">
    <cfRule type="containsBlanks" dxfId="1400" priority="1494">
      <formula>LEN(TRIM(A308))=0</formula>
    </cfRule>
  </conditionalFormatting>
  <conditionalFormatting sqref="AK309">
    <cfRule type="containsText" dxfId="1399" priority="1493" operator="containsText" text="oui">
      <formula>NOT(ISERROR(SEARCH("oui",AK309)))</formula>
    </cfRule>
  </conditionalFormatting>
  <conditionalFormatting sqref="V309 X309 AK309 A309:C309 E309:F309 I309:N309 P309:T309">
    <cfRule type="containsBlanks" dxfId="1398" priority="1492">
      <formula>LEN(TRIM(A309))=0</formula>
    </cfRule>
  </conditionalFormatting>
  <conditionalFormatting sqref="AK310">
    <cfRule type="containsText" dxfId="1397" priority="1491" operator="containsText" text="oui">
      <formula>NOT(ISERROR(SEARCH("oui",AK310)))</formula>
    </cfRule>
  </conditionalFormatting>
  <conditionalFormatting sqref="V310 X310 AK310 A310:C310 E310:F310 I310:N310 P310:T310">
    <cfRule type="containsBlanks" dxfId="1396" priority="1490">
      <formula>LEN(TRIM(A310))=0</formula>
    </cfRule>
  </conditionalFormatting>
  <conditionalFormatting sqref="AK311">
    <cfRule type="containsText" dxfId="1395" priority="1489" operator="containsText" text="oui">
      <formula>NOT(ISERROR(SEARCH("oui",AK311)))</formula>
    </cfRule>
  </conditionalFormatting>
  <conditionalFormatting sqref="V311 X311 AK311 A311:C311 E311:F311 I311:N311 P311:T311">
    <cfRule type="containsBlanks" dxfId="1394" priority="1488">
      <formula>LEN(TRIM(A311))=0</formula>
    </cfRule>
  </conditionalFormatting>
  <conditionalFormatting sqref="AK312">
    <cfRule type="containsText" dxfId="1393" priority="1487" operator="containsText" text="oui">
      <formula>NOT(ISERROR(SEARCH("oui",AK312)))</formula>
    </cfRule>
  </conditionalFormatting>
  <conditionalFormatting sqref="V312 X312 AK312 A312:C312 E312:F312 I312:N312 P312:T312">
    <cfRule type="containsBlanks" dxfId="1392" priority="1486">
      <formula>LEN(TRIM(A312))=0</formula>
    </cfRule>
  </conditionalFormatting>
  <conditionalFormatting sqref="AK313">
    <cfRule type="containsText" dxfId="1391" priority="1485" operator="containsText" text="oui">
      <formula>NOT(ISERROR(SEARCH("oui",AK313)))</formula>
    </cfRule>
  </conditionalFormatting>
  <conditionalFormatting sqref="V313 X313 AK313 A313:C313 E313:F313 I313:N313 P313:T313">
    <cfRule type="containsBlanks" dxfId="1390" priority="1484">
      <formula>LEN(TRIM(A313))=0</formula>
    </cfRule>
  </conditionalFormatting>
  <conditionalFormatting sqref="AK314">
    <cfRule type="containsText" dxfId="1389" priority="1483" operator="containsText" text="oui">
      <formula>NOT(ISERROR(SEARCH("oui",AK314)))</formula>
    </cfRule>
  </conditionalFormatting>
  <conditionalFormatting sqref="V314 X314 AK314 A314:C314 E314:F314 I314:N314 P314:T314">
    <cfRule type="containsBlanks" dxfId="1388" priority="1482">
      <formula>LEN(TRIM(A314))=0</formula>
    </cfRule>
  </conditionalFormatting>
  <conditionalFormatting sqref="AK315">
    <cfRule type="containsText" dxfId="1387" priority="1481" operator="containsText" text="oui">
      <formula>NOT(ISERROR(SEARCH("oui",AK315)))</formula>
    </cfRule>
  </conditionalFormatting>
  <conditionalFormatting sqref="V315 X315 AK315 A315:C315 E315:F315 I315:N315 P315:T315">
    <cfRule type="containsBlanks" dxfId="1386" priority="1480">
      <formula>LEN(TRIM(A315))=0</formula>
    </cfRule>
  </conditionalFormatting>
  <conditionalFormatting sqref="AK316">
    <cfRule type="containsText" dxfId="1385" priority="1479" operator="containsText" text="oui">
      <formula>NOT(ISERROR(SEARCH("oui",AK316)))</formula>
    </cfRule>
  </conditionalFormatting>
  <conditionalFormatting sqref="V316 X316 AK316 A316:C316 E316:F316 I316:N316 P316:T316">
    <cfRule type="containsBlanks" dxfId="1384" priority="1478">
      <formula>LEN(TRIM(A316))=0</formula>
    </cfRule>
  </conditionalFormatting>
  <conditionalFormatting sqref="AK317">
    <cfRule type="containsText" dxfId="1383" priority="1477" operator="containsText" text="oui">
      <formula>NOT(ISERROR(SEARCH("oui",AK317)))</formula>
    </cfRule>
  </conditionalFormatting>
  <conditionalFormatting sqref="V317 X317 AK317 A317:C317 E317:F317 I317:N317 P317:T317">
    <cfRule type="containsBlanks" dxfId="1382" priority="1476">
      <formula>LEN(TRIM(A317))=0</formula>
    </cfRule>
  </conditionalFormatting>
  <conditionalFormatting sqref="AK318">
    <cfRule type="containsText" dxfId="1381" priority="1475" operator="containsText" text="oui">
      <formula>NOT(ISERROR(SEARCH("oui",AK318)))</formula>
    </cfRule>
  </conditionalFormatting>
  <conditionalFormatting sqref="V318 X318 AK318 A318:C318 E318:F318 I318:N318 P318:T318">
    <cfRule type="containsBlanks" dxfId="1380" priority="1474">
      <formula>LEN(TRIM(A318))=0</formula>
    </cfRule>
  </conditionalFormatting>
  <conditionalFormatting sqref="AK319">
    <cfRule type="containsText" dxfId="1379" priority="1473" operator="containsText" text="oui">
      <formula>NOT(ISERROR(SEARCH("oui",AK319)))</formula>
    </cfRule>
  </conditionalFormatting>
  <conditionalFormatting sqref="V319 X319 AK319 A319:C319 E319:F319 I319:N319 P319:T319">
    <cfRule type="containsBlanks" dxfId="1378" priority="1472">
      <formula>LEN(TRIM(A319))=0</formula>
    </cfRule>
  </conditionalFormatting>
  <conditionalFormatting sqref="AK320">
    <cfRule type="containsText" dxfId="1377" priority="1471" operator="containsText" text="oui">
      <formula>NOT(ISERROR(SEARCH("oui",AK320)))</formula>
    </cfRule>
  </conditionalFormatting>
  <conditionalFormatting sqref="V320 X320 AK320 A320:C320 E320:F320 I320:N320 P320:T320">
    <cfRule type="containsBlanks" dxfId="1376" priority="1470">
      <formula>LEN(TRIM(A320))=0</formula>
    </cfRule>
  </conditionalFormatting>
  <conditionalFormatting sqref="AK321">
    <cfRule type="containsText" dxfId="1375" priority="1469" operator="containsText" text="oui">
      <formula>NOT(ISERROR(SEARCH("oui",AK321)))</formula>
    </cfRule>
  </conditionalFormatting>
  <conditionalFormatting sqref="V321 X321 AK321 A321:C321 E321:F321 I321:N321 P321:T321">
    <cfRule type="containsBlanks" dxfId="1374" priority="1468">
      <formula>LEN(TRIM(A321))=0</formula>
    </cfRule>
  </conditionalFormatting>
  <conditionalFormatting sqref="AK322">
    <cfRule type="containsText" dxfId="1373" priority="1467" operator="containsText" text="oui">
      <formula>NOT(ISERROR(SEARCH("oui",AK322)))</formula>
    </cfRule>
  </conditionalFormatting>
  <conditionalFormatting sqref="V322 X322 AK322 A322:C322 E322:F322 I322:N322 P322:T322">
    <cfRule type="containsBlanks" dxfId="1372" priority="1466">
      <formula>LEN(TRIM(A322))=0</formula>
    </cfRule>
  </conditionalFormatting>
  <conditionalFormatting sqref="AK323">
    <cfRule type="containsText" dxfId="1371" priority="1465" operator="containsText" text="oui">
      <formula>NOT(ISERROR(SEARCH("oui",AK323)))</formula>
    </cfRule>
  </conditionalFormatting>
  <conditionalFormatting sqref="V323 X323 AK323 A323:C323 E323:F323 I323:N323 P323:T323">
    <cfRule type="containsBlanks" dxfId="1370" priority="1464">
      <formula>LEN(TRIM(A323))=0</formula>
    </cfRule>
  </conditionalFormatting>
  <conditionalFormatting sqref="AK324">
    <cfRule type="containsText" dxfId="1369" priority="1463" operator="containsText" text="oui">
      <formula>NOT(ISERROR(SEARCH("oui",AK324)))</formula>
    </cfRule>
  </conditionalFormatting>
  <conditionalFormatting sqref="V324 X324 AK324 A324:C324 E324:F324 I324:N324 P324:T324">
    <cfRule type="containsBlanks" dxfId="1368" priority="1462">
      <formula>LEN(TRIM(A324))=0</formula>
    </cfRule>
  </conditionalFormatting>
  <conditionalFormatting sqref="AK325">
    <cfRule type="containsText" dxfId="1367" priority="1461" operator="containsText" text="oui">
      <formula>NOT(ISERROR(SEARCH("oui",AK325)))</formula>
    </cfRule>
  </conditionalFormatting>
  <conditionalFormatting sqref="V325 X325 AK325 A325:C325 E325:F325 I325:N325 P325:T325">
    <cfRule type="containsBlanks" dxfId="1366" priority="1460">
      <formula>LEN(TRIM(A325))=0</formula>
    </cfRule>
  </conditionalFormatting>
  <conditionalFormatting sqref="AK326">
    <cfRule type="containsText" dxfId="1365" priority="1459" operator="containsText" text="oui">
      <formula>NOT(ISERROR(SEARCH("oui",AK326)))</formula>
    </cfRule>
  </conditionalFormatting>
  <conditionalFormatting sqref="V326 X326 AK326 A326:C326 E326:F326 I326:N326 P326:T326">
    <cfRule type="containsBlanks" dxfId="1364" priority="1458">
      <formula>LEN(TRIM(A326))=0</formula>
    </cfRule>
  </conditionalFormatting>
  <conditionalFormatting sqref="AK327">
    <cfRule type="containsText" dxfId="1363" priority="1457" operator="containsText" text="oui">
      <formula>NOT(ISERROR(SEARCH("oui",AK327)))</formula>
    </cfRule>
  </conditionalFormatting>
  <conditionalFormatting sqref="V327 X327 AK327 A327:C327 E327:F327 I327:N327 P327:T327">
    <cfRule type="containsBlanks" dxfId="1362" priority="1456">
      <formula>LEN(TRIM(A327))=0</formula>
    </cfRule>
  </conditionalFormatting>
  <conditionalFormatting sqref="AK328">
    <cfRule type="containsText" dxfId="1361" priority="1455" operator="containsText" text="oui">
      <formula>NOT(ISERROR(SEARCH("oui",AK328)))</formula>
    </cfRule>
  </conditionalFormatting>
  <conditionalFormatting sqref="V328 X328 AK328 A328:C328 E328:F328 I328:N328 P328:T328">
    <cfRule type="containsBlanks" dxfId="1360" priority="1454">
      <formula>LEN(TRIM(A328))=0</formula>
    </cfRule>
  </conditionalFormatting>
  <conditionalFormatting sqref="AK329">
    <cfRule type="containsText" dxfId="1359" priority="1453" operator="containsText" text="oui">
      <formula>NOT(ISERROR(SEARCH("oui",AK329)))</formula>
    </cfRule>
  </conditionalFormatting>
  <conditionalFormatting sqref="V329 X329 AK329 A329:C329 E329:F329 I329:N329 P329:T329">
    <cfRule type="containsBlanks" dxfId="1358" priority="1452">
      <formula>LEN(TRIM(A329))=0</formula>
    </cfRule>
  </conditionalFormatting>
  <conditionalFormatting sqref="AK330">
    <cfRule type="containsText" dxfId="1357" priority="1451" operator="containsText" text="oui">
      <formula>NOT(ISERROR(SEARCH("oui",AK330)))</formula>
    </cfRule>
  </conditionalFormatting>
  <conditionalFormatting sqref="V330 X330 AK330 A330:C330 E330:F330 I330:N330 P330:T330">
    <cfRule type="containsBlanks" dxfId="1356" priority="1450">
      <formula>LEN(TRIM(A330))=0</formula>
    </cfRule>
  </conditionalFormatting>
  <conditionalFormatting sqref="AK331">
    <cfRule type="containsText" dxfId="1355" priority="1449" operator="containsText" text="oui">
      <formula>NOT(ISERROR(SEARCH("oui",AK331)))</formula>
    </cfRule>
  </conditionalFormatting>
  <conditionalFormatting sqref="V331 X331 AK331 A331:C331 E331:F331 I331:N331 P331:T331">
    <cfRule type="containsBlanks" dxfId="1354" priority="1448">
      <formula>LEN(TRIM(A331))=0</formula>
    </cfRule>
  </conditionalFormatting>
  <conditionalFormatting sqref="AK332">
    <cfRule type="containsText" dxfId="1353" priority="1447" operator="containsText" text="oui">
      <formula>NOT(ISERROR(SEARCH("oui",AK332)))</formula>
    </cfRule>
  </conditionalFormatting>
  <conditionalFormatting sqref="V332 X332 AK332 A332:C332 E332:F332 I332:N332 P332:T332">
    <cfRule type="containsBlanks" dxfId="1352" priority="1446">
      <formula>LEN(TRIM(A332))=0</formula>
    </cfRule>
  </conditionalFormatting>
  <conditionalFormatting sqref="AK333">
    <cfRule type="containsText" dxfId="1351" priority="1445" operator="containsText" text="oui">
      <formula>NOT(ISERROR(SEARCH("oui",AK333)))</formula>
    </cfRule>
  </conditionalFormatting>
  <conditionalFormatting sqref="V333 X333 AK333 A333:C333 E333:F333 I333:N333 P333:T333">
    <cfRule type="containsBlanks" dxfId="1350" priority="1444">
      <formula>LEN(TRIM(A333))=0</formula>
    </cfRule>
  </conditionalFormatting>
  <conditionalFormatting sqref="AK334">
    <cfRule type="containsText" dxfId="1349" priority="1443" operator="containsText" text="oui">
      <formula>NOT(ISERROR(SEARCH("oui",AK334)))</formula>
    </cfRule>
  </conditionalFormatting>
  <conditionalFormatting sqref="V334 X334 AK334 A334:C334 E334:F334 I334:N334 P334:T334">
    <cfRule type="containsBlanks" dxfId="1348" priority="1442">
      <formula>LEN(TRIM(A334))=0</formula>
    </cfRule>
  </conditionalFormatting>
  <conditionalFormatting sqref="AK335">
    <cfRule type="containsText" dxfId="1347" priority="1441" operator="containsText" text="oui">
      <formula>NOT(ISERROR(SEARCH("oui",AK335)))</formula>
    </cfRule>
  </conditionalFormatting>
  <conditionalFormatting sqref="V335 X335 AK335 A335:C335 E335:F335 I335:N335 P335:T335">
    <cfRule type="containsBlanks" dxfId="1346" priority="1440">
      <formula>LEN(TRIM(A335))=0</formula>
    </cfRule>
  </conditionalFormatting>
  <conditionalFormatting sqref="AK336">
    <cfRule type="containsText" dxfId="1345" priority="1439" operator="containsText" text="oui">
      <formula>NOT(ISERROR(SEARCH("oui",AK336)))</formula>
    </cfRule>
  </conditionalFormatting>
  <conditionalFormatting sqref="V336 X336 AK336 A336:C336 E336:F336 I336:N336 P336:T336">
    <cfRule type="containsBlanks" dxfId="1344" priority="1438">
      <formula>LEN(TRIM(A336))=0</formula>
    </cfRule>
  </conditionalFormatting>
  <conditionalFormatting sqref="AK337">
    <cfRule type="containsText" dxfId="1343" priority="1437" operator="containsText" text="oui">
      <formula>NOT(ISERROR(SEARCH("oui",AK337)))</formula>
    </cfRule>
  </conditionalFormatting>
  <conditionalFormatting sqref="V337 X337 AK337 A337:C337 E337:F337 I337:N337 P337:T337">
    <cfRule type="containsBlanks" dxfId="1342" priority="1436">
      <formula>LEN(TRIM(A337))=0</formula>
    </cfRule>
  </conditionalFormatting>
  <conditionalFormatting sqref="AK338">
    <cfRule type="containsText" dxfId="1341" priority="1435" operator="containsText" text="oui">
      <formula>NOT(ISERROR(SEARCH("oui",AK338)))</formula>
    </cfRule>
  </conditionalFormatting>
  <conditionalFormatting sqref="V338 X338 AK338 A338:C338 E338:F338 I338:N338 P338:T338">
    <cfRule type="containsBlanks" dxfId="1340" priority="1434">
      <formula>LEN(TRIM(A338))=0</formula>
    </cfRule>
  </conditionalFormatting>
  <conditionalFormatting sqref="AK339">
    <cfRule type="containsText" dxfId="1339" priority="1433" operator="containsText" text="oui">
      <formula>NOT(ISERROR(SEARCH("oui",AK339)))</formula>
    </cfRule>
  </conditionalFormatting>
  <conditionalFormatting sqref="V339 X339 AK339 A339:C339 E339:F339 I339:N339 P339:T339">
    <cfRule type="containsBlanks" dxfId="1338" priority="1432">
      <formula>LEN(TRIM(A339))=0</formula>
    </cfRule>
  </conditionalFormatting>
  <conditionalFormatting sqref="AK340">
    <cfRule type="containsText" dxfId="1337" priority="1431" operator="containsText" text="oui">
      <formula>NOT(ISERROR(SEARCH("oui",AK340)))</formula>
    </cfRule>
  </conditionalFormatting>
  <conditionalFormatting sqref="V340 X340 AK340 A340:C340 E340:F340 I340:N340 P340:T340">
    <cfRule type="containsBlanks" dxfId="1336" priority="1430">
      <formula>LEN(TRIM(A340))=0</formula>
    </cfRule>
  </conditionalFormatting>
  <conditionalFormatting sqref="AK341">
    <cfRule type="containsText" dxfId="1335" priority="1429" operator="containsText" text="oui">
      <formula>NOT(ISERROR(SEARCH("oui",AK341)))</formula>
    </cfRule>
  </conditionalFormatting>
  <conditionalFormatting sqref="V341 X341 AK341 A341:C341 E341:F341 I341:N341 P341:T341">
    <cfRule type="containsBlanks" dxfId="1334" priority="1428">
      <formula>LEN(TRIM(A341))=0</formula>
    </cfRule>
  </conditionalFormatting>
  <conditionalFormatting sqref="AK342">
    <cfRule type="containsText" dxfId="1333" priority="1427" operator="containsText" text="oui">
      <formula>NOT(ISERROR(SEARCH("oui",AK342)))</formula>
    </cfRule>
  </conditionalFormatting>
  <conditionalFormatting sqref="V342 X342 AK342 A342:C342 E342:F342 I342:N342 P342:T342">
    <cfRule type="containsBlanks" dxfId="1332" priority="1426">
      <formula>LEN(TRIM(A342))=0</formula>
    </cfRule>
  </conditionalFormatting>
  <conditionalFormatting sqref="AK343">
    <cfRule type="containsText" dxfId="1331" priority="1425" operator="containsText" text="oui">
      <formula>NOT(ISERROR(SEARCH("oui",AK343)))</formula>
    </cfRule>
  </conditionalFormatting>
  <conditionalFormatting sqref="V343 X343 AK343 A343:C343 E343:F343 I343:N343 P343:T343">
    <cfRule type="containsBlanks" dxfId="1330" priority="1424">
      <formula>LEN(TRIM(A343))=0</formula>
    </cfRule>
  </conditionalFormatting>
  <conditionalFormatting sqref="AK344">
    <cfRule type="containsText" dxfId="1329" priority="1423" operator="containsText" text="oui">
      <formula>NOT(ISERROR(SEARCH("oui",AK344)))</formula>
    </cfRule>
  </conditionalFormatting>
  <conditionalFormatting sqref="V344 X344 AK344 A344:C344 E344:F344 I344:N344 P344:T344">
    <cfRule type="containsBlanks" dxfId="1328" priority="1422">
      <formula>LEN(TRIM(A344))=0</formula>
    </cfRule>
  </conditionalFormatting>
  <conditionalFormatting sqref="AK345">
    <cfRule type="containsText" dxfId="1327" priority="1421" operator="containsText" text="oui">
      <formula>NOT(ISERROR(SEARCH("oui",AK345)))</formula>
    </cfRule>
  </conditionalFormatting>
  <conditionalFormatting sqref="V345 X345 AK345 A345:C345 E345:F345 I345:N345 P345:T345">
    <cfRule type="containsBlanks" dxfId="1326" priority="1420">
      <formula>LEN(TRIM(A345))=0</formula>
    </cfRule>
  </conditionalFormatting>
  <conditionalFormatting sqref="AK346">
    <cfRule type="containsText" dxfId="1325" priority="1419" operator="containsText" text="oui">
      <formula>NOT(ISERROR(SEARCH("oui",AK346)))</formula>
    </cfRule>
  </conditionalFormatting>
  <conditionalFormatting sqref="V346 X346 AK346 A346:C346 E346:F346 I346:N346 P346:T346">
    <cfRule type="containsBlanks" dxfId="1324" priority="1418">
      <formula>LEN(TRIM(A346))=0</formula>
    </cfRule>
  </conditionalFormatting>
  <conditionalFormatting sqref="AK347">
    <cfRule type="containsText" dxfId="1323" priority="1417" operator="containsText" text="oui">
      <formula>NOT(ISERROR(SEARCH("oui",AK347)))</formula>
    </cfRule>
  </conditionalFormatting>
  <conditionalFormatting sqref="V347 X347 AK347 A347:C347 E347:F347 I347:N347 P347:T347">
    <cfRule type="containsBlanks" dxfId="1322" priority="1416">
      <formula>LEN(TRIM(A347))=0</formula>
    </cfRule>
  </conditionalFormatting>
  <conditionalFormatting sqref="AK348">
    <cfRule type="containsText" dxfId="1321" priority="1415" operator="containsText" text="oui">
      <formula>NOT(ISERROR(SEARCH("oui",AK348)))</formula>
    </cfRule>
  </conditionalFormatting>
  <conditionalFormatting sqref="V348 X348 AK348 A348:C348 E348:F348 I348:N348 P348:T348">
    <cfRule type="containsBlanks" dxfId="1320" priority="1414">
      <formula>LEN(TRIM(A348))=0</formula>
    </cfRule>
  </conditionalFormatting>
  <conditionalFormatting sqref="AK349">
    <cfRule type="containsText" dxfId="1319" priority="1413" operator="containsText" text="oui">
      <formula>NOT(ISERROR(SEARCH("oui",AK349)))</formula>
    </cfRule>
  </conditionalFormatting>
  <conditionalFormatting sqref="V349 X349 AK349 A349:C349 E349:F349 I349:N349 P349:T349">
    <cfRule type="containsBlanks" dxfId="1318" priority="1412">
      <formula>LEN(TRIM(A349))=0</formula>
    </cfRule>
  </conditionalFormatting>
  <conditionalFormatting sqref="AK350">
    <cfRule type="containsText" dxfId="1317" priority="1411" operator="containsText" text="oui">
      <formula>NOT(ISERROR(SEARCH("oui",AK350)))</formula>
    </cfRule>
  </conditionalFormatting>
  <conditionalFormatting sqref="V350 X350 AK350 A350:C350 E350:F350 I350:N350 P350:T350">
    <cfRule type="containsBlanks" dxfId="1316" priority="1410">
      <formula>LEN(TRIM(A350))=0</formula>
    </cfRule>
  </conditionalFormatting>
  <conditionalFormatting sqref="AK351">
    <cfRule type="containsText" dxfId="1315" priority="1409" operator="containsText" text="oui">
      <formula>NOT(ISERROR(SEARCH("oui",AK351)))</formula>
    </cfRule>
  </conditionalFormatting>
  <conditionalFormatting sqref="V351 X351 AK351 A351:C351 E351:F351 I351:N351 P351:T351">
    <cfRule type="containsBlanks" dxfId="1314" priority="1408">
      <formula>LEN(TRIM(A351))=0</formula>
    </cfRule>
  </conditionalFormatting>
  <conditionalFormatting sqref="AK352">
    <cfRule type="containsText" dxfId="1313" priority="1407" operator="containsText" text="oui">
      <formula>NOT(ISERROR(SEARCH("oui",AK352)))</formula>
    </cfRule>
  </conditionalFormatting>
  <conditionalFormatting sqref="V352 X352 AK352 A352:C352 E352:F352 I352:N352 P352:T352">
    <cfRule type="containsBlanks" dxfId="1312" priority="1406">
      <formula>LEN(TRIM(A352))=0</formula>
    </cfRule>
  </conditionalFormatting>
  <conditionalFormatting sqref="AK353">
    <cfRule type="containsText" dxfId="1311" priority="1405" operator="containsText" text="oui">
      <formula>NOT(ISERROR(SEARCH("oui",AK353)))</formula>
    </cfRule>
  </conditionalFormatting>
  <conditionalFormatting sqref="V353 X353 AK353 A353:C353 E353:F353 I353:N353 P353:T353">
    <cfRule type="containsBlanks" dxfId="1310" priority="1404">
      <formula>LEN(TRIM(A353))=0</formula>
    </cfRule>
  </conditionalFormatting>
  <conditionalFormatting sqref="AK354">
    <cfRule type="containsText" dxfId="1309" priority="1403" operator="containsText" text="oui">
      <formula>NOT(ISERROR(SEARCH("oui",AK354)))</formula>
    </cfRule>
  </conditionalFormatting>
  <conditionalFormatting sqref="V354 X354 AK354 A354:C354 E354:F354 I354:N354 P354:T354">
    <cfRule type="containsBlanks" dxfId="1308" priority="1402">
      <formula>LEN(TRIM(A354))=0</formula>
    </cfRule>
  </conditionalFormatting>
  <conditionalFormatting sqref="AK355">
    <cfRule type="containsText" dxfId="1307" priority="1401" operator="containsText" text="oui">
      <formula>NOT(ISERROR(SEARCH("oui",AK355)))</formula>
    </cfRule>
  </conditionalFormatting>
  <conditionalFormatting sqref="V355 X355 AK355 A355:C355 E355:F355 I355:N355 P355:T355">
    <cfRule type="containsBlanks" dxfId="1306" priority="1400">
      <formula>LEN(TRIM(A355))=0</formula>
    </cfRule>
  </conditionalFormatting>
  <conditionalFormatting sqref="AK356">
    <cfRule type="containsText" dxfId="1305" priority="1399" operator="containsText" text="oui">
      <formula>NOT(ISERROR(SEARCH("oui",AK356)))</formula>
    </cfRule>
  </conditionalFormatting>
  <conditionalFormatting sqref="V356 X356 AK356 A356:C356 E356:F356 I356:N356 P356:T356">
    <cfRule type="containsBlanks" dxfId="1304" priority="1398">
      <formula>LEN(TRIM(A356))=0</formula>
    </cfRule>
  </conditionalFormatting>
  <conditionalFormatting sqref="AK357">
    <cfRule type="containsText" dxfId="1303" priority="1397" operator="containsText" text="oui">
      <formula>NOT(ISERROR(SEARCH("oui",AK357)))</formula>
    </cfRule>
  </conditionalFormatting>
  <conditionalFormatting sqref="V357 X357 AK357 A357:C357 E357:F357 I357:N357 P357:T357">
    <cfRule type="containsBlanks" dxfId="1302" priority="1396">
      <formula>LEN(TRIM(A357))=0</formula>
    </cfRule>
  </conditionalFormatting>
  <conditionalFormatting sqref="AK358">
    <cfRule type="containsText" dxfId="1301" priority="1395" operator="containsText" text="oui">
      <formula>NOT(ISERROR(SEARCH("oui",AK358)))</formula>
    </cfRule>
  </conditionalFormatting>
  <conditionalFormatting sqref="V358 X358 AK358 A358:C358 E358:F358 I358:N358 P358:T358">
    <cfRule type="containsBlanks" dxfId="1300" priority="1394">
      <formula>LEN(TRIM(A358))=0</formula>
    </cfRule>
  </conditionalFormatting>
  <conditionalFormatting sqref="AK359">
    <cfRule type="containsText" dxfId="1299" priority="1393" operator="containsText" text="oui">
      <formula>NOT(ISERROR(SEARCH("oui",AK359)))</formula>
    </cfRule>
  </conditionalFormatting>
  <conditionalFormatting sqref="V359 X359 AK359 A359:C359 E359:F359 I359:N359 P359:T359">
    <cfRule type="containsBlanks" dxfId="1298" priority="1392">
      <formula>LEN(TRIM(A359))=0</formula>
    </cfRule>
  </conditionalFormatting>
  <conditionalFormatting sqref="AK360">
    <cfRule type="containsText" dxfId="1297" priority="1391" operator="containsText" text="oui">
      <formula>NOT(ISERROR(SEARCH("oui",AK360)))</formula>
    </cfRule>
  </conditionalFormatting>
  <conditionalFormatting sqref="V360 X360 AK360 A360:C360 E360:F360 I360:N360 P360:T360">
    <cfRule type="containsBlanks" dxfId="1296" priority="1390">
      <formula>LEN(TRIM(A360))=0</formula>
    </cfRule>
  </conditionalFormatting>
  <conditionalFormatting sqref="AK361">
    <cfRule type="containsText" dxfId="1295" priority="1389" operator="containsText" text="oui">
      <formula>NOT(ISERROR(SEARCH("oui",AK361)))</formula>
    </cfRule>
  </conditionalFormatting>
  <conditionalFormatting sqref="V361 X361 AK361 A361:C361 E361:F361 I361:N361 P361:T361">
    <cfRule type="containsBlanks" dxfId="1294" priority="1388">
      <formula>LEN(TRIM(A361))=0</formula>
    </cfRule>
  </conditionalFormatting>
  <conditionalFormatting sqref="AK362">
    <cfRule type="containsText" dxfId="1293" priority="1387" operator="containsText" text="oui">
      <formula>NOT(ISERROR(SEARCH("oui",AK362)))</formula>
    </cfRule>
  </conditionalFormatting>
  <conditionalFormatting sqref="V362 X362 AK362 A362:C362 E362:F362 I362:N362 P362:T362">
    <cfRule type="containsBlanks" dxfId="1292" priority="1386">
      <formula>LEN(TRIM(A362))=0</formula>
    </cfRule>
  </conditionalFormatting>
  <conditionalFormatting sqref="AK363">
    <cfRule type="containsText" dxfId="1291" priority="1385" operator="containsText" text="oui">
      <formula>NOT(ISERROR(SEARCH("oui",AK363)))</formula>
    </cfRule>
  </conditionalFormatting>
  <conditionalFormatting sqref="V363 X363 AK363 A363:C363 E363:F363 I363:N363 P363:T363">
    <cfRule type="containsBlanks" dxfId="1290" priority="1384">
      <formula>LEN(TRIM(A363))=0</formula>
    </cfRule>
  </conditionalFormatting>
  <conditionalFormatting sqref="AK364">
    <cfRule type="containsText" dxfId="1289" priority="1383" operator="containsText" text="oui">
      <formula>NOT(ISERROR(SEARCH("oui",AK364)))</formula>
    </cfRule>
  </conditionalFormatting>
  <conditionalFormatting sqref="V364 X364 AK364 A364:C364 E364:F364 I364:N364 P364:T364">
    <cfRule type="containsBlanks" dxfId="1288" priority="1382">
      <formula>LEN(TRIM(A364))=0</formula>
    </cfRule>
  </conditionalFormatting>
  <conditionalFormatting sqref="AK365">
    <cfRule type="containsText" dxfId="1287" priority="1381" operator="containsText" text="oui">
      <formula>NOT(ISERROR(SEARCH("oui",AK365)))</formula>
    </cfRule>
  </conditionalFormatting>
  <conditionalFormatting sqref="V365 X365 AK365 A365:C365 E365:F365 I365:N365 P365:T365">
    <cfRule type="containsBlanks" dxfId="1286" priority="1380">
      <formula>LEN(TRIM(A365))=0</formula>
    </cfRule>
  </conditionalFormatting>
  <conditionalFormatting sqref="AK366">
    <cfRule type="containsText" dxfId="1285" priority="1379" operator="containsText" text="oui">
      <formula>NOT(ISERROR(SEARCH("oui",AK366)))</formula>
    </cfRule>
  </conditionalFormatting>
  <conditionalFormatting sqref="V366 X366 AK366 A366:C366 E366:F366 I366:N366 P366:T366">
    <cfRule type="containsBlanks" dxfId="1284" priority="1378">
      <formula>LEN(TRIM(A366))=0</formula>
    </cfRule>
  </conditionalFormatting>
  <conditionalFormatting sqref="AK367">
    <cfRule type="containsText" dxfId="1283" priority="1377" operator="containsText" text="oui">
      <formula>NOT(ISERROR(SEARCH("oui",AK367)))</formula>
    </cfRule>
  </conditionalFormatting>
  <conditionalFormatting sqref="V367 X367 AK367 A367:C367 E367:F367 I367:N367 P367:T367">
    <cfRule type="containsBlanks" dxfId="1282" priority="1376">
      <formula>LEN(TRIM(A367))=0</formula>
    </cfRule>
  </conditionalFormatting>
  <conditionalFormatting sqref="AK368">
    <cfRule type="containsText" dxfId="1281" priority="1375" operator="containsText" text="oui">
      <formula>NOT(ISERROR(SEARCH("oui",AK368)))</formula>
    </cfRule>
  </conditionalFormatting>
  <conditionalFormatting sqref="V368 X368 AK368 A368:C368 E368:F368 I368:N368 P368:T368">
    <cfRule type="containsBlanks" dxfId="1280" priority="1374">
      <formula>LEN(TRIM(A368))=0</formula>
    </cfRule>
  </conditionalFormatting>
  <conditionalFormatting sqref="AK369">
    <cfRule type="containsText" dxfId="1279" priority="1373" operator="containsText" text="oui">
      <formula>NOT(ISERROR(SEARCH("oui",AK369)))</formula>
    </cfRule>
  </conditionalFormatting>
  <conditionalFormatting sqref="V369 X369 AK369 A369:C369 E369:F369 I369:N369 P369:T369">
    <cfRule type="containsBlanks" dxfId="1278" priority="1372">
      <formula>LEN(TRIM(A369))=0</formula>
    </cfRule>
  </conditionalFormatting>
  <conditionalFormatting sqref="AK370">
    <cfRule type="containsText" dxfId="1277" priority="1371" operator="containsText" text="oui">
      <formula>NOT(ISERROR(SEARCH("oui",AK370)))</formula>
    </cfRule>
  </conditionalFormatting>
  <conditionalFormatting sqref="V370 X370 AK370 A370:C370 E370:F370 I370:N370 P370:T370">
    <cfRule type="containsBlanks" dxfId="1276" priority="1370">
      <formula>LEN(TRIM(A370))=0</formula>
    </cfRule>
  </conditionalFormatting>
  <conditionalFormatting sqref="AK371">
    <cfRule type="containsText" dxfId="1275" priority="1369" operator="containsText" text="oui">
      <formula>NOT(ISERROR(SEARCH("oui",AK371)))</formula>
    </cfRule>
  </conditionalFormatting>
  <conditionalFormatting sqref="V371 X371 AK371 A371:C371 E371:F371 I371:N371 P371:T371">
    <cfRule type="containsBlanks" dxfId="1274" priority="1368">
      <formula>LEN(TRIM(A371))=0</formula>
    </cfRule>
  </conditionalFormatting>
  <conditionalFormatting sqref="AK372">
    <cfRule type="containsText" dxfId="1273" priority="1367" operator="containsText" text="oui">
      <formula>NOT(ISERROR(SEARCH("oui",AK372)))</formula>
    </cfRule>
  </conditionalFormatting>
  <conditionalFormatting sqref="V372 X372 AK372 A372:C372 E372:F372 I372:N372 P372:T372">
    <cfRule type="containsBlanks" dxfId="1272" priority="1366">
      <formula>LEN(TRIM(A372))=0</formula>
    </cfRule>
  </conditionalFormatting>
  <conditionalFormatting sqref="AK373">
    <cfRule type="containsText" dxfId="1271" priority="1365" operator="containsText" text="oui">
      <formula>NOT(ISERROR(SEARCH("oui",AK373)))</formula>
    </cfRule>
  </conditionalFormatting>
  <conditionalFormatting sqref="V373 X373 AK373 A373:C373 E373:F373 I373:N373 P373:T373">
    <cfRule type="containsBlanks" dxfId="1270" priority="1364">
      <formula>LEN(TRIM(A373))=0</formula>
    </cfRule>
  </conditionalFormatting>
  <conditionalFormatting sqref="AK374">
    <cfRule type="containsText" dxfId="1269" priority="1363" operator="containsText" text="oui">
      <formula>NOT(ISERROR(SEARCH("oui",AK374)))</formula>
    </cfRule>
  </conditionalFormatting>
  <conditionalFormatting sqref="V374 X374 AK374 A374:C374 E374:F374 I374:N374 P374:T374">
    <cfRule type="containsBlanks" dxfId="1268" priority="1362">
      <formula>LEN(TRIM(A374))=0</formula>
    </cfRule>
  </conditionalFormatting>
  <conditionalFormatting sqref="AK375">
    <cfRule type="containsText" dxfId="1267" priority="1361" operator="containsText" text="oui">
      <formula>NOT(ISERROR(SEARCH("oui",AK375)))</formula>
    </cfRule>
  </conditionalFormatting>
  <conditionalFormatting sqref="V375 X375 AK375 A375:C375 E375:F375 I375:N375 P375:T375">
    <cfRule type="containsBlanks" dxfId="1266" priority="1360">
      <formula>LEN(TRIM(A375))=0</formula>
    </cfRule>
  </conditionalFormatting>
  <conditionalFormatting sqref="AK376">
    <cfRule type="containsText" dxfId="1265" priority="1359" operator="containsText" text="oui">
      <formula>NOT(ISERROR(SEARCH("oui",AK376)))</formula>
    </cfRule>
  </conditionalFormatting>
  <conditionalFormatting sqref="V376 X376 AK376 A376:C376 E376:F376 I376:N376 P376:T376">
    <cfRule type="containsBlanks" dxfId="1264" priority="1358">
      <formula>LEN(TRIM(A376))=0</formula>
    </cfRule>
  </conditionalFormatting>
  <conditionalFormatting sqref="AK377">
    <cfRule type="containsText" dxfId="1263" priority="1357" operator="containsText" text="oui">
      <formula>NOT(ISERROR(SEARCH("oui",AK377)))</formula>
    </cfRule>
  </conditionalFormatting>
  <conditionalFormatting sqref="V377 X377 AK377 A377:C377 E377:F377 I377:N377 P377:T377">
    <cfRule type="containsBlanks" dxfId="1262" priority="1356">
      <formula>LEN(TRIM(A377))=0</formula>
    </cfRule>
  </conditionalFormatting>
  <conditionalFormatting sqref="AK378">
    <cfRule type="containsText" dxfId="1261" priority="1355" operator="containsText" text="oui">
      <formula>NOT(ISERROR(SEARCH("oui",AK378)))</formula>
    </cfRule>
  </conditionalFormatting>
  <conditionalFormatting sqref="V378 X378 AK378 A378:C378 E378:F378 I378:N378 P378:T378">
    <cfRule type="containsBlanks" dxfId="1260" priority="1354">
      <formula>LEN(TRIM(A378))=0</formula>
    </cfRule>
  </conditionalFormatting>
  <conditionalFormatting sqref="AK379">
    <cfRule type="containsText" dxfId="1259" priority="1353" operator="containsText" text="oui">
      <formula>NOT(ISERROR(SEARCH("oui",AK379)))</formula>
    </cfRule>
  </conditionalFormatting>
  <conditionalFormatting sqref="V379 X379 AK379 A379:C379 E379:F379 I379:N379 P379:T379">
    <cfRule type="containsBlanks" dxfId="1258" priority="1352">
      <formula>LEN(TRIM(A379))=0</formula>
    </cfRule>
  </conditionalFormatting>
  <conditionalFormatting sqref="AK380">
    <cfRule type="containsText" dxfId="1257" priority="1351" operator="containsText" text="oui">
      <formula>NOT(ISERROR(SEARCH("oui",AK380)))</formula>
    </cfRule>
  </conditionalFormatting>
  <conditionalFormatting sqref="V380 X380 AK380 A380:C380 E380:F380 I380:N380 P380:T380">
    <cfRule type="containsBlanks" dxfId="1256" priority="1350">
      <formula>LEN(TRIM(A380))=0</formula>
    </cfRule>
  </conditionalFormatting>
  <conditionalFormatting sqref="AK381">
    <cfRule type="containsText" dxfId="1255" priority="1349" operator="containsText" text="oui">
      <formula>NOT(ISERROR(SEARCH("oui",AK381)))</formula>
    </cfRule>
  </conditionalFormatting>
  <conditionalFormatting sqref="V381 X381 AK381 A381:C381 E381:F381 I381:N381 P381:T381">
    <cfRule type="containsBlanks" dxfId="1254" priority="1348">
      <formula>LEN(TRIM(A381))=0</formula>
    </cfRule>
  </conditionalFormatting>
  <conditionalFormatting sqref="AK382">
    <cfRule type="containsText" dxfId="1253" priority="1347" operator="containsText" text="oui">
      <formula>NOT(ISERROR(SEARCH("oui",AK382)))</formula>
    </cfRule>
  </conditionalFormatting>
  <conditionalFormatting sqref="V382 X382 AK382 A382:C382 E382:F382 I382:N382 P382:T382">
    <cfRule type="containsBlanks" dxfId="1252" priority="1346">
      <formula>LEN(TRIM(A382))=0</formula>
    </cfRule>
  </conditionalFormatting>
  <conditionalFormatting sqref="AK383">
    <cfRule type="containsText" dxfId="1251" priority="1345" operator="containsText" text="oui">
      <formula>NOT(ISERROR(SEARCH("oui",AK383)))</formula>
    </cfRule>
  </conditionalFormatting>
  <conditionalFormatting sqref="V383 X383 AK383 A383:C383 E383:F383 I383:N383 P383:T383">
    <cfRule type="containsBlanks" dxfId="1250" priority="1344">
      <formula>LEN(TRIM(A383))=0</formula>
    </cfRule>
  </conditionalFormatting>
  <conditionalFormatting sqref="AK384">
    <cfRule type="containsText" dxfId="1249" priority="1343" operator="containsText" text="oui">
      <formula>NOT(ISERROR(SEARCH("oui",AK384)))</formula>
    </cfRule>
  </conditionalFormatting>
  <conditionalFormatting sqref="V384 X384 AK384 A384:C384 E384:F384 I384:N384 P384:T384">
    <cfRule type="containsBlanks" dxfId="1248" priority="1342">
      <formula>LEN(TRIM(A384))=0</formula>
    </cfRule>
  </conditionalFormatting>
  <conditionalFormatting sqref="AK385">
    <cfRule type="containsText" dxfId="1247" priority="1341" operator="containsText" text="oui">
      <formula>NOT(ISERROR(SEARCH("oui",AK385)))</formula>
    </cfRule>
  </conditionalFormatting>
  <conditionalFormatting sqref="V385 X385 AK385 A385:C385 E385:F385 I385:N385 P385:T385">
    <cfRule type="containsBlanks" dxfId="1246" priority="1340">
      <formula>LEN(TRIM(A385))=0</formula>
    </cfRule>
  </conditionalFormatting>
  <conditionalFormatting sqref="AK386">
    <cfRule type="containsText" dxfId="1245" priority="1339" operator="containsText" text="oui">
      <formula>NOT(ISERROR(SEARCH("oui",AK386)))</formula>
    </cfRule>
  </conditionalFormatting>
  <conditionalFormatting sqref="V386 X386 AK386 A386:C386 E386:F386 I386:N386 P386:T386">
    <cfRule type="containsBlanks" dxfId="1244" priority="1338">
      <formula>LEN(TRIM(A386))=0</formula>
    </cfRule>
  </conditionalFormatting>
  <conditionalFormatting sqref="AK387">
    <cfRule type="containsText" dxfId="1243" priority="1337" operator="containsText" text="oui">
      <formula>NOT(ISERROR(SEARCH("oui",AK387)))</formula>
    </cfRule>
  </conditionalFormatting>
  <conditionalFormatting sqref="V387 X387 AK387 A387:C387 E387:F387 I387:N387 P387:T387">
    <cfRule type="containsBlanks" dxfId="1242" priority="1336">
      <formula>LEN(TRIM(A387))=0</formula>
    </cfRule>
  </conditionalFormatting>
  <conditionalFormatting sqref="AK388">
    <cfRule type="containsText" dxfId="1241" priority="1335" operator="containsText" text="oui">
      <formula>NOT(ISERROR(SEARCH("oui",AK388)))</formula>
    </cfRule>
  </conditionalFormatting>
  <conditionalFormatting sqref="V388 X388 AK388 A388:C388 E388:F388 I388:N388 P388:T388">
    <cfRule type="containsBlanks" dxfId="1240" priority="1334">
      <formula>LEN(TRIM(A388))=0</formula>
    </cfRule>
  </conditionalFormatting>
  <conditionalFormatting sqref="AK389">
    <cfRule type="containsText" dxfId="1239" priority="1333" operator="containsText" text="oui">
      <formula>NOT(ISERROR(SEARCH("oui",AK389)))</formula>
    </cfRule>
  </conditionalFormatting>
  <conditionalFormatting sqref="V389 X389 AK389 A389:C389 E389:F389 I389:N389 P389:T389">
    <cfRule type="containsBlanks" dxfId="1238" priority="1332">
      <formula>LEN(TRIM(A389))=0</formula>
    </cfRule>
  </conditionalFormatting>
  <conditionalFormatting sqref="AK390">
    <cfRule type="containsText" dxfId="1237" priority="1331" operator="containsText" text="oui">
      <formula>NOT(ISERROR(SEARCH("oui",AK390)))</formula>
    </cfRule>
  </conditionalFormatting>
  <conditionalFormatting sqref="V390 X390 AK390 A390:C390 E390:F390 I390:N390 P390:T390">
    <cfRule type="containsBlanks" dxfId="1236" priority="1330">
      <formula>LEN(TRIM(A390))=0</formula>
    </cfRule>
  </conditionalFormatting>
  <conditionalFormatting sqref="AK391">
    <cfRule type="containsText" dxfId="1235" priority="1329" operator="containsText" text="oui">
      <formula>NOT(ISERROR(SEARCH("oui",AK391)))</formula>
    </cfRule>
  </conditionalFormatting>
  <conditionalFormatting sqref="V391 X391 AK391 A391:C391 E391:F391 I391:N391 P391:T391">
    <cfRule type="containsBlanks" dxfId="1234" priority="1328">
      <formula>LEN(TRIM(A391))=0</formula>
    </cfRule>
  </conditionalFormatting>
  <conditionalFormatting sqref="AK392">
    <cfRule type="containsText" dxfId="1233" priority="1327" operator="containsText" text="oui">
      <formula>NOT(ISERROR(SEARCH("oui",AK392)))</formula>
    </cfRule>
  </conditionalFormatting>
  <conditionalFormatting sqref="V392 X392 AK392 A392:C392 E392:F392 I392:N392 P392:T392">
    <cfRule type="containsBlanks" dxfId="1232" priority="1326">
      <formula>LEN(TRIM(A392))=0</formula>
    </cfRule>
  </conditionalFormatting>
  <conditionalFormatting sqref="AK393">
    <cfRule type="containsText" dxfId="1231" priority="1325" operator="containsText" text="oui">
      <formula>NOT(ISERROR(SEARCH("oui",AK393)))</formula>
    </cfRule>
  </conditionalFormatting>
  <conditionalFormatting sqref="V393 X393 AK393 A393:C393 E393:F393 I393:N393 P393:T393">
    <cfRule type="containsBlanks" dxfId="1230" priority="1324">
      <formula>LEN(TRIM(A393))=0</formula>
    </cfRule>
  </conditionalFormatting>
  <conditionalFormatting sqref="AK394">
    <cfRule type="containsText" dxfId="1229" priority="1323" operator="containsText" text="oui">
      <formula>NOT(ISERROR(SEARCH("oui",AK394)))</formula>
    </cfRule>
  </conditionalFormatting>
  <conditionalFormatting sqref="V394 X394 AK394 A394:C394 E394:F394 I394:N394 P394:T394">
    <cfRule type="containsBlanks" dxfId="1228" priority="1322">
      <formula>LEN(TRIM(A394))=0</formula>
    </cfRule>
  </conditionalFormatting>
  <conditionalFormatting sqref="AK395">
    <cfRule type="containsText" dxfId="1227" priority="1321" operator="containsText" text="oui">
      <formula>NOT(ISERROR(SEARCH("oui",AK395)))</formula>
    </cfRule>
  </conditionalFormatting>
  <conditionalFormatting sqref="V395 X395 AK395 A395:C395 E395:F395 I395:N395 P395:T395">
    <cfRule type="containsBlanks" dxfId="1226" priority="1320">
      <formula>LEN(TRIM(A395))=0</formula>
    </cfRule>
  </conditionalFormatting>
  <conditionalFormatting sqref="AK396">
    <cfRule type="containsText" dxfId="1225" priority="1319" operator="containsText" text="oui">
      <formula>NOT(ISERROR(SEARCH("oui",AK396)))</formula>
    </cfRule>
  </conditionalFormatting>
  <conditionalFormatting sqref="V396 X396 AK396 A396:C396 E396:F396 I396:N396 P396:T396">
    <cfRule type="containsBlanks" dxfId="1224" priority="1318">
      <formula>LEN(TRIM(A396))=0</formula>
    </cfRule>
  </conditionalFormatting>
  <conditionalFormatting sqref="AK397">
    <cfRule type="containsText" dxfId="1223" priority="1317" operator="containsText" text="oui">
      <formula>NOT(ISERROR(SEARCH("oui",AK397)))</formula>
    </cfRule>
  </conditionalFormatting>
  <conditionalFormatting sqref="V397 X397 AK397 A397:C397 E397:F397 I397:N397 P397:T397">
    <cfRule type="containsBlanks" dxfId="1222" priority="1316">
      <formula>LEN(TRIM(A397))=0</formula>
    </cfRule>
  </conditionalFormatting>
  <conditionalFormatting sqref="AK398">
    <cfRule type="containsText" dxfId="1221" priority="1315" operator="containsText" text="oui">
      <formula>NOT(ISERROR(SEARCH("oui",AK398)))</formula>
    </cfRule>
  </conditionalFormatting>
  <conditionalFormatting sqref="V398 X398 AK398 A398:C398 E398:F398 I398:N398 P398:T398">
    <cfRule type="containsBlanks" dxfId="1220" priority="1314">
      <formula>LEN(TRIM(A398))=0</formula>
    </cfRule>
  </conditionalFormatting>
  <conditionalFormatting sqref="AK399">
    <cfRule type="containsText" dxfId="1219" priority="1313" operator="containsText" text="oui">
      <formula>NOT(ISERROR(SEARCH("oui",AK399)))</formula>
    </cfRule>
  </conditionalFormatting>
  <conditionalFormatting sqref="V399 X399 AK399 A399:C399 E399:F399 I399:N399 P399:T399">
    <cfRule type="containsBlanks" dxfId="1218" priority="1312">
      <formula>LEN(TRIM(A399))=0</formula>
    </cfRule>
  </conditionalFormatting>
  <conditionalFormatting sqref="AK400">
    <cfRule type="containsText" dxfId="1217" priority="1311" operator="containsText" text="oui">
      <formula>NOT(ISERROR(SEARCH("oui",AK400)))</formula>
    </cfRule>
  </conditionalFormatting>
  <conditionalFormatting sqref="V400 X400 AK400 A400:C400 E400:F400 I400:N400 P400:T400">
    <cfRule type="containsBlanks" dxfId="1216" priority="1310">
      <formula>LEN(TRIM(A400))=0</formula>
    </cfRule>
  </conditionalFormatting>
  <conditionalFormatting sqref="AK401">
    <cfRule type="containsText" dxfId="1215" priority="1309" operator="containsText" text="oui">
      <formula>NOT(ISERROR(SEARCH("oui",AK401)))</formula>
    </cfRule>
  </conditionalFormatting>
  <conditionalFormatting sqref="V401 X401 AK401 A401:C401 E401:F401 I401:N401 P401:T401">
    <cfRule type="containsBlanks" dxfId="1214" priority="1308">
      <formula>LEN(TRIM(A401))=0</formula>
    </cfRule>
  </conditionalFormatting>
  <conditionalFormatting sqref="AK402">
    <cfRule type="containsText" dxfId="1213" priority="1307" operator="containsText" text="oui">
      <formula>NOT(ISERROR(SEARCH("oui",AK402)))</formula>
    </cfRule>
  </conditionalFormatting>
  <conditionalFormatting sqref="V402 X402 AK402 A402:C402 E402:F402 I402:N402 P402:T402">
    <cfRule type="containsBlanks" dxfId="1212" priority="1306">
      <formula>LEN(TRIM(A402))=0</formula>
    </cfRule>
  </conditionalFormatting>
  <conditionalFormatting sqref="AK403">
    <cfRule type="containsText" dxfId="1211" priority="1305" operator="containsText" text="oui">
      <formula>NOT(ISERROR(SEARCH("oui",AK403)))</formula>
    </cfRule>
  </conditionalFormatting>
  <conditionalFormatting sqref="V403 X403 AK403 A403:C403 E403:F403 I403:N403 P403:T403">
    <cfRule type="containsBlanks" dxfId="1210" priority="1304">
      <formula>LEN(TRIM(A403))=0</formula>
    </cfRule>
  </conditionalFormatting>
  <conditionalFormatting sqref="AK404">
    <cfRule type="containsText" dxfId="1209" priority="1303" operator="containsText" text="oui">
      <formula>NOT(ISERROR(SEARCH("oui",AK404)))</formula>
    </cfRule>
  </conditionalFormatting>
  <conditionalFormatting sqref="V404 X404 AK404 A404:C404 E404:F404 I404:N404 P404:T404">
    <cfRule type="containsBlanks" dxfId="1208" priority="1302">
      <formula>LEN(TRIM(A404))=0</formula>
    </cfRule>
  </conditionalFormatting>
  <conditionalFormatting sqref="AK405">
    <cfRule type="containsText" dxfId="1207" priority="1301" operator="containsText" text="oui">
      <formula>NOT(ISERROR(SEARCH("oui",AK405)))</formula>
    </cfRule>
  </conditionalFormatting>
  <conditionalFormatting sqref="V405 X405 AK405 A405:C405 E405:F405 I405:N405 P405:T405">
    <cfRule type="containsBlanks" dxfId="1206" priority="1300">
      <formula>LEN(TRIM(A405))=0</formula>
    </cfRule>
  </conditionalFormatting>
  <conditionalFormatting sqref="AK406">
    <cfRule type="containsText" dxfId="1205" priority="1299" operator="containsText" text="oui">
      <formula>NOT(ISERROR(SEARCH("oui",AK406)))</formula>
    </cfRule>
  </conditionalFormatting>
  <conditionalFormatting sqref="V406 X406 AK406 A406:C406 E406:F406 I406:N406 P406:T406">
    <cfRule type="containsBlanks" dxfId="1204" priority="1298">
      <formula>LEN(TRIM(A406))=0</formula>
    </cfRule>
  </conditionalFormatting>
  <conditionalFormatting sqref="AK407">
    <cfRule type="containsText" dxfId="1203" priority="1297" operator="containsText" text="oui">
      <formula>NOT(ISERROR(SEARCH("oui",AK407)))</formula>
    </cfRule>
  </conditionalFormatting>
  <conditionalFormatting sqref="V407 X407 AK407 A407:C407 E407:F407 I407:N407 P407:T407">
    <cfRule type="containsBlanks" dxfId="1202" priority="1296">
      <formula>LEN(TRIM(A407))=0</formula>
    </cfRule>
  </conditionalFormatting>
  <conditionalFormatting sqref="AK408">
    <cfRule type="containsText" dxfId="1201" priority="1295" operator="containsText" text="oui">
      <formula>NOT(ISERROR(SEARCH("oui",AK408)))</formula>
    </cfRule>
  </conditionalFormatting>
  <conditionalFormatting sqref="V408 X408 AK408 A408:C408 E408:F408 I408:N408 P408:T408">
    <cfRule type="containsBlanks" dxfId="1200" priority="1294">
      <formula>LEN(TRIM(A408))=0</formula>
    </cfRule>
  </conditionalFormatting>
  <conditionalFormatting sqref="AK409">
    <cfRule type="containsText" dxfId="1199" priority="1293" operator="containsText" text="oui">
      <formula>NOT(ISERROR(SEARCH("oui",AK409)))</formula>
    </cfRule>
  </conditionalFormatting>
  <conditionalFormatting sqref="V409 X409 AK409 A409:C409 E409:F409 I409:N409 P409:T409">
    <cfRule type="containsBlanks" dxfId="1198" priority="1292">
      <formula>LEN(TRIM(A409))=0</formula>
    </cfRule>
  </conditionalFormatting>
  <conditionalFormatting sqref="AK410">
    <cfRule type="containsText" dxfId="1197" priority="1291" operator="containsText" text="oui">
      <formula>NOT(ISERROR(SEARCH("oui",AK410)))</formula>
    </cfRule>
  </conditionalFormatting>
  <conditionalFormatting sqref="V410 X410 AK410 A410:C410 E410:F410 I410:N410 P410:T410">
    <cfRule type="containsBlanks" dxfId="1196" priority="1290">
      <formula>LEN(TRIM(A410))=0</formula>
    </cfRule>
  </conditionalFormatting>
  <conditionalFormatting sqref="AK411">
    <cfRule type="containsText" dxfId="1195" priority="1289" operator="containsText" text="oui">
      <formula>NOT(ISERROR(SEARCH("oui",AK411)))</formula>
    </cfRule>
  </conditionalFormatting>
  <conditionalFormatting sqref="V411 X411 AK411 A411:C411 E411:F411 I411:N411 P411:T411">
    <cfRule type="containsBlanks" dxfId="1194" priority="1288">
      <formula>LEN(TRIM(A411))=0</formula>
    </cfRule>
  </conditionalFormatting>
  <conditionalFormatting sqref="AK412">
    <cfRule type="containsText" dxfId="1193" priority="1287" operator="containsText" text="oui">
      <formula>NOT(ISERROR(SEARCH("oui",AK412)))</formula>
    </cfRule>
  </conditionalFormatting>
  <conditionalFormatting sqref="V412 X412 AK412 A412:C412 E412:F412 I412:N412 P412:T412">
    <cfRule type="containsBlanks" dxfId="1192" priority="1286">
      <formula>LEN(TRIM(A412))=0</formula>
    </cfRule>
  </conditionalFormatting>
  <conditionalFormatting sqref="AK413">
    <cfRule type="containsText" dxfId="1191" priority="1285" operator="containsText" text="oui">
      <formula>NOT(ISERROR(SEARCH("oui",AK413)))</formula>
    </cfRule>
  </conditionalFormatting>
  <conditionalFormatting sqref="V413 X413 AK413 A413:C413 E413:F413 I413:N413 P413:T413">
    <cfRule type="containsBlanks" dxfId="1190" priority="1284">
      <formula>LEN(TRIM(A413))=0</formula>
    </cfRule>
  </conditionalFormatting>
  <conditionalFormatting sqref="AK414">
    <cfRule type="containsText" dxfId="1189" priority="1283" operator="containsText" text="oui">
      <formula>NOT(ISERROR(SEARCH("oui",AK414)))</formula>
    </cfRule>
  </conditionalFormatting>
  <conditionalFormatting sqref="V414 X414 AK414 A414:C414 E414:F414 I414:N414 P414:T414">
    <cfRule type="containsBlanks" dxfId="1188" priority="1282">
      <formula>LEN(TRIM(A414))=0</formula>
    </cfRule>
  </conditionalFormatting>
  <conditionalFormatting sqref="AK415">
    <cfRule type="containsText" dxfId="1187" priority="1281" operator="containsText" text="oui">
      <formula>NOT(ISERROR(SEARCH("oui",AK415)))</formula>
    </cfRule>
  </conditionalFormatting>
  <conditionalFormatting sqref="V415 X415 AK415 A415:C415 E415:F415 I415:N415 P415:T415">
    <cfRule type="containsBlanks" dxfId="1186" priority="1280">
      <formula>LEN(TRIM(A415))=0</formula>
    </cfRule>
  </conditionalFormatting>
  <conditionalFormatting sqref="AK416">
    <cfRule type="containsText" dxfId="1185" priority="1279" operator="containsText" text="oui">
      <formula>NOT(ISERROR(SEARCH("oui",AK416)))</formula>
    </cfRule>
  </conditionalFormatting>
  <conditionalFormatting sqref="V416 X416 AK416 A416:C416 E416:F416 I416:N416 P416:T416">
    <cfRule type="containsBlanks" dxfId="1184" priority="1278">
      <formula>LEN(TRIM(A416))=0</formula>
    </cfRule>
  </conditionalFormatting>
  <conditionalFormatting sqref="AK417">
    <cfRule type="containsText" dxfId="1183" priority="1277" operator="containsText" text="oui">
      <formula>NOT(ISERROR(SEARCH("oui",AK417)))</formula>
    </cfRule>
  </conditionalFormatting>
  <conditionalFormatting sqref="V417 X417 AK417 A417:C417 E417:F417 I417:N417 P417:T417">
    <cfRule type="containsBlanks" dxfId="1182" priority="1276">
      <formula>LEN(TRIM(A417))=0</formula>
    </cfRule>
  </conditionalFormatting>
  <conditionalFormatting sqref="AK418">
    <cfRule type="containsText" dxfId="1181" priority="1275" operator="containsText" text="oui">
      <formula>NOT(ISERROR(SEARCH("oui",AK418)))</formula>
    </cfRule>
  </conditionalFormatting>
  <conditionalFormatting sqref="V418 X418 AK418 A418:C418 E418:F418 I418:N418 P418:T418">
    <cfRule type="containsBlanks" dxfId="1180" priority="1274">
      <formula>LEN(TRIM(A418))=0</formula>
    </cfRule>
  </conditionalFormatting>
  <conditionalFormatting sqref="AK419">
    <cfRule type="containsText" dxfId="1179" priority="1273" operator="containsText" text="oui">
      <formula>NOT(ISERROR(SEARCH("oui",AK419)))</formula>
    </cfRule>
  </conditionalFormatting>
  <conditionalFormatting sqref="V419 X419 AK419 A419:C419 E419:F419 I419:N419 P419:T419">
    <cfRule type="containsBlanks" dxfId="1178" priority="1272">
      <formula>LEN(TRIM(A419))=0</formula>
    </cfRule>
  </conditionalFormatting>
  <conditionalFormatting sqref="AK420">
    <cfRule type="containsText" dxfId="1177" priority="1271" operator="containsText" text="oui">
      <formula>NOT(ISERROR(SEARCH("oui",AK420)))</formula>
    </cfRule>
  </conditionalFormatting>
  <conditionalFormatting sqref="V420 X420 AK420 A420:C420 E420:F420 I420:N420 P420:T420">
    <cfRule type="containsBlanks" dxfId="1176" priority="1270">
      <formula>LEN(TRIM(A420))=0</formula>
    </cfRule>
  </conditionalFormatting>
  <conditionalFormatting sqref="AK421">
    <cfRule type="containsText" dxfId="1175" priority="1269" operator="containsText" text="oui">
      <formula>NOT(ISERROR(SEARCH("oui",AK421)))</formula>
    </cfRule>
  </conditionalFormatting>
  <conditionalFormatting sqref="V421 X421 AK421 A421:C421 E421:F421 I421:N421 P421:T421">
    <cfRule type="containsBlanks" dxfId="1174" priority="1268">
      <formula>LEN(TRIM(A421))=0</formula>
    </cfRule>
  </conditionalFormatting>
  <conditionalFormatting sqref="AK422">
    <cfRule type="containsText" dxfId="1173" priority="1267" operator="containsText" text="oui">
      <formula>NOT(ISERROR(SEARCH("oui",AK422)))</formula>
    </cfRule>
  </conditionalFormatting>
  <conditionalFormatting sqref="V422 X422 AK422 A422:C422 E422:F422 I422:N422 P422:T422">
    <cfRule type="containsBlanks" dxfId="1172" priority="1266">
      <formula>LEN(TRIM(A422))=0</formula>
    </cfRule>
  </conditionalFormatting>
  <conditionalFormatting sqref="AK423">
    <cfRule type="containsText" dxfId="1171" priority="1265" operator="containsText" text="oui">
      <formula>NOT(ISERROR(SEARCH("oui",AK423)))</formula>
    </cfRule>
  </conditionalFormatting>
  <conditionalFormatting sqref="V423 X423 AK423 A423:C423 E423:F423 I423:N423 P423:T423">
    <cfRule type="containsBlanks" dxfId="1170" priority="1264">
      <formula>LEN(TRIM(A423))=0</formula>
    </cfRule>
  </conditionalFormatting>
  <conditionalFormatting sqref="AK424">
    <cfRule type="containsText" dxfId="1169" priority="1263" operator="containsText" text="oui">
      <formula>NOT(ISERROR(SEARCH("oui",AK424)))</formula>
    </cfRule>
  </conditionalFormatting>
  <conditionalFormatting sqref="V424 X424 AK424 A424:C424 E424:F424 I424:N424 P424:T424">
    <cfRule type="containsBlanks" dxfId="1168" priority="1262">
      <formula>LEN(TRIM(A424))=0</formula>
    </cfRule>
  </conditionalFormatting>
  <conditionalFormatting sqref="AK425">
    <cfRule type="containsText" dxfId="1167" priority="1261" operator="containsText" text="oui">
      <formula>NOT(ISERROR(SEARCH("oui",AK425)))</formula>
    </cfRule>
  </conditionalFormatting>
  <conditionalFormatting sqref="V425 X425 AK425 A425:C425 E425:F425 I425:N425 P425:T425">
    <cfRule type="containsBlanks" dxfId="1166" priority="1260">
      <formula>LEN(TRIM(A425))=0</formula>
    </cfRule>
  </conditionalFormatting>
  <conditionalFormatting sqref="AK426">
    <cfRule type="containsText" dxfId="1165" priority="1259" operator="containsText" text="oui">
      <formula>NOT(ISERROR(SEARCH("oui",AK426)))</formula>
    </cfRule>
  </conditionalFormatting>
  <conditionalFormatting sqref="V426 X426 AK426 A426:C426 E426:F426 I426:N426 P426:T426">
    <cfRule type="containsBlanks" dxfId="1164" priority="1258">
      <formula>LEN(TRIM(A426))=0</formula>
    </cfRule>
  </conditionalFormatting>
  <conditionalFormatting sqref="AK427">
    <cfRule type="containsText" dxfId="1163" priority="1257" operator="containsText" text="oui">
      <formula>NOT(ISERROR(SEARCH("oui",AK427)))</formula>
    </cfRule>
  </conditionalFormatting>
  <conditionalFormatting sqref="V427 X427 AK427 A427:C427 E427:F427 I427:N427 P427:T427">
    <cfRule type="containsBlanks" dxfId="1162" priority="1256">
      <formula>LEN(TRIM(A427))=0</formula>
    </cfRule>
  </conditionalFormatting>
  <conditionalFormatting sqref="AK428">
    <cfRule type="containsText" dxfId="1161" priority="1255" operator="containsText" text="oui">
      <formula>NOT(ISERROR(SEARCH("oui",AK428)))</formula>
    </cfRule>
  </conditionalFormatting>
  <conditionalFormatting sqref="V428 X428 AK428 A428:C428 E428:F428 I428:N428 P428:T428">
    <cfRule type="containsBlanks" dxfId="1160" priority="1254">
      <formula>LEN(TRIM(A428))=0</formula>
    </cfRule>
  </conditionalFormatting>
  <conditionalFormatting sqref="AK429">
    <cfRule type="containsText" dxfId="1159" priority="1253" operator="containsText" text="oui">
      <formula>NOT(ISERROR(SEARCH("oui",AK429)))</formula>
    </cfRule>
  </conditionalFormatting>
  <conditionalFormatting sqref="V429 X429 AK429 A429:C429 E429:F429 I429:N429 P429:T429">
    <cfRule type="containsBlanks" dxfId="1158" priority="1252">
      <formula>LEN(TRIM(A429))=0</formula>
    </cfRule>
  </conditionalFormatting>
  <conditionalFormatting sqref="AK430">
    <cfRule type="containsText" dxfId="1157" priority="1251" operator="containsText" text="oui">
      <formula>NOT(ISERROR(SEARCH("oui",AK430)))</formula>
    </cfRule>
  </conditionalFormatting>
  <conditionalFormatting sqref="V430 X430 AK430 A430:C430 E430:F430 I430:N430 P430:T430">
    <cfRule type="containsBlanks" dxfId="1156" priority="1250">
      <formula>LEN(TRIM(A430))=0</formula>
    </cfRule>
  </conditionalFormatting>
  <conditionalFormatting sqref="AK431">
    <cfRule type="containsText" dxfId="1155" priority="1249" operator="containsText" text="oui">
      <formula>NOT(ISERROR(SEARCH("oui",AK431)))</formula>
    </cfRule>
  </conditionalFormatting>
  <conditionalFormatting sqref="V431 X431 AK431 A431:C431 E431:F431 I431:N431 P431:T431">
    <cfRule type="containsBlanks" dxfId="1154" priority="1248">
      <formula>LEN(TRIM(A431))=0</formula>
    </cfRule>
  </conditionalFormatting>
  <conditionalFormatting sqref="AK432">
    <cfRule type="containsText" dxfId="1153" priority="1247" operator="containsText" text="oui">
      <formula>NOT(ISERROR(SEARCH("oui",AK432)))</formula>
    </cfRule>
  </conditionalFormatting>
  <conditionalFormatting sqref="V432 X432 AK432 A432:C432 E432:F432 I432:N432 P432:T432">
    <cfRule type="containsBlanks" dxfId="1152" priority="1246">
      <formula>LEN(TRIM(A432))=0</formula>
    </cfRule>
  </conditionalFormatting>
  <conditionalFormatting sqref="AK433">
    <cfRule type="containsText" dxfId="1151" priority="1245" operator="containsText" text="oui">
      <formula>NOT(ISERROR(SEARCH("oui",AK433)))</formula>
    </cfRule>
  </conditionalFormatting>
  <conditionalFormatting sqref="V433 X433 AK433 A433:C433 E433:F433 I433:N433 P433:T433">
    <cfRule type="containsBlanks" dxfId="1150" priority="1244">
      <formula>LEN(TRIM(A433))=0</formula>
    </cfRule>
  </conditionalFormatting>
  <conditionalFormatting sqref="AK434">
    <cfRule type="containsText" dxfId="1149" priority="1243" operator="containsText" text="oui">
      <formula>NOT(ISERROR(SEARCH("oui",AK434)))</formula>
    </cfRule>
  </conditionalFormatting>
  <conditionalFormatting sqref="V434 X434 AK434 A434:C434 E434:F434 I434:N434 P434:T434">
    <cfRule type="containsBlanks" dxfId="1148" priority="1242">
      <formula>LEN(TRIM(A434))=0</formula>
    </cfRule>
  </conditionalFormatting>
  <conditionalFormatting sqref="AK435">
    <cfRule type="containsText" dxfId="1147" priority="1241" operator="containsText" text="oui">
      <formula>NOT(ISERROR(SEARCH("oui",AK435)))</formula>
    </cfRule>
  </conditionalFormatting>
  <conditionalFormatting sqref="V435 X435 AK435 A435:C435 E435:F435 I435:N435 P435:T435">
    <cfRule type="containsBlanks" dxfId="1146" priority="1240">
      <formula>LEN(TRIM(A435))=0</formula>
    </cfRule>
  </conditionalFormatting>
  <conditionalFormatting sqref="AK436">
    <cfRule type="containsText" dxfId="1145" priority="1239" operator="containsText" text="oui">
      <formula>NOT(ISERROR(SEARCH("oui",AK436)))</formula>
    </cfRule>
  </conditionalFormatting>
  <conditionalFormatting sqref="V436 X436 AK436 A436:C436 E436:F436 I436:N436 P436:T436">
    <cfRule type="containsBlanks" dxfId="1144" priority="1238">
      <formula>LEN(TRIM(A436))=0</formula>
    </cfRule>
  </conditionalFormatting>
  <conditionalFormatting sqref="AK437">
    <cfRule type="containsText" dxfId="1143" priority="1237" operator="containsText" text="oui">
      <formula>NOT(ISERROR(SEARCH("oui",AK437)))</formula>
    </cfRule>
  </conditionalFormatting>
  <conditionalFormatting sqref="V437 X437 AK437 A437:C437 E437:F437 I437:N437 P437:T437">
    <cfRule type="containsBlanks" dxfId="1142" priority="1236">
      <formula>LEN(TRIM(A437))=0</formula>
    </cfRule>
  </conditionalFormatting>
  <conditionalFormatting sqref="AK438">
    <cfRule type="containsText" dxfId="1141" priority="1235" operator="containsText" text="oui">
      <formula>NOT(ISERROR(SEARCH("oui",AK438)))</formula>
    </cfRule>
  </conditionalFormatting>
  <conditionalFormatting sqref="V438 X438 AK438 A438:C438 E438:F438 I438:N438 P438:T438">
    <cfRule type="containsBlanks" dxfId="1140" priority="1234">
      <formula>LEN(TRIM(A438))=0</formula>
    </cfRule>
  </conditionalFormatting>
  <conditionalFormatting sqref="AK439">
    <cfRule type="containsText" dxfId="1139" priority="1233" operator="containsText" text="oui">
      <formula>NOT(ISERROR(SEARCH("oui",AK439)))</formula>
    </cfRule>
  </conditionalFormatting>
  <conditionalFormatting sqref="V439 X439 AK439 A439:C439 E439:F439 I439:N439 P439:T439">
    <cfRule type="containsBlanks" dxfId="1138" priority="1232">
      <formula>LEN(TRIM(A439))=0</formula>
    </cfRule>
  </conditionalFormatting>
  <conditionalFormatting sqref="AK440">
    <cfRule type="containsText" dxfId="1137" priority="1231" operator="containsText" text="oui">
      <formula>NOT(ISERROR(SEARCH("oui",AK440)))</formula>
    </cfRule>
  </conditionalFormatting>
  <conditionalFormatting sqref="V440 X440 AK440 A440:C440 E440:F440 I440:N440 P440:T440">
    <cfRule type="containsBlanks" dxfId="1136" priority="1230">
      <formula>LEN(TRIM(A440))=0</formula>
    </cfRule>
  </conditionalFormatting>
  <conditionalFormatting sqref="AK441">
    <cfRule type="containsText" dxfId="1135" priority="1229" operator="containsText" text="oui">
      <formula>NOT(ISERROR(SEARCH("oui",AK441)))</formula>
    </cfRule>
  </conditionalFormatting>
  <conditionalFormatting sqref="V441 X441 AK441 A441:C441 E441:F441 I441:N441 P441:T441">
    <cfRule type="containsBlanks" dxfId="1134" priority="1228">
      <formula>LEN(TRIM(A441))=0</formula>
    </cfRule>
  </conditionalFormatting>
  <conditionalFormatting sqref="AK442">
    <cfRule type="containsText" dxfId="1133" priority="1227" operator="containsText" text="oui">
      <formula>NOT(ISERROR(SEARCH("oui",AK442)))</formula>
    </cfRule>
  </conditionalFormatting>
  <conditionalFormatting sqref="V442 X442 AK442 A442:C442 E442:F442 I442:N442 P442:T442">
    <cfRule type="containsBlanks" dxfId="1132" priority="1226">
      <formula>LEN(TRIM(A442))=0</formula>
    </cfRule>
  </conditionalFormatting>
  <conditionalFormatting sqref="AK443">
    <cfRule type="containsText" dxfId="1131" priority="1225" operator="containsText" text="oui">
      <formula>NOT(ISERROR(SEARCH("oui",AK443)))</formula>
    </cfRule>
  </conditionalFormatting>
  <conditionalFormatting sqref="V443 X443 AK443 A443:C443 E443:F443 I443:N443 P443:T443">
    <cfRule type="containsBlanks" dxfId="1130" priority="1224">
      <formula>LEN(TRIM(A443))=0</formula>
    </cfRule>
  </conditionalFormatting>
  <conditionalFormatting sqref="AK444">
    <cfRule type="containsText" dxfId="1129" priority="1223" operator="containsText" text="oui">
      <formula>NOT(ISERROR(SEARCH("oui",AK444)))</formula>
    </cfRule>
  </conditionalFormatting>
  <conditionalFormatting sqref="V444 X444 AK444 A444:C444 E444:F444 I444:N444 P444:T444">
    <cfRule type="containsBlanks" dxfId="1128" priority="1222">
      <formula>LEN(TRIM(A444))=0</formula>
    </cfRule>
  </conditionalFormatting>
  <conditionalFormatting sqref="AK445">
    <cfRule type="containsText" dxfId="1127" priority="1221" operator="containsText" text="oui">
      <formula>NOT(ISERROR(SEARCH("oui",AK445)))</formula>
    </cfRule>
  </conditionalFormatting>
  <conditionalFormatting sqref="V445 X445 AK445 A445:C445 E445:F445 I445:N445 P445:T445">
    <cfRule type="containsBlanks" dxfId="1126" priority="1220">
      <formula>LEN(TRIM(A445))=0</formula>
    </cfRule>
  </conditionalFormatting>
  <conditionalFormatting sqref="AK446">
    <cfRule type="containsText" dxfId="1125" priority="1219" operator="containsText" text="oui">
      <formula>NOT(ISERROR(SEARCH("oui",AK446)))</formula>
    </cfRule>
  </conditionalFormatting>
  <conditionalFormatting sqref="V446 X446 AK446 A446:C446 E446:F446 I446:N446 P446:T446">
    <cfRule type="containsBlanks" dxfId="1124" priority="1218">
      <formula>LEN(TRIM(A446))=0</formula>
    </cfRule>
  </conditionalFormatting>
  <conditionalFormatting sqref="AK447">
    <cfRule type="containsText" dxfId="1123" priority="1217" operator="containsText" text="oui">
      <formula>NOT(ISERROR(SEARCH("oui",AK447)))</formula>
    </cfRule>
  </conditionalFormatting>
  <conditionalFormatting sqref="V447 X447 AK447 A447:C447 E447:F447 I447:N447 P447:T447">
    <cfRule type="containsBlanks" dxfId="1122" priority="1216">
      <formula>LEN(TRIM(A447))=0</formula>
    </cfRule>
  </conditionalFormatting>
  <conditionalFormatting sqref="AK448">
    <cfRule type="containsText" dxfId="1121" priority="1215" operator="containsText" text="oui">
      <formula>NOT(ISERROR(SEARCH("oui",AK448)))</formula>
    </cfRule>
  </conditionalFormatting>
  <conditionalFormatting sqref="V448 X448 AK448 A448:C448 E448:F448 I448:N448 P448:T448">
    <cfRule type="containsBlanks" dxfId="1120" priority="1214">
      <formula>LEN(TRIM(A448))=0</formula>
    </cfRule>
  </conditionalFormatting>
  <conditionalFormatting sqref="AK449">
    <cfRule type="containsText" dxfId="1119" priority="1213" operator="containsText" text="oui">
      <formula>NOT(ISERROR(SEARCH("oui",AK449)))</formula>
    </cfRule>
  </conditionalFormatting>
  <conditionalFormatting sqref="V449 X449 AK449 A449:C449 E449:F449 I449:N449 P449:T449">
    <cfRule type="containsBlanks" dxfId="1118" priority="1212">
      <formula>LEN(TRIM(A449))=0</formula>
    </cfRule>
  </conditionalFormatting>
  <conditionalFormatting sqref="AK450">
    <cfRule type="containsText" dxfId="1117" priority="1211" operator="containsText" text="oui">
      <formula>NOT(ISERROR(SEARCH("oui",AK450)))</formula>
    </cfRule>
  </conditionalFormatting>
  <conditionalFormatting sqref="V450 X450 AK450 A450:C450 E450:F450 I450:N450 P450:T450">
    <cfRule type="containsBlanks" dxfId="1116" priority="1210">
      <formula>LEN(TRIM(A450))=0</formula>
    </cfRule>
  </conditionalFormatting>
  <conditionalFormatting sqref="AK451">
    <cfRule type="containsText" dxfId="1115" priority="1209" operator="containsText" text="oui">
      <formula>NOT(ISERROR(SEARCH("oui",AK451)))</formula>
    </cfRule>
  </conditionalFormatting>
  <conditionalFormatting sqref="V451 X451 AK451 A451:C451 E451:F451 I451:N451 P451:T451">
    <cfRule type="containsBlanks" dxfId="1114" priority="1208">
      <formula>LEN(TRIM(A451))=0</formula>
    </cfRule>
  </conditionalFormatting>
  <conditionalFormatting sqref="AK452">
    <cfRule type="containsText" dxfId="1113" priority="1207" operator="containsText" text="oui">
      <formula>NOT(ISERROR(SEARCH("oui",AK452)))</formula>
    </cfRule>
  </conditionalFormatting>
  <conditionalFormatting sqref="V452 X452 AK452 A452:C452 E452:F452 I452:N452 P452:T452">
    <cfRule type="containsBlanks" dxfId="1112" priority="1206">
      <formula>LEN(TRIM(A452))=0</formula>
    </cfRule>
  </conditionalFormatting>
  <conditionalFormatting sqref="AK453">
    <cfRule type="containsText" dxfId="1111" priority="1205" operator="containsText" text="oui">
      <formula>NOT(ISERROR(SEARCH("oui",AK453)))</formula>
    </cfRule>
  </conditionalFormatting>
  <conditionalFormatting sqref="V453 X453 AK453 A453:C453 E453:F453 I453:N453 P453:T453">
    <cfRule type="containsBlanks" dxfId="1110" priority="1204">
      <formula>LEN(TRIM(A453))=0</formula>
    </cfRule>
  </conditionalFormatting>
  <conditionalFormatting sqref="AK454">
    <cfRule type="containsText" dxfId="1109" priority="1203" operator="containsText" text="oui">
      <formula>NOT(ISERROR(SEARCH("oui",AK454)))</formula>
    </cfRule>
  </conditionalFormatting>
  <conditionalFormatting sqref="V454 X454 AK454 A454:C454 E454:F454 I454:N454 P454:T454">
    <cfRule type="containsBlanks" dxfId="1108" priority="1202">
      <formula>LEN(TRIM(A454))=0</formula>
    </cfRule>
  </conditionalFormatting>
  <conditionalFormatting sqref="AK455">
    <cfRule type="containsText" dxfId="1107" priority="1201" operator="containsText" text="oui">
      <formula>NOT(ISERROR(SEARCH("oui",AK455)))</formula>
    </cfRule>
  </conditionalFormatting>
  <conditionalFormatting sqref="V455 X455 AK455 A455:C455 E455:F455 I455:N455 P455:T455">
    <cfRule type="containsBlanks" dxfId="1106" priority="1200">
      <formula>LEN(TRIM(A455))=0</formula>
    </cfRule>
  </conditionalFormatting>
  <conditionalFormatting sqref="AK456">
    <cfRule type="containsText" dxfId="1105" priority="1199" operator="containsText" text="oui">
      <formula>NOT(ISERROR(SEARCH("oui",AK456)))</formula>
    </cfRule>
  </conditionalFormatting>
  <conditionalFormatting sqref="V456 X456 AK456 A456:C456 E456:F456 I456:N456 P456:T456">
    <cfRule type="containsBlanks" dxfId="1104" priority="1198">
      <formula>LEN(TRIM(A456))=0</formula>
    </cfRule>
  </conditionalFormatting>
  <conditionalFormatting sqref="AK457">
    <cfRule type="containsText" dxfId="1103" priority="1197" operator="containsText" text="oui">
      <formula>NOT(ISERROR(SEARCH("oui",AK457)))</formula>
    </cfRule>
  </conditionalFormatting>
  <conditionalFormatting sqref="V457 X457 AK457 A457:C457 E457:F457 I457:N457 P457:T457">
    <cfRule type="containsBlanks" dxfId="1102" priority="1196">
      <formula>LEN(TRIM(A457))=0</formula>
    </cfRule>
  </conditionalFormatting>
  <conditionalFormatting sqref="AK458">
    <cfRule type="containsText" dxfId="1101" priority="1195" operator="containsText" text="oui">
      <formula>NOT(ISERROR(SEARCH("oui",AK458)))</formula>
    </cfRule>
  </conditionalFormatting>
  <conditionalFormatting sqref="V458 X458 AK458 A458:C458 E458:F458 I458:N458 P458:T458">
    <cfRule type="containsBlanks" dxfId="1100" priority="1194">
      <formula>LEN(TRIM(A458))=0</formula>
    </cfRule>
  </conditionalFormatting>
  <conditionalFormatting sqref="AK459">
    <cfRule type="containsText" dxfId="1099" priority="1193" operator="containsText" text="oui">
      <formula>NOT(ISERROR(SEARCH("oui",AK459)))</formula>
    </cfRule>
  </conditionalFormatting>
  <conditionalFormatting sqref="V459 X459 AK459 A459:C459 E459:F459 I459:N459 P459:T459">
    <cfRule type="containsBlanks" dxfId="1098" priority="1192">
      <formula>LEN(TRIM(A459))=0</formula>
    </cfRule>
  </conditionalFormatting>
  <conditionalFormatting sqref="AK460">
    <cfRule type="containsText" dxfId="1097" priority="1191" operator="containsText" text="oui">
      <formula>NOT(ISERROR(SEARCH("oui",AK460)))</formula>
    </cfRule>
  </conditionalFormatting>
  <conditionalFormatting sqref="V460 X460 AK460 A460:C460 E460:F460 I460:N460 P460:T460">
    <cfRule type="containsBlanks" dxfId="1096" priority="1190">
      <formula>LEN(TRIM(A460))=0</formula>
    </cfRule>
  </conditionalFormatting>
  <conditionalFormatting sqref="AK461">
    <cfRule type="containsText" dxfId="1095" priority="1189" operator="containsText" text="oui">
      <formula>NOT(ISERROR(SEARCH("oui",AK461)))</formula>
    </cfRule>
  </conditionalFormatting>
  <conditionalFormatting sqref="V461 X461 AK461 A461:C461 E461:F461 I461:N461 P461:T461">
    <cfRule type="containsBlanks" dxfId="1094" priority="1188">
      <formula>LEN(TRIM(A461))=0</formula>
    </cfRule>
  </conditionalFormatting>
  <conditionalFormatting sqref="AK462">
    <cfRule type="containsText" dxfId="1093" priority="1187" operator="containsText" text="oui">
      <formula>NOT(ISERROR(SEARCH("oui",AK462)))</formula>
    </cfRule>
  </conditionalFormatting>
  <conditionalFormatting sqref="V462 X462 AK462 A462:C462 E462:F462 I462:N462 P462:T462">
    <cfRule type="containsBlanks" dxfId="1092" priority="1186">
      <formula>LEN(TRIM(A462))=0</formula>
    </cfRule>
  </conditionalFormatting>
  <conditionalFormatting sqref="AK463">
    <cfRule type="containsText" dxfId="1091" priority="1185" operator="containsText" text="oui">
      <formula>NOT(ISERROR(SEARCH("oui",AK463)))</formula>
    </cfRule>
  </conditionalFormatting>
  <conditionalFormatting sqref="V463 X463 AK463 A463:C463 E463:F463 I463:N463 P463:T463">
    <cfRule type="containsBlanks" dxfId="1090" priority="1184">
      <formula>LEN(TRIM(A463))=0</formula>
    </cfRule>
  </conditionalFormatting>
  <conditionalFormatting sqref="AK464">
    <cfRule type="containsText" dxfId="1089" priority="1183" operator="containsText" text="oui">
      <formula>NOT(ISERROR(SEARCH("oui",AK464)))</formula>
    </cfRule>
  </conditionalFormatting>
  <conditionalFormatting sqref="V464 X464 AK464 A464:C464 E464:F464 I464:N464 P464:T464">
    <cfRule type="containsBlanks" dxfId="1088" priority="1182">
      <formula>LEN(TRIM(A464))=0</formula>
    </cfRule>
  </conditionalFormatting>
  <conditionalFormatting sqref="AK465">
    <cfRule type="containsText" dxfId="1087" priority="1181" operator="containsText" text="oui">
      <formula>NOT(ISERROR(SEARCH("oui",AK465)))</formula>
    </cfRule>
  </conditionalFormatting>
  <conditionalFormatting sqref="V465 X465 AK465 A465:C465 E465:F465 I465:N465 P465:T465">
    <cfRule type="containsBlanks" dxfId="1086" priority="1180">
      <formula>LEN(TRIM(A465))=0</formula>
    </cfRule>
  </conditionalFormatting>
  <conditionalFormatting sqref="AK466">
    <cfRule type="containsText" dxfId="1085" priority="1179" operator="containsText" text="oui">
      <formula>NOT(ISERROR(SEARCH("oui",AK466)))</formula>
    </cfRule>
  </conditionalFormatting>
  <conditionalFormatting sqref="V466 X466 AK466 A466:C466 E466:F466 I466:N466 P466:T466">
    <cfRule type="containsBlanks" dxfId="1084" priority="1178">
      <formula>LEN(TRIM(A466))=0</formula>
    </cfRule>
  </conditionalFormatting>
  <conditionalFormatting sqref="AK467">
    <cfRule type="containsText" dxfId="1083" priority="1177" operator="containsText" text="oui">
      <formula>NOT(ISERROR(SEARCH("oui",AK467)))</formula>
    </cfRule>
  </conditionalFormatting>
  <conditionalFormatting sqref="V467 X467 AK467 A467:C467 E467:F467 I467:N467 P467:T467">
    <cfRule type="containsBlanks" dxfId="1082" priority="1176">
      <formula>LEN(TRIM(A467))=0</formula>
    </cfRule>
  </conditionalFormatting>
  <conditionalFormatting sqref="AK468">
    <cfRule type="containsText" dxfId="1081" priority="1175" operator="containsText" text="oui">
      <formula>NOT(ISERROR(SEARCH("oui",AK468)))</formula>
    </cfRule>
  </conditionalFormatting>
  <conditionalFormatting sqref="V468 X468 AK468 A468:C468 E468:F468 I468:N468 P468:T468">
    <cfRule type="containsBlanks" dxfId="1080" priority="1174">
      <formula>LEN(TRIM(A468))=0</formula>
    </cfRule>
  </conditionalFormatting>
  <conditionalFormatting sqref="AK469">
    <cfRule type="containsText" dxfId="1079" priority="1173" operator="containsText" text="oui">
      <formula>NOT(ISERROR(SEARCH("oui",AK469)))</formula>
    </cfRule>
  </conditionalFormatting>
  <conditionalFormatting sqref="V469 X469 AK469 A469:C469 E469:F469 I469:N469 P469:T469">
    <cfRule type="containsBlanks" dxfId="1078" priority="1172">
      <formula>LEN(TRIM(A469))=0</formula>
    </cfRule>
  </conditionalFormatting>
  <conditionalFormatting sqref="AK470">
    <cfRule type="containsText" dxfId="1077" priority="1171" operator="containsText" text="oui">
      <formula>NOT(ISERROR(SEARCH("oui",AK470)))</formula>
    </cfRule>
  </conditionalFormatting>
  <conditionalFormatting sqref="V470 X470 AK470 A470:C470 E470:F470 I470:N470 P470:T470">
    <cfRule type="containsBlanks" dxfId="1076" priority="1170">
      <formula>LEN(TRIM(A470))=0</formula>
    </cfRule>
  </conditionalFormatting>
  <conditionalFormatting sqref="AK471">
    <cfRule type="containsText" dxfId="1075" priority="1169" operator="containsText" text="oui">
      <formula>NOT(ISERROR(SEARCH("oui",AK471)))</formula>
    </cfRule>
  </conditionalFormatting>
  <conditionalFormatting sqref="V471 X471 AK471 A471:C471 E471:F471 I471:N471 P471:T471">
    <cfRule type="containsBlanks" dxfId="1074" priority="1168">
      <formula>LEN(TRIM(A471))=0</formula>
    </cfRule>
  </conditionalFormatting>
  <conditionalFormatting sqref="AK472">
    <cfRule type="containsText" dxfId="1073" priority="1167" operator="containsText" text="oui">
      <formula>NOT(ISERROR(SEARCH("oui",AK472)))</formula>
    </cfRule>
  </conditionalFormatting>
  <conditionalFormatting sqref="V472 X472 AK472 A472:C472 E472:F472 I472:N472 P472:T472">
    <cfRule type="containsBlanks" dxfId="1072" priority="1166">
      <formula>LEN(TRIM(A472))=0</formula>
    </cfRule>
  </conditionalFormatting>
  <conditionalFormatting sqref="AK473">
    <cfRule type="containsText" dxfId="1071" priority="1165" operator="containsText" text="oui">
      <formula>NOT(ISERROR(SEARCH("oui",AK473)))</formula>
    </cfRule>
  </conditionalFormatting>
  <conditionalFormatting sqref="V473 X473 AK473 A473:C473 E473:F473 I473:N473 P473:T473">
    <cfRule type="containsBlanks" dxfId="1070" priority="1164">
      <formula>LEN(TRIM(A473))=0</formula>
    </cfRule>
  </conditionalFormatting>
  <conditionalFormatting sqref="AK474">
    <cfRule type="containsText" dxfId="1069" priority="1163" operator="containsText" text="oui">
      <formula>NOT(ISERROR(SEARCH("oui",AK474)))</formula>
    </cfRule>
  </conditionalFormatting>
  <conditionalFormatting sqref="V474 X474 AK474 A474:C474 E474:F474 I474:N474 P474:T474">
    <cfRule type="containsBlanks" dxfId="1068" priority="1162">
      <formula>LEN(TRIM(A474))=0</formula>
    </cfRule>
  </conditionalFormatting>
  <conditionalFormatting sqref="AK475">
    <cfRule type="containsText" dxfId="1067" priority="1161" operator="containsText" text="oui">
      <formula>NOT(ISERROR(SEARCH("oui",AK475)))</formula>
    </cfRule>
  </conditionalFormatting>
  <conditionalFormatting sqref="V475 X475 AK475 A475:C475 E475:F475 I475:N475 P475:T475">
    <cfRule type="containsBlanks" dxfId="1066" priority="1160">
      <formula>LEN(TRIM(A475))=0</formula>
    </cfRule>
  </conditionalFormatting>
  <conditionalFormatting sqref="AK476">
    <cfRule type="containsText" dxfId="1065" priority="1159" operator="containsText" text="oui">
      <formula>NOT(ISERROR(SEARCH("oui",AK476)))</formula>
    </cfRule>
  </conditionalFormatting>
  <conditionalFormatting sqref="V476 X476 AK476 A476:C476 E476:F476 I476:N476 P476:T476">
    <cfRule type="containsBlanks" dxfId="1064" priority="1158">
      <formula>LEN(TRIM(A476))=0</formula>
    </cfRule>
  </conditionalFormatting>
  <conditionalFormatting sqref="AK477">
    <cfRule type="containsText" dxfId="1063" priority="1157" operator="containsText" text="oui">
      <formula>NOT(ISERROR(SEARCH("oui",AK477)))</formula>
    </cfRule>
  </conditionalFormatting>
  <conditionalFormatting sqref="V477 X477 AK477 A477:C477 E477:F477 I477:N477 P477:T477">
    <cfRule type="containsBlanks" dxfId="1062" priority="1156">
      <formula>LEN(TRIM(A477))=0</formula>
    </cfRule>
  </conditionalFormatting>
  <conditionalFormatting sqref="AK478">
    <cfRule type="containsText" dxfId="1061" priority="1155" operator="containsText" text="oui">
      <formula>NOT(ISERROR(SEARCH("oui",AK478)))</formula>
    </cfRule>
  </conditionalFormatting>
  <conditionalFormatting sqref="V478 X478 AK478 A478:C478 E478:F478 I478:N478 P478:T478">
    <cfRule type="containsBlanks" dxfId="1060" priority="1154">
      <formula>LEN(TRIM(A478))=0</formula>
    </cfRule>
  </conditionalFormatting>
  <conditionalFormatting sqref="AK479">
    <cfRule type="containsText" dxfId="1059" priority="1153" operator="containsText" text="oui">
      <formula>NOT(ISERROR(SEARCH("oui",AK479)))</formula>
    </cfRule>
  </conditionalFormatting>
  <conditionalFormatting sqref="V479 X479 AK479 A479:C479 E479:F479 I479:N479 P479:T479">
    <cfRule type="containsBlanks" dxfId="1058" priority="1152">
      <formula>LEN(TRIM(A479))=0</formula>
    </cfRule>
  </conditionalFormatting>
  <conditionalFormatting sqref="AK480">
    <cfRule type="containsText" dxfId="1057" priority="1151" operator="containsText" text="oui">
      <formula>NOT(ISERROR(SEARCH("oui",AK480)))</formula>
    </cfRule>
  </conditionalFormatting>
  <conditionalFormatting sqref="V480 X480 AK480 A480:C480 E480:F480 I480:N480 P480:T480">
    <cfRule type="containsBlanks" dxfId="1056" priority="1150">
      <formula>LEN(TRIM(A480))=0</formula>
    </cfRule>
  </conditionalFormatting>
  <conditionalFormatting sqref="AK481">
    <cfRule type="containsText" dxfId="1055" priority="1149" operator="containsText" text="oui">
      <formula>NOT(ISERROR(SEARCH("oui",AK481)))</formula>
    </cfRule>
  </conditionalFormatting>
  <conditionalFormatting sqref="V481 X481 AK481 A481:C481 E481:F481 I481:N481 P481:T481">
    <cfRule type="containsBlanks" dxfId="1054" priority="1148">
      <formula>LEN(TRIM(A481))=0</formula>
    </cfRule>
  </conditionalFormatting>
  <conditionalFormatting sqref="AK482">
    <cfRule type="containsText" dxfId="1053" priority="1147" operator="containsText" text="oui">
      <formula>NOT(ISERROR(SEARCH("oui",AK482)))</formula>
    </cfRule>
  </conditionalFormatting>
  <conditionalFormatting sqref="V482 X482 AK482 A482:C482 E482:F482 I482:N482 P482:T482">
    <cfRule type="containsBlanks" dxfId="1052" priority="1146">
      <formula>LEN(TRIM(A482))=0</formula>
    </cfRule>
  </conditionalFormatting>
  <conditionalFormatting sqref="AK483">
    <cfRule type="containsText" dxfId="1051" priority="1145" operator="containsText" text="oui">
      <formula>NOT(ISERROR(SEARCH("oui",AK483)))</formula>
    </cfRule>
  </conditionalFormatting>
  <conditionalFormatting sqref="V483 X483 AK483 A483:C483 E483:F483 I483:N483 P483:T483">
    <cfRule type="containsBlanks" dxfId="1050" priority="1144">
      <formula>LEN(TRIM(A483))=0</formula>
    </cfRule>
  </conditionalFormatting>
  <conditionalFormatting sqref="AK484">
    <cfRule type="containsText" dxfId="1049" priority="1143" operator="containsText" text="oui">
      <formula>NOT(ISERROR(SEARCH("oui",AK484)))</formula>
    </cfRule>
  </conditionalFormatting>
  <conditionalFormatting sqref="V484 X484 AK484 A484:C484 E484:F484 I484:N484 P484:T484">
    <cfRule type="containsBlanks" dxfId="1048" priority="1142">
      <formula>LEN(TRIM(A484))=0</formula>
    </cfRule>
  </conditionalFormatting>
  <conditionalFormatting sqref="AK485">
    <cfRule type="containsText" dxfId="1047" priority="1141" operator="containsText" text="oui">
      <formula>NOT(ISERROR(SEARCH("oui",AK485)))</formula>
    </cfRule>
  </conditionalFormatting>
  <conditionalFormatting sqref="V485 X485 AK485 A485:C485 E485:F485 I485:N485 P485:T485">
    <cfRule type="containsBlanks" dxfId="1046" priority="1140">
      <formula>LEN(TRIM(A485))=0</formula>
    </cfRule>
  </conditionalFormatting>
  <conditionalFormatting sqref="AK486">
    <cfRule type="containsText" dxfId="1045" priority="1139" operator="containsText" text="oui">
      <formula>NOT(ISERROR(SEARCH("oui",AK486)))</formula>
    </cfRule>
  </conditionalFormatting>
  <conditionalFormatting sqref="V486 X486 AK486 A486:C486 E486:F486 I486:N486 P486:T486">
    <cfRule type="containsBlanks" dxfId="1044" priority="1138">
      <formula>LEN(TRIM(A486))=0</formula>
    </cfRule>
  </conditionalFormatting>
  <conditionalFormatting sqref="AK487">
    <cfRule type="containsText" dxfId="1043" priority="1137" operator="containsText" text="oui">
      <formula>NOT(ISERROR(SEARCH("oui",AK487)))</formula>
    </cfRule>
  </conditionalFormatting>
  <conditionalFormatting sqref="V487 X487 AK487 A487:C487 E487:F487 I487:N487 P487:T487">
    <cfRule type="containsBlanks" dxfId="1042" priority="1136">
      <formula>LEN(TRIM(A487))=0</formula>
    </cfRule>
  </conditionalFormatting>
  <conditionalFormatting sqref="AK488">
    <cfRule type="containsText" dxfId="1041" priority="1135" operator="containsText" text="oui">
      <formula>NOT(ISERROR(SEARCH("oui",AK488)))</formula>
    </cfRule>
  </conditionalFormatting>
  <conditionalFormatting sqref="V488 X488 AK488 A488:C488 E488:F488 I488:N488 P488:T488">
    <cfRule type="containsBlanks" dxfId="1040" priority="1134">
      <formula>LEN(TRIM(A488))=0</formula>
    </cfRule>
  </conditionalFormatting>
  <conditionalFormatting sqref="AK489">
    <cfRule type="containsText" dxfId="1039" priority="1133" operator="containsText" text="oui">
      <formula>NOT(ISERROR(SEARCH("oui",AK489)))</formula>
    </cfRule>
  </conditionalFormatting>
  <conditionalFormatting sqref="V489 X489 AK489 A489:C489 E489:F489 I489:N489 P489:T489">
    <cfRule type="containsBlanks" dxfId="1038" priority="1132">
      <formula>LEN(TRIM(A489))=0</formula>
    </cfRule>
  </conditionalFormatting>
  <conditionalFormatting sqref="AK490">
    <cfRule type="containsText" dxfId="1037" priority="1131" operator="containsText" text="oui">
      <formula>NOT(ISERROR(SEARCH("oui",AK490)))</formula>
    </cfRule>
  </conditionalFormatting>
  <conditionalFormatting sqref="V490 X490 AK490 A490:C490 E490:F490 I490:N490 P490:T490">
    <cfRule type="containsBlanks" dxfId="1036" priority="1130">
      <formula>LEN(TRIM(A490))=0</formula>
    </cfRule>
  </conditionalFormatting>
  <conditionalFormatting sqref="AK491">
    <cfRule type="containsText" dxfId="1035" priority="1129" operator="containsText" text="oui">
      <formula>NOT(ISERROR(SEARCH("oui",AK491)))</formula>
    </cfRule>
  </conditionalFormatting>
  <conditionalFormatting sqref="V491 X491 AK491 A491:C491 E491:F491 I491:N491 P491:T491">
    <cfRule type="containsBlanks" dxfId="1034" priority="1128">
      <formula>LEN(TRIM(A491))=0</formula>
    </cfRule>
  </conditionalFormatting>
  <conditionalFormatting sqref="AK492">
    <cfRule type="containsText" dxfId="1033" priority="1127" operator="containsText" text="oui">
      <formula>NOT(ISERROR(SEARCH("oui",AK492)))</formula>
    </cfRule>
  </conditionalFormatting>
  <conditionalFormatting sqref="V492 X492 AK492 A492:C492 E492:F492 I492:N492 P492:T492">
    <cfRule type="containsBlanks" dxfId="1032" priority="1126">
      <formula>LEN(TRIM(A492))=0</formula>
    </cfRule>
  </conditionalFormatting>
  <conditionalFormatting sqref="AK493">
    <cfRule type="containsText" dxfId="1031" priority="1125" operator="containsText" text="oui">
      <formula>NOT(ISERROR(SEARCH("oui",AK493)))</formula>
    </cfRule>
  </conditionalFormatting>
  <conditionalFormatting sqref="V493 X493 AK493 A493:C493 E493:F493 I493:N493 P493:T493">
    <cfRule type="containsBlanks" dxfId="1030" priority="1124">
      <formula>LEN(TRIM(A493))=0</formula>
    </cfRule>
  </conditionalFormatting>
  <conditionalFormatting sqref="AK494">
    <cfRule type="containsText" dxfId="1029" priority="1123" operator="containsText" text="oui">
      <formula>NOT(ISERROR(SEARCH("oui",AK494)))</formula>
    </cfRule>
  </conditionalFormatting>
  <conditionalFormatting sqref="V494 X494 AK494 A494:C494 E494:F494 I494:N494 P494:T494">
    <cfRule type="containsBlanks" dxfId="1028" priority="1122">
      <formula>LEN(TRIM(A494))=0</formula>
    </cfRule>
  </conditionalFormatting>
  <conditionalFormatting sqref="AK495">
    <cfRule type="containsText" dxfId="1027" priority="1121" operator="containsText" text="oui">
      <formula>NOT(ISERROR(SEARCH("oui",AK495)))</formula>
    </cfRule>
  </conditionalFormatting>
  <conditionalFormatting sqref="V495 X495 AK495 A495:C495 E495:F495 I495:N495 P495:T495">
    <cfRule type="containsBlanks" dxfId="1026" priority="1120">
      <formula>LEN(TRIM(A495))=0</formula>
    </cfRule>
  </conditionalFormatting>
  <conditionalFormatting sqref="AK496">
    <cfRule type="containsText" dxfId="1025" priority="1119" operator="containsText" text="oui">
      <formula>NOT(ISERROR(SEARCH("oui",AK496)))</formula>
    </cfRule>
  </conditionalFormatting>
  <conditionalFormatting sqref="V496 X496 AK496 A496:C496 E496:F496 I496:N496 P496:T496">
    <cfRule type="containsBlanks" dxfId="1024" priority="1118">
      <formula>LEN(TRIM(A496))=0</formula>
    </cfRule>
  </conditionalFormatting>
  <conditionalFormatting sqref="AK497">
    <cfRule type="containsText" dxfId="1023" priority="1117" operator="containsText" text="oui">
      <formula>NOT(ISERROR(SEARCH("oui",AK497)))</formula>
    </cfRule>
  </conditionalFormatting>
  <conditionalFormatting sqref="V497 X497 AK497 A497:C497 E497:F497 I497:N497 P497:T497">
    <cfRule type="containsBlanks" dxfId="1022" priority="1116">
      <formula>LEN(TRIM(A497))=0</formula>
    </cfRule>
  </conditionalFormatting>
  <conditionalFormatting sqref="AK498">
    <cfRule type="containsText" dxfId="1021" priority="1115" operator="containsText" text="oui">
      <formula>NOT(ISERROR(SEARCH("oui",AK498)))</formula>
    </cfRule>
  </conditionalFormatting>
  <conditionalFormatting sqref="V498 X498 AK498 A498:C498 E498:F498 I498:N498 P498:T498">
    <cfRule type="containsBlanks" dxfId="1020" priority="1114">
      <formula>LEN(TRIM(A498))=0</formula>
    </cfRule>
  </conditionalFormatting>
  <conditionalFormatting sqref="AK499">
    <cfRule type="containsText" dxfId="1019" priority="1113" operator="containsText" text="oui">
      <formula>NOT(ISERROR(SEARCH("oui",AK499)))</formula>
    </cfRule>
  </conditionalFormatting>
  <conditionalFormatting sqref="V499 X499 AK499 A499:C499 E499:F499 I499:N499 P499:T499">
    <cfRule type="containsBlanks" dxfId="1018" priority="1112">
      <formula>LEN(TRIM(A499))=0</formula>
    </cfRule>
  </conditionalFormatting>
  <conditionalFormatting sqref="AK500">
    <cfRule type="containsText" dxfId="1017" priority="1111" operator="containsText" text="oui">
      <formula>NOT(ISERROR(SEARCH("oui",AK500)))</formula>
    </cfRule>
  </conditionalFormatting>
  <conditionalFormatting sqref="V500 X500 AK500 A500:C500 E500:F500 I500:N500 P500:T500">
    <cfRule type="containsBlanks" dxfId="1016" priority="1110">
      <formula>LEN(TRIM(A500))=0</formula>
    </cfRule>
  </conditionalFormatting>
  <conditionalFormatting sqref="AK501">
    <cfRule type="containsText" dxfId="1015" priority="1109" operator="containsText" text="oui">
      <formula>NOT(ISERROR(SEARCH("oui",AK501)))</formula>
    </cfRule>
  </conditionalFormatting>
  <conditionalFormatting sqref="V501 X501 AK501 A501:C501 E501:F501 I501:N501 P501:T501">
    <cfRule type="containsBlanks" dxfId="1014" priority="1108">
      <formula>LEN(TRIM(A501))=0</formula>
    </cfRule>
  </conditionalFormatting>
  <conditionalFormatting sqref="AK502">
    <cfRule type="containsText" dxfId="1013" priority="1107" operator="containsText" text="oui">
      <formula>NOT(ISERROR(SEARCH("oui",AK502)))</formula>
    </cfRule>
  </conditionalFormatting>
  <conditionalFormatting sqref="V502 X502 AK502 A502:C502 E502:F502 I502:N502 P502:T502">
    <cfRule type="containsBlanks" dxfId="1012" priority="1106">
      <formula>LEN(TRIM(A502))=0</formula>
    </cfRule>
  </conditionalFormatting>
  <conditionalFormatting sqref="AK503">
    <cfRule type="containsText" dxfId="1011" priority="1105" operator="containsText" text="oui">
      <formula>NOT(ISERROR(SEARCH("oui",AK503)))</formula>
    </cfRule>
  </conditionalFormatting>
  <conditionalFormatting sqref="V503 X503 AK503 A503:C503 E503:F503 I503:N503 P503:T503">
    <cfRule type="containsBlanks" dxfId="1010" priority="1104">
      <formula>LEN(TRIM(A503))=0</formula>
    </cfRule>
  </conditionalFormatting>
  <conditionalFormatting sqref="AK504">
    <cfRule type="containsText" dxfId="1009" priority="1103" operator="containsText" text="oui">
      <formula>NOT(ISERROR(SEARCH("oui",AK504)))</formula>
    </cfRule>
  </conditionalFormatting>
  <conditionalFormatting sqref="V504 X504 AK504 A504:C504 E504:F504 I504:N504 P504:T504">
    <cfRule type="containsBlanks" dxfId="1008" priority="1102">
      <formula>LEN(TRIM(A504))=0</formula>
    </cfRule>
  </conditionalFormatting>
  <conditionalFormatting sqref="AK505">
    <cfRule type="containsText" dxfId="1007" priority="1101" operator="containsText" text="oui">
      <formula>NOT(ISERROR(SEARCH("oui",AK505)))</formula>
    </cfRule>
  </conditionalFormatting>
  <conditionalFormatting sqref="V505 X505 AK505 A505:C505 E505:F505 I505:N505 P505:T505">
    <cfRule type="containsBlanks" dxfId="1006" priority="1100">
      <formula>LEN(TRIM(A505))=0</formula>
    </cfRule>
  </conditionalFormatting>
  <conditionalFormatting sqref="AK506">
    <cfRule type="containsText" dxfId="1005" priority="1099" operator="containsText" text="oui">
      <formula>NOT(ISERROR(SEARCH("oui",AK506)))</formula>
    </cfRule>
  </conditionalFormatting>
  <conditionalFormatting sqref="V506 X506 AK506 A506:C506 E506:F506 I506:N506 P506:T506">
    <cfRule type="containsBlanks" dxfId="1004" priority="1098">
      <formula>LEN(TRIM(A506))=0</formula>
    </cfRule>
  </conditionalFormatting>
  <conditionalFormatting sqref="AK507">
    <cfRule type="containsText" dxfId="1003" priority="1097" operator="containsText" text="oui">
      <formula>NOT(ISERROR(SEARCH("oui",AK507)))</formula>
    </cfRule>
  </conditionalFormatting>
  <conditionalFormatting sqref="V507 X507 AK507 A507:C507 E507:F507 I507:N507 P507:T507">
    <cfRule type="containsBlanks" dxfId="1002" priority="1096">
      <formula>LEN(TRIM(A507))=0</formula>
    </cfRule>
  </conditionalFormatting>
  <conditionalFormatting sqref="AK508">
    <cfRule type="containsText" dxfId="1001" priority="1095" operator="containsText" text="oui">
      <formula>NOT(ISERROR(SEARCH("oui",AK508)))</formula>
    </cfRule>
  </conditionalFormatting>
  <conditionalFormatting sqref="V508 X508 AK508 A508:C508 E508:F508 I508:N508 P508:T508">
    <cfRule type="containsBlanks" dxfId="1000" priority="1094">
      <formula>LEN(TRIM(A508))=0</formula>
    </cfRule>
  </conditionalFormatting>
  <conditionalFormatting sqref="AK509">
    <cfRule type="containsText" dxfId="999" priority="1093" operator="containsText" text="oui">
      <formula>NOT(ISERROR(SEARCH("oui",AK509)))</formula>
    </cfRule>
  </conditionalFormatting>
  <conditionalFormatting sqref="V509 X509 AK509 A509:C509 E509:F509 I509:N509 P509:T509">
    <cfRule type="containsBlanks" dxfId="998" priority="1092">
      <formula>LEN(TRIM(A509))=0</formula>
    </cfRule>
  </conditionalFormatting>
  <conditionalFormatting sqref="AK510">
    <cfRule type="containsText" dxfId="997" priority="1091" operator="containsText" text="oui">
      <formula>NOT(ISERROR(SEARCH("oui",AK510)))</formula>
    </cfRule>
  </conditionalFormatting>
  <conditionalFormatting sqref="V510 X510 AK510 A510:C510 E510:F510 I510:N510 P510:T510">
    <cfRule type="containsBlanks" dxfId="996" priority="1090">
      <formula>LEN(TRIM(A510))=0</formula>
    </cfRule>
  </conditionalFormatting>
  <conditionalFormatting sqref="AK511">
    <cfRule type="containsText" dxfId="995" priority="1089" operator="containsText" text="oui">
      <formula>NOT(ISERROR(SEARCH("oui",AK511)))</formula>
    </cfRule>
  </conditionalFormatting>
  <conditionalFormatting sqref="V511 X511 AK511 A511:C511 E511:F511 I511:N511 P511:T511">
    <cfRule type="containsBlanks" dxfId="994" priority="1088">
      <formula>LEN(TRIM(A511))=0</formula>
    </cfRule>
  </conditionalFormatting>
  <conditionalFormatting sqref="AK512">
    <cfRule type="containsText" dxfId="993" priority="1087" operator="containsText" text="oui">
      <formula>NOT(ISERROR(SEARCH("oui",AK512)))</formula>
    </cfRule>
  </conditionalFormatting>
  <conditionalFormatting sqref="V512 X512 AK512 A512:C512 E512:F512 I512:N512 P512:T512">
    <cfRule type="containsBlanks" dxfId="992" priority="1086">
      <formula>LEN(TRIM(A512))=0</formula>
    </cfRule>
  </conditionalFormatting>
  <conditionalFormatting sqref="AK513">
    <cfRule type="containsText" dxfId="991" priority="1085" operator="containsText" text="oui">
      <formula>NOT(ISERROR(SEARCH("oui",AK513)))</formula>
    </cfRule>
  </conditionalFormatting>
  <conditionalFormatting sqref="V513 X513 AK513 A513:C513 E513:F513 I513:N513 P513:T513">
    <cfRule type="containsBlanks" dxfId="990" priority="1084">
      <formula>LEN(TRIM(A513))=0</formula>
    </cfRule>
  </conditionalFormatting>
  <conditionalFormatting sqref="AK514">
    <cfRule type="containsText" dxfId="989" priority="1083" operator="containsText" text="oui">
      <formula>NOT(ISERROR(SEARCH("oui",AK514)))</formula>
    </cfRule>
  </conditionalFormatting>
  <conditionalFormatting sqref="V514 X514 AK514 A514:C514 E514:F514 I514:N514 P514:T514">
    <cfRule type="containsBlanks" dxfId="988" priority="1082">
      <formula>LEN(TRIM(A514))=0</formula>
    </cfRule>
  </conditionalFormatting>
  <conditionalFormatting sqref="AK515">
    <cfRule type="containsText" dxfId="987" priority="1081" operator="containsText" text="oui">
      <formula>NOT(ISERROR(SEARCH("oui",AK515)))</formula>
    </cfRule>
  </conditionalFormatting>
  <conditionalFormatting sqref="V515 X515 AK515 A515:C515 E515:F515 I515:N515 P515:T515">
    <cfRule type="containsBlanks" dxfId="986" priority="1080">
      <formula>LEN(TRIM(A515))=0</formula>
    </cfRule>
  </conditionalFormatting>
  <conditionalFormatting sqref="AK516">
    <cfRule type="containsText" dxfId="985" priority="1079" operator="containsText" text="oui">
      <formula>NOT(ISERROR(SEARCH("oui",AK516)))</formula>
    </cfRule>
  </conditionalFormatting>
  <conditionalFormatting sqref="V516 X516 AK516 A516:C516 E516:F516 I516:N516 P516:T516">
    <cfRule type="containsBlanks" dxfId="984" priority="1078">
      <formula>LEN(TRIM(A516))=0</formula>
    </cfRule>
  </conditionalFormatting>
  <conditionalFormatting sqref="AK517">
    <cfRule type="containsText" dxfId="983" priority="1077" operator="containsText" text="oui">
      <formula>NOT(ISERROR(SEARCH("oui",AK517)))</formula>
    </cfRule>
  </conditionalFormatting>
  <conditionalFormatting sqref="V517 X517 AK517 A517:C517 E517:F517 I517:N517 P517:T517">
    <cfRule type="containsBlanks" dxfId="982" priority="1076">
      <formula>LEN(TRIM(A517))=0</formula>
    </cfRule>
  </conditionalFormatting>
  <conditionalFormatting sqref="AK518">
    <cfRule type="containsText" dxfId="981" priority="1075" operator="containsText" text="oui">
      <formula>NOT(ISERROR(SEARCH("oui",AK518)))</formula>
    </cfRule>
  </conditionalFormatting>
  <conditionalFormatting sqref="V518 X518 AK518 A518:C518 E518:F518 I518:N518 P518:T518">
    <cfRule type="containsBlanks" dxfId="980" priority="1074">
      <formula>LEN(TRIM(A518))=0</formula>
    </cfRule>
  </conditionalFormatting>
  <conditionalFormatting sqref="AK519">
    <cfRule type="containsText" dxfId="979" priority="1073" operator="containsText" text="oui">
      <formula>NOT(ISERROR(SEARCH("oui",AK519)))</formula>
    </cfRule>
  </conditionalFormatting>
  <conditionalFormatting sqref="V519 X519 AK519 A519:C519 E519:F519 I519:N519 P519:T519">
    <cfRule type="containsBlanks" dxfId="978" priority="1072">
      <formula>LEN(TRIM(A519))=0</formula>
    </cfRule>
  </conditionalFormatting>
  <conditionalFormatting sqref="AK520">
    <cfRule type="containsText" dxfId="977" priority="1071" operator="containsText" text="oui">
      <formula>NOT(ISERROR(SEARCH("oui",AK520)))</formula>
    </cfRule>
  </conditionalFormatting>
  <conditionalFormatting sqref="V520 X520 AK520 A520:C520 E520:F520 I520:N520 P520:T520">
    <cfRule type="containsBlanks" dxfId="976" priority="1070">
      <formula>LEN(TRIM(A520))=0</formula>
    </cfRule>
  </conditionalFormatting>
  <conditionalFormatting sqref="AK521">
    <cfRule type="containsText" dxfId="975" priority="1069" operator="containsText" text="oui">
      <formula>NOT(ISERROR(SEARCH("oui",AK521)))</formula>
    </cfRule>
  </conditionalFormatting>
  <conditionalFormatting sqref="V521 X521 AK521 A521:C521 E521:F521 I521:N521 P521:T521">
    <cfRule type="containsBlanks" dxfId="974" priority="1068">
      <formula>LEN(TRIM(A521))=0</formula>
    </cfRule>
  </conditionalFormatting>
  <conditionalFormatting sqref="AK522">
    <cfRule type="containsText" dxfId="973" priority="1067" operator="containsText" text="oui">
      <formula>NOT(ISERROR(SEARCH("oui",AK522)))</formula>
    </cfRule>
  </conditionalFormatting>
  <conditionalFormatting sqref="V522 X522 AK522 A522:C522 E522:F522 I522:N522 P522:T522">
    <cfRule type="containsBlanks" dxfId="972" priority="1066">
      <formula>LEN(TRIM(A522))=0</formula>
    </cfRule>
  </conditionalFormatting>
  <conditionalFormatting sqref="AK523">
    <cfRule type="containsText" dxfId="971" priority="1065" operator="containsText" text="oui">
      <formula>NOT(ISERROR(SEARCH("oui",AK523)))</formula>
    </cfRule>
  </conditionalFormatting>
  <conditionalFormatting sqref="V523 X523 AK523 A523:C523 E523:F523 I523:N523 P523:T523">
    <cfRule type="containsBlanks" dxfId="970" priority="1064">
      <formula>LEN(TRIM(A523))=0</formula>
    </cfRule>
  </conditionalFormatting>
  <conditionalFormatting sqref="AK524">
    <cfRule type="containsText" dxfId="969" priority="1063" operator="containsText" text="oui">
      <formula>NOT(ISERROR(SEARCH("oui",AK524)))</formula>
    </cfRule>
  </conditionalFormatting>
  <conditionalFormatting sqref="V524 X524 AK524 A524:C524 E524:F524 I524:N524 P524:T524">
    <cfRule type="containsBlanks" dxfId="968" priority="1062">
      <formula>LEN(TRIM(A524))=0</formula>
    </cfRule>
  </conditionalFormatting>
  <conditionalFormatting sqref="AK525">
    <cfRule type="containsText" dxfId="967" priority="1061" operator="containsText" text="oui">
      <formula>NOT(ISERROR(SEARCH("oui",AK525)))</formula>
    </cfRule>
  </conditionalFormatting>
  <conditionalFormatting sqref="V525 X525 AK525 A525:C525 E525:F525 I525:N525 P525:T525">
    <cfRule type="containsBlanks" dxfId="966" priority="1060">
      <formula>LEN(TRIM(A525))=0</formula>
    </cfRule>
  </conditionalFormatting>
  <conditionalFormatting sqref="AK526">
    <cfRule type="containsText" dxfId="965" priority="1059" operator="containsText" text="oui">
      <formula>NOT(ISERROR(SEARCH("oui",AK526)))</formula>
    </cfRule>
  </conditionalFormatting>
  <conditionalFormatting sqref="V526 X526 AK526 A526:C526 E526:F526 I526:N526 P526:T526">
    <cfRule type="containsBlanks" dxfId="964" priority="1058">
      <formula>LEN(TRIM(A526))=0</formula>
    </cfRule>
  </conditionalFormatting>
  <conditionalFormatting sqref="AK527">
    <cfRule type="containsText" dxfId="963" priority="1057" operator="containsText" text="oui">
      <formula>NOT(ISERROR(SEARCH("oui",AK527)))</formula>
    </cfRule>
  </conditionalFormatting>
  <conditionalFormatting sqref="V527 X527 AK527 A527:C527 E527:F527 I527:N527 P527:T527">
    <cfRule type="containsBlanks" dxfId="962" priority="1056">
      <formula>LEN(TRIM(A527))=0</formula>
    </cfRule>
  </conditionalFormatting>
  <conditionalFormatting sqref="AK528">
    <cfRule type="containsText" dxfId="961" priority="1055" operator="containsText" text="oui">
      <formula>NOT(ISERROR(SEARCH("oui",AK528)))</formula>
    </cfRule>
  </conditionalFormatting>
  <conditionalFormatting sqref="V528 X528 AK528 A528:C528 E528:F528 I528:N528 P528:T528">
    <cfRule type="containsBlanks" dxfId="960" priority="1054">
      <formula>LEN(TRIM(A528))=0</formula>
    </cfRule>
  </conditionalFormatting>
  <conditionalFormatting sqref="AK529">
    <cfRule type="containsText" dxfId="959" priority="1053" operator="containsText" text="oui">
      <formula>NOT(ISERROR(SEARCH("oui",AK529)))</formula>
    </cfRule>
  </conditionalFormatting>
  <conditionalFormatting sqref="V529 X529 AK529 A529:C529 E529:F529 I529:N529 P529:T529">
    <cfRule type="containsBlanks" dxfId="958" priority="1052">
      <formula>LEN(TRIM(A529))=0</formula>
    </cfRule>
  </conditionalFormatting>
  <conditionalFormatting sqref="AK530">
    <cfRule type="containsText" dxfId="957" priority="1051" operator="containsText" text="oui">
      <formula>NOT(ISERROR(SEARCH("oui",AK530)))</formula>
    </cfRule>
  </conditionalFormatting>
  <conditionalFormatting sqref="V530 X530 AK530 A530:C530 E530:F530 I530:N530 P530:T530">
    <cfRule type="containsBlanks" dxfId="956" priority="1050">
      <formula>LEN(TRIM(A530))=0</formula>
    </cfRule>
  </conditionalFormatting>
  <conditionalFormatting sqref="AK531">
    <cfRule type="containsText" dxfId="955" priority="1049" operator="containsText" text="oui">
      <formula>NOT(ISERROR(SEARCH("oui",AK531)))</formula>
    </cfRule>
  </conditionalFormatting>
  <conditionalFormatting sqref="V531 X531 AK531 A531:C531 E531:F531 I531:N531 P531:T531">
    <cfRule type="containsBlanks" dxfId="954" priority="1048">
      <formula>LEN(TRIM(A531))=0</formula>
    </cfRule>
  </conditionalFormatting>
  <conditionalFormatting sqref="AK532">
    <cfRule type="containsText" dxfId="953" priority="1047" operator="containsText" text="oui">
      <formula>NOT(ISERROR(SEARCH("oui",AK532)))</formula>
    </cfRule>
  </conditionalFormatting>
  <conditionalFormatting sqref="V532 X532 AK532 A532:C532 E532:F532 I532:N532 P532:T532">
    <cfRule type="containsBlanks" dxfId="952" priority="1046">
      <formula>LEN(TRIM(A532))=0</formula>
    </cfRule>
  </conditionalFormatting>
  <conditionalFormatting sqref="AK533">
    <cfRule type="containsText" dxfId="951" priority="1045" operator="containsText" text="oui">
      <formula>NOT(ISERROR(SEARCH("oui",AK533)))</formula>
    </cfRule>
  </conditionalFormatting>
  <conditionalFormatting sqref="V533 X533 AK533 A533:C533 E533:F533 I533:N533 P533:T533">
    <cfRule type="containsBlanks" dxfId="950" priority="1044">
      <formula>LEN(TRIM(A533))=0</formula>
    </cfRule>
  </conditionalFormatting>
  <conditionalFormatting sqref="AK534">
    <cfRule type="containsText" dxfId="949" priority="1043" operator="containsText" text="oui">
      <formula>NOT(ISERROR(SEARCH("oui",AK534)))</formula>
    </cfRule>
  </conditionalFormatting>
  <conditionalFormatting sqref="V534 X534 AK534 A534:C534 E534:F534 I534:N534 P534:T534">
    <cfRule type="containsBlanks" dxfId="948" priority="1042">
      <formula>LEN(TRIM(A534))=0</formula>
    </cfRule>
  </conditionalFormatting>
  <conditionalFormatting sqref="AK535">
    <cfRule type="containsText" dxfId="947" priority="1041" operator="containsText" text="oui">
      <formula>NOT(ISERROR(SEARCH("oui",AK535)))</formula>
    </cfRule>
  </conditionalFormatting>
  <conditionalFormatting sqref="V535 X535 AK535 A535:C535 E535:F535 I535:N535 P535:T535">
    <cfRule type="containsBlanks" dxfId="946" priority="1040">
      <formula>LEN(TRIM(A535))=0</formula>
    </cfRule>
  </conditionalFormatting>
  <conditionalFormatting sqref="AK536">
    <cfRule type="containsText" dxfId="945" priority="1039" operator="containsText" text="oui">
      <formula>NOT(ISERROR(SEARCH("oui",AK536)))</formula>
    </cfRule>
  </conditionalFormatting>
  <conditionalFormatting sqref="V536 X536 AK536 A536:C536 E536:F536 I536:N536 P536:T536">
    <cfRule type="containsBlanks" dxfId="944" priority="1038">
      <formula>LEN(TRIM(A536))=0</formula>
    </cfRule>
  </conditionalFormatting>
  <conditionalFormatting sqref="AK537">
    <cfRule type="containsText" dxfId="943" priority="1037" operator="containsText" text="oui">
      <formula>NOT(ISERROR(SEARCH("oui",AK537)))</formula>
    </cfRule>
  </conditionalFormatting>
  <conditionalFormatting sqref="V537 X537 AK537 A537:C537 E537:F537 I537:N537 P537:T537">
    <cfRule type="containsBlanks" dxfId="942" priority="1036">
      <formula>LEN(TRIM(A537))=0</formula>
    </cfRule>
  </conditionalFormatting>
  <conditionalFormatting sqref="AK538">
    <cfRule type="containsText" dxfId="941" priority="1035" operator="containsText" text="oui">
      <formula>NOT(ISERROR(SEARCH("oui",AK538)))</formula>
    </cfRule>
  </conditionalFormatting>
  <conditionalFormatting sqref="V538 X538 AK538 A538:C538 E538:F538 I538:N538 P538:T538">
    <cfRule type="containsBlanks" dxfId="940" priority="1034">
      <formula>LEN(TRIM(A538))=0</formula>
    </cfRule>
  </conditionalFormatting>
  <conditionalFormatting sqref="AK539">
    <cfRule type="containsText" dxfId="939" priority="1033" operator="containsText" text="oui">
      <formula>NOT(ISERROR(SEARCH("oui",AK539)))</formula>
    </cfRule>
  </conditionalFormatting>
  <conditionalFormatting sqref="V539 X539 AK539 A539:C539 E539:F539 I539:N539 P539:T539">
    <cfRule type="containsBlanks" dxfId="938" priority="1032">
      <formula>LEN(TRIM(A539))=0</formula>
    </cfRule>
  </conditionalFormatting>
  <conditionalFormatting sqref="AK540">
    <cfRule type="containsText" dxfId="937" priority="1031" operator="containsText" text="oui">
      <formula>NOT(ISERROR(SEARCH("oui",AK540)))</formula>
    </cfRule>
  </conditionalFormatting>
  <conditionalFormatting sqref="V540 X540 AK540 A540:C540 E540:F540 I540:N540 P540:T540">
    <cfRule type="containsBlanks" dxfId="936" priority="1030">
      <formula>LEN(TRIM(A540))=0</formula>
    </cfRule>
  </conditionalFormatting>
  <conditionalFormatting sqref="AK541">
    <cfRule type="containsText" dxfId="935" priority="1029" operator="containsText" text="oui">
      <formula>NOT(ISERROR(SEARCH("oui",AK541)))</formula>
    </cfRule>
  </conditionalFormatting>
  <conditionalFormatting sqref="V541 X541 AK541 A541:C541 E541:F541 I541:N541 P541:T541">
    <cfRule type="containsBlanks" dxfId="934" priority="1028">
      <formula>LEN(TRIM(A541))=0</formula>
    </cfRule>
  </conditionalFormatting>
  <conditionalFormatting sqref="AK542">
    <cfRule type="containsText" dxfId="933" priority="1027" operator="containsText" text="oui">
      <formula>NOT(ISERROR(SEARCH("oui",AK542)))</formula>
    </cfRule>
  </conditionalFormatting>
  <conditionalFormatting sqref="V542 X542 AK542 A542:C542 E542:F542 I542:N542 P542:T542">
    <cfRule type="containsBlanks" dxfId="932" priority="1026">
      <formula>LEN(TRIM(A542))=0</formula>
    </cfRule>
  </conditionalFormatting>
  <conditionalFormatting sqref="AK543">
    <cfRule type="containsText" dxfId="931" priority="1025" operator="containsText" text="oui">
      <formula>NOT(ISERROR(SEARCH("oui",AK543)))</formula>
    </cfRule>
  </conditionalFormatting>
  <conditionalFormatting sqref="V543 X543 AK543 A543:C543 E543:F543 I543:N543 P543:T543">
    <cfRule type="containsBlanks" dxfId="930" priority="1024">
      <formula>LEN(TRIM(A543))=0</formula>
    </cfRule>
  </conditionalFormatting>
  <conditionalFormatting sqref="AK544">
    <cfRule type="containsText" dxfId="929" priority="1023" operator="containsText" text="oui">
      <formula>NOT(ISERROR(SEARCH("oui",AK544)))</formula>
    </cfRule>
  </conditionalFormatting>
  <conditionalFormatting sqref="V544 X544 AK544 A544:C544 E544:F544 I544:N544 P544:T544">
    <cfRule type="containsBlanks" dxfId="928" priority="1022">
      <formula>LEN(TRIM(A544))=0</formula>
    </cfRule>
  </conditionalFormatting>
  <conditionalFormatting sqref="AK545">
    <cfRule type="containsText" dxfId="927" priority="1021" operator="containsText" text="oui">
      <formula>NOT(ISERROR(SEARCH("oui",AK545)))</formula>
    </cfRule>
  </conditionalFormatting>
  <conditionalFormatting sqref="V545 X545 AK545 A545:C545 E545:F545 I545:N545 P545:T545">
    <cfRule type="containsBlanks" dxfId="926" priority="1020">
      <formula>LEN(TRIM(A545))=0</formula>
    </cfRule>
  </conditionalFormatting>
  <conditionalFormatting sqref="AK546">
    <cfRule type="containsText" dxfId="925" priority="1019" operator="containsText" text="oui">
      <formula>NOT(ISERROR(SEARCH("oui",AK546)))</formula>
    </cfRule>
  </conditionalFormatting>
  <conditionalFormatting sqref="V546 X546 AK546 A546:C546 E546:F546 I546:N546 P546:T546">
    <cfRule type="containsBlanks" dxfId="924" priority="1018">
      <formula>LEN(TRIM(A546))=0</formula>
    </cfRule>
  </conditionalFormatting>
  <conditionalFormatting sqref="AK547">
    <cfRule type="containsText" dxfId="923" priority="1017" operator="containsText" text="oui">
      <formula>NOT(ISERROR(SEARCH("oui",AK547)))</formula>
    </cfRule>
  </conditionalFormatting>
  <conditionalFormatting sqref="V547 X547 AK547 A547:C547 E547:F547 I547:N547 P547:T547">
    <cfRule type="containsBlanks" dxfId="922" priority="1016">
      <formula>LEN(TRIM(A547))=0</formula>
    </cfRule>
  </conditionalFormatting>
  <conditionalFormatting sqref="AK548">
    <cfRule type="containsText" dxfId="921" priority="1015" operator="containsText" text="oui">
      <formula>NOT(ISERROR(SEARCH("oui",AK548)))</formula>
    </cfRule>
  </conditionalFormatting>
  <conditionalFormatting sqref="V548 X548 AK548 A548:C548 E548:F548 I548:N548 P548:T548">
    <cfRule type="containsBlanks" dxfId="920" priority="1014">
      <formula>LEN(TRIM(A548))=0</formula>
    </cfRule>
  </conditionalFormatting>
  <conditionalFormatting sqref="AK549">
    <cfRule type="containsText" dxfId="919" priority="1013" operator="containsText" text="oui">
      <formula>NOT(ISERROR(SEARCH("oui",AK549)))</formula>
    </cfRule>
  </conditionalFormatting>
  <conditionalFormatting sqref="V549 X549 AK549 A549:C549 E549:F549 I549:N549 P549:T549">
    <cfRule type="containsBlanks" dxfId="918" priority="1012">
      <formula>LEN(TRIM(A549))=0</formula>
    </cfRule>
  </conditionalFormatting>
  <conditionalFormatting sqref="AK550">
    <cfRule type="containsText" dxfId="917" priority="1011" operator="containsText" text="oui">
      <formula>NOT(ISERROR(SEARCH("oui",AK550)))</formula>
    </cfRule>
  </conditionalFormatting>
  <conditionalFormatting sqref="V550 X550 AK550 A550:C550 E550:F550 I550:N550 P550:T550">
    <cfRule type="containsBlanks" dxfId="916" priority="1010">
      <formula>LEN(TRIM(A550))=0</formula>
    </cfRule>
  </conditionalFormatting>
  <conditionalFormatting sqref="AK551">
    <cfRule type="containsText" dxfId="915" priority="1009" operator="containsText" text="oui">
      <formula>NOT(ISERROR(SEARCH("oui",AK551)))</formula>
    </cfRule>
  </conditionalFormatting>
  <conditionalFormatting sqref="V551 X551 AK551 A551:C551 E551:F551 I551:N551 P551:T551">
    <cfRule type="containsBlanks" dxfId="914" priority="1008">
      <formula>LEN(TRIM(A551))=0</formula>
    </cfRule>
  </conditionalFormatting>
  <conditionalFormatting sqref="AK552">
    <cfRule type="containsText" dxfId="913" priority="1007" operator="containsText" text="oui">
      <formula>NOT(ISERROR(SEARCH("oui",AK552)))</formula>
    </cfRule>
  </conditionalFormatting>
  <conditionalFormatting sqref="V552 X552 AK552 A552:C552 E552:F552 I552:N552 P552:T552">
    <cfRule type="containsBlanks" dxfId="912" priority="1006">
      <formula>LEN(TRIM(A552))=0</formula>
    </cfRule>
  </conditionalFormatting>
  <conditionalFormatting sqref="AK553">
    <cfRule type="containsText" dxfId="911" priority="1005" operator="containsText" text="oui">
      <formula>NOT(ISERROR(SEARCH("oui",AK553)))</formula>
    </cfRule>
  </conditionalFormatting>
  <conditionalFormatting sqref="V553 X553 AK553 A553:C553 E553:F553 I553:N553 P553:T553">
    <cfRule type="containsBlanks" dxfId="910" priority="1004">
      <formula>LEN(TRIM(A553))=0</formula>
    </cfRule>
  </conditionalFormatting>
  <conditionalFormatting sqref="AK554">
    <cfRule type="containsText" dxfId="909" priority="1003" operator="containsText" text="oui">
      <formula>NOT(ISERROR(SEARCH("oui",AK554)))</formula>
    </cfRule>
  </conditionalFormatting>
  <conditionalFormatting sqref="V554 X554 AK554 A554:C554 E554:F554 I554:N554 P554:T554">
    <cfRule type="containsBlanks" dxfId="908" priority="1002">
      <formula>LEN(TRIM(A554))=0</formula>
    </cfRule>
  </conditionalFormatting>
  <conditionalFormatting sqref="AK555">
    <cfRule type="containsText" dxfId="907" priority="1001" operator="containsText" text="oui">
      <formula>NOT(ISERROR(SEARCH("oui",AK555)))</formula>
    </cfRule>
  </conditionalFormatting>
  <conditionalFormatting sqref="V555 X555 AK555 A555:C555 E555:F555 I555:N555 P555:T555">
    <cfRule type="containsBlanks" dxfId="906" priority="1000">
      <formula>LEN(TRIM(A555))=0</formula>
    </cfRule>
  </conditionalFormatting>
  <conditionalFormatting sqref="AK556">
    <cfRule type="containsText" dxfId="905" priority="999" operator="containsText" text="oui">
      <formula>NOT(ISERROR(SEARCH("oui",AK556)))</formula>
    </cfRule>
  </conditionalFormatting>
  <conditionalFormatting sqref="V556 X556 AK556 A556:C556 E556:F556 I556:N556 P556:T556">
    <cfRule type="containsBlanks" dxfId="904" priority="998">
      <formula>LEN(TRIM(A556))=0</formula>
    </cfRule>
  </conditionalFormatting>
  <conditionalFormatting sqref="AK557">
    <cfRule type="containsText" dxfId="903" priority="997" operator="containsText" text="oui">
      <formula>NOT(ISERROR(SEARCH("oui",AK557)))</formula>
    </cfRule>
  </conditionalFormatting>
  <conditionalFormatting sqref="V557 X557 AK557 A557:C557 E557:F557 I557:N557 P557:T557">
    <cfRule type="containsBlanks" dxfId="902" priority="996">
      <formula>LEN(TRIM(A557))=0</formula>
    </cfRule>
  </conditionalFormatting>
  <conditionalFormatting sqref="AK558">
    <cfRule type="containsText" dxfId="901" priority="995" operator="containsText" text="oui">
      <formula>NOT(ISERROR(SEARCH("oui",AK558)))</formula>
    </cfRule>
  </conditionalFormatting>
  <conditionalFormatting sqref="V558 X558 AK558 A558:C558 E558:F558 I558:N558 P558:T558">
    <cfRule type="containsBlanks" dxfId="900" priority="994">
      <formula>LEN(TRIM(A558))=0</formula>
    </cfRule>
  </conditionalFormatting>
  <conditionalFormatting sqref="AK559">
    <cfRule type="containsText" dxfId="899" priority="993" operator="containsText" text="oui">
      <formula>NOT(ISERROR(SEARCH("oui",AK559)))</formula>
    </cfRule>
  </conditionalFormatting>
  <conditionalFormatting sqref="V559 X559 AK559 A559:C559 E559:F559 I559:N559 P559:T559">
    <cfRule type="containsBlanks" dxfId="898" priority="992">
      <formula>LEN(TRIM(A559))=0</formula>
    </cfRule>
  </conditionalFormatting>
  <conditionalFormatting sqref="AK560">
    <cfRule type="containsText" dxfId="897" priority="991" operator="containsText" text="oui">
      <formula>NOT(ISERROR(SEARCH("oui",AK560)))</formula>
    </cfRule>
  </conditionalFormatting>
  <conditionalFormatting sqref="V560 X560 AK560 A560:C560 E560:F560 I560:N560 P560:T560">
    <cfRule type="containsBlanks" dxfId="896" priority="990">
      <formula>LEN(TRIM(A560))=0</formula>
    </cfRule>
  </conditionalFormatting>
  <conditionalFormatting sqref="AK561">
    <cfRule type="containsText" dxfId="895" priority="989" operator="containsText" text="oui">
      <formula>NOT(ISERROR(SEARCH("oui",AK561)))</formula>
    </cfRule>
  </conditionalFormatting>
  <conditionalFormatting sqref="V561 X561 AK561 A561:C561 E561:F561 I561:N561 P561:T561">
    <cfRule type="containsBlanks" dxfId="894" priority="988">
      <formula>LEN(TRIM(A561))=0</formula>
    </cfRule>
  </conditionalFormatting>
  <conditionalFormatting sqref="AK562">
    <cfRule type="containsText" dxfId="893" priority="987" operator="containsText" text="oui">
      <formula>NOT(ISERROR(SEARCH("oui",AK562)))</formula>
    </cfRule>
  </conditionalFormatting>
  <conditionalFormatting sqref="V562 X562 AK562 A562:C562 E562:F562 I562:N562 P562:T562">
    <cfRule type="containsBlanks" dxfId="892" priority="986">
      <formula>LEN(TRIM(A562))=0</formula>
    </cfRule>
  </conditionalFormatting>
  <conditionalFormatting sqref="AK563">
    <cfRule type="containsText" dxfId="891" priority="985" operator="containsText" text="oui">
      <formula>NOT(ISERROR(SEARCH("oui",AK563)))</formula>
    </cfRule>
  </conditionalFormatting>
  <conditionalFormatting sqref="V563 X563 AK563 A563:C563 E563:F563 I563:N563 P563:T563">
    <cfRule type="containsBlanks" dxfId="890" priority="984">
      <formula>LEN(TRIM(A563))=0</formula>
    </cfRule>
  </conditionalFormatting>
  <conditionalFormatting sqref="AK564">
    <cfRule type="containsText" dxfId="889" priority="983" operator="containsText" text="oui">
      <formula>NOT(ISERROR(SEARCH("oui",AK564)))</formula>
    </cfRule>
  </conditionalFormatting>
  <conditionalFormatting sqref="V564 X564 AK564 A564:C564 E564:F564 I564:N564 P564:T564">
    <cfRule type="containsBlanks" dxfId="888" priority="982">
      <formula>LEN(TRIM(A564))=0</formula>
    </cfRule>
  </conditionalFormatting>
  <conditionalFormatting sqref="AK565">
    <cfRule type="containsText" dxfId="887" priority="981" operator="containsText" text="oui">
      <formula>NOT(ISERROR(SEARCH("oui",AK565)))</formula>
    </cfRule>
  </conditionalFormatting>
  <conditionalFormatting sqref="V565 X565 AK565 A565:C565 E565:F565 I565:N565 P565:T565">
    <cfRule type="containsBlanks" dxfId="886" priority="980">
      <formula>LEN(TRIM(A565))=0</formula>
    </cfRule>
  </conditionalFormatting>
  <conditionalFormatting sqref="AK566">
    <cfRule type="containsText" dxfId="885" priority="979" operator="containsText" text="oui">
      <formula>NOT(ISERROR(SEARCH("oui",AK566)))</formula>
    </cfRule>
  </conditionalFormatting>
  <conditionalFormatting sqref="V566 X566 AK566 A566:C566 E566:F566 I566:N566 P566:T566">
    <cfRule type="containsBlanks" dxfId="884" priority="978">
      <formula>LEN(TRIM(A566))=0</formula>
    </cfRule>
  </conditionalFormatting>
  <conditionalFormatting sqref="AK567">
    <cfRule type="containsText" dxfId="883" priority="977" operator="containsText" text="oui">
      <formula>NOT(ISERROR(SEARCH("oui",AK567)))</formula>
    </cfRule>
  </conditionalFormatting>
  <conditionalFormatting sqref="V567 X567 AK567 A567:C567 E567:F567 I567:N567 P567:T567">
    <cfRule type="containsBlanks" dxfId="882" priority="976">
      <formula>LEN(TRIM(A567))=0</formula>
    </cfRule>
  </conditionalFormatting>
  <conditionalFormatting sqref="AK568">
    <cfRule type="containsText" dxfId="881" priority="975" operator="containsText" text="oui">
      <formula>NOT(ISERROR(SEARCH("oui",AK568)))</formula>
    </cfRule>
  </conditionalFormatting>
  <conditionalFormatting sqref="V568 X568 AK568 A568:C568 E568:F568 I568:N568 P568:T568">
    <cfRule type="containsBlanks" dxfId="880" priority="974">
      <formula>LEN(TRIM(A568))=0</formula>
    </cfRule>
  </conditionalFormatting>
  <conditionalFormatting sqref="AK569">
    <cfRule type="containsText" dxfId="879" priority="973" operator="containsText" text="oui">
      <formula>NOT(ISERROR(SEARCH("oui",AK569)))</formula>
    </cfRule>
  </conditionalFormatting>
  <conditionalFormatting sqref="V569 X569 AK569 A569:C569 E569:F569 I569:N569 P569:T569">
    <cfRule type="containsBlanks" dxfId="878" priority="972">
      <formula>LEN(TRIM(A569))=0</formula>
    </cfRule>
  </conditionalFormatting>
  <conditionalFormatting sqref="AK570">
    <cfRule type="containsText" dxfId="877" priority="971" operator="containsText" text="oui">
      <formula>NOT(ISERROR(SEARCH("oui",AK570)))</formula>
    </cfRule>
  </conditionalFormatting>
  <conditionalFormatting sqref="V570 X570 AK570 A570:C570 E570:F570 I570:N570 P570:T570">
    <cfRule type="containsBlanks" dxfId="876" priority="970">
      <formula>LEN(TRIM(A570))=0</formula>
    </cfRule>
  </conditionalFormatting>
  <conditionalFormatting sqref="AK571">
    <cfRule type="containsText" dxfId="875" priority="969" operator="containsText" text="oui">
      <formula>NOT(ISERROR(SEARCH("oui",AK571)))</formula>
    </cfRule>
  </conditionalFormatting>
  <conditionalFormatting sqref="V571 X571 AK571 A571:C571 E571:F571 I571:N571 P571:T571">
    <cfRule type="containsBlanks" dxfId="874" priority="968">
      <formula>LEN(TRIM(A571))=0</formula>
    </cfRule>
  </conditionalFormatting>
  <conditionalFormatting sqref="AK572">
    <cfRule type="containsText" dxfId="873" priority="967" operator="containsText" text="oui">
      <formula>NOT(ISERROR(SEARCH("oui",AK572)))</formula>
    </cfRule>
  </conditionalFormatting>
  <conditionalFormatting sqref="V572 X572 AK572 A572:C572 E572:F572 I572:N572 P572:T572">
    <cfRule type="containsBlanks" dxfId="872" priority="966">
      <formula>LEN(TRIM(A572))=0</formula>
    </cfRule>
  </conditionalFormatting>
  <conditionalFormatting sqref="AK573">
    <cfRule type="containsText" dxfId="871" priority="965" operator="containsText" text="oui">
      <formula>NOT(ISERROR(SEARCH("oui",AK573)))</formula>
    </cfRule>
  </conditionalFormatting>
  <conditionalFormatting sqref="V573 X573 AK573 A573:C573 E573:F573 I573:N573 P573:T573">
    <cfRule type="containsBlanks" dxfId="870" priority="964">
      <formula>LEN(TRIM(A573))=0</formula>
    </cfRule>
  </conditionalFormatting>
  <conditionalFormatting sqref="AK574">
    <cfRule type="containsText" dxfId="869" priority="963" operator="containsText" text="oui">
      <formula>NOT(ISERROR(SEARCH("oui",AK574)))</formula>
    </cfRule>
  </conditionalFormatting>
  <conditionalFormatting sqref="V574 X574 AK574 A574:C574 E574:F574 I574:N574 P574:T574">
    <cfRule type="containsBlanks" dxfId="868" priority="962">
      <formula>LEN(TRIM(A574))=0</formula>
    </cfRule>
  </conditionalFormatting>
  <conditionalFormatting sqref="AK575">
    <cfRule type="containsText" dxfId="867" priority="961" operator="containsText" text="oui">
      <formula>NOT(ISERROR(SEARCH("oui",AK575)))</formula>
    </cfRule>
  </conditionalFormatting>
  <conditionalFormatting sqref="V575 X575 AK575 A575:C575 E575:F575 I575:N575 P575:T575">
    <cfRule type="containsBlanks" dxfId="866" priority="960">
      <formula>LEN(TRIM(A575))=0</formula>
    </cfRule>
  </conditionalFormatting>
  <conditionalFormatting sqref="AK576">
    <cfRule type="containsText" dxfId="865" priority="959" operator="containsText" text="oui">
      <formula>NOT(ISERROR(SEARCH("oui",AK576)))</formula>
    </cfRule>
  </conditionalFormatting>
  <conditionalFormatting sqref="V576 X576 AK576 A576:C576 E576:F576 I576:N576 P576:T576">
    <cfRule type="containsBlanks" dxfId="864" priority="958">
      <formula>LEN(TRIM(A576))=0</formula>
    </cfRule>
  </conditionalFormatting>
  <conditionalFormatting sqref="AK577">
    <cfRule type="containsText" dxfId="863" priority="957" operator="containsText" text="oui">
      <formula>NOT(ISERROR(SEARCH("oui",AK577)))</formula>
    </cfRule>
  </conditionalFormatting>
  <conditionalFormatting sqref="V577 X577 AK577 A577:C577 E577:F577 I577:N577 P577:T577">
    <cfRule type="containsBlanks" dxfId="862" priority="956">
      <formula>LEN(TRIM(A577))=0</formula>
    </cfRule>
  </conditionalFormatting>
  <conditionalFormatting sqref="AK578">
    <cfRule type="containsText" dxfId="861" priority="955" operator="containsText" text="oui">
      <formula>NOT(ISERROR(SEARCH("oui",AK578)))</formula>
    </cfRule>
  </conditionalFormatting>
  <conditionalFormatting sqref="V578 X578 AK578 A578:C578 E578:F578 I578:N578 P578:T578">
    <cfRule type="containsBlanks" dxfId="860" priority="954">
      <formula>LEN(TRIM(A578))=0</formula>
    </cfRule>
  </conditionalFormatting>
  <conditionalFormatting sqref="AK579">
    <cfRule type="containsText" dxfId="859" priority="953" operator="containsText" text="oui">
      <formula>NOT(ISERROR(SEARCH("oui",AK579)))</formula>
    </cfRule>
  </conditionalFormatting>
  <conditionalFormatting sqref="V579 X579 AK579 A579:C579 E579:F579 I579:N579 P579:T579">
    <cfRule type="containsBlanks" dxfId="858" priority="952">
      <formula>LEN(TRIM(A579))=0</formula>
    </cfRule>
  </conditionalFormatting>
  <conditionalFormatting sqref="AK580">
    <cfRule type="containsText" dxfId="857" priority="951" operator="containsText" text="oui">
      <formula>NOT(ISERROR(SEARCH("oui",AK580)))</formula>
    </cfRule>
  </conditionalFormatting>
  <conditionalFormatting sqref="V580 X580 AK580 A580:C580 E580:F580 I580:N580 P580:T580">
    <cfRule type="containsBlanks" dxfId="856" priority="950">
      <formula>LEN(TRIM(A580))=0</formula>
    </cfRule>
  </conditionalFormatting>
  <conditionalFormatting sqref="AK581">
    <cfRule type="containsText" dxfId="855" priority="949" operator="containsText" text="oui">
      <formula>NOT(ISERROR(SEARCH("oui",AK581)))</formula>
    </cfRule>
  </conditionalFormatting>
  <conditionalFormatting sqref="V581 X581 AK581 A581:C581 E581:F581 I581:N581 P581:T581">
    <cfRule type="containsBlanks" dxfId="854" priority="948">
      <formula>LEN(TRIM(A581))=0</formula>
    </cfRule>
  </conditionalFormatting>
  <conditionalFormatting sqref="AK582">
    <cfRule type="containsText" dxfId="853" priority="947" operator="containsText" text="oui">
      <formula>NOT(ISERROR(SEARCH("oui",AK582)))</formula>
    </cfRule>
  </conditionalFormatting>
  <conditionalFormatting sqref="V582 X582 AK582 A582:C582 E582:F582 I582:N582 P582:T582">
    <cfRule type="containsBlanks" dxfId="852" priority="946">
      <formula>LEN(TRIM(A582))=0</formula>
    </cfRule>
  </conditionalFormatting>
  <conditionalFormatting sqref="AK583">
    <cfRule type="containsText" dxfId="851" priority="945" operator="containsText" text="oui">
      <formula>NOT(ISERROR(SEARCH("oui",AK583)))</formula>
    </cfRule>
  </conditionalFormatting>
  <conditionalFormatting sqref="V583 X583 AK583 A583:C583 E583:F583 I583:N583 P583:T583">
    <cfRule type="containsBlanks" dxfId="850" priority="944">
      <formula>LEN(TRIM(A583))=0</formula>
    </cfRule>
  </conditionalFormatting>
  <conditionalFormatting sqref="AK584">
    <cfRule type="containsText" dxfId="849" priority="943" operator="containsText" text="oui">
      <formula>NOT(ISERROR(SEARCH("oui",AK584)))</formula>
    </cfRule>
  </conditionalFormatting>
  <conditionalFormatting sqref="V584 X584 AK584 A584:C584 E584:F584 I584:N584 P584:T584">
    <cfRule type="containsBlanks" dxfId="848" priority="942">
      <formula>LEN(TRIM(A584))=0</formula>
    </cfRule>
  </conditionalFormatting>
  <conditionalFormatting sqref="AK585">
    <cfRule type="containsText" dxfId="847" priority="941" operator="containsText" text="oui">
      <formula>NOT(ISERROR(SEARCH("oui",AK585)))</formula>
    </cfRule>
  </conditionalFormatting>
  <conditionalFormatting sqref="V585 X585 AK585 A585:C585 E585:F585 I585:N585 P585:T585">
    <cfRule type="containsBlanks" dxfId="846" priority="940">
      <formula>LEN(TRIM(A585))=0</formula>
    </cfRule>
  </conditionalFormatting>
  <conditionalFormatting sqref="AK586">
    <cfRule type="containsText" dxfId="845" priority="939" operator="containsText" text="oui">
      <formula>NOT(ISERROR(SEARCH("oui",AK586)))</formula>
    </cfRule>
  </conditionalFormatting>
  <conditionalFormatting sqref="V586 X586 AK586 A586:C586 E586:F586 I586:N586 P586:T586">
    <cfRule type="containsBlanks" dxfId="844" priority="938">
      <formula>LEN(TRIM(A586))=0</formula>
    </cfRule>
  </conditionalFormatting>
  <conditionalFormatting sqref="AK587">
    <cfRule type="containsText" dxfId="843" priority="937" operator="containsText" text="oui">
      <formula>NOT(ISERROR(SEARCH("oui",AK587)))</formula>
    </cfRule>
  </conditionalFormatting>
  <conditionalFormatting sqref="V587 X587 AK587 A587:C587 E587:F587 I587:N587 P587:T587">
    <cfRule type="containsBlanks" dxfId="842" priority="936">
      <formula>LEN(TRIM(A587))=0</formula>
    </cfRule>
  </conditionalFormatting>
  <conditionalFormatting sqref="AK588">
    <cfRule type="containsText" dxfId="841" priority="935" operator="containsText" text="oui">
      <formula>NOT(ISERROR(SEARCH("oui",AK588)))</formula>
    </cfRule>
  </conditionalFormatting>
  <conditionalFormatting sqref="V588 X588 AK588 A588:C588 E588:F588 I588:N588 P588:T588">
    <cfRule type="containsBlanks" dxfId="840" priority="934">
      <formula>LEN(TRIM(A588))=0</formula>
    </cfRule>
  </conditionalFormatting>
  <conditionalFormatting sqref="AK589">
    <cfRule type="containsText" dxfId="839" priority="933" operator="containsText" text="oui">
      <formula>NOT(ISERROR(SEARCH("oui",AK589)))</formula>
    </cfRule>
  </conditionalFormatting>
  <conditionalFormatting sqref="V589 X589 AK589 A589:C589 E589:F589 I589:N589 P589:T589">
    <cfRule type="containsBlanks" dxfId="838" priority="932">
      <formula>LEN(TRIM(A589))=0</formula>
    </cfRule>
  </conditionalFormatting>
  <conditionalFormatting sqref="AK590">
    <cfRule type="containsText" dxfId="837" priority="931" operator="containsText" text="oui">
      <formula>NOT(ISERROR(SEARCH("oui",AK590)))</formula>
    </cfRule>
  </conditionalFormatting>
  <conditionalFormatting sqref="V590 X590 AK590 A590:C590 E590:F590 I590:N590 P590:T590">
    <cfRule type="containsBlanks" dxfId="836" priority="930">
      <formula>LEN(TRIM(A590))=0</formula>
    </cfRule>
  </conditionalFormatting>
  <conditionalFormatting sqref="AK591">
    <cfRule type="containsText" dxfId="835" priority="929" operator="containsText" text="oui">
      <formula>NOT(ISERROR(SEARCH("oui",AK591)))</formula>
    </cfRule>
  </conditionalFormatting>
  <conditionalFormatting sqref="V591 X591 AK591 A591:C591 E591:F591 I591:N591 P591:T591">
    <cfRule type="containsBlanks" dxfId="834" priority="928">
      <formula>LEN(TRIM(A591))=0</formula>
    </cfRule>
  </conditionalFormatting>
  <conditionalFormatting sqref="AK592">
    <cfRule type="containsText" dxfId="833" priority="927" operator="containsText" text="oui">
      <formula>NOT(ISERROR(SEARCH("oui",AK592)))</formula>
    </cfRule>
  </conditionalFormatting>
  <conditionalFormatting sqref="V592 X592 AK592 A592:C592 E592:F592 I592:N592 P592:T592">
    <cfRule type="containsBlanks" dxfId="832" priority="926">
      <formula>LEN(TRIM(A592))=0</formula>
    </cfRule>
  </conditionalFormatting>
  <conditionalFormatting sqref="AK593">
    <cfRule type="containsText" dxfId="831" priority="925" operator="containsText" text="oui">
      <formula>NOT(ISERROR(SEARCH("oui",AK593)))</formula>
    </cfRule>
  </conditionalFormatting>
  <conditionalFormatting sqref="V593 X593 AK593 A593:C593 E593:F593 I593:N593 P593:T593">
    <cfRule type="containsBlanks" dxfId="830" priority="924">
      <formula>LEN(TRIM(A593))=0</formula>
    </cfRule>
  </conditionalFormatting>
  <conditionalFormatting sqref="AK594">
    <cfRule type="containsText" dxfId="829" priority="923" operator="containsText" text="oui">
      <formula>NOT(ISERROR(SEARCH("oui",AK594)))</formula>
    </cfRule>
  </conditionalFormatting>
  <conditionalFormatting sqref="V594 X594 AK594 A594:C594 E594:F594 I594:N594 P594:T594">
    <cfRule type="containsBlanks" dxfId="828" priority="922">
      <formula>LEN(TRIM(A594))=0</formula>
    </cfRule>
  </conditionalFormatting>
  <conditionalFormatting sqref="AK595">
    <cfRule type="containsText" dxfId="827" priority="921" operator="containsText" text="oui">
      <formula>NOT(ISERROR(SEARCH("oui",AK595)))</formula>
    </cfRule>
  </conditionalFormatting>
  <conditionalFormatting sqref="V595 X595 AK595 A595:C595 E595:F595 I595:N595 P595:T595">
    <cfRule type="containsBlanks" dxfId="826" priority="920">
      <formula>LEN(TRIM(A595))=0</formula>
    </cfRule>
  </conditionalFormatting>
  <conditionalFormatting sqref="AK596">
    <cfRule type="containsText" dxfId="825" priority="919" operator="containsText" text="oui">
      <formula>NOT(ISERROR(SEARCH("oui",AK596)))</formula>
    </cfRule>
  </conditionalFormatting>
  <conditionalFormatting sqref="V596 X596 AK596 A596:C596 E596:F596 I596:N596 P596:T596">
    <cfRule type="containsBlanks" dxfId="824" priority="918">
      <formula>LEN(TRIM(A596))=0</formula>
    </cfRule>
  </conditionalFormatting>
  <conditionalFormatting sqref="AK597">
    <cfRule type="containsText" dxfId="823" priority="917" operator="containsText" text="oui">
      <formula>NOT(ISERROR(SEARCH("oui",AK597)))</formula>
    </cfRule>
  </conditionalFormatting>
  <conditionalFormatting sqref="V597 X597 AK597 A597:C597 E597:F597 I597:N597 P597:T597">
    <cfRule type="containsBlanks" dxfId="822" priority="916">
      <formula>LEN(TRIM(A597))=0</formula>
    </cfRule>
  </conditionalFormatting>
  <conditionalFormatting sqref="AK598">
    <cfRule type="containsText" dxfId="821" priority="915" operator="containsText" text="oui">
      <formula>NOT(ISERROR(SEARCH("oui",AK598)))</formula>
    </cfRule>
  </conditionalFormatting>
  <conditionalFormatting sqref="V598 X598 AK598 A598:C598 E598:F598 I598:N598 P598:T598">
    <cfRule type="containsBlanks" dxfId="820" priority="914">
      <formula>LEN(TRIM(A598))=0</formula>
    </cfRule>
  </conditionalFormatting>
  <conditionalFormatting sqref="AK599">
    <cfRule type="containsText" dxfId="819" priority="913" operator="containsText" text="oui">
      <formula>NOT(ISERROR(SEARCH("oui",AK599)))</formula>
    </cfRule>
  </conditionalFormatting>
  <conditionalFormatting sqref="V599 X599 AK599 A599:C599 E599:F599 I599:N599 P599:T599">
    <cfRule type="containsBlanks" dxfId="818" priority="912">
      <formula>LEN(TRIM(A599))=0</formula>
    </cfRule>
  </conditionalFormatting>
  <conditionalFormatting sqref="AK600">
    <cfRule type="containsText" dxfId="817" priority="911" operator="containsText" text="oui">
      <formula>NOT(ISERROR(SEARCH("oui",AK600)))</formula>
    </cfRule>
  </conditionalFormatting>
  <conditionalFormatting sqref="V600 X600 AK600 A600:C600 E600:F600 I600:N600 P600:T600">
    <cfRule type="containsBlanks" dxfId="816" priority="910">
      <formula>LEN(TRIM(A600))=0</formula>
    </cfRule>
  </conditionalFormatting>
  <conditionalFormatting sqref="AK601">
    <cfRule type="containsText" dxfId="815" priority="909" operator="containsText" text="oui">
      <formula>NOT(ISERROR(SEARCH("oui",AK601)))</formula>
    </cfRule>
  </conditionalFormatting>
  <conditionalFormatting sqref="V601 X601 AK601 A601:C601 E601:F601 I601:N601 P601:T601">
    <cfRule type="containsBlanks" dxfId="814" priority="908">
      <formula>LEN(TRIM(A601))=0</formula>
    </cfRule>
  </conditionalFormatting>
  <conditionalFormatting sqref="AK602">
    <cfRule type="containsText" dxfId="813" priority="907" operator="containsText" text="oui">
      <formula>NOT(ISERROR(SEARCH("oui",AK602)))</formula>
    </cfRule>
  </conditionalFormatting>
  <conditionalFormatting sqref="V602 X602 AK602 A602:C602 E602:F602 I602:N602 P602:T602">
    <cfRule type="containsBlanks" dxfId="812" priority="906">
      <formula>LEN(TRIM(A602))=0</formula>
    </cfRule>
  </conditionalFormatting>
  <conditionalFormatting sqref="AK603">
    <cfRule type="containsText" dxfId="811" priority="905" operator="containsText" text="oui">
      <formula>NOT(ISERROR(SEARCH("oui",AK603)))</formula>
    </cfRule>
  </conditionalFormatting>
  <conditionalFormatting sqref="V603 X603 AK603 A603:C603 E603:F603 I603:N603 P603:T603">
    <cfRule type="containsBlanks" dxfId="810" priority="904">
      <formula>LEN(TRIM(A603))=0</formula>
    </cfRule>
  </conditionalFormatting>
  <conditionalFormatting sqref="AK604">
    <cfRule type="containsText" dxfId="809" priority="903" operator="containsText" text="oui">
      <formula>NOT(ISERROR(SEARCH("oui",AK604)))</formula>
    </cfRule>
  </conditionalFormatting>
  <conditionalFormatting sqref="V604 X604 AK604 A604:C604 E604:F604 I604:N604 P604:T604">
    <cfRule type="containsBlanks" dxfId="808" priority="902">
      <formula>LEN(TRIM(A604))=0</formula>
    </cfRule>
  </conditionalFormatting>
  <conditionalFormatting sqref="AK605">
    <cfRule type="containsText" dxfId="807" priority="901" operator="containsText" text="oui">
      <formula>NOT(ISERROR(SEARCH("oui",AK605)))</formula>
    </cfRule>
  </conditionalFormatting>
  <conditionalFormatting sqref="V605 X605 AK605 A605:C605 E605:F605 I605:N605 P605:T605">
    <cfRule type="containsBlanks" dxfId="806" priority="900">
      <formula>LEN(TRIM(A605))=0</formula>
    </cfRule>
  </conditionalFormatting>
  <conditionalFormatting sqref="AK606">
    <cfRule type="containsText" dxfId="805" priority="899" operator="containsText" text="oui">
      <formula>NOT(ISERROR(SEARCH("oui",AK606)))</formula>
    </cfRule>
  </conditionalFormatting>
  <conditionalFormatting sqref="V606 X606 AK606 A606:C606 E606:F606 I606:N606 P606:T606">
    <cfRule type="containsBlanks" dxfId="804" priority="898">
      <formula>LEN(TRIM(A606))=0</formula>
    </cfRule>
  </conditionalFormatting>
  <conditionalFormatting sqref="AK607">
    <cfRule type="containsText" dxfId="803" priority="897" operator="containsText" text="oui">
      <formula>NOT(ISERROR(SEARCH("oui",AK607)))</formula>
    </cfRule>
  </conditionalFormatting>
  <conditionalFormatting sqref="V607 X607 AK607 A607:C607 E607:F607 I607:N607 P607:T607">
    <cfRule type="containsBlanks" dxfId="802" priority="896">
      <formula>LEN(TRIM(A607))=0</formula>
    </cfRule>
  </conditionalFormatting>
  <conditionalFormatting sqref="AK608">
    <cfRule type="containsText" dxfId="801" priority="895" operator="containsText" text="oui">
      <formula>NOT(ISERROR(SEARCH("oui",AK608)))</formula>
    </cfRule>
  </conditionalFormatting>
  <conditionalFormatting sqref="V608 X608 AK608 A608:C608 E608:F608 I608:N608 P608:T608">
    <cfRule type="containsBlanks" dxfId="800" priority="894">
      <formula>LEN(TRIM(A608))=0</formula>
    </cfRule>
  </conditionalFormatting>
  <conditionalFormatting sqref="AK609">
    <cfRule type="containsText" dxfId="799" priority="893" operator="containsText" text="oui">
      <formula>NOT(ISERROR(SEARCH("oui",AK609)))</formula>
    </cfRule>
  </conditionalFormatting>
  <conditionalFormatting sqref="V609 X609 AK609 A609:C609 E609:F609 I609:N609 P609:T609">
    <cfRule type="containsBlanks" dxfId="798" priority="892">
      <formula>LEN(TRIM(A609))=0</formula>
    </cfRule>
  </conditionalFormatting>
  <conditionalFormatting sqref="AK610">
    <cfRule type="containsText" dxfId="797" priority="891" operator="containsText" text="oui">
      <formula>NOT(ISERROR(SEARCH("oui",AK610)))</formula>
    </cfRule>
  </conditionalFormatting>
  <conditionalFormatting sqref="V610 X610 AK610 A610:C610 E610:F610 I610:N610 P610:T610">
    <cfRule type="containsBlanks" dxfId="796" priority="890">
      <formula>LEN(TRIM(A610))=0</formula>
    </cfRule>
  </conditionalFormatting>
  <conditionalFormatting sqref="AK611">
    <cfRule type="containsText" dxfId="795" priority="889" operator="containsText" text="oui">
      <formula>NOT(ISERROR(SEARCH("oui",AK611)))</formula>
    </cfRule>
  </conditionalFormatting>
  <conditionalFormatting sqref="V611 X611 AK611 A611:C611 E611:F611 I611:N611 P611:T611">
    <cfRule type="containsBlanks" dxfId="794" priority="888">
      <formula>LEN(TRIM(A611))=0</formula>
    </cfRule>
  </conditionalFormatting>
  <conditionalFormatting sqref="AK612">
    <cfRule type="containsText" dxfId="793" priority="887" operator="containsText" text="oui">
      <formula>NOT(ISERROR(SEARCH("oui",AK612)))</formula>
    </cfRule>
  </conditionalFormatting>
  <conditionalFormatting sqref="V612 X612 AK612 A612:C612 E612:F612 I612:N612 P612:T612">
    <cfRule type="containsBlanks" dxfId="792" priority="886">
      <formula>LEN(TRIM(A612))=0</formula>
    </cfRule>
  </conditionalFormatting>
  <conditionalFormatting sqref="AK613">
    <cfRule type="containsText" dxfId="791" priority="885" operator="containsText" text="oui">
      <formula>NOT(ISERROR(SEARCH("oui",AK613)))</formula>
    </cfRule>
  </conditionalFormatting>
  <conditionalFormatting sqref="V613 X613 AK613 A613:C613 E613:F613 I613:N613 P613:T613">
    <cfRule type="containsBlanks" dxfId="790" priority="884">
      <formula>LEN(TRIM(A613))=0</formula>
    </cfRule>
  </conditionalFormatting>
  <conditionalFormatting sqref="AK614">
    <cfRule type="containsText" dxfId="789" priority="883" operator="containsText" text="oui">
      <formula>NOT(ISERROR(SEARCH("oui",AK614)))</formula>
    </cfRule>
  </conditionalFormatting>
  <conditionalFormatting sqref="V614 X614 AK614 A614:C614 E614:F614 I614:N614 P614:T614">
    <cfRule type="containsBlanks" dxfId="788" priority="882">
      <formula>LEN(TRIM(A614))=0</formula>
    </cfRule>
  </conditionalFormatting>
  <conditionalFormatting sqref="AK615">
    <cfRule type="containsText" dxfId="787" priority="881" operator="containsText" text="oui">
      <formula>NOT(ISERROR(SEARCH("oui",AK615)))</formula>
    </cfRule>
  </conditionalFormatting>
  <conditionalFormatting sqref="V615 X615 AK615 A615:C615 E615:F615 I615:N615 P615:T615">
    <cfRule type="containsBlanks" dxfId="786" priority="880">
      <formula>LEN(TRIM(A615))=0</formula>
    </cfRule>
  </conditionalFormatting>
  <conditionalFormatting sqref="AK616">
    <cfRule type="containsText" dxfId="785" priority="879" operator="containsText" text="oui">
      <formula>NOT(ISERROR(SEARCH("oui",AK616)))</formula>
    </cfRule>
  </conditionalFormatting>
  <conditionalFormatting sqref="V616 X616 AK616 A616:C616 E616:F616 I616:N616 P616:T616">
    <cfRule type="containsBlanks" dxfId="784" priority="878">
      <formula>LEN(TRIM(A616))=0</formula>
    </cfRule>
  </conditionalFormatting>
  <conditionalFormatting sqref="AK617">
    <cfRule type="containsText" dxfId="783" priority="877" operator="containsText" text="oui">
      <formula>NOT(ISERROR(SEARCH("oui",AK617)))</formula>
    </cfRule>
  </conditionalFormatting>
  <conditionalFormatting sqref="V617 X617 AK617 A617:C617 E617:F617 I617:N617 P617:T617">
    <cfRule type="containsBlanks" dxfId="782" priority="876">
      <formula>LEN(TRIM(A617))=0</formula>
    </cfRule>
  </conditionalFormatting>
  <conditionalFormatting sqref="AK618">
    <cfRule type="containsText" dxfId="781" priority="875" operator="containsText" text="oui">
      <formula>NOT(ISERROR(SEARCH("oui",AK618)))</formula>
    </cfRule>
  </conditionalFormatting>
  <conditionalFormatting sqref="V618 X618 AK618 A618:C618 E618:F618 I618:N618 P618:T618">
    <cfRule type="containsBlanks" dxfId="780" priority="874">
      <formula>LEN(TRIM(A618))=0</formula>
    </cfRule>
  </conditionalFormatting>
  <conditionalFormatting sqref="AK619">
    <cfRule type="containsText" dxfId="779" priority="873" operator="containsText" text="oui">
      <formula>NOT(ISERROR(SEARCH("oui",AK619)))</formula>
    </cfRule>
  </conditionalFormatting>
  <conditionalFormatting sqref="V619 X619 AK619 A619:C619 E619:F619 I619:N619 P619:T619">
    <cfRule type="containsBlanks" dxfId="778" priority="872">
      <formula>LEN(TRIM(A619))=0</formula>
    </cfRule>
  </conditionalFormatting>
  <conditionalFormatting sqref="AK620">
    <cfRule type="containsText" dxfId="777" priority="871" operator="containsText" text="oui">
      <formula>NOT(ISERROR(SEARCH("oui",AK620)))</formula>
    </cfRule>
  </conditionalFormatting>
  <conditionalFormatting sqref="V620 X620 AK620 A620:C620 E620:F620 I620:N620 P620:T620">
    <cfRule type="containsBlanks" dxfId="776" priority="870">
      <formula>LEN(TRIM(A620))=0</formula>
    </cfRule>
  </conditionalFormatting>
  <conditionalFormatting sqref="AK621">
    <cfRule type="containsText" dxfId="775" priority="869" operator="containsText" text="oui">
      <formula>NOT(ISERROR(SEARCH("oui",AK621)))</formula>
    </cfRule>
  </conditionalFormatting>
  <conditionalFormatting sqref="V621 X621 AK621 A621:C621 E621:F621 I621:N621 P621:T621">
    <cfRule type="containsBlanks" dxfId="774" priority="868">
      <formula>LEN(TRIM(A621))=0</formula>
    </cfRule>
  </conditionalFormatting>
  <conditionalFormatting sqref="AK622">
    <cfRule type="containsText" dxfId="773" priority="867" operator="containsText" text="oui">
      <formula>NOT(ISERROR(SEARCH("oui",AK622)))</formula>
    </cfRule>
  </conditionalFormatting>
  <conditionalFormatting sqref="V622 X622 AK622 A622:C622 E622:F622 I622:N622 P622:T622">
    <cfRule type="containsBlanks" dxfId="772" priority="866">
      <formula>LEN(TRIM(A622))=0</formula>
    </cfRule>
  </conditionalFormatting>
  <conditionalFormatting sqref="AK623">
    <cfRule type="containsText" dxfId="771" priority="865" operator="containsText" text="oui">
      <formula>NOT(ISERROR(SEARCH("oui",AK623)))</formula>
    </cfRule>
  </conditionalFormatting>
  <conditionalFormatting sqref="V623 X623 AK623 A623:C623 E623:F623 I623:N623 P623:T623">
    <cfRule type="containsBlanks" dxfId="770" priority="864">
      <formula>LEN(TRIM(A623))=0</formula>
    </cfRule>
  </conditionalFormatting>
  <conditionalFormatting sqref="AK624">
    <cfRule type="containsText" dxfId="769" priority="863" operator="containsText" text="oui">
      <formula>NOT(ISERROR(SEARCH("oui",AK624)))</formula>
    </cfRule>
  </conditionalFormatting>
  <conditionalFormatting sqref="V624 X624 AK624 A624:C624 E624:F624 I624:N624 P624:T624">
    <cfRule type="containsBlanks" dxfId="768" priority="862">
      <formula>LEN(TRIM(A624))=0</formula>
    </cfRule>
  </conditionalFormatting>
  <conditionalFormatting sqref="AK625">
    <cfRule type="containsText" dxfId="767" priority="861" operator="containsText" text="oui">
      <formula>NOT(ISERROR(SEARCH("oui",AK625)))</formula>
    </cfRule>
  </conditionalFormatting>
  <conditionalFormatting sqref="V625 X625 AK625 A625:C625 E625:F625 I625:N625 P625:T625">
    <cfRule type="containsBlanks" dxfId="766" priority="860">
      <formula>LEN(TRIM(A625))=0</formula>
    </cfRule>
  </conditionalFormatting>
  <conditionalFormatting sqref="AK626">
    <cfRule type="containsText" dxfId="765" priority="859" operator="containsText" text="oui">
      <formula>NOT(ISERROR(SEARCH("oui",AK626)))</formula>
    </cfRule>
  </conditionalFormatting>
  <conditionalFormatting sqref="V626 X626 AK626 A626:C626 E626:F626 I626:N626 P626:T626">
    <cfRule type="containsBlanks" dxfId="764" priority="858">
      <formula>LEN(TRIM(A626))=0</formula>
    </cfRule>
  </conditionalFormatting>
  <conditionalFormatting sqref="AK627">
    <cfRule type="containsText" dxfId="763" priority="857" operator="containsText" text="oui">
      <formula>NOT(ISERROR(SEARCH("oui",AK627)))</formula>
    </cfRule>
  </conditionalFormatting>
  <conditionalFormatting sqref="V627 X627 AK627 A627:C627 E627:F627 I627:N627 P627:T627">
    <cfRule type="containsBlanks" dxfId="762" priority="856">
      <formula>LEN(TRIM(A627))=0</formula>
    </cfRule>
  </conditionalFormatting>
  <conditionalFormatting sqref="AK628">
    <cfRule type="containsText" dxfId="761" priority="855" operator="containsText" text="oui">
      <formula>NOT(ISERROR(SEARCH("oui",AK628)))</formula>
    </cfRule>
  </conditionalFormatting>
  <conditionalFormatting sqref="V628 X628 AK628 A628:C628 E628:F628 I628:N628 P628:T628">
    <cfRule type="containsBlanks" dxfId="760" priority="854">
      <formula>LEN(TRIM(A628))=0</formula>
    </cfRule>
  </conditionalFormatting>
  <conditionalFormatting sqref="AK629">
    <cfRule type="containsText" dxfId="759" priority="853" operator="containsText" text="oui">
      <formula>NOT(ISERROR(SEARCH("oui",AK629)))</formula>
    </cfRule>
  </conditionalFormatting>
  <conditionalFormatting sqref="V629 X629 AK629 A629:C629 E629:F629 I629:N629 P629:T629">
    <cfRule type="containsBlanks" dxfId="758" priority="852">
      <formula>LEN(TRIM(A629))=0</formula>
    </cfRule>
  </conditionalFormatting>
  <conditionalFormatting sqref="AK630">
    <cfRule type="containsText" dxfId="757" priority="851" operator="containsText" text="oui">
      <formula>NOT(ISERROR(SEARCH("oui",AK630)))</formula>
    </cfRule>
  </conditionalFormatting>
  <conditionalFormatting sqref="V630 X630 AK630 A630:C630 E630:F630 I630:N630 P630:T630">
    <cfRule type="containsBlanks" dxfId="756" priority="850">
      <formula>LEN(TRIM(A630))=0</formula>
    </cfRule>
  </conditionalFormatting>
  <conditionalFormatting sqref="AK631">
    <cfRule type="containsText" dxfId="755" priority="849" operator="containsText" text="oui">
      <formula>NOT(ISERROR(SEARCH("oui",AK631)))</formula>
    </cfRule>
  </conditionalFormatting>
  <conditionalFormatting sqref="V631 X631 AK631 A631:C631 E631:F631 I631:N631 P631:T631">
    <cfRule type="containsBlanks" dxfId="754" priority="848">
      <formula>LEN(TRIM(A631))=0</formula>
    </cfRule>
  </conditionalFormatting>
  <conditionalFormatting sqref="AK632">
    <cfRule type="containsText" dxfId="753" priority="847" operator="containsText" text="oui">
      <formula>NOT(ISERROR(SEARCH("oui",AK632)))</formula>
    </cfRule>
  </conditionalFormatting>
  <conditionalFormatting sqref="V632 X632 AK632 A632:C632 E632:F632 I632:N632 P632:T632">
    <cfRule type="containsBlanks" dxfId="752" priority="846">
      <formula>LEN(TRIM(A632))=0</formula>
    </cfRule>
  </conditionalFormatting>
  <conditionalFormatting sqref="AK633">
    <cfRule type="containsText" dxfId="751" priority="845" operator="containsText" text="oui">
      <formula>NOT(ISERROR(SEARCH("oui",AK633)))</formula>
    </cfRule>
  </conditionalFormatting>
  <conditionalFormatting sqref="V633 X633 AK633 A633:C633 E633:F633 I633:N633 P633:T633">
    <cfRule type="containsBlanks" dxfId="750" priority="844">
      <formula>LEN(TRIM(A633))=0</formula>
    </cfRule>
  </conditionalFormatting>
  <conditionalFormatting sqref="AK634">
    <cfRule type="containsText" dxfId="749" priority="843" operator="containsText" text="oui">
      <formula>NOT(ISERROR(SEARCH("oui",AK634)))</formula>
    </cfRule>
  </conditionalFormatting>
  <conditionalFormatting sqref="V634 X634 AK634 A634:C634 E634:F634 I634:N634 P634:T634">
    <cfRule type="containsBlanks" dxfId="748" priority="842">
      <formula>LEN(TRIM(A634))=0</formula>
    </cfRule>
  </conditionalFormatting>
  <conditionalFormatting sqref="AK635">
    <cfRule type="containsText" dxfId="747" priority="841" operator="containsText" text="oui">
      <formula>NOT(ISERROR(SEARCH("oui",AK635)))</formula>
    </cfRule>
  </conditionalFormatting>
  <conditionalFormatting sqref="V635 X635 AK635 A635:C635 E635:F635 I635:N635 P635:T635">
    <cfRule type="containsBlanks" dxfId="746" priority="840">
      <formula>LEN(TRIM(A635))=0</formula>
    </cfRule>
  </conditionalFormatting>
  <conditionalFormatting sqref="AK636">
    <cfRule type="containsText" dxfId="745" priority="839" operator="containsText" text="oui">
      <formula>NOT(ISERROR(SEARCH("oui",AK636)))</formula>
    </cfRule>
  </conditionalFormatting>
  <conditionalFormatting sqref="V636 X636 AK636 A636:C636 E636:F636 I636:N636 P636:T636">
    <cfRule type="containsBlanks" dxfId="744" priority="838">
      <formula>LEN(TRIM(A636))=0</formula>
    </cfRule>
  </conditionalFormatting>
  <conditionalFormatting sqref="AK637">
    <cfRule type="containsText" dxfId="743" priority="837" operator="containsText" text="oui">
      <formula>NOT(ISERROR(SEARCH("oui",AK637)))</formula>
    </cfRule>
  </conditionalFormatting>
  <conditionalFormatting sqref="V637 X637 AK637 A637:C637 E637:F637 I637:N637 P637:T637">
    <cfRule type="containsBlanks" dxfId="742" priority="836">
      <formula>LEN(TRIM(A637))=0</formula>
    </cfRule>
  </conditionalFormatting>
  <conditionalFormatting sqref="AK638">
    <cfRule type="containsText" dxfId="741" priority="835" operator="containsText" text="oui">
      <formula>NOT(ISERROR(SEARCH("oui",AK638)))</formula>
    </cfRule>
  </conditionalFormatting>
  <conditionalFormatting sqref="V638 X638 AK638 A638:C638 E638:F638 I638:N638 P638:T638">
    <cfRule type="containsBlanks" dxfId="740" priority="834">
      <formula>LEN(TRIM(A638))=0</formula>
    </cfRule>
  </conditionalFormatting>
  <conditionalFormatting sqref="AK639">
    <cfRule type="containsText" dxfId="739" priority="833" operator="containsText" text="oui">
      <formula>NOT(ISERROR(SEARCH("oui",AK639)))</formula>
    </cfRule>
  </conditionalFormatting>
  <conditionalFormatting sqref="V639 X639 AK639 A639:C639 E639:F639 I639:N639 P639:T639">
    <cfRule type="containsBlanks" dxfId="738" priority="832">
      <formula>LEN(TRIM(A639))=0</formula>
    </cfRule>
  </conditionalFormatting>
  <conditionalFormatting sqref="AK640">
    <cfRule type="containsText" dxfId="737" priority="831" operator="containsText" text="oui">
      <formula>NOT(ISERROR(SEARCH("oui",AK640)))</formula>
    </cfRule>
  </conditionalFormatting>
  <conditionalFormatting sqref="V640 X640 AK640 A640:C640 E640:F640 I640:N640 P640:T640">
    <cfRule type="containsBlanks" dxfId="736" priority="830">
      <formula>LEN(TRIM(A640))=0</formula>
    </cfRule>
  </conditionalFormatting>
  <conditionalFormatting sqref="AK641">
    <cfRule type="containsText" dxfId="735" priority="829" operator="containsText" text="oui">
      <formula>NOT(ISERROR(SEARCH("oui",AK641)))</formula>
    </cfRule>
  </conditionalFormatting>
  <conditionalFormatting sqref="V641 X641 AK641 A641:C641 E641:F641 I641:N641 P641:T641">
    <cfRule type="containsBlanks" dxfId="734" priority="828">
      <formula>LEN(TRIM(A641))=0</formula>
    </cfRule>
  </conditionalFormatting>
  <conditionalFormatting sqref="AK642">
    <cfRule type="containsText" dxfId="733" priority="827" operator="containsText" text="oui">
      <formula>NOT(ISERROR(SEARCH("oui",AK642)))</formula>
    </cfRule>
  </conditionalFormatting>
  <conditionalFormatting sqref="V642 X642 AK642 A642:C642 E642:F642 I642:N642 P642:T642">
    <cfRule type="containsBlanks" dxfId="732" priority="826">
      <formula>LEN(TRIM(A642))=0</formula>
    </cfRule>
  </conditionalFormatting>
  <conditionalFormatting sqref="AK643">
    <cfRule type="containsText" dxfId="731" priority="825" operator="containsText" text="oui">
      <formula>NOT(ISERROR(SEARCH("oui",AK643)))</formula>
    </cfRule>
  </conditionalFormatting>
  <conditionalFormatting sqref="V643 X643 AK643 A643:C643 E643:F643 I643:N643 P643:T643">
    <cfRule type="containsBlanks" dxfId="730" priority="824">
      <formula>LEN(TRIM(A643))=0</formula>
    </cfRule>
  </conditionalFormatting>
  <conditionalFormatting sqref="AK644">
    <cfRule type="containsText" dxfId="729" priority="823" operator="containsText" text="oui">
      <formula>NOT(ISERROR(SEARCH("oui",AK644)))</formula>
    </cfRule>
  </conditionalFormatting>
  <conditionalFormatting sqref="V644 X644 AK644 A644:C644 E644:F644 I644:N644 P644:T644">
    <cfRule type="containsBlanks" dxfId="728" priority="822">
      <formula>LEN(TRIM(A644))=0</formula>
    </cfRule>
  </conditionalFormatting>
  <conditionalFormatting sqref="AK645">
    <cfRule type="containsText" dxfId="727" priority="821" operator="containsText" text="oui">
      <formula>NOT(ISERROR(SEARCH("oui",AK645)))</formula>
    </cfRule>
  </conditionalFormatting>
  <conditionalFormatting sqref="V645 X645 AK645 A645:C645 E645:F645 I645:N645 P645:T645">
    <cfRule type="containsBlanks" dxfId="726" priority="820">
      <formula>LEN(TRIM(A645))=0</formula>
    </cfRule>
  </conditionalFormatting>
  <conditionalFormatting sqref="AK646">
    <cfRule type="containsText" dxfId="725" priority="819" operator="containsText" text="oui">
      <formula>NOT(ISERROR(SEARCH("oui",AK646)))</formula>
    </cfRule>
  </conditionalFormatting>
  <conditionalFormatting sqref="V646 X646 AK646 A646:C646 E646:F646 I646:N646 P646:T646">
    <cfRule type="containsBlanks" dxfId="724" priority="818">
      <formula>LEN(TRIM(A646))=0</formula>
    </cfRule>
  </conditionalFormatting>
  <conditionalFormatting sqref="AK647">
    <cfRule type="containsText" dxfId="723" priority="817" operator="containsText" text="oui">
      <formula>NOT(ISERROR(SEARCH("oui",AK647)))</formula>
    </cfRule>
  </conditionalFormatting>
  <conditionalFormatting sqref="V647 X647 AK647 A647:C647 E647:F647 I647:N647 P647:T647">
    <cfRule type="containsBlanks" dxfId="722" priority="816">
      <formula>LEN(TRIM(A647))=0</formula>
    </cfRule>
  </conditionalFormatting>
  <conditionalFormatting sqref="AK648">
    <cfRule type="containsText" dxfId="721" priority="815" operator="containsText" text="oui">
      <formula>NOT(ISERROR(SEARCH("oui",AK648)))</formula>
    </cfRule>
  </conditionalFormatting>
  <conditionalFormatting sqref="V648 X648 AK648 A648:C648 E648:F648 I648:N648 P648:T648">
    <cfRule type="containsBlanks" dxfId="720" priority="814">
      <formula>LEN(TRIM(A648))=0</formula>
    </cfRule>
  </conditionalFormatting>
  <conditionalFormatting sqref="AK649">
    <cfRule type="containsText" dxfId="719" priority="813" operator="containsText" text="oui">
      <formula>NOT(ISERROR(SEARCH("oui",AK649)))</formula>
    </cfRule>
  </conditionalFormatting>
  <conditionalFormatting sqref="V649 X649 AK649 A649:C649 E649:F649 I649:N649 P649:T649">
    <cfRule type="containsBlanks" dxfId="718" priority="812">
      <formula>LEN(TRIM(A649))=0</formula>
    </cfRule>
  </conditionalFormatting>
  <conditionalFormatting sqref="AK650">
    <cfRule type="containsText" dxfId="717" priority="811" operator="containsText" text="oui">
      <formula>NOT(ISERROR(SEARCH("oui",AK650)))</formula>
    </cfRule>
  </conditionalFormatting>
  <conditionalFormatting sqref="V650 X650 AK650 A650:C650 E650:F650 I650:N650 P650:T650">
    <cfRule type="containsBlanks" dxfId="716" priority="810">
      <formula>LEN(TRIM(A650))=0</formula>
    </cfRule>
  </conditionalFormatting>
  <conditionalFormatting sqref="AK651">
    <cfRule type="containsText" dxfId="715" priority="809" operator="containsText" text="oui">
      <formula>NOT(ISERROR(SEARCH("oui",AK651)))</formula>
    </cfRule>
  </conditionalFormatting>
  <conditionalFormatting sqref="V651 X651 AK651 A651:C651 E651:F651 I651:N651 P651:T651">
    <cfRule type="containsBlanks" dxfId="714" priority="808">
      <formula>LEN(TRIM(A651))=0</formula>
    </cfRule>
  </conditionalFormatting>
  <conditionalFormatting sqref="AK652">
    <cfRule type="containsText" dxfId="713" priority="807" operator="containsText" text="oui">
      <formula>NOT(ISERROR(SEARCH("oui",AK652)))</formula>
    </cfRule>
  </conditionalFormatting>
  <conditionalFormatting sqref="V652 X652 AK652 A652:C652 E652:F652 I652:N652 P652:T652">
    <cfRule type="containsBlanks" dxfId="712" priority="806">
      <formula>LEN(TRIM(A652))=0</formula>
    </cfRule>
  </conditionalFormatting>
  <conditionalFormatting sqref="AK653">
    <cfRule type="containsText" dxfId="711" priority="805" operator="containsText" text="oui">
      <formula>NOT(ISERROR(SEARCH("oui",AK653)))</formula>
    </cfRule>
  </conditionalFormatting>
  <conditionalFormatting sqref="V653 X653 AK653 A653:C653 E653:F653 I653:N653 P653:T653">
    <cfRule type="containsBlanks" dxfId="710" priority="804">
      <formula>LEN(TRIM(A653))=0</formula>
    </cfRule>
  </conditionalFormatting>
  <conditionalFormatting sqref="AK654">
    <cfRule type="containsText" dxfId="709" priority="803" operator="containsText" text="oui">
      <formula>NOT(ISERROR(SEARCH("oui",AK654)))</formula>
    </cfRule>
  </conditionalFormatting>
  <conditionalFormatting sqref="V654 X654 AK654 A654:C654 E654:F654 I654:N654 P654:T654">
    <cfRule type="containsBlanks" dxfId="708" priority="802">
      <formula>LEN(TRIM(A654))=0</formula>
    </cfRule>
  </conditionalFormatting>
  <conditionalFormatting sqref="AK655">
    <cfRule type="containsText" dxfId="707" priority="801" operator="containsText" text="oui">
      <formula>NOT(ISERROR(SEARCH("oui",AK655)))</formula>
    </cfRule>
  </conditionalFormatting>
  <conditionalFormatting sqref="V655 X655 AK655 A655:C655 E655:F655 I655:N655 P655:T655">
    <cfRule type="containsBlanks" dxfId="706" priority="800">
      <formula>LEN(TRIM(A655))=0</formula>
    </cfRule>
  </conditionalFormatting>
  <conditionalFormatting sqref="AK656">
    <cfRule type="containsText" dxfId="705" priority="799" operator="containsText" text="oui">
      <formula>NOT(ISERROR(SEARCH("oui",AK656)))</formula>
    </cfRule>
  </conditionalFormatting>
  <conditionalFormatting sqref="V656 X656 AK656 A656:C656 E656:F656 I656:N656 P656:T656">
    <cfRule type="containsBlanks" dxfId="704" priority="798">
      <formula>LEN(TRIM(A656))=0</formula>
    </cfRule>
  </conditionalFormatting>
  <conditionalFormatting sqref="AK657">
    <cfRule type="containsText" dxfId="703" priority="797" operator="containsText" text="oui">
      <formula>NOT(ISERROR(SEARCH("oui",AK657)))</formula>
    </cfRule>
  </conditionalFormatting>
  <conditionalFormatting sqref="V657 X657 AK657 A657:C657 E657:F657 I657:N657 P657:T657">
    <cfRule type="containsBlanks" dxfId="702" priority="796">
      <formula>LEN(TRIM(A657))=0</formula>
    </cfRule>
  </conditionalFormatting>
  <conditionalFormatting sqref="AK658">
    <cfRule type="containsText" dxfId="701" priority="795" operator="containsText" text="oui">
      <formula>NOT(ISERROR(SEARCH("oui",AK658)))</formula>
    </cfRule>
  </conditionalFormatting>
  <conditionalFormatting sqref="V658 X658 AK658 A658:C658 E658:F658 I658:N658 P658:T658">
    <cfRule type="containsBlanks" dxfId="700" priority="794">
      <formula>LEN(TRIM(A658))=0</formula>
    </cfRule>
  </conditionalFormatting>
  <conditionalFormatting sqref="AK659">
    <cfRule type="containsText" dxfId="699" priority="793" operator="containsText" text="oui">
      <formula>NOT(ISERROR(SEARCH("oui",AK659)))</formula>
    </cfRule>
  </conditionalFormatting>
  <conditionalFormatting sqref="V659 X659 AK659 A659:C659 E659:F659 I659:N659 P659:T659">
    <cfRule type="containsBlanks" dxfId="698" priority="792">
      <formula>LEN(TRIM(A659))=0</formula>
    </cfRule>
  </conditionalFormatting>
  <conditionalFormatting sqref="AK660">
    <cfRule type="containsText" dxfId="697" priority="791" operator="containsText" text="oui">
      <formula>NOT(ISERROR(SEARCH("oui",AK660)))</formula>
    </cfRule>
  </conditionalFormatting>
  <conditionalFormatting sqref="V660 X660 AK660 A660:C660 E660:F660 I660:N660 P660:T660">
    <cfRule type="containsBlanks" dxfId="696" priority="790">
      <formula>LEN(TRIM(A660))=0</formula>
    </cfRule>
  </conditionalFormatting>
  <conditionalFormatting sqref="AK661">
    <cfRule type="containsText" dxfId="695" priority="789" operator="containsText" text="oui">
      <formula>NOT(ISERROR(SEARCH("oui",AK661)))</formula>
    </cfRule>
  </conditionalFormatting>
  <conditionalFormatting sqref="V661 X661 AK661 A661:C661 E661:F661 I661:N661 P661:T661">
    <cfRule type="containsBlanks" dxfId="694" priority="788">
      <formula>LEN(TRIM(A661))=0</formula>
    </cfRule>
  </conditionalFormatting>
  <conditionalFormatting sqref="AK662">
    <cfRule type="containsText" dxfId="693" priority="787" operator="containsText" text="oui">
      <formula>NOT(ISERROR(SEARCH("oui",AK662)))</formula>
    </cfRule>
  </conditionalFormatting>
  <conditionalFormatting sqref="V662 X662 AK662 A662:C662 E662:F662 I662:N662 P662:T662">
    <cfRule type="containsBlanks" dxfId="692" priority="786">
      <formula>LEN(TRIM(A662))=0</formula>
    </cfRule>
  </conditionalFormatting>
  <conditionalFormatting sqref="AK663">
    <cfRule type="containsText" dxfId="691" priority="785" operator="containsText" text="oui">
      <formula>NOT(ISERROR(SEARCH("oui",AK663)))</formula>
    </cfRule>
  </conditionalFormatting>
  <conditionalFormatting sqref="V663 X663 AK663 A663:C663 E663:F663 I663:N663 P663:T663">
    <cfRule type="containsBlanks" dxfId="690" priority="784">
      <formula>LEN(TRIM(A663))=0</formula>
    </cfRule>
  </conditionalFormatting>
  <conditionalFormatting sqref="AK664">
    <cfRule type="containsText" dxfId="689" priority="783" operator="containsText" text="oui">
      <formula>NOT(ISERROR(SEARCH("oui",AK664)))</formula>
    </cfRule>
  </conditionalFormatting>
  <conditionalFormatting sqref="V664 X664 AK664 A664:C664 E664:F664 I664:N664 P664:T664">
    <cfRule type="containsBlanks" dxfId="688" priority="782">
      <formula>LEN(TRIM(A664))=0</formula>
    </cfRule>
  </conditionalFormatting>
  <conditionalFormatting sqref="AK665">
    <cfRule type="containsText" dxfId="687" priority="781" operator="containsText" text="oui">
      <formula>NOT(ISERROR(SEARCH("oui",AK665)))</formula>
    </cfRule>
  </conditionalFormatting>
  <conditionalFormatting sqref="V665 X665 AK665 A665:C665 E665:F665 I665:N665 P665:T665">
    <cfRule type="containsBlanks" dxfId="686" priority="780">
      <formula>LEN(TRIM(A665))=0</formula>
    </cfRule>
  </conditionalFormatting>
  <conditionalFormatting sqref="AK666">
    <cfRule type="containsText" dxfId="685" priority="779" operator="containsText" text="oui">
      <formula>NOT(ISERROR(SEARCH("oui",AK666)))</formula>
    </cfRule>
  </conditionalFormatting>
  <conditionalFormatting sqref="V666 X666 AK666 A666:C666 E666:F666 I666:N666 P666:T666">
    <cfRule type="containsBlanks" dxfId="684" priority="778">
      <formula>LEN(TRIM(A666))=0</formula>
    </cfRule>
  </conditionalFormatting>
  <conditionalFormatting sqref="AK667">
    <cfRule type="containsText" dxfId="683" priority="777" operator="containsText" text="oui">
      <formula>NOT(ISERROR(SEARCH("oui",AK667)))</formula>
    </cfRule>
  </conditionalFormatting>
  <conditionalFormatting sqref="V667 X667 AK667 A667:C667 E667:F667 I667:N667 P667:T667">
    <cfRule type="containsBlanks" dxfId="682" priority="776">
      <formula>LEN(TRIM(A667))=0</formula>
    </cfRule>
  </conditionalFormatting>
  <conditionalFormatting sqref="AK668">
    <cfRule type="containsText" dxfId="681" priority="775" operator="containsText" text="oui">
      <formula>NOT(ISERROR(SEARCH("oui",AK668)))</formula>
    </cfRule>
  </conditionalFormatting>
  <conditionalFormatting sqref="V668 X668 AK668 A668:C668 E668:F668 I668:N668 P668:T668">
    <cfRule type="containsBlanks" dxfId="680" priority="774">
      <formula>LEN(TRIM(A668))=0</formula>
    </cfRule>
  </conditionalFormatting>
  <conditionalFormatting sqref="AK669">
    <cfRule type="containsText" dxfId="679" priority="773" operator="containsText" text="oui">
      <formula>NOT(ISERROR(SEARCH("oui",AK669)))</formula>
    </cfRule>
  </conditionalFormatting>
  <conditionalFormatting sqref="V669 X669 AK669 A669:C669 E669:F669 I669:N669 P669:T669">
    <cfRule type="containsBlanks" dxfId="678" priority="772">
      <formula>LEN(TRIM(A669))=0</formula>
    </cfRule>
  </conditionalFormatting>
  <conditionalFormatting sqref="AK670">
    <cfRule type="containsText" dxfId="677" priority="771" operator="containsText" text="oui">
      <formula>NOT(ISERROR(SEARCH("oui",AK670)))</formula>
    </cfRule>
  </conditionalFormatting>
  <conditionalFormatting sqref="V670 X670 AK670 A670:C670 E670:F670 I670:N670 P670:T670">
    <cfRule type="containsBlanks" dxfId="676" priority="770">
      <formula>LEN(TRIM(A670))=0</formula>
    </cfRule>
  </conditionalFormatting>
  <conditionalFormatting sqref="AK671">
    <cfRule type="containsText" dxfId="675" priority="769" operator="containsText" text="oui">
      <formula>NOT(ISERROR(SEARCH("oui",AK671)))</formula>
    </cfRule>
  </conditionalFormatting>
  <conditionalFormatting sqref="V671 X671 AK671 A671:C671 E671:F671 I671:N671 P671:T671">
    <cfRule type="containsBlanks" dxfId="674" priority="768">
      <formula>LEN(TRIM(A671))=0</formula>
    </cfRule>
  </conditionalFormatting>
  <conditionalFormatting sqref="AK672">
    <cfRule type="containsText" dxfId="673" priority="767" operator="containsText" text="oui">
      <formula>NOT(ISERROR(SEARCH("oui",AK672)))</formula>
    </cfRule>
  </conditionalFormatting>
  <conditionalFormatting sqref="V672 X672 AK672 A672:C672 E672:F672 I672:N672 P672:T672">
    <cfRule type="containsBlanks" dxfId="672" priority="766">
      <formula>LEN(TRIM(A672))=0</formula>
    </cfRule>
  </conditionalFormatting>
  <conditionalFormatting sqref="AK673">
    <cfRule type="containsText" dxfId="671" priority="765" operator="containsText" text="oui">
      <formula>NOT(ISERROR(SEARCH("oui",AK673)))</formula>
    </cfRule>
  </conditionalFormatting>
  <conditionalFormatting sqref="V673 X673 AK673 A673:C673 E673:F673 I673:N673 P673:T673">
    <cfRule type="containsBlanks" dxfId="670" priority="764">
      <formula>LEN(TRIM(A673))=0</formula>
    </cfRule>
  </conditionalFormatting>
  <conditionalFormatting sqref="AK674">
    <cfRule type="containsText" dxfId="669" priority="763" operator="containsText" text="oui">
      <formula>NOT(ISERROR(SEARCH("oui",AK674)))</formula>
    </cfRule>
  </conditionalFormatting>
  <conditionalFormatting sqref="V674 X674 AK674 A674:C674 E674:F674 I674:N674 P674:T674">
    <cfRule type="containsBlanks" dxfId="668" priority="762">
      <formula>LEN(TRIM(A674))=0</formula>
    </cfRule>
  </conditionalFormatting>
  <conditionalFormatting sqref="AK675">
    <cfRule type="containsText" dxfId="667" priority="761" operator="containsText" text="oui">
      <formula>NOT(ISERROR(SEARCH("oui",AK675)))</formula>
    </cfRule>
  </conditionalFormatting>
  <conditionalFormatting sqref="V675 X675 AK675 A675:C675 E675:F675 I675:N675 P675:T675">
    <cfRule type="containsBlanks" dxfId="666" priority="760">
      <formula>LEN(TRIM(A675))=0</formula>
    </cfRule>
  </conditionalFormatting>
  <conditionalFormatting sqref="AK676">
    <cfRule type="containsText" dxfId="665" priority="759" operator="containsText" text="oui">
      <formula>NOT(ISERROR(SEARCH("oui",AK676)))</formula>
    </cfRule>
  </conditionalFormatting>
  <conditionalFormatting sqref="V676 X676 AK676 A676:C676 E676:F676 I676:N676 P676:T676">
    <cfRule type="containsBlanks" dxfId="664" priority="758">
      <formula>LEN(TRIM(A676))=0</formula>
    </cfRule>
  </conditionalFormatting>
  <conditionalFormatting sqref="AK677">
    <cfRule type="containsText" dxfId="663" priority="757" operator="containsText" text="oui">
      <formula>NOT(ISERROR(SEARCH("oui",AK677)))</formula>
    </cfRule>
  </conditionalFormatting>
  <conditionalFormatting sqref="V677 X677 AK677 A677:C677 E677:F677 I677:N677 P677:T677">
    <cfRule type="containsBlanks" dxfId="662" priority="756">
      <formula>LEN(TRIM(A677))=0</formula>
    </cfRule>
  </conditionalFormatting>
  <conditionalFormatting sqref="AK678">
    <cfRule type="containsText" dxfId="661" priority="755" operator="containsText" text="oui">
      <formula>NOT(ISERROR(SEARCH("oui",AK678)))</formula>
    </cfRule>
  </conditionalFormatting>
  <conditionalFormatting sqref="V678 X678 AK678 A678:C678 E678:F678 I678:N678 P678:T678">
    <cfRule type="containsBlanks" dxfId="660" priority="754">
      <formula>LEN(TRIM(A678))=0</formula>
    </cfRule>
  </conditionalFormatting>
  <conditionalFormatting sqref="AK679">
    <cfRule type="containsText" dxfId="659" priority="753" operator="containsText" text="oui">
      <formula>NOT(ISERROR(SEARCH("oui",AK679)))</formula>
    </cfRule>
  </conditionalFormatting>
  <conditionalFormatting sqref="V679 X679 AK679 A679:C679 E679:F679 I679:N679 P679:T679">
    <cfRule type="containsBlanks" dxfId="658" priority="752">
      <formula>LEN(TRIM(A679))=0</formula>
    </cfRule>
  </conditionalFormatting>
  <conditionalFormatting sqref="AK680">
    <cfRule type="containsText" dxfId="657" priority="751" operator="containsText" text="oui">
      <formula>NOT(ISERROR(SEARCH("oui",AK680)))</formula>
    </cfRule>
  </conditionalFormatting>
  <conditionalFormatting sqref="V680 X680 AK680 A680:C680 E680:F680 I680:N680 P680:T680">
    <cfRule type="containsBlanks" dxfId="656" priority="750">
      <formula>LEN(TRIM(A680))=0</formula>
    </cfRule>
  </conditionalFormatting>
  <conditionalFormatting sqref="AK681">
    <cfRule type="containsText" dxfId="655" priority="749" operator="containsText" text="oui">
      <formula>NOT(ISERROR(SEARCH("oui",AK681)))</formula>
    </cfRule>
  </conditionalFormatting>
  <conditionalFormatting sqref="V681 X681 AK681 A681:C681 E681:F681 I681:N681 P681:T681">
    <cfRule type="containsBlanks" dxfId="654" priority="748">
      <formula>LEN(TRIM(A681))=0</formula>
    </cfRule>
  </conditionalFormatting>
  <conditionalFormatting sqref="AK682">
    <cfRule type="containsText" dxfId="653" priority="747" operator="containsText" text="oui">
      <formula>NOT(ISERROR(SEARCH("oui",AK682)))</formula>
    </cfRule>
  </conditionalFormatting>
  <conditionalFormatting sqref="V682 X682 AK682 A682:C682 E682:F682 I682:N682 P682:T682">
    <cfRule type="containsBlanks" dxfId="652" priority="746">
      <formula>LEN(TRIM(A682))=0</formula>
    </cfRule>
  </conditionalFormatting>
  <conditionalFormatting sqref="AK683">
    <cfRule type="containsText" dxfId="651" priority="745" operator="containsText" text="oui">
      <formula>NOT(ISERROR(SEARCH("oui",AK683)))</formula>
    </cfRule>
  </conditionalFormatting>
  <conditionalFormatting sqref="V683 X683 AK683 A683:C683 E683:F683 I683:N683 P683:T683">
    <cfRule type="containsBlanks" dxfId="650" priority="744">
      <formula>LEN(TRIM(A683))=0</formula>
    </cfRule>
  </conditionalFormatting>
  <conditionalFormatting sqref="AK684">
    <cfRule type="containsText" dxfId="649" priority="743" operator="containsText" text="oui">
      <formula>NOT(ISERROR(SEARCH("oui",AK684)))</formula>
    </cfRule>
  </conditionalFormatting>
  <conditionalFormatting sqref="V684 X684 AK684 A684:C684 E684:F684 I684:N684 P684:T684">
    <cfRule type="containsBlanks" dxfId="648" priority="742">
      <formula>LEN(TRIM(A684))=0</formula>
    </cfRule>
  </conditionalFormatting>
  <conditionalFormatting sqref="AK685">
    <cfRule type="containsText" dxfId="647" priority="741" operator="containsText" text="oui">
      <formula>NOT(ISERROR(SEARCH("oui",AK685)))</formula>
    </cfRule>
  </conditionalFormatting>
  <conditionalFormatting sqref="V685 X685 AK685 A685:C685 E685:F685 I685:N685 P685:T685">
    <cfRule type="containsBlanks" dxfId="646" priority="740">
      <formula>LEN(TRIM(A685))=0</formula>
    </cfRule>
  </conditionalFormatting>
  <conditionalFormatting sqref="AK686">
    <cfRule type="containsText" dxfId="645" priority="739" operator="containsText" text="oui">
      <formula>NOT(ISERROR(SEARCH("oui",AK686)))</formula>
    </cfRule>
  </conditionalFormatting>
  <conditionalFormatting sqref="V686 X686 AK686 A686:C686 E686:F686 I686:N686 P686:T686">
    <cfRule type="containsBlanks" dxfId="644" priority="738">
      <formula>LEN(TRIM(A686))=0</formula>
    </cfRule>
  </conditionalFormatting>
  <conditionalFormatting sqref="AK687">
    <cfRule type="containsText" dxfId="643" priority="737" operator="containsText" text="oui">
      <formula>NOT(ISERROR(SEARCH("oui",AK687)))</formula>
    </cfRule>
  </conditionalFormatting>
  <conditionalFormatting sqref="V687 X687 AK687 A687:C687 E687:F687 I687:N687 P687:T687">
    <cfRule type="containsBlanks" dxfId="642" priority="736">
      <formula>LEN(TRIM(A687))=0</formula>
    </cfRule>
  </conditionalFormatting>
  <conditionalFormatting sqref="AK688">
    <cfRule type="containsText" dxfId="641" priority="735" operator="containsText" text="oui">
      <formula>NOT(ISERROR(SEARCH("oui",AK688)))</formula>
    </cfRule>
  </conditionalFormatting>
  <conditionalFormatting sqref="V688 X688 AK688 A688:C688 E688:F688 I688:N688 P688:T688">
    <cfRule type="containsBlanks" dxfId="640" priority="734">
      <formula>LEN(TRIM(A688))=0</formula>
    </cfRule>
  </conditionalFormatting>
  <conditionalFormatting sqref="AK689">
    <cfRule type="containsText" dxfId="639" priority="733" operator="containsText" text="oui">
      <formula>NOT(ISERROR(SEARCH("oui",AK689)))</formula>
    </cfRule>
  </conditionalFormatting>
  <conditionalFormatting sqref="V689 X689 AK689 A689:C689 E689:F689 I689:N689 P689:T689">
    <cfRule type="containsBlanks" dxfId="638" priority="732">
      <formula>LEN(TRIM(A689))=0</formula>
    </cfRule>
  </conditionalFormatting>
  <conditionalFormatting sqref="AK690">
    <cfRule type="containsText" dxfId="637" priority="731" operator="containsText" text="oui">
      <formula>NOT(ISERROR(SEARCH("oui",AK690)))</formula>
    </cfRule>
  </conditionalFormatting>
  <conditionalFormatting sqref="V690 X690 AK690 A690:C690 E690:F690 I690:N690 P690:T690">
    <cfRule type="containsBlanks" dxfId="636" priority="730">
      <formula>LEN(TRIM(A690))=0</formula>
    </cfRule>
  </conditionalFormatting>
  <conditionalFormatting sqref="AK691">
    <cfRule type="containsText" dxfId="635" priority="729" operator="containsText" text="oui">
      <formula>NOT(ISERROR(SEARCH("oui",AK691)))</formula>
    </cfRule>
  </conditionalFormatting>
  <conditionalFormatting sqref="V691 X691 AK691 A691:C691 E691:F691 I691:N691 P691:T691">
    <cfRule type="containsBlanks" dxfId="634" priority="728">
      <formula>LEN(TRIM(A691))=0</formula>
    </cfRule>
  </conditionalFormatting>
  <conditionalFormatting sqref="AK692">
    <cfRule type="containsText" dxfId="633" priority="727" operator="containsText" text="oui">
      <formula>NOT(ISERROR(SEARCH("oui",AK692)))</formula>
    </cfRule>
  </conditionalFormatting>
  <conditionalFormatting sqref="V692 X692 AK692 A692:C692 E692:F692 I692:N692 P692:T692">
    <cfRule type="containsBlanks" dxfId="632" priority="726">
      <formula>LEN(TRIM(A692))=0</formula>
    </cfRule>
  </conditionalFormatting>
  <conditionalFormatting sqref="AK693">
    <cfRule type="containsText" dxfId="631" priority="725" operator="containsText" text="oui">
      <formula>NOT(ISERROR(SEARCH("oui",AK693)))</formula>
    </cfRule>
  </conditionalFormatting>
  <conditionalFormatting sqref="V693 X693 AK693 A693:C693 E693:F693 I693:N693 P693:T693">
    <cfRule type="containsBlanks" dxfId="630" priority="724">
      <formula>LEN(TRIM(A693))=0</formula>
    </cfRule>
  </conditionalFormatting>
  <conditionalFormatting sqref="AK694">
    <cfRule type="containsText" dxfId="629" priority="723" operator="containsText" text="oui">
      <formula>NOT(ISERROR(SEARCH("oui",AK694)))</formula>
    </cfRule>
  </conditionalFormatting>
  <conditionalFormatting sqref="V694 X694 AK694 A694:C694 E694:F694 I694:N694 P694:T694">
    <cfRule type="containsBlanks" dxfId="628" priority="722">
      <formula>LEN(TRIM(A694))=0</formula>
    </cfRule>
  </conditionalFormatting>
  <conditionalFormatting sqref="AK695">
    <cfRule type="containsText" dxfId="627" priority="721" operator="containsText" text="oui">
      <formula>NOT(ISERROR(SEARCH("oui",AK695)))</formula>
    </cfRule>
  </conditionalFormatting>
  <conditionalFormatting sqref="V695 X695 AK695 A695:C695 E695:F695 I695:N695 P695:T695">
    <cfRule type="containsBlanks" dxfId="626" priority="720">
      <formula>LEN(TRIM(A695))=0</formula>
    </cfRule>
  </conditionalFormatting>
  <conditionalFormatting sqref="AK696">
    <cfRule type="containsText" dxfId="625" priority="719" operator="containsText" text="oui">
      <formula>NOT(ISERROR(SEARCH("oui",AK696)))</formula>
    </cfRule>
  </conditionalFormatting>
  <conditionalFormatting sqref="V696 X696 AK696 A696:C696 E696:F696 I696:N696 P696:T696">
    <cfRule type="containsBlanks" dxfId="624" priority="718">
      <formula>LEN(TRIM(A696))=0</formula>
    </cfRule>
  </conditionalFormatting>
  <conditionalFormatting sqref="AK697">
    <cfRule type="containsText" dxfId="623" priority="717" operator="containsText" text="oui">
      <formula>NOT(ISERROR(SEARCH("oui",AK697)))</formula>
    </cfRule>
  </conditionalFormatting>
  <conditionalFormatting sqref="V697 X697 AK697 A697:C697 E697:F697 I697:N697 P697:T697">
    <cfRule type="containsBlanks" dxfId="622" priority="716">
      <formula>LEN(TRIM(A697))=0</formula>
    </cfRule>
  </conditionalFormatting>
  <conditionalFormatting sqref="AK698">
    <cfRule type="containsText" dxfId="621" priority="715" operator="containsText" text="oui">
      <formula>NOT(ISERROR(SEARCH("oui",AK698)))</formula>
    </cfRule>
  </conditionalFormatting>
  <conditionalFormatting sqref="V698 X698 AK698 A698:C698 E698:F698 I698:N698 P698:T698">
    <cfRule type="containsBlanks" dxfId="620" priority="714">
      <formula>LEN(TRIM(A698))=0</formula>
    </cfRule>
  </conditionalFormatting>
  <conditionalFormatting sqref="AK699">
    <cfRule type="containsText" dxfId="619" priority="713" operator="containsText" text="oui">
      <formula>NOT(ISERROR(SEARCH("oui",AK699)))</formula>
    </cfRule>
  </conditionalFormatting>
  <conditionalFormatting sqref="V699 X699 AK699 A699:C699 E699:F699 I699:N699 P699:T699">
    <cfRule type="containsBlanks" dxfId="618" priority="712">
      <formula>LEN(TRIM(A699))=0</formula>
    </cfRule>
  </conditionalFormatting>
  <conditionalFormatting sqref="AK700">
    <cfRule type="containsText" dxfId="617" priority="711" operator="containsText" text="oui">
      <formula>NOT(ISERROR(SEARCH("oui",AK700)))</formula>
    </cfRule>
  </conditionalFormatting>
  <conditionalFormatting sqref="V700 X700 AK700 A700:C700 E700:F700 I700:N700 P700:T700">
    <cfRule type="containsBlanks" dxfId="616" priority="710">
      <formula>LEN(TRIM(A700))=0</formula>
    </cfRule>
  </conditionalFormatting>
  <conditionalFormatting sqref="AK701">
    <cfRule type="containsText" dxfId="615" priority="709" operator="containsText" text="oui">
      <formula>NOT(ISERROR(SEARCH("oui",AK701)))</formula>
    </cfRule>
  </conditionalFormatting>
  <conditionalFormatting sqref="V701 X701 AK701 A701:C701 E701:F701 I701:N701 P701:T701">
    <cfRule type="containsBlanks" dxfId="614" priority="708">
      <formula>LEN(TRIM(A701))=0</formula>
    </cfRule>
  </conditionalFormatting>
  <conditionalFormatting sqref="AK702">
    <cfRule type="containsText" dxfId="613" priority="707" operator="containsText" text="oui">
      <formula>NOT(ISERROR(SEARCH("oui",AK702)))</formula>
    </cfRule>
  </conditionalFormatting>
  <conditionalFormatting sqref="V702 X702 AK702 A702:C702 E702:F702 I702:N702 P702:T702">
    <cfRule type="containsBlanks" dxfId="612" priority="706">
      <formula>LEN(TRIM(A702))=0</formula>
    </cfRule>
  </conditionalFormatting>
  <conditionalFormatting sqref="AK703">
    <cfRule type="containsText" dxfId="611" priority="705" operator="containsText" text="oui">
      <formula>NOT(ISERROR(SEARCH("oui",AK703)))</formula>
    </cfRule>
  </conditionalFormatting>
  <conditionalFormatting sqref="V703 X703 AK703 A703:C703 E703:F703 I703:N703 P703:T703">
    <cfRule type="containsBlanks" dxfId="610" priority="704">
      <formula>LEN(TRIM(A703))=0</formula>
    </cfRule>
  </conditionalFormatting>
  <conditionalFormatting sqref="AK704">
    <cfRule type="containsText" dxfId="609" priority="703" operator="containsText" text="oui">
      <formula>NOT(ISERROR(SEARCH("oui",AK704)))</formula>
    </cfRule>
  </conditionalFormatting>
  <conditionalFormatting sqref="V704 X704 AK704 A704:C704 E704:F704 I704:N704 P704:T704">
    <cfRule type="containsBlanks" dxfId="608" priority="702">
      <formula>LEN(TRIM(A704))=0</formula>
    </cfRule>
  </conditionalFormatting>
  <conditionalFormatting sqref="AK705">
    <cfRule type="containsText" dxfId="607" priority="701" operator="containsText" text="oui">
      <formula>NOT(ISERROR(SEARCH("oui",AK705)))</formula>
    </cfRule>
  </conditionalFormatting>
  <conditionalFormatting sqref="V705 X705 AK705 A705:C705 E705:F705 I705:N705 P705:T705">
    <cfRule type="containsBlanks" dxfId="606" priority="700">
      <formula>LEN(TRIM(A705))=0</formula>
    </cfRule>
  </conditionalFormatting>
  <conditionalFormatting sqref="AK706">
    <cfRule type="containsText" dxfId="605" priority="699" operator="containsText" text="oui">
      <formula>NOT(ISERROR(SEARCH("oui",AK706)))</formula>
    </cfRule>
  </conditionalFormatting>
  <conditionalFormatting sqref="V706 X706 AK706 A706:C706 E706:F706 I706:N706 P706:T706">
    <cfRule type="containsBlanks" dxfId="604" priority="698">
      <formula>LEN(TRIM(A706))=0</formula>
    </cfRule>
  </conditionalFormatting>
  <conditionalFormatting sqref="AK707">
    <cfRule type="containsText" dxfId="603" priority="697" operator="containsText" text="oui">
      <formula>NOT(ISERROR(SEARCH("oui",AK707)))</formula>
    </cfRule>
  </conditionalFormatting>
  <conditionalFormatting sqref="V707 X707 AK707 A707:C707 E707:F707 I707:N707 P707:T707">
    <cfRule type="containsBlanks" dxfId="602" priority="696">
      <formula>LEN(TRIM(A707))=0</formula>
    </cfRule>
  </conditionalFormatting>
  <conditionalFormatting sqref="AK708">
    <cfRule type="containsText" dxfId="601" priority="695" operator="containsText" text="oui">
      <formula>NOT(ISERROR(SEARCH("oui",AK708)))</formula>
    </cfRule>
  </conditionalFormatting>
  <conditionalFormatting sqref="V708 X708 AK708 A708:C708 E708:F708 I708:N708 P708:T708">
    <cfRule type="containsBlanks" dxfId="600" priority="694">
      <formula>LEN(TRIM(A708))=0</formula>
    </cfRule>
  </conditionalFormatting>
  <conditionalFormatting sqref="AK709">
    <cfRule type="containsText" dxfId="599" priority="693" operator="containsText" text="oui">
      <formula>NOT(ISERROR(SEARCH("oui",AK709)))</formula>
    </cfRule>
  </conditionalFormatting>
  <conditionalFormatting sqref="V709 X709 AK709 A709:C709 E709:F709 I709:N709 P709:T709">
    <cfRule type="containsBlanks" dxfId="598" priority="692">
      <formula>LEN(TRIM(A709))=0</formula>
    </cfRule>
  </conditionalFormatting>
  <conditionalFormatting sqref="AK710">
    <cfRule type="containsText" dxfId="597" priority="691" operator="containsText" text="oui">
      <formula>NOT(ISERROR(SEARCH("oui",AK710)))</formula>
    </cfRule>
  </conditionalFormatting>
  <conditionalFormatting sqref="V710 X710 AK710 A710:C710 E710:F710 I710:N710 P710:T710">
    <cfRule type="containsBlanks" dxfId="596" priority="690">
      <formula>LEN(TRIM(A710))=0</formula>
    </cfRule>
  </conditionalFormatting>
  <conditionalFormatting sqref="AK711">
    <cfRule type="containsText" dxfId="595" priority="689" operator="containsText" text="oui">
      <formula>NOT(ISERROR(SEARCH("oui",AK711)))</formula>
    </cfRule>
  </conditionalFormatting>
  <conditionalFormatting sqref="V711 X711 AK711 A711:C711 E711:F711 I711:N711 P711:T711">
    <cfRule type="containsBlanks" dxfId="594" priority="688">
      <formula>LEN(TRIM(A711))=0</formula>
    </cfRule>
  </conditionalFormatting>
  <conditionalFormatting sqref="AK712">
    <cfRule type="containsText" dxfId="593" priority="687" operator="containsText" text="oui">
      <formula>NOT(ISERROR(SEARCH("oui",AK712)))</formula>
    </cfRule>
  </conditionalFormatting>
  <conditionalFormatting sqref="V712 X712 AK712 A712:C712 E712:F712 I712:N712 P712:T712">
    <cfRule type="containsBlanks" dxfId="592" priority="686">
      <formula>LEN(TRIM(A712))=0</formula>
    </cfRule>
  </conditionalFormatting>
  <conditionalFormatting sqref="AK713">
    <cfRule type="containsText" dxfId="591" priority="685" operator="containsText" text="oui">
      <formula>NOT(ISERROR(SEARCH("oui",AK713)))</formula>
    </cfRule>
  </conditionalFormatting>
  <conditionalFormatting sqref="V713 X713 AK713 A713:C713 E713:F713 I713:N713 P713:T713">
    <cfRule type="containsBlanks" dxfId="590" priority="684">
      <formula>LEN(TRIM(A713))=0</formula>
    </cfRule>
  </conditionalFormatting>
  <conditionalFormatting sqref="AK714">
    <cfRule type="containsText" dxfId="589" priority="683" operator="containsText" text="oui">
      <formula>NOT(ISERROR(SEARCH("oui",AK714)))</formula>
    </cfRule>
  </conditionalFormatting>
  <conditionalFormatting sqref="V714 X714 AK714 A714:C714 E714:F714 I714:N714 P714:T714">
    <cfRule type="containsBlanks" dxfId="588" priority="682">
      <formula>LEN(TRIM(A714))=0</formula>
    </cfRule>
  </conditionalFormatting>
  <conditionalFormatting sqref="AK715">
    <cfRule type="containsText" dxfId="587" priority="681" operator="containsText" text="oui">
      <formula>NOT(ISERROR(SEARCH("oui",AK715)))</formula>
    </cfRule>
  </conditionalFormatting>
  <conditionalFormatting sqref="V715 X715 AK715 A715:C715 E715:F715 I715:N715 P715:T715">
    <cfRule type="containsBlanks" dxfId="586" priority="680">
      <formula>LEN(TRIM(A715))=0</formula>
    </cfRule>
  </conditionalFormatting>
  <conditionalFormatting sqref="AK716">
    <cfRule type="containsText" dxfId="585" priority="679" operator="containsText" text="oui">
      <formula>NOT(ISERROR(SEARCH("oui",AK716)))</formula>
    </cfRule>
  </conditionalFormatting>
  <conditionalFormatting sqref="V716 X716 AK716 A716:C716 E716:F716 I716:N716 P716:T716">
    <cfRule type="containsBlanks" dxfId="584" priority="678">
      <formula>LEN(TRIM(A716))=0</formula>
    </cfRule>
  </conditionalFormatting>
  <conditionalFormatting sqref="AK717">
    <cfRule type="containsText" dxfId="583" priority="677" operator="containsText" text="oui">
      <formula>NOT(ISERROR(SEARCH("oui",AK717)))</formula>
    </cfRule>
  </conditionalFormatting>
  <conditionalFormatting sqref="V717 X717 AK717 A717:C717 E717:F717 I717:N717 P717:T717">
    <cfRule type="containsBlanks" dxfId="582" priority="676">
      <formula>LEN(TRIM(A717))=0</formula>
    </cfRule>
  </conditionalFormatting>
  <conditionalFormatting sqref="AK718">
    <cfRule type="containsText" dxfId="581" priority="675" operator="containsText" text="oui">
      <formula>NOT(ISERROR(SEARCH("oui",AK718)))</formula>
    </cfRule>
  </conditionalFormatting>
  <conditionalFormatting sqref="V718 X718 AK718 A718:C718 E718:F718 I718:N718 P718:T718">
    <cfRule type="containsBlanks" dxfId="580" priority="674">
      <formula>LEN(TRIM(A718))=0</formula>
    </cfRule>
  </conditionalFormatting>
  <conditionalFormatting sqref="AK719">
    <cfRule type="containsText" dxfId="579" priority="673" operator="containsText" text="oui">
      <formula>NOT(ISERROR(SEARCH("oui",AK719)))</formula>
    </cfRule>
  </conditionalFormatting>
  <conditionalFormatting sqref="V719 X719 AK719 A719:C719 E719:F719 I719:N719 P719:T719">
    <cfRule type="containsBlanks" dxfId="578" priority="672">
      <formula>LEN(TRIM(A719))=0</formula>
    </cfRule>
  </conditionalFormatting>
  <conditionalFormatting sqref="AK720">
    <cfRule type="containsText" dxfId="577" priority="671" operator="containsText" text="oui">
      <formula>NOT(ISERROR(SEARCH("oui",AK720)))</formula>
    </cfRule>
  </conditionalFormatting>
  <conditionalFormatting sqref="V720 X720 AK720 A720:C720 E720:F720 I720:N720 P720:T720">
    <cfRule type="containsBlanks" dxfId="576" priority="670">
      <formula>LEN(TRIM(A720))=0</formula>
    </cfRule>
  </conditionalFormatting>
  <conditionalFormatting sqref="AK721">
    <cfRule type="containsText" dxfId="575" priority="669" operator="containsText" text="oui">
      <formula>NOT(ISERROR(SEARCH("oui",AK721)))</formula>
    </cfRule>
  </conditionalFormatting>
  <conditionalFormatting sqref="V721 X721 AK721 A721:C721 E721:F721 I721:N721 P721:T721">
    <cfRule type="containsBlanks" dxfId="574" priority="668">
      <formula>LEN(TRIM(A721))=0</formula>
    </cfRule>
  </conditionalFormatting>
  <conditionalFormatting sqref="AK722">
    <cfRule type="containsText" dxfId="573" priority="667" operator="containsText" text="oui">
      <formula>NOT(ISERROR(SEARCH("oui",AK722)))</formula>
    </cfRule>
  </conditionalFormatting>
  <conditionalFormatting sqref="V722 X722 AK722 A722:C722 E722:F722 I722:N722 P722:T722">
    <cfRule type="containsBlanks" dxfId="572" priority="666">
      <formula>LEN(TRIM(A722))=0</formula>
    </cfRule>
  </conditionalFormatting>
  <conditionalFormatting sqref="AK723">
    <cfRule type="containsText" dxfId="571" priority="665" operator="containsText" text="oui">
      <formula>NOT(ISERROR(SEARCH("oui",AK723)))</formula>
    </cfRule>
  </conditionalFormatting>
  <conditionalFormatting sqref="V723 X723 AK723 A723:C723 E723:F723 I723:N723 P723:T723">
    <cfRule type="containsBlanks" dxfId="570" priority="664">
      <formula>LEN(TRIM(A723))=0</formula>
    </cfRule>
  </conditionalFormatting>
  <conditionalFormatting sqref="AK724">
    <cfRule type="containsText" dxfId="569" priority="663" operator="containsText" text="oui">
      <formula>NOT(ISERROR(SEARCH("oui",AK724)))</formula>
    </cfRule>
  </conditionalFormatting>
  <conditionalFormatting sqref="V724 X724 AK724 A724:C724 E724:F724 I724:N724 P724:T724">
    <cfRule type="containsBlanks" dxfId="568" priority="662">
      <formula>LEN(TRIM(A724))=0</formula>
    </cfRule>
  </conditionalFormatting>
  <conditionalFormatting sqref="AK725">
    <cfRule type="containsText" dxfId="567" priority="661" operator="containsText" text="oui">
      <formula>NOT(ISERROR(SEARCH("oui",AK725)))</formula>
    </cfRule>
  </conditionalFormatting>
  <conditionalFormatting sqref="V725 X725 AK725 A725:C725 E725:F725 I725:N725 P725:T725">
    <cfRule type="containsBlanks" dxfId="566" priority="660">
      <formula>LEN(TRIM(A725))=0</formula>
    </cfRule>
  </conditionalFormatting>
  <conditionalFormatting sqref="AK726">
    <cfRule type="containsText" dxfId="565" priority="659" operator="containsText" text="oui">
      <formula>NOT(ISERROR(SEARCH("oui",AK726)))</formula>
    </cfRule>
  </conditionalFormatting>
  <conditionalFormatting sqref="V726 X726 AK726 A726:C726 E726:F726 I726:N726 P726:T726">
    <cfRule type="containsBlanks" dxfId="564" priority="658">
      <formula>LEN(TRIM(A726))=0</formula>
    </cfRule>
  </conditionalFormatting>
  <conditionalFormatting sqref="AK727">
    <cfRule type="containsText" dxfId="563" priority="657" operator="containsText" text="oui">
      <formula>NOT(ISERROR(SEARCH("oui",AK727)))</formula>
    </cfRule>
  </conditionalFormatting>
  <conditionalFormatting sqref="V727 X727 AK727 A727:C727 E727:F727 I727:N727 P727:T727">
    <cfRule type="containsBlanks" dxfId="562" priority="656">
      <formula>LEN(TRIM(A727))=0</formula>
    </cfRule>
  </conditionalFormatting>
  <conditionalFormatting sqref="AK728">
    <cfRule type="containsText" dxfId="561" priority="655" operator="containsText" text="oui">
      <formula>NOT(ISERROR(SEARCH("oui",AK728)))</formula>
    </cfRule>
  </conditionalFormatting>
  <conditionalFormatting sqref="V728 X728 AK728 A728:C728 E728:F728 I728:N728 P728:T728">
    <cfRule type="containsBlanks" dxfId="560" priority="654">
      <formula>LEN(TRIM(A728))=0</formula>
    </cfRule>
  </conditionalFormatting>
  <conditionalFormatting sqref="AK729">
    <cfRule type="containsText" dxfId="559" priority="653" operator="containsText" text="oui">
      <formula>NOT(ISERROR(SEARCH("oui",AK729)))</formula>
    </cfRule>
  </conditionalFormatting>
  <conditionalFormatting sqref="V729 X729 AK729 A729:C729 E729:F729 I729:N729 P729:T729">
    <cfRule type="containsBlanks" dxfId="558" priority="652">
      <formula>LEN(TRIM(A729))=0</formula>
    </cfRule>
  </conditionalFormatting>
  <conditionalFormatting sqref="AK730">
    <cfRule type="containsText" dxfId="557" priority="651" operator="containsText" text="oui">
      <formula>NOT(ISERROR(SEARCH("oui",AK730)))</formula>
    </cfRule>
  </conditionalFormatting>
  <conditionalFormatting sqref="V730 X730 AK730 A730:C730 E730:F730 I730:N730 P730:T730">
    <cfRule type="containsBlanks" dxfId="556" priority="650">
      <formula>LEN(TRIM(A730))=0</formula>
    </cfRule>
  </conditionalFormatting>
  <conditionalFormatting sqref="AK731">
    <cfRule type="containsText" dxfId="555" priority="649" operator="containsText" text="oui">
      <formula>NOT(ISERROR(SEARCH("oui",AK731)))</formula>
    </cfRule>
  </conditionalFormatting>
  <conditionalFormatting sqref="V731 X731 AK731 A731:C731 E731:F731 I731:N731 P731:T731">
    <cfRule type="containsBlanks" dxfId="554" priority="648">
      <formula>LEN(TRIM(A731))=0</formula>
    </cfRule>
  </conditionalFormatting>
  <conditionalFormatting sqref="AK732">
    <cfRule type="containsText" dxfId="553" priority="647" operator="containsText" text="oui">
      <formula>NOT(ISERROR(SEARCH("oui",AK732)))</formula>
    </cfRule>
  </conditionalFormatting>
  <conditionalFormatting sqref="V732 X732 AK732 A732:C732 E732:F732 I732:N732 P732:T732">
    <cfRule type="containsBlanks" dxfId="552" priority="646">
      <formula>LEN(TRIM(A732))=0</formula>
    </cfRule>
  </conditionalFormatting>
  <conditionalFormatting sqref="AK733">
    <cfRule type="containsText" dxfId="551" priority="645" operator="containsText" text="oui">
      <formula>NOT(ISERROR(SEARCH("oui",AK733)))</formula>
    </cfRule>
  </conditionalFormatting>
  <conditionalFormatting sqref="V733 X733 AK733 A733:C733 E733:F733 I733:N733 P733:T733">
    <cfRule type="containsBlanks" dxfId="550" priority="644">
      <formula>LEN(TRIM(A733))=0</formula>
    </cfRule>
  </conditionalFormatting>
  <conditionalFormatting sqref="AK734">
    <cfRule type="containsText" dxfId="549" priority="643" operator="containsText" text="oui">
      <formula>NOT(ISERROR(SEARCH("oui",AK734)))</formula>
    </cfRule>
  </conditionalFormatting>
  <conditionalFormatting sqref="V734 X734 AK734 A734:C734 E734:F734 I734:N734 P734:T734">
    <cfRule type="containsBlanks" dxfId="548" priority="642">
      <formula>LEN(TRIM(A734))=0</formula>
    </cfRule>
  </conditionalFormatting>
  <conditionalFormatting sqref="AK735">
    <cfRule type="containsText" dxfId="547" priority="641" operator="containsText" text="oui">
      <formula>NOT(ISERROR(SEARCH("oui",AK735)))</formula>
    </cfRule>
  </conditionalFormatting>
  <conditionalFormatting sqref="V735 X735 AK735 A735:C735 E735:F735 I735:N735 P735:T735">
    <cfRule type="containsBlanks" dxfId="546" priority="640">
      <formula>LEN(TRIM(A735))=0</formula>
    </cfRule>
  </conditionalFormatting>
  <conditionalFormatting sqref="AK736">
    <cfRule type="containsText" dxfId="545" priority="639" operator="containsText" text="oui">
      <formula>NOT(ISERROR(SEARCH("oui",AK736)))</formula>
    </cfRule>
  </conditionalFormatting>
  <conditionalFormatting sqref="V736 X736 AK736 A736:C736 E736:F736 I736:N736 P736:T736">
    <cfRule type="containsBlanks" dxfId="544" priority="638">
      <formula>LEN(TRIM(A736))=0</formula>
    </cfRule>
  </conditionalFormatting>
  <conditionalFormatting sqref="AK737">
    <cfRule type="containsText" dxfId="543" priority="637" operator="containsText" text="oui">
      <formula>NOT(ISERROR(SEARCH("oui",AK737)))</formula>
    </cfRule>
  </conditionalFormatting>
  <conditionalFormatting sqref="V737 X737 AK737 A737:C737 E737:F737 I737:N737 P737:T737">
    <cfRule type="containsBlanks" dxfId="542" priority="636">
      <formula>LEN(TRIM(A737))=0</formula>
    </cfRule>
  </conditionalFormatting>
  <conditionalFormatting sqref="AK738">
    <cfRule type="containsText" dxfId="541" priority="635" operator="containsText" text="oui">
      <formula>NOT(ISERROR(SEARCH("oui",AK738)))</formula>
    </cfRule>
  </conditionalFormatting>
  <conditionalFormatting sqref="V738 X738 AK738 A738:C738 E738:F738 I738:N738 P738:T738">
    <cfRule type="containsBlanks" dxfId="540" priority="634">
      <formula>LEN(TRIM(A738))=0</formula>
    </cfRule>
  </conditionalFormatting>
  <conditionalFormatting sqref="AK739">
    <cfRule type="containsText" dxfId="539" priority="633" operator="containsText" text="oui">
      <formula>NOT(ISERROR(SEARCH("oui",AK739)))</formula>
    </cfRule>
  </conditionalFormatting>
  <conditionalFormatting sqref="V739 X739 AK739 A739:C739 E739:F739 I739:N739 P739:T739">
    <cfRule type="containsBlanks" dxfId="538" priority="632">
      <formula>LEN(TRIM(A739))=0</formula>
    </cfRule>
  </conditionalFormatting>
  <conditionalFormatting sqref="AK740">
    <cfRule type="containsText" dxfId="537" priority="631" operator="containsText" text="oui">
      <formula>NOT(ISERROR(SEARCH("oui",AK740)))</formula>
    </cfRule>
  </conditionalFormatting>
  <conditionalFormatting sqref="V740 X740 AK740 A740:C740 E740:F740 I740:N740 P740:T740">
    <cfRule type="containsBlanks" dxfId="536" priority="630">
      <formula>LEN(TRIM(A740))=0</formula>
    </cfRule>
  </conditionalFormatting>
  <conditionalFormatting sqref="AK741">
    <cfRule type="containsText" dxfId="535" priority="629" operator="containsText" text="oui">
      <formula>NOT(ISERROR(SEARCH("oui",AK741)))</formula>
    </cfRule>
  </conditionalFormatting>
  <conditionalFormatting sqref="V741 X741 AK741 A741:C741 E741:F741 I741:N741 P741:T741">
    <cfRule type="containsBlanks" dxfId="534" priority="628">
      <formula>LEN(TRIM(A741))=0</formula>
    </cfRule>
  </conditionalFormatting>
  <conditionalFormatting sqref="AK742">
    <cfRule type="containsText" dxfId="533" priority="627" operator="containsText" text="oui">
      <formula>NOT(ISERROR(SEARCH("oui",AK742)))</formula>
    </cfRule>
  </conditionalFormatting>
  <conditionalFormatting sqref="V742 X742 AK742 A742:C742 E742:F742 I742:N742 P742:T742">
    <cfRule type="containsBlanks" dxfId="532" priority="626">
      <formula>LEN(TRIM(A742))=0</formula>
    </cfRule>
  </conditionalFormatting>
  <conditionalFormatting sqref="AK743">
    <cfRule type="containsText" dxfId="531" priority="625" operator="containsText" text="oui">
      <formula>NOT(ISERROR(SEARCH("oui",AK743)))</formula>
    </cfRule>
  </conditionalFormatting>
  <conditionalFormatting sqref="V743 X743 AK743 A743:C743 E743:F743 I743:N743 P743:T743">
    <cfRule type="containsBlanks" dxfId="530" priority="624">
      <formula>LEN(TRIM(A743))=0</formula>
    </cfRule>
  </conditionalFormatting>
  <conditionalFormatting sqref="AK744">
    <cfRule type="containsText" dxfId="529" priority="623" operator="containsText" text="oui">
      <formula>NOT(ISERROR(SEARCH("oui",AK744)))</formula>
    </cfRule>
  </conditionalFormatting>
  <conditionalFormatting sqref="V744 X744 AK744 A744:C744 E744:F744 I744:N744 P744:T744">
    <cfRule type="containsBlanks" dxfId="528" priority="622">
      <formula>LEN(TRIM(A744))=0</formula>
    </cfRule>
  </conditionalFormatting>
  <conditionalFormatting sqref="AK745">
    <cfRule type="containsText" dxfId="527" priority="621" operator="containsText" text="oui">
      <formula>NOT(ISERROR(SEARCH("oui",AK745)))</formula>
    </cfRule>
  </conditionalFormatting>
  <conditionalFormatting sqref="V745 X745 AK745 A745:C745 E745:F745 I745:N745 P745:T745">
    <cfRule type="containsBlanks" dxfId="526" priority="620">
      <formula>LEN(TRIM(A745))=0</formula>
    </cfRule>
  </conditionalFormatting>
  <conditionalFormatting sqref="AK746">
    <cfRule type="containsText" dxfId="525" priority="619" operator="containsText" text="oui">
      <formula>NOT(ISERROR(SEARCH("oui",AK746)))</formula>
    </cfRule>
  </conditionalFormatting>
  <conditionalFormatting sqref="V746 X746 AK746 A746:C746 E746:F746 I746:N746 P746:T746">
    <cfRule type="containsBlanks" dxfId="524" priority="618">
      <formula>LEN(TRIM(A746))=0</formula>
    </cfRule>
  </conditionalFormatting>
  <conditionalFormatting sqref="AK747">
    <cfRule type="containsText" dxfId="523" priority="617" operator="containsText" text="oui">
      <formula>NOT(ISERROR(SEARCH("oui",AK747)))</formula>
    </cfRule>
  </conditionalFormatting>
  <conditionalFormatting sqref="V747 X747 AK747 A747:C747 E747:F747 I747:N747 P747:T747">
    <cfRule type="containsBlanks" dxfId="522" priority="616">
      <formula>LEN(TRIM(A747))=0</formula>
    </cfRule>
  </conditionalFormatting>
  <conditionalFormatting sqref="AK748">
    <cfRule type="containsText" dxfId="521" priority="615" operator="containsText" text="oui">
      <formula>NOT(ISERROR(SEARCH("oui",AK748)))</formula>
    </cfRule>
  </conditionalFormatting>
  <conditionalFormatting sqref="V748 X748 AK748 A748:C748 E748:F748 I748:N748 P748:T748">
    <cfRule type="containsBlanks" dxfId="520" priority="614">
      <formula>LEN(TRIM(A748))=0</formula>
    </cfRule>
  </conditionalFormatting>
  <conditionalFormatting sqref="AK749">
    <cfRule type="containsText" dxfId="519" priority="613" operator="containsText" text="oui">
      <formula>NOT(ISERROR(SEARCH("oui",AK749)))</formula>
    </cfRule>
  </conditionalFormatting>
  <conditionalFormatting sqref="V749 X749 AK749 A749:C749 E749:F749 I749:N749 P749:T749">
    <cfRule type="containsBlanks" dxfId="518" priority="612">
      <formula>LEN(TRIM(A749))=0</formula>
    </cfRule>
  </conditionalFormatting>
  <conditionalFormatting sqref="AK750">
    <cfRule type="containsText" dxfId="517" priority="611" operator="containsText" text="oui">
      <formula>NOT(ISERROR(SEARCH("oui",AK750)))</formula>
    </cfRule>
  </conditionalFormatting>
  <conditionalFormatting sqref="V750 X750 AK750 A750:C750 E750:F750 I750:N750 P750:T750">
    <cfRule type="containsBlanks" dxfId="516" priority="610">
      <formula>LEN(TRIM(A750))=0</formula>
    </cfRule>
  </conditionalFormatting>
  <conditionalFormatting sqref="AK751">
    <cfRule type="containsText" dxfId="515" priority="609" operator="containsText" text="oui">
      <formula>NOT(ISERROR(SEARCH("oui",AK751)))</formula>
    </cfRule>
  </conditionalFormatting>
  <conditionalFormatting sqref="V751 X751 AK751 A751:C751 E751:F751 I751:N751 P751:T751">
    <cfRule type="containsBlanks" dxfId="514" priority="608">
      <formula>LEN(TRIM(A751))=0</formula>
    </cfRule>
  </conditionalFormatting>
  <conditionalFormatting sqref="AK752">
    <cfRule type="containsText" dxfId="513" priority="607" operator="containsText" text="oui">
      <formula>NOT(ISERROR(SEARCH("oui",AK752)))</formula>
    </cfRule>
  </conditionalFormatting>
  <conditionalFormatting sqref="V752 X752 AK752 A752:C752 E752:F752 I752:N752 P752:T752">
    <cfRule type="containsBlanks" dxfId="512" priority="606">
      <formula>LEN(TRIM(A752))=0</formula>
    </cfRule>
  </conditionalFormatting>
  <conditionalFormatting sqref="AK753">
    <cfRule type="containsText" dxfId="511" priority="605" operator="containsText" text="oui">
      <formula>NOT(ISERROR(SEARCH("oui",AK753)))</formula>
    </cfRule>
  </conditionalFormatting>
  <conditionalFormatting sqref="V753 X753 AK753 A753:C753 E753:F753 I753:N753 P753:T753">
    <cfRule type="containsBlanks" dxfId="510" priority="604">
      <formula>LEN(TRIM(A753))=0</formula>
    </cfRule>
  </conditionalFormatting>
  <conditionalFormatting sqref="AK754">
    <cfRule type="containsText" dxfId="509" priority="603" operator="containsText" text="oui">
      <formula>NOT(ISERROR(SEARCH("oui",AK754)))</formula>
    </cfRule>
  </conditionalFormatting>
  <conditionalFormatting sqref="V754 X754 AK754 A754:C754 E754:F754 I754:N754 P754:T754">
    <cfRule type="containsBlanks" dxfId="508" priority="602">
      <formula>LEN(TRIM(A754))=0</formula>
    </cfRule>
  </conditionalFormatting>
  <conditionalFormatting sqref="AK755">
    <cfRule type="containsText" dxfId="507" priority="601" operator="containsText" text="oui">
      <formula>NOT(ISERROR(SEARCH("oui",AK755)))</formula>
    </cfRule>
  </conditionalFormatting>
  <conditionalFormatting sqref="V755 X755 AK755 A755:C755 E755:F755 I755:N755 P755:T755">
    <cfRule type="containsBlanks" dxfId="506" priority="600">
      <formula>LEN(TRIM(A755))=0</formula>
    </cfRule>
  </conditionalFormatting>
  <conditionalFormatting sqref="AK756">
    <cfRule type="containsText" dxfId="505" priority="599" operator="containsText" text="oui">
      <formula>NOT(ISERROR(SEARCH("oui",AK756)))</formula>
    </cfRule>
  </conditionalFormatting>
  <conditionalFormatting sqref="V756 X756 AK756 A756:C756 E756:F756 I756:N756 P756:T756">
    <cfRule type="containsBlanks" dxfId="504" priority="598">
      <formula>LEN(TRIM(A756))=0</formula>
    </cfRule>
  </conditionalFormatting>
  <conditionalFormatting sqref="AK757">
    <cfRule type="containsText" dxfId="503" priority="597" operator="containsText" text="oui">
      <formula>NOT(ISERROR(SEARCH("oui",AK757)))</formula>
    </cfRule>
  </conditionalFormatting>
  <conditionalFormatting sqref="V757 X757 AK757 A757:C757 E757:F757 I757:N757 P757:T757">
    <cfRule type="containsBlanks" dxfId="502" priority="596">
      <formula>LEN(TRIM(A757))=0</formula>
    </cfRule>
  </conditionalFormatting>
  <conditionalFormatting sqref="AK758">
    <cfRule type="containsText" dxfId="501" priority="595" operator="containsText" text="oui">
      <formula>NOT(ISERROR(SEARCH("oui",AK758)))</formula>
    </cfRule>
  </conditionalFormatting>
  <conditionalFormatting sqref="V758 X758 AK758 A758:C758 E758:F758 I758:N758 P758:T758">
    <cfRule type="containsBlanks" dxfId="500" priority="594">
      <formula>LEN(TRIM(A758))=0</formula>
    </cfRule>
  </conditionalFormatting>
  <conditionalFormatting sqref="AK759">
    <cfRule type="containsText" dxfId="499" priority="593" operator="containsText" text="oui">
      <formula>NOT(ISERROR(SEARCH("oui",AK759)))</formula>
    </cfRule>
  </conditionalFormatting>
  <conditionalFormatting sqref="V759 X759 AK759 A759:C759 E759:F759 I759:N759 P759:T759">
    <cfRule type="containsBlanks" dxfId="498" priority="592">
      <formula>LEN(TRIM(A759))=0</formula>
    </cfRule>
  </conditionalFormatting>
  <conditionalFormatting sqref="AK760">
    <cfRule type="containsText" dxfId="497" priority="591" operator="containsText" text="oui">
      <formula>NOT(ISERROR(SEARCH("oui",AK760)))</formula>
    </cfRule>
  </conditionalFormatting>
  <conditionalFormatting sqref="V760 X760 AK760 A760:C760 E760:F760 I760:N760 P760:T760">
    <cfRule type="containsBlanks" dxfId="496" priority="590">
      <formula>LEN(TRIM(A760))=0</formula>
    </cfRule>
  </conditionalFormatting>
  <conditionalFormatting sqref="AK761">
    <cfRule type="containsText" dxfId="495" priority="589" operator="containsText" text="oui">
      <formula>NOT(ISERROR(SEARCH("oui",AK761)))</formula>
    </cfRule>
  </conditionalFormatting>
  <conditionalFormatting sqref="V761 X761 AK761 A761:C761 E761:F761 I761:N761 P761:T761">
    <cfRule type="containsBlanks" dxfId="494" priority="588">
      <formula>LEN(TRIM(A761))=0</formula>
    </cfRule>
  </conditionalFormatting>
  <conditionalFormatting sqref="AK762">
    <cfRule type="containsText" dxfId="493" priority="587" operator="containsText" text="oui">
      <formula>NOT(ISERROR(SEARCH("oui",AK762)))</formula>
    </cfRule>
  </conditionalFormatting>
  <conditionalFormatting sqref="V762 X762 AK762 A762:C762 E762:F762 I762:N762 P762:T762">
    <cfRule type="containsBlanks" dxfId="492" priority="586">
      <formula>LEN(TRIM(A762))=0</formula>
    </cfRule>
  </conditionalFormatting>
  <conditionalFormatting sqref="AK763">
    <cfRule type="containsText" dxfId="491" priority="585" operator="containsText" text="oui">
      <formula>NOT(ISERROR(SEARCH("oui",AK763)))</formula>
    </cfRule>
  </conditionalFormatting>
  <conditionalFormatting sqref="V763 X763 AK763 A763:C763 E763:F763 I763:N763 P763:T763">
    <cfRule type="containsBlanks" dxfId="490" priority="584">
      <formula>LEN(TRIM(A763))=0</formula>
    </cfRule>
  </conditionalFormatting>
  <conditionalFormatting sqref="AK764">
    <cfRule type="containsText" dxfId="489" priority="583" operator="containsText" text="oui">
      <formula>NOT(ISERROR(SEARCH("oui",AK764)))</formula>
    </cfRule>
  </conditionalFormatting>
  <conditionalFormatting sqref="V764 X764 AK764 A764:C764 E764:F764 I764:N764 P764:T764">
    <cfRule type="containsBlanks" dxfId="488" priority="582">
      <formula>LEN(TRIM(A764))=0</formula>
    </cfRule>
  </conditionalFormatting>
  <conditionalFormatting sqref="AK765">
    <cfRule type="containsText" dxfId="487" priority="581" operator="containsText" text="oui">
      <formula>NOT(ISERROR(SEARCH("oui",AK765)))</formula>
    </cfRule>
  </conditionalFormatting>
  <conditionalFormatting sqref="V765 X765 AK765 A765:C765 E765:F765 I765:N765 P765:T765">
    <cfRule type="containsBlanks" dxfId="486" priority="580">
      <formula>LEN(TRIM(A765))=0</formula>
    </cfRule>
  </conditionalFormatting>
  <conditionalFormatting sqref="AK766">
    <cfRule type="containsText" dxfId="485" priority="579" operator="containsText" text="oui">
      <formula>NOT(ISERROR(SEARCH("oui",AK766)))</formula>
    </cfRule>
  </conditionalFormatting>
  <conditionalFormatting sqref="V766 X766 AK766 A766:C766 E766:F766 I766:N766 P766:T766">
    <cfRule type="containsBlanks" dxfId="484" priority="578">
      <formula>LEN(TRIM(A766))=0</formula>
    </cfRule>
  </conditionalFormatting>
  <conditionalFormatting sqref="AK767">
    <cfRule type="containsText" dxfId="483" priority="577" operator="containsText" text="oui">
      <formula>NOT(ISERROR(SEARCH("oui",AK767)))</formula>
    </cfRule>
  </conditionalFormatting>
  <conditionalFormatting sqref="V767 X767 AK767 A767:C767 E767:F767 I767:N767 P767:T767">
    <cfRule type="containsBlanks" dxfId="482" priority="576">
      <formula>LEN(TRIM(A767))=0</formula>
    </cfRule>
  </conditionalFormatting>
  <conditionalFormatting sqref="AK768">
    <cfRule type="containsText" dxfId="481" priority="575" operator="containsText" text="oui">
      <formula>NOT(ISERROR(SEARCH("oui",AK768)))</formula>
    </cfRule>
  </conditionalFormatting>
  <conditionalFormatting sqref="V768 X768 AK768 A768:C768 E768:F768 I768:N768 P768:T768">
    <cfRule type="containsBlanks" dxfId="480" priority="574">
      <formula>LEN(TRIM(A768))=0</formula>
    </cfRule>
  </conditionalFormatting>
  <conditionalFormatting sqref="AK769">
    <cfRule type="containsText" dxfId="479" priority="573" operator="containsText" text="oui">
      <formula>NOT(ISERROR(SEARCH("oui",AK769)))</formula>
    </cfRule>
  </conditionalFormatting>
  <conditionalFormatting sqref="V769 X769 AK769 A769:C769 E769:F769 I769:N769 P769:T769">
    <cfRule type="containsBlanks" dxfId="478" priority="572">
      <formula>LEN(TRIM(A769))=0</formula>
    </cfRule>
  </conditionalFormatting>
  <conditionalFormatting sqref="AK770">
    <cfRule type="containsText" dxfId="477" priority="571" operator="containsText" text="oui">
      <formula>NOT(ISERROR(SEARCH("oui",AK770)))</formula>
    </cfRule>
  </conditionalFormatting>
  <conditionalFormatting sqref="V770 X770 AK770 A770:C770 E770:F770 I770:N770 P770:T770">
    <cfRule type="containsBlanks" dxfId="476" priority="570">
      <formula>LEN(TRIM(A770))=0</formula>
    </cfRule>
  </conditionalFormatting>
  <conditionalFormatting sqref="AK771">
    <cfRule type="containsText" dxfId="475" priority="569" operator="containsText" text="oui">
      <formula>NOT(ISERROR(SEARCH("oui",AK771)))</formula>
    </cfRule>
  </conditionalFormatting>
  <conditionalFormatting sqref="V771 X771 AK771 A771:C771 E771:F771 I771:N771 P771:T771">
    <cfRule type="containsBlanks" dxfId="474" priority="568">
      <formula>LEN(TRIM(A771))=0</formula>
    </cfRule>
  </conditionalFormatting>
  <conditionalFormatting sqref="AK772">
    <cfRule type="containsText" dxfId="473" priority="567" operator="containsText" text="oui">
      <formula>NOT(ISERROR(SEARCH("oui",AK772)))</formula>
    </cfRule>
  </conditionalFormatting>
  <conditionalFormatting sqref="V772 X772 AK772 A772:C772 E772:F772 I772:N772 P772:T772">
    <cfRule type="containsBlanks" dxfId="472" priority="566">
      <formula>LEN(TRIM(A772))=0</formula>
    </cfRule>
  </conditionalFormatting>
  <conditionalFormatting sqref="AK773">
    <cfRule type="containsText" dxfId="471" priority="565" operator="containsText" text="oui">
      <formula>NOT(ISERROR(SEARCH("oui",AK773)))</formula>
    </cfRule>
  </conditionalFormatting>
  <conditionalFormatting sqref="V773 X773 AK773 A773:C773 E773:F773 I773:N773 P773:T773">
    <cfRule type="containsBlanks" dxfId="470" priority="564">
      <formula>LEN(TRIM(A773))=0</formula>
    </cfRule>
  </conditionalFormatting>
  <conditionalFormatting sqref="AK774">
    <cfRule type="containsText" dxfId="469" priority="563" operator="containsText" text="oui">
      <formula>NOT(ISERROR(SEARCH("oui",AK774)))</formula>
    </cfRule>
  </conditionalFormatting>
  <conditionalFormatting sqref="V774 X774 AK774 A774:C774 E774:F774 I774:N774 P774:T774">
    <cfRule type="containsBlanks" dxfId="468" priority="562">
      <formula>LEN(TRIM(A774))=0</formula>
    </cfRule>
  </conditionalFormatting>
  <conditionalFormatting sqref="AK775">
    <cfRule type="containsText" dxfId="467" priority="561" operator="containsText" text="oui">
      <formula>NOT(ISERROR(SEARCH("oui",AK775)))</formula>
    </cfRule>
  </conditionalFormatting>
  <conditionalFormatting sqref="V775 X775 AK775 A775:C775 E775:F775 I775:N775 P775:T775">
    <cfRule type="containsBlanks" dxfId="466" priority="560">
      <formula>LEN(TRIM(A775))=0</formula>
    </cfRule>
  </conditionalFormatting>
  <conditionalFormatting sqref="AK776">
    <cfRule type="containsText" dxfId="465" priority="559" operator="containsText" text="oui">
      <formula>NOT(ISERROR(SEARCH("oui",AK776)))</formula>
    </cfRule>
  </conditionalFormatting>
  <conditionalFormatting sqref="V776 X776 AK776 A776:C776 E776:F776 I776:N776 P776:T776">
    <cfRule type="containsBlanks" dxfId="464" priority="558">
      <formula>LEN(TRIM(A776))=0</formula>
    </cfRule>
  </conditionalFormatting>
  <conditionalFormatting sqref="AK777">
    <cfRule type="containsText" dxfId="463" priority="557" operator="containsText" text="oui">
      <formula>NOT(ISERROR(SEARCH("oui",AK777)))</formula>
    </cfRule>
  </conditionalFormatting>
  <conditionalFormatting sqref="V777 X777 AK777 A777:C777 E777:F777 I777:N777 P777:T777">
    <cfRule type="containsBlanks" dxfId="462" priority="556">
      <formula>LEN(TRIM(A777))=0</formula>
    </cfRule>
  </conditionalFormatting>
  <conditionalFormatting sqref="AK778">
    <cfRule type="containsText" dxfId="461" priority="555" operator="containsText" text="oui">
      <formula>NOT(ISERROR(SEARCH("oui",AK778)))</formula>
    </cfRule>
  </conditionalFormatting>
  <conditionalFormatting sqref="V778 X778 AK778 A778:C778 E778:F778 I778:N778 P778:T778">
    <cfRule type="containsBlanks" dxfId="460" priority="554">
      <formula>LEN(TRIM(A778))=0</formula>
    </cfRule>
  </conditionalFormatting>
  <conditionalFormatting sqref="AK779">
    <cfRule type="containsText" dxfId="459" priority="553" operator="containsText" text="oui">
      <formula>NOT(ISERROR(SEARCH("oui",AK779)))</formula>
    </cfRule>
  </conditionalFormatting>
  <conditionalFormatting sqref="V779 X779 AK779 A779:C779 E779:F779 I779:N779 P779:T779">
    <cfRule type="containsBlanks" dxfId="458" priority="552">
      <formula>LEN(TRIM(A779))=0</formula>
    </cfRule>
  </conditionalFormatting>
  <conditionalFormatting sqref="AK780">
    <cfRule type="containsText" dxfId="457" priority="551" operator="containsText" text="oui">
      <formula>NOT(ISERROR(SEARCH("oui",AK780)))</formula>
    </cfRule>
  </conditionalFormatting>
  <conditionalFormatting sqref="V780 X780 AK780 A780:C780 E780:F780 I780:N780 P780:T780">
    <cfRule type="containsBlanks" dxfId="456" priority="550">
      <formula>LEN(TRIM(A780))=0</formula>
    </cfRule>
  </conditionalFormatting>
  <conditionalFormatting sqref="AK781">
    <cfRule type="containsText" dxfId="455" priority="549" operator="containsText" text="oui">
      <formula>NOT(ISERROR(SEARCH("oui",AK781)))</formula>
    </cfRule>
  </conditionalFormatting>
  <conditionalFormatting sqref="V781 X781 AK781 A781:C781 E781:F781 I781:N781 P781:T781">
    <cfRule type="containsBlanks" dxfId="454" priority="548">
      <formula>LEN(TRIM(A781))=0</formula>
    </cfRule>
  </conditionalFormatting>
  <conditionalFormatting sqref="AK782">
    <cfRule type="containsText" dxfId="453" priority="547" operator="containsText" text="oui">
      <formula>NOT(ISERROR(SEARCH("oui",AK782)))</formula>
    </cfRule>
  </conditionalFormatting>
  <conditionalFormatting sqref="V782 X782 AK782 A782:C782 E782:F782 I782:N782 P782:T782">
    <cfRule type="containsBlanks" dxfId="452" priority="546">
      <formula>LEN(TRIM(A782))=0</formula>
    </cfRule>
  </conditionalFormatting>
  <conditionalFormatting sqref="AK783">
    <cfRule type="containsText" dxfId="451" priority="545" operator="containsText" text="oui">
      <formula>NOT(ISERROR(SEARCH("oui",AK783)))</formula>
    </cfRule>
  </conditionalFormatting>
  <conditionalFormatting sqref="V783 X783 AK783 A783:C783 E783:F783 I783:N783 P783:T783">
    <cfRule type="containsBlanks" dxfId="450" priority="544">
      <formula>LEN(TRIM(A783))=0</formula>
    </cfRule>
  </conditionalFormatting>
  <conditionalFormatting sqref="AK784">
    <cfRule type="containsText" dxfId="449" priority="543" operator="containsText" text="oui">
      <formula>NOT(ISERROR(SEARCH("oui",AK784)))</formula>
    </cfRule>
  </conditionalFormatting>
  <conditionalFormatting sqref="V784 X784 AK784 A784:C784 E784:F784 I784:N784 P784:T784">
    <cfRule type="containsBlanks" dxfId="448" priority="542">
      <formula>LEN(TRIM(A784))=0</formula>
    </cfRule>
  </conditionalFormatting>
  <conditionalFormatting sqref="AK785">
    <cfRule type="containsText" dxfId="447" priority="541" operator="containsText" text="oui">
      <formula>NOT(ISERROR(SEARCH("oui",AK785)))</formula>
    </cfRule>
  </conditionalFormatting>
  <conditionalFormatting sqref="V785 X785 AK785 A785:C785 E785:F785 I785:N785 P785:T785">
    <cfRule type="containsBlanks" dxfId="446" priority="540">
      <formula>LEN(TRIM(A785))=0</formula>
    </cfRule>
  </conditionalFormatting>
  <conditionalFormatting sqref="AK786">
    <cfRule type="containsText" dxfId="445" priority="539" operator="containsText" text="oui">
      <formula>NOT(ISERROR(SEARCH("oui",AK786)))</formula>
    </cfRule>
  </conditionalFormatting>
  <conditionalFormatting sqref="V786 X786 AK786 A786:C786 E786:F786 I786:N786 P786:T786">
    <cfRule type="containsBlanks" dxfId="444" priority="538">
      <formula>LEN(TRIM(A786))=0</formula>
    </cfRule>
  </conditionalFormatting>
  <conditionalFormatting sqref="AK787">
    <cfRule type="containsText" dxfId="443" priority="537" operator="containsText" text="oui">
      <formula>NOT(ISERROR(SEARCH("oui",AK787)))</formula>
    </cfRule>
  </conditionalFormatting>
  <conditionalFormatting sqref="V787 X787 AK787 A787:C787 E787:F787 I787:N787 P787:T787">
    <cfRule type="containsBlanks" dxfId="442" priority="536">
      <formula>LEN(TRIM(A787))=0</formula>
    </cfRule>
  </conditionalFormatting>
  <conditionalFormatting sqref="AK788">
    <cfRule type="containsText" dxfId="441" priority="535" operator="containsText" text="oui">
      <formula>NOT(ISERROR(SEARCH("oui",AK788)))</formula>
    </cfRule>
  </conditionalFormatting>
  <conditionalFormatting sqref="V788 X788 AK788 A788:C788 E788:F788 I788:N788 P788:T788">
    <cfRule type="containsBlanks" dxfId="440" priority="534">
      <formula>LEN(TRIM(A788))=0</formula>
    </cfRule>
  </conditionalFormatting>
  <conditionalFormatting sqref="AK789">
    <cfRule type="containsText" dxfId="439" priority="533" operator="containsText" text="oui">
      <formula>NOT(ISERROR(SEARCH("oui",AK789)))</formula>
    </cfRule>
  </conditionalFormatting>
  <conditionalFormatting sqref="V789 X789 AK789 A789:C789 E789:F789 I789:N789 P789:T789">
    <cfRule type="containsBlanks" dxfId="438" priority="532">
      <formula>LEN(TRIM(A789))=0</formula>
    </cfRule>
  </conditionalFormatting>
  <conditionalFormatting sqref="AK790">
    <cfRule type="containsText" dxfId="437" priority="531" operator="containsText" text="oui">
      <formula>NOT(ISERROR(SEARCH("oui",AK790)))</formula>
    </cfRule>
  </conditionalFormatting>
  <conditionalFormatting sqref="V790 X790 AK790 A790:C790 E790:F790 I790:N790 P790:T790">
    <cfRule type="containsBlanks" dxfId="436" priority="530">
      <formula>LEN(TRIM(A790))=0</formula>
    </cfRule>
  </conditionalFormatting>
  <conditionalFormatting sqref="AK791">
    <cfRule type="containsText" dxfId="435" priority="529" operator="containsText" text="oui">
      <formula>NOT(ISERROR(SEARCH("oui",AK791)))</formula>
    </cfRule>
  </conditionalFormatting>
  <conditionalFormatting sqref="V791 X791 AK791 A791:C791 E791:F791 I791:N791 P791:T791">
    <cfRule type="containsBlanks" dxfId="434" priority="528">
      <formula>LEN(TRIM(A791))=0</formula>
    </cfRule>
  </conditionalFormatting>
  <conditionalFormatting sqref="AK792">
    <cfRule type="containsText" dxfId="433" priority="527" operator="containsText" text="oui">
      <formula>NOT(ISERROR(SEARCH("oui",AK792)))</formula>
    </cfRule>
  </conditionalFormatting>
  <conditionalFormatting sqref="V792 X792 AK792 A792:C792 E792:F792 I792:N792 P792:T792">
    <cfRule type="containsBlanks" dxfId="432" priority="526">
      <formula>LEN(TRIM(A792))=0</formula>
    </cfRule>
  </conditionalFormatting>
  <conditionalFormatting sqref="AK793">
    <cfRule type="containsText" dxfId="431" priority="525" operator="containsText" text="oui">
      <formula>NOT(ISERROR(SEARCH("oui",AK793)))</formula>
    </cfRule>
  </conditionalFormatting>
  <conditionalFormatting sqref="V793 X793 AK793 A793:C793 E793:F793 I793:N793 P793:T793">
    <cfRule type="containsBlanks" dxfId="430" priority="524">
      <formula>LEN(TRIM(A793))=0</formula>
    </cfRule>
  </conditionalFormatting>
  <conditionalFormatting sqref="AK794">
    <cfRule type="containsText" dxfId="429" priority="523" operator="containsText" text="oui">
      <formula>NOT(ISERROR(SEARCH("oui",AK794)))</formula>
    </cfRule>
  </conditionalFormatting>
  <conditionalFormatting sqref="V794 X794 AK794 A794:C794 E794:F794 I794:N794 P794:T794">
    <cfRule type="containsBlanks" dxfId="428" priority="522">
      <formula>LEN(TRIM(A794))=0</formula>
    </cfRule>
  </conditionalFormatting>
  <conditionalFormatting sqref="AK795">
    <cfRule type="containsText" dxfId="427" priority="521" operator="containsText" text="oui">
      <formula>NOT(ISERROR(SEARCH("oui",AK795)))</formula>
    </cfRule>
  </conditionalFormatting>
  <conditionalFormatting sqref="V795 X795 AK795 A795:C795 E795:F795 I795:N795 P795:T795">
    <cfRule type="containsBlanks" dxfId="426" priority="520">
      <formula>LEN(TRIM(A795))=0</formula>
    </cfRule>
  </conditionalFormatting>
  <conditionalFormatting sqref="AK796">
    <cfRule type="containsText" dxfId="425" priority="519" operator="containsText" text="oui">
      <formula>NOT(ISERROR(SEARCH("oui",AK796)))</formula>
    </cfRule>
  </conditionalFormatting>
  <conditionalFormatting sqref="V796 X796 AK796 A796:C796 E796:F796 I796:N796 P796:T796">
    <cfRule type="containsBlanks" dxfId="424" priority="518">
      <formula>LEN(TRIM(A796))=0</formula>
    </cfRule>
  </conditionalFormatting>
  <conditionalFormatting sqref="AK797">
    <cfRule type="containsText" dxfId="423" priority="517" operator="containsText" text="oui">
      <formula>NOT(ISERROR(SEARCH("oui",AK797)))</formula>
    </cfRule>
  </conditionalFormatting>
  <conditionalFormatting sqref="V797 X797 AK797 A797:C797 E797:F797 I797:N797 P797:T797">
    <cfRule type="containsBlanks" dxfId="422" priority="516">
      <formula>LEN(TRIM(A797))=0</formula>
    </cfRule>
  </conditionalFormatting>
  <conditionalFormatting sqref="AK798">
    <cfRule type="containsText" dxfId="421" priority="515" operator="containsText" text="oui">
      <formula>NOT(ISERROR(SEARCH("oui",AK798)))</formula>
    </cfRule>
  </conditionalFormatting>
  <conditionalFormatting sqref="V798 X798 AK798 A798:C798 E798:F798 I798:N798 P798:T798">
    <cfRule type="containsBlanks" dxfId="420" priority="514">
      <formula>LEN(TRIM(A798))=0</formula>
    </cfRule>
  </conditionalFormatting>
  <conditionalFormatting sqref="AK799">
    <cfRule type="containsText" dxfId="419" priority="513" operator="containsText" text="oui">
      <formula>NOT(ISERROR(SEARCH("oui",AK799)))</formula>
    </cfRule>
  </conditionalFormatting>
  <conditionalFormatting sqref="V799 X799 AK799 A799:C799 E799:F799 I799:N799 P799:T799">
    <cfRule type="containsBlanks" dxfId="418" priority="512">
      <formula>LEN(TRIM(A799))=0</formula>
    </cfRule>
  </conditionalFormatting>
  <conditionalFormatting sqref="AK800">
    <cfRule type="containsText" dxfId="417" priority="511" operator="containsText" text="oui">
      <formula>NOT(ISERROR(SEARCH("oui",AK800)))</formula>
    </cfRule>
  </conditionalFormatting>
  <conditionalFormatting sqref="V800 X800 AK800 A800:C800 E800:F800 I800:N800 P800:T800">
    <cfRule type="containsBlanks" dxfId="416" priority="510">
      <formula>LEN(TRIM(A800))=0</formula>
    </cfRule>
  </conditionalFormatting>
  <conditionalFormatting sqref="AK801">
    <cfRule type="containsText" dxfId="415" priority="509" operator="containsText" text="oui">
      <formula>NOT(ISERROR(SEARCH("oui",AK801)))</formula>
    </cfRule>
  </conditionalFormatting>
  <conditionalFormatting sqref="V801 X801 AK801 A801:C801 E801:F801 I801:N801 P801:T801">
    <cfRule type="containsBlanks" dxfId="414" priority="508">
      <formula>LEN(TRIM(A801))=0</formula>
    </cfRule>
  </conditionalFormatting>
  <conditionalFormatting sqref="AK802">
    <cfRule type="containsText" dxfId="413" priority="507" operator="containsText" text="oui">
      <formula>NOT(ISERROR(SEARCH("oui",AK802)))</formula>
    </cfRule>
  </conditionalFormatting>
  <conditionalFormatting sqref="V802 X802 AK802 A802:C802 E802:F802 I802:N802 P802:T802">
    <cfRule type="containsBlanks" dxfId="412" priority="506">
      <formula>LEN(TRIM(A802))=0</formula>
    </cfRule>
  </conditionalFormatting>
  <conditionalFormatting sqref="AK803">
    <cfRule type="containsText" dxfId="411" priority="505" operator="containsText" text="oui">
      <formula>NOT(ISERROR(SEARCH("oui",AK803)))</formula>
    </cfRule>
  </conditionalFormatting>
  <conditionalFormatting sqref="V803 X803 AK803 A803:C803 E803:F803 I803:N803 P803:T803">
    <cfRule type="containsBlanks" dxfId="410" priority="504">
      <formula>LEN(TRIM(A803))=0</formula>
    </cfRule>
  </conditionalFormatting>
  <conditionalFormatting sqref="AK804">
    <cfRule type="containsText" dxfId="409" priority="503" operator="containsText" text="oui">
      <formula>NOT(ISERROR(SEARCH("oui",AK804)))</formula>
    </cfRule>
  </conditionalFormatting>
  <conditionalFormatting sqref="V804 X804 AK804 A804:C804 E804:F804 I804:N804 P804:T804">
    <cfRule type="containsBlanks" dxfId="408" priority="502">
      <formula>LEN(TRIM(A804))=0</formula>
    </cfRule>
  </conditionalFormatting>
  <conditionalFormatting sqref="AK805">
    <cfRule type="containsText" dxfId="407" priority="501" operator="containsText" text="oui">
      <formula>NOT(ISERROR(SEARCH("oui",AK805)))</formula>
    </cfRule>
  </conditionalFormatting>
  <conditionalFormatting sqref="V805 X805 AK805 A805:C805 E805:F805 I805:N805 P805:T805">
    <cfRule type="containsBlanks" dxfId="406" priority="500">
      <formula>LEN(TRIM(A805))=0</formula>
    </cfRule>
  </conditionalFormatting>
  <conditionalFormatting sqref="AK806">
    <cfRule type="containsText" dxfId="405" priority="499" operator="containsText" text="oui">
      <formula>NOT(ISERROR(SEARCH("oui",AK806)))</formula>
    </cfRule>
  </conditionalFormatting>
  <conditionalFormatting sqref="V806 X806 AK806 A806:C806 E806:F806 I806:N806 P806:T806">
    <cfRule type="containsBlanks" dxfId="404" priority="498">
      <formula>LEN(TRIM(A806))=0</formula>
    </cfRule>
  </conditionalFormatting>
  <conditionalFormatting sqref="AK807">
    <cfRule type="containsText" dxfId="403" priority="497" operator="containsText" text="oui">
      <formula>NOT(ISERROR(SEARCH("oui",AK807)))</formula>
    </cfRule>
  </conditionalFormatting>
  <conditionalFormatting sqref="V807 X807 AK807 A807:C807 E807:F807 I807:N807 P807:T807">
    <cfRule type="containsBlanks" dxfId="402" priority="496">
      <formula>LEN(TRIM(A807))=0</formula>
    </cfRule>
  </conditionalFormatting>
  <conditionalFormatting sqref="AK808">
    <cfRule type="containsText" dxfId="401" priority="495" operator="containsText" text="oui">
      <formula>NOT(ISERROR(SEARCH("oui",AK808)))</formula>
    </cfRule>
  </conditionalFormatting>
  <conditionalFormatting sqref="V808 X808 AK808 A808:C808 E808:F808 I808:N808 P808:T808">
    <cfRule type="containsBlanks" dxfId="400" priority="494">
      <formula>LEN(TRIM(A808))=0</formula>
    </cfRule>
  </conditionalFormatting>
  <conditionalFormatting sqref="AK809">
    <cfRule type="containsText" dxfId="399" priority="493" operator="containsText" text="oui">
      <formula>NOT(ISERROR(SEARCH("oui",AK809)))</formula>
    </cfRule>
  </conditionalFormatting>
  <conditionalFormatting sqref="V809 X809 AK809 A809:C809 E809:F809 I809:N809 P809:T809">
    <cfRule type="containsBlanks" dxfId="398" priority="492">
      <formula>LEN(TRIM(A809))=0</formula>
    </cfRule>
  </conditionalFormatting>
  <conditionalFormatting sqref="AK810">
    <cfRule type="containsText" dxfId="397" priority="491" operator="containsText" text="oui">
      <formula>NOT(ISERROR(SEARCH("oui",AK810)))</formula>
    </cfRule>
  </conditionalFormatting>
  <conditionalFormatting sqref="V810 X810 AK810 A810:C810 E810:F810 I810:N810 P810:T810">
    <cfRule type="containsBlanks" dxfId="396" priority="490">
      <formula>LEN(TRIM(A810))=0</formula>
    </cfRule>
  </conditionalFormatting>
  <conditionalFormatting sqref="AK811">
    <cfRule type="containsText" dxfId="395" priority="489" operator="containsText" text="oui">
      <formula>NOT(ISERROR(SEARCH("oui",AK811)))</formula>
    </cfRule>
  </conditionalFormatting>
  <conditionalFormatting sqref="V811 X811 AK811 A811:C811 E811:F811 I811:N811 P811:T811">
    <cfRule type="containsBlanks" dxfId="394" priority="488">
      <formula>LEN(TRIM(A811))=0</formula>
    </cfRule>
  </conditionalFormatting>
  <conditionalFormatting sqref="AK812">
    <cfRule type="containsText" dxfId="393" priority="487" operator="containsText" text="oui">
      <formula>NOT(ISERROR(SEARCH("oui",AK812)))</formula>
    </cfRule>
  </conditionalFormatting>
  <conditionalFormatting sqref="V812 X812 AK812 A812:C812 E812:F812 I812:N812 P812:T812">
    <cfRule type="containsBlanks" dxfId="392" priority="486">
      <formula>LEN(TRIM(A812))=0</formula>
    </cfRule>
  </conditionalFormatting>
  <conditionalFormatting sqref="AK813">
    <cfRule type="containsText" dxfId="391" priority="485" operator="containsText" text="oui">
      <formula>NOT(ISERROR(SEARCH("oui",AK813)))</formula>
    </cfRule>
  </conditionalFormatting>
  <conditionalFormatting sqref="V813 X813 AK813 A813:C813 E813:F813 I813:N813 P813:T813">
    <cfRule type="containsBlanks" dxfId="390" priority="484">
      <formula>LEN(TRIM(A813))=0</formula>
    </cfRule>
  </conditionalFormatting>
  <conditionalFormatting sqref="AK814">
    <cfRule type="containsText" dxfId="389" priority="483" operator="containsText" text="oui">
      <formula>NOT(ISERROR(SEARCH("oui",AK814)))</formula>
    </cfRule>
  </conditionalFormatting>
  <conditionalFormatting sqref="V814 X814 AK814 A814:C814 E814:F814 I814:N814 P814:T814">
    <cfRule type="containsBlanks" dxfId="388" priority="482">
      <formula>LEN(TRIM(A814))=0</formula>
    </cfRule>
  </conditionalFormatting>
  <conditionalFormatting sqref="AK815">
    <cfRule type="containsText" dxfId="387" priority="481" operator="containsText" text="oui">
      <formula>NOT(ISERROR(SEARCH("oui",AK815)))</formula>
    </cfRule>
  </conditionalFormatting>
  <conditionalFormatting sqref="V815 X815 AK815 A815:C815 E815:F815 I815:N815 P815:T815">
    <cfRule type="containsBlanks" dxfId="386" priority="480">
      <formula>LEN(TRIM(A815))=0</formula>
    </cfRule>
  </conditionalFormatting>
  <conditionalFormatting sqref="AK816">
    <cfRule type="containsText" dxfId="385" priority="479" operator="containsText" text="oui">
      <formula>NOT(ISERROR(SEARCH("oui",AK816)))</formula>
    </cfRule>
  </conditionalFormatting>
  <conditionalFormatting sqref="V816 X816 AK816 A816:C816 E816:F816 I816:N816 P816:T816">
    <cfRule type="containsBlanks" dxfId="384" priority="478">
      <formula>LEN(TRIM(A816))=0</formula>
    </cfRule>
  </conditionalFormatting>
  <conditionalFormatting sqref="AK817">
    <cfRule type="containsText" dxfId="383" priority="477" operator="containsText" text="oui">
      <formula>NOT(ISERROR(SEARCH("oui",AK817)))</formula>
    </cfRule>
  </conditionalFormatting>
  <conditionalFormatting sqref="V817 X817 AK817 A817:C817 E817:F817 I817:N817 P817:T817">
    <cfRule type="containsBlanks" dxfId="382" priority="476">
      <formula>LEN(TRIM(A817))=0</formula>
    </cfRule>
  </conditionalFormatting>
  <conditionalFormatting sqref="AK818">
    <cfRule type="containsText" dxfId="381" priority="475" operator="containsText" text="oui">
      <formula>NOT(ISERROR(SEARCH("oui",AK818)))</formula>
    </cfRule>
  </conditionalFormatting>
  <conditionalFormatting sqref="V818 X818 AK818 A818:C818 E818:F818 I818:N818 P818:T818">
    <cfRule type="containsBlanks" dxfId="380" priority="474">
      <formula>LEN(TRIM(A818))=0</formula>
    </cfRule>
  </conditionalFormatting>
  <conditionalFormatting sqref="AK819">
    <cfRule type="containsText" dxfId="379" priority="473" operator="containsText" text="oui">
      <formula>NOT(ISERROR(SEARCH("oui",AK819)))</formula>
    </cfRule>
  </conditionalFormatting>
  <conditionalFormatting sqref="V819 X819 AK819 A819:C819 E819:F819 I819:N819 P819:T819">
    <cfRule type="containsBlanks" dxfId="378" priority="472">
      <formula>LEN(TRIM(A819))=0</formula>
    </cfRule>
  </conditionalFormatting>
  <conditionalFormatting sqref="AK820">
    <cfRule type="containsText" dxfId="377" priority="471" operator="containsText" text="oui">
      <formula>NOT(ISERROR(SEARCH("oui",AK820)))</formula>
    </cfRule>
  </conditionalFormatting>
  <conditionalFormatting sqref="V820 X820 AK820 A820:C820 E820:F820 I820:N820 P820:T820">
    <cfRule type="containsBlanks" dxfId="376" priority="470">
      <formula>LEN(TRIM(A820))=0</formula>
    </cfRule>
  </conditionalFormatting>
  <conditionalFormatting sqref="AK821">
    <cfRule type="containsText" dxfId="375" priority="469" operator="containsText" text="oui">
      <formula>NOT(ISERROR(SEARCH("oui",AK821)))</formula>
    </cfRule>
  </conditionalFormatting>
  <conditionalFormatting sqref="V821 X821 AK821 A821:C821 E821:F821 I821:N821 P821:T821">
    <cfRule type="containsBlanks" dxfId="374" priority="468">
      <formula>LEN(TRIM(A821))=0</formula>
    </cfRule>
  </conditionalFormatting>
  <conditionalFormatting sqref="AK822">
    <cfRule type="containsText" dxfId="373" priority="467" operator="containsText" text="oui">
      <formula>NOT(ISERROR(SEARCH("oui",AK822)))</formula>
    </cfRule>
  </conditionalFormatting>
  <conditionalFormatting sqref="V822 X822 AK822 A822:C822 E822:F822 I822:N822 P822:T822">
    <cfRule type="containsBlanks" dxfId="372" priority="466">
      <formula>LEN(TRIM(A822))=0</formula>
    </cfRule>
  </conditionalFormatting>
  <conditionalFormatting sqref="AK823">
    <cfRule type="containsText" dxfId="371" priority="465" operator="containsText" text="oui">
      <formula>NOT(ISERROR(SEARCH("oui",AK823)))</formula>
    </cfRule>
  </conditionalFormatting>
  <conditionalFormatting sqref="V823 X823 AK823 A823:C823 E823:F823 I823:N823 P823:T823">
    <cfRule type="containsBlanks" dxfId="370" priority="464">
      <formula>LEN(TRIM(A823))=0</formula>
    </cfRule>
  </conditionalFormatting>
  <conditionalFormatting sqref="AK824">
    <cfRule type="containsText" dxfId="369" priority="463" operator="containsText" text="oui">
      <formula>NOT(ISERROR(SEARCH("oui",AK824)))</formula>
    </cfRule>
  </conditionalFormatting>
  <conditionalFormatting sqref="V824 X824 AK824 A824:C824 E824:F824 I824:N824 P824:T824">
    <cfRule type="containsBlanks" dxfId="368" priority="462">
      <formula>LEN(TRIM(A824))=0</formula>
    </cfRule>
  </conditionalFormatting>
  <conditionalFormatting sqref="AK825">
    <cfRule type="containsText" dxfId="367" priority="461" operator="containsText" text="oui">
      <formula>NOT(ISERROR(SEARCH("oui",AK825)))</formula>
    </cfRule>
  </conditionalFormatting>
  <conditionalFormatting sqref="V825 X825 AK825 A825:C825 E825:F825 I825:N825 P825:T825">
    <cfRule type="containsBlanks" dxfId="366" priority="460">
      <formula>LEN(TRIM(A825))=0</formula>
    </cfRule>
  </conditionalFormatting>
  <conditionalFormatting sqref="AK826">
    <cfRule type="containsText" dxfId="365" priority="459" operator="containsText" text="oui">
      <formula>NOT(ISERROR(SEARCH("oui",AK826)))</formula>
    </cfRule>
  </conditionalFormatting>
  <conditionalFormatting sqref="V826 X826 AK826 A826:C826 E826:F826 I826:N826 P826:T826">
    <cfRule type="containsBlanks" dxfId="364" priority="458">
      <formula>LEN(TRIM(A826))=0</formula>
    </cfRule>
  </conditionalFormatting>
  <conditionalFormatting sqref="AK827">
    <cfRule type="containsText" dxfId="363" priority="457" operator="containsText" text="oui">
      <formula>NOT(ISERROR(SEARCH("oui",AK827)))</formula>
    </cfRule>
  </conditionalFormatting>
  <conditionalFormatting sqref="V827 X827 AK827 A827:C827 E827:F827 I827:N827 P827:T827">
    <cfRule type="containsBlanks" dxfId="362" priority="456">
      <formula>LEN(TRIM(A827))=0</formula>
    </cfRule>
  </conditionalFormatting>
  <conditionalFormatting sqref="AK828">
    <cfRule type="containsText" dxfId="361" priority="455" operator="containsText" text="oui">
      <formula>NOT(ISERROR(SEARCH("oui",AK828)))</formula>
    </cfRule>
  </conditionalFormatting>
  <conditionalFormatting sqref="V828 X828 AK828 A828:C828 E828:F828 I828:N828 P828:T828">
    <cfRule type="containsBlanks" dxfId="360" priority="454">
      <formula>LEN(TRIM(A828))=0</formula>
    </cfRule>
  </conditionalFormatting>
  <conditionalFormatting sqref="AK829">
    <cfRule type="containsText" dxfId="359" priority="453" operator="containsText" text="oui">
      <formula>NOT(ISERROR(SEARCH("oui",AK829)))</formula>
    </cfRule>
  </conditionalFormatting>
  <conditionalFormatting sqref="V829 X829 AK829 A829:C829 E829:F829 I829:N829 P829:T829">
    <cfRule type="containsBlanks" dxfId="358" priority="452">
      <formula>LEN(TRIM(A829))=0</formula>
    </cfRule>
  </conditionalFormatting>
  <conditionalFormatting sqref="AK830">
    <cfRule type="containsText" dxfId="357" priority="451" operator="containsText" text="oui">
      <formula>NOT(ISERROR(SEARCH("oui",AK830)))</formula>
    </cfRule>
  </conditionalFormatting>
  <conditionalFormatting sqref="V830 X830 AK830 A830:C830 E830:F830 I830:N830 P830:T830">
    <cfRule type="containsBlanks" dxfId="356" priority="450">
      <formula>LEN(TRIM(A830))=0</formula>
    </cfRule>
  </conditionalFormatting>
  <conditionalFormatting sqref="AK831">
    <cfRule type="containsText" dxfId="355" priority="449" operator="containsText" text="oui">
      <formula>NOT(ISERROR(SEARCH("oui",AK831)))</formula>
    </cfRule>
  </conditionalFormatting>
  <conditionalFormatting sqref="V831 X831 AK831 A831:C831 E831:F831 I831:N831 P831:T831">
    <cfRule type="containsBlanks" dxfId="354" priority="448">
      <formula>LEN(TRIM(A831))=0</formula>
    </cfRule>
  </conditionalFormatting>
  <conditionalFormatting sqref="AK832">
    <cfRule type="containsText" dxfId="353" priority="447" operator="containsText" text="oui">
      <formula>NOT(ISERROR(SEARCH("oui",AK832)))</formula>
    </cfRule>
  </conditionalFormatting>
  <conditionalFormatting sqref="V832 X832 AK832 A832:C832 E832:F832 I832:N832 P832:T832">
    <cfRule type="containsBlanks" dxfId="352" priority="446">
      <formula>LEN(TRIM(A832))=0</formula>
    </cfRule>
  </conditionalFormatting>
  <conditionalFormatting sqref="AK833">
    <cfRule type="containsText" dxfId="351" priority="445" operator="containsText" text="oui">
      <formula>NOT(ISERROR(SEARCH("oui",AK833)))</formula>
    </cfRule>
  </conditionalFormatting>
  <conditionalFormatting sqref="V833 X833 AK833 A833:C833 E833:F833 I833:N833 P833:T833">
    <cfRule type="containsBlanks" dxfId="350" priority="444">
      <formula>LEN(TRIM(A833))=0</formula>
    </cfRule>
  </conditionalFormatting>
  <conditionalFormatting sqref="AK834">
    <cfRule type="containsText" dxfId="349" priority="443" operator="containsText" text="oui">
      <formula>NOT(ISERROR(SEARCH("oui",AK834)))</formula>
    </cfRule>
  </conditionalFormatting>
  <conditionalFormatting sqref="V834 X834 AK834 A834:C834 E834:F834 I834:N834 P834:T834">
    <cfRule type="containsBlanks" dxfId="348" priority="442">
      <formula>LEN(TRIM(A834))=0</formula>
    </cfRule>
  </conditionalFormatting>
  <conditionalFormatting sqref="AK835">
    <cfRule type="containsText" dxfId="347" priority="441" operator="containsText" text="oui">
      <formula>NOT(ISERROR(SEARCH("oui",AK835)))</formula>
    </cfRule>
  </conditionalFormatting>
  <conditionalFormatting sqref="V835 X835 AK835 A835:C835 E835:F835 I835:N835 P835:T835">
    <cfRule type="containsBlanks" dxfId="346" priority="440">
      <formula>LEN(TRIM(A835))=0</formula>
    </cfRule>
  </conditionalFormatting>
  <conditionalFormatting sqref="AK836">
    <cfRule type="containsText" dxfId="345" priority="439" operator="containsText" text="oui">
      <formula>NOT(ISERROR(SEARCH("oui",AK836)))</formula>
    </cfRule>
  </conditionalFormatting>
  <conditionalFormatting sqref="V836 X836 AK836 A836:C836 E836:F836 I836:N836 P836:T836">
    <cfRule type="containsBlanks" dxfId="344" priority="438">
      <formula>LEN(TRIM(A836))=0</formula>
    </cfRule>
  </conditionalFormatting>
  <conditionalFormatting sqref="AK837">
    <cfRule type="containsText" dxfId="343" priority="437" operator="containsText" text="oui">
      <formula>NOT(ISERROR(SEARCH("oui",AK837)))</formula>
    </cfRule>
  </conditionalFormatting>
  <conditionalFormatting sqref="V837 X837 AK837 A837:C837 E837:F837 I837:N837 P837:T837">
    <cfRule type="containsBlanks" dxfId="342" priority="436">
      <formula>LEN(TRIM(A837))=0</formula>
    </cfRule>
  </conditionalFormatting>
  <conditionalFormatting sqref="AK838">
    <cfRule type="containsText" dxfId="341" priority="435" operator="containsText" text="oui">
      <formula>NOT(ISERROR(SEARCH("oui",AK838)))</formula>
    </cfRule>
  </conditionalFormatting>
  <conditionalFormatting sqref="V838 X838 AK838 A838:C838 E838:F838 I838:N838 P838:T838">
    <cfRule type="containsBlanks" dxfId="340" priority="434">
      <formula>LEN(TRIM(A838))=0</formula>
    </cfRule>
  </conditionalFormatting>
  <conditionalFormatting sqref="AK839">
    <cfRule type="containsText" dxfId="339" priority="433" operator="containsText" text="oui">
      <formula>NOT(ISERROR(SEARCH("oui",AK839)))</formula>
    </cfRule>
  </conditionalFormatting>
  <conditionalFormatting sqref="V839 X839 AK839 A839:C839 E839:F839 I839:N839 P839:T839">
    <cfRule type="containsBlanks" dxfId="338" priority="432">
      <formula>LEN(TRIM(A839))=0</formula>
    </cfRule>
  </conditionalFormatting>
  <conditionalFormatting sqref="AK840">
    <cfRule type="containsText" dxfId="337" priority="431" operator="containsText" text="oui">
      <formula>NOT(ISERROR(SEARCH("oui",AK840)))</formula>
    </cfRule>
  </conditionalFormatting>
  <conditionalFormatting sqref="V840 X840 AK840 A840:C840 E840:F840 I840:N840 P840:T840">
    <cfRule type="containsBlanks" dxfId="336" priority="430">
      <formula>LEN(TRIM(A840))=0</formula>
    </cfRule>
  </conditionalFormatting>
  <conditionalFormatting sqref="AK841">
    <cfRule type="containsText" dxfId="335" priority="429" operator="containsText" text="oui">
      <formula>NOT(ISERROR(SEARCH("oui",AK841)))</formula>
    </cfRule>
  </conditionalFormatting>
  <conditionalFormatting sqref="V841 X841 AK841 A841:C841 E841:F841 I841:N841 P841:T841">
    <cfRule type="containsBlanks" dxfId="334" priority="428">
      <formula>LEN(TRIM(A841))=0</formula>
    </cfRule>
  </conditionalFormatting>
  <conditionalFormatting sqref="AK842">
    <cfRule type="containsText" dxfId="333" priority="427" operator="containsText" text="oui">
      <formula>NOT(ISERROR(SEARCH("oui",AK842)))</formula>
    </cfRule>
  </conditionalFormatting>
  <conditionalFormatting sqref="V842 X842 AK842 A842:C842 E842:F842 I842:N842 P842:T842">
    <cfRule type="containsBlanks" dxfId="332" priority="426">
      <formula>LEN(TRIM(A842))=0</formula>
    </cfRule>
  </conditionalFormatting>
  <conditionalFormatting sqref="AK843">
    <cfRule type="containsText" dxfId="331" priority="425" operator="containsText" text="oui">
      <formula>NOT(ISERROR(SEARCH("oui",AK843)))</formula>
    </cfRule>
  </conditionalFormatting>
  <conditionalFormatting sqref="V843 X843 AK843 A843:C843 E843:F843 I843:N843 P843:T843">
    <cfRule type="containsBlanks" dxfId="330" priority="424">
      <formula>LEN(TRIM(A843))=0</formula>
    </cfRule>
  </conditionalFormatting>
  <conditionalFormatting sqref="AK844">
    <cfRule type="containsText" dxfId="329" priority="423" operator="containsText" text="oui">
      <formula>NOT(ISERROR(SEARCH("oui",AK844)))</formula>
    </cfRule>
  </conditionalFormatting>
  <conditionalFormatting sqref="V844 X844 AK844 A844:C844 E844:F844 I844:N844 P844:T844">
    <cfRule type="containsBlanks" dxfId="328" priority="422">
      <formula>LEN(TRIM(A844))=0</formula>
    </cfRule>
  </conditionalFormatting>
  <conditionalFormatting sqref="AK845">
    <cfRule type="containsText" dxfId="327" priority="421" operator="containsText" text="oui">
      <formula>NOT(ISERROR(SEARCH("oui",AK845)))</formula>
    </cfRule>
  </conditionalFormatting>
  <conditionalFormatting sqref="V845 X845 AK845 A845:C845 E845:F845 I845:N845 P845:T845">
    <cfRule type="containsBlanks" dxfId="326" priority="420">
      <formula>LEN(TRIM(A845))=0</formula>
    </cfRule>
  </conditionalFormatting>
  <conditionalFormatting sqref="AK846">
    <cfRule type="containsText" dxfId="325" priority="419" operator="containsText" text="oui">
      <formula>NOT(ISERROR(SEARCH("oui",AK846)))</formula>
    </cfRule>
  </conditionalFormatting>
  <conditionalFormatting sqref="V846 X846 AK846 A846:C846 E846:F846 I846:N846 P846:T846">
    <cfRule type="containsBlanks" dxfId="324" priority="418">
      <formula>LEN(TRIM(A846))=0</formula>
    </cfRule>
  </conditionalFormatting>
  <conditionalFormatting sqref="AK847">
    <cfRule type="containsText" dxfId="323" priority="417" operator="containsText" text="oui">
      <formula>NOT(ISERROR(SEARCH("oui",AK847)))</formula>
    </cfRule>
  </conditionalFormatting>
  <conditionalFormatting sqref="V847 X847 AK847 A847:C847 E847:F847 I847:N847 P847:T847">
    <cfRule type="containsBlanks" dxfId="322" priority="416">
      <formula>LEN(TRIM(A847))=0</formula>
    </cfRule>
  </conditionalFormatting>
  <conditionalFormatting sqref="AK848">
    <cfRule type="containsText" dxfId="321" priority="415" operator="containsText" text="oui">
      <formula>NOT(ISERROR(SEARCH("oui",AK848)))</formula>
    </cfRule>
  </conditionalFormatting>
  <conditionalFormatting sqref="V848 X848 AK848 A848:C848 E848:F848 I848:N848 P848:T848">
    <cfRule type="containsBlanks" dxfId="320" priority="414">
      <formula>LEN(TRIM(A848))=0</formula>
    </cfRule>
  </conditionalFormatting>
  <conditionalFormatting sqref="AK849">
    <cfRule type="containsText" dxfId="319" priority="413" operator="containsText" text="oui">
      <formula>NOT(ISERROR(SEARCH("oui",AK849)))</formula>
    </cfRule>
  </conditionalFormatting>
  <conditionalFormatting sqref="V849 X849 AK849 A849:C849 E849:F849 I849:N849 P849:T849">
    <cfRule type="containsBlanks" dxfId="318" priority="412">
      <formula>LEN(TRIM(A849))=0</formula>
    </cfRule>
  </conditionalFormatting>
  <conditionalFormatting sqref="AK850">
    <cfRule type="containsText" dxfId="317" priority="411" operator="containsText" text="oui">
      <formula>NOT(ISERROR(SEARCH("oui",AK850)))</formula>
    </cfRule>
  </conditionalFormatting>
  <conditionalFormatting sqref="V850 X850 AK850 A850:C850 E850:F850 I850:N850 P850:T850">
    <cfRule type="containsBlanks" dxfId="316" priority="410">
      <formula>LEN(TRIM(A850))=0</formula>
    </cfRule>
  </conditionalFormatting>
  <conditionalFormatting sqref="AK851">
    <cfRule type="containsText" dxfId="315" priority="409" operator="containsText" text="oui">
      <formula>NOT(ISERROR(SEARCH("oui",AK851)))</formula>
    </cfRule>
  </conditionalFormatting>
  <conditionalFormatting sqref="V851 X851 AK851 A851:C851 E851:F851 I851:N851 P851:T851">
    <cfRule type="containsBlanks" dxfId="314" priority="408">
      <formula>LEN(TRIM(A851))=0</formula>
    </cfRule>
  </conditionalFormatting>
  <conditionalFormatting sqref="AK852">
    <cfRule type="containsText" dxfId="313" priority="407" operator="containsText" text="oui">
      <formula>NOT(ISERROR(SEARCH("oui",AK852)))</formula>
    </cfRule>
  </conditionalFormatting>
  <conditionalFormatting sqref="V852 X852 AK852 A852:C852 E852:F852 I852:N852 P852:T852">
    <cfRule type="containsBlanks" dxfId="312" priority="406">
      <formula>LEN(TRIM(A852))=0</formula>
    </cfRule>
  </conditionalFormatting>
  <conditionalFormatting sqref="AK853">
    <cfRule type="containsText" dxfId="311" priority="405" operator="containsText" text="oui">
      <formula>NOT(ISERROR(SEARCH("oui",AK853)))</formula>
    </cfRule>
  </conditionalFormatting>
  <conditionalFormatting sqref="V853 X853 AK853 A853:C853 E853:F853 I853:N853 P853:T853">
    <cfRule type="containsBlanks" dxfId="310" priority="404">
      <formula>LEN(TRIM(A853))=0</formula>
    </cfRule>
  </conditionalFormatting>
  <conditionalFormatting sqref="AK854">
    <cfRule type="containsText" dxfId="309" priority="403" operator="containsText" text="oui">
      <formula>NOT(ISERROR(SEARCH("oui",AK854)))</formula>
    </cfRule>
  </conditionalFormatting>
  <conditionalFormatting sqref="V854 X854 AK854 A854:C854 E854:F854 I854:N854 P854:T854">
    <cfRule type="containsBlanks" dxfId="308" priority="402">
      <formula>LEN(TRIM(A854))=0</formula>
    </cfRule>
  </conditionalFormatting>
  <conditionalFormatting sqref="AK855">
    <cfRule type="containsText" dxfId="307" priority="401" operator="containsText" text="oui">
      <formula>NOT(ISERROR(SEARCH("oui",AK855)))</formula>
    </cfRule>
  </conditionalFormatting>
  <conditionalFormatting sqref="V855 X855 AK855 A855:C855 E855:F855 I855:N855 P855:T855">
    <cfRule type="containsBlanks" dxfId="306" priority="400">
      <formula>LEN(TRIM(A855))=0</formula>
    </cfRule>
  </conditionalFormatting>
  <conditionalFormatting sqref="AK856">
    <cfRule type="containsText" dxfId="305" priority="399" operator="containsText" text="oui">
      <formula>NOT(ISERROR(SEARCH("oui",AK856)))</formula>
    </cfRule>
  </conditionalFormatting>
  <conditionalFormatting sqref="V856 X856 AK856 A856:C856 E856:F856 I856:N856 P856:T856">
    <cfRule type="containsBlanks" dxfId="304" priority="398">
      <formula>LEN(TRIM(A856))=0</formula>
    </cfRule>
  </conditionalFormatting>
  <conditionalFormatting sqref="AK857">
    <cfRule type="containsText" dxfId="303" priority="397" operator="containsText" text="oui">
      <formula>NOT(ISERROR(SEARCH("oui",AK857)))</formula>
    </cfRule>
  </conditionalFormatting>
  <conditionalFormatting sqref="V857 X857 AK857 A857:C857 E857:F857 I857:N857 P857:T857">
    <cfRule type="containsBlanks" dxfId="302" priority="396">
      <formula>LEN(TRIM(A857))=0</formula>
    </cfRule>
  </conditionalFormatting>
  <conditionalFormatting sqref="AK858">
    <cfRule type="containsText" dxfId="301" priority="395" operator="containsText" text="oui">
      <formula>NOT(ISERROR(SEARCH("oui",AK858)))</formula>
    </cfRule>
  </conditionalFormatting>
  <conditionalFormatting sqref="V858 X858 AK858 A858:C858 E858:F858 I858:N858 P858:T858">
    <cfRule type="containsBlanks" dxfId="300" priority="394">
      <formula>LEN(TRIM(A858))=0</formula>
    </cfRule>
  </conditionalFormatting>
  <conditionalFormatting sqref="AK859">
    <cfRule type="containsText" dxfId="299" priority="393" operator="containsText" text="oui">
      <formula>NOT(ISERROR(SEARCH("oui",AK859)))</formula>
    </cfRule>
  </conditionalFormatting>
  <conditionalFormatting sqref="V859 X859 AK859 A859:C859 E859:F859 I859:N859 P859:T859">
    <cfRule type="containsBlanks" dxfId="298" priority="392">
      <formula>LEN(TRIM(A859))=0</formula>
    </cfRule>
  </conditionalFormatting>
  <conditionalFormatting sqref="AK860">
    <cfRule type="containsText" dxfId="297" priority="391" operator="containsText" text="oui">
      <formula>NOT(ISERROR(SEARCH("oui",AK860)))</formula>
    </cfRule>
  </conditionalFormatting>
  <conditionalFormatting sqref="V860 X860 AK860 A860:C860 E860:F860 I860:N860 P860:T860">
    <cfRule type="containsBlanks" dxfId="296" priority="390">
      <formula>LEN(TRIM(A860))=0</formula>
    </cfRule>
  </conditionalFormatting>
  <conditionalFormatting sqref="AK861">
    <cfRule type="containsText" dxfId="295" priority="389" operator="containsText" text="oui">
      <formula>NOT(ISERROR(SEARCH("oui",AK861)))</formula>
    </cfRule>
  </conditionalFormatting>
  <conditionalFormatting sqref="V861 X861 AK861 A861:C861 E861:F861 I861:N861 P861:T861">
    <cfRule type="containsBlanks" dxfId="294" priority="388">
      <formula>LEN(TRIM(A861))=0</formula>
    </cfRule>
  </conditionalFormatting>
  <conditionalFormatting sqref="AK862">
    <cfRule type="containsText" dxfId="293" priority="387" operator="containsText" text="oui">
      <formula>NOT(ISERROR(SEARCH("oui",AK862)))</formula>
    </cfRule>
  </conditionalFormatting>
  <conditionalFormatting sqref="V862 X862 AK862 A862:C862 E862:F862 I862:N862 P862:T862">
    <cfRule type="containsBlanks" dxfId="292" priority="386">
      <formula>LEN(TRIM(A862))=0</formula>
    </cfRule>
  </conditionalFormatting>
  <conditionalFormatting sqref="AK863">
    <cfRule type="containsText" dxfId="291" priority="385" operator="containsText" text="oui">
      <formula>NOT(ISERROR(SEARCH("oui",AK863)))</formula>
    </cfRule>
  </conditionalFormatting>
  <conditionalFormatting sqref="V863 X863 AK863 A863:C863 E863:F863 I863:N863 P863:T863">
    <cfRule type="containsBlanks" dxfId="290" priority="384">
      <formula>LEN(TRIM(A863))=0</formula>
    </cfRule>
  </conditionalFormatting>
  <conditionalFormatting sqref="AK864">
    <cfRule type="containsText" dxfId="289" priority="383" operator="containsText" text="oui">
      <formula>NOT(ISERROR(SEARCH("oui",AK864)))</formula>
    </cfRule>
  </conditionalFormatting>
  <conditionalFormatting sqref="V864 X864 AK864 A864:C864 E864:F864 I864:N864 P864:T864">
    <cfRule type="containsBlanks" dxfId="288" priority="382">
      <formula>LEN(TRIM(A864))=0</formula>
    </cfRule>
  </conditionalFormatting>
  <conditionalFormatting sqref="AK865">
    <cfRule type="containsText" dxfId="287" priority="381" operator="containsText" text="oui">
      <formula>NOT(ISERROR(SEARCH("oui",AK865)))</formula>
    </cfRule>
  </conditionalFormatting>
  <conditionalFormatting sqref="V865 X865 AK865 A865:C865 E865:F865 I865:N865 P865:T865">
    <cfRule type="containsBlanks" dxfId="286" priority="380">
      <formula>LEN(TRIM(A865))=0</formula>
    </cfRule>
  </conditionalFormatting>
  <conditionalFormatting sqref="AK866">
    <cfRule type="containsText" dxfId="285" priority="379" operator="containsText" text="oui">
      <formula>NOT(ISERROR(SEARCH("oui",AK866)))</formula>
    </cfRule>
  </conditionalFormatting>
  <conditionalFormatting sqref="V866 X866 AK866 A866:C866 E866:F866 I866:N866 P866:T866">
    <cfRule type="containsBlanks" dxfId="284" priority="378">
      <formula>LEN(TRIM(A866))=0</formula>
    </cfRule>
  </conditionalFormatting>
  <conditionalFormatting sqref="AK867">
    <cfRule type="containsText" dxfId="283" priority="377" operator="containsText" text="oui">
      <formula>NOT(ISERROR(SEARCH("oui",AK867)))</formula>
    </cfRule>
  </conditionalFormatting>
  <conditionalFormatting sqref="V867 X867 AK867 A867:C867 E867:F867 I867:N867 P867:T867">
    <cfRule type="containsBlanks" dxfId="282" priority="376">
      <formula>LEN(TRIM(A867))=0</formula>
    </cfRule>
  </conditionalFormatting>
  <conditionalFormatting sqref="AK868">
    <cfRule type="containsText" dxfId="281" priority="375" operator="containsText" text="oui">
      <formula>NOT(ISERROR(SEARCH("oui",AK868)))</formula>
    </cfRule>
  </conditionalFormatting>
  <conditionalFormatting sqref="V868 X868 AK868 A868:C868 E868:F868 I868:N868 P868:T868">
    <cfRule type="containsBlanks" dxfId="280" priority="374">
      <formula>LEN(TRIM(A868))=0</formula>
    </cfRule>
  </conditionalFormatting>
  <conditionalFormatting sqref="AK869">
    <cfRule type="containsText" dxfId="279" priority="373" operator="containsText" text="oui">
      <formula>NOT(ISERROR(SEARCH("oui",AK869)))</formula>
    </cfRule>
  </conditionalFormatting>
  <conditionalFormatting sqref="V869 X869 AK869 A869:C869 E869:F869 I869:N869 P869:T869">
    <cfRule type="containsBlanks" dxfId="278" priority="372">
      <formula>LEN(TRIM(A869))=0</formula>
    </cfRule>
  </conditionalFormatting>
  <conditionalFormatting sqref="AK870">
    <cfRule type="containsText" dxfId="277" priority="371" operator="containsText" text="oui">
      <formula>NOT(ISERROR(SEARCH("oui",AK870)))</formula>
    </cfRule>
  </conditionalFormatting>
  <conditionalFormatting sqref="V870 X870 AK870 A870:C870 E870:F870 I870:N870 P870:T870">
    <cfRule type="containsBlanks" dxfId="276" priority="370">
      <formula>LEN(TRIM(A870))=0</formula>
    </cfRule>
  </conditionalFormatting>
  <conditionalFormatting sqref="AK871">
    <cfRule type="containsText" dxfId="275" priority="369" operator="containsText" text="oui">
      <formula>NOT(ISERROR(SEARCH("oui",AK871)))</formula>
    </cfRule>
  </conditionalFormatting>
  <conditionalFormatting sqref="V871 X871 AK871 A871:C871 E871:F871 I871:N871 P871:T871">
    <cfRule type="containsBlanks" dxfId="274" priority="368">
      <formula>LEN(TRIM(A871))=0</formula>
    </cfRule>
  </conditionalFormatting>
  <conditionalFormatting sqref="AK872">
    <cfRule type="containsText" dxfId="273" priority="367" operator="containsText" text="oui">
      <formula>NOT(ISERROR(SEARCH("oui",AK872)))</formula>
    </cfRule>
  </conditionalFormatting>
  <conditionalFormatting sqref="V872 X872 AK872 A872:C872 E872:F872 I872:N872 P872:T872">
    <cfRule type="containsBlanks" dxfId="272" priority="366">
      <formula>LEN(TRIM(A872))=0</formula>
    </cfRule>
  </conditionalFormatting>
  <conditionalFormatting sqref="AK873">
    <cfRule type="containsText" dxfId="271" priority="365" operator="containsText" text="oui">
      <formula>NOT(ISERROR(SEARCH("oui",AK873)))</formula>
    </cfRule>
  </conditionalFormatting>
  <conditionalFormatting sqref="V873 X873 AK873 A873:C873 E873:F873 I873:N873 P873:T873">
    <cfRule type="containsBlanks" dxfId="270" priority="364">
      <formula>LEN(TRIM(A873))=0</formula>
    </cfRule>
  </conditionalFormatting>
  <conditionalFormatting sqref="AK874">
    <cfRule type="containsText" dxfId="269" priority="363" operator="containsText" text="oui">
      <formula>NOT(ISERROR(SEARCH("oui",AK874)))</formula>
    </cfRule>
  </conditionalFormatting>
  <conditionalFormatting sqref="V874 X874 AK874 A874:C874 E874:F874 I874:N874 P874:T874">
    <cfRule type="containsBlanks" dxfId="268" priority="362">
      <formula>LEN(TRIM(A874))=0</formula>
    </cfRule>
  </conditionalFormatting>
  <conditionalFormatting sqref="AK875">
    <cfRule type="containsText" dxfId="267" priority="361" operator="containsText" text="oui">
      <formula>NOT(ISERROR(SEARCH("oui",AK875)))</formula>
    </cfRule>
  </conditionalFormatting>
  <conditionalFormatting sqref="V875 X875 AK875 A875:C875 E875:F875 I875:N875 P875:T875">
    <cfRule type="containsBlanks" dxfId="266" priority="360">
      <formula>LEN(TRIM(A875))=0</formula>
    </cfRule>
  </conditionalFormatting>
  <conditionalFormatting sqref="AK876">
    <cfRule type="containsText" dxfId="265" priority="359" operator="containsText" text="oui">
      <formula>NOT(ISERROR(SEARCH("oui",AK876)))</formula>
    </cfRule>
  </conditionalFormatting>
  <conditionalFormatting sqref="V876 X876 AK876 A876:C876 E876:F876 I876:N876 P876:T876">
    <cfRule type="containsBlanks" dxfId="264" priority="358">
      <formula>LEN(TRIM(A876))=0</formula>
    </cfRule>
  </conditionalFormatting>
  <conditionalFormatting sqref="AK877">
    <cfRule type="containsText" dxfId="263" priority="357" operator="containsText" text="oui">
      <formula>NOT(ISERROR(SEARCH("oui",AK877)))</formula>
    </cfRule>
  </conditionalFormatting>
  <conditionalFormatting sqref="V877 X877 AK877 A877:C877 E877:F877 I877:N877 P877:T877">
    <cfRule type="containsBlanks" dxfId="262" priority="356">
      <formula>LEN(TRIM(A877))=0</formula>
    </cfRule>
  </conditionalFormatting>
  <conditionalFormatting sqref="AK878">
    <cfRule type="containsText" dxfId="261" priority="355" operator="containsText" text="oui">
      <formula>NOT(ISERROR(SEARCH("oui",AK878)))</formula>
    </cfRule>
  </conditionalFormatting>
  <conditionalFormatting sqref="V878 X878 AK878 A878:C878 E878:F878 I878:N878 P878:T878">
    <cfRule type="containsBlanks" dxfId="260" priority="354">
      <formula>LEN(TRIM(A878))=0</formula>
    </cfRule>
  </conditionalFormatting>
  <conditionalFormatting sqref="AK879">
    <cfRule type="containsText" dxfId="259" priority="353" operator="containsText" text="oui">
      <formula>NOT(ISERROR(SEARCH("oui",AK879)))</formula>
    </cfRule>
  </conditionalFormatting>
  <conditionalFormatting sqref="V879 X879 AK879 A879:C879 E879:F879 I879:N879 P879:T879">
    <cfRule type="containsBlanks" dxfId="258" priority="352">
      <formula>LEN(TRIM(A879))=0</formula>
    </cfRule>
  </conditionalFormatting>
  <conditionalFormatting sqref="AK880">
    <cfRule type="containsText" dxfId="257" priority="351" operator="containsText" text="oui">
      <formula>NOT(ISERROR(SEARCH("oui",AK880)))</formula>
    </cfRule>
  </conditionalFormatting>
  <conditionalFormatting sqref="V880 X880 AK880 A880:C880 E880:F880 I880:N880 P880:T880">
    <cfRule type="containsBlanks" dxfId="256" priority="350">
      <formula>LEN(TRIM(A880))=0</formula>
    </cfRule>
  </conditionalFormatting>
  <conditionalFormatting sqref="AK881">
    <cfRule type="containsText" dxfId="255" priority="349" operator="containsText" text="oui">
      <formula>NOT(ISERROR(SEARCH("oui",AK881)))</formula>
    </cfRule>
  </conditionalFormatting>
  <conditionalFormatting sqref="V881 X881 AK881 A881:C881 E881:F881 I881:N881 P881:T881">
    <cfRule type="containsBlanks" dxfId="254" priority="348">
      <formula>LEN(TRIM(A881))=0</formula>
    </cfRule>
  </conditionalFormatting>
  <conditionalFormatting sqref="AK882">
    <cfRule type="containsText" dxfId="253" priority="347" operator="containsText" text="oui">
      <formula>NOT(ISERROR(SEARCH("oui",AK882)))</formula>
    </cfRule>
  </conditionalFormatting>
  <conditionalFormatting sqref="V882 X882 AK882 A882:C882 E882:F882 I882:N882 P882:T882">
    <cfRule type="containsBlanks" dxfId="252" priority="346">
      <formula>LEN(TRIM(A882))=0</formula>
    </cfRule>
  </conditionalFormatting>
  <conditionalFormatting sqref="AK883">
    <cfRule type="containsText" dxfId="251" priority="345" operator="containsText" text="oui">
      <formula>NOT(ISERROR(SEARCH("oui",AK883)))</formula>
    </cfRule>
  </conditionalFormatting>
  <conditionalFormatting sqref="V883 X883 AK883 A883:C883 E883:F883 I883:N883 P883:T883">
    <cfRule type="containsBlanks" dxfId="250" priority="344">
      <formula>LEN(TRIM(A883))=0</formula>
    </cfRule>
  </conditionalFormatting>
  <conditionalFormatting sqref="AK884">
    <cfRule type="containsText" dxfId="249" priority="343" operator="containsText" text="oui">
      <formula>NOT(ISERROR(SEARCH("oui",AK884)))</formula>
    </cfRule>
  </conditionalFormatting>
  <conditionalFormatting sqref="V884 X884 AK884 A884:C884 E884:F884 I884:N884 P884:T884">
    <cfRule type="containsBlanks" dxfId="248" priority="342">
      <formula>LEN(TRIM(A884))=0</formula>
    </cfRule>
  </conditionalFormatting>
  <conditionalFormatting sqref="AK885">
    <cfRule type="containsText" dxfId="247" priority="341" operator="containsText" text="oui">
      <formula>NOT(ISERROR(SEARCH("oui",AK885)))</formula>
    </cfRule>
  </conditionalFormatting>
  <conditionalFormatting sqref="V885 X885 AK885 A885:C885 E885:F885 I885:N885 P885:T885">
    <cfRule type="containsBlanks" dxfId="246" priority="340">
      <formula>LEN(TRIM(A885))=0</formula>
    </cfRule>
  </conditionalFormatting>
  <conditionalFormatting sqref="AK886">
    <cfRule type="containsText" dxfId="245" priority="339" operator="containsText" text="oui">
      <formula>NOT(ISERROR(SEARCH("oui",AK886)))</formula>
    </cfRule>
  </conditionalFormatting>
  <conditionalFormatting sqref="V886 X886 AK886 A886:C886 E886:F886 I886:N886 P886:T886">
    <cfRule type="containsBlanks" dxfId="244" priority="338">
      <formula>LEN(TRIM(A886))=0</formula>
    </cfRule>
  </conditionalFormatting>
  <conditionalFormatting sqref="AK887">
    <cfRule type="containsText" dxfId="243" priority="337" operator="containsText" text="oui">
      <formula>NOT(ISERROR(SEARCH("oui",AK887)))</formula>
    </cfRule>
  </conditionalFormatting>
  <conditionalFormatting sqref="V887 X887 AK887 A887:C887 E887:F887 I887:N887 P887:T887">
    <cfRule type="containsBlanks" dxfId="242" priority="336">
      <formula>LEN(TRIM(A887))=0</formula>
    </cfRule>
  </conditionalFormatting>
  <conditionalFormatting sqref="AK888">
    <cfRule type="containsText" dxfId="241" priority="335" operator="containsText" text="oui">
      <formula>NOT(ISERROR(SEARCH("oui",AK888)))</formula>
    </cfRule>
  </conditionalFormatting>
  <conditionalFormatting sqref="V888 X888 AK888 A888:C888 E888:F888 I888:N888 P888:T888">
    <cfRule type="containsBlanks" dxfId="240" priority="334">
      <formula>LEN(TRIM(A888))=0</formula>
    </cfRule>
  </conditionalFormatting>
  <conditionalFormatting sqref="AK889">
    <cfRule type="containsText" dxfId="239" priority="333" operator="containsText" text="oui">
      <formula>NOT(ISERROR(SEARCH("oui",AK889)))</formula>
    </cfRule>
  </conditionalFormatting>
  <conditionalFormatting sqref="V889 X889 AK889 A889:C889 E889:F889 I889:N889 P889:T889">
    <cfRule type="containsBlanks" dxfId="238" priority="332">
      <formula>LEN(TRIM(A889))=0</formula>
    </cfRule>
  </conditionalFormatting>
  <conditionalFormatting sqref="AK890">
    <cfRule type="containsText" dxfId="237" priority="331" operator="containsText" text="oui">
      <formula>NOT(ISERROR(SEARCH("oui",AK890)))</formula>
    </cfRule>
  </conditionalFormatting>
  <conditionalFormatting sqref="V890 X890 AK890 A890:C890 E890:F890 I890:N890 P890:T890">
    <cfRule type="containsBlanks" dxfId="236" priority="330">
      <formula>LEN(TRIM(A890))=0</formula>
    </cfRule>
  </conditionalFormatting>
  <conditionalFormatting sqref="AK891">
    <cfRule type="containsText" dxfId="235" priority="329" operator="containsText" text="oui">
      <formula>NOT(ISERROR(SEARCH("oui",AK891)))</formula>
    </cfRule>
  </conditionalFormatting>
  <conditionalFormatting sqref="V891 X891 AK891 A891:C891 E891:F891 I891:N891 P891:T891">
    <cfRule type="containsBlanks" dxfId="234" priority="328">
      <formula>LEN(TRIM(A891))=0</formula>
    </cfRule>
  </conditionalFormatting>
  <conditionalFormatting sqref="AK892">
    <cfRule type="containsText" dxfId="233" priority="327" operator="containsText" text="oui">
      <formula>NOT(ISERROR(SEARCH("oui",AK892)))</formula>
    </cfRule>
  </conditionalFormatting>
  <conditionalFormatting sqref="V892 X892 AK892 A892:C892 E892:F892 I892:N892 P892:T892">
    <cfRule type="containsBlanks" dxfId="232" priority="326">
      <formula>LEN(TRIM(A892))=0</formula>
    </cfRule>
  </conditionalFormatting>
  <conditionalFormatting sqref="AK893">
    <cfRule type="containsText" dxfId="231" priority="325" operator="containsText" text="oui">
      <formula>NOT(ISERROR(SEARCH("oui",AK893)))</formula>
    </cfRule>
  </conditionalFormatting>
  <conditionalFormatting sqref="V893 X893 AK893 A893:C893 E893:F893 I893:N893 P893:T893">
    <cfRule type="containsBlanks" dxfId="230" priority="324">
      <formula>LEN(TRIM(A893))=0</formula>
    </cfRule>
  </conditionalFormatting>
  <conditionalFormatting sqref="AK894">
    <cfRule type="containsText" dxfId="229" priority="323" operator="containsText" text="oui">
      <formula>NOT(ISERROR(SEARCH("oui",AK894)))</formula>
    </cfRule>
  </conditionalFormatting>
  <conditionalFormatting sqref="V894 X894 AK894 A894:C894 E894:F894 I894:N894 P894:T894">
    <cfRule type="containsBlanks" dxfId="228" priority="322">
      <formula>LEN(TRIM(A894))=0</formula>
    </cfRule>
  </conditionalFormatting>
  <conditionalFormatting sqref="AK895">
    <cfRule type="containsText" dxfId="227" priority="321" operator="containsText" text="oui">
      <formula>NOT(ISERROR(SEARCH("oui",AK895)))</formula>
    </cfRule>
  </conditionalFormatting>
  <conditionalFormatting sqref="V895 X895 AK895 A895:C895 E895:F895 I895:N895 P895:T895">
    <cfRule type="containsBlanks" dxfId="226" priority="320">
      <formula>LEN(TRIM(A895))=0</formula>
    </cfRule>
  </conditionalFormatting>
  <conditionalFormatting sqref="AK896">
    <cfRule type="containsText" dxfId="225" priority="319" operator="containsText" text="oui">
      <formula>NOT(ISERROR(SEARCH("oui",AK896)))</formula>
    </cfRule>
  </conditionalFormatting>
  <conditionalFormatting sqref="V896 X896 AK896 A896:C896 E896:F896 I896:N896 P896:T896">
    <cfRule type="containsBlanks" dxfId="224" priority="318">
      <formula>LEN(TRIM(A896))=0</formula>
    </cfRule>
  </conditionalFormatting>
  <conditionalFormatting sqref="AK897">
    <cfRule type="containsText" dxfId="223" priority="317" operator="containsText" text="oui">
      <formula>NOT(ISERROR(SEARCH("oui",AK897)))</formula>
    </cfRule>
  </conditionalFormatting>
  <conditionalFormatting sqref="V897 X897 AK897 A897:C897 E897:F897 I897:N897 P897:T897">
    <cfRule type="containsBlanks" dxfId="222" priority="316">
      <formula>LEN(TRIM(A897))=0</formula>
    </cfRule>
  </conditionalFormatting>
  <conditionalFormatting sqref="AK898">
    <cfRule type="containsText" dxfId="221" priority="315" operator="containsText" text="oui">
      <formula>NOT(ISERROR(SEARCH("oui",AK898)))</formula>
    </cfRule>
  </conditionalFormatting>
  <conditionalFormatting sqref="V898 X898 AK898 A898:C898 E898:F898 I898:N898 P898:T898">
    <cfRule type="containsBlanks" dxfId="220" priority="314">
      <formula>LEN(TRIM(A898))=0</formula>
    </cfRule>
  </conditionalFormatting>
  <conditionalFormatting sqref="AK899">
    <cfRule type="containsText" dxfId="219" priority="313" operator="containsText" text="oui">
      <formula>NOT(ISERROR(SEARCH("oui",AK899)))</formula>
    </cfRule>
  </conditionalFormatting>
  <conditionalFormatting sqref="V899 X899 AK899 A899:C899 E899:F899 I899:N899 P899:T899">
    <cfRule type="containsBlanks" dxfId="218" priority="312">
      <formula>LEN(TRIM(A899))=0</formula>
    </cfRule>
  </conditionalFormatting>
  <conditionalFormatting sqref="AK900">
    <cfRule type="containsText" dxfId="217" priority="311" operator="containsText" text="oui">
      <formula>NOT(ISERROR(SEARCH("oui",AK900)))</formula>
    </cfRule>
  </conditionalFormatting>
  <conditionalFormatting sqref="V900 X900 AK900 A900:C900 E900:F900 I900:N900 P900:T900">
    <cfRule type="containsBlanks" dxfId="216" priority="310">
      <formula>LEN(TRIM(A900))=0</formula>
    </cfRule>
  </conditionalFormatting>
  <conditionalFormatting sqref="AK901">
    <cfRule type="containsText" dxfId="215" priority="309" operator="containsText" text="oui">
      <formula>NOT(ISERROR(SEARCH("oui",AK901)))</formula>
    </cfRule>
  </conditionalFormatting>
  <conditionalFormatting sqref="V901 X901 AK901 A901:C901 E901:F901 I901:N901 P901:T901">
    <cfRule type="containsBlanks" dxfId="214" priority="308">
      <formula>LEN(TRIM(A901))=0</formula>
    </cfRule>
  </conditionalFormatting>
  <conditionalFormatting sqref="AK902">
    <cfRule type="containsText" dxfId="213" priority="307" operator="containsText" text="oui">
      <formula>NOT(ISERROR(SEARCH("oui",AK902)))</formula>
    </cfRule>
  </conditionalFormatting>
  <conditionalFormatting sqref="V902 X902 AK902 A902:C902 E902:F902 I902:N902 P902:T902">
    <cfRule type="containsBlanks" dxfId="212" priority="306">
      <formula>LEN(TRIM(A902))=0</formula>
    </cfRule>
  </conditionalFormatting>
  <conditionalFormatting sqref="AK903">
    <cfRule type="containsText" dxfId="211" priority="305" operator="containsText" text="oui">
      <formula>NOT(ISERROR(SEARCH("oui",AK903)))</formula>
    </cfRule>
  </conditionalFormatting>
  <conditionalFormatting sqref="V903 X903 AK903 A903:C903 E903:F903 I903:N903 P903:T903">
    <cfRule type="containsBlanks" dxfId="210" priority="304">
      <formula>LEN(TRIM(A903))=0</formula>
    </cfRule>
  </conditionalFormatting>
  <conditionalFormatting sqref="AK904">
    <cfRule type="containsText" dxfId="209" priority="303" operator="containsText" text="oui">
      <formula>NOT(ISERROR(SEARCH("oui",AK904)))</formula>
    </cfRule>
  </conditionalFormatting>
  <conditionalFormatting sqref="V904 X904 AK904 A904:C904 E904:F904 I904:N904 P904:T904">
    <cfRule type="containsBlanks" dxfId="208" priority="302">
      <formula>LEN(TRIM(A904))=0</formula>
    </cfRule>
  </conditionalFormatting>
  <conditionalFormatting sqref="AK905">
    <cfRule type="containsText" dxfId="207" priority="301" operator="containsText" text="oui">
      <formula>NOT(ISERROR(SEARCH("oui",AK905)))</formula>
    </cfRule>
  </conditionalFormatting>
  <conditionalFormatting sqref="V905 X905 AK905 A905:C905 E905:F905 I905:N905 P905:T905">
    <cfRule type="containsBlanks" dxfId="206" priority="300">
      <formula>LEN(TRIM(A905))=0</formula>
    </cfRule>
  </conditionalFormatting>
  <conditionalFormatting sqref="AK906">
    <cfRule type="containsText" dxfId="205" priority="299" operator="containsText" text="oui">
      <formula>NOT(ISERROR(SEARCH("oui",AK906)))</formula>
    </cfRule>
  </conditionalFormatting>
  <conditionalFormatting sqref="V906 X906 AK906 A906:C906 E906:F906 I906:N906 P906:T906">
    <cfRule type="containsBlanks" dxfId="204" priority="298">
      <formula>LEN(TRIM(A906))=0</formula>
    </cfRule>
  </conditionalFormatting>
  <conditionalFormatting sqref="AK907">
    <cfRule type="containsText" dxfId="203" priority="297" operator="containsText" text="oui">
      <formula>NOT(ISERROR(SEARCH("oui",AK907)))</formula>
    </cfRule>
  </conditionalFormatting>
  <conditionalFormatting sqref="V907 X907 AK907 A907:C907 E907:F907 I907:N907 P907:T907">
    <cfRule type="containsBlanks" dxfId="202" priority="296">
      <formula>LEN(TRIM(A907))=0</formula>
    </cfRule>
  </conditionalFormatting>
  <conditionalFormatting sqref="AK908">
    <cfRule type="containsText" dxfId="201" priority="295" operator="containsText" text="oui">
      <formula>NOT(ISERROR(SEARCH("oui",AK908)))</formula>
    </cfRule>
  </conditionalFormatting>
  <conditionalFormatting sqref="V908 X908 AK908 A908:C908 E908:F908 I908:N908 P908:T908">
    <cfRule type="containsBlanks" dxfId="200" priority="294">
      <formula>LEN(TRIM(A908))=0</formula>
    </cfRule>
  </conditionalFormatting>
  <conditionalFormatting sqref="AK909">
    <cfRule type="containsText" dxfId="199" priority="293" operator="containsText" text="oui">
      <formula>NOT(ISERROR(SEARCH("oui",AK909)))</formula>
    </cfRule>
  </conditionalFormatting>
  <conditionalFormatting sqref="V909 X909 AK909 A909:C909 E909:F909 I909:N909 P909:T909">
    <cfRule type="containsBlanks" dxfId="198" priority="292">
      <formula>LEN(TRIM(A909))=0</formula>
    </cfRule>
  </conditionalFormatting>
  <conditionalFormatting sqref="AK910">
    <cfRule type="containsText" dxfId="197" priority="291" operator="containsText" text="oui">
      <formula>NOT(ISERROR(SEARCH("oui",AK910)))</formula>
    </cfRule>
  </conditionalFormatting>
  <conditionalFormatting sqref="V910 X910 AK910 A910:C910 E910:F910 I910:N910 P910:T910">
    <cfRule type="containsBlanks" dxfId="196" priority="290">
      <formula>LEN(TRIM(A910))=0</formula>
    </cfRule>
  </conditionalFormatting>
  <conditionalFormatting sqref="AK911">
    <cfRule type="containsText" dxfId="195" priority="289" operator="containsText" text="oui">
      <formula>NOT(ISERROR(SEARCH("oui",AK911)))</formula>
    </cfRule>
  </conditionalFormatting>
  <conditionalFormatting sqref="V911 X911 AK911 A911:C911 E911:F911 I911:N911 P911:T911">
    <cfRule type="containsBlanks" dxfId="194" priority="288">
      <formula>LEN(TRIM(A911))=0</formula>
    </cfRule>
  </conditionalFormatting>
  <conditionalFormatting sqref="AK912">
    <cfRule type="containsText" dxfId="193" priority="287" operator="containsText" text="oui">
      <formula>NOT(ISERROR(SEARCH("oui",AK912)))</formula>
    </cfRule>
  </conditionalFormatting>
  <conditionalFormatting sqref="V912 X912 AK912 A912:C912 E912:F912 I912:N912 P912:T912">
    <cfRule type="containsBlanks" dxfId="192" priority="286">
      <formula>LEN(TRIM(A912))=0</formula>
    </cfRule>
  </conditionalFormatting>
  <conditionalFormatting sqref="AK913">
    <cfRule type="containsText" dxfId="191" priority="285" operator="containsText" text="oui">
      <formula>NOT(ISERROR(SEARCH("oui",AK913)))</formula>
    </cfRule>
  </conditionalFormatting>
  <conditionalFormatting sqref="V913 X913 AK913 A913:C913 E913:F913 I913:N913 P913:T913">
    <cfRule type="containsBlanks" dxfId="190" priority="284">
      <formula>LEN(TRIM(A913))=0</formula>
    </cfRule>
  </conditionalFormatting>
  <conditionalFormatting sqref="AK914">
    <cfRule type="containsText" dxfId="189" priority="283" operator="containsText" text="oui">
      <formula>NOT(ISERROR(SEARCH("oui",AK914)))</formula>
    </cfRule>
  </conditionalFormatting>
  <conditionalFormatting sqref="V914 X914 AK914 A914:C914 E914:F914 I914:N914 P914:T914">
    <cfRule type="containsBlanks" dxfId="188" priority="282">
      <formula>LEN(TRIM(A914))=0</formula>
    </cfRule>
  </conditionalFormatting>
  <conditionalFormatting sqref="AK915">
    <cfRule type="containsText" dxfId="187" priority="281" operator="containsText" text="oui">
      <formula>NOT(ISERROR(SEARCH("oui",AK915)))</formula>
    </cfRule>
  </conditionalFormatting>
  <conditionalFormatting sqref="V915 X915 AK915 A915:C915 E915:F915 I915:N915 P915:T915">
    <cfRule type="containsBlanks" dxfId="186" priority="280">
      <formula>LEN(TRIM(A915))=0</formula>
    </cfRule>
  </conditionalFormatting>
  <conditionalFormatting sqref="AK916">
    <cfRule type="containsText" dxfId="185" priority="279" operator="containsText" text="oui">
      <formula>NOT(ISERROR(SEARCH("oui",AK916)))</formula>
    </cfRule>
  </conditionalFormatting>
  <conditionalFormatting sqref="V916 X916 AK916 A916:C916 E916:F916 I916:N916 P916:T916">
    <cfRule type="containsBlanks" dxfId="184" priority="278">
      <formula>LEN(TRIM(A916))=0</formula>
    </cfRule>
  </conditionalFormatting>
  <conditionalFormatting sqref="AK917">
    <cfRule type="containsText" dxfId="183" priority="277" operator="containsText" text="oui">
      <formula>NOT(ISERROR(SEARCH("oui",AK917)))</formula>
    </cfRule>
  </conditionalFormatting>
  <conditionalFormatting sqref="V917 X917 AK917 A917:C917 E917:F917 I917:N917 P917:T917">
    <cfRule type="containsBlanks" dxfId="182" priority="276">
      <formula>LEN(TRIM(A917))=0</formula>
    </cfRule>
  </conditionalFormatting>
  <conditionalFormatting sqref="AK918">
    <cfRule type="containsText" dxfId="181" priority="275" operator="containsText" text="oui">
      <formula>NOT(ISERROR(SEARCH("oui",AK918)))</formula>
    </cfRule>
  </conditionalFormatting>
  <conditionalFormatting sqref="V918 X918 AK918 A918:C918 E918:F918 I918:N918 P918:T918">
    <cfRule type="containsBlanks" dxfId="180" priority="274">
      <formula>LEN(TRIM(A918))=0</formula>
    </cfRule>
  </conditionalFormatting>
  <conditionalFormatting sqref="AK919">
    <cfRule type="containsText" dxfId="179" priority="273" operator="containsText" text="oui">
      <formula>NOT(ISERROR(SEARCH("oui",AK919)))</formula>
    </cfRule>
  </conditionalFormatting>
  <conditionalFormatting sqref="V919 X919 AK919 A919:C919 E919:F919 I919:N919 P919:T919">
    <cfRule type="containsBlanks" dxfId="178" priority="272">
      <formula>LEN(TRIM(A919))=0</formula>
    </cfRule>
  </conditionalFormatting>
  <conditionalFormatting sqref="AK920">
    <cfRule type="containsText" dxfId="177" priority="271" operator="containsText" text="oui">
      <formula>NOT(ISERROR(SEARCH("oui",AK920)))</formula>
    </cfRule>
  </conditionalFormatting>
  <conditionalFormatting sqref="V920 X920 AK920 A920:C920 E920:F920 I920:N920 P920:T920">
    <cfRule type="containsBlanks" dxfId="176" priority="270">
      <formula>LEN(TRIM(A920))=0</formula>
    </cfRule>
  </conditionalFormatting>
  <conditionalFormatting sqref="AK921">
    <cfRule type="containsText" dxfId="175" priority="269" operator="containsText" text="oui">
      <formula>NOT(ISERROR(SEARCH("oui",AK921)))</formula>
    </cfRule>
  </conditionalFormatting>
  <conditionalFormatting sqref="V921 X921 AK921 A921:C921 E921:F921 I921:N921 P921:T921">
    <cfRule type="containsBlanks" dxfId="174" priority="268">
      <formula>LEN(TRIM(A921))=0</formula>
    </cfRule>
  </conditionalFormatting>
  <conditionalFormatting sqref="AK922">
    <cfRule type="containsText" dxfId="173" priority="267" operator="containsText" text="oui">
      <formula>NOT(ISERROR(SEARCH("oui",AK922)))</formula>
    </cfRule>
  </conditionalFormatting>
  <conditionalFormatting sqref="V922 X922 AK922 A922:C922 E922:F922 I922:N922 P922:T922">
    <cfRule type="containsBlanks" dxfId="172" priority="266">
      <formula>LEN(TRIM(A922))=0</formula>
    </cfRule>
  </conditionalFormatting>
  <conditionalFormatting sqref="AK923">
    <cfRule type="containsText" dxfId="171" priority="265" operator="containsText" text="oui">
      <formula>NOT(ISERROR(SEARCH("oui",AK923)))</formula>
    </cfRule>
  </conditionalFormatting>
  <conditionalFormatting sqref="V923 X923 AK923 A923:C923 E923:F923 I923:N923 P923:T923">
    <cfRule type="containsBlanks" dxfId="170" priority="264">
      <formula>LEN(TRIM(A923))=0</formula>
    </cfRule>
  </conditionalFormatting>
  <conditionalFormatting sqref="AK924">
    <cfRule type="containsText" dxfId="169" priority="263" operator="containsText" text="oui">
      <formula>NOT(ISERROR(SEARCH("oui",AK924)))</formula>
    </cfRule>
  </conditionalFormatting>
  <conditionalFormatting sqref="V924 X924 AK924 A924:C924 E924:F924 I924:N924 P924:T924">
    <cfRule type="containsBlanks" dxfId="168" priority="262">
      <formula>LEN(TRIM(A924))=0</formula>
    </cfRule>
  </conditionalFormatting>
  <conditionalFormatting sqref="AK925">
    <cfRule type="containsText" dxfId="167" priority="261" operator="containsText" text="oui">
      <formula>NOT(ISERROR(SEARCH("oui",AK925)))</formula>
    </cfRule>
  </conditionalFormatting>
  <conditionalFormatting sqref="V925 X925 AK925 A925:C925 E925:F925 I925:N925 P925:T925">
    <cfRule type="containsBlanks" dxfId="166" priority="260">
      <formula>LEN(TRIM(A925))=0</formula>
    </cfRule>
  </conditionalFormatting>
  <conditionalFormatting sqref="AK926">
    <cfRule type="containsText" dxfId="165" priority="259" operator="containsText" text="oui">
      <formula>NOT(ISERROR(SEARCH("oui",AK926)))</formula>
    </cfRule>
  </conditionalFormatting>
  <conditionalFormatting sqref="V926 X926 AK926 A926:C926 E926:F926 I926:N926 P926:T926">
    <cfRule type="containsBlanks" dxfId="164" priority="258">
      <formula>LEN(TRIM(A926))=0</formula>
    </cfRule>
  </conditionalFormatting>
  <conditionalFormatting sqref="AK927">
    <cfRule type="containsText" dxfId="163" priority="257" operator="containsText" text="oui">
      <formula>NOT(ISERROR(SEARCH("oui",AK927)))</formula>
    </cfRule>
  </conditionalFormatting>
  <conditionalFormatting sqref="V927 X927 AK927 A927:C927 E927:F927 I927:N927 P927:T927">
    <cfRule type="containsBlanks" dxfId="162" priority="256">
      <formula>LEN(TRIM(A927))=0</formula>
    </cfRule>
  </conditionalFormatting>
  <conditionalFormatting sqref="AK928">
    <cfRule type="containsText" dxfId="161" priority="255" operator="containsText" text="oui">
      <formula>NOT(ISERROR(SEARCH("oui",AK928)))</formula>
    </cfRule>
  </conditionalFormatting>
  <conditionalFormatting sqref="V928 X928 AK928 A928:C928 E928:F928 I928:N928 P928:T928">
    <cfRule type="containsBlanks" dxfId="160" priority="254">
      <formula>LEN(TRIM(A928))=0</formula>
    </cfRule>
  </conditionalFormatting>
  <conditionalFormatting sqref="AK929">
    <cfRule type="containsText" dxfId="159" priority="253" operator="containsText" text="oui">
      <formula>NOT(ISERROR(SEARCH("oui",AK929)))</formula>
    </cfRule>
  </conditionalFormatting>
  <conditionalFormatting sqref="V929 X929 AK929 A929:C929 E929:F929 I929:N929 P929:T929">
    <cfRule type="containsBlanks" dxfId="158" priority="252">
      <formula>LEN(TRIM(A929))=0</formula>
    </cfRule>
  </conditionalFormatting>
  <conditionalFormatting sqref="AK930">
    <cfRule type="containsText" dxfId="157" priority="251" operator="containsText" text="oui">
      <formula>NOT(ISERROR(SEARCH("oui",AK930)))</formula>
    </cfRule>
  </conditionalFormatting>
  <conditionalFormatting sqref="V930 X930 AK930 A930:C930 E930:F930 I930:N930 P930:T930">
    <cfRule type="containsBlanks" dxfId="156" priority="250">
      <formula>LEN(TRIM(A930))=0</formula>
    </cfRule>
  </conditionalFormatting>
  <conditionalFormatting sqref="AK931">
    <cfRule type="containsText" dxfId="155" priority="249" operator="containsText" text="oui">
      <formula>NOT(ISERROR(SEARCH("oui",AK931)))</formula>
    </cfRule>
  </conditionalFormatting>
  <conditionalFormatting sqref="V931 X931 AK931 A931:C931 E931:F931 I931:N931 P931:T931">
    <cfRule type="containsBlanks" dxfId="154" priority="248">
      <formula>LEN(TRIM(A931))=0</formula>
    </cfRule>
  </conditionalFormatting>
  <conditionalFormatting sqref="AK932">
    <cfRule type="containsText" dxfId="153" priority="247" operator="containsText" text="oui">
      <formula>NOT(ISERROR(SEARCH("oui",AK932)))</formula>
    </cfRule>
  </conditionalFormatting>
  <conditionalFormatting sqref="V932 X932 AK932 A932:C932 E932:F932 I932:N932 P932:T932">
    <cfRule type="containsBlanks" dxfId="152" priority="246">
      <formula>LEN(TRIM(A932))=0</formula>
    </cfRule>
  </conditionalFormatting>
  <conditionalFormatting sqref="AK933">
    <cfRule type="containsText" dxfId="151" priority="245" operator="containsText" text="oui">
      <formula>NOT(ISERROR(SEARCH("oui",AK933)))</formula>
    </cfRule>
  </conditionalFormatting>
  <conditionalFormatting sqref="V933 X933 AK933 A933:C933 E933:F933 I933:N933 P933:T933">
    <cfRule type="containsBlanks" dxfId="150" priority="244">
      <formula>LEN(TRIM(A933))=0</formula>
    </cfRule>
  </conditionalFormatting>
  <conditionalFormatting sqref="AK934">
    <cfRule type="containsText" dxfId="149" priority="243" operator="containsText" text="oui">
      <formula>NOT(ISERROR(SEARCH("oui",AK934)))</formula>
    </cfRule>
  </conditionalFormatting>
  <conditionalFormatting sqref="V934 X934 AK934 A934:C934 E934:F934 I934:N934 P934:T934">
    <cfRule type="containsBlanks" dxfId="148" priority="242">
      <formula>LEN(TRIM(A934))=0</formula>
    </cfRule>
  </conditionalFormatting>
  <conditionalFormatting sqref="AK935">
    <cfRule type="containsText" dxfId="147" priority="241" operator="containsText" text="oui">
      <formula>NOT(ISERROR(SEARCH("oui",AK935)))</formula>
    </cfRule>
  </conditionalFormatting>
  <conditionalFormatting sqref="V935 X935 AK935 A935:C935 E935:F935 I935:N935 P935:T935">
    <cfRule type="containsBlanks" dxfId="146" priority="240">
      <formula>LEN(TRIM(A935))=0</formula>
    </cfRule>
  </conditionalFormatting>
  <conditionalFormatting sqref="AK936">
    <cfRule type="containsText" dxfId="145" priority="239" operator="containsText" text="oui">
      <formula>NOT(ISERROR(SEARCH("oui",AK936)))</formula>
    </cfRule>
  </conditionalFormatting>
  <conditionalFormatting sqref="V936 X936 AK936 A936:C936 E936:F936 I936:N936 P936:T936">
    <cfRule type="containsBlanks" dxfId="144" priority="238">
      <formula>LEN(TRIM(A936))=0</formula>
    </cfRule>
  </conditionalFormatting>
  <conditionalFormatting sqref="AK937">
    <cfRule type="containsText" dxfId="143" priority="237" operator="containsText" text="oui">
      <formula>NOT(ISERROR(SEARCH("oui",AK937)))</formula>
    </cfRule>
  </conditionalFormatting>
  <conditionalFormatting sqref="V937 X937 AK937 A937:C937 E937:F937 I937:N937 P937:T937">
    <cfRule type="containsBlanks" dxfId="142" priority="236">
      <formula>LEN(TRIM(A937))=0</formula>
    </cfRule>
  </conditionalFormatting>
  <conditionalFormatting sqref="AK938">
    <cfRule type="containsText" dxfId="141" priority="235" operator="containsText" text="oui">
      <formula>NOT(ISERROR(SEARCH("oui",AK938)))</formula>
    </cfRule>
  </conditionalFormatting>
  <conditionalFormatting sqref="V938 X938 AK938 A938:C938 E938:F938 I938:N938 P938:T938">
    <cfRule type="containsBlanks" dxfId="140" priority="234">
      <formula>LEN(TRIM(A938))=0</formula>
    </cfRule>
  </conditionalFormatting>
  <conditionalFormatting sqref="AK939">
    <cfRule type="containsText" dxfId="139" priority="233" operator="containsText" text="oui">
      <formula>NOT(ISERROR(SEARCH("oui",AK939)))</formula>
    </cfRule>
  </conditionalFormatting>
  <conditionalFormatting sqref="V939 X939 AK939 A939:C939 E939:F939 I939:N939 P939:T939">
    <cfRule type="containsBlanks" dxfId="138" priority="232">
      <formula>LEN(TRIM(A939))=0</formula>
    </cfRule>
  </conditionalFormatting>
  <conditionalFormatting sqref="AK940">
    <cfRule type="containsText" dxfId="137" priority="231" operator="containsText" text="oui">
      <formula>NOT(ISERROR(SEARCH("oui",AK940)))</formula>
    </cfRule>
  </conditionalFormatting>
  <conditionalFormatting sqref="V940 X940 AK940 A940:C940 E940:F940 I940:N940 P940:T940">
    <cfRule type="containsBlanks" dxfId="136" priority="230">
      <formula>LEN(TRIM(A940))=0</formula>
    </cfRule>
  </conditionalFormatting>
  <conditionalFormatting sqref="AK941">
    <cfRule type="containsText" dxfId="135" priority="229" operator="containsText" text="oui">
      <formula>NOT(ISERROR(SEARCH("oui",AK941)))</formula>
    </cfRule>
  </conditionalFormatting>
  <conditionalFormatting sqref="V941 X941 AK941 A941:C941 E941:F941 I941:N941 P941:T941">
    <cfRule type="containsBlanks" dxfId="134" priority="228">
      <formula>LEN(TRIM(A941))=0</formula>
    </cfRule>
  </conditionalFormatting>
  <conditionalFormatting sqref="AK942">
    <cfRule type="containsText" dxfId="133" priority="227" operator="containsText" text="oui">
      <formula>NOT(ISERROR(SEARCH("oui",AK942)))</formula>
    </cfRule>
  </conditionalFormatting>
  <conditionalFormatting sqref="V942 X942 AK942 A942:C942 E942:F942 I942:N942 P942:T942">
    <cfRule type="containsBlanks" dxfId="132" priority="226">
      <formula>LEN(TRIM(A942))=0</formula>
    </cfRule>
  </conditionalFormatting>
  <conditionalFormatting sqref="AK943">
    <cfRule type="containsText" dxfId="131" priority="225" operator="containsText" text="oui">
      <formula>NOT(ISERROR(SEARCH("oui",AK943)))</formula>
    </cfRule>
  </conditionalFormatting>
  <conditionalFormatting sqref="V943 X943 AK943 A943:C943 E943:F943 I943:N943 P943:T943">
    <cfRule type="containsBlanks" dxfId="130" priority="224">
      <formula>LEN(TRIM(A943))=0</formula>
    </cfRule>
  </conditionalFormatting>
  <conditionalFormatting sqref="AK944">
    <cfRule type="containsText" dxfId="129" priority="223" operator="containsText" text="oui">
      <formula>NOT(ISERROR(SEARCH("oui",AK944)))</formula>
    </cfRule>
  </conditionalFormatting>
  <conditionalFormatting sqref="V944 X944 AK944 A944:C944 E944:F944 I944:N944 P944:T944">
    <cfRule type="containsBlanks" dxfId="128" priority="222">
      <formula>LEN(TRIM(A944))=0</formula>
    </cfRule>
  </conditionalFormatting>
  <conditionalFormatting sqref="AK945">
    <cfRule type="containsText" dxfId="127" priority="221" operator="containsText" text="oui">
      <formula>NOT(ISERROR(SEARCH("oui",AK945)))</formula>
    </cfRule>
  </conditionalFormatting>
  <conditionalFormatting sqref="V945 X945 AK945 A945:C945 E945:F945 I945:N945 P945:T945">
    <cfRule type="containsBlanks" dxfId="126" priority="220">
      <formula>LEN(TRIM(A945))=0</formula>
    </cfRule>
  </conditionalFormatting>
  <conditionalFormatting sqref="AK946">
    <cfRule type="containsText" dxfId="125" priority="219" operator="containsText" text="oui">
      <formula>NOT(ISERROR(SEARCH("oui",AK946)))</formula>
    </cfRule>
  </conditionalFormatting>
  <conditionalFormatting sqref="V946 X946 AK946 A946:C946 E946:F946 I946:N946 P946:T946">
    <cfRule type="containsBlanks" dxfId="124" priority="218">
      <formula>LEN(TRIM(A946))=0</formula>
    </cfRule>
  </conditionalFormatting>
  <conditionalFormatting sqref="AK947">
    <cfRule type="containsText" dxfId="123" priority="217" operator="containsText" text="oui">
      <formula>NOT(ISERROR(SEARCH("oui",AK947)))</formula>
    </cfRule>
  </conditionalFormatting>
  <conditionalFormatting sqref="V947 X947 AK947 A947:C947 E947:F947 I947:N947 P947:T947">
    <cfRule type="containsBlanks" dxfId="122" priority="216">
      <formula>LEN(TRIM(A947))=0</formula>
    </cfRule>
  </conditionalFormatting>
  <conditionalFormatting sqref="AK948">
    <cfRule type="containsText" dxfId="121" priority="215" operator="containsText" text="oui">
      <formula>NOT(ISERROR(SEARCH("oui",AK948)))</formula>
    </cfRule>
  </conditionalFormatting>
  <conditionalFormatting sqref="V948 X948 AK948 A948:C948 E948:F948 I948:N948 P948:T948">
    <cfRule type="containsBlanks" dxfId="120" priority="214">
      <formula>LEN(TRIM(A948))=0</formula>
    </cfRule>
  </conditionalFormatting>
  <conditionalFormatting sqref="AK949">
    <cfRule type="containsText" dxfId="119" priority="213" operator="containsText" text="oui">
      <formula>NOT(ISERROR(SEARCH("oui",AK949)))</formula>
    </cfRule>
  </conditionalFormatting>
  <conditionalFormatting sqref="V949 X949 AK949 A949:C949 E949:F949 I949:N949 P949:T949">
    <cfRule type="containsBlanks" dxfId="118" priority="212">
      <formula>LEN(TRIM(A949))=0</formula>
    </cfRule>
  </conditionalFormatting>
  <conditionalFormatting sqref="AK950">
    <cfRule type="containsText" dxfId="117" priority="211" operator="containsText" text="oui">
      <formula>NOT(ISERROR(SEARCH("oui",AK950)))</formula>
    </cfRule>
  </conditionalFormatting>
  <conditionalFormatting sqref="V950 X950 AK950 A950:C950 E950:F950 I950:N950 P950:T950">
    <cfRule type="containsBlanks" dxfId="116" priority="210">
      <formula>LEN(TRIM(A950))=0</formula>
    </cfRule>
  </conditionalFormatting>
  <conditionalFormatting sqref="AK951">
    <cfRule type="containsText" dxfId="115" priority="209" operator="containsText" text="oui">
      <formula>NOT(ISERROR(SEARCH("oui",AK951)))</formula>
    </cfRule>
  </conditionalFormatting>
  <conditionalFormatting sqref="V951 X951 AK951 A951:C951 E951:F951 I951:N951 P951:T951">
    <cfRule type="containsBlanks" dxfId="114" priority="208">
      <formula>LEN(TRIM(A951))=0</formula>
    </cfRule>
  </conditionalFormatting>
  <conditionalFormatting sqref="AK952">
    <cfRule type="containsText" dxfId="113" priority="207" operator="containsText" text="oui">
      <formula>NOT(ISERROR(SEARCH("oui",AK952)))</formula>
    </cfRule>
  </conditionalFormatting>
  <conditionalFormatting sqref="V952 X952 AK952 A952:C952 E952:F952 I952:N952 P952:T952">
    <cfRule type="containsBlanks" dxfId="112" priority="206">
      <formula>LEN(TRIM(A952))=0</formula>
    </cfRule>
  </conditionalFormatting>
  <conditionalFormatting sqref="AK953">
    <cfRule type="containsText" dxfId="111" priority="205" operator="containsText" text="oui">
      <formula>NOT(ISERROR(SEARCH("oui",AK953)))</formula>
    </cfRule>
  </conditionalFormatting>
  <conditionalFormatting sqref="V953 X953 AK953 A953:C953 E953:F953 I953:N953 P953:T953">
    <cfRule type="containsBlanks" dxfId="110" priority="204">
      <formula>LEN(TRIM(A953))=0</formula>
    </cfRule>
  </conditionalFormatting>
  <conditionalFormatting sqref="AK954">
    <cfRule type="containsText" dxfId="109" priority="203" operator="containsText" text="oui">
      <formula>NOT(ISERROR(SEARCH("oui",AK954)))</formula>
    </cfRule>
  </conditionalFormatting>
  <conditionalFormatting sqref="V954 X954 AK954 A954:C954 E954:F954 I954:N954 P954:T954">
    <cfRule type="containsBlanks" dxfId="108" priority="202">
      <formula>LEN(TRIM(A954))=0</formula>
    </cfRule>
  </conditionalFormatting>
  <conditionalFormatting sqref="AK955">
    <cfRule type="containsText" dxfId="107" priority="201" operator="containsText" text="oui">
      <formula>NOT(ISERROR(SEARCH("oui",AK955)))</formula>
    </cfRule>
  </conditionalFormatting>
  <conditionalFormatting sqref="V955 X955 AK955 A955:C955 E955:F955 I955:N955 P955:T955">
    <cfRule type="containsBlanks" dxfId="106" priority="200">
      <formula>LEN(TRIM(A955))=0</formula>
    </cfRule>
  </conditionalFormatting>
  <conditionalFormatting sqref="AK956">
    <cfRule type="containsText" dxfId="105" priority="199" operator="containsText" text="oui">
      <formula>NOT(ISERROR(SEARCH("oui",AK956)))</formula>
    </cfRule>
  </conditionalFormatting>
  <conditionalFormatting sqref="V956 X956 AK956 A956:C956 E956:F956 I956:N956 P956:T956">
    <cfRule type="containsBlanks" dxfId="104" priority="198">
      <formula>LEN(TRIM(A956))=0</formula>
    </cfRule>
  </conditionalFormatting>
  <conditionalFormatting sqref="AK957">
    <cfRule type="containsText" dxfId="103" priority="197" operator="containsText" text="oui">
      <formula>NOT(ISERROR(SEARCH("oui",AK957)))</formula>
    </cfRule>
  </conditionalFormatting>
  <conditionalFormatting sqref="V957 X957 AK957 A957:C957 E957:F957 I957:N957 P957:T957">
    <cfRule type="containsBlanks" dxfId="102" priority="196">
      <formula>LEN(TRIM(A957))=0</formula>
    </cfRule>
  </conditionalFormatting>
  <conditionalFormatting sqref="AK958">
    <cfRule type="containsText" dxfId="101" priority="195" operator="containsText" text="oui">
      <formula>NOT(ISERROR(SEARCH("oui",AK958)))</formula>
    </cfRule>
  </conditionalFormatting>
  <conditionalFormatting sqref="V958 X958 AK958 A958:C958 E958:F958 I958:N958 P958:T958">
    <cfRule type="containsBlanks" dxfId="100" priority="194">
      <formula>LEN(TRIM(A958))=0</formula>
    </cfRule>
  </conditionalFormatting>
  <conditionalFormatting sqref="AK959">
    <cfRule type="containsText" dxfId="99" priority="193" operator="containsText" text="oui">
      <formula>NOT(ISERROR(SEARCH("oui",AK959)))</formula>
    </cfRule>
  </conditionalFormatting>
  <conditionalFormatting sqref="V959 X959 AK959 A959:C959 E959:F959 I959:N959 P959:T959">
    <cfRule type="containsBlanks" dxfId="98" priority="192">
      <formula>LEN(TRIM(A959))=0</formula>
    </cfRule>
  </conditionalFormatting>
  <conditionalFormatting sqref="AK960">
    <cfRule type="containsText" dxfId="97" priority="191" operator="containsText" text="oui">
      <formula>NOT(ISERROR(SEARCH("oui",AK960)))</formula>
    </cfRule>
  </conditionalFormatting>
  <conditionalFormatting sqref="V960 X960 AK960 A960:C960 E960:F960 I960:N960 P960:T960">
    <cfRule type="containsBlanks" dxfId="96" priority="190">
      <formula>LEN(TRIM(A960))=0</formula>
    </cfRule>
  </conditionalFormatting>
  <conditionalFormatting sqref="AK961">
    <cfRule type="containsText" dxfId="95" priority="189" operator="containsText" text="oui">
      <formula>NOT(ISERROR(SEARCH("oui",AK961)))</formula>
    </cfRule>
  </conditionalFormatting>
  <conditionalFormatting sqref="V961 X961 AK961 A961:C961 E961:F961 I961:N961 P961:T961">
    <cfRule type="containsBlanks" dxfId="94" priority="188">
      <formula>LEN(TRIM(A961))=0</formula>
    </cfRule>
  </conditionalFormatting>
  <conditionalFormatting sqref="AK962">
    <cfRule type="containsText" dxfId="93" priority="187" operator="containsText" text="oui">
      <formula>NOT(ISERROR(SEARCH("oui",AK962)))</formula>
    </cfRule>
  </conditionalFormatting>
  <conditionalFormatting sqref="V962 X962 AK962 A962:C962 E962:F962 I962:N962 P962:T962">
    <cfRule type="containsBlanks" dxfId="92" priority="186">
      <formula>LEN(TRIM(A962))=0</formula>
    </cfRule>
  </conditionalFormatting>
  <conditionalFormatting sqref="AK247">
    <cfRule type="containsText" dxfId="91" priority="185" operator="containsText" text="oui">
      <formula>NOT(ISERROR(SEARCH("oui",AK247)))</formula>
    </cfRule>
  </conditionalFormatting>
  <conditionalFormatting sqref="AK247">
    <cfRule type="containsBlanks" dxfId="90" priority="184">
      <formula>LEN(TRIM(AK247))=0</formula>
    </cfRule>
  </conditionalFormatting>
  <conditionalFormatting sqref="AL247">
    <cfRule type="containsText" dxfId="89" priority="183" operator="containsText" text="oui">
      <formula>NOT(ISERROR(SEARCH("oui",AL247)))</formula>
    </cfRule>
  </conditionalFormatting>
  <conditionalFormatting sqref="AL247">
    <cfRule type="containsBlanks" dxfId="88" priority="182">
      <formula>LEN(TRIM(AL247))=0</formula>
    </cfRule>
  </conditionalFormatting>
  <conditionalFormatting sqref="P22:P24 P19 P15">
    <cfRule type="containsBlanks" dxfId="87" priority="180">
      <formula>LEN(TRIM(P15))=0</formula>
    </cfRule>
  </conditionalFormatting>
  <conditionalFormatting sqref="P33 P31 P25:P28">
    <cfRule type="containsBlanks" dxfId="86" priority="179">
      <formula>LEN(TRIM(P25))=0</formula>
    </cfRule>
  </conditionalFormatting>
  <conditionalFormatting sqref="P47 P45 P40:P41 P37 P35">
    <cfRule type="containsBlanks" dxfId="85" priority="178">
      <formula>LEN(TRIM(P35))=0</formula>
    </cfRule>
  </conditionalFormatting>
  <conditionalFormatting sqref="P55:P60 P50:P51">
    <cfRule type="containsBlanks" dxfId="84" priority="177">
      <formula>LEN(TRIM(P50))=0</formula>
    </cfRule>
  </conditionalFormatting>
  <conditionalFormatting sqref="P73:P85 P68:P71 P66 P63:P64">
    <cfRule type="containsBlanks" dxfId="83" priority="176">
      <formula>LEN(TRIM(P63))=0</formula>
    </cfRule>
  </conditionalFormatting>
  <conditionalFormatting sqref="P93:P99 P90 P87">
    <cfRule type="containsBlanks" dxfId="82" priority="175">
      <formula>LEN(TRIM(P87))=0</formula>
    </cfRule>
  </conditionalFormatting>
  <conditionalFormatting sqref="P110 P104:P107">
    <cfRule type="containsBlanks" dxfId="81" priority="174">
      <formula>LEN(TRIM(P104))=0</formula>
    </cfRule>
  </conditionalFormatting>
  <conditionalFormatting sqref="P118:P122 P116">
    <cfRule type="containsBlanks" dxfId="80" priority="173">
      <formula>LEN(TRIM(P116))=0</formula>
    </cfRule>
  </conditionalFormatting>
  <conditionalFormatting sqref="P141 P134:P138 P131:P132">
    <cfRule type="containsBlanks" dxfId="79" priority="172">
      <formula>LEN(TRIM(P131))=0</formula>
    </cfRule>
  </conditionalFormatting>
  <conditionalFormatting sqref="P159 P157 P146:P151 P144">
    <cfRule type="containsBlanks" dxfId="78" priority="171">
      <formula>LEN(TRIM(P144))=0</formula>
    </cfRule>
  </conditionalFormatting>
  <conditionalFormatting sqref="P181:P183 P179 P176 P172 P168:P170 P164">
    <cfRule type="containsBlanks" dxfId="77" priority="170">
      <formula>LEN(TRIM(P164))=0</formula>
    </cfRule>
  </conditionalFormatting>
  <conditionalFormatting sqref="P195:P199 P191:P192 P185:P189">
    <cfRule type="containsBlanks" dxfId="76" priority="169">
      <formula>LEN(TRIM(P185))=0</formula>
    </cfRule>
  </conditionalFormatting>
  <conditionalFormatting sqref="P210:P214 P207 P202:P204 P200">
    <cfRule type="containsBlanks" dxfId="75" priority="168">
      <formula>LEN(TRIM(P200))=0</formula>
    </cfRule>
  </conditionalFormatting>
  <conditionalFormatting sqref="P242:P245 P240 P236:P237 P230 P226:P227 P221 P217:P219">
    <cfRule type="containsBlanks" dxfId="74" priority="167">
      <formula>LEN(TRIM(P217))=0</formula>
    </cfRule>
  </conditionalFormatting>
  <conditionalFormatting sqref="P256:P258 P250:P251">
    <cfRule type="containsBlanks" dxfId="73" priority="166">
      <formula>LEN(TRIM(P250))=0</formula>
    </cfRule>
  </conditionalFormatting>
  <conditionalFormatting sqref="P160 P153 P130 P42 P34 P29:P30">
    <cfRule type="containsBlanks" dxfId="72" priority="165">
      <formula>LEN(TRIM(P29))=0</formula>
    </cfRule>
  </conditionalFormatting>
  <conditionalFormatting sqref="P91 P36 P16 P13:P14">
    <cfRule type="containsBlanks" dxfId="71" priority="164">
      <formula>LEN(TRIM(P13))=0</formula>
    </cfRule>
  </conditionalFormatting>
  <conditionalFormatting sqref="P103">
    <cfRule type="containsBlanks" dxfId="70" priority="163">
      <formula>LEN(TRIM(P103))=0</formula>
    </cfRule>
  </conditionalFormatting>
  <conditionalFormatting sqref="P111">
    <cfRule type="containsBlanks" dxfId="69" priority="162">
      <formula>LEN(TRIM(P111))=0</formula>
    </cfRule>
  </conditionalFormatting>
  <conditionalFormatting sqref="P140">
    <cfRule type="containsBlanks" dxfId="68" priority="161">
      <formula>LEN(TRIM(P140))=0</formula>
    </cfRule>
  </conditionalFormatting>
  <conditionalFormatting sqref="P184">
    <cfRule type="containsBlanks" dxfId="67" priority="160">
      <formula>LEN(TRIM(P184))=0</formula>
    </cfRule>
  </conditionalFormatting>
  <conditionalFormatting sqref="P190">
    <cfRule type="containsBlanks" dxfId="66" priority="159">
      <formula>LEN(TRIM(P190))=0</formula>
    </cfRule>
  </conditionalFormatting>
  <conditionalFormatting sqref="P201">
    <cfRule type="containsBlanks" dxfId="65" priority="158">
      <formula>LEN(TRIM(P201))=0</formula>
    </cfRule>
  </conditionalFormatting>
  <conditionalFormatting sqref="P208">
    <cfRule type="containsBlanks" dxfId="64" priority="157">
      <formula>LEN(TRIM(P208))=0</formula>
    </cfRule>
  </conditionalFormatting>
  <conditionalFormatting sqref="P216">
    <cfRule type="containsBlanks" dxfId="63" priority="156">
      <formula>LEN(TRIM(P216))=0</formula>
    </cfRule>
  </conditionalFormatting>
  <conditionalFormatting sqref="P225">
    <cfRule type="containsBlanks" dxfId="62" priority="155">
      <formula>LEN(TRIM(P225))=0</formula>
    </cfRule>
  </conditionalFormatting>
  <conditionalFormatting sqref="P52">
    <cfRule type="containsBlanks" dxfId="61" priority="153">
      <formula>LEN(TRIM(P52))=0</formula>
    </cfRule>
  </conditionalFormatting>
  <conditionalFormatting sqref="P62">
    <cfRule type="containsBlanks" dxfId="60" priority="152">
      <formula>LEN(TRIM(P62))=0</formula>
    </cfRule>
  </conditionalFormatting>
  <conditionalFormatting sqref="P88">
    <cfRule type="containsBlanks" dxfId="59" priority="151">
      <formula>LEN(TRIM(P88))=0</formula>
    </cfRule>
  </conditionalFormatting>
  <conditionalFormatting sqref="P89">
    <cfRule type="containsBlanks" dxfId="58" priority="150">
      <formula>LEN(TRIM(P89))=0</formula>
    </cfRule>
  </conditionalFormatting>
  <conditionalFormatting sqref="P115">
    <cfRule type="containsBlanks" dxfId="57" priority="149">
      <formula>LEN(TRIM(P115))=0</formula>
    </cfRule>
  </conditionalFormatting>
  <conditionalFormatting sqref="P124">
    <cfRule type="containsBlanks" dxfId="56" priority="148">
      <formula>LEN(TRIM(P124))=0</formula>
    </cfRule>
  </conditionalFormatting>
  <conditionalFormatting sqref="P126">
    <cfRule type="containsBlanks" dxfId="55" priority="147">
      <formula>LEN(TRIM(P126))=0</formula>
    </cfRule>
  </conditionalFormatting>
  <conditionalFormatting sqref="P127">
    <cfRule type="containsBlanks" dxfId="54" priority="146">
      <formula>LEN(TRIM(P127))=0</formula>
    </cfRule>
  </conditionalFormatting>
  <conditionalFormatting sqref="P155">
    <cfRule type="containsBlanks" dxfId="53" priority="145">
      <formula>LEN(TRIM(P155))=0</formula>
    </cfRule>
  </conditionalFormatting>
  <conditionalFormatting sqref="P152">
    <cfRule type="containsBlanks" dxfId="52" priority="144">
      <formula>LEN(TRIM(P152))=0</formula>
    </cfRule>
  </conditionalFormatting>
  <conditionalFormatting sqref="P158">
    <cfRule type="containsBlanks" dxfId="51" priority="143">
      <formula>LEN(TRIM(P158))=0</formula>
    </cfRule>
  </conditionalFormatting>
  <conditionalFormatting sqref="P162">
    <cfRule type="containsBlanks" dxfId="50" priority="142">
      <formula>LEN(TRIM(P162))=0</formula>
    </cfRule>
  </conditionalFormatting>
  <conditionalFormatting sqref="P163">
    <cfRule type="containsBlanks" dxfId="49" priority="141">
      <formula>LEN(TRIM(P163))=0</formula>
    </cfRule>
  </conditionalFormatting>
  <conditionalFormatting sqref="P165">
    <cfRule type="containsBlanks" dxfId="48" priority="140">
      <formula>LEN(TRIM(P165))=0</formula>
    </cfRule>
  </conditionalFormatting>
  <conditionalFormatting sqref="P166">
    <cfRule type="containsBlanks" dxfId="47" priority="139">
      <formula>LEN(TRIM(P166))=0</formula>
    </cfRule>
  </conditionalFormatting>
  <conditionalFormatting sqref="P167">
    <cfRule type="containsBlanks" dxfId="46" priority="138">
      <formula>LEN(TRIM(P167))=0</formula>
    </cfRule>
  </conditionalFormatting>
  <conditionalFormatting sqref="P156">
    <cfRule type="containsBlanks" dxfId="45" priority="137">
      <formula>LEN(TRIM(P156))=0</formula>
    </cfRule>
  </conditionalFormatting>
  <conditionalFormatting sqref="P171">
    <cfRule type="containsBlanks" dxfId="44" priority="136">
      <formula>LEN(TRIM(P171))=0</formula>
    </cfRule>
  </conditionalFormatting>
  <conditionalFormatting sqref="P173">
    <cfRule type="containsBlanks" dxfId="43" priority="135">
      <formula>LEN(TRIM(P173))=0</formula>
    </cfRule>
  </conditionalFormatting>
  <conditionalFormatting sqref="P174">
    <cfRule type="containsBlanks" dxfId="42" priority="134">
      <formula>LEN(TRIM(P174))=0</formula>
    </cfRule>
  </conditionalFormatting>
  <conditionalFormatting sqref="P175">
    <cfRule type="containsBlanks" dxfId="41" priority="133">
      <formula>LEN(TRIM(P175))=0</formula>
    </cfRule>
  </conditionalFormatting>
  <conditionalFormatting sqref="P180">
    <cfRule type="containsBlanks" dxfId="40" priority="132">
      <formula>LEN(TRIM(P180))=0</formula>
    </cfRule>
  </conditionalFormatting>
  <conditionalFormatting sqref="P209">
    <cfRule type="containsBlanks" dxfId="39" priority="131">
      <formula>LEN(TRIM(P209))=0</formula>
    </cfRule>
  </conditionalFormatting>
  <conditionalFormatting sqref="P248">
    <cfRule type="containsBlanks" dxfId="38" priority="130">
      <formula>LEN(TRIM(P248))=0</formula>
    </cfRule>
  </conditionalFormatting>
  <conditionalFormatting sqref="P255">
    <cfRule type="containsBlanks" dxfId="37" priority="129">
      <formula>LEN(TRIM(P255))=0</formula>
    </cfRule>
  </conditionalFormatting>
  <conditionalFormatting sqref="X33:X160">
    <cfRule type="containsBlanks" dxfId="36" priority="128">
      <formula>LEN(TRIM(X33))=0</formula>
    </cfRule>
  </conditionalFormatting>
  <conditionalFormatting sqref="X162:X232">
    <cfRule type="containsBlanks" dxfId="35" priority="127">
      <formula>LEN(TRIM(X162))=0</formula>
    </cfRule>
  </conditionalFormatting>
  <conditionalFormatting sqref="X233">
    <cfRule type="containsBlanks" dxfId="34" priority="126">
      <formula>LEN(TRIM(X233))=0</formula>
    </cfRule>
  </conditionalFormatting>
  <conditionalFormatting sqref="X235">
    <cfRule type="containsBlanks" dxfId="33" priority="125">
      <formula>LEN(TRIM(X235))=0</formula>
    </cfRule>
  </conditionalFormatting>
  <conditionalFormatting sqref="X238">
    <cfRule type="containsBlanks" dxfId="32" priority="124">
      <formula>LEN(TRIM(X238))=0</formula>
    </cfRule>
  </conditionalFormatting>
  <conditionalFormatting sqref="X239">
    <cfRule type="containsBlanks" dxfId="31" priority="123">
      <formula>LEN(TRIM(X239))=0</formula>
    </cfRule>
  </conditionalFormatting>
  <conditionalFormatting sqref="X240">
    <cfRule type="containsBlanks" dxfId="30" priority="122">
      <formula>LEN(TRIM(X240))=0</formula>
    </cfRule>
  </conditionalFormatting>
  <conditionalFormatting sqref="X242">
    <cfRule type="containsBlanks" dxfId="29" priority="121">
      <formula>LEN(TRIM(X242))=0</formula>
    </cfRule>
  </conditionalFormatting>
  <conditionalFormatting sqref="X243">
    <cfRule type="containsBlanks" dxfId="28" priority="120">
      <formula>LEN(TRIM(X243))=0</formula>
    </cfRule>
  </conditionalFormatting>
  <conditionalFormatting sqref="X244">
    <cfRule type="containsBlanks" dxfId="27" priority="119">
      <formula>LEN(TRIM(X244))=0</formula>
    </cfRule>
  </conditionalFormatting>
  <conditionalFormatting sqref="X246">
    <cfRule type="containsBlanks" dxfId="26" priority="118">
      <formula>LEN(TRIM(X246))=0</formula>
    </cfRule>
  </conditionalFormatting>
  <conditionalFormatting sqref="X248">
    <cfRule type="containsBlanks" dxfId="25" priority="117">
      <formula>LEN(TRIM(X248))=0</formula>
    </cfRule>
  </conditionalFormatting>
  <conditionalFormatting sqref="X249">
    <cfRule type="containsBlanks" dxfId="24" priority="116">
      <formula>LEN(TRIM(X249))=0</formula>
    </cfRule>
  </conditionalFormatting>
  <conditionalFormatting sqref="X250">
    <cfRule type="containsBlanks" dxfId="23" priority="115">
      <formula>LEN(TRIM(X250))=0</formula>
    </cfRule>
  </conditionalFormatting>
  <conditionalFormatting sqref="X252">
    <cfRule type="containsBlanks" dxfId="22" priority="114">
      <formula>LEN(TRIM(X252))=0</formula>
    </cfRule>
  </conditionalFormatting>
  <conditionalFormatting sqref="X253">
    <cfRule type="containsBlanks" dxfId="21" priority="113">
      <formula>LEN(TRIM(X253))=0</formula>
    </cfRule>
  </conditionalFormatting>
  <conditionalFormatting sqref="X254">
    <cfRule type="containsBlanks" dxfId="20" priority="112">
      <formula>LEN(TRIM(X254))=0</formula>
    </cfRule>
  </conditionalFormatting>
  <conditionalFormatting sqref="X255">
    <cfRule type="containsBlanks" dxfId="19" priority="111">
      <formula>LEN(TRIM(X255))=0</formula>
    </cfRule>
  </conditionalFormatting>
  <conditionalFormatting sqref="A230">
    <cfRule type="containsBlanks" dxfId="18" priority="106">
      <formula>LEN(TRIM(A230))=0</formula>
    </cfRule>
  </conditionalFormatting>
  <conditionalFormatting sqref="I3:J5 E3:F5">
    <cfRule type="containsBlanks" dxfId="17" priority="85">
      <formula>LEN(TRIM(E3))=0</formula>
    </cfRule>
  </conditionalFormatting>
  <conditionalFormatting sqref="E6:F6">
    <cfRule type="containsBlanks" dxfId="16" priority="84">
      <formula>LEN(TRIM(E6))=0</formula>
    </cfRule>
  </conditionalFormatting>
  <conditionalFormatting sqref="I6:J6">
    <cfRule type="containsBlanks" dxfId="15" priority="83">
      <formula>LEN(TRIM(I6))=0</formula>
    </cfRule>
  </conditionalFormatting>
  <conditionalFormatting sqref="I7:J8 E7:F8">
    <cfRule type="containsBlanks" dxfId="14" priority="82">
      <formula>LEN(TRIM(E7))=0</formula>
    </cfRule>
  </conditionalFormatting>
  <conditionalFormatting sqref="E9:F9 I9:J9">
    <cfRule type="containsBlanks" dxfId="13" priority="81">
      <formula>LEN(TRIM(E9))=0</formula>
    </cfRule>
  </conditionalFormatting>
  <dataValidations count="2">
    <dataValidation type="list" showInputMessage="1" showErrorMessage="1" sqref="P177:P178 P193:P194 P248">
      <formula1>ListeDefauts</formula1>
    </dataValidation>
    <dataValidation type="list" allowBlank="1" showInputMessage="1" showErrorMessage="1" sqref="E230:E258">
      <formula1>Source</formula1>
    </dataValidation>
  </dataValidations>
  <hyperlinks>
    <hyperlink ref="B8" r:id="rId1"/>
    <hyperlink ref="B12" r:id="rId2" display="..\Litige Recep &amp; Prod-suivi qualité\DIACE\SF-2015-0245 du 15-10-2015 607 C5 Brute.doc"/>
    <hyperlink ref="B13" r:id="rId3" display="..\Litige Recep &amp; Prod-suivi qualité\MOREL\SF 2015-0246 profil d 'appui lg 902 DU 15-10-15.doc"/>
    <hyperlink ref="B14" r:id="rId4" display="..\Litige Recep &amp; Prod-suivi qualité\MOREL\SF 2015-0252 du 21-10-15 Profil LG 856.doc"/>
    <hyperlink ref="B15" r:id="rId5" display="..\Litige Recep &amp; Prod-suivi qualité\SABA\SQ du 15-09-15 Patin c1+réponse.doc"/>
    <hyperlink ref="B16" r:id="rId6" display="..\Litige Recep &amp; Prod-suivi qualité\DMB\SF2015-0594 du 22-10-15 Patte C4.doc"/>
    <hyperlink ref="B17" r:id="rId7" display="..\Litige Recep &amp; Prod-suivi qualité\SABA\Litige Récep\SF2015-0236 du 09-10-15 semelle 1007.doc"/>
    <hyperlink ref="B18" r:id="rId8" display="..\Litige Recep &amp; Prod-suivi qualité\SABA\Litige Récep\SF2015-0243 du 14-10-15 semelle 1007.doc"/>
    <hyperlink ref="B19" r:id="rId9" display="..\Litige Recep &amp; Prod-suivi qualité\CNC\SF2015-0374 du 23-10-15 fond.doc"/>
    <hyperlink ref="B5" r:id="rId10" display=" "/>
    <hyperlink ref="B10" r:id="rId11" display="..\Litige Recep &amp; Prod-suivi qualité\VECTOR\NC.P\SF2015-0375 du 28-10-15 patte 207.doc"/>
    <hyperlink ref="B20" r:id="rId12" display=" "/>
    <hyperlink ref="B11" r:id="rId13"/>
    <hyperlink ref="B7" r:id="rId14" display=" "/>
    <hyperlink ref="B4" r:id="rId15" display="..\Litige Recep &amp; Prod-suivi qualité\AMI FONDERIE\SQ du 21-09-15 Noix Inf AV.doc"/>
    <hyperlink ref="B3" r:id="rId16"/>
    <hyperlink ref="B6" r:id="rId17"/>
    <hyperlink ref="B22" r:id="rId18" display="..\Litige Recep &amp; Prod-suivi qualité\MEYER\SF-2015-0442 Tôle de marche du 09-11-15.doc"/>
  </hyperlinks>
  <pageMargins left="0" right="0" top="0.74803149606299213" bottom="0.74803149606299213" header="0.31496062992125984" footer="0.31496062992125984"/>
  <pageSetup paperSize="9" orientation="landscape" r:id="rId19"/>
  <drawing r:id="rId20"/>
  <legacyDrawing r:id="rId21"/>
  <controls>
    <mc:AlternateContent xmlns:mc="http://schemas.openxmlformats.org/markup-compatibility/2006">
      <mc:Choice Requires="x14">
        <control shapeId="1043" r:id="rId22" name="CommandButton1">
          <controlPr defaultSize="0" autoLine="0" autoPict="0" r:id="rId23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1009650</xdr:colOff>
                <xdr:row>1</xdr:row>
                <xdr:rowOff>0</xdr:rowOff>
              </to>
            </anchor>
          </controlPr>
        </control>
      </mc:Choice>
      <mc:Fallback>
        <control shapeId="1043" r:id="rId22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Z103"/>
  <sheetViews>
    <sheetView topLeftCell="A58" zoomScale="70" zoomScaleNormal="70" workbookViewId="0">
      <selection activeCell="J18" sqref="J18"/>
    </sheetView>
  </sheetViews>
  <sheetFormatPr baseColWidth="10" defaultRowHeight="15" x14ac:dyDescent="0.25"/>
  <cols>
    <col min="1" max="1" width="14.85546875" style="1" bestFit="1" customWidth="1"/>
    <col min="2" max="2" width="13.5703125" style="1" bestFit="1" customWidth="1"/>
    <col min="3" max="3" width="21.28515625" style="1" customWidth="1"/>
    <col min="4" max="4" width="40" style="1" bestFit="1" customWidth="1"/>
    <col min="5" max="5" width="11.42578125" style="1"/>
    <col min="6" max="6" width="9.85546875" style="1" customWidth="1"/>
    <col min="7" max="7" width="39.28515625" style="1" customWidth="1"/>
    <col min="8" max="8" width="25.42578125" style="1" customWidth="1"/>
    <col min="9" max="9" width="14.28515625" style="1" customWidth="1"/>
    <col min="10" max="10" width="15.28515625" style="1" customWidth="1"/>
    <col min="11" max="11" width="14.140625" style="1" customWidth="1"/>
    <col min="12" max="12" width="11.42578125" style="1"/>
    <col min="13" max="13" width="25.28515625" style="1" customWidth="1"/>
    <col min="14" max="14" width="11.42578125" style="1"/>
    <col min="15" max="15" width="26.140625" style="1" customWidth="1"/>
    <col min="16" max="16" width="24.42578125" style="1" customWidth="1"/>
    <col min="17" max="16384" width="11.42578125" style="1"/>
  </cols>
  <sheetData>
    <row r="1" spans="1:18" x14ac:dyDescent="0.25">
      <c r="J1" s="1" t="s">
        <v>158</v>
      </c>
      <c r="K1" s="1" t="s">
        <v>154</v>
      </c>
      <c r="M1" s="1" t="s">
        <v>155</v>
      </c>
      <c r="N1" s="1" t="s">
        <v>156</v>
      </c>
      <c r="P1" s="1" t="s">
        <v>122</v>
      </c>
    </row>
    <row r="2" spans="1:18" x14ac:dyDescent="0.25">
      <c r="J2" s="127">
        <v>93</v>
      </c>
      <c r="K2" s="1">
        <f ca="1">YEAR(TODAY())</f>
        <v>2017</v>
      </c>
      <c r="M2" s="126" t="s">
        <v>157</v>
      </c>
      <c r="N2" s="127">
        <f>J2</f>
        <v>93</v>
      </c>
      <c r="O2" s="127"/>
      <c r="P2" s="127" t="s">
        <v>164</v>
      </c>
    </row>
    <row r="3" spans="1:18" x14ac:dyDescent="0.25">
      <c r="D3" s="1" t="s">
        <v>1</v>
      </c>
      <c r="E3" s="1" t="s">
        <v>2</v>
      </c>
    </row>
    <row r="4" spans="1:18" x14ac:dyDescent="0.25">
      <c r="C4" s="1" t="s">
        <v>0</v>
      </c>
      <c r="D4" s="1" t="s">
        <v>23</v>
      </c>
      <c r="E4" s="1" t="s">
        <v>23</v>
      </c>
    </row>
    <row r="5" spans="1:18" x14ac:dyDescent="0.25">
      <c r="C5" s="1">
        <f>SUMIFS(Journal!A:A,Journal!A:A,Formules!D4)</f>
        <v>0</v>
      </c>
      <c r="D5" s="1">
        <f>SUMIFS(Journal!G:G,Journal!A:A,Article,Journal!F:F,Formules!E4)</f>
        <v>0</v>
      </c>
    </row>
    <row r="6" spans="1:18" x14ac:dyDescent="0.25">
      <c r="L6" s="151" t="s">
        <v>152</v>
      </c>
      <c r="M6" s="151"/>
      <c r="N6" s="151"/>
      <c r="O6" s="151"/>
      <c r="P6" s="151"/>
      <c r="Q6" s="151"/>
      <c r="R6" s="151"/>
    </row>
    <row r="7" spans="1:18" x14ac:dyDescent="0.25">
      <c r="A7" s="151" t="s">
        <v>151</v>
      </c>
      <c r="B7" s="151"/>
      <c r="C7" s="151"/>
      <c r="D7" s="151"/>
      <c r="E7" s="151"/>
      <c r="F7" s="151"/>
      <c r="G7" s="151"/>
    </row>
    <row r="8" spans="1:18" ht="40.5" customHeight="1" x14ac:dyDescent="0.25"/>
    <row r="9" spans="1:18" x14ac:dyDescent="0.25">
      <c r="D9" s="1" t="s">
        <v>122</v>
      </c>
    </row>
    <row r="10" spans="1:18" x14ac:dyDescent="0.25">
      <c r="C10" s="15" t="s">
        <v>26</v>
      </c>
      <c r="D10" s="1" t="s">
        <v>25</v>
      </c>
      <c r="N10" s="15" t="s">
        <v>147</v>
      </c>
      <c r="O10" s="1" t="s">
        <v>25</v>
      </c>
    </row>
    <row r="11" spans="1:18" x14ac:dyDescent="0.25">
      <c r="C11" s="1">
        <f>COUNTIF(Journal!$E$2:$E$778,D11)</f>
        <v>0</v>
      </c>
      <c r="O11" s="1" t="s">
        <v>103</v>
      </c>
    </row>
    <row r="12" spans="1:18" x14ac:dyDescent="0.25">
      <c r="A12" s="149" t="s">
        <v>27</v>
      </c>
      <c r="B12" s="149"/>
      <c r="C12" s="149"/>
      <c r="D12" s="149"/>
      <c r="E12" s="149"/>
      <c r="F12" s="149"/>
      <c r="G12" s="1" t="s">
        <v>30</v>
      </c>
      <c r="L12" s="150" t="s">
        <v>153</v>
      </c>
      <c r="M12" s="150"/>
      <c r="N12" s="150"/>
      <c r="O12" s="150"/>
      <c r="P12" s="150"/>
      <c r="Q12" s="150"/>
      <c r="R12" s="150"/>
    </row>
    <row r="13" spans="1:18" x14ac:dyDescent="0.25">
      <c r="C13" s="1">
        <f>COUNTIFS(Journal!$E$2:$E$229,$D$11,Journal!$AK$2:$AK$229,$D$13)</f>
        <v>0</v>
      </c>
      <c r="D13" s="1" t="s">
        <v>29</v>
      </c>
      <c r="I13" s="122"/>
      <c r="J13" s="122"/>
      <c r="L13" s="145" t="s">
        <v>48</v>
      </c>
      <c r="M13" s="145"/>
      <c r="N13" s="145"/>
      <c r="O13" s="145"/>
      <c r="P13" s="145"/>
      <c r="Q13" s="145"/>
      <c r="R13" s="145"/>
    </row>
    <row r="14" spans="1:18" x14ac:dyDescent="0.25">
      <c r="C14" s="1">
        <f>COUNTIFS(Journal!E2:E579,D11,Journal!P2:P579,D14)</f>
        <v>0</v>
      </c>
      <c r="D14" s="30" t="s">
        <v>121</v>
      </c>
      <c r="L14" s="125" t="s">
        <v>134</v>
      </c>
      <c r="M14" s="125" t="s">
        <v>149</v>
      </c>
      <c r="N14" s="125" t="s">
        <v>135</v>
      </c>
      <c r="O14" s="125" t="s">
        <v>138</v>
      </c>
      <c r="P14" s="125" t="s">
        <v>139</v>
      </c>
      <c r="Q14" s="125" t="s">
        <v>136</v>
      </c>
      <c r="R14" s="125" t="s">
        <v>137</v>
      </c>
    </row>
    <row r="15" spans="1:18" x14ac:dyDescent="0.25">
      <c r="C15" s="1">
        <f>COUNTIFS(Journal!E2:E579,D11,Journal!P2:P579,D15)</f>
        <v>0</v>
      </c>
      <c r="D15" s="30" t="s">
        <v>114</v>
      </c>
      <c r="L15" s="124" t="e">
        <f>VLOOKUP(O11,#REF!,3,0)</f>
        <v>#REF!</v>
      </c>
      <c r="M15" s="124" t="e">
        <f>VLOOKUP(O11,#REF!,4,0)</f>
        <v>#REF!</v>
      </c>
      <c r="N15" s="124" t="e">
        <f>VLOOKUP(O11,#REF!,5,0)</f>
        <v>#REF!</v>
      </c>
      <c r="O15" s="124" t="e">
        <f>VLOOKUP(O11,#REF!,6,0)</f>
        <v>#REF!</v>
      </c>
      <c r="P15" s="124" t="e">
        <f>VLOOKUP(O11,#REF!,7,0)</f>
        <v>#REF!</v>
      </c>
      <c r="Q15" s="124" t="e">
        <f>VLOOKUP(O11,#REF!,8,0)</f>
        <v>#REF!</v>
      </c>
      <c r="R15" s="124" t="e">
        <f>VLOOKUP(O11,#REF!,9,0)</f>
        <v>#REF!</v>
      </c>
    </row>
    <row r="16" spans="1:18" x14ac:dyDescent="0.25">
      <c r="C16" s="1">
        <f>COUNTIFS(Journal!E2:E579,D11,Journal!P2:P579,D16)</f>
        <v>0</v>
      </c>
      <c r="D16" s="30" t="s">
        <v>110</v>
      </c>
      <c r="L16" s="145" t="s">
        <v>140</v>
      </c>
      <c r="M16" s="145"/>
      <c r="N16" s="145"/>
      <c r="O16" s="145"/>
      <c r="P16" s="145"/>
      <c r="Q16" s="145"/>
      <c r="R16" s="145"/>
    </row>
    <row r="17" spans="1:18" x14ac:dyDescent="0.25">
      <c r="C17" s="1">
        <f>COUNTIFS(Journal!E2:E579,D11,Journal!P2:P579,D17)</f>
        <v>0</v>
      </c>
      <c r="D17" s="30" t="s">
        <v>111</v>
      </c>
      <c r="L17" s="125" t="s">
        <v>134</v>
      </c>
      <c r="M17" s="125" t="s">
        <v>149</v>
      </c>
      <c r="N17" s="125" t="s">
        <v>135</v>
      </c>
      <c r="O17" s="125" t="s">
        <v>138</v>
      </c>
      <c r="P17" s="125" t="s">
        <v>139</v>
      </c>
      <c r="Q17" s="125" t="s">
        <v>136</v>
      </c>
      <c r="R17" s="125" t="s">
        <v>137</v>
      </c>
    </row>
    <row r="18" spans="1:18" x14ac:dyDescent="0.25">
      <c r="C18" s="1">
        <f>COUNTIFS(Journal!E2:E579,D11,Journal!P2:P579,D18)</f>
        <v>0</v>
      </c>
      <c r="D18" s="30" t="s">
        <v>118</v>
      </c>
      <c r="L18" s="124" t="e">
        <f>VLOOKUP(O11,#REF!,10,0)</f>
        <v>#REF!</v>
      </c>
      <c r="M18" s="124" t="e">
        <f>VLOOKUP(O11,#REF!,11,0)</f>
        <v>#REF!</v>
      </c>
      <c r="N18" s="124" t="e">
        <f>VLOOKUP(O11,#REF!,12,0)</f>
        <v>#REF!</v>
      </c>
      <c r="O18" s="124" t="e">
        <f>VLOOKUP(O11,#REF!,13,0)</f>
        <v>#REF!</v>
      </c>
      <c r="P18" s="124" t="e">
        <f>VLOOKUP(O11,#REF!,14,0)</f>
        <v>#REF!</v>
      </c>
      <c r="Q18" s="124" t="e">
        <f>VLOOKUP(O11,#REF!,15,0)</f>
        <v>#REF!</v>
      </c>
      <c r="R18" s="124" t="e">
        <f>VLOOKUP(O11,#REF!,16,0)</f>
        <v>#REF!</v>
      </c>
    </row>
    <row r="19" spans="1:18" x14ac:dyDescent="0.25">
      <c r="C19" s="1">
        <f>COUNTIFS(Journal!E2:E579,D11,Journal!P2:P579,D19)</f>
        <v>0</v>
      </c>
      <c r="D19" s="30" t="s">
        <v>117</v>
      </c>
      <c r="L19" s="145" t="s">
        <v>49</v>
      </c>
      <c r="M19" s="145"/>
      <c r="N19" s="145"/>
      <c r="O19" s="145"/>
      <c r="P19" s="145"/>
      <c r="Q19" s="145"/>
      <c r="R19" s="145"/>
    </row>
    <row r="20" spans="1:18" x14ac:dyDescent="0.25">
      <c r="C20" s="1">
        <f>COUNTIFS(Journal!E2:E579,D11,Journal!P2:P579,D20)</f>
        <v>0</v>
      </c>
      <c r="D20" s="30" t="s">
        <v>119</v>
      </c>
      <c r="L20" s="125" t="s">
        <v>134</v>
      </c>
      <c r="M20" s="125" t="s">
        <v>149</v>
      </c>
      <c r="N20" s="125" t="s">
        <v>135</v>
      </c>
      <c r="O20" s="125" t="s">
        <v>138</v>
      </c>
      <c r="P20" s="125" t="s">
        <v>139</v>
      </c>
      <c r="Q20" s="125" t="s">
        <v>136</v>
      </c>
      <c r="R20" s="125" t="s">
        <v>137</v>
      </c>
    </row>
    <row r="21" spans="1:18" x14ac:dyDescent="0.25">
      <c r="C21" s="1">
        <f>COUNTIFS(Journal!E2:E579,D11,Journal!P2:P579,D21)</f>
        <v>0</v>
      </c>
      <c r="D21" s="30" t="s">
        <v>116</v>
      </c>
      <c r="L21" s="124" t="e">
        <f>VLOOKUP(O11,#REF!,17,0)</f>
        <v>#REF!</v>
      </c>
      <c r="M21" s="124" t="e">
        <f>VLOOKUP(O11,#REF!,18,0)</f>
        <v>#REF!</v>
      </c>
      <c r="N21" s="124" t="e">
        <f>VLOOKUP(O11,#REF!,19,0)</f>
        <v>#REF!</v>
      </c>
      <c r="O21" s="124" t="e">
        <f>VLOOKUP(O11,#REF!,20,0)</f>
        <v>#REF!</v>
      </c>
      <c r="P21" s="124" t="e">
        <f>VLOOKUP(O11,#REF!,21,0)</f>
        <v>#REF!</v>
      </c>
      <c r="Q21" s="124" t="e">
        <f>VLOOKUP(O11,#REF!,22,0)</f>
        <v>#REF!</v>
      </c>
      <c r="R21" s="124" t="e">
        <f>VLOOKUP(O11,#REF!,23,0)</f>
        <v>#REF!</v>
      </c>
    </row>
    <row r="22" spans="1:18" x14ac:dyDescent="0.25">
      <c r="C22" s="1">
        <f>COUNTIFS(Journal!E2:E579,D11,Journal!P2:P579,D22)</f>
        <v>0</v>
      </c>
      <c r="D22" s="30" t="s">
        <v>120</v>
      </c>
      <c r="L22" s="145" t="s">
        <v>141</v>
      </c>
      <c r="M22" s="145"/>
      <c r="N22" s="145"/>
      <c r="O22" s="145"/>
      <c r="P22" s="145"/>
      <c r="Q22" s="145"/>
      <c r="R22" s="145"/>
    </row>
    <row r="23" spans="1:18" x14ac:dyDescent="0.25">
      <c r="C23" s="1">
        <f>COUNTIFS(Journal!E2:E579,D11,Journal!P2:P579,D23)</f>
        <v>0</v>
      </c>
      <c r="D23" s="30" t="s">
        <v>112</v>
      </c>
      <c r="L23" s="125" t="s">
        <v>134</v>
      </c>
      <c r="M23" s="125" t="s">
        <v>149</v>
      </c>
      <c r="N23" s="125" t="s">
        <v>135</v>
      </c>
      <c r="O23" s="125" t="s">
        <v>138</v>
      </c>
      <c r="P23" s="125" t="s">
        <v>139</v>
      </c>
      <c r="Q23" s="125" t="s">
        <v>136</v>
      </c>
      <c r="R23" s="125" t="s">
        <v>137</v>
      </c>
    </row>
    <row r="24" spans="1:18" x14ac:dyDescent="0.25">
      <c r="C24" s="1">
        <f>COUNTIFS(Journal!E2:E579,D11,Journal!P2:P579,D24)</f>
        <v>0</v>
      </c>
      <c r="D24" s="30" t="s">
        <v>115</v>
      </c>
      <c r="L24" s="124" t="e">
        <f>VLOOKUP(O11,#REF!,24,0)</f>
        <v>#REF!</v>
      </c>
      <c r="M24" s="124" t="e">
        <f>VLOOKUP(O11,#REF!,25,0)</f>
        <v>#REF!</v>
      </c>
      <c r="N24" s="124" t="e">
        <f>VLOOKUP(O11,#REF!,26,0)</f>
        <v>#REF!</v>
      </c>
      <c r="O24" s="124" t="e">
        <f>VLOOKUP(O11,#REF!,27,0)</f>
        <v>#REF!</v>
      </c>
      <c r="P24" s="124" t="e">
        <f>VLOOKUP(O11,#REF!,28,0)</f>
        <v>#REF!</v>
      </c>
      <c r="Q24" s="124" t="e">
        <f>VLOOKUP(O11,#REF!,29,0)</f>
        <v>#REF!</v>
      </c>
      <c r="R24" s="124" t="e">
        <f>VLOOKUP(O11,#REF!,30,0)</f>
        <v>#REF!</v>
      </c>
    </row>
    <row r="25" spans="1:18" x14ac:dyDescent="0.25">
      <c r="C25" s="1">
        <f>COUNTIFS(Journal!E2:E579,D11,Journal!P2:P579,D25)</f>
        <v>0</v>
      </c>
      <c r="D25" s="30" t="s">
        <v>113</v>
      </c>
      <c r="L25" s="146" t="s">
        <v>147</v>
      </c>
      <c r="M25" s="147"/>
      <c r="N25" s="147"/>
      <c r="O25" s="147"/>
      <c r="P25" s="147"/>
      <c r="Q25" s="147"/>
      <c r="R25" s="148"/>
    </row>
    <row r="26" spans="1:18" x14ac:dyDescent="0.25">
      <c r="L26" s="125" t="s">
        <v>142</v>
      </c>
      <c r="M26" s="125" t="s">
        <v>143</v>
      </c>
      <c r="N26" s="125" t="s">
        <v>150</v>
      </c>
      <c r="O26" s="125" t="s">
        <v>144</v>
      </c>
      <c r="P26" s="125" t="s">
        <v>145</v>
      </c>
      <c r="Q26" s="125" t="s">
        <v>146</v>
      </c>
      <c r="R26" s="125" t="s">
        <v>148</v>
      </c>
    </row>
    <row r="27" spans="1:18" x14ac:dyDescent="0.25">
      <c r="L27" s="124" t="e">
        <f>VLOOKUP(O11,#REF!,31,0)</f>
        <v>#REF!</v>
      </c>
      <c r="M27" s="124" t="e">
        <f>VLOOKUP(O11,#REF!,32,0)</f>
        <v>#REF!</v>
      </c>
      <c r="N27" s="124" t="e">
        <f>VLOOKUP(O11,#REF!,33,0)</f>
        <v>#REF!</v>
      </c>
      <c r="O27" s="124" t="e">
        <f>VLOOKUP(O11,#REF!,34,0)</f>
        <v>#REF!</v>
      </c>
      <c r="P27" s="124" t="e">
        <f>VLOOKUP(O11,#REF!,35,0)</f>
        <v>#REF!</v>
      </c>
      <c r="Q27" s="124" t="e">
        <f>VLOOKUP(O11,#REF!,36,0)</f>
        <v>#REF!</v>
      </c>
      <c r="R27" s="124" t="e">
        <f>VLOOKUP(O11,#REF!,37,0)</f>
        <v>#REF!</v>
      </c>
    </row>
    <row r="28" spans="1:18" x14ac:dyDescent="0.25">
      <c r="D28" s="1">
        <v>2015</v>
      </c>
    </row>
    <row r="29" spans="1:18" x14ac:dyDescent="0.25">
      <c r="C29" s="15" t="s">
        <v>26</v>
      </c>
      <c r="D29" s="1" t="s">
        <v>25</v>
      </c>
    </row>
    <row r="30" spans="1:18" x14ac:dyDescent="0.25">
      <c r="C30" s="1">
        <f>COUNTIF(Journal!$E$2:$E$31,D30)</f>
        <v>0</v>
      </c>
    </row>
    <row r="31" spans="1:18" x14ac:dyDescent="0.25">
      <c r="A31" s="149" t="s">
        <v>27</v>
      </c>
      <c r="B31" s="149"/>
      <c r="C31" s="149"/>
      <c r="D31" s="149"/>
      <c r="E31" s="149"/>
      <c r="F31" s="149"/>
      <c r="G31" s="1" t="s">
        <v>30</v>
      </c>
    </row>
    <row r="32" spans="1:18" x14ac:dyDescent="0.25">
      <c r="C32" s="1">
        <f>COUNTIFS(Journal!$E$2:$E$31,D30,Journal!$AK$2:$AK$31,D32)</f>
        <v>0</v>
      </c>
      <c r="D32" s="1" t="s">
        <v>29</v>
      </c>
      <c r="G32" s="121" t="s">
        <v>127</v>
      </c>
      <c r="H32" s="1">
        <f>COUNTIF(Journal!$AK$3:$AK$9830,Formules!D32)</f>
        <v>19</v>
      </c>
    </row>
    <row r="33" spans="3:10" x14ac:dyDescent="0.25">
      <c r="C33" s="1">
        <f>COUNTIFS(Journal!$E$2:$E$30,$D$30,Journal!$P$2:$P$30,D33)</f>
        <v>0</v>
      </c>
      <c r="D33" s="30" t="s">
        <v>121</v>
      </c>
      <c r="G33" s="121" t="s">
        <v>122</v>
      </c>
      <c r="H33" s="1">
        <f>COUNTA(Journal!$A$3:$A$31,Journal!$A$33:$A$160,Journal!$A$162:$A$258)</f>
        <v>20</v>
      </c>
      <c r="I33" s="1">
        <f>$H$33-$H$32</f>
        <v>1</v>
      </c>
      <c r="J33" s="1" t="s">
        <v>128</v>
      </c>
    </row>
    <row r="34" spans="3:10" x14ac:dyDescent="0.25">
      <c r="C34" s="1">
        <f>COUNTIFS(Journal!$E$2:$E$30,$D$30,Journal!$P$2:$P$30,D34)</f>
        <v>0</v>
      </c>
      <c r="D34" s="30" t="s">
        <v>114</v>
      </c>
      <c r="G34" s="121" t="s">
        <v>129</v>
      </c>
    </row>
    <row r="35" spans="3:10" x14ac:dyDescent="0.25">
      <c r="C35" s="1">
        <f>COUNTIFS(Journal!$E$2:$E$30,$D$30,Journal!$P$2:$P$30,D35)</f>
        <v>0</v>
      </c>
      <c r="D35" s="30" t="s">
        <v>110</v>
      </c>
      <c r="G35" s="121" t="s">
        <v>130</v>
      </c>
    </row>
    <row r="36" spans="3:10" x14ac:dyDescent="0.25">
      <c r="C36" s="1">
        <f>COUNTIFS(Journal!$E$2:$E$30,$D$30,Journal!$P$2:$P$30,D36)</f>
        <v>0</v>
      </c>
      <c r="D36" s="30" t="s">
        <v>111</v>
      </c>
      <c r="G36" s="121" t="s">
        <v>131</v>
      </c>
    </row>
    <row r="37" spans="3:10" x14ac:dyDescent="0.25">
      <c r="C37" s="1">
        <f>COUNTIFS(Journal!$E$2:$E$30,$D$30,Journal!$P$2:$P$30,D37)</f>
        <v>0</v>
      </c>
      <c r="D37" s="30" t="s">
        <v>118</v>
      </c>
      <c r="G37" s="121" t="s">
        <v>132</v>
      </c>
    </row>
    <row r="38" spans="3:10" x14ac:dyDescent="0.25">
      <c r="C38" s="1">
        <f>COUNTIFS(Journal!$E$2:$E$30,$D$30,Journal!$P$2:$P$30,D38)</f>
        <v>0</v>
      </c>
      <c r="D38" s="30" t="s">
        <v>117</v>
      </c>
    </row>
    <row r="39" spans="3:10" x14ac:dyDescent="0.25">
      <c r="C39" s="1">
        <f>COUNTIFS(Journal!$E$2:$E$30,$D$30,Journal!$P$2:$P$30,D39)</f>
        <v>0</v>
      </c>
      <c r="D39" s="30" t="s">
        <v>119</v>
      </c>
    </row>
    <row r="40" spans="3:10" x14ac:dyDescent="0.25">
      <c r="C40" s="1">
        <f>COUNTIFS(Journal!$E$2:$E$30,$D$30,Journal!$P$2:$P$30,D40)</f>
        <v>0</v>
      </c>
      <c r="D40" s="30" t="s">
        <v>116</v>
      </c>
    </row>
    <row r="41" spans="3:10" x14ac:dyDescent="0.25">
      <c r="C41" s="1">
        <f>COUNTIFS(Journal!$E$2:$E$30,$D$30,Journal!$P$2:$P$30,D41)</f>
        <v>0</v>
      </c>
      <c r="D41" s="30" t="s">
        <v>120</v>
      </c>
    </row>
    <row r="42" spans="3:10" x14ac:dyDescent="0.25">
      <c r="C42" s="1">
        <f>COUNTIFS(Journal!$E$2:$E$30,$D$30,Journal!$P$2:$P$30,D42)</f>
        <v>0</v>
      </c>
      <c r="D42" s="30" t="s">
        <v>112</v>
      </c>
    </row>
    <row r="43" spans="3:10" x14ac:dyDescent="0.25">
      <c r="C43" s="1">
        <f>COUNTIFS(Journal!$E$2:$E$30,$D$30,Journal!$P$2:$P$30,D43)</f>
        <v>0</v>
      </c>
      <c r="D43" s="30" t="s">
        <v>115</v>
      </c>
    </row>
    <row r="44" spans="3:10" x14ac:dyDescent="0.25">
      <c r="C44" s="1">
        <f>COUNTIFS(Journal!$E$2:$E$30,$D$30,Journal!$P$2:$P$30,D44)</f>
        <v>0</v>
      </c>
      <c r="D44" s="30" t="s">
        <v>113</v>
      </c>
    </row>
    <row r="46" spans="3:10" x14ac:dyDescent="0.25">
      <c r="D46" s="1">
        <v>2016</v>
      </c>
    </row>
    <row r="47" spans="3:10" x14ac:dyDescent="0.25">
      <c r="C47" s="15" t="s">
        <v>26</v>
      </c>
      <c r="D47" s="1" t="s">
        <v>25</v>
      </c>
    </row>
    <row r="48" spans="3:10" x14ac:dyDescent="0.25">
      <c r="C48" s="1">
        <f>COUNTIF(Journal!$E$33:$E$160,D48)</f>
        <v>0</v>
      </c>
    </row>
    <row r="49" spans="1:7" x14ac:dyDescent="0.25">
      <c r="A49" s="149" t="s">
        <v>27</v>
      </c>
      <c r="B49" s="149"/>
      <c r="C49" s="149"/>
      <c r="D49" s="149"/>
      <c r="E49" s="149"/>
      <c r="F49" s="149"/>
      <c r="G49" s="1" t="s">
        <v>30</v>
      </c>
    </row>
    <row r="50" spans="1:7" x14ac:dyDescent="0.25">
      <c r="C50" s="1">
        <f>COUNTIFS(Journal!$E$33:$E$160,$D$48,Journal!$AK$33:$AK$160,D50)</f>
        <v>0</v>
      </c>
      <c r="D50" s="1" t="s">
        <v>29</v>
      </c>
    </row>
    <row r="51" spans="1:7" x14ac:dyDescent="0.25">
      <c r="C51" s="1">
        <f>COUNTIFS(Journal!$E$33:$E$160,$D$48,Journal!$P$33:$P$160,D51)</f>
        <v>0</v>
      </c>
      <c r="D51" s="30" t="s">
        <v>121</v>
      </c>
    </row>
    <row r="52" spans="1:7" x14ac:dyDescent="0.25">
      <c r="C52" s="1">
        <f>COUNTIFS(Journal!$E$33:$E$160,$D$48,Journal!$P$33:$P$160,D52)</f>
        <v>0</v>
      </c>
      <c r="D52" s="30" t="s">
        <v>114</v>
      </c>
    </row>
    <row r="53" spans="1:7" x14ac:dyDescent="0.25">
      <c r="C53" s="1">
        <f>COUNTIFS(Journal!$E$33:$E$160,$D$48,Journal!$P$33:$P$160,D53)</f>
        <v>0</v>
      </c>
      <c r="D53" s="30" t="s">
        <v>110</v>
      </c>
    </row>
    <row r="54" spans="1:7" x14ac:dyDescent="0.25">
      <c r="C54" s="1">
        <f>COUNTIFS(Journal!$E$33:$E$160,$D$48,Journal!$P$33:$P$160,D54)</f>
        <v>0</v>
      </c>
      <c r="D54" s="30" t="s">
        <v>111</v>
      </c>
    </row>
    <row r="55" spans="1:7" x14ac:dyDescent="0.25">
      <c r="C55" s="1">
        <f>COUNTIFS(Journal!$E$33:$E$160,$D$48,Journal!$P$33:$P$160,D55)</f>
        <v>0</v>
      </c>
      <c r="D55" s="30" t="s">
        <v>118</v>
      </c>
    </row>
    <row r="56" spans="1:7" x14ac:dyDescent="0.25">
      <c r="C56" s="1">
        <f>COUNTIFS(Journal!$E$33:$E$160,$D$48,Journal!$P$33:$P$160,D56)</f>
        <v>0</v>
      </c>
      <c r="D56" s="30" t="s">
        <v>117</v>
      </c>
    </row>
    <row r="57" spans="1:7" x14ac:dyDescent="0.25">
      <c r="C57" s="1">
        <f>COUNTIFS(Journal!$E$33:$E$160,$D$48,Journal!$P$33:$P$160,D57)</f>
        <v>0</v>
      </c>
      <c r="D57" s="30" t="s">
        <v>119</v>
      </c>
    </row>
    <row r="58" spans="1:7" x14ac:dyDescent="0.25">
      <c r="C58" s="1">
        <f>COUNTIFS(Journal!$E$33:$E$160,$D$48,Journal!$P$33:$P$160,D58)</f>
        <v>0</v>
      </c>
      <c r="D58" s="30" t="s">
        <v>116</v>
      </c>
    </row>
    <row r="59" spans="1:7" x14ac:dyDescent="0.25">
      <c r="C59" s="1">
        <f>COUNTIFS(Journal!$E$33:$E$160,$D$48,Journal!$P$33:$P$160,D59)</f>
        <v>0</v>
      </c>
      <c r="D59" s="30" t="s">
        <v>120</v>
      </c>
    </row>
    <row r="60" spans="1:7" x14ac:dyDescent="0.25">
      <c r="C60" s="1">
        <f>COUNTIFS(Journal!$E$33:$E$160,$D$48,Journal!$P$33:$P$160,D60)</f>
        <v>0</v>
      </c>
      <c r="D60" s="30" t="s">
        <v>112</v>
      </c>
    </row>
    <row r="61" spans="1:7" x14ac:dyDescent="0.25">
      <c r="C61" s="1">
        <f>COUNTIFS(Journal!$E$33:$E$160,$D$48,Journal!$P$33:$P$160,D61)</f>
        <v>0</v>
      </c>
      <c r="D61" s="30" t="s">
        <v>115</v>
      </c>
    </row>
    <row r="62" spans="1:7" x14ac:dyDescent="0.25">
      <c r="C62" s="1">
        <f>COUNTIFS(Journal!$E$33:$E$160,$D$48,Journal!$P$33:$P$160,D62)</f>
        <v>0</v>
      </c>
      <c r="D62" s="30" t="s">
        <v>113</v>
      </c>
    </row>
    <row r="64" spans="1:7" x14ac:dyDescent="0.25">
      <c r="D64" s="1">
        <v>2017</v>
      </c>
    </row>
    <row r="65" spans="1:11" x14ac:dyDescent="0.25">
      <c r="C65" s="15" t="s">
        <v>26</v>
      </c>
      <c r="D65" s="1" t="s">
        <v>25</v>
      </c>
    </row>
    <row r="66" spans="1:11" x14ac:dyDescent="0.25">
      <c r="C66" s="1">
        <f>COUNTIF(Journal!$E$162:$E$778,D66)</f>
        <v>0</v>
      </c>
      <c r="J66" s="122"/>
      <c r="K66" s="122"/>
    </row>
    <row r="67" spans="1:11" x14ac:dyDescent="0.25">
      <c r="A67" s="149" t="s">
        <v>27</v>
      </c>
      <c r="B67" s="149"/>
      <c r="C67" s="149"/>
      <c r="D67" s="149"/>
      <c r="E67" s="149"/>
      <c r="F67" s="149"/>
      <c r="G67" s="1" t="s">
        <v>30</v>
      </c>
    </row>
    <row r="68" spans="1:11" x14ac:dyDescent="0.25">
      <c r="C68" s="1">
        <f>COUNTIFS(Journal!$E$162:$E$276,$D$66,Journal!$AK$162:$AK$276,D68)</f>
        <v>0</v>
      </c>
      <c r="D68" s="1" t="s">
        <v>29</v>
      </c>
    </row>
    <row r="69" spans="1:11" x14ac:dyDescent="0.25">
      <c r="C69" s="1">
        <f>COUNTIFS(Journal!$E$162:$E$276,$D$66,Journal!$P$162:$P$276,D69)</f>
        <v>0</v>
      </c>
      <c r="D69" s="30" t="s">
        <v>121</v>
      </c>
    </row>
    <row r="70" spans="1:11" x14ac:dyDescent="0.25">
      <c r="C70" s="1">
        <f>COUNTIFS(Journal!$E$162:$E$276,$D$66,Journal!$P$162:$P$276,D70)</f>
        <v>0</v>
      </c>
      <c r="D70" s="30" t="s">
        <v>114</v>
      </c>
      <c r="G70" s="121"/>
      <c r="H70" s="122"/>
    </row>
    <row r="71" spans="1:11" x14ac:dyDescent="0.25">
      <c r="C71" s="1">
        <f>COUNTIFS(Journal!$E$162:$E$276,$D$66,Journal!$P$162:$P$276,D71)</f>
        <v>0</v>
      </c>
      <c r="D71" s="30" t="s">
        <v>110</v>
      </c>
      <c r="G71" s="121"/>
      <c r="H71" s="122"/>
    </row>
    <row r="72" spans="1:11" x14ac:dyDescent="0.25">
      <c r="C72" s="1">
        <f>COUNTIFS(Journal!$E$162:$E$276,$D$66,Journal!$P$162:$P$276,D72)</f>
        <v>0</v>
      </c>
      <c r="D72" s="30" t="s">
        <v>111</v>
      </c>
      <c r="G72" s="121"/>
      <c r="H72" s="122"/>
    </row>
    <row r="73" spans="1:11" x14ac:dyDescent="0.25">
      <c r="C73" s="1">
        <f>COUNTIFS(Journal!$E$162:$E$276,$D$66,Journal!$P$162:$P$276,D73)</f>
        <v>0</v>
      </c>
      <c r="D73" s="30" t="s">
        <v>118</v>
      </c>
      <c r="G73" s="121"/>
      <c r="H73" s="122"/>
    </row>
    <row r="74" spans="1:11" x14ac:dyDescent="0.25">
      <c r="C74" s="1">
        <f>COUNTIFS(Journal!$E$162:$E$276,$D$66,Journal!$P$162:$P$276,D74)</f>
        <v>0</v>
      </c>
      <c r="D74" s="30" t="s">
        <v>117</v>
      </c>
      <c r="G74" s="121"/>
      <c r="H74" s="122"/>
    </row>
    <row r="75" spans="1:11" x14ac:dyDescent="0.25">
      <c r="C75" s="1">
        <f>COUNTIFS(Journal!$E$162:$E$276,$D$66,Journal!$P$162:$P$276,D75)</f>
        <v>0</v>
      </c>
      <c r="D75" s="30" t="s">
        <v>119</v>
      </c>
      <c r="G75" s="121"/>
      <c r="H75" s="122"/>
    </row>
    <row r="76" spans="1:11" x14ac:dyDescent="0.25">
      <c r="C76" s="1">
        <f>COUNTIFS(Journal!$E$162:$E$276,$D$66,Journal!$P$162:$P$276,D76)</f>
        <v>0</v>
      </c>
      <c r="D76" s="30" t="s">
        <v>116</v>
      </c>
      <c r="G76" s="121"/>
      <c r="H76" s="122"/>
    </row>
    <row r="77" spans="1:11" x14ac:dyDescent="0.25">
      <c r="C77" s="1">
        <f>COUNTIFS(Journal!$E$162:$E$276,$D$66,Journal!$P$162:$P$276,D77)</f>
        <v>0</v>
      </c>
      <c r="D77" s="30" t="s">
        <v>120</v>
      </c>
    </row>
    <row r="78" spans="1:11" x14ac:dyDescent="0.25">
      <c r="C78" s="1">
        <f>COUNTIFS(Journal!$E$162:$E$276,$D$66,Journal!$P$162:$P$276,D78)</f>
        <v>0</v>
      </c>
      <c r="D78" s="30" t="s">
        <v>112</v>
      </c>
    </row>
    <row r="79" spans="1:11" x14ac:dyDescent="0.25">
      <c r="C79" s="1">
        <f>COUNTIFS(Journal!$E$162:$E$276,$D$66,Journal!$P$162:$P$276,D79)</f>
        <v>0</v>
      </c>
      <c r="D79" s="30" t="s">
        <v>115</v>
      </c>
    </row>
    <row r="80" spans="1:11" x14ac:dyDescent="0.25">
      <c r="C80" s="1">
        <f>COUNTIFS(Journal!$E$162:$E$276,$D$66,Journal!$P$162:$P$276,D80)</f>
        <v>0</v>
      </c>
      <c r="D80" s="30" t="s">
        <v>113</v>
      </c>
    </row>
    <row r="83" spans="1:26" x14ac:dyDescent="0.25">
      <c r="D83" s="1" t="s">
        <v>165</v>
      </c>
    </row>
    <row r="84" spans="1:26" s="8" customFormat="1" ht="53.25" customHeight="1" x14ac:dyDescent="0.25">
      <c r="A84" s="9" t="s">
        <v>3</v>
      </c>
      <c r="B84" s="9" t="s">
        <v>4</v>
      </c>
      <c r="C84" s="9" t="s">
        <v>5</v>
      </c>
      <c r="D84" s="9" t="s">
        <v>6</v>
      </c>
      <c r="E84" s="9" t="s">
        <v>24</v>
      </c>
      <c r="F84" s="9" t="s">
        <v>7</v>
      </c>
      <c r="G84" s="9" t="s">
        <v>8</v>
      </c>
      <c r="H84" s="9" t="s">
        <v>9</v>
      </c>
      <c r="I84" s="9" t="s">
        <v>10</v>
      </c>
      <c r="J84" s="9" t="s">
        <v>11</v>
      </c>
      <c r="K84" s="9" t="s">
        <v>12</v>
      </c>
      <c r="L84" s="9" t="s">
        <v>13</v>
      </c>
      <c r="M84" s="9" t="s">
        <v>14</v>
      </c>
      <c r="N84" s="9" t="s">
        <v>15</v>
      </c>
      <c r="O84" s="9" t="s">
        <v>16</v>
      </c>
      <c r="P84" s="9" t="s">
        <v>17</v>
      </c>
      <c r="Q84" s="9" t="s">
        <v>18</v>
      </c>
      <c r="R84" s="9" t="s">
        <v>109</v>
      </c>
      <c r="S84" s="11" t="s">
        <v>123</v>
      </c>
      <c r="T84" s="12" t="s">
        <v>124</v>
      </c>
      <c r="U84" s="13" t="s">
        <v>125</v>
      </c>
      <c r="V84" s="13" t="s">
        <v>126</v>
      </c>
      <c r="W84" s="9" t="s">
        <v>19</v>
      </c>
      <c r="X84" s="128" t="s">
        <v>20</v>
      </c>
      <c r="Y84" s="128" t="s">
        <v>21</v>
      </c>
      <c r="Z84" s="9" t="s">
        <v>22</v>
      </c>
    </row>
    <row r="85" spans="1:26" s="22" customFormat="1" ht="30" x14ac:dyDescent="0.25">
      <c r="A85" s="22" t="s">
        <v>52</v>
      </c>
      <c r="B85" s="22" t="str">
        <f>VLOOKUP($A$85,Journal!$A$3:$AK$962,2,0)</f>
        <v>SF2015-0416</v>
      </c>
      <c r="C85" s="129">
        <f>VLOOKUP($A$85,Journal!$A$3:$AK$962,3,0)</f>
        <v>42038</v>
      </c>
      <c r="D85" s="22" t="str">
        <f>VLOOKUP($A$85,Journal!$A$3:$AK$962,5,0)</f>
        <v>Machin</v>
      </c>
      <c r="E85" s="22" t="str">
        <f>VLOOKUP($A$85,Journal!$A$3:$AK$962,6,0)</f>
        <v>Production</v>
      </c>
      <c r="F85" s="22">
        <f>VLOOKUP($A$85,Journal!$A$3:$AK$962,7,0)</f>
        <v>0</v>
      </c>
      <c r="G85" s="22" t="str">
        <f>VLOOKUP($A$85,Journal!$A$3:$AK$962,9,0)</f>
        <v>poul</v>
      </c>
      <c r="H85" s="22">
        <f>VLOOKUP($A$85,Journal!$A$3:$AK$962,10,0)</f>
        <v>369</v>
      </c>
      <c r="I85" s="22">
        <f>VLOOKUP($A$85,Journal!$A$3:$AK$962,11,0)</f>
        <v>0</v>
      </c>
      <c r="J85" s="22">
        <f>VLOOKUP($A$85,Journal!$A$3:$AK$962,12,0)</f>
        <v>0</v>
      </c>
      <c r="K85" s="22">
        <f>VLOOKUP($A$85,Journal!$A$3:$AK$962,13,0)</f>
        <v>0</v>
      </c>
      <c r="L85" s="22">
        <f>VLOOKUP($A$85,Journal!$A$3:$AK$962,14,0)</f>
        <v>498</v>
      </c>
      <c r="M85" s="22" t="str">
        <f>VLOOKUP($A$85,Journal!$A$3:$AK$962,16,0)</f>
        <v>12 Caractéristique sécurité NC</v>
      </c>
      <c r="N85" s="22">
        <f>VLOOKUP($A$85,Journal!$A$3:$AK$962,17,0)</f>
        <v>1</v>
      </c>
      <c r="O85" s="22">
        <f>VLOOKUP($A$85,Journal!$A$3:$AK$962,18,0)</f>
        <v>0</v>
      </c>
      <c r="P85" s="22">
        <f>VLOOKUP($A$85,Journal!$A$3:$AK$962,19,0)</f>
        <v>0</v>
      </c>
      <c r="Q85" s="22">
        <f>VLOOKUP($A$85,Journal!$A$3:$AK$962,20,0)</f>
        <v>0</v>
      </c>
      <c r="R85" s="22">
        <f>VLOOKUP($A$85,Journal!$A$3:$AK$962,22,0)</f>
        <v>0</v>
      </c>
      <c r="S85" s="129">
        <f>VLOOKUP($A$85,Journal!$A$3:$AK$962,24,0)</f>
        <v>42361</v>
      </c>
      <c r="T85" s="129">
        <f>VLOOKUP($A$85,Journal!$A$3:$AK$962,26,0)</f>
        <v>42291</v>
      </c>
      <c r="U85" s="129">
        <f>VLOOKUP($A$85,Journal!$A$3:$AK$962,28,0)</f>
        <v>42303</v>
      </c>
      <c r="V85" s="129">
        <f>VLOOKUP($A$85,Journal!$A$3:$AK$962,30,0)</f>
        <v>42328</v>
      </c>
      <c r="W85" s="22">
        <f>VLOOKUP($A$85,Journal!$A$3:$AK$962,32,0)</f>
        <v>0</v>
      </c>
      <c r="X85" s="22" t="str">
        <f>VLOOKUP($A$85,Journal!$A$3:$AK$962,34,0)</f>
        <v>X</v>
      </c>
      <c r="Y85" s="22">
        <f>VLOOKUP($A$85,Journal!$A$3:$AK$962,35,0)</f>
        <v>42410</v>
      </c>
      <c r="Z85" s="22" t="str">
        <f>VLOOKUP($A$85,Journal!$A$3:$AK$962,37,0)</f>
        <v>oui</v>
      </c>
    </row>
    <row r="87" spans="1:26" x14ac:dyDescent="0.25">
      <c r="D87" s="1">
        <v>2017</v>
      </c>
    </row>
    <row r="88" spans="1:26" x14ac:dyDescent="0.25">
      <c r="C88" s="15" t="s">
        <v>26</v>
      </c>
      <c r="D88" s="1" t="s">
        <v>166</v>
      </c>
    </row>
    <row r="89" spans="1:26" x14ac:dyDescent="0.25">
      <c r="C89" s="1">
        <f>COUNTIF(Journal!$J$2:$J$778,D89)</f>
        <v>0</v>
      </c>
      <c r="D89" s="126"/>
    </row>
    <row r="90" spans="1:26" x14ac:dyDescent="0.25">
      <c r="A90" s="149" t="s">
        <v>27</v>
      </c>
      <c r="B90" s="149"/>
      <c r="C90" s="149"/>
      <c r="D90" s="149"/>
      <c r="E90" s="149"/>
      <c r="F90" s="149"/>
    </row>
    <row r="91" spans="1:26" x14ac:dyDescent="0.25">
      <c r="C91" s="1">
        <f>COUNTIFS(Journal!$J$2:$J$748,$D$89,Journal!$AK$2:$AK$748,D91)</f>
        <v>0</v>
      </c>
      <c r="D91" s="1" t="s">
        <v>29</v>
      </c>
    </row>
    <row r="92" spans="1:26" x14ac:dyDescent="0.25">
      <c r="C92" s="1">
        <f>COUNTIF(Journal!$P$998:$P$1626,D92)</f>
        <v>0</v>
      </c>
      <c r="D92" s="30" t="s">
        <v>121</v>
      </c>
    </row>
    <row r="93" spans="1:26" x14ac:dyDescent="0.25">
      <c r="C93" s="1">
        <f>COUNTIF(Journal!$P$998:$P$1626,D93)</f>
        <v>0</v>
      </c>
      <c r="D93" s="30" t="s">
        <v>114</v>
      </c>
    </row>
    <row r="94" spans="1:26" x14ac:dyDescent="0.25">
      <c r="C94" s="1">
        <f>COUNTIF(Journal!$P$998:$P$1626,D94)</f>
        <v>0</v>
      </c>
      <c r="D94" s="30" t="s">
        <v>110</v>
      </c>
    </row>
    <row r="95" spans="1:26" x14ac:dyDescent="0.25">
      <c r="C95" s="1">
        <f>COUNTIF(Journal!$P$998:$P$1626,D95)</f>
        <v>0</v>
      </c>
      <c r="D95" s="30" t="s">
        <v>111</v>
      </c>
    </row>
    <row r="96" spans="1:26" x14ac:dyDescent="0.25">
      <c r="C96" s="1">
        <f>COUNTIF(Journal!$P$998:$P$1626,D96)</f>
        <v>0</v>
      </c>
      <c r="D96" s="30" t="s">
        <v>118</v>
      </c>
    </row>
    <row r="97" spans="3:4" x14ac:dyDescent="0.25">
      <c r="C97" s="1">
        <f>COUNTIF(Journal!$P$998:$P$1626,D97)</f>
        <v>0</v>
      </c>
      <c r="D97" s="30" t="s">
        <v>117</v>
      </c>
    </row>
    <row r="98" spans="3:4" x14ac:dyDescent="0.25">
      <c r="C98" s="1">
        <f>COUNTIF(Journal!$P$998:$P$1626,D98)</f>
        <v>0</v>
      </c>
      <c r="D98" s="30" t="s">
        <v>119</v>
      </c>
    </row>
    <row r="99" spans="3:4" x14ac:dyDescent="0.25">
      <c r="C99" s="1">
        <f>COUNTIF(Journal!$P$998:$P$1626,D99)</f>
        <v>0</v>
      </c>
      <c r="D99" s="30" t="s">
        <v>116</v>
      </c>
    </row>
    <row r="100" spans="3:4" x14ac:dyDescent="0.25">
      <c r="C100" s="1">
        <f>COUNTIF(Journal!$P$998:$P$1626,D100)</f>
        <v>0</v>
      </c>
      <c r="D100" s="30" t="s">
        <v>120</v>
      </c>
    </row>
    <row r="101" spans="3:4" x14ac:dyDescent="0.25">
      <c r="C101" s="1">
        <f>COUNTIF(Journal!$P$998:$P$1626,D101)</f>
        <v>0</v>
      </c>
      <c r="D101" s="30" t="s">
        <v>112</v>
      </c>
    </row>
    <row r="102" spans="3:4" x14ac:dyDescent="0.25">
      <c r="C102" s="1">
        <f>COUNTIF(Journal!$P$998:$P$1626,D102)</f>
        <v>0</v>
      </c>
      <c r="D102" s="30" t="s">
        <v>115</v>
      </c>
    </row>
    <row r="103" spans="3:4" x14ac:dyDescent="0.25">
      <c r="C103" s="1">
        <f>COUNTIF(Journal!$P$998:$P$1626,D103)</f>
        <v>0</v>
      </c>
      <c r="D103" s="30" t="s">
        <v>113</v>
      </c>
    </row>
  </sheetData>
  <mergeCells count="13">
    <mergeCell ref="A90:F90"/>
    <mergeCell ref="L22:R22"/>
    <mergeCell ref="L25:R25"/>
    <mergeCell ref="L12:R12"/>
    <mergeCell ref="L6:R6"/>
    <mergeCell ref="L13:R13"/>
    <mergeCell ref="L16:R16"/>
    <mergeCell ref="L19:R19"/>
    <mergeCell ref="A12:F12"/>
    <mergeCell ref="A31:F31"/>
    <mergeCell ref="A49:F49"/>
    <mergeCell ref="A67:F67"/>
    <mergeCell ref="A7:G7"/>
  </mergeCells>
  <conditionalFormatting sqref="L15:R15">
    <cfRule type="containsBlanks" dxfId="12" priority="33">
      <formula>LEN(TRIM(L15))=0</formula>
    </cfRule>
  </conditionalFormatting>
  <conditionalFormatting sqref="L18:R18">
    <cfRule type="containsBlanks" dxfId="11" priority="28">
      <formula>LEN(TRIM(L18))=0</formula>
    </cfRule>
  </conditionalFormatting>
  <conditionalFormatting sqref="L21:R21">
    <cfRule type="containsBlanks" dxfId="10" priority="27">
      <formula>LEN(TRIM(L21))=0</formula>
    </cfRule>
  </conditionalFormatting>
  <conditionalFormatting sqref="L24:R24">
    <cfRule type="containsBlanks" dxfId="9" priority="26">
      <formula>LEN(TRIM(L24))=0</formula>
    </cfRule>
  </conditionalFormatting>
  <conditionalFormatting sqref="L27:R27">
    <cfRule type="containsBlanks" dxfId="8" priority="25">
      <formula>LEN(TRIM(L27))=0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Feuil4.numero">
                <anchor moveWithCells="1" sizeWithCells="1">
                  <from>
                    <xdr:col>17</xdr:col>
                    <xdr:colOff>38100</xdr:colOff>
                    <xdr:row>1</xdr:row>
                    <xdr:rowOff>123825</xdr:rowOff>
                  </from>
                  <to>
                    <xdr:col>17</xdr:col>
                    <xdr:colOff>657225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55"/>
  <sheetViews>
    <sheetView zoomScaleNormal="100" workbookViewId="0">
      <selection activeCell="F13" sqref="F13"/>
    </sheetView>
  </sheetViews>
  <sheetFormatPr baseColWidth="10" defaultRowHeight="15" x14ac:dyDescent="0.25"/>
  <cols>
    <col min="1" max="1" width="43.28515625" style="6" customWidth="1"/>
    <col min="2" max="2" width="11.42578125" style="1"/>
    <col min="3" max="3" width="16.7109375" style="1" bestFit="1" customWidth="1"/>
    <col min="4" max="16384" width="11.42578125" style="1"/>
  </cols>
  <sheetData>
    <row r="1" spans="1:2" ht="21" x14ac:dyDescent="0.25">
      <c r="A1" s="5" t="s">
        <v>25</v>
      </c>
      <c r="B1" s="5" t="s">
        <v>104</v>
      </c>
    </row>
    <row r="2" spans="1:2" x14ac:dyDescent="0.25">
      <c r="A2" s="44" t="s">
        <v>169</v>
      </c>
      <c r="B2" s="44"/>
    </row>
    <row r="3" spans="1:2" x14ac:dyDescent="0.25">
      <c r="A3" s="44" t="s">
        <v>172</v>
      </c>
      <c r="B3" s="44"/>
    </row>
    <row r="4" spans="1:2" x14ac:dyDescent="0.25">
      <c r="A4" s="44" t="s">
        <v>170</v>
      </c>
      <c r="B4" s="44"/>
    </row>
    <row r="5" spans="1:2" x14ac:dyDescent="0.25">
      <c r="A5" s="44" t="s">
        <v>171</v>
      </c>
      <c r="B5" s="44"/>
    </row>
    <row r="6" spans="1:2" x14ac:dyDescent="0.25">
      <c r="A6" s="50"/>
      <c r="B6" s="44"/>
    </row>
    <row r="7" spans="1:2" x14ac:dyDescent="0.25">
      <c r="A7" s="44"/>
      <c r="B7" s="44"/>
    </row>
    <row r="8" spans="1:2" x14ac:dyDescent="0.25">
      <c r="A8" s="44"/>
      <c r="B8" s="44"/>
    </row>
    <row r="9" spans="1:2" x14ac:dyDescent="0.25">
      <c r="A9" s="50"/>
      <c r="B9" s="44"/>
    </row>
    <row r="10" spans="1:2" x14ac:dyDescent="0.25">
      <c r="A10" s="44"/>
      <c r="B10" s="44"/>
    </row>
    <row r="11" spans="1:2" x14ac:dyDescent="0.25">
      <c r="A11" s="50"/>
      <c r="B11" s="44"/>
    </row>
    <row r="12" spans="1:2" x14ac:dyDescent="0.25">
      <c r="A12" s="44"/>
      <c r="B12" s="44"/>
    </row>
    <row r="13" spans="1:2" x14ac:dyDescent="0.25">
      <c r="A13" s="44"/>
      <c r="B13" s="44"/>
    </row>
    <row r="14" spans="1:2" x14ac:dyDescent="0.25">
      <c r="A14" s="50"/>
      <c r="B14" s="44"/>
    </row>
    <row r="15" spans="1:2" x14ac:dyDescent="0.25">
      <c r="A15" s="44"/>
      <c r="B15" s="44"/>
    </row>
    <row r="16" spans="1:2" x14ac:dyDescent="0.25">
      <c r="A16" s="44"/>
      <c r="B16" s="44"/>
    </row>
    <row r="17" spans="1:2" x14ac:dyDescent="0.25">
      <c r="A17" s="44"/>
      <c r="B17" s="44"/>
    </row>
    <row r="18" spans="1:2" x14ac:dyDescent="0.25">
      <c r="A18" s="44"/>
      <c r="B18" s="44"/>
    </row>
    <row r="19" spans="1:2" x14ac:dyDescent="0.25">
      <c r="A19" s="44"/>
      <c r="B19" s="44"/>
    </row>
    <row r="20" spans="1:2" x14ac:dyDescent="0.25">
      <c r="A20" s="44"/>
      <c r="B20" s="44"/>
    </row>
    <row r="21" spans="1:2" x14ac:dyDescent="0.25">
      <c r="A21" s="44"/>
      <c r="B21" s="44"/>
    </row>
    <row r="22" spans="1:2" x14ac:dyDescent="0.25">
      <c r="A22" s="44"/>
      <c r="B22" s="44"/>
    </row>
    <row r="23" spans="1:2" x14ac:dyDescent="0.25">
      <c r="A23" s="44"/>
      <c r="B23" s="44"/>
    </row>
    <row r="24" spans="1:2" x14ac:dyDescent="0.25">
      <c r="A24" s="50"/>
      <c r="B24" s="44"/>
    </row>
    <row r="25" spans="1:2" x14ac:dyDescent="0.25">
      <c r="A25" s="50"/>
      <c r="B25" s="44"/>
    </row>
    <row r="26" spans="1:2" x14ac:dyDescent="0.25">
      <c r="A26" s="44"/>
      <c r="B26" s="44"/>
    </row>
    <row r="27" spans="1:2" x14ac:dyDescent="0.25">
      <c r="A27" s="50"/>
      <c r="B27" s="44"/>
    </row>
    <row r="28" spans="1:2" x14ac:dyDescent="0.25">
      <c r="A28" s="50"/>
      <c r="B28" s="44"/>
    </row>
    <row r="29" spans="1:2" x14ac:dyDescent="0.25">
      <c r="A29" s="44"/>
      <c r="B29" s="44"/>
    </row>
    <row r="30" spans="1:2" x14ac:dyDescent="0.25">
      <c r="A30" s="44"/>
      <c r="B30" s="44"/>
    </row>
    <row r="31" spans="1:2" x14ac:dyDescent="0.25">
      <c r="A31" s="44"/>
      <c r="B31" s="44"/>
    </row>
    <row r="32" spans="1:2" x14ac:dyDescent="0.25">
      <c r="A32" s="44"/>
      <c r="B32" s="44"/>
    </row>
    <row r="33" spans="1:2" x14ac:dyDescent="0.25">
      <c r="A33" s="44"/>
      <c r="B33" s="44"/>
    </row>
    <row r="34" spans="1:2" x14ac:dyDescent="0.25">
      <c r="A34" s="44"/>
      <c r="B34" s="44"/>
    </row>
    <row r="35" spans="1:2" x14ac:dyDescent="0.25">
      <c r="A35" s="44"/>
      <c r="B35" s="44"/>
    </row>
    <row r="36" spans="1:2" x14ac:dyDescent="0.25">
      <c r="A36" s="44"/>
      <c r="B36" s="44"/>
    </row>
    <row r="37" spans="1:2" x14ac:dyDescent="0.25">
      <c r="A37" s="44"/>
      <c r="B37" s="44"/>
    </row>
    <row r="38" spans="1:2" x14ac:dyDescent="0.25">
      <c r="A38" s="44"/>
      <c r="B38" s="44"/>
    </row>
    <row r="39" spans="1:2" x14ac:dyDescent="0.25">
      <c r="A39" s="44"/>
      <c r="B39" s="44"/>
    </row>
    <row r="40" spans="1:2" x14ac:dyDescent="0.25">
      <c r="A40" s="44"/>
      <c r="B40" s="44"/>
    </row>
    <row r="41" spans="1:2" x14ac:dyDescent="0.25">
      <c r="A41" s="44"/>
      <c r="B41" s="44"/>
    </row>
    <row r="42" spans="1:2" x14ac:dyDescent="0.25">
      <c r="A42" s="44"/>
      <c r="B42" s="44"/>
    </row>
    <row r="43" spans="1:2" x14ac:dyDescent="0.25">
      <c r="A43" s="44"/>
      <c r="B43" s="44"/>
    </row>
    <row r="44" spans="1:2" x14ac:dyDescent="0.25">
      <c r="A44" s="44"/>
      <c r="B44" s="44"/>
    </row>
    <row r="45" spans="1:2" x14ac:dyDescent="0.25">
      <c r="A45" s="44"/>
      <c r="B45" s="44"/>
    </row>
    <row r="46" spans="1:2" x14ac:dyDescent="0.25">
      <c r="A46" s="44"/>
      <c r="B46" s="44"/>
    </row>
    <row r="47" spans="1:2" x14ac:dyDescent="0.25">
      <c r="A47" s="44"/>
      <c r="B47" s="44"/>
    </row>
    <row r="48" spans="1:2" x14ac:dyDescent="0.25">
      <c r="A48" s="44"/>
      <c r="B48" s="44"/>
    </row>
    <row r="49" spans="1:2" x14ac:dyDescent="0.25">
      <c r="A49" s="44"/>
      <c r="B49" s="44"/>
    </row>
    <row r="50" spans="1:2" x14ac:dyDescent="0.25">
      <c r="A50" s="44"/>
      <c r="B50" s="44"/>
    </row>
    <row r="51" spans="1:2" x14ac:dyDescent="0.25">
      <c r="A51" s="44"/>
      <c r="B51" s="44"/>
    </row>
    <row r="52" spans="1:2" x14ac:dyDescent="0.25">
      <c r="A52" s="44"/>
      <c r="B52" s="44"/>
    </row>
    <row r="53" spans="1:2" x14ac:dyDescent="0.25">
      <c r="A53" s="44"/>
      <c r="B53" s="44"/>
    </row>
    <row r="54" spans="1:2" x14ac:dyDescent="0.25">
      <c r="A54" s="44"/>
      <c r="B54" s="44"/>
    </row>
    <row r="55" spans="1:2" x14ac:dyDescent="0.25">
      <c r="A55" s="44"/>
      <c r="B55" s="44"/>
    </row>
    <row r="56" spans="1:2" x14ac:dyDescent="0.25">
      <c r="A56" s="44"/>
      <c r="B56" s="44"/>
    </row>
    <row r="57" spans="1:2" x14ac:dyDescent="0.25">
      <c r="A57" s="44"/>
      <c r="B57" s="44"/>
    </row>
    <row r="58" spans="1:2" x14ac:dyDescent="0.25">
      <c r="A58" s="44"/>
      <c r="B58" s="44"/>
    </row>
    <row r="59" spans="1:2" x14ac:dyDescent="0.25">
      <c r="A59" s="44"/>
      <c r="B59" s="44"/>
    </row>
    <row r="60" spans="1:2" x14ac:dyDescent="0.25">
      <c r="A60" s="44"/>
      <c r="B60" s="44"/>
    </row>
    <row r="61" spans="1:2" x14ac:dyDescent="0.25">
      <c r="A61" s="44"/>
      <c r="B61" s="44"/>
    </row>
    <row r="62" spans="1:2" x14ac:dyDescent="0.25">
      <c r="A62" s="44"/>
      <c r="B62" s="44"/>
    </row>
    <row r="63" spans="1:2" x14ac:dyDescent="0.25">
      <c r="A63" s="44"/>
      <c r="B63" s="44"/>
    </row>
    <row r="64" spans="1:2" x14ac:dyDescent="0.25">
      <c r="A64" s="44"/>
      <c r="B64" s="44"/>
    </row>
    <row r="65" spans="1:2" x14ac:dyDescent="0.25">
      <c r="A65" s="44"/>
      <c r="B65" s="44"/>
    </row>
    <row r="66" spans="1:2" x14ac:dyDescent="0.25">
      <c r="A66" s="44"/>
      <c r="B66" s="44"/>
    </row>
    <row r="67" spans="1:2" x14ac:dyDescent="0.25">
      <c r="A67" s="44"/>
      <c r="B67" s="44"/>
    </row>
    <row r="68" spans="1:2" x14ac:dyDescent="0.25">
      <c r="A68" s="44"/>
      <c r="B68" s="44"/>
    </row>
    <row r="69" spans="1:2" x14ac:dyDescent="0.25">
      <c r="A69" s="44"/>
      <c r="B69" s="44"/>
    </row>
    <row r="70" spans="1:2" x14ac:dyDescent="0.25">
      <c r="A70" s="44"/>
      <c r="B70" s="44"/>
    </row>
    <row r="71" spans="1:2" x14ac:dyDescent="0.25">
      <c r="A71" s="44"/>
      <c r="B71" s="44"/>
    </row>
    <row r="72" spans="1:2" x14ac:dyDescent="0.25">
      <c r="A72" s="44"/>
      <c r="B72" s="44"/>
    </row>
    <row r="73" spans="1:2" x14ac:dyDescent="0.25">
      <c r="A73" s="44"/>
      <c r="B73" s="44"/>
    </row>
    <row r="74" spans="1:2" x14ac:dyDescent="0.25">
      <c r="A74" s="44"/>
      <c r="B74" s="44"/>
    </row>
    <row r="75" spans="1:2" x14ac:dyDescent="0.25">
      <c r="A75" s="44"/>
      <c r="B75" s="44"/>
    </row>
    <row r="76" spans="1:2" x14ac:dyDescent="0.25">
      <c r="A76" s="44"/>
      <c r="B76" s="44"/>
    </row>
    <row r="77" spans="1:2" x14ac:dyDescent="0.25">
      <c r="A77" s="44"/>
      <c r="B77" s="44"/>
    </row>
    <row r="78" spans="1:2" x14ac:dyDescent="0.25">
      <c r="A78" s="44"/>
      <c r="B78" s="44"/>
    </row>
    <row r="79" spans="1:2" x14ac:dyDescent="0.25">
      <c r="A79" s="44"/>
      <c r="B79" s="44"/>
    </row>
    <row r="80" spans="1:2" x14ac:dyDescent="0.25">
      <c r="A80" s="44"/>
      <c r="B80" s="44"/>
    </row>
    <row r="81" spans="1:2" x14ac:dyDescent="0.25">
      <c r="A81" s="44"/>
      <c r="B81" s="44"/>
    </row>
    <row r="82" spans="1:2" x14ac:dyDescent="0.25">
      <c r="A82" s="44"/>
      <c r="B82" s="44"/>
    </row>
    <row r="83" spans="1:2" x14ac:dyDescent="0.25">
      <c r="A83" s="44"/>
      <c r="B83" s="44"/>
    </row>
    <row r="84" spans="1:2" x14ac:dyDescent="0.25">
      <c r="A84" s="44"/>
      <c r="B84" s="44"/>
    </row>
    <row r="85" spans="1:2" x14ac:dyDescent="0.25">
      <c r="A85" s="44"/>
      <c r="B85" s="44"/>
    </row>
    <row r="86" spans="1:2" x14ac:dyDescent="0.25">
      <c r="A86" s="44"/>
      <c r="B86" s="44"/>
    </row>
    <row r="87" spans="1:2" x14ac:dyDescent="0.25">
      <c r="A87" s="44"/>
      <c r="B87" s="44"/>
    </row>
    <row r="88" spans="1:2" x14ac:dyDescent="0.25">
      <c r="A88" s="44"/>
      <c r="B88" s="44"/>
    </row>
    <row r="89" spans="1:2" x14ac:dyDescent="0.25">
      <c r="A89" s="44"/>
      <c r="B89" s="44"/>
    </row>
    <row r="90" spans="1:2" x14ac:dyDescent="0.25">
      <c r="A90" s="44"/>
      <c r="B90" s="44"/>
    </row>
    <row r="91" spans="1:2" x14ac:dyDescent="0.25">
      <c r="A91" s="44"/>
      <c r="B91" s="44"/>
    </row>
    <row r="92" spans="1:2" x14ac:dyDescent="0.25">
      <c r="A92" s="44"/>
      <c r="B92" s="44"/>
    </row>
    <row r="93" spans="1:2" x14ac:dyDescent="0.25">
      <c r="A93" s="44"/>
      <c r="B93" s="44"/>
    </row>
    <row r="94" spans="1:2" x14ac:dyDescent="0.25">
      <c r="A94" s="44"/>
      <c r="B94" s="44"/>
    </row>
    <row r="95" spans="1:2" x14ac:dyDescent="0.25">
      <c r="A95" s="44"/>
      <c r="B95" s="44"/>
    </row>
    <row r="96" spans="1:2" x14ac:dyDescent="0.25">
      <c r="A96" s="44"/>
      <c r="B96" s="44"/>
    </row>
    <row r="97" spans="1:2" x14ac:dyDescent="0.25">
      <c r="A97" s="44"/>
      <c r="B97" s="44"/>
    </row>
    <row r="98" spans="1:2" x14ac:dyDescent="0.25">
      <c r="A98" s="44"/>
      <c r="B98" s="44"/>
    </row>
    <row r="99" spans="1:2" x14ac:dyDescent="0.25">
      <c r="A99" s="44"/>
      <c r="B99" s="44"/>
    </row>
    <row r="100" spans="1:2" x14ac:dyDescent="0.25">
      <c r="A100" s="44"/>
      <c r="B100" s="44"/>
    </row>
    <row r="101" spans="1:2" x14ac:dyDescent="0.25">
      <c r="A101" s="44"/>
      <c r="B101" s="44"/>
    </row>
    <row r="102" spans="1:2" x14ac:dyDescent="0.25">
      <c r="A102" s="44"/>
      <c r="B102" s="44"/>
    </row>
    <row r="103" spans="1:2" x14ac:dyDescent="0.25">
      <c r="A103" s="44"/>
      <c r="B103" s="44"/>
    </row>
    <row r="104" spans="1:2" x14ac:dyDescent="0.25">
      <c r="A104" s="44"/>
      <c r="B104" s="44"/>
    </row>
    <row r="105" spans="1:2" x14ac:dyDescent="0.25">
      <c r="A105" s="44"/>
      <c r="B105" s="44"/>
    </row>
    <row r="106" spans="1:2" x14ac:dyDescent="0.25">
      <c r="A106" s="44"/>
      <c r="B106" s="44"/>
    </row>
    <row r="107" spans="1:2" x14ac:dyDescent="0.25">
      <c r="A107" s="44"/>
      <c r="B107" s="44"/>
    </row>
    <row r="108" spans="1:2" x14ac:dyDescent="0.25">
      <c r="A108" s="44"/>
      <c r="B108" s="44"/>
    </row>
    <row r="109" spans="1:2" x14ac:dyDescent="0.25">
      <c r="A109" s="44"/>
      <c r="B109" s="44"/>
    </row>
    <row r="110" spans="1:2" x14ac:dyDescent="0.25">
      <c r="A110" s="44"/>
      <c r="B110" s="44"/>
    </row>
    <row r="111" spans="1:2" x14ac:dyDescent="0.25">
      <c r="A111" s="44"/>
      <c r="B111" s="44"/>
    </row>
    <row r="112" spans="1:2" x14ac:dyDescent="0.25">
      <c r="A112" s="44"/>
      <c r="B112" s="44"/>
    </row>
    <row r="113" spans="1:2" x14ac:dyDescent="0.25">
      <c r="A113" s="44"/>
      <c r="B113" s="44"/>
    </row>
    <row r="114" spans="1:2" x14ac:dyDescent="0.25">
      <c r="A114" s="44"/>
      <c r="B114" s="44"/>
    </row>
    <row r="115" spans="1:2" x14ac:dyDescent="0.25">
      <c r="A115" s="44"/>
      <c r="B115" s="44"/>
    </row>
    <row r="116" spans="1:2" x14ac:dyDescent="0.25">
      <c r="A116" s="44"/>
      <c r="B116" s="44"/>
    </row>
    <row r="117" spans="1:2" x14ac:dyDescent="0.25">
      <c r="A117" s="44"/>
      <c r="B117" s="44"/>
    </row>
    <row r="118" spans="1:2" x14ac:dyDescent="0.25">
      <c r="A118" s="44"/>
      <c r="B118" s="44"/>
    </row>
    <row r="119" spans="1:2" x14ac:dyDescent="0.25">
      <c r="A119" s="44"/>
      <c r="B119" s="44"/>
    </row>
    <row r="120" spans="1:2" x14ac:dyDescent="0.25">
      <c r="A120" s="44"/>
      <c r="B120" s="44"/>
    </row>
    <row r="121" spans="1:2" x14ac:dyDescent="0.25">
      <c r="A121" s="44"/>
      <c r="B121" s="44"/>
    </row>
    <row r="122" spans="1:2" x14ac:dyDescent="0.25">
      <c r="A122" s="44"/>
      <c r="B122" s="44"/>
    </row>
    <row r="123" spans="1:2" x14ac:dyDescent="0.25">
      <c r="A123" s="44"/>
      <c r="B123" s="44"/>
    </row>
    <row r="124" spans="1:2" x14ac:dyDescent="0.25">
      <c r="A124" s="44"/>
      <c r="B124" s="44"/>
    </row>
    <row r="125" spans="1:2" x14ac:dyDescent="0.25">
      <c r="A125" s="44"/>
      <c r="B125" s="44"/>
    </row>
    <row r="126" spans="1:2" x14ac:dyDescent="0.25">
      <c r="A126" s="44"/>
      <c r="B126" s="44"/>
    </row>
    <row r="127" spans="1:2" x14ac:dyDescent="0.25">
      <c r="A127" s="44"/>
      <c r="B127" s="44"/>
    </row>
    <row r="128" spans="1:2" x14ac:dyDescent="0.25">
      <c r="A128" s="44"/>
      <c r="B128" s="44"/>
    </row>
    <row r="129" spans="1:2" x14ac:dyDescent="0.25">
      <c r="A129" s="44"/>
      <c r="B129" s="44"/>
    </row>
    <row r="130" spans="1:2" x14ac:dyDescent="0.25">
      <c r="A130" s="44"/>
      <c r="B130" s="44"/>
    </row>
    <row r="131" spans="1:2" x14ac:dyDescent="0.25">
      <c r="A131" s="44"/>
      <c r="B131" s="44"/>
    </row>
    <row r="132" spans="1:2" x14ac:dyDescent="0.25">
      <c r="A132" s="44"/>
      <c r="B132" s="44"/>
    </row>
    <row r="133" spans="1:2" x14ac:dyDescent="0.25">
      <c r="A133" s="44"/>
      <c r="B133" s="44"/>
    </row>
    <row r="134" spans="1:2" x14ac:dyDescent="0.25">
      <c r="A134" s="44"/>
      <c r="B134" s="44"/>
    </row>
    <row r="135" spans="1:2" x14ac:dyDescent="0.25">
      <c r="A135" s="44"/>
      <c r="B135" s="44"/>
    </row>
    <row r="136" spans="1:2" x14ac:dyDescent="0.25">
      <c r="A136" s="44"/>
      <c r="B136" s="44"/>
    </row>
    <row r="137" spans="1:2" x14ac:dyDescent="0.25">
      <c r="A137" s="44"/>
      <c r="B137" s="44"/>
    </row>
    <row r="138" spans="1:2" x14ac:dyDescent="0.25">
      <c r="A138" s="44"/>
      <c r="B138" s="44"/>
    </row>
    <row r="139" spans="1:2" x14ac:dyDescent="0.25">
      <c r="A139" s="44"/>
      <c r="B139" s="44"/>
    </row>
    <row r="140" spans="1:2" x14ac:dyDescent="0.25">
      <c r="A140" s="44"/>
      <c r="B140" s="44"/>
    </row>
    <row r="141" spans="1:2" x14ac:dyDescent="0.25">
      <c r="A141" s="44"/>
      <c r="B141" s="44"/>
    </row>
    <row r="142" spans="1:2" x14ac:dyDescent="0.25">
      <c r="A142" s="44"/>
      <c r="B142" s="44"/>
    </row>
    <row r="143" spans="1:2" x14ac:dyDescent="0.25">
      <c r="A143" s="44"/>
      <c r="B143" s="44"/>
    </row>
    <row r="144" spans="1:2" x14ac:dyDescent="0.25">
      <c r="A144" s="44"/>
      <c r="B144" s="44"/>
    </row>
    <row r="145" spans="1:2" x14ac:dyDescent="0.25">
      <c r="A145" s="44"/>
      <c r="B145" s="44"/>
    </row>
    <row r="146" spans="1:2" x14ac:dyDescent="0.25">
      <c r="A146" s="44"/>
      <c r="B146" s="44"/>
    </row>
    <row r="147" spans="1:2" x14ac:dyDescent="0.25">
      <c r="A147" s="44"/>
      <c r="B147" s="44"/>
    </row>
    <row r="148" spans="1:2" x14ac:dyDescent="0.25">
      <c r="A148" s="44"/>
      <c r="B148" s="44"/>
    </row>
    <row r="149" spans="1:2" x14ac:dyDescent="0.25">
      <c r="A149" s="44"/>
      <c r="B149" s="44"/>
    </row>
    <row r="150" spans="1:2" x14ac:dyDescent="0.25">
      <c r="A150" s="44"/>
      <c r="B150" s="44"/>
    </row>
    <row r="151" spans="1:2" x14ac:dyDescent="0.25">
      <c r="A151" s="44"/>
      <c r="B151" s="44"/>
    </row>
    <row r="152" spans="1:2" x14ac:dyDescent="0.25">
      <c r="A152" s="44"/>
      <c r="B152" s="44"/>
    </row>
    <row r="153" spans="1:2" x14ac:dyDescent="0.25">
      <c r="A153" s="44"/>
      <c r="B153" s="44"/>
    </row>
    <row r="154" spans="1:2" x14ac:dyDescent="0.25">
      <c r="A154" s="44"/>
      <c r="B154" s="44"/>
    </row>
    <row r="155" spans="1:2" x14ac:dyDescent="0.25">
      <c r="A155" s="44"/>
      <c r="B155" s="44"/>
    </row>
  </sheetData>
  <conditionalFormatting sqref="A6 A8:A14 A16:A22 A4 B2:B155">
    <cfRule type="containsBlanks" dxfId="7" priority="11">
      <formula>LEN(TRIM(A2))=0</formula>
    </cfRule>
  </conditionalFormatting>
  <conditionalFormatting sqref="A15">
    <cfRule type="containsBlanks" dxfId="6" priority="10">
      <formula>LEN(TRIM(A15))=0</formula>
    </cfRule>
  </conditionalFormatting>
  <conditionalFormatting sqref="A25:A155">
    <cfRule type="containsBlanks" dxfId="5" priority="9">
      <formula>LEN(TRIM(A25))=0</formula>
    </cfRule>
  </conditionalFormatting>
  <conditionalFormatting sqref="A23">
    <cfRule type="containsBlanks" dxfId="4" priority="8">
      <formula>LEN(TRIM(A23))=0</formula>
    </cfRule>
  </conditionalFormatting>
  <conditionalFormatting sqref="A24">
    <cfRule type="containsBlanks" dxfId="3" priority="7">
      <formula>LEN(TRIM(A24))=0</formula>
    </cfRule>
  </conditionalFormatting>
  <conditionalFormatting sqref="A7">
    <cfRule type="containsBlanks" dxfId="2" priority="6">
      <formula>LEN(TRIM(A7))=0</formula>
    </cfRule>
  </conditionalFormatting>
  <conditionalFormatting sqref="A5">
    <cfRule type="containsBlanks" dxfId="1" priority="4">
      <formula>LEN(TRIM(A5))=0</formula>
    </cfRule>
  </conditionalFormatting>
  <conditionalFormatting sqref="A2:A3">
    <cfRule type="containsBlanks" dxfId="0" priority="3">
      <formula>LEN(TRIM(A2))=0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9"/>
  <sheetViews>
    <sheetView workbookViewId="0">
      <selection activeCell="D15" sqref="D15"/>
    </sheetView>
  </sheetViews>
  <sheetFormatPr baseColWidth="10" defaultRowHeight="15" x14ac:dyDescent="0.25"/>
  <cols>
    <col min="1" max="1" width="15.5703125" style="6" bestFit="1" customWidth="1"/>
    <col min="2" max="2" width="15.5703125" style="1" bestFit="1" customWidth="1"/>
    <col min="3" max="16384" width="11.42578125" style="1"/>
  </cols>
  <sheetData>
    <row r="1" spans="1:9" ht="32.25" thickBot="1" x14ac:dyDescent="0.55000000000000004">
      <c r="A1" s="7" t="s">
        <v>48</v>
      </c>
      <c r="B1" s="7" t="s">
        <v>159</v>
      </c>
    </row>
    <row r="2" spans="1:9" x14ac:dyDescent="0.25">
      <c r="A2" s="19" t="s">
        <v>105</v>
      </c>
      <c r="B2" s="19" t="s">
        <v>105</v>
      </c>
    </row>
    <row r="3" spans="1:9" x14ac:dyDescent="0.25">
      <c r="A3" s="19" t="s">
        <v>106</v>
      </c>
      <c r="B3" s="19" t="s">
        <v>106</v>
      </c>
    </row>
    <row r="4" spans="1:9" x14ac:dyDescent="0.25">
      <c r="A4" s="19" t="s">
        <v>107</v>
      </c>
      <c r="B4" s="19" t="s">
        <v>107</v>
      </c>
    </row>
    <row r="5" spans="1:9" x14ac:dyDescent="0.25">
      <c r="A5" s="19" t="s">
        <v>108</v>
      </c>
      <c r="B5" s="19" t="s">
        <v>108</v>
      </c>
    </row>
    <row r="6" spans="1:9" x14ac:dyDescent="0.25">
      <c r="A6" s="19"/>
      <c r="B6" s="19" t="s">
        <v>160</v>
      </c>
    </row>
    <row r="7" spans="1:9" x14ac:dyDescent="0.25">
      <c r="A7" s="19"/>
      <c r="B7" s="19" t="s">
        <v>161</v>
      </c>
    </row>
    <row r="8" spans="1:9" x14ac:dyDescent="0.25">
      <c r="A8" s="19"/>
      <c r="B8" s="19" t="s">
        <v>162</v>
      </c>
    </row>
    <row r="9" spans="1:9" x14ac:dyDescent="0.25">
      <c r="A9" s="19"/>
      <c r="B9" s="19" t="s">
        <v>163</v>
      </c>
    </row>
    <row r="10" spans="1:9" x14ac:dyDescent="0.25">
      <c r="A10" s="19"/>
      <c r="B10" s="19"/>
    </row>
    <row r="11" spans="1:9" x14ac:dyDescent="0.25">
      <c r="A11" s="19"/>
      <c r="B11" s="19"/>
    </row>
    <row r="12" spans="1:9" x14ac:dyDescent="0.25">
      <c r="A12" s="19"/>
      <c r="B12" s="19"/>
    </row>
    <row r="13" spans="1:9" x14ac:dyDescent="0.25">
      <c r="B13" s="6"/>
    </row>
    <row r="14" spans="1:9" x14ac:dyDescent="0.25">
      <c r="B14" s="6"/>
    </row>
    <row r="15" spans="1:9" x14ac:dyDescent="0.25">
      <c r="B15" s="6"/>
    </row>
    <row r="16" spans="1:9" x14ac:dyDescent="0.25">
      <c r="B16" s="6"/>
      <c r="I16" s="22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  <row r="24" spans="2:2" x14ac:dyDescent="0.25">
      <c r="B24" s="6"/>
    </row>
    <row r="25" spans="2:2" x14ac:dyDescent="0.25">
      <c r="B25" s="6"/>
    </row>
    <row r="26" spans="2:2" x14ac:dyDescent="0.25">
      <c r="B26" s="6"/>
    </row>
    <row r="27" spans="2:2" x14ac:dyDescent="0.25">
      <c r="B27" s="6"/>
    </row>
    <row r="28" spans="2:2" x14ac:dyDescent="0.25">
      <c r="B28" s="6"/>
    </row>
    <row r="29" spans="2:2" x14ac:dyDescent="0.25">
      <c r="B29" s="6"/>
    </row>
  </sheetData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28"/>
  <sheetViews>
    <sheetView workbookViewId="0">
      <selection activeCell="I23" sqref="I23"/>
    </sheetView>
  </sheetViews>
  <sheetFormatPr baseColWidth="10" defaultRowHeight="12.75" x14ac:dyDescent="0.2"/>
  <cols>
    <col min="1" max="16384" width="11.42578125" style="27"/>
  </cols>
  <sheetData>
    <row r="1" spans="1:15" x14ac:dyDescent="0.2">
      <c r="B1" s="28" t="s">
        <v>32</v>
      </c>
      <c r="D1" s="29" t="s">
        <v>33</v>
      </c>
      <c r="F1" s="28" t="s">
        <v>32</v>
      </c>
      <c r="H1" s="30" t="s">
        <v>34</v>
      </c>
      <c r="I1" s="29" t="s">
        <v>35</v>
      </c>
      <c r="L1" s="28" t="s">
        <v>36</v>
      </c>
      <c r="N1" s="30" t="s">
        <v>37</v>
      </c>
      <c r="O1" s="29" t="s">
        <v>38</v>
      </c>
    </row>
    <row r="2" spans="1:15" x14ac:dyDescent="0.2">
      <c r="B2" s="30" t="s">
        <v>39</v>
      </c>
      <c r="I2" s="30" t="s">
        <v>40</v>
      </c>
      <c r="O2" s="30"/>
    </row>
    <row r="3" spans="1:15" x14ac:dyDescent="0.2">
      <c r="I3" s="30" t="s">
        <v>41</v>
      </c>
      <c r="O3" s="30"/>
    </row>
    <row r="4" spans="1:15" x14ac:dyDescent="0.2">
      <c r="A4" s="27">
        <v>1</v>
      </c>
      <c r="B4" s="30" t="s">
        <v>121</v>
      </c>
      <c r="I4" s="30" t="s">
        <v>42</v>
      </c>
      <c r="O4" s="30"/>
    </row>
    <row r="5" spans="1:15" x14ac:dyDescent="0.2">
      <c r="A5" s="27">
        <v>2</v>
      </c>
      <c r="B5" s="30" t="s">
        <v>114</v>
      </c>
      <c r="I5" s="30" t="s">
        <v>43</v>
      </c>
    </row>
    <row r="6" spans="1:15" x14ac:dyDescent="0.2">
      <c r="A6" s="27">
        <v>3</v>
      </c>
      <c r="B6" s="30" t="s">
        <v>110</v>
      </c>
    </row>
    <row r="7" spans="1:15" x14ac:dyDescent="0.2">
      <c r="A7" s="27">
        <v>4</v>
      </c>
      <c r="B7" s="30" t="s">
        <v>111</v>
      </c>
    </row>
    <row r="8" spans="1:15" x14ac:dyDescent="0.2">
      <c r="A8" s="27">
        <v>5</v>
      </c>
      <c r="B8" s="30" t="s">
        <v>118</v>
      </c>
    </row>
    <row r="9" spans="1:15" x14ac:dyDescent="0.2">
      <c r="A9" s="27">
        <v>6</v>
      </c>
      <c r="B9" s="30" t="s">
        <v>117</v>
      </c>
    </row>
    <row r="10" spans="1:15" x14ac:dyDescent="0.2">
      <c r="A10" s="27">
        <v>7</v>
      </c>
      <c r="B10" s="30" t="s">
        <v>119</v>
      </c>
    </row>
    <row r="11" spans="1:15" x14ac:dyDescent="0.2">
      <c r="A11" s="27">
        <v>8</v>
      </c>
      <c r="B11" s="30" t="s">
        <v>116</v>
      </c>
    </row>
    <row r="12" spans="1:15" x14ac:dyDescent="0.2">
      <c r="A12" s="27">
        <v>9</v>
      </c>
      <c r="B12" s="30" t="s">
        <v>120</v>
      </c>
    </row>
    <row r="13" spans="1:15" x14ac:dyDescent="0.2">
      <c r="A13" s="27">
        <v>10</v>
      </c>
      <c r="B13" s="30" t="s">
        <v>112</v>
      </c>
    </row>
    <row r="14" spans="1:15" x14ac:dyDescent="0.2">
      <c r="A14" s="27">
        <v>11</v>
      </c>
      <c r="B14" s="30" t="s">
        <v>115</v>
      </c>
    </row>
    <row r="15" spans="1:15" x14ac:dyDescent="0.2">
      <c r="A15" s="27">
        <v>12</v>
      </c>
      <c r="B15" s="30" t="s">
        <v>113</v>
      </c>
    </row>
    <row r="16" spans="1:15" x14ac:dyDescent="0.2">
      <c r="A16" s="27">
        <v>13</v>
      </c>
      <c r="B16" s="27" t="s">
        <v>133</v>
      </c>
    </row>
    <row r="18" spans="2:11" x14ac:dyDescent="0.2">
      <c r="B18" s="28" t="s">
        <v>44</v>
      </c>
      <c r="F18" s="29" t="s">
        <v>45</v>
      </c>
      <c r="H18" s="28" t="s">
        <v>46</v>
      </c>
      <c r="K18" s="29" t="s">
        <v>47</v>
      </c>
    </row>
    <row r="19" spans="2:11" x14ac:dyDescent="0.2">
      <c r="B19" s="30"/>
      <c r="J19" s="30"/>
    </row>
    <row r="20" spans="2:11" x14ac:dyDescent="0.2">
      <c r="B20" s="30"/>
      <c r="J20" s="30"/>
    </row>
    <row r="21" spans="2:11" x14ac:dyDescent="0.2">
      <c r="B21" s="30"/>
      <c r="J21" s="30"/>
    </row>
    <row r="22" spans="2:11" x14ac:dyDescent="0.2">
      <c r="B22" s="30"/>
      <c r="J22" s="30"/>
    </row>
    <row r="23" spans="2:11" x14ac:dyDescent="0.2">
      <c r="B23" s="30"/>
      <c r="J23" s="30"/>
    </row>
    <row r="24" spans="2:11" x14ac:dyDescent="0.2">
      <c r="B24" s="30"/>
    </row>
    <row r="25" spans="2:11" x14ac:dyDescent="0.2">
      <c r="B25" s="30"/>
    </row>
    <row r="26" spans="2:11" x14ac:dyDescent="0.2">
      <c r="B26" s="30"/>
    </row>
    <row r="27" spans="2:11" x14ac:dyDescent="0.2">
      <c r="B27" s="30"/>
    </row>
    <row r="28" spans="2:11" x14ac:dyDescent="0.2">
      <c r="B28" s="3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Journal</vt:lpstr>
      <vt:lpstr>Formules</vt:lpstr>
      <vt:lpstr>Fournisseur</vt:lpstr>
      <vt:lpstr>Responsables</vt:lpstr>
      <vt:lpstr>Listes</vt:lpstr>
      <vt:lpstr>Formules!Article</vt:lpstr>
      <vt:lpstr>Journal!Criteres</vt:lpstr>
      <vt:lpstr>Formules!double</vt:lpstr>
      <vt:lpstr>Listes!Imputation</vt:lpstr>
      <vt:lpstr>ListeDefauts</vt:lpstr>
      <vt:lpstr>ListeDerogation</vt:lpstr>
      <vt:lpstr>ListeImputation</vt:lpstr>
      <vt:lpstr>ListeService</vt:lpstr>
      <vt:lpstr>Listes!ListeTables</vt:lpstr>
      <vt:lpstr>ListeTables</vt:lpstr>
      <vt:lpstr>Produit_non_commandé</vt:lpstr>
      <vt:lpstr>Formules!somme</vt:lpstr>
      <vt:lpstr>Formules!taille</vt:lpstr>
      <vt:lpstr>Journal!Zone_d_impression</vt:lpstr>
      <vt:lpstr>ZoneNote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2017-11-30T07:25:20Z</dcterms:modified>
</cp:coreProperties>
</file>