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861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K5" i="2" s="1"/>
  <c r="K3" i="2"/>
  <c r="K4" i="2"/>
  <c r="K7" i="2"/>
  <c r="K8" i="2"/>
  <c r="K11" i="2"/>
  <c r="K2" i="2"/>
  <c r="H4" i="2"/>
  <c r="H5" i="2"/>
  <c r="H6" i="2"/>
  <c r="H8" i="2"/>
  <c r="H9" i="2"/>
  <c r="H10" i="2"/>
  <c r="H2" i="2"/>
  <c r="G3" i="2"/>
  <c r="G4" i="2"/>
  <c r="G6" i="2"/>
  <c r="G7" i="2"/>
  <c r="G8" i="2"/>
  <c r="G9" i="2"/>
  <c r="G10" i="2"/>
  <c r="G11" i="2"/>
  <c r="G2" i="2"/>
  <c r="B1" i="2"/>
  <c r="I9" i="2" s="1" a="1"/>
  <c r="I9" i="2" s="1"/>
  <c r="K10" i="2" l="1"/>
  <c r="K6" i="2"/>
  <c r="H11" i="2"/>
  <c r="H7" i="2"/>
  <c r="H3" i="2"/>
  <c r="K9" i="2"/>
  <c r="I2" i="2" a="1"/>
  <c r="I2" i="2" s="1"/>
  <c r="L2" i="2" s="1"/>
  <c r="I10" i="2" a="1"/>
  <c r="I10" i="2" s="1"/>
  <c r="I8" i="2" a="1"/>
  <c r="I8" i="2" s="1"/>
  <c r="I6" i="2" a="1"/>
  <c r="I6" i="2" s="1"/>
  <c r="I4" i="2" a="1"/>
  <c r="I4" i="2" s="1"/>
  <c r="I11" i="2" a="1"/>
  <c r="I11" i="2" s="1"/>
  <c r="I7" i="2" a="1"/>
  <c r="I7" i="2" s="1"/>
  <c r="I5" i="2" a="1"/>
  <c r="I5" i="2" s="1"/>
  <c r="I3" i="2" a="1"/>
  <c r="I3" i="2" s="1"/>
  <c r="H2" i="1" a="1"/>
  <c r="H2" i="1" s="1"/>
  <c r="H3" i="1" a="1"/>
  <c r="H3" i="1"/>
  <c r="H4" i="1" a="1"/>
  <c r="H4" i="1" s="1"/>
  <c r="H5" i="1" a="1"/>
  <c r="H5" i="1"/>
  <c r="H6" i="1" a="1"/>
  <c r="H6" i="1" s="1"/>
  <c r="H7" i="1" a="1"/>
  <c r="H7" i="1" s="1"/>
  <c r="H8" i="1" a="1"/>
  <c r="H8" i="1" s="1"/>
  <c r="G2" i="1"/>
  <c r="G5" i="1"/>
  <c r="G7" i="1"/>
  <c r="G3" i="1"/>
  <c r="G4" i="1"/>
  <c r="G6" i="1"/>
  <c r="G8" i="1"/>
  <c r="F2" i="1"/>
  <c r="F5" i="1"/>
  <c r="F7" i="1"/>
  <c r="F3" i="1"/>
  <c r="F4" i="1"/>
  <c r="F6" i="1"/>
  <c r="F8" i="1"/>
  <c r="L3" i="2" l="1"/>
  <c r="L4" i="2" s="1"/>
  <c r="L5" i="2" s="1"/>
  <c r="L6" i="2" s="1"/>
  <c r="L7" i="2" s="1"/>
  <c r="L8" i="2" l="1"/>
  <c r="L9" i="2" s="1"/>
  <c r="L10" i="2" s="1"/>
  <c r="L11" i="2" s="1"/>
</calcChain>
</file>

<file path=xl/sharedStrings.xml><?xml version="1.0" encoding="utf-8"?>
<sst xmlns="http://schemas.openxmlformats.org/spreadsheetml/2006/main" count="32" uniqueCount="24">
  <si>
    <t>date</t>
  </si>
  <si>
    <t>heure début</t>
  </si>
  <si>
    <t>heure de fin</t>
  </si>
  <si>
    <t>événement</t>
  </si>
  <si>
    <t>date et heure prochain événement</t>
  </si>
  <si>
    <t>Amphi1</t>
  </si>
  <si>
    <t>Amphi3</t>
  </si>
  <si>
    <t>Amphi2</t>
  </si>
  <si>
    <t>date heure début</t>
  </si>
  <si>
    <t>date heure fin</t>
  </si>
  <si>
    <t>prochain événement</t>
  </si>
  <si>
    <t>Date du jour</t>
  </si>
  <si>
    <t>Date de l'événement</t>
  </si>
  <si>
    <t>Événement</t>
  </si>
  <si>
    <t>Heure de l'événement</t>
  </si>
  <si>
    <t>Amphi4</t>
  </si>
  <si>
    <t>Amphi5</t>
  </si>
  <si>
    <t>Amphi6</t>
  </si>
  <si>
    <t>Amphi7</t>
  </si>
  <si>
    <t>Amphi8</t>
  </si>
  <si>
    <t>Amphi9</t>
  </si>
  <si>
    <t>Date + Heure</t>
  </si>
  <si>
    <t>Solution avec INDEX</t>
  </si>
  <si>
    <t>Solution avec Matrice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</si>
</sst>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* hh: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" fontId="0" fillId="0" borderId="0" xfId="0" applyNumberFormat="1"/>
    <xf numFmtId="20" fontId="0" fillId="0" borderId="0" xfId="0" applyNumberFormat="1"/>
    <xf numFmtId="164" fontId="0" fillId="0" borderId="0" xfId="0" applyNumberFormat="1"/>
    <xf numFmtId="0" fontId="0" fillId="0" borderId="1" xfId="0" applyBorder="1"/>
    <xf numFmtId="22" fontId="0" fillId="0" borderId="1" xfId="0" applyNumberFormat="1" applyBorder="1"/>
    <xf numFmtId="0" fontId="0" fillId="0" borderId="2" xfId="0" applyBorder="1"/>
    <xf numFmtId="22" fontId="0" fillId="0" borderId="3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2" fontId="0" fillId="2" borderId="3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22" fontId="0" fillId="0" borderId="1" xfId="0" applyNumberFormat="1" applyBorder="1" applyAlignment="1">
      <alignment horizontal="center"/>
    </xf>
  </cellXfs>
  <cellStyles count="1">
    <cellStyle name="Normal" xfId="0" builtinId="0"/>
  </cellStyles>
  <dxfs count="6">
    <dxf>
      <numFmt numFmtId="164" formatCode="dd/mm/yyyy\ * hh:mm"/>
    </dxf>
    <dxf>
      <numFmt numFmtId="164" formatCode="dd/mm/yyyy\ * hh:mm"/>
    </dxf>
    <dxf>
      <numFmt numFmtId="164" formatCode="dd/mm/yyyy\ * hh:mm"/>
    </dxf>
    <dxf>
      <numFmt numFmtId="25" formatCode="hh:mm"/>
    </dxf>
    <dxf>
      <numFmt numFmtId="25" formatCode="hh:mm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18</xdr:row>
      <xdr:rowOff>25400</xdr:rowOff>
    </xdr:from>
    <xdr:to>
      <xdr:col>5</xdr:col>
      <xdr:colOff>31750</xdr:colOff>
      <xdr:row>20</xdr:row>
      <xdr:rowOff>95250</xdr:rowOff>
    </xdr:to>
    <xdr:sp macro="" textlink="">
      <xdr:nvSpPr>
        <xdr:cNvPr id="2" name="Rectangle à coins arrondis 1"/>
        <xdr:cNvSpPr/>
      </xdr:nvSpPr>
      <xdr:spPr>
        <a:xfrm>
          <a:off x="2374900" y="3340100"/>
          <a:ext cx="3295650" cy="438150"/>
        </a:xfrm>
        <a:prstGeom prst="wedgeRoundRectCallout">
          <a:avLst>
            <a:gd name="adj1" fmla="val 23483"/>
            <a:gd name="adj2" fmla="val -47952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quelle</a:t>
          </a:r>
          <a:r>
            <a:rPr lang="fr-FR" sz="1100" baseline="0"/>
            <a:t> est la date + heure du prochain événement ?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11</xdr:row>
      <xdr:rowOff>28575</xdr:rowOff>
    </xdr:from>
    <xdr:to>
      <xdr:col>7</xdr:col>
      <xdr:colOff>1209675</xdr:colOff>
      <xdr:row>33</xdr:row>
      <xdr:rowOff>123825</xdr:rowOff>
    </xdr:to>
    <xdr:sp macro="" textlink="">
      <xdr:nvSpPr>
        <xdr:cNvPr id="3" name="Rectangle avec flèche vers le haut 2"/>
        <xdr:cNvSpPr/>
      </xdr:nvSpPr>
      <xdr:spPr>
        <a:xfrm>
          <a:off x="7315200" y="2124075"/>
          <a:ext cx="1019175" cy="428625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</a:t>
          </a:r>
          <a:r>
            <a:rPr lang="fr-FR" sz="1100" baseline="0"/>
            <a:t> tu a une formule INDEX pour te permettre de trouver la date la plus proche de la date du jour.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Inconvénient :</a:t>
          </a:r>
        </a:p>
        <a:p>
          <a:pPr algn="l"/>
          <a:r>
            <a:rPr lang="fr-FR" sz="1100" baseline="0"/>
            <a:t>Si il y a un vide dans ta liste, sa déconne</a:t>
          </a:r>
        </a:p>
        <a:p>
          <a:pPr algn="l"/>
          <a:endParaRPr lang="fr-FR" sz="1100"/>
        </a:p>
      </xdr:txBody>
    </xdr:sp>
    <xdr:clientData/>
  </xdr:twoCellAnchor>
  <xdr:twoCellAnchor>
    <xdr:from>
      <xdr:col>8</xdr:col>
      <xdr:colOff>104775</xdr:colOff>
      <xdr:row>11</xdr:row>
      <xdr:rowOff>47625</xdr:rowOff>
    </xdr:from>
    <xdr:to>
      <xdr:col>8</xdr:col>
      <xdr:colOff>1123950</xdr:colOff>
      <xdr:row>33</xdr:row>
      <xdr:rowOff>114300</xdr:rowOff>
    </xdr:to>
    <xdr:sp macro="" textlink="">
      <xdr:nvSpPr>
        <xdr:cNvPr id="4" name="Rectangle avec flèche vers le haut 3"/>
        <xdr:cNvSpPr/>
      </xdr:nvSpPr>
      <xdr:spPr>
        <a:xfrm>
          <a:off x="8486775" y="2143125"/>
          <a:ext cx="1019175" cy="4257675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</a:t>
          </a:r>
          <a:r>
            <a:rPr lang="fr-FR" sz="1100" baseline="0"/>
            <a:t> tu a une formule MATRICIELLE pour te permettre de trouver la date la plus proche de la date du jour.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Inconvénient :</a:t>
          </a:r>
        </a:p>
        <a:p>
          <a:pPr algn="l"/>
          <a:r>
            <a:rPr lang="fr-FR" sz="1100" baseline="0"/>
            <a:t>Il faut que ta plage sois spécifié (avec les $)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171450</xdr:colOff>
      <xdr:row>11</xdr:row>
      <xdr:rowOff>57150</xdr:rowOff>
    </xdr:from>
    <xdr:to>
      <xdr:col>10</xdr:col>
      <xdr:colOff>1190625</xdr:colOff>
      <xdr:row>33</xdr:row>
      <xdr:rowOff>123825</xdr:rowOff>
    </xdr:to>
    <xdr:sp macro="" textlink="">
      <xdr:nvSpPr>
        <xdr:cNvPr id="5" name="Rectangle avec flèche vers le haut 4"/>
        <xdr:cNvSpPr/>
      </xdr:nvSpPr>
      <xdr:spPr>
        <a:xfrm>
          <a:off x="10658475" y="2152650"/>
          <a:ext cx="1019175" cy="4257675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Tu établie une liste du plus vieux au plus petit pour que la formule de droite fonctionne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38100</xdr:colOff>
      <xdr:row>11</xdr:row>
      <xdr:rowOff>66675</xdr:rowOff>
    </xdr:from>
    <xdr:to>
      <xdr:col>12</xdr:col>
      <xdr:colOff>9525</xdr:colOff>
      <xdr:row>36</xdr:row>
      <xdr:rowOff>123825</xdr:rowOff>
    </xdr:to>
    <xdr:sp macro="" textlink="">
      <xdr:nvSpPr>
        <xdr:cNvPr id="6" name="Rectangle avec flèche vers le haut 5"/>
        <xdr:cNvSpPr/>
      </xdr:nvSpPr>
      <xdr:spPr>
        <a:xfrm>
          <a:off x="12001500" y="2162175"/>
          <a:ext cx="1019175" cy="481965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Voilà la liste du plus proche au plus éloigné de la date du jour + heure :)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Le seul inconvénient, c'est que je ne trouve pas comment faire apparaître les dates qui sont antérieur à la date du jour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8" totalsRowShown="0">
  <autoFilter ref="A1:H8"/>
  <sortState ref="A2:H8">
    <sortCondition ref="A2"/>
  </sortState>
  <tableColumns count="8">
    <tableColumn id="1" name="événement"/>
    <tableColumn id="2" name="date" dataDxfId="5"/>
    <tableColumn id="3" name="heure début" dataDxfId="4"/>
    <tableColumn id="4" name="heure de fin" dataDxfId="3"/>
    <tableColumn id="5" name="date et heure prochain événement"/>
    <tableColumn id="6" name="date heure début" dataDxfId="2">
      <calculatedColumnFormula>Tableau1[[#This Row],[date]]+Tableau1[[#This Row],[heure début]]</calculatedColumnFormula>
    </tableColumn>
    <tableColumn id="7" name="date heure fin" dataDxfId="1">
      <calculatedColumnFormula>Tableau1[[#This Row],[date]]+Tableau1[[#This Row],[heure de fin]]</calculatedColumnFormula>
    </tableColumn>
    <tableColumn id="8" name="prochain événement" dataDxfId="0">
      <calculatedColumnFormula array="1">IFERROR(SMALL(IF(Tableau1[date heure début]&gt;Tableau1[[#This Row],[date heure fin]],Tableau1[date heure début],""),1),"")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E27" sqref="E27"/>
    </sheetView>
  </sheetViews>
  <sheetFormatPr baseColWidth="10" defaultRowHeight="15" x14ac:dyDescent="0.25"/>
  <cols>
    <col min="1" max="1" width="16.42578125" customWidth="1"/>
    <col min="3" max="3" width="13.140625" customWidth="1"/>
    <col min="4" max="4" width="12.85546875" customWidth="1"/>
    <col min="5" max="5" width="31.5703125" customWidth="1"/>
    <col min="6" max="8" width="22.42578125" style="3" customWidth="1"/>
  </cols>
  <sheetData>
    <row r="1" spans="1:8" x14ac:dyDescent="0.25">
      <c r="A1" t="s">
        <v>3</v>
      </c>
      <c r="B1" t="s">
        <v>0</v>
      </c>
      <c r="C1" t="s">
        <v>1</v>
      </c>
      <c r="D1" t="s">
        <v>2</v>
      </c>
      <c r="E1" t="s">
        <v>4</v>
      </c>
      <c r="F1" s="3" t="s">
        <v>8</v>
      </c>
      <c r="G1" s="3" t="s">
        <v>9</v>
      </c>
      <c r="H1" s="3" t="s">
        <v>10</v>
      </c>
    </row>
    <row r="2" spans="1:8" ht="14.45" x14ac:dyDescent="0.35">
      <c r="A2" t="s">
        <v>5</v>
      </c>
      <c r="B2" s="1">
        <v>43250</v>
      </c>
      <c r="C2" s="2">
        <v>0.33333333333333331</v>
      </c>
      <c r="D2" s="2">
        <v>0.35416666666666669</v>
      </c>
      <c r="F2" s="3">
        <f>Tableau1[[#This Row],[date]]+Tableau1[[#This Row],[heure début]]</f>
        <v>43250.333333333336</v>
      </c>
      <c r="G2" s="3">
        <f>Tableau1[[#This Row],[date]]+Tableau1[[#This Row],[heure de fin]]</f>
        <v>43250.354166666664</v>
      </c>
      <c r="H2" s="3">
        <f t="array" ref="H2">IFERROR(SMALL(IF(Tableau1[date heure début]&gt;Tableau1[[#This Row],[date heure fin]],Tableau1[date heure début],""),1),"")</f>
        <v>43250.375</v>
      </c>
    </row>
    <row r="3" spans="1:8" ht="14.45" x14ac:dyDescent="0.35">
      <c r="A3" t="s">
        <v>5</v>
      </c>
      <c r="B3" s="1">
        <v>43250</v>
      </c>
      <c r="C3" s="2">
        <v>0.625</v>
      </c>
      <c r="D3" s="2">
        <v>0.70833333333333337</v>
      </c>
      <c r="F3" s="3">
        <f>Tableau1[[#This Row],[date]]+Tableau1[[#This Row],[heure début]]</f>
        <v>43250.625</v>
      </c>
      <c r="G3" s="3">
        <f>Tableau1[[#This Row],[date]]+Tableau1[[#This Row],[heure de fin]]</f>
        <v>43250.708333333336</v>
      </c>
      <c r="H3" s="3">
        <f t="array" ref="H3">IFERROR(SMALL(IF(Tableau1[date heure début]&gt;Tableau1[[#This Row],[date heure fin]],Tableau1[date heure début],""),1),"")</f>
        <v>43250.75</v>
      </c>
    </row>
    <row r="4" spans="1:8" ht="14.45" x14ac:dyDescent="0.35">
      <c r="A4" t="s">
        <v>5</v>
      </c>
      <c r="B4" s="1">
        <v>43252</v>
      </c>
      <c r="C4" s="2">
        <v>0.33333333333333331</v>
      </c>
      <c r="D4" s="2">
        <v>0.375</v>
      </c>
      <c r="F4" s="3">
        <f>Tableau1[[#This Row],[date]]+Tableau1[[#This Row],[heure début]]</f>
        <v>43252.333333333336</v>
      </c>
      <c r="G4" s="3">
        <f>Tableau1[[#This Row],[date]]+Tableau1[[#This Row],[heure de fin]]</f>
        <v>43252.375</v>
      </c>
      <c r="H4" s="3" t="str">
        <f t="array" ref="H4">IFERROR(SMALL(IF(Tableau1[date heure début]&gt;Tableau1[[#This Row],[date heure fin]],Tableau1[date heure début],""),1),"")</f>
        <v/>
      </c>
    </row>
    <row r="5" spans="1:8" ht="14.45" x14ac:dyDescent="0.35">
      <c r="A5" t="s">
        <v>7</v>
      </c>
      <c r="B5" s="1">
        <v>43250</v>
      </c>
      <c r="C5" s="2">
        <v>0.45833333333333331</v>
      </c>
      <c r="D5" s="2">
        <v>0.5</v>
      </c>
      <c r="F5" s="3">
        <f>Tableau1[[#This Row],[date]]+Tableau1[[#This Row],[heure début]]</f>
        <v>43250.458333333336</v>
      </c>
      <c r="G5" s="3">
        <f>Tableau1[[#This Row],[date]]+Tableau1[[#This Row],[heure de fin]]</f>
        <v>43250.5</v>
      </c>
      <c r="H5" s="3">
        <f t="array" ref="H5">IFERROR(SMALL(IF(Tableau1[date heure début]&gt;Tableau1[[#This Row],[date heure fin]],Tableau1[date heure début],""),1),"")</f>
        <v>43250.625</v>
      </c>
    </row>
    <row r="6" spans="1:8" ht="14.45" x14ac:dyDescent="0.35">
      <c r="A6" t="s">
        <v>7</v>
      </c>
      <c r="B6" s="1">
        <v>43251</v>
      </c>
      <c r="C6" s="2">
        <v>0.5</v>
      </c>
      <c r="D6" s="2">
        <v>0.54166666666666663</v>
      </c>
      <c r="F6" s="3">
        <f>Tableau1[[#This Row],[date]]+Tableau1[[#This Row],[heure début]]</f>
        <v>43251.5</v>
      </c>
      <c r="G6" s="3">
        <f>Tableau1[[#This Row],[date]]+Tableau1[[#This Row],[heure de fin]]</f>
        <v>43251.541666666664</v>
      </c>
      <c r="H6" s="3">
        <f t="array" ref="H6">IFERROR(SMALL(IF(Tableau1[date heure début]&gt;Tableau1[[#This Row],[date heure fin]],Tableau1[date heure début],""),1),"")</f>
        <v>43252.333333333336</v>
      </c>
    </row>
    <row r="7" spans="1:8" ht="14.45" x14ac:dyDescent="0.35">
      <c r="A7" t="s">
        <v>6</v>
      </c>
      <c r="B7" s="1">
        <v>43250</v>
      </c>
      <c r="C7" s="2">
        <v>0.375</v>
      </c>
      <c r="D7" s="2">
        <v>0.41666666666666669</v>
      </c>
      <c r="F7" s="3">
        <f>Tableau1[[#This Row],[date]]+Tableau1[[#This Row],[heure début]]</f>
        <v>43250.375</v>
      </c>
      <c r="G7" s="3">
        <f>Tableau1[[#This Row],[date]]+Tableau1[[#This Row],[heure de fin]]</f>
        <v>43250.416666666664</v>
      </c>
      <c r="H7" s="3">
        <f t="array" ref="H7">IFERROR(SMALL(IF(Tableau1[date heure début]&gt;Tableau1[[#This Row],[date heure fin]],Tableau1[date heure début],""),1),"")</f>
        <v>43250.458333333336</v>
      </c>
    </row>
    <row r="8" spans="1:8" ht="14.45" x14ac:dyDescent="0.35">
      <c r="A8" t="s">
        <v>6</v>
      </c>
      <c r="B8" s="1">
        <v>43250</v>
      </c>
      <c r="C8" s="2">
        <v>0.75</v>
      </c>
      <c r="D8" s="2">
        <v>0.83333333333333337</v>
      </c>
      <c r="F8" s="3">
        <f>Tableau1[[#This Row],[date]]+Tableau1[[#This Row],[heure début]]</f>
        <v>43250.75</v>
      </c>
      <c r="G8" s="3">
        <f>Tableau1[[#This Row],[date]]+Tableau1[[#This Row],[heure de fin]]</f>
        <v>43250.833333333336</v>
      </c>
      <c r="H8" s="3">
        <f t="array" ref="H8">IFERROR(SMALL(IF(Tableau1[date heure début]&gt;Tableau1[[#This Row],[date heure fin]],Tableau1[date heure début],""),1),"")</f>
        <v>43251.5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B9" sqref="B9"/>
    </sheetView>
  </sheetViews>
  <sheetFormatPr baseColWidth="10" defaultRowHeight="15" x14ac:dyDescent="0.25"/>
  <cols>
    <col min="1" max="1" width="11.85546875" bestFit="1" customWidth="1"/>
    <col min="2" max="2" width="15.7109375" bestFit="1" customWidth="1"/>
    <col min="5" max="5" width="19.7109375" bestFit="1" customWidth="1"/>
    <col min="6" max="6" width="21" bestFit="1" customWidth="1"/>
    <col min="7" max="7" width="15.7109375" bestFit="1" customWidth="1"/>
    <col min="8" max="8" width="18.85546875" style="15" bestFit="1" customWidth="1"/>
    <col min="9" max="9" width="20.140625" style="15" bestFit="1" customWidth="1"/>
    <col min="11" max="11" width="22.140625" style="8" customWidth="1"/>
    <col min="12" max="12" width="15.7109375" bestFit="1" customWidth="1"/>
  </cols>
  <sheetData>
    <row r="1" spans="1:12" x14ac:dyDescent="0.25">
      <c r="A1" s="6" t="s">
        <v>11</v>
      </c>
      <c r="B1" s="7">
        <f ca="1">NOW()</f>
        <v>43252.492114699075</v>
      </c>
      <c r="D1" s="9" t="s">
        <v>13</v>
      </c>
      <c r="E1" s="9" t="s">
        <v>12</v>
      </c>
      <c r="F1" s="9" t="s">
        <v>14</v>
      </c>
      <c r="G1" s="12" t="s">
        <v>21</v>
      </c>
      <c r="H1" s="13" t="s">
        <v>22</v>
      </c>
      <c r="I1" s="13" t="s">
        <v>23</v>
      </c>
      <c r="K1" s="9"/>
      <c r="L1" s="4"/>
    </row>
    <row r="2" spans="1:12" x14ac:dyDescent="0.25">
      <c r="D2" s="9" t="s">
        <v>5</v>
      </c>
      <c r="E2" s="10">
        <v>43141</v>
      </c>
      <c r="F2" s="11">
        <v>0.35416666666666669</v>
      </c>
      <c r="G2" s="5">
        <f>E2+F2</f>
        <v>43141.354166666664</v>
      </c>
      <c r="H2" s="14">
        <f ca="1">INDEX(G$2:G11,MATCH(NOW(),G$2:G11)+1)</f>
        <v>43257.520833333336</v>
      </c>
      <c r="I2" s="14">
        <f t="array" aca="1" ref="I2" ca="1">MIN(IF(G$2:G$11&gt;B$1,G$2:G$11))</f>
        <v>43257.520833333336</v>
      </c>
      <c r="K2" s="16">
        <f>LARGE(G:G,ROW()-1)</f>
        <v>43402.729166666664</v>
      </c>
      <c r="L2" s="16">
        <f ca="1">I2</f>
        <v>43257.520833333336</v>
      </c>
    </row>
    <row r="3" spans="1:12" x14ac:dyDescent="0.25">
      <c r="D3" s="9" t="s">
        <v>7</v>
      </c>
      <c r="E3" s="10">
        <v>43170</v>
      </c>
      <c r="F3" s="11">
        <v>0.39583333333333298</v>
      </c>
      <c r="G3" s="5">
        <f t="shared" ref="G3:G11" si="0">E3+F3</f>
        <v>43170.395833333336</v>
      </c>
      <c r="H3" s="14">
        <f ca="1">INDEX(G$2:G12,MATCH(NOW(),G$2:G12)+1)</f>
        <v>43257.520833333336</v>
      </c>
      <c r="I3" s="14">
        <f t="array" aca="1" ref="I3" ca="1">MIN(IF(G$2:G$11&gt;B$1,G$2:G$11))</f>
        <v>43257.520833333336</v>
      </c>
      <c r="K3" s="16">
        <f t="shared" ref="K3:K11" si="1">LARGE(G:G,ROW()-1)</f>
        <v>43373.6875</v>
      </c>
      <c r="L3" s="16">
        <f ca="1">INDEX(K$2:K$11,MATCH(L2+0.1,K$2:K$11,-1),1)</f>
        <v>43286.5625</v>
      </c>
    </row>
    <row r="4" spans="1:12" x14ac:dyDescent="0.25">
      <c r="D4" s="9" t="s">
        <v>6</v>
      </c>
      <c r="E4" s="10">
        <v>43199</v>
      </c>
      <c r="F4" s="11">
        <v>0.4375</v>
      </c>
      <c r="G4" s="5">
        <f t="shared" si="0"/>
        <v>43199.4375</v>
      </c>
      <c r="H4" s="14">
        <f ca="1">INDEX(G$2:G13,MATCH(NOW(),G$2:G13)+1)</f>
        <v>43257.520833333336</v>
      </c>
      <c r="I4" s="14">
        <f t="array" aca="1" ref="I4" ca="1">MIN(IF(G$2:G$11&gt;B$1,G$2:G$11))</f>
        <v>43257.520833333336</v>
      </c>
      <c r="K4" s="16">
        <f t="shared" si="1"/>
        <v>43344.645833333336</v>
      </c>
      <c r="L4" s="16">
        <f ca="1">INDEX(K$2:K$11,MATCH(L3+0.1,K$2:K$11,-1),1)</f>
        <v>43315.604166666664</v>
      </c>
    </row>
    <row r="5" spans="1:12" x14ac:dyDescent="0.25">
      <c r="D5" s="9" t="s">
        <v>15</v>
      </c>
      <c r="E5" s="10">
        <v>43228</v>
      </c>
      <c r="F5" s="11">
        <v>0.47916666666666702</v>
      </c>
      <c r="G5" s="5">
        <f t="shared" si="0"/>
        <v>43228.479166666664</v>
      </c>
      <c r="H5" s="14">
        <f ca="1">INDEX(G$2:G14,MATCH(NOW(),G$2:G14)+1)</f>
        <v>43257.520833333336</v>
      </c>
      <c r="I5" s="14">
        <f t="array" aca="1" ref="I5" ca="1">MIN(IF(G$2:G$11&gt;B$1,G$2:G$11))</f>
        <v>43257.520833333336</v>
      </c>
      <c r="K5" s="16">
        <f t="shared" si="1"/>
        <v>43315.604166666664</v>
      </c>
      <c r="L5" s="16">
        <f ca="1">INDEX(K$2:K$11,MATCH(L4+0.1,K$2:K$11,-1),1)</f>
        <v>43344.645833333336</v>
      </c>
    </row>
    <row r="6" spans="1:12" x14ac:dyDescent="0.25">
      <c r="D6" s="9" t="s">
        <v>16</v>
      </c>
      <c r="E6" s="10">
        <v>43257</v>
      </c>
      <c r="F6" s="11">
        <v>0.52083333333333304</v>
      </c>
      <c r="G6" s="5">
        <f t="shared" si="0"/>
        <v>43257.520833333336</v>
      </c>
      <c r="H6" s="14">
        <f ca="1">INDEX(G$2:G15,MATCH(NOW(),G$2:G15)+1)</f>
        <v>43257.520833333336</v>
      </c>
      <c r="I6" s="14">
        <f t="array" aca="1" ref="I6" ca="1">MIN(IF(G$2:G$11&gt;B$1,G$2:G$11))</f>
        <v>43257.520833333336</v>
      </c>
      <c r="K6" s="16">
        <f t="shared" si="1"/>
        <v>43286.5625</v>
      </c>
      <c r="L6" s="16">
        <f ca="1">INDEX(K$2:K$11,MATCH(L5+0.1,K$2:K$11,-1),1)</f>
        <v>43373.6875</v>
      </c>
    </row>
    <row r="7" spans="1:12" x14ac:dyDescent="0.25">
      <c r="D7" s="9" t="s">
        <v>17</v>
      </c>
      <c r="E7" s="10">
        <v>43286</v>
      </c>
      <c r="F7" s="11">
        <v>0.5625</v>
      </c>
      <c r="G7" s="5">
        <f t="shared" si="0"/>
        <v>43286.5625</v>
      </c>
      <c r="H7" s="14">
        <f ca="1">INDEX(G$2:G16,MATCH(NOW(),G$2:G16)+1)</f>
        <v>43257.520833333336</v>
      </c>
      <c r="I7" s="14">
        <f t="array" aca="1" ref="I7" ca="1">MIN(IF(G$2:G$11&gt;B$1,G$2:G$11))</f>
        <v>43257.520833333336</v>
      </c>
      <c r="K7" s="16">
        <f t="shared" si="1"/>
        <v>43257.520833333336</v>
      </c>
      <c r="L7" s="16">
        <f ca="1">INDEX(K$2:K$11,MATCH(L6+0.1,K$2:K$11,-1),1)</f>
        <v>43402.729166666664</v>
      </c>
    </row>
    <row r="8" spans="1:12" x14ac:dyDescent="0.25">
      <c r="D8" s="9" t="s">
        <v>18</v>
      </c>
      <c r="E8" s="10">
        <v>43315</v>
      </c>
      <c r="F8" s="11">
        <v>0.60416666666666696</v>
      </c>
      <c r="G8" s="5">
        <f t="shared" si="0"/>
        <v>43315.604166666664</v>
      </c>
      <c r="H8" s="14">
        <f ca="1">INDEX(G$2:G17,MATCH(NOW(),G$2:G17)+1)</f>
        <v>43257.520833333336</v>
      </c>
      <c r="I8" s="14">
        <f t="array" aca="1" ref="I8" ca="1">MIN(IF(G$2:G$11&gt;B$1,G$2:G$11))</f>
        <v>43257.520833333336</v>
      </c>
      <c r="K8" s="16">
        <f t="shared" si="1"/>
        <v>43228.479166666664</v>
      </c>
      <c r="L8" s="16" t="str">
        <f>IFERROR(INDEX(K$2:K$11,MATCH(#REF!+0.1,K$2:K$11,-1),1),"")</f>
        <v/>
      </c>
    </row>
    <row r="9" spans="1:12" x14ac:dyDescent="0.25">
      <c r="D9" s="9" t="s">
        <v>19</v>
      </c>
      <c r="E9" s="10">
        <v>43344</v>
      </c>
      <c r="F9" s="11">
        <v>0.64583333333333304</v>
      </c>
      <c r="G9" s="5">
        <f t="shared" si="0"/>
        <v>43344.645833333336</v>
      </c>
      <c r="H9" s="14">
        <f ca="1">INDEX(G$2:G18,MATCH(NOW(),G$2:G18)+1)</f>
        <v>43257.520833333336</v>
      </c>
      <c r="I9" s="14">
        <f t="array" aca="1" ref="I9" ca="1">MIN(IF(G$2:G$11&gt;B$1,G$2:G$11))</f>
        <v>43257.520833333336</v>
      </c>
      <c r="K9" s="16">
        <f t="shared" si="1"/>
        <v>43199.4375</v>
      </c>
      <c r="L9" s="16" t="str">
        <f t="shared" ref="L8:L11" si="2">IFERROR(INDEX(K$2:K$11,MATCH(L8+0.1,K$2:K$11,-1),1),"")</f>
        <v/>
      </c>
    </row>
    <row r="10" spans="1:12" x14ac:dyDescent="0.25">
      <c r="D10" s="9" t="s">
        <v>20</v>
      </c>
      <c r="E10" s="10">
        <v>43373</v>
      </c>
      <c r="F10" s="11">
        <v>0.6875</v>
      </c>
      <c r="G10" s="5">
        <f t="shared" si="0"/>
        <v>43373.6875</v>
      </c>
      <c r="H10" s="14">
        <f ca="1">INDEX(G$2:G19,MATCH(NOW(),G$2:G19)+1)</f>
        <v>43257.520833333336</v>
      </c>
      <c r="I10" s="14">
        <f t="array" aca="1" ref="I10" ca="1">MIN(IF(G$2:G$11&gt;B$1,G$2:G$11))</f>
        <v>43257.520833333336</v>
      </c>
      <c r="K10" s="16">
        <f t="shared" si="1"/>
        <v>43170.395833333336</v>
      </c>
      <c r="L10" s="16" t="str">
        <f t="shared" si="2"/>
        <v/>
      </c>
    </row>
    <row r="11" spans="1:12" x14ac:dyDescent="0.25">
      <c r="D11" s="9" t="s">
        <v>20</v>
      </c>
      <c r="E11" s="10">
        <v>43402</v>
      </c>
      <c r="F11" s="11">
        <v>0.72916666666666696</v>
      </c>
      <c r="G11" s="5">
        <f t="shared" si="0"/>
        <v>43402.729166666664</v>
      </c>
      <c r="H11" s="14">
        <f ca="1">INDEX(G$2:G20,MATCH(NOW(),G$2:G20)+1)</f>
        <v>43257.520833333336</v>
      </c>
      <c r="I11" s="14">
        <f t="array" aca="1" ref="I11" ca="1">MIN(IF(G$2:G$11&gt;B$1,G$2:G$11))</f>
        <v>43257.520833333336</v>
      </c>
      <c r="K11" s="16">
        <f t="shared" si="1"/>
        <v>43141.354166666664</v>
      </c>
      <c r="L11" s="16" t="str">
        <f t="shared" si="2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Julien Pereira</cp:lastModifiedBy>
  <dcterms:created xsi:type="dcterms:W3CDTF">2018-05-30T13:08:32Z</dcterms:created>
  <dcterms:modified xsi:type="dcterms:W3CDTF">2018-06-01T09:48:40Z</dcterms:modified>
</cp:coreProperties>
</file>