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P:\PERSONNEL\Excel\"/>
    </mc:Choice>
  </mc:AlternateContent>
  <xr:revisionPtr revIDLastSave="0" documentId="10_ncr:100000_{5742E3E3-D469-4B8E-A3D9-810AF0847834}" xr6:coauthVersionLast="31" xr6:coauthVersionMax="31" xr10:uidLastSave="{00000000-0000-0000-0000-000000000000}"/>
  <bookViews>
    <workbookView xWindow="0" yWindow="0" windowWidth="19200" windowHeight="12615" activeTab="1" xr2:uid="{00000000-000D-0000-FFFF-FFFF00000000}"/>
  </bookViews>
  <sheets>
    <sheet name="Questionnaire" sheetId="1" r:id="rId1"/>
    <sheet name="Edition" sheetId="7" r:id="rId2"/>
    <sheet name="image" sheetId="8" r:id="rId3"/>
  </sheets>
  <definedNames>
    <definedName name="test">Questionnaire!$3:$9</definedName>
  </definedNames>
  <calcPr calcId="179017"/>
</workbook>
</file>

<file path=xl/calcChain.xml><?xml version="1.0" encoding="utf-8"?>
<calcChain xmlns="http://schemas.openxmlformats.org/spreadsheetml/2006/main">
  <c r="O4" i="1" l="1"/>
  <c r="O3" i="1"/>
  <c r="O2" i="1"/>
  <c r="M12" i="1"/>
  <c r="N12" i="1"/>
  <c r="M13" i="1"/>
  <c r="N13" i="1"/>
  <c r="M14" i="1"/>
  <c r="N14" i="1"/>
  <c r="M15" i="1"/>
  <c r="N15" i="1"/>
  <c r="M16" i="1"/>
  <c r="N16" i="1"/>
  <c r="M17" i="1"/>
  <c r="N17" i="1"/>
  <c r="M18" i="1"/>
  <c r="N18" i="1"/>
  <c r="M19" i="1"/>
  <c r="N19" i="1"/>
  <c r="M20" i="1"/>
  <c r="N20" i="1"/>
  <c r="M21" i="1"/>
  <c r="N21" i="1"/>
  <c r="M22" i="1"/>
  <c r="N22" i="1"/>
  <c r="M23" i="1"/>
  <c r="N23" i="1"/>
  <c r="M24" i="1"/>
  <c r="N24" i="1"/>
  <c r="M25" i="1"/>
  <c r="N25" i="1"/>
  <c r="M26" i="1"/>
  <c r="N26" i="1"/>
  <c r="M27" i="1"/>
  <c r="N27" i="1"/>
  <c r="M28" i="1"/>
  <c r="N28" i="1"/>
  <c r="M30" i="1"/>
  <c r="N30" i="1"/>
  <c r="M31" i="1"/>
  <c r="N31" i="1"/>
  <c r="M32" i="1"/>
  <c r="N32" i="1"/>
  <c r="M33" i="1"/>
  <c r="N33" i="1"/>
  <c r="M34" i="1"/>
  <c r="N34" i="1"/>
  <c r="M36" i="1"/>
  <c r="N36" i="1"/>
  <c r="M37" i="1"/>
  <c r="N37" i="1"/>
  <c r="M38" i="1"/>
  <c r="N38" i="1"/>
  <c r="M39" i="1"/>
  <c r="N39" i="1"/>
  <c r="M40" i="1"/>
  <c r="N40" i="1"/>
  <c r="M41" i="1"/>
  <c r="N41" i="1"/>
  <c r="M42" i="1"/>
  <c r="N42" i="1"/>
  <c r="M43" i="1"/>
  <c r="N43" i="1"/>
  <c r="M45" i="1"/>
  <c r="N45" i="1"/>
  <c r="M46" i="1"/>
  <c r="N46" i="1"/>
  <c r="M47" i="1"/>
  <c r="N47" i="1"/>
  <c r="M48" i="1"/>
  <c r="N48" i="1"/>
  <c r="M49" i="1"/>
  <c r="N49" i="1"/>
  <c r="M50" i="1"/>
  <c r="N50" i="1"/>
  <c r="M51" i="1"/>
  <c r="N51" i="1"/>
  <c r="M53" i="1"/>
  <c r="N53" i="1"/>
  <c r="M55" i="1"/>
  <c r="N55" i="1"/>
  <c r="M56" i="1"/>
  <c r="N56" i="1"/>
  <c r="M57" i="1"/>
  <c r="N57" i="1"/>
  <c r="M58" i="1"/>
  <c r="N58" i="1"/>
  <c r="M60" i="1"/>
  <c r="N60" i="1"/>
  <c r="M61" i="1"/>
  <c r="N61" i="1"/>
  <c r="N11" i="1"/>
  <c r="M11" i="1"/>
  <c r="B30" i="1"/>
  <c r="B46" i="1"/>
  <c r="C46" i="1"/>
  <c r="B36" i="1"/>
  <c r="A34" i="1"/>
  <c r="D34" i="1" s="1"/>
  <c r="A28" i="1"/>
  <c r="D28" i="1" s="1"/>
  <c r="A58" i="1"/>
  <c r="D58" i="1" s="1"/>
  <c r="M59" i="1" s="1"/>
  <c r="A51" i="1"/>
  <c r="D51" i="1" s="1"/>
  <c r="A43" i="1"/>
  <c r="A44" i="1" s="1"/>
  <c r="A11" i="1"/>
  <c r="A61" i="1"/>
  <c r="A19" i="1"/>
  <c r="A29" i="1"/>
  <c r="A24" i="1"/>
  <c r="A25" i="1"/>
  <c r="A26" i="1"/>
  <c r="A27" i="1"/>
  <c r="A23" i="1"/>
  <c r="A22" i="1"/>
  <c r="A18" i="1"/>
  <c r="A17" i="1"/>
  <c r="A16" i="1"/>
  <c r="A15" i="1"/>
  <c r="A10" i="1"/>
  <c r="F10" i="1" s="1"/>
  <c r="A14" i="1"/>
  <c r="A40" i="1"/>
  <c r="A49" i="1"/>
  <c r="A47" i="1"/>
  <c r="A48" i="1"/>
  <c r="A37" i="1"/>
  <c r="A38" i="1"/>
  <c r="A39" i="1"/>
  <c r="A42" i="1"/>
  <c r="A41" i="1"/>
  <c r="M44" i="1"/>
  <c r="A46" i="1"/>
  <c r="N44" i="1"/>
  <c r="A52" i="1" l="1"/>
  <c r="B59" i="1"/>
  <c r="M52" i="1"/>
  <c r="N52" i="1"/>
  <c r="A53" i="1"/>
  <c r="D53" i="1" s="1"/>
  <c r="A31" i="1"/>
  <c r="A30" i="1"/>
  <c r="A32" i="1"/>
  <c r="A33" i="1"/>
  <c r="M29" i="1"/>
  <c r="A36" i="1"/>
  <c r="N29" i="1"/>
  <c r="N35" i="1"/>
  <c r="A35" i="1"/>
  <c r="M35" i="1"/>
  <c r="N59" i="1"/>
  <c r="N54" i="1" l="1"/>
  <c r="A56" i="1"/>
  <c r="A55" i="1"/>
  <c r="M54" i="1"/>
  <c r="A5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AdminDSI</author>
  </authors>
  <commentList>
    <comment ref="E10" authorId="0" shapeId="0" xr:uid="{00000000-0006-0000-0000-000001000000}">
      <text>
        <r>
          <rPr>
            <b/>
            <sz val="9"/>
            <color indexed="81"/>
            <rFont val="Tahoma"/>
            <family val="2"/>
          </rPr>
          <t>AdminDSI:</t>
        </r>
        <r>
          <rPr>
            <sz val="9"/>
            <color indexed="81"/>
            <rFont val="Tahoma"/>
            <family val="2"/>
          </rPr>
          <t xml:space="preserve">
Si non à A1</t>
        </r>
      </text>
    </comment>
    <comment ref="F11" authorId="0" shapeId="0" xr:uid="{00000000-0006-0000-0000-000002000000}">
      <text>
        <r>
          <rPr>
            <b/>
            <sz val="9"/>
            <color indexed="81"/>
            <rFont val="Tahoma"/>
            <family val="2"/>
          </rPr>
          <t>AdminDSI:</t>
        </r>
        <r>
          <rPr>
            <sz val="9"/>
            <color indexed="81"/>
            <rFont val="Tahoma"/>
            <family val="2"/>
          </rPr>
          <t xml:space="preserve">
si non  a A3</t>
        </r>
      </text>
    </comment>
    <comment ref="G11" authorId="0" shapeId="0" xr:uid="{00000000-0006-0000-0000-000003000000}">
      <text>
        <r>
          <rPr>
            <b/>
            <sz val="9"/>
            <color indexed="81"/>
            <rFont val="Tahoma"/>
            <family val="2"/>
          </rPr>
          <t>AdminDSI:</t>
        </r>
        <r>
          <rPr>
            <sz val="9"/>
            <color indexed="81"/>
            <rFont val="Tahoma"/>
            <family val="2"/>
          </rPr>
          <t xml:space="preserve">
Si ouii à A3</t>
        </r>
      </text>
    </comment>
    <comment ref="E14" authorId="0" shapeId="0" xr:uid="{00000000-0006-0000-0000-000004000000}">
      <text>
        <r>
          <rPr>
            <b/>
            <sz val="9"/>
            <color indexed="81"/>
            <rFont val="Tahoma"/>
            <family val="2"/>
          </rPr>
          <t>AdminDSI:</t>
        </r>
        <r>
          <rPr>
            <sz val="9"/>
            <color indexed="81"/>
            <rFont val="Tahoma"/>
            <family val="2"/>
          </rPr>
          <t xml:space="preserve">
Si oui a A3</t>
        </r>
      </text>
    </comment>
    <comment ref="F15" authorId="0" shapeId="0" xr:uid="{00000000-0006-0000-0000-000005000000}">
      <text>
        <r>
          <rPr>
            <b/>
            <sz val="9"/>
            <color indexed="81"/>
            <rFont val="Tahoma"/>
            <family val="2"/>
          </rPr>
          <t>AdminDSI:</t>
        </r>
        <r>
          <rPr>
            <sz val="9"/>
            <color indexed="81"/>
            <rFont val="Tahoma"/>
            <family val="2"/>
          </rPr>
          <t xml:space="preserve">
Si oui à A9 </t>
        </r>
      </text>
    </comment>
    <comment ref="E16" authorId="0" shapeId="0" xr:uid="{00000000-0006-0000-0000-000006000000}">
      <text>
        <r>
          <rPr>
            <b/>
            <sz val="9"/>
            <color indexed="81"/>
            <rFont val="Tahoma"/>
            <family val="2"/>
          </rPr>
          <t>AdminDSI:</t>
        </r>
        <r>
          <rPr>
            <sz val="9"/>
            <color indexed="81"/>
            <rFont val="Tahoma"/>
            <family val="2"/>
          </rPr>
          <t xml:space="preserve">
Si non a A9</t>
        </r>
      </text>
    </comment>
    <comment ref="F17" authorId="0" shapeId="0" xr:uid="{00000000-0006-0000-0000-000007000000}">
      <text>
        <r>
          <rPr>
            <b/>
            <sz val="9"/>
            <color indexed="81"/>
            <rFont val="Tahoma"/>
            <family val="2"/>
          </rPr>
          <t>AdminDSI:</t>
        </r>
        <r>
          <rPr>
            <sz val="9"/>
            <color indexed="81"/>
            <rFont val="Tahoma"/>
            <family val="2"/>
          </rPr>
          <t xml:space="preserve">
S oui A12</t>
        </r>
      </text>
    </comment>
    <comment ref="E18" authorId="0" shapeId="0" xr:uid="{00000000-0006-0000-0000-000008000000}">
      <text>
        <r>
          <rPr>
            <b/>
            <sz val="9"/>
            <color indexed="81"/>
            <rFont val="Tahoma"/>
            <family val="2"/>
          </rPr>
          <t>AdminDSI:</t>
        </r>
        <r>
          <rPr>
            <sz val="9"/>
            <color indexed="81"/>
            <rFont val="Tahoma"/>
            <family val="2"/>
          </rPr>
          <t xml:space="preserve">
question a la suite de A12 et en complement de A12</t>
        </r>
      </text>
    </comment>
    <comment ref="F19" authorId="0" shapeId="0" xr:uid="{00000000-0006-0000-0000-000009000000}">
      <text>
        <r>
          <rPr>
            <b/>
            <sz val="9"/>
            <color indexed="81"/>
            <rFont val="Tahoma"/>
            <family val="2"/>
          </rPr>
          <t>AdminDSI:</t>
        </r>
        <r>
          <rPr>
            <sz val="9"/>
            <color indexed="81"/>
            <rFont val="Tahoma"/>
            <family val="2"/>
          </rPr>
          <t xml:space="preserve">
Si non a A16mais oui à A12</t>
        </r>
      </text>
    </comment>
    <comment ref="G19" authorId="0" shapeId="0" xr:uid="{00000000-0006-0000-0000-00000A000000}">
      <text>
        <r>
          <rPr>
            <b/>
            <sz val="9"/>
            <color indexed="81"/>
            <rFont val="Tahoma"/>
            <family val="2"/>
          </rPr>
          <t>AdminDSI:</t>
        </r>
        <r>
          <rPr>
            <sz val="9"/>
            <color indexed="81"/>
            <rFont val="Tahoma"/>
            <family val="2"/>
          </rPr>
          <t xml:space="preserve">
S oui à A16 et ioui à A12</t>
        </r>
      </text>
    </comment>
    <comment ref="E28" authorId="0" shapeId="0" xr:uid="{00000000-0006-0000-0000-00000B000000}">
      <text>
        <r>
          <rPr>
            <b/>
            <sz val="9"/>
            <color indexed="81"/>
            <rFont val="Tahoma"/>
            <family val="2"/>
          </rPr>
          <t>AdminDSI:</t>
        </r>
        <r>
          <rPr>
            <sz val="9"/>
            <color indexed="81"/>
            <rFont val="Tahoma"/>
            <family val="2"/>
          </rPr>
          <t xml:space="preserve">
Si Non à A12</t>
        </r>
      </text>
    </comment>
    <comment ref="F28" authorId="0" shapeId="0" xr:uid="{00000000-0006-0000-0000-00000C000000}">
      <text>
        <r>
          <rPr>
            <b/>
            <sz val="9"/>
            <color indexed="81"/>
            <rFont val="Tahoma"/>
            <family val="2"/>
          </rPr>
          <t>AdminDSI:</t>
        </r>
        <r>
          <rPr>
            <sz val="9"/>
            <color indexed="81"/>
            <rFont val="Tahoma"/>
            <family val="2"/>
          </rPr>
          <t xml:space="preserve">
affichage en meme temps que B25 et oui a A21</t>
        </r>
      </text>
    </comment>
    <comment ref="F33" authorId="0" shapeId="0" xr:uid="{00000000-0006-0000-0000-00000D000000}">
      <text>
        <r>
          <rPr>
            <b/>
            <sz val="9"/>
            <color indexed="81"/>
            <rFont val="Tahoma"/>
            <family val="2"/>
          </rPr>
          <t>AdminDSI:</t>
        </r>
        <r>
          <rPr>
            <sz val="9"/>
            <color indexed="81"/>
            <rFont val="Tahoma"/>
            <family val="2"/>
          </rPr>
          <t xml:space="preserve">
Oui à A30
</t>
        </r>
      </text>
    </comment>
    <comment ref="E34" authorId="0" shapeId="0" xr:uid="{00000000-0006-0000-0000-00000E000000}">
      <text>
        <r>
          <rPr>
            <b/>
            <sz val="9"/>
            <color indexed="81"/>
            <rFont val="Tahoma"/>
            <family val="2"/>
          </rPr>
          <t>AdminDSI:</t>
        </r>
        <r>
          <rPr>
            <sz val="9"/>
            <color indexed="81"/>
            <rFont val="Tahoma"/>
            <family val="2"/>
          </rPr>
          <t xml:space="preserve">
Oui à A30
</t>
        </r>
      </text>
    </comment>
    <comment ref="E36" authorId="0" shapeId="0" xr:uid="{00000000-0006-0000-0000-00000F000000}">
      <text>
        <r>
          <rPr>
            <b/>
            <sz val="9"/>
            <color indexed="81"/>
            <rFont val="Tahoma"/>
            <family val="2"/>
          </rPr>
          <t>AdminDSI:</t>
        </r>
        <r>
          <rPr>
            <sz val="9"/>
            <color indexed="81"/>
            <rFont val="Tahoma"/>
            <family val="2"/>
          </rPr>
          <t xml:space="preserve">
Si non à A22</t>
        </r>
      </text>
    </comment>
    <comment ref="F39" authorId="0" shapeId="0" xr:uid="{00000000-0006-0000-0000-000010000000}">
      <text>
        <r>
          <rPr>
            <b/>
            <sz val="9"/>
            <color indexed="81"/>
            <rFont val="Tahoma"/>
            <family val="2"/>
          </rPr>
          <t>AdminDSI:</t>
        </r>
        <r>
          <rPr>
            <sz val="9"/>
            <color indexed="81"/>
            <rFont val="Tahoma"/>
            <family val="2"/>
          </rPr>
          <t xml:space="preserve">
Recommandation pour typologie accès secondaire d'extraction A27</t>
        </r>
      </text>
    </comment>
    <comment ref="E43" authorId="0" shapeId="0" xr:uid="{00000000-0006-0000-0000-000011000000}">
      <text>
        <r>
          <rPr>
            <b/>
            <sz val="9"/>
            <color indexed="81"/>
            <rFont val="Tahoma"/>
            <family val="2"/>
          </rPr>
          <t>AdminDSI:</t>
        </r>
        <r>
          <rPr>
            <sz val="9"/>
            <color indexed="81"/>
            <rFont val="Tahoma"/>
            <family val="2"/>
          </rPr>
          <t xml:space="preserve">
S oui à A24
</t>
        </r>
      </text>
    </comment>
    <comment ref="E51" authorId="0" shapeId="0" xr:uid="{00000000-0006-0000-0000-000012000000}">
      <text>
        <r>
          <rPr>
            <b/>
            <sz val="9"/>
            <color indexed="81"/>
            <rFont val="Tahoma"/>
            <family val="2"/>
          </rPr>
          <t>AdminDSI:</t>
        </r>
        <r>
          <rPr>
            <sz val="9"/>
            <color indexed="81"/>
            <rFont val="Tahoma"/>
            <family val="2"/>
          </rPr>
          <t xml:space="preserve">
Oui à A30
</t>
        </r>
      </text>
    </comment>
    <comment ref="F51" authorId="0" shapeId="0" xr:uid="{00000000-0006-0000-0000-000013000000}">
      <text>
        <r>
          <rPr>
            <b/>
            <sz val="9"/>
            <color indexed="81"/>
            <rFont val="Tahoma"/>
            <family val="2"/>
          </rPr>
          <t>AdminDSI:</t>
        </r>
        <r>
          <rPr>
            <sz val="9"/>
            <color indexed="81"/>
            <rFont val="Tahoma"/>
            <family val="2"/>
          </rPr>
          <t xml:space="preserve">
S oui à A30</t>
        </r>
      </text>
    </comment>
    <comment ref="E53" authorId="0" shapeId="0" xr:uid="{00000000-0006-0000-0000-000014000000}">
      <text>
        <r>
          <rPr>
            <b/>
            <sz val="9"/>
            <color indexed="81"/>
            <rFont val="Tahoma"/>
            <family val="2"/>
          </rPr>
          <t>AdminDSI:</t>
        </r>
        <r>
          <rPr>
            <sz val="9"/>
            <color indexed="81"/>
            <rFont val="Tahoma"/>
            <family val="2"/>
          </rPr>
          <t xml:space="preserve">
Si non à A30Reviens sur la question A33
</t>
        </r>
      </text>
    </comment>
    <comment ref="E58" authorId="0" shapeId="0" xr:uid="{00000000-0006-0000-0000-000015000000}">
      <text>
        <r>
          <rPr>
            <b/>
            <sz val="9"/>
            <color indexed="81"/>
            <rFont val="Tahoma"/>
            <family val="2"/>
          </rPr>
          <t>AdminDSI:</t>
        </r>
        <r>
          <rPr>
            <sz val="9"/>
            <color indexed="81"/>
            <rFont val="Tahoma"/>
            <family val="2"/>
          </rPr>
          <t xml:space="preserve">
Si non a A35
</t>
        </r>
      </text>
    </comment>
    <comment ref="E61" authorId="0" shapeId="0" xr:uid="{00000000-0006-0000-0000-000016000000}">
      <text>
        <r>
          <rPr>
            <b/>
            <sz val="9"/>
            <color indexed="81"/>
            <rFont val="Tahoma"/>
            <family val="2"/>
          </rPr>
          <t>AdminDSI:</t>
        </r>
        <r>
          <rPr>
            <sz val="9"/>
            <color indexed="81"/>
            <rFont val="Tahoma"/>
            <family val="2"/>
          </rPr>
          <t xml:space="preserve">
Si non a A34</t>
        </r>
      </text>
    </comment>
  </commentList>
</comments>
</file>

<file path=xl/sharedStrings.xml><?xml version="1.0" encoding="utf-8"?>
<sst xmlns="http://schemas.openxmlformats.org/spreadsheetml/2006/main" count="114" uniqueCount="82">
  <si>
    <t>non</t>
  </si>
  <si>
    <t>Y a til un risque de chute lors de la circulation dans l'espace confiné</t>
  </si>
  <si>
    <t>Y a-t-il un risque lié à l’atmosphère (toxique, oxyprivé et/ou ATEX)</t>
  </si>
  <si>
    <t>Existe-t-il un risque de chute lors de la circulation dans l’espace confiné ?</t>
  </si>
  <si>
    <t>Les dimensions de l'accès sont-ils supérieurs à 600x600 mm</t>
  </si>
  <si>
    <t>Un dispositif d’ancrage est présent et utilisé pour l’accès à l’espace confiné</t>
  </si>
  <si>
    <t>La progression entre l'accès et le lieu d'intervention est une progression verticale uniquement?</t>
  </si>
  <si>
    <t>Le déplacement n’est pas complexifié par la présence d’obstacles, de compartiment, de palier</t>
  </si>
  <si>
    <t xml:space="preserve">Les dispositions de l’accès d’intervention permettent une extraction de victime sans entrée </t>
  </si>
  <si>
    <t>Existe-t-il un accès secondaire ?</t>
  </si>
  <si>
    <t>L’accès a des dimensions supérieures à la gaine de
ventilation</t>
  </si>
  <si>
    <t>L’accès se situe à proximité immédiate ou au-dessus de
la zone d’intervention</t>
  </si>
  <si>
    <t>Il n’y a pas d’obstacles, de compartiment, de palier entre l’accès secondaire et le point d’intervention</t>
  </si>
  <si>
    <t>l’accès se situe-t-il à la verticale du point d’intervention?</t>
  </si>
  <si>
    <t xml:space="preserve">Un dispositif d’ancrage est disponible ou peut être mis en place sur l’accès secondaire </t>
  </si>
  <si>
    <t>oui</t>
  </si>
  <si>
    <t>Disposer d'un treuil de sauvetage au point d'intervention</t>
  </si>
  <si>
    <t>Y-a t -il un risque d'ensevellissement</t>
  </si>
  <si>
    <t xml:space="preserve">Un accès secondaire rend possible une extraction de victime sans entrée </t>
  </si>
  <si>
    <t>Extraction de la victime</t>
  </si>
  <si>
    <t>Numero du permis d'entrer</t>
  </si>
  <si>
    <t>Nom de l'entreprise</t>
  </si>
  <si>
    <t>Effectif</t>
  </si>
  <si>
    <t>L’accès principal rend possible la ventilation ,</t>
  </si>
  <si>
    <t xml:space="preserve">Cet accès permet la ventilation au plus prochede la victime </t>
  </si>
  <si>
    <t>Accès principal permet-il la ventilation?</t>
  </si>
  <si>
    <t>Impossible de générer un plan de secours interne générique avec les accès actuels</t>
  </si>
  <si>
    <t>Question pour la conduite à tenir en cas d'accident en Espace Confiné</t>
  </si>
  <si>
    <t>L’entrée de l’espace clos se fait : A la verticale par le haut ou a l’horizontale avec descente dès l’entrée</t>
  </si>
  <si>
    <t>Lors de l’intervention, le travailleur a son harnais attaché en tout temps ou aucun n’intervenant ne peut être seul dans la zone</t>
  </si>
  <si>
    <t>Y-a-t-il une ouverture à proximité?</t>
  </si>
  <si>
    <t>L’accès a des dimensions supérieures à la gaine de ventilation</t>
  </si>
  <si>
    <t>L’accès se situe à proximité immédiate ou au-dessus de la zone d’intervention</t>
  </si>
  <si>
    <t>Obligation oui</t>
  </si>
  <si>
    <t>obligation non</t>
  </si>
  <si>
    <t>Intervention oui</t>
  </si>
  <si>
    <t>intervention non</t>
  </si>
  <si>
    <t>Le surveillant alerte la salle centrale pour demande d’intervention des SST</t>
  </si>
  <si>
    <t>Un intervenant reste aux cotés de la victime (si plusieurs intervenants)</t>
  </si>
  <si>
    <t>Le surveillant alerte la salle centrale pour demande d’intervention des secouristes précisant le risque de chute</t>
  </si>
  <si>
    <t>de hauteur</t>
  </si>
  <si>
    <t>- entrent dans l’espace confiné pour porter secours à la victime.</t>
  </si>
  <si>
    <t>Les intervenants doivent être attachés à un dispositif de rappel disposant d’un treuil en permanence</t>
  </si>
  <si>
    <t>En présence d’alarme de détection gaz, les secours ne peuvent pénétrer dans l’enceinte confinée sans Appareil
Respiratoire Isolant.
En cas de déclenchement de l’alarme d’un détecteur gaz,
Les intervenants :
-mettent leur masque auto-sauveteur
-évacuent l’espace confiné
Le surveillant
-Rappelle si besoin de mettre le masque auto sauveteur et l’ordre d’évacuation aux intervenants,
-Vérifie que l’ensemble des intervenants aient quitté l’espace confiné,
-Interdit l’accès à l’espace confiné.</t>
  </si>
  <si>
    <t>Disposer d'un treuil de sauvetage et d’une potence prêts à l’emploi au point d'extraction</t>
  </si>
  <si>
    <t>Disposer d’un ventilateur de soufflage mobile au plus près de l’accès (Accès identifié pour le soufflage)</t>
  </si>
  <si>
    <t>Obligations</t>
  </si>
  <si>
    <t>Interventions</t>
  </si>
  <si>
    <t>Test de reference</t>
  </si>
  <si>
    <t>pas d'information</t>
  </si>
  <si>
    <t>Référence des ouvertures/Accès</t>
  </si>
  <si>
    <t>En cas de surveillance dédiée le surveillant doit être SST
Chaque intervenant doivent disposer d’une lampe frontale (ATEX si nécessaire)
Rappel général : Le surveillant ne doit en aucun cas pénétrer dans l’espace confiné.
En cas de perte d’électricité (éclairage ventilation), évacuer l’espace confiné.
En cas de blessure ou de malaise dans l’espace confiné n’impactant pas les capacités motrices de la victime, faire sortir la victime de l’espace confiné.</t>
  </si>
  <si>
    <t>L’espace confiné présente t il des risques immédiats empêchant l’entrée des secours  ?
(Atmosphère dangereuse, ensevelissement)</t>
  </si>
  <si>
    <t>En cas de blessure ou de malaise dans l’espace confiné provoquant l’incapacité de la victime d’évacuer par ses propres
moyens :
Le surveillant alerte la salle centrale pour demande d’intervention des SST
Un intervenant reste aux cotés de la victime (si plusieurs intervenants)
Les secouristes    entre dans l’espace confiné pour porter secours à la victime</t>
  </si>
  <si>
    <t>Vérifier avant l’intervention la présence de SST formé au travail en hauteur
Le surveillant alerte la salle centrale pour demande d’intervention des secouristes précisant le risque de chute
de hauteur
Un intervenant reste aux cotés de la victime (si plusieurs intervenants)
Les secouristes    :
- s’équipent des protections contre les risques de chute de hauteur,
- entrent dans l’espace confiné pour porter secours à la victime.</t>
  </si>
  <si>
    <t>Les intervenants doivent être attachés à un dispositif de rappel en permanence
Les secours    ne sont pas autorisés à pénétrer suite à un évènement d’ensevelissement
Le surveillant
-Alerte la salle centrale pour demande d’intervention des secours (interne + externe) précisant l’ensevelissement,
-Extrait la victime de l’espace confiné à l’aide du treuil de sauvetage
Les secouristes    :
-N’entrent pas dans l’espace confiné
-Prennent en charge la victime à l’extérieur de l’espace confiné, en attente des secours</t>
  </si>
  <si>
    <t>Avoir à disposition des détecteurs de gaz et des masques auto-sauveteurs pour les secours    à l’entrée de
l’espace confiné,
Disposer d’un ventilateur de soufflage mobile au plus près de l’accès (Accès identifié pour le soufflage)
En présence d’alarme de détection gaz, les secours ne peuvent pénétrer dans l’enceinte confinée sans Appareil
Respiratoire Isolant.
En cas de déclenchement de l’alarme d’un détecteur gaz,
Les intervenants :
-mettent leur masque auto-sauveteur
-évacuent l’espace confiné
Le surveillant
-Rappelle si besoin de mettre le masque auto sauveteur et l’ordre d’évacuation aux intervenants,
-Vérifie que l’ensemble des intervena</t>
  </si>
  <si>
    <t>En cas de blessure ou de malaise dans l’espace confiné provoquant l’un capacité de la victime d’évacuer par ses
propres moyens et en l’absence d’alarme :
Le surveillant
-alerte la salle centrale pour demande d’intervention des SST
-réalise les mesures de gaz au sein de l’espace confiné
-Indique à l’équipe de secours par où introduire le ventilateur et la position de la victime
Un intervenant
-reste aux cotés de la victime (si plusieurs intervenants)
-aide à la mise en place de la ventilation complémentaire proche de la victime
Les secouristes   
-Mettent en place le dispositif de soufflage au plus près de la victime
-S’équipent de détecteur de gaz adapté à l’espace confiné
-Prennent chacun un masque auto-sauveteur,
-Entre dans l’espace confiné pour porter secours à la victime</t>
  </si>
  <si>
    <t>Vérifier avant l’intervention la présence de SST formé au travail en hauteur
En cas de blessure ou de malaise dans l’espace confiné provoquant l’un capacité de la victime d’évacuer par ses
propres moyens et en l’absence d’alarme :
Le surveillant
-alerte la salle centrale pour demande d’intervention des secouristes précisant le risque de chute de hauteur
-réalise les mesures de gaz au sein de l’espace confiné
-Indique à l’équipe de secours par où introduire le ventilateur et la position de la victime
Un intervenant
-reste aux cotés de la victime (si plusieurs intervenants)
-aide à la mise en place de la ventilation complémentaire proche de la victime
Les secouristes    :
-Mettent en place le dispositif de soufflage au plus près de la victime
-s’équipent des protections contre les risques de chute de hauteur,
-S’équipent de détecteur de gaz adapté à l’espace confiné
-Prennent chacun un masque auto-sauveteur,
-Entrent dans l’espace confiné pour porter secours à la victime.</t>
  </si>
  <si>
    <t>Vérifier avant l’intervention la présence de SST formé au travail en hauteur
Avoir à disposition des secours         des harnais de travail en hauteur</t>
  </si>
  <si>
    <t>Les secouristes         entre dans l’espace confiné pour porter secours à la victime</t>
  </si>
  <si>
    <t>Les secouristes        :</t>
  </si>
  <si>
    <t>Les secours         ne sont pas autorisés à pénétrer suite à un évènement d’ensevelissement
Le surveillant
-Alerte la salle centrale pour demande d’intervention des secours (interne + externe) précisant l’ensevelissement,
-Extrait la victime de l’espace confiné à l’aide du treuil de sauvetage
Les secouristes         :
-N’entrent pas dans l’espace confiné
-Prennent en charge la victime à l’extérieur de l’espace confiné, en attente des secours</t>
  </si>
  <si>
    <t>Les secours         ne sont pas autorisés à pénétrer suite à un évènement d’ensevelissement</t>
  </si>
  <si>
    <t>Avoir à disposition des détecteurs de gaz et des masques auto-sauveteurs pour les secours        ,
Disposer d’un ventilateur de soufflage mobile positionné au plus près du point de ventilation identifié</t>
  </si>
  <si>
    <t>Vérifier avant l’intervention la présence de SST formé au travail en hauteur,
Avoir à disposition des secours         des harnais</t>
  </si>
  <si>
    <t>Le surveillant
-alerte la salle centrale pour demande d’intervention des secouristes précisant le risque de chute de hauteur
-réalise les mesures de gaz au sein de l’espace confiné
-Indique à l’équipe de secours par où introduire le ventilateur d’apport d’air frais et la position de la victime
Un intervenant
-reste aux cotés de la victime (si plusieurs intervenants)
-aide à la mise en place de la ventilation d’apport d’air frais au plus près de la victime
Les secouristes        :
-Mettent en place le dispositif de soufflage au plus près de la victime
-s’équipent des protections contre les risques de chute de hauteur,
-S’équipent de détecteur de gaz adapté à l’espace confiné
-Prennent chacun un masque auto-sauveteur,
-Entrent dans l’espace confiné pour porter secours à la victime.</t>
  </si>
  <si>
    <t>Le surveillant
-alerte la salle centrale pour demande d’intervention des secours
-réalise les mesures de gaz au sein de l’espace confiné
-Indique à l’équipe de secours par où introduire le ventilateur d’apport d’air frais et la position de la victime
Un intervenant
-reste aux cotés de la victime (si plusieurs intervenants)
-aide à la mise en place de la ventilation d’apport d’air frais au plus près de la victime
Les secouristes        :
-Mettent en place le dispositif de soufflage au plus près de la victime
-S’équipent de détecteur de gaz adapté à l’espace confiné
-Prennent chacun un masque auto-sauveteur,
-Entre dans l’espace confiné pour porter secours à la victime</t>
  </si>
  <si>
    <t>Disposer d'un treuil de sauvetage au point d'intervention
En cas de blessure ou de malaise dans l’espace confiné provoquant l’incapacité de la victime d’évacuer par ses
propres moyens et en cas de danger vitale :
Les intervenants
-mettent leur masque auto-sauveteur
-si nécessaire, équipe la victime de son masque auto-sauveteur
-si nécessaire attache le harnais de la victime au treuil
-évacuent l’espace confiné
Le surveillant
-Rappelle de mettre le masque auto-sauveteur et l’ordre d’évacuation aux intervenants,
-Alerte la salle centrale pour demande d’intervention des secours (interne + externe) précisant la présence
d’atmosphère dangereuse,
-Sort la victime de l’espace confiné à l’aide du treuil de sauvetage
-Vérifie que l’ensemble des intervenants aient quitté l’espace confiné,
Les secouristes        :
-N’entrent pas dans l’espace confiné
-Prennent en charge la victime à l’extérieur de l’espace confiné, en attente des secours</t>
  </si>
  <si>
    <t>Les intervenants
-mettent leur masque auto-sauveteur
-si nécessaire, équipe la victime de son masque auto-sauveteur
-si nécessaire attache le harnais de la victime au treuil
-évacuent l’espace confiné
Le surveillant
-Rappelle de mettre le masque auto-sauveteur et l’ordre d’évacuation aux intervenants,
-Alerte la salle centrale pour demande d’intervention des secours (interne + externe) précisant la présence
d’atmosphère dangereuse,
-Sort la victime de l’espace confiné à l’aide du treuil de sauvetage
-Vérifie que l’ensemble des intervenants aient quitté l’espace confiné,
Les secouristes        :
-N’entrent pas dans l’espace confiné
-Prennent en charge la victime à l’extérieur de l’espace confiné, en attente des secours</t>
  </si>
  <si>
    <t>Les intervenants
-mettent leur masque auto-sauveteur
-si nécessaire, équipe la victime de son masque auto-sauveteur
-évacuent l’espace confiné
Le surveillant
-Rappelle de mettre le masque auto-sauveteur et l’ordre d’évacuation aux intervenants,
-Alerte la salle centrale pour demande d’intervention des secours (interne + externe) précisant la présence
d’atmosphère dangereuse et la présence d’une victime dans l’espace confiné ne pouvant être extraite,
-Indique au secours le positionnement du dispositif de ventilation mobile
-Vérifie que l’ensemble des intervenants aient quitté l’espace confiné,
Les secouristes        :
-N’entrent pas dans l’espace confiné
-Mettent en place le dispositif de ventilation mobile avec un soufflage au plus près de la victime</t>
  </si>
  <si>
    <t>Disposer d’un ventilateur de soufflage mobile au plus près de l’accès (Accès identifié pour le soufflage)
En cas de blessure ou de malaise dans l’espace confiné provoquant l’incapacité de la victime d’évacuer par
ses propres moyens :
Les intervenants
-mettent leur masque auto-sauveteur
-si nécessaire, équipe la victime de son masque auto-sauveteur
-évacuent l’espace confiné
Le surveillant
-Rappelle de mettre le masque auto-sauveteur et l’ordre d’évacuation aux intervenants,
-Alerte la salle centrale pour demande d’intervention des secours (interne + externe) précisant la présence
d’atmosphère dangereuse et la présence d’une victime dans l’espace confiné ne pouvant être extraite,
-Indique au secours le positionnement du dispositif de ventilation mobile
-Vérifie que l’ensemble des intervenants aient quitté l’espace confiné,
Les secouristes        :
-N’entrent pas dans l’espace confiné
-Mettent en place le dispositif de ventilation mobile avec un soufflage au plus près de la victime</t>
  </si>
  <si>
    <t>Les intervenants
-mettent leur masque auto-sauveteur
-si nécessaire, équipe la victime de son masque auto sauveteur
-si nécessaire attache le harnais de la victime au treuil
-évacuent l’espace confiné
Le surveillant
-Rappelle de mettre le masque auto sauveteur et l’ordre d’évacuation aux intervenants,
-Alerte la salle centrale pour demande d’intervention des secours (interne + externe) précisant la présence
d’atmosphère dangereuse,
-Vérifie que l’ensemble des intervenants aient quitté l’espace confiné,
-Informe les secours du point d’extraction de la victime.
Les secouristes        :
-N’entrent pas dans l’espace confiné
-Sortent la victime de l’espace confiné à l’aide du treuil de sauvetage
-Prennent en charge la victime à l’extérieur de l’espace confiné, en attente des secours</t>
  </si>
  <si>
    <t>Disposer d'un treuil de sauvetage et d’une potence prêts à l’emploi au point d'extraction
En cas de blessure ou de malaise dans l’espace confiné provoquant l’un capacité de la victime d’évacuer par ses
propres moyens et en cas de danger vitale :
Les intervenants
-mettent leur masque auto-sauveteur
-si nécessaire, équipe la victime de son masque auto sauveteur
-si nécessaire attache le harnais de la victime au treuil
-évacuent l’espace confiné
Le surveillant
-Rappelle de mettre le masque auto sauveteur et l’ordre d’évacuation aux intervenants,
-Alerte la salle centrale pour demande d’intervention des secours (interne + externe) précisant la présence
d’atmosphère dangereuse,
-Vérifie que l’ensemble des intervenants aient quitté l’espace confiné,
-Informe les secours du point d’extraction de la victime.
Les secouristes        :
-N’entrent pas dans l’espace confiné
-Sortent la victime de l’espace confiné à l’aide du treuil de sauvetage
-Prennent en charge la victime à l’extérieur de l’espace confiné, en attente des secours</t>
  </si>
  <si>
    <t>Treuil</t>
  </si>
  <si>
    <t>Gaz</t>
  </si>
  <si>
    <t>Harnais</t>
  </si>
  <si>
    <t>Appel secours</t>
  </si>
  <si>
    <t>Image 1</t>
  </si>
  <si>
    <t>Image 2</t>
  </si>
  <si>
    <t>Image 3</t>
  </si>
  <si>
    <t>Image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</si>
</sst>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9"/>
      <color indexed="81"/>
      <name val="Tahoma"/>
      <family val="2"/>
    </font>
    <font>
      <b/>
      <sz val="9"/>
      <color indexed="81"/>
      <name val="Tahoma"/>
      <family val="2"/>
    </font>
    <font>
      <b/>
      <sz val="11"/>
      <color indexed="10"/>
      <name val="Calibri"/>
      <family val="2"/>
    </font>
    <font>
      <sz val="11"/>
      <color rgb="FFFF0000"/>
      <name val="Calibri"/>
      <family val="2"/>
      <scheme val="minor"/>
    </font>
    <font>
      <b/>
      <sz val="11"/>
      <color theme="1"/>
      <name val="Calibri"/>
      <family val="2"/>
      <scheme val="minor"/>
    </font>
    <font>
      <b/>
      <sz val="11"/>
      <color rgb="FFFF0000"/>
      <name val="Calibri"/>
      <family val="2"/>
      <scheme val="minor"/>
    </font>
    <font>
      <sz val="11"/>
      <color theme="9"/>
      <name val="Calibri"/>
      <family val="2"/>
      <scheme val="minor"/>
    </font>
    <font>
      <sz val="24"/>
      <color rgb="FFFF0000"/>
      <name val="Calibri"/>
      <family val="2"/>
      <scheme val="minor"/>
    </font>
    <font>
      <sz val="24"/>
      <color theme="9"/>
      <name val="Calibri"/>
      <family val="2"/>
      <scheme val="minor"/>
    </font>
    <font>
      <b/>
      <sz val="16"/>
      <color rgb="FF0070C0"/>
      <name val="Calibri"/>
      <family val="2"/>
      <scheme val="minor"/>
    </font>
    <font>
      <b/>
      <sz val="11"/>
      <color indexed="30"/>
      <name val="Calibri"/>
      <family val="2"/>
      <scheme val="minor"/>
    </font>
    <font>
      <b/>
      <sz val="11"/>
      <color indexed="10"/>
      <name val="Calibri"/>
      <family val="2"/>
      <scheme val="minor"/>
    </font>
    <font>
      <b/>
      <sz val="11"/>
      <color indexed="52"/>
      <name val="Calibri"/>
      <family val="2"/>
      <scheme val="minor"/>
    </font>
    <font>
      <b/>
      <sz val="28"/>
      <color rgb="FFFF0000"/>
      <name val="Calibri"/>
      <family val="2"/>
      <scheme val="minor"/>
    </font>
    <font>
      <b/>
      <i/>
      <sz val="28"/>
      <color rgb="FFFF0000"/>
      <name val="Calibri"/>
      <family val="2"/>
      <scheme val="minor"/>
    </font>
    <font>
      <b/>
      <sz val="14"/>
      <color theme="1"/>
      <name val="Calibri"/>
      <family val="2"/>
      <scheme val="minor"/>
    </font>
    <font>
      <i/>
      <sz val="11"/>
      <color theme="1"/>
      <name val="Calibri"/>
      <family val="2"/>
      <scheme val="minor"/>
    </font>
    <font>
      <b/>
      <sz val="12"/>
      <color theme="1"/>
      <name val="Calibri"/>
      <family val="2"/>
      <scheme val="minor"/>
    </font>
    <font>
      <sz val="10"/>
      <color rgb="FF303030"/>
      <name val="Arial"/>
      <family val="2"/>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7">
    <xf numFmtId="0" fontId="0" fillId="0" borderId="0" xfId="0"/>
    <xf numFmtId="0" fontId="5"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top" wrapText="1"/>
    </xf>
    <xf numFmtId="0" fontId="0" fillId="0" borderId="0" xfId="0" applyAlignment="1">
      <alignment horizontal="left" vertical="center" wrapText="1"/>
    </xf>
    <xf numFmtId="0" fontId="4" fillId="0" borderId="0" xfId="0" applyFont="1" applyAlignment="1">
      <alignment horizontal="center" vertical="center" wrapText="1"/>
    </xf>
    <xf numFmtId="0" fontId="0" fillId="0" borderId="0" xfId="0" applyAlignment="1">
      <alignment wrapText="1"/>
    </xf>
    <xf numFmtId="0" fontId="0" fillId="0" borderId="1" xfId="0" applyBorder="1"/>
    <xf numFmtId="0" fontId="0" fillId="0" borderId="2" xfId="0" applyBorder="1"/>
    <xf numFmtId="0" fontId="0" fillId="0" borderId="3" xfId="0" applyBorder="1"/>
    <xf numFmtId="0" fontId="5" fillId="0" borderId="1"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 xfId="0" applyBorder="1" applyAlignment="1">
      <alignment horizontal="right"/>
    </xf>
    <xf numFmtId="0" fontId="5" fillId="0" borderId="1" xfId="0" applyFont="1" applyBorder="1" applyAlignment="1">
      <alignment horizontal="right" vertical="center" wrapText="1"/>
    </xf>
    <xf numFmtId="0" fontId="0" fillId="0" borderId="4" xfId="0" applyBorder="1"/>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4" xfId="0" applyBorder="1" applyAlignment="1">
      <alignment horizontal="left" vertical="top" wrapText="1"/>
    </xf>
    <xf numFmtId="0" fontId="0" fillId="0" borderId="4" xfId="0" applyBorder="1" applyAlignment="1">
      <alignment horizontal="left" vertical="center" wrapText="1"/>
    </xf>
    <xf numFmtId="0" fontId="0" fillId="0" borderId="0" xfId="0" applyBorder="1" applyAlignment="1">
      <alignment horizontal="center" vertical="center"/>
    </xf>
    <xf numFmtId="0" fontId="5" fillId="0" borderId="5" xfId="0" applyFont="1" applyBorder="1" applyAlignment="1">
      <alignment vertical="center" wrapText="1"/>
    </xf>
    <xf numFmtId="0" fontId="5" fillId="0" borderId="6" xfId="0" applyFont="1" applyBorder="1" applyAlignment="1">
      <alignment vertical="center" wrapText="1"/>
    </xf>
    <xf numFmtId="0" fontId="0" fillId="0" borderId="6" xfId="0" applyFont="1" applyBorder="1" applyAlignment="1">
      <alignment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5" fillId="0" borderId="1" xfId="0" applyFont="1" applyBorder="1" applyAlignment="1">
      <alignment vertical="center" wrapText="1"/>
    </xf>
    <xf numFmtId="0" fontId="4"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wrapText="1"/>
    </xf>
    <xf numFmtId="11" fontId="4" fillId="0" borderId="0" xfId="0" applyNumberFormat="1" applyFont="1" applyAlignment="1">
      <alignment horizontal="center" vertical="center" wrapText="1"/>
    </xf>
    <xf numFmtId="0" fontId="10" fillId="0" borderId="0" xfId="0" applyFont="1" applyAlignment="1">
      <alignment horizontal="center" vertical="center" wrapText="1"/>
    </xf>
    <xf numFmtId="11" fontId="0" fillId="0" borderId="3" xfId="0" applyNumberFormat="1" applyBorder="1"/>
    <xf numFmtId="0" fontId="11" fillId="0" borderId="0" xfId="0" applyFont="1"/>
    <xf numFmtId="0" fontId="12" fillId="0" borderId="0" xfId="0" applyFont="1"/>
    <xf numFmtId="0" fontId="13" fillId="0" borderId="0" xfId="0" applyFont="1"/>
    <xf numFmtId="0" fontId="19" fillId="0" borderId="0" xfId="0" applyFont="1"/>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4" fillId="0" borderId="5" xfId="0" applyFont="1" applyBorder="1" applyAlignment="1">
      <alignment horizontal="center" vertical="top" wrapText="1"/>
    </xf>
    <xf numFmtId="0" fontId="4" fillId="0" borderId="7" xfId="0" applyFont="1" applyBorder="1" applyAlignment="1">
      <alignment horizontal="center" vertical="top" wrapText="1"/>
    </xf>
    <xf numFmtId="0" fontId="4" fillId="0" borderId="6" xfId="0" applyFont="1" applyBorder="1" applyAlignment="1">
      <alignment horizontal="center" vertical="top"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6"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17" fillId="0" borderId="5"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11" fontId="4" fillId="0" borderId="5" xfId="0" applyNumberFormat="1" applyFont="1" applyBorder="1" applyAlignment="1">
      <alignment horizontal="center" vertical="top" wrapText="1"/>
    </xf>
    <xf numFmtId="11" fontId="4" fillId="0" borderId="7" xfId="0" applyNumberFormat="1" applyFont="1" applyBorder="1" applyAlignment="1">
      <alignment horizontal="center" vertical="top" wrapText="1"/>
    </xf>
    <xf numFmtId="11" fontId="4" fillId="0" borderId="6" xfId="0" applyNumberFormat="1" applyFont="1" applyBorder="1" applyAlignment="1">
      <alignment horizontal="center" vertical="top"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6" xfId="0" applyFont="1" applyBorder="1" applyAlignment="1">
      <alignment horizontal="center" vertical="center" wrapText="1"/>
    </xf>
    <xf numFmtId="0" fontId="0" fillId="0" borderId="5" xfId="0" applyBorder="1" applyAlignment="1">
      <alignment horizontal="center" vertical="top" wrapText="1"/>
    </xf>
    <xf numFmtId="0" fontId="0" fillId="0" borderId="7" xfId="0" applyBorder="1" applyAlignment="1">
      <alignment horizontal="center" vertical="top" wrapText="1"/>
    </xf>
    <xf numFmtId="0" fontId="0" fillId="0" borderId="6" xfId="0" applyBorder="1" applyAlignment="1">
      <alignment horizontal="center" vertical="top" wrapText="1"/>
    </xf>
    <xf numFmtId="0" fontId="0" fillId="0" borderId="0" xfId="0" applyAlignment="1">
      <alignment horizontal="center"/>
    </xf>
  </cellXfs>
  <cellStyles count="1">
    <cellStyle name="Normal"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0</xdr:colOff>
          <xdr:row>61</xdr:row>
          <xdr:rowOff>161925</xdr:rowOff>
        </xdr:to>
        <xdr:sp macro="" textlink="">
          <xdr:nvSpPr>
            <xdr:cNvPr id="4227" name="OptionButton1070" hidden="1">
              <a:extLst>
                <a:ext uri="{63B3BB69-23CF-44E3-9099-C40C66FF867C}">
                  <a14:compatExt spid="_x0000_s4227"/>
                </a:ext>
                <a:ext uri="{FF2B5EF4-FFF2-40B4-BE49-F238E27FC236}">
                  <a16:creationId xmlns:a16="http://schemas.microsoft.com/office/drawing/2014/main" id="{00000000-0008-0000-0000-00008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0</xdr:colOff>
          <xdr:row>61</xdr:row>
          <xdr:rowOff>161925</xdr:rowOff>
        </xdr:to>
        <xdr:sp macro="" textlink="">
          <xdr:nvSpPr>
            <xdr:cNvPr id="4229" name="OptionButton1072" hidden="1">
              <a:extLst>
                <a:ext uri="{63B3BB69-23CF-44E3-9099-C40C66FF867C}">
                  <a14:compatExt spid="_x0000_s4229"/>
                </a:ext>
                <a:ext uri="{FF2B5EF4-FFF2-40B4-BE49-F238E27FC236}">
                  <a16:creationId xmlns:a16="http://schemas.microsoft.com/office/drawing/2014/main" id="{00000000-0008-0000-0000-00008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0</xdr:colOff>
          <xdr:row>61</xdr:row>
          <xdr:rowOff>161925</xdr:rowOff>
        </xdr:to>
        <xdr:sp macro="" textlink="">
          <xdr:nvSpPr>
            <xdr:cNvPr id="4231" name="OptionButton1074" hidden="1">
              <a:extLst>
                <a:ext uri="{63B3BB69-23CF-44E3-9099-C40C66FF867C}">
                  <a14:compatExt spid="_x0000_s4231"/>
                </a:ext>
                <a:ext uri="{FF2B5EF4-FFF2-40B4-BE49-F238E27FC236}">
                  <a16:creationId xmlns:a16="http://schemas.microsoft.com/office/drawing/2014/main" id="{00000000-0008-0000-0000-00008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0</xdr:colOff>
          <xdr:row>61</xdr:row>
          <xdr:rowOff>161925</xdr:rowOff>
        </xdr:to>
        <xdr:sp macro="" textlink="">
          <xdr:nvSpPr>
            <xdr:cNvPr id="4233" name="OptionButton1076" hidden="1">
              <a:extLst>
                <a:ext uri="{63B3BB69-23CF-44E3-9099-C40C66FF867C}">
                  <a14:compatExt spid="_x0000_s4233"/>
                </a:ext>
                <a:ext uri="{FF2B5EF4-FFF2-40B4-BE49-F238E27FC236}">
                  <a16:creationId xmlns:a16="http://schemas.microsoft.com/office/drawing/2014/main" id="{00000000-0008-0000-0000-00008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0</xdr:colOff>
      <xdr:row>2</xdr:row>
      <xdr:rowOff>161925</xdr:rowOff>
    </xdr:from>
    <xdr:to>
      <xdr:col>5</xdr:col>
      <xdr:colOff>457200</xdr:colOff>
      <xdr:row>17</xdr:row>
      <xdr:rowOff>123825</xdr:rowOff>
    </xdr:to>
    <xdr:pic>
      <xdr:nvPicPr>
        <xdr:cNvPr id="7" name="Image 1" descr="Résultat de recherche d'images pour &quot;treuil espace confiné&quot;" hidden="1">
          <a:extLst>
            <a:ext uri="{FF2B5EF4-FFF2-40B4-BE49-F238E27FC236}">
              <a16:creationId xmlns:a16="http://schemas.microsoft.com/office/drawing/2014/main" id="{7D39F50E-66C8-45BC-AED7-F36E47683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43875" y="1600200"/>
          <a:ext cx="2743200" cy="281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457200</xdr:colOff>
      <xdr:row>6</xdr:row>
      <xdr:rowOff>38100</xdr:rowOff>
    </xdr:from>
    <xdr:to>
      <xdr:col>3</xdr:col>
      <xdr:colOff>428625</xdr:colOff>
      <xdr:row>17</xdr:row>
      <xdr:rowOff>114300</xdr:rowOff>
    </xdr:to>
    <xdr:pic>
      <xdr:nvPicPr>
        <xdr:cNvPr id="8" name="Image 2" descr="Résultat de recherche d'images pour &quot;detecteur gaz&quot;" hidden="1">
          <a:extLst>
            <a:ext uri="{FF2B5EF4-FFF2-40B4-BE49-F238E27FC236}">
              <a16:creationId xmlns:a16="http://schemas.microsoft.com/office/drawing/2014/main" id="{FC0BC583-FE6C-43EE-B248-90993ED298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39075" y="2238375"/>
          <a:ext cx="1495425" cy="2171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95250</xdr:colOff>
      <xdr:row>2</xdr:row>
      <xdr:rowOff>161925</xdr:rowOff>
    </xdr:from>
    <xdr:to>
      <xdr:col>12</xdr:col>
      <xdr:colOff>438150</xdr:colOff>
      <xdr:row>17</xdr:row>
      <xdr:rowOff>0</xdr:rowOff>
    </xdr:to>
    <xdr:pic>
      <xdr:nvPicPr>
        <xdr:cNvPr id="9" name="Image 3" descr="Résultat de recherche d'images pour &quot;port du harnais&quot;" hidden="1">
          <a:extLst>
            <a:ext uri="{FF2B5EF4-FFF2-40B4-BE49-F238E27FC236}">
              <a16:creationId xmlns:a16="http://schemas.microsoft.com/office/drawing/2014/main" id="{8466E826-B133-485F-9AB9-AB25AB040D6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35125" y="1600200"/>
          <a:ext cx="2628900" cy="269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542925</xdr:colOff>
      <xdr:row>2</xdr:row>
      <xdr:rowOff>0</xdr:rowOff>
    </xdr:from>
    <xdr:to>
      <xdr:col>15</xdr:col>
      <xdr:colOff>600075</xdr:colOff>
      <xdr:row>14</xdr:row>
      <xdr:rowOff>104775</xdr:rowOff>
    </xdr:to>
    <xdr:pic>
      <xdr:nvPicPr>
        <xdr:cNvPr id="10" name="Image 4" descr="Résultat de recherche d'images pour &quot;appel secours téléphone&quot;" hidden="1">
          <a:extLst>
            <a:ext uri="{FF2B5EF4-FFF2-40B4-BE49-F238E27FC236}">
              <a16:creationId xmlns:a16="http://schemas.microsoft.com/office/drawing/2014/main" id="{10C699AC-EB39-4D73-A7EE-881EF91BD38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068800" y="1438275"/>
          <a:ext cx="2343150" cy="2390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61"/>
  <sheetViews>
    <sheetView zoomScale="55" zoomScaleNormal="55" workbookViewId="0">
      <selection activeCell="B115" sqref="B115"/>
    </sheetView>
  </sheetViews>
  <sheetFormatPr baseColWidth="10" defaultRowHeight="15" x14ac:dyDescent="0.25"/>
  <cols>
    <col min="1" max="1" width="38.85546875" customWidth="1"/>
    <col min="2" max="2" width="62.7109375" customWidth="1"/>
    <col min="3" max="3" width="23.28515625" customWidth="1"/>
    <col min="4" max="4" width="15.7109375" customWidth="1"/>
    <col min="5" max="5" width="8" hidden="1" customWidth="1"/>
    <col min="6" max="6" width="12" hidden="1" customWidth="1"/>
    <col min="7" max="7" width="11" hidden="1" customWidth="1"/>
    <col min="8" max="8" width="4" hidden="1" customWidth="1"/>
    <col min="9" max="9" width="44.28515625" style="7" hidden="1" customWidth="1"/>
    <col min="10" max="10" width="24.7109375" style="7" hidden="1" customWidth="1"/>
    <col min="11" max="11" width="30.28515625" style="7" hidden="1" customWidth="1"/>
    <col min="12" max="12" width="36.28515625" style="7" hidden="1" customWidth="1"/>
    <col min="13" max="13" width="76.140625" style="33" customWidth="1"/>
    <col min="14" max="14" width="76" style="35" customWidth="1"/>
    <col min="15" max="15" width="76.28515625" customWidth="1"/>
  </cols>
  <sheetData>
    <row r="1" spans="1:15" ht="97.15" customHeight="1" x14ac:dyDescent="0.25">
      <c r="A1" s="61" t="s">
        <v>51</v>
      </c>
      <c r="B1" s="62"/>
      <c r="C1" s="63"/>
      <c r="D1" s="64"/>
      <c r="I1" s="7" t="s">
        <v>33</v>
      </c>
      <c r="J1" s="7" t="s">
        <v>34</v>
      </c>
      <c r="K1" s="7" t="s">
        <v>35</v>
      </c>
      <c r="L1" s="7" t="s">
        <v>36</v>
      </c>
      <c r="M1" s="36" t="s">
        <v>46</v>
      </c>
      <c r="N1" s="37" t="s">
        <v>47</v>
      </c>
      <c r="O1" s="39" t="s">
        <v>50</v>
      </c>
    </row>
    <row r="2" spans="1:15" x14ac:dyDescent="0.25">
      <c r="A2" s="8"/>
      <c r="B2" s="9"/>
      <c r="C2" s="21"/>
      <c r="D2" s="10"/>
      <c r="F2" t="s">
        <v>15</v>
      </c>
      <c r="O2" t="str">
        <f>IF(D30="OUI",C30,"pas d'information")</f>
        <v>pas d'information</v>
      </c>
    </row>
    <row r="3" spans="1:15" x14ac:dyDescent="0.25">
      <c r="A3" s="19" t="s">
        <v>20</v>
      </c>
      <c r="B3" s="9"/>
      <c r="C3" s="21"/>
      <c r="D3" s="10"/>
      <c r="F3" t="s">
        <v>0</v>
      </c>
      <c r="O3" t="str">
        <f>IF(D36="OUI",C36,"pas d'information")</f>
        <v>pas d'information</v>
      </c>
    </row>
    <row r="4" spans="1:15" x14ac:dyDescent="0.25">
      <c r="A4" s="19" t="s">
        <v>21</v>
      </c>
      <c r="B4" s="9"/>
      <c r="C4" s="21"/>
      <c r="D4" s="10"/>
      <c r="O4" t="str">
        <f>IF(D46="OUI",C46,"pas d'information")</f>
        <v>pas d'information</v>
      </c>
    </row>
    <row r="5" spans="1:15" x14ac:dyDescent="0.25">
      <c r="A5" s="20" t="s">
        <v>22</v>
      </c>
      <c r="B5" s="12"/>
      <c r="C5" s="22"/>
      <c r="D5" s="13"/>
    </row>
    <row r="6" spans="1:15" x14ac:dyDescent="0.25">
      <c r="A6" s="11"/>
      <c r="B6" s="12"/>
      <c r="C6" s="22"/>
      <c r="D6" s="13"/>
    </row>
    <row r="7" spans="1:15" x14ac:dyDescent="0.25">
      <c r="A7" s="65" t="s">
        <v>27</v>
      </c>
      <c r="B7" s="66"/>
      <c r="C7" s="66"/>
      <c r="D7" s="67"/>
    </row>
    <row r="8" spans="1:15" x14ac:dyDescent="0.25">
      <c r="A8" s="68"/>
      <c r="B8" s="69"/>
      <c r="C8" s="69"/>
      <c r="D8" s="70"/>
    </row>
    <row r="9" spans="1:15" ht="54.6" customHeight="1" x14ac:dyDescent="0.25">
      <c r="A9" s="48" t="s">
        <v>52</v>
      </c>
      <c r="B9" s="49"/>
      <c r="C9" s="50"/>
      <c r="D9" s="10"/>
    </row>
    <row r="10" spans="1:15" ht="26.45" hidden="1" customHeight="1" x14ac:dyDescent="0.25">
      <c r="A10" s="71" t="str">
        <f>IF(D9="non",E10,"")</f>
        <v/>
      </c>
      <c r="B10" s="72"/>
      <c r="C10" s="73"/>
      <c r="D10" s="10"/>
      <c r="E10" s="1" t="s">
        <v>1</v>
      </c>
      <c r="F10" t="b">
        <f>IF(A10="",D10="",D10)</f>
        <v>1</v>
      </c>
    </row>
    <row r="11" spans="1:15" ht="110.45" hidden="1" customHeight="1" x14ac:dyDescent="0.25">
      <c r="A11" s="45" t="str">
        <f>IF(D10="Non",F11,G11)</f>
        <v>Vérifier avant l’intervention la présence de SST formé au travail en hauteur
Le surveillant alerte la salle centrale pour demande d’intervention des secouristes précisant le risque de chute
de hauteur
Un intervenant reste aux cotés de la victime (si plusieurs intervenants)
Les secouristes    :
- s’équipent des protections contre les risques de chute de hauteur,
- entrent dans l’espace confiné pour porter secours à la victime.</v>
      </c>
      <c r="B11" s="46"/>
      <c r="C11" s="47"/>
      <c r="D11" s="16"/>
      <c r="F11" s="3" t="s">
        <v>53</v>
      </c>
      <c r="G11" s="3" t="s">
        <v>54</v>
      </c>
      <c r="I11" s="3" t="s">
        <v>59</v>
      </c>
      <c r="J11" s="3"/>
      <c r="K11" s="7" t="s">
        <v>39</v>
      </c>
      <c r="L11" s="7" t="s">
        <v>37</v>
      </c>
      <c r="M11" s="6">
        <f>IF(D10="oui",I11,J11)</f>
        <v>0</v>
      </c>
      <c r="N11" s="34" t="str">
        <f>IF(D10="oui",K11,L11)</f>
        <v>Le surveillant alerte la salle centrale pour demande d’intervention des SST</v>
      </c>
    </row>
    <row r="12" spans="1:15" ht="14.45" hidden="1" customHeight="1" x14ac:dyDescent="0.25">
      <c r="A12" s="45"/>
      <c r="B12" s="46"/>
      <c r="C12" s="47"/>
      <c r="D12" s="10"/>
      <c r="K12" s="7" t="s">
        <v>40</v>
      </c>
      <c r="L12" s="7" t="s">
        <v>38</v>
      </c>
      <c r="M12" s="6">
        <f t="shared" ref="M12:M61" si="0">IF(D11="oui",I12,J12)</f>
        <v>0</v>
      </c>
      <c r="N12" s="34" t="str">
        <f t="shared" ref="N12:N61" si="1">IF(D11="oui",K12,L12)</f>
        <v>Un intervenant reste aux cotés de la victime (si plusieurs intervenants)</v>
      </c>
    </row>
    <row r="13" spans="1:15" ht="21" hidden="1" customHeight="1" x14ac:dyDescent="0.25">
      <c r="A13" s="45"/>
      <c r="B13" s="46"/>
      <c r="C13" s="47"/>
      <c r="D13" s="13"/>
      <c r="K13" s="7" t="s">
        <v>38</v>
      </c>
      <c r="L13" s="7" t="s">
        <v>60</v>
      </c>
      <c r="M13" s="6">
        <f t="shared" si="0"/>
        <v>0</v>
      </c>
      <c r="N13" s="34" t="str">
        <f t="shared" si="1"/>
        <v>Les secouristes         entre dans l’espace confiné pour porter secours à la victime</v>
      </c>
    </row>
    <row r="14" spans="1:15" ht="32.450000000000003" hidden="1" customHeight="1" x14ac:dyDescent="0.25">
      <c r="A14" s="48" t="str">
        <f>IF(D9="Oui",E14,"")</f>
        <v/>
      </c>
      <c r="B14" s="49"/>
      <c r="C14" s="50"/>
      <c r="D14" s="40"/>
      <c r="E14" s="1" t="s">
        <v>17</v>
      </c>
      <c r="F14" s="2"/>
      <c r="K14" s="7" t="s">
        <v>61</v>
      </c>
      <c r="M14" s="6">
        <f t="shared" si="0"/>
        <v>0</v>
      </c>
      <c r="N14" s="34">
        <f t="shared" si="1"/>
        <v>0</v>
      </c>
    </row>
    <row r="15" spans="1:15" ht="144" hidden="1" customHeight="1" x14ac:dyDescent="0.25">
      <c r="A15" s="45" t="str">
        <f>IF(D14="Oui",F15,"")</f>
        <v/>
      </c>
      <c r="B15" s="46"/>
      <c r="C15" s="47"/>
      <c r="D15" s="16"/>
      <c r="E15" s="3"/>
      <c r="F15" s="3" t="s">
        <v>55</v>
      </c>
      <c r="I15" s="7" t="s">
        <v>42</v>
      </c>
      <c r="K15" s="7" t="s">
        <v>62</v>
      </c>
      <c r="M15" s="6">
        <f t="shared" si="0"/>
        <v>0</v>
      </c>
      <c r="N15" s="34">
        <f t="shared" si="1"/>
        <v>0</v>
      </c>
    </row>
    <row r="16" spans="1:15" ht="34.15" hidden="1" customHeight="1" x14ac:dyDescent="0.25">
      <c r="A16" s="48" t="str">
        <f>IF(D14="non",E16,"")</f>
        <v/>
      </c>
      <c r="B16" s="49"/>
      <c r="C16" s="50"/>
      <c r="D16" s="10"/>
      <c r="E16" s="1" t="s">
        <v>2</v>
      </c>
      <c r="F16" s="2"/>
      <c r="I16" s="7" t="s">
        <v>63</v>
      </c>
      <c r="K16" s="7" t="s">
        <v>41</v>
      </c>
      <c r="M16" s="6">
        <f t="shared" si="0"/>
        <v>0</v>
      </c>
      <c r="N16" s="34">
        <f t="shared" si="1"/>
        <v>0</v>
      </c>
    </row>
    <row r="17" spans="1:14" ht="231.6" hidden="1" customHeight="1" x14ac:dyDescent="0.25">
      <c r="A17" s="77" t="str">
        <f>IF(D16="Oui",F17,"")</f>
        <v/>
      </c>
      <c r="B17" s="78"/>
      <c r="C17" s="79"/>
      <c r="D17" s="18"/>
      <c r="E17" s="3"/>
      <c r="F17" s="4" t="s">
        <v>56</v>
      </c>
      <c r="I17" s="7" t="s">
        <v>64</v>
      </c>
      <c r="K17" s="7" t="s">
        <v>43</v>
      </c>
      <c r="M17" s="6">
        <f t="shared" si="0"/>
        <v>0</v>
      </c>
      <c r="N17" s="34">
        <f t="shared" si="1"/>
        <v>0</v>
      </c>
    </row>
    <row r="18" spans="1:14" ht="27" hidden="1" customHeight="1" x14ac:dyDescent="0.25">
      <c r="A18" s="48" t="str">
        <f>IF(D16="Oui",E18,"")</f>
        <v/>
      </c>
      <c r="B18" s="49"/>
      <c r="C18" s="50"/>
      <c r="D18" s="10"/>
      <c r="E18" s="1" t="s">
        <v>3</v>
      </c>
      <c r="F18" s="2"/>
      <c r="M18" s="6">
        <f t="shared" si="0"/>
        <v>0</v>
      </c>
      <c r="N18" s="34">
        <f t="shared" si="1"/>
        <v>0</v>
      </c>
    </row>
    <row r="19" spans="1:14" ht="230.45" hidden="1" customHeight="1" x14ac:dyDescent="0.25">
      <c r="A19" s="51" t="str">
        <f>IF(D18="Non",F19,G19)</f>
        <v>Vérifier avant l’intervention la présence de SST formé au travail en hauteur
En cas de blessure ou de malaise dans l’espace confiné provoquant l’un capacité de la victime d’évacuer par ses
propres moyens et en l’absence d’alarme :
Le surveillant
-alerte la salle centrale pour demande d’intervention des secouristes précisant le risque de chute de hauteur
-réalise les mesures de gaz au sein de l’espace confiné
-Indique à l’équipe de secours par où introduire le ventilateur et la position de la victime
Un intervenant
-reste aux cotés de la victime (si plusieurs intervenants)
-aide à la mise en place de la ventilation complémentaire proche de la victime
Les secouristes    :
-Mettent en place le dispositif de soufflage au plus près de la victime
-s’équipent des protections contre les risques de chute de hauteur,
-S’équipent de détecteur de gaz adapté à l’espace confiné
-Prennent chacun un masque auto-sauveteur,
-Entrent dans l’espace confiné pour porter secours à la victime.</v>
      </c>
      <c r="B19" s="52"/>
      <c r="C19" s="53"/>
      <c r="D19" s="18"/>
      <c r="E19" s="3"/>
      <c r="F19" s="4" t="s">
        <v>57</v>
      </c>
      <c r="G19" s="4" t="s">
        <v>58</v>
      </c>
      <c r="I19" s="7" t="s">
        <v>65</v>
      </c>
      <c r="K19" s="7" t="s">
        <v>66</v>
      </c>
      <c r="L19" s="7" t="s">
        <v>67</v>
      </c>
      <c r="M19" s="6">
        <f t="shared" si="0"/>
        <v>0</v>
      </c>
      <c r="N19" s="34" t="str">
        <f t="shared" si="1"/>
        <v>Le surveillant
-alerte la salle centrale pour demande d’intervention des secours
-réalise les mesures de gaz au sein de l’espace confiné
-Indique à l’équipe de secours par où introduire le ventilateur d’apport d’air frais et la position de la victime
Un intervenant
-reste aux cotés de la victime (si plusieurs intervenants)
-aide à la mise en place de la ventilation d’apport d’air frais au plus près de la victime
Les secouristes        :
-Mettent en place le dispositif de soufflage au plus près de la victime
-S’équipent de détecteur de gaz adapté à l’espace confiné
-Prennent chacun un masque auto-sauveteur,
-Entre dans l’espace confiné pour porter secours à la victime</v>
      </c>
    </row>
    <row r="20" spans="1:14" hidden="1" x14ac:dyDescent="0.25">
      <c r="A20" s="45"/>
      <c r="B20" s="46"/>
      <c r="C20" s="47"/>
      <c r="D20" s="18"/>
      <c r="E20" s="3"/>
      <c r="M20" s="6">
        <f t="shared" si="0"/>
        <v>0</v>
      </c>
      <c r="N20" s="34">
        <f t="shared" si="1"/>
        <v>0</v>
      </c>
    </row>
    <row r="21" spans="1:14" ht="21.6" hidden="1" customHeight="1" x14ac:dyDescent="0.25">
      <c r="A21" s="48" t="s">
        <v>19</v>
      </c>
      <c r="B21" s="49"/>
      <c r="C21" s="50"/>
      <c r="D21" s="18"/>
      <c r="E21" s="3"/>
      <c r="M21" s="6">
        <f t="shared" si="0"/>
        <v>0</v>
      </c>
      <c r="N21" s="34">
        <f t="shared" si="1"/>
        <v>0</v>
      </c>
    </row>
    <row r="22" spans="1:14" ht="45.6" hidden="1" customHeight="1" x14ac:dyDescent="0.25">
      <c r="A22" s="74" t="b">
        <f t="shared" ref="A22:A27" si="2">IF($D$18&lt;&gt;"",E22)</f>
        <v>0</v>
      </c>
      <c r="B22" s="75"/>
      <c r="C22" s="76"/>
      <c r="D22" s="10"/>
      <c r="E22" s="3" t="s">
        <v>4</v>
      </c>
      <c r="F22" s="3"/>
      <c r="M22" s="6">
        <f t="shared" si="0"/>
        <v>0</v>
      </c>
      <c r="N22" s="34">
        <f t="shared" si="1"/>
        <v>0</v>
      </c>
    </row>
    <row r="23" spans="1:14" ht="45.6" hidden="1" customHeight="1" x14ac:dyDescent="0.25">
      <c r="A23" s="74" t="b">
        <f t="shared" si="2"/>
        <v>0</v>
      </c>
      <c r="B23" s="75"/>
      <c r="C23" s="76"/>
      <c r="D23" s="10"/>
      <c r="E23" s="3" t="s">
        <v>28</v>
      </c>
      <c r="F23" s="3"/>
      <c r="M23" s="6">
        <f t="shared" si="0"/>
        <v>0</v>
      </c>
      <c r="N23" s="34">
        <f t="shared" si="1"/>
        <v>0</v>
      </c>
    </row>
    <row r="24" spans="1:14" ht="45.6" hidden="1" customHeight="1" x14ac:dyDescent="0.25">
      <c r="A24" s="74" t="b">
        <f t="shared" si="2"/>
        <v>0</v>
      </c>
      <c r="B24" s="75"/>
      <c r="C24" s="76"/>
      <c r="D24" s="10"/>
      <c r="E24" s="3" t="s">
        <v>5</v>
      </c>
      <c r="F24" s="3"/>
      <c r="M24" s="6">
        <f t="shared" si="0"/>
        <v>0</v>
      </c>
      <c r="N24" s="34">
        <f t="shared" si="1"/>
        <v>0</v>
      </c>
    </row>
    <row r="25" spans="1:14" ht="45.6" hidden="1" customHeight="1" x14ac:dyDescent="0.25">
      <c r="A25" s="74" t="b">
        <f t="shared" si="2"/>
        <v>0</v>
      </c>
      <c r="B25" s="75"/>
      <c r="C25" s="76"/>
      <c r="D25" s="10"/>
      <c r="E25" s="3" t="s">
        <v>6</v>
      </c>
      <c r="F25" s="3"/>
      <c r="M25" s="6">
        <f t="shared" si="0"/>
        <v>0</v>
      </c>
      <c r="N25" s="34">
        <f t="shared" si="1"/>
        <v>0</v>
      </c>
    </row>
    <row r="26" spans="1:14" ht="45.6" hidden="1" customHeight="1" x14ac:dyDescent="0.25">
      <c r="A26" s="74" t="b">
        <f t="shared" si="2"/>
        <v>0</v>
      </c>
      <c r="B26" s="75"/>
      <c r="C26" s="76"/>
      <c r="D26" s="10"/>
      <c r="E26" s="3" t="s">
        <v>7</v>
      </c>
      <c r="F26" s="3"/>
      <c r="M26" s="6">
        <f t="shared" si="0"/>
        <v>0</v>
      </c>
      <c r="N26" s="34">
        <f t="shared" si="1"/>
        <v>0</v>
      </c>
    </row>
    <row r="27" spans="1:14" ht="52.9" hidden="1" customHeight="1" x14ac:dyDescent="0.25">
      <c r="A27" s="74" t="b">
        <f t="shared" si="2"/>
        <v>0</v>
      </c>
      <c r="B27" s="75"/>
      <c r="C27" s="76"/>
      <c r="D27" s="10"/>
      <c r="E27" s="3" t="s">
        <v>29</v>
      </c>
      <c r="F27" s="3"/>
      <c r="M27" s="6">
        <f t="shared" si="0"/>
        <v>0</v>
      </c>
      <c r="N27" s="34">
        <f t="shared" si="1"/>
        <v>0</v>
      </c>
    </row>
    <row r="28" spans="1:14" ht="212.45" hidden="1" customHeight="1" x14ac:dyDescent="0.25">
      <c r="A28" s="80" t="str">
        <f>IF(AND(D22="oui",D23="oui", D24="oui", D25="oui",D26="oui",D27="oui"),E28, "CET ACCES NE PERMET PAS L'EXTRACTION DE LA VICTIME")</f>
        <v>CET ACCES NE PERMET PAS L'EXTRACTION DE LA VICTIME</v>
      </c>
      <c r="B28" s="81"/>
      <c r="C28" s="82"/>
      <c r="D28" s="10" t="str">
        <f>IF(A28=E2:E28,"oui","non")</f>
        <v>non</v>
      </c>
      <c r="E28" s="1" t="s">
        <v>8</v>
      </c>
      <c r="F28" s="4" t="s">
        <v>68</v>
      </c>
      <c r="I28" s="7" t="s">
        <v>16</v>
      </c>
      <c r="K28" s="7" t="s">
        <v>69</v>
      </c>
      <c r="M28" s="6">
        <f t="shared" si="0"/>
        <v>0</v>
      </c>
      <c r="N28" s="34">
        <f t="shared" si="1"/>
        <v>0</v>
      </c>
    </row>
    <row r="29" spans="1:14" ht="255.6" hidden="1" customHeight="1" x14ac:dyDescent="0.25">
      <c r="A29" s="83" t="str">
        <f>IF(AND(D22="oui",D23="oui", D24="oui", D25="oui",D26="oui",D27="oui"),F28, "")</f>
        <v/>
      </c>
      <c r="B29" s="84"/>
      <c r="C29" s="85"/>
      <c r="D29" s="10"/>
      <c r="E29" s="3"/>
      <c r="M29" s="6">
        <f t="shared" si="0"/>
        <v>0</v>
      </c>
      <c r="N29" s="34">
        <f t="shared" si="1"/>
        <v>0</v>
      </c>
    </row>
    <row r="30" spans="1:14" ht="65.45" hidden="1" customHeight="1" x14ac:dyDescent="0.25">
      <c r="A30" s="32" t="str">
        <f>IF(D28="oui",E30,"")</f>
        <v/>
      </c>
      <c r="B30" s="31" t="str">
        <f>IF(D30="","",IF(D30="oui","Merci de rentrer l reference de l'ouverture","L'accès principal servira à la ventilation"))</f>
        <v/>
      </c>
      <c r="C30" s="28"/>
      <c r="D30" s="10"/>
      <c r="E30" s="3" t="s">
        <v>30</v>
      </c>
      <c r="M30" s="6">
        <f t="shared" si="0"/>
        <v>0</v>
      </c>
      <c r="N30" s="34">
        <f t="shared" si="1"/>
        <v>0</v>
      </c>
    </row>
    <row r="31" spans="1:14" ht="57.6" hidden="1" customHeight="1" x14ac:dyDescent="0.25">
      <c r="A31" s="45" t="str">
        <f>IF($D$28="oui",E31,"")</f>
        <v/>
      </c>
      <c r="B31" s="46"/>
      <c r="C31" s="47"/>
      <c r="D31" s="10"/>
      <c r="E31" s="3" t="s">
        <v>31</v>
      </c>
      <c r="F31" s="12"/>
      <c r="G31" s="22"/>
      <c r="H31" s="13" t="s">
        <v>15</v>
      </c>
      <c r="M31" s="6">
        <f t="shared" si="0"/>
        <v>0</v>
      </c>
      <c r="N31" s="34">
        <f t="shared" si="1"/>
        <v>0</v>
      </c>
    </row>
    <row r="32" spans="1:14" ht="83.45" hidden="1" customHeight="1" x14ac:dyDescent="0.25">
      <c r="A32" s="45" t="str">
        <f>IF($D$28="oui",E32,"")</f>
        <v/>
      </c>
      <c r="B32" s="46"/>
      <c r="C32" s="47"/>
      <c r="D32" s="10"/>
      <c r="E32" s="3" t="s">
        <v>32</v>
      </c>
      <c r="F32" s="12"/>
      <c r="G32" s="22"/>
      <c r="H32" s="13" t="s">
        <v>15</v>
      </c>
      <c r="M32" s="6">
        <f t="shared" si="0"/>
        <v>0</v>
      </c>
      <c r="N32" s="34">
        <f t="shared" si="1"/>
        <v>0</v>
      </c>
    </row>
    <row r="33" spans="1:14" ht="87.6" hidden="1" customHeight="1" x14ac:dyDescent="0.25">
      <c r="A33" s="45" t="str">
        <f>IF($D$28="oui",E33,"")</f>
        <v/>
      </c>
      <c r="B33" s="46"/>
      <c r="C33" s="47"/>
      <c r="D33" s="10"/>
      <c r="E33" s="3" t="s">
        <v>12</v>
      </c>
      <c r="F33" s="1" t="s">
        <v>24</v>
      </c>
      <c r="G33" s="22"/>
      <c r="H33" s="13" t="s">
        <v>0</v>
      </c>
      <c r="M33" s="6">
        <f t="shared" si="0"/>
        <v>0</v>
      </c>
      <c r="N33" s="34">
        <f t="shared" si="1"/>
        <v>0</v>
      </c>
    </row>
    <row r="34" spans="1:14" ht="87.6" hidden="1" customHeight="1" x14ac:dyDescent="0.25">
      <c r="A34" s="48" t="str">
        <f>IF(AND(D31="oui",D32="oui", D33="oui"),E34, "L'accès ne permet pas d'apporter la ventilation au plus près de la victime")</f>
        <v>L'accès ne permet pas d'apporter la ventilation au plus près de la victime</v>
      </c>
      <c r="B34" s="49"/>
      <c r="C34" s="50"/>
      <c r="D34" s="13" t="str">
        <f>IF(A34=E34,"oui","")</f>
        <v/>
      </c>
      <c r="E34" s="1" t="s">
        <v>24</v>
      </c>
      <c r="F34" s="1"/>
      <c r="G34" s="26"/>
      <c r="H34" s="26"/>
      <c r="I34" s="7" t="s">
        <v>45</v>
      </c>
      <c r="K34" s="7" t="s">
        <v>70</v>
      </c>
      <c r="M34" s="6">
        <f t="shared" si="0"/>
        <v>0</v>
      </c>
      <c r="N34" s="34">
        <f t="shared" si="1"/>
        <v>0</v>
      </c>
    </row>
    <row r="35" spans="1:14" ht="255" hidden="1" customHeight="1" x14ac:dyDescent="0.25">
      <c r="A35" s="48" t="str">
        <f>IF(D34="oui",F35,"Y-a-t-il une autre ouverture?SI oui, reprendre les questions sur l'ouverture à proximité")</f>
        <v>Y-a-t-il une autre ouverture?SI oui, reprendre les questions sur l'ouverture à proximité</v>
      </c>
      <c r="B35" s="49"/>
      <c r="C35" s="50"/>
      <c r="D35" s="13"/>
      <c r="E35" s="1"/>
      <c r="F35" s="4" t="s">
        <v>71</v>
      </c>
      <c r="G35" s="26"/>
      <c r="H35" s="26"/>
      <c r="M35" s="6">
        <f t="shared" si="0"/>
        <v>0</v>
      </c>
      <c r="N35" s="34">
        <f t="shared" si="1"/>
        <v>0</v>
      </c>
    </row>
    <row r="36" spans="1:14" ht="25.9" hidden="1" customHeight="1" x14ac:dyDescent="0.25">
      <c r="A36" s="11" t="str">
        <f>IF(D28=E28,"",E36)</f>
        <v>Existe-t-il un accès secondaire ?</v>
      </c>
      <c r="B36" s="30" t="str">
        <f>IF(D36="oui","Merci de rentrer l reference de cet accès","Impossible de générer un plan de secours interne générique avec les accès actuels ")</f>
        <v xml:space="preserve">Impossible de générer un plan de secours interne générique avec les accès actuels </v>
      </c>
      <c r="C36" s="25" t="s">
        <v>48</v>
      </c>
      <c r="D36" s="10"/>
      <c r="E36" s="1" t="s">
        <v>9</v>
      </c>
      <c r="F36" s="5"/>
      <c r="M36" s="6">
        <f t="shared" si="0"/>
        <v>0</v>
      </c>
      <c r="N36" s="34">
        <f t="shared" si="1"/>
        <v>0</v>
      </c>
    </row>
    <row r="37" spans="1:14" ht="25.15" hidden="1" customHeight="1" x14ac:dyDescent="0.25">
      <c r="A37" s="45" t="str">
        <f t="shared" ref="A37:A42" si="3">IF($D$36="Oui",E37,"")</f>
        <v/>
      </c>
      <c r="B37" s="46"/>
      <c r="C37" s="47"/>
      <c r="D37" s="10"/>
      <c r="E37" s="3" t="s">
        <v>4</v>
      </c>
      <c r="F37" s="2"/>
      <c r="M37" s="6">
        <f t="shared" si="0"/>
        <v>0</v>
      </c>
      <c r="N37" s="34">
        <f t="shared" si="1"/>
        <v>0</v>
      </c>
    </row>
    <row r="38" spans="1:14" ht="28.15" hidden="1" customHeight="1" x14ac:dyDescent="0.25">
      <c r="A38" s="45" t="str">
        <f t="shared" si="3"/>
        <v/>
      </c>
      <c r="B38" s="46"/>
      <c r="C38" s="47"/>
      <c r="D38" s="10"/>
      <c r="E38" s="3" t="s">
        <v>13</v>
      </c>
      <c r="F38" s="2"/>
      <c r="M38" s="6">
        <f t="shared" si="0"/>
        <v>0</v>
      </c>
      <c r="N38" s="34">
        <f t="shared" si="1"/>
        <v>0</v>
      </c>
    </row>
    <row r="39" spans="1:14" ht="32.450000000000003" hidden="1" customHeight="1" x14ac:dyDescent="0.25">
      <c r="A39" s="45" t="str">
        <f t="shared" si="3"/>
        <v/>
      </c>
      <c r="B39" s="46"/>
      <c r="C39" s="47"/>
      <c r="D39" s="10"/>
      <c r="E39" s="3" t="s">
        <v>14</v>
      </c>
      <c r="F39" s="5"/>
      <c r="M39" s="38">
        <f t="shared" si="0"/>
        <v>0</v>
      </c>
      <c r="N39" s="34">
        <f t="shared" si="1"/>
        <v>0</v>
      </c>
    </row>
    <row r="40" spans="1:14" ht="33.6" hidden="1" customHeight="1" x14ac:dyDescent="0.25">
      <c r="A40" s="45" t="str">
        <f t="shared" si="3"/>
        <v/>
      </c>
      <c r="B40" s="46"/>
      <c r="C40" s="47"/>
      <c r="D40" s="10"/>
      <c r="E40" s="3" t="s">
        <v>6</v>
      </c>
      <c r="F40" s="2"/>
      <c r="M40" s="6">
        <f t="shared" si="0"/>
        <v>0</v>
      </c>
      <c r="N40" s="34">
        <f t="shared" si="1"/>
        <v>0</v>
      </c>
    </row>
    <row r="41" spans="1:14" ht="25.9" hidden="1" customHeight="1" x14ac:dyDescent="0.25">
      <c r="A41" s="45" t="str">
        <f t="shared" si="3"/>
        <v/>
      </c>
      <c r="B41" s="46"/>
      <c r="C41" s="47"/>
      <c r="D41" s="40"/>
      <c r="E41" s="3" t="s">
        <v>7</v>
      </c>
      <c r="F41" s="5"/>
      <c r="M41" s="6">
        <f t="shared" si="0"/>
        <v>0</v>
      </c>
      <c r="N41" s="34">
        <f t="shared" si="1"/>
        <v>0</v>
      </c>
    </row>
    <row r="42" spans="1:14" ht="40.15" hidden="1" customHeight="1" x14ac:dyDescent="0.25">
      <c r="A42" s="45" t="str">
        <f t="shared" si="3"/>
        <v/>
      </c>
      <c r="B42" s="46"/>
      <c r="C42" s="47"/>
      <c r="D42" s="10"/>
      <c r="E42" s="3" t="s">
        <v>29</v>
      </c>
      <c r="F42" s="2"/>
      <c r="M42" s="6">
        <f t="shared" si="0"/>
        <v>0</v>
      </c>
      <c r="N42" s="34">
        <f t="shared" si="1"/>
        <v>0</v>
      </c>
    </row>
    <row r="43" spans="1:14" ht="309.60000000000002" hidden="1" customHeight="1" x14ac:dyDescent="0.25">
      <c r="A43" s="48" t="str">
        <f>IF(AND(D37="oui",D38="oui", D39="oui", D40="oui",D41="oui",D42="oui"),E43, "Cet accès ne permet pas l'extraction de victime sans entrée.Existe-t-il un autre accès possible? Si oui reprendre les questions précendentes")</f>
        <v>Cet accès ne permet pas l'extraction de victime sans entrée.Existe-t-il un autre accès possible? Si oui reprendre les questions précendentes</v>
      </c>
      <c r="B43" s="49"/>
      <c r="C43" s="50"/>
      <c r="D43" s="13"/>
      <c r="E43" s="1" t="s">
        <v>18</v>
      </c>
      <c r="F43" s="2"/>
      <c r="I43" s="7" t="s">
        <v>44</v>
      </c>
      <c r="K43" s="7" t="s">
        <v>72</v>
      </c>
      <c r="M43" s="6">
        <f t="shared" si="0"/>
        <v>0</v>
      </c>
      <c r="N43" s="34">
        <f t="shared" si="1"/>
        <v>0</v>
      </c>
    </row>
    <row r="44" spans="1:14" ht="273.60000000000002" hidden="1" customHeight="1" x14ac:dyDescent="0.25">
      <c r="A44" s="54" t="str">
        <f>IF(A43=E43,F44,"IMPOSSIBLE DE GENERER UN PLAN DE SECOURS INTERNE GENERIQUE AVEC LES ACCES ACTUELS")</f>
        <v>IMPOSSIBLE DE GENERER UN PLAN DE SECOURS INTERNE GENERIQUE AVEC LES ACCES ACTUELS</v>
      </c>
      <c r="B44" s="55"/>
      <c r="C44" s="56"/>
      <c r="D44" s="18"/>
      <c r="E44" s="1"/>
      <c r="F44" s="4" t="s">
        <v>73</v>
      </c>
      <c r="M44" s="6">
        <f t="shared" si="0"/>
        <v>0</v>
      </c>
      <c r="N44" s="34">
        <f t="shared" si="1"/>
        <v>0</v>
      </c>
    </row>
    <row r="45" spans="1:14" hidden="1" x14ac:dyDescent="0.25">
      <c r="A45" s="14"/>
      <c r="B45" s="15"/>
      <c r="C45" s="23"/>
      <c r="D45" s="16"/>
      <c r="E45" s="3"/>
      <c r="F45" s="3"/>
      <c r="M45" s="6">
        <f t="shared" si="0"/>
        <v>0</v>
      </c>
      <c r="N45" s="34">
        <f t="shared" si="1"/>
        <v>0</v>
      </c>
    </row>
    <row r="46" spans="1:14" ht="32.450000000000003" hidden="1" customHeight="1" x14ac:dyDescent="0.25">
      <c r="A46" s="27" t="str">
        <f>IF(D43="non",E46,E46)</f>
        <v>Y-a-t-il une ouverture à proximité?</v>
      </c>
      <c r="B46" s="31" t="str">
        <f>IF(D46="oui","Merci de rentrer l reference de l'ouverture","L'ouverture secondaire sera utilisée pour la ventilation si nécessaire ")</f>
        <v xml:space="preserve">L'ouverture secondaire sera utilisée pour la ventilation si nécessaire </v>
      </c>
      <c r="C46" s="29" t="str">
        <f>IF(D46="oui","Ref : _____________","")</f>
        <v/>
      </c>
      <c r="D46" s="13"/>
      <c r="E46" s="3" t="s">
        <v>30</v>
      </c>
      <c r="F46" s="2"/>
      <c r="M46" s="6">
        <f t="shared" si="0"/>
        <v>0</v>
      </c>
      <c r="N46" s="34">
        <f t="shared" si="1"/>
        <v>0</v>
      </c>
    </row>
    <row r="47" spans="1:14" ht="70.900000000000006" hidden="1" customHeight="1" x14ac:dyDescent="0.25">
      <c r="A47" s="45" t="str">
        <f>IF($D$46="oui",E47,"")</f>
        <v/>
      </c>
      <c r="B47" s="46"/>
      <c r="C47" s="47"/>
      <c r="D47" s="13"/>
      <c r="E47" s="3" t="s">
        <v>31</v>
      </c>
      <c r="F47" s="2"/>
      <c r="M47" s="6">
        <f t="shared" si="0"/>
        <v>0</v>
      </c>
      <c r="N47" s="34">
        <f t="shared" si="1"/>
        <v>0</v>
      </c>
    </row>
    <row r="48" spans="1:14" ht="70.900000000000006" hidden="1" customHeight="1" x14ac:dyDescent="0.25">
      <c r="A48" s="45" t="str">
        <f>IF($D$46="oui",E48,"")</f>
        <v/>
      </c>
      <c r="B48" s="46"/>
      <c r="C48" s="47"/>
      <c r="D48" s="13"/>
      <c r="E48" s="3" t="s">
        <v>32</v>
      </c>
      <c r="F48" s="2"/>
      <c r="M48" s="6">
        <f t="shared" si="0"/>
        <v>0</v>
      </c>
      <c r="N48" s="34">
        <f t="shared" si="1"/>
        <v>0</v>
      </c>
    </row>
    <row r="49" spans="1:14" ht="70.900000000000006" hidden="1" customHeight="1" x14ac:dyDescent="0.25">
      <c r="A49" s="45" t="str">
        <f>IF($D$46="oui",E49,"")</f>
        <v/>
      </c>
      <c r="B49" s="46"/>
      <c r="C49" s="47"/>
      <c r="D49" s="13"/>
      <c r="E49" s="3" t="s">
        <v>12</v>
      </c>
      <c r="F49" s="2"/>
      <c r="M49" s="6">
        <f t="shared" si="0"/>
        <v>0</v>
      </c>
      <c r="N49" s="34">
        <f t="shared" si="1"/>
        <v>0</v>
      </c>
    </row>
    <row r="50" spans="1:14" hidden="1" x14ac:dyDescent="0.25">
      <c r="A50" s="14"/>
      <c r="D50" s="13"/>
      <c r="E50" s="3"/>
      <c r="F50" s="4"/>
      <c r="M50" s="6">
        <f t="shared" si="0"/>
        <v>0</v>
      </c>
      <c r="N50" s="34">
        <f t="shared" si="1"/>
        <v>0</v>
      </c>
    </row>
    <row r="51" spans="1:14" ht="46.15" hidden="1" customHeight="1" x14ac:dyDescent="0.25">
      <c r="A51" s="48" t="str">
        <f>IF(AND(D47="oui",D48="oui", D49="oui"),E51, "Cet accès ne permet pas la ventilation pour la victime.Existe-t-il un autre accès possible? Si oui reprendre les questions concernant la ventilation")</f>
        <v>Cet accès ne permet pas la ventilation pour la victime.Existe-t-il un autre accès possible? Si oui reprendre les questions concernant la ventilation</v>
      </c>
      <c r="B51" s="49"/>
      <c r="C51" s="50"/>
      <c r="D51" s="16" t="str">
        <f>IF(A51=E51,"oui","non")</f>
        <v>non</v>
      </c>
      <c r="E51" s="1" t="s">
        <v>24</v>
      </c>
      <c r="F51" s="3"/>
      <c r="M51" s="6">
        <f t="shared" si="0"/>
        <v>0</v>
      </c>
      <c r="N51" s="34">
        <f t="shared" si="1"/>
        <v>0</v>
      </c>
    </row>
    <row r="52" spans="1:14" ht="245.45" hidden="1" customHeight="1" x14ac:dyDescent="0.25">
      <c r="A52" s="51" t="str">
        <f>IF(A51=E51,F52,"")</f>
        <v/>
      </c>
      <c r="B52" s="52"/>
      <c r="C52" s="53"/>
      <c r="D52" s="18"/>
      <c r="E52" s="1"/>
      <c r="F52" s="4" t="s">
        <v>71</v>
      </c>
      <c r="M52" s="6">
        <f t="shared" si="0"/>
        <v>0</v>
      </c>
      <c r="N52" s="34">
        <f t="shared" si="1"/>
        <v>0</v>
      </c>
    </row>
    <row r="53" spans="1:14" ht="409.5" hidden="1" x14ac:dyDescent="0.25">
      <c r="A53" s="11" t="str">
        <f>IF(OR(D51="non",E51=""),E53,"")</f>
        <v>Accès principal permet-il la ventilation?</v>
      </c>
      <c r="B53" s="12"/>
      <c r="C53" s="22"/>
      <c r="D53" s="13" t="str">
        <f>IF(A53=E53,"oui","non")</f>
        <v>oui</v>
      </c>
      <c r="E53" s="1" t="s">
        <v>25</v>
      </c>
      <c r="F53" s="2"/>
      <c r="I53" s="7" t="s">
        <v>45</v>
      </c>
      <c r="K53" s="7" t="s">
        <v>70</v>
      </c>
      <c r="M53" s="6">
        <f t="shared" si="0"/>
        <v>0</v>
      </c>
      <c r="N53" s="34">
        <f t="shared" si="1"/>
        <v>0</v>
      </c>
    </row>
    <row r="54" spans="1:14" ht="150" hidden="1" x14ac:dyDescent="0.25">
      <c r="A54" s="14" t="str">
        <f>IF($D$53="oui",E54,"")</f>
        <v>L’accès a des dimensions supérieures à la gaine de
ventilation</v>
      </c>
      <c r="B54" s="12"/>
      <c r="C54" s="22"/>
      <c r="D54" s="13"/>
      <c r="E54" s="3" t="s">
        <v>10</v>
      </c>
      <c r="F54" s="2"/>
      <c r="M54" s="6">
        <f t="shared" si="0"/>
        <v>0</v>
      </c>
      <c r="N54" s="34">
        <f t="shared" si="1"/>
        <v>0</v>
      </c>
    </row>
    <row r="55" spans="1:14" ht="195" hidden="1" x14ac:dyDescent="0.25">
      <c r="A55" s="14" t="str">
        <f>IF($D$53="oui",E55,"")</f>
        <v>L’accès se situe à proximité immédiate ou au-dessus de
la zone d’intervention</v>
      </c>
      <c r="B55" s="12"/>
      <c r="C55" s="22"/>
      <c r="D55" s="13"/>
      <c r="E55" s="3" t="s">
        <v>11</v>
      </c>
      <c r="F55" s="2"/>
      <c r="M55" s="6">
        <f t="shared" si="0"/>
        <v>0</v>
      </c>
      <c r="N55" s="34">
        <f t="shared" si="1"/>
        <v>0</v>
      </c>
    </row>
    <row r="56" spans="1:14" ht="225" hidden="1" x14ac:dyDescent="0.25">
      <c r="A56" s="14" t="str">
        <f>IF($D$53="oui",E56,"")</f>
        <v>Il n’y a pas d’obstacles, de compartiment, de palier entre l’accès secondaire et le point d’intervention</v>
      </c>
      <c r="B56" s="12"/>
      <c r="C56" s="22"/>
      <c r="D56" s="13"/>
      <c r="E56" s="3" t="s">
        <v>12</v>
      </c>
      <c r="F56" s="2"/>
      <c r="M56" s="6">
        <f t="shared" si="0"/>
        <v>0</v>
      </c>
      <c r="N56" s="34">
        <f t="shared" si="1"/>
        <v>0</v>
      </c>
    </row>
    <row r="57" spans="1:14" hidden="1" x14ac:dyDescent="0.25">
      <c r="A57" s="14"/>
      <c r="B57" s="17"/>
      <c r="C57" s="24"/>
      <c r="D57" s="18"/>
      <c r="E57" s="3"/>
      <c r="F57" s="4"/>
      <c r="M57" s="6">
        <f t="shared" si="0"/>
        <v>0</v>
      </c>
      <c r="N57" s="34">
        <f t="shared" si="1"/>
        <v>0</v>
      </c>
    </row>
    <row r="58" spans="1:14" ht="409.5" hidden="1" x14ac:dyDescent="0.25">
      <c r="A58" s="11" t="str">
        <f>IF(AND(D54="oui",D55="oui", D56="oui"),E58, "L'accès principale ne permet pas d'apporter la ventilation au plus près de la victime")</f>
        <v>L'accès principale ne permet pas d'apporter la ventilation au plus près de la victime</v>
      </c>
      <c r="B58" s="12"/>
      <c r="C58" s="22"/>
      <c r="D58" s="13" t="str">
        <f>IF(A58=E58,"oui","non")</f>
        <v>non</v>
      </c>
      <c r="E58" s="1" t="s">
        <v>23</v>
      </c>
      <c r="F58" s="2"/>
      <c r="I58" s="7" t="s">
        <v>45</v>
      </c>
      <c r="K58" s="7" t="s">
        <v>70</v>
      </c>
      <c r="M58" s="6">
        <f t="shared" si="0"/>
        <v>0</v>
      </c>
      <c r="N58" s="34">
        <f t="shared" si="1"/>
        <v>0</v>
      </c>
    </row>
    <row r="59" spans="1:14" ht="260.45" hidden="1" customHeight="1" x14ac:dyDescent="0.25">
      <c r="A59" s="14"/>
      <c r="B59" s="15" t="str">
        <f>IF(A58=E58,F59,"")</f>
        <v/>
      </c>
      <c r="C59" s="23"/>
      <c r="D59" s="16"/>
      <c r="E59" s="3"/>
      <c r="F59" s="3" t="s">
        <v>71</v>
      </c>
      <c r="M59" s="6">
        <f t="shared" si="0"/>
        <v>0</v>
      </c>
      <c r="N59" s="34">
        <f t="shared" si="1"/>
        <v>0</v>
      </c>
    </row>
    <row r="60" spans="1:14" hidden="1" x14ac:dyDescent="0.25">
      <c r="A60" s="14"/>
      <c r="B60" s="12"/>
      <c r="C60" s="22"/>
      <c r="D60" s="13"/>
      <c r="E60" s="3"/>
      <c r="F60" s="2"/>
      <c r="M60" s="6">
        <f t="shared" si="0"/>
        <v>0</v>
      </c>
      <c r="N60" s="34">
        <f t="shared" si="1"/>
        <v>0</v>
      </c>
    </row>
    <row r="61" spans="1:14" ht="58.9" hidden="1" customHeight="1" thickBot="1" x14ac:dyDescent="0.3">
      <c r="A61" s="57" t="str">
        <f>E61</f>
        <v>Impossible de générer un plan de secours interne générique avec les accès actuels</v>
      </c>
      <c r="B61" s="58"/>
      <c r="C61" s="59"/>
      <c r="D61" s="60"/>
      <c r="E61" s="6" t="s">
        <v>26</v>
      </c>
      <c r="F61" s="2"/>
      <c r="M61" s="6">
        <f t="shared" si="0"/>
        <v>0</v>
      </c>
      <c r="N61" s="34">
        <f t="shared" si="1"/>
        <v>0</v>
      </c>
    </row>
  </sheetData>
  <mergeCells count="42">
    <mergeCell ref="A27:C27"/>
    <mergeCell ref="A28:C28"/>
    <mergeCell ref="A29:C29"/>
    <mergeCell ref="A12:C12"/>
    <mergeCell ref="A13:C13"/>
    <mergeCell ref="A20:C20"/>
    <mergeCell ref="A21:C21"/>
    <mergeCell ref="A22:C22"/>
    <mergeCell ref="A23:C23"/>
    <mergeCell ref="A61:D61"/>
    <mergeCell ref="A1:D1"/>
    <mergeCell ref="A7:D8"/>
    <mergeCell ref="A9:C9"/>
    <mergeCell ref="A10:C10"/>
    <mergeCell ref="A11:C11"/>
    <mergeCell ref="A14:C14"/>
    <mergeCell ref="A15:C15"/>
    <mergeCell ref="A24:C24"/>
    <mergeCell ref="A25:C25"/>
    <mergeCell ref="A26:C26"/>
    <mergeCell ref="A16:C16"/>
    <mergeCell ref="A17:C17"/>
    <mergeCell ref="A18:C18"/>
    <mergeCell ref="A19:C19"/>
    <mergeCell ref="A41:C41"/>
    <mergeCell ref="A43:C43"/>
    <mergeCell ref="A31:C31"/>
    <mergeCell ref="A32:C32"/>
    <mergeCell ref="A33:C33"/>
    <mergeCell ref="A44:C44"/>
    <mergeCell ref="A39:C39"/>
    <mergeCell ref="A40:C40"/>
    <mergeCell ref="A42:C42"/>
    <mergeCell ref="A35:C35"/>
    <mergeCell ref="A34:C34"/>
    <mergeCell ref="A37:C37"/>
    <mergeCell ref="A38:C38"/>
    <mergeCell ref="A47:C47"/>
    <mergeCell ref="A48:C48"/>
    <mergeCell ref="A49:C49"/>
    <mergeCell ref="A51:C51"/>
    <mergeCell ref="A52:C52"/>
  </mergeCells>
  <conditionalFormatting sqref="M1:N1048576">
    <cfRule type="cellIs" dxfId="0" priority="1" stopIfTrue="1" operator="equal">
      <formula>0</formula>
    </cfRule>
  </conditionalFormatting>
  <dataValidations count="3">
    <dataValidation type="list" allowBlank="1" showInputMessage="1" showErrorMessage="1" sqref="D14 D9:D10 D36:D42 D18 D16 D22:D27 D46" xr:uid="{00000000-0002-0000-0000-000000000000}">
      <formula1>$F$2:$F$3</formula1>
    </dataValidation>
    <dataValidation type="list" allowBlank="1" showInputMessage="1" showErrorMessage="1" sqref="D47:D49 D35 D54:D56 H31:H35" xr:uid="{00000000-0002-0000-0000-000001000000}">
      <formula1>IF($A$49=$E$49,$F$2:$F$3,"")</formula1>
    </dataValidation>
    <dataValidation type="list" allowBlank="1" showInputMessage="1" showErrorMessage="1" sqref="D30:D33" xr:uid="{00000000-0002-0000-0000-000002000000}">
      <formula1>$F$2:$F$4</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4227" r:id="rId4" name="OptionButton1070">
          <controlPr defaultSize="0" autoLine="0" autoPict="0" r:id="rId5">
            <anchor moveWithCells="1">
              <from>
                <xdr:col>4</xdr:col>
                <xdr:colOff>0</xdr:colOff>
                <xdr:row>9</xdr:row>
                <xdr:rowOff>0</xdr:rowOff>
              </from>
              <to>
                <xdr:col>4</xdr:col>
                <xdr:colOff>0</xdr:colOff>
                <xdr:row>61</xdr:row>
                <xdr:rowOff>152400</xdr:rowOff>
              </to>
            </anchor>
          </controlPr>
        </control>
      </mc:Choice>
      <mc:Fallback>
        <control shapeId="4227" r:id="rId4" name="OptionButton1070"/>
      </mc:Fallback>
    </mc:AlternateContent>
    <mc:AlternateContent xmlns:mc="http://schemas.openxmlformats.org/markup-compatibility/2006">
      <mc:Choice Requires="x14">
        <control shapeId="4229" r:id="rId6" name="OptionButton1072">
          <controlPr defaultSize="0" autoLine="0" autoPict="0" r:id="rId7">
            <anchor moveWithCells="1">
              <from>
                <xdr:col>4</xdr:col>
                <xdr:colOff>0</xdr:colOff>
                <xdr:row>9</xdr:row>
                <xdr:rowOff>0</xdr:rowOff>
              </from>
              <to>
                <xdr:col>4</xdr:col>
                <xdr:colOff>0</xdr:colOff>
                <xdr:row>61</xdr:row>
                <xdr:rowOff>152400</xdr:rowOff>
              </to>
            </anchor>
          </controlPr>
        </control>
      </mc:Choice>
      <mc:Fallback>
        <control shapeId="4229" r:id="rId6" name="OptionButton1072"/>
      </mc:Fallback>
    </mc:AlternateContent>
    <mc:AlternateContent xmlns:mc="http://schemas.openxmlformats.org/markup-compatibility/2006">
      <mc:Choice Requires="x14">
        <control shapeId="4231" r:id="rId8" name="OptionButton1074">
          <controlPr defaultSize="0" autoLine="0" autoPict="0" r:id="rId9">
            <anchor moveWithCells="1">
              <from>
                <xdr:col>4</xdr:col>
                <xdr:colOff>0</xdr:colOff>
                <xdr:row>9</xdr:row>
                <xdr:rowOff>0</xdr:rowOff>
              </from>
              <to>
                <xdr:col>4</xdr:col>
                <xdr:colOff>0</xdr:colOff>
                <xdr:row>61</xdr:row>
                <xdr:rowOff>152400</xdr:rowOff>
              </to>
            </anchor>
          </controlPr>
        </control>
      </mc:Choice>
      <mc:Fallback>
        <control shapeId="4231" r:id="rId8" name="OptionButton1074"/>
      </mc:Fallback>
    </mc:AlternateContent>
    <mc:AlternateContent xmlns:mc="http://schemas.openxmlformats.org/markup-compatibility/2006">
      <mc:Choice Requires="x14">
        <control shapeId="4233" r:id="rId10" name="OptionButton1076">
          <controlPr defaultSize="0" autoLine="0" autoPict="0" r:id="rId11">
            <anchor moveWithCells="1">
              <from>
                <xdr:col>4</xdr:col>
                <xdr:colOff>0</xdr:colOff>
                <xdr:row>9</xdr:row>
                <xdr:rowOff>0</xdr:rowOff>
              </from>
              <to>
                <xdr:col>4</xdr:col>
                <xdr:colOff>0</xdr:colOff>
                <xdr:row>61</xdr:row>
                <xdr:rowOff>152400</xdr:rowOff>
              </to>
            </anchor>
          </controlPr>
        </control>
      </mc:Choice>
      <mc:Fallback>
        <control shapeId="4233" r:id="rId10" name="OptionButton1076"/>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D16"/>
  <sheetViews>
    <sheetView tabSelected="1" workbookViewId="0">
      <selection activeCell="A14" sqref="A14"/>
    </sheetView>
  </sheetViews>
  <sheetFormatPr baseColWidth="10" defaultRowHeight="15" x14ac:dyDescent="0.25"/>
  <cols>
    <col min="1" max="1" width="110.7109375" customWidth="1"/>
  </cols>
  <sheetData>
    <row r="1" spans="1:4" ht="98.45" customHeight="1" x14ac:dyDescent="0.25">
      <c r="A1" s="7" t="s">
        <v>51</v>
      </c>
    </row>
    <row r="4" spans="1:4" x14ac:dyDescent="0.25">
      <c r="A4" s="41" t="s">
        <v>50</v>
      </c>
    </row>
    <row r="5" spans="1:4" x14ac:dyDescent="0.25">
      <c r="A5" t="s">
        <v>49</v>
      </c>
    </row>
    <row r="6" spans="1:4" x14ac:dyDescent="0.25">
      <c r="A6" t="s">
        <v>49</v>
      </c>
    </row>
    <row r="7" spans="1:4" x14ac:dyDescent="0.25">
      <c r="A7" t="s">
        <v>49</v>
      </c>
      <c r="C7" s="44"/>
    </row>
    <row r="8" spans="1:4" x14ac:dyDescent="0.25">
      <c r="C8" s="44"/>
    </row>
    <row r="9" spans="1:4" x14ac:dyDescent="0.25">
      <c r="A9" s="42" t="s">
        <v>46</v>
      </c>
      <c r="D9" s="44"/>
    </row>
    <row r="11" spans="1:4" x14ac:dyDescent="0.25">
      <c r="A11" s="43" t="s">
        <v>47</v>
      </c>
    </row>
    <row r="12" spans="1:4" x14ac:dyDescent="0.25">
      <c r="A12" t="s">
        <v>75</v>
      </c>
    </row>
    <row r="13" spans="1:4" x14ac:dyDescent="0.25">
      <c r="A13" t="s">
        <v>75</v>
      </c>
    </row>
    <row r="14" spans="1:4" x14ac:dyDescent="0.25">
      <c r="A14" t="s">
        <v>75</v>
      </c>
    </row>
    <row r="15" spans="1:4" x14ac:dyDescent="0.25">
      <c r="A15" t="s">
        <v>75</v>
      </c>
    </row>
    <row r="16" spans="1:4" x14ac:dyDescent="0.25">
      <c r="A16" t="s">
        <v>75</v>
      </c>
    </row>
  </sheetData>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2:D3"/>
  <sheetViews>
    <sheetView workbookViewId="0">
      <selection activeCell="C34" sqref="C34"/>
    </sheetView>
  </sheetViews>
  <sheetFormatPr baseColWidth="10" defaultRowHeight="15" x14ac:dyDescent="0.25"/>
  <cols>
    <col min="1" max="4" width="22.5703125" customWidth="1"/>
  </cols>
  <sheetData>
    <row r="2" spans="1:4" s="86" customFormat="1" x14ac:dyDescent="0.25">
      <c r="A2" s="86" t="s">
        <v>78</v>
      </c>
      <c r="B2" s="86" t="s">
        <v>79</v>
      </c>
      <c r="C2" s="86" t="s">
        <v>80</v>
      </c>
      <c r="D2" s="86" t="s">
        <v>81</v>
      </c>
    </row>
    <row r="3" spans="1:4" s="86" customFormat="1" x14ac:dyDescent="0.25">
      <c r="A3" s="86" t="s">
        <v>74</v>
      </c>
      <c r="B3" s="86" t="s">
        <v>75</v>
      </c>
      <c r="C3" s="86" t="s">
        <v>76</v>
      </c>
      <c r="D3" s="86"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Questionnaire</vt:lpstr>
      <vt:lpstr>Edition</vt:lpstr>
      <vt:lpstr>image</vt:lpstr>
      <vt:lpstr>test</vt:lpstr>
    </vt:vector>
  </TitlesOfParts>
  <Company>Dekra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AdminDSI</dc:creator>
  <cp:lastModifiedBy>Julien Pereira</cp:lastModifiedBy>
  <cp:lastPrinted>2018-12-14T07:13:34Z</cp:lastPrinted>
  <dcterms:created xsi:type="dcterms:W3CDTF">2018-12-06T15:10:40Z</dcterms:created>
  <dcterms:modified xsi:type="dcterms:W3CDTF">2019-01-04T14:40:59Z</dcterms:modified>
</cp:coreProperties>
</file>