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/>
  <mc:AlternateContent xmlns:mc="http://schemas.openxmlformats.org/markup-compatibility/2006">
    <mc:Choice Requires="x15">
      <x15ac:absPath xmlns:x15ac="http://schemas.microsoft.com/office/spreadsheetml/2010/11/ac" url="C:\Users\sandr\Desktop\Services\Divers\excel pratique\"/>
    </mc:Choice>
  </mc:AlternateContent>
  <bookViews>
    <workbookView xWindow="0" yWindow="0" windowWidth="23040" windowHeight="8484"/>
  </bookViews>
  <sheets>
    <sheet name="Test" sheetId="1" r:id="rId1"/>
  </sheets>
  <definedNames>
    <definedName name="_xlnm._FilterDatabase" localSheetId="0" hidden="1">Test!$A$1:$L$54</definedName>
    <definedName name="date">OFFSET(Test!$H$2,,,COUNTA(Test!$H:$H)-1)</definedName>
    <definedName name="montant">OFFSET(Test!$H$2,,-2,COUNTA(Test!$H:$H)-1,)</definedName>
    <definedName name="montantpmt">OFFSET(Test!$H$2,,2,COUNTA(Test!$H:$H)-1,)</definedName>
    <definedName name="montantret">OFFSET(Test!$H$2,,1,COUNTA(Test!$H:$H)-1,)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2" i="1"/>
  <c r="L3" i="1" l="1"/>
  <c r="L5" i="1"/>
  <c r="K7" i="1"/>
  <c r="L2" i="1"/>
  <c r="K40" i="1"/>
  <c r="K9" i="1"/>
  <c r="L54" i="1"/>
  <c r="L50" i="1"/>
  <c r="L46" i="1"/>
  <c r="L38" i="1"/>
  <c r="L30" i="1"/>
  <c r="L22" i="1"/>
  <c r="L14" i="1"/>
  <c r="L6" i="1"/>
  <c r="K52" i="1"/>
  <c r="K44" i="1"/>
  <c r="K32" i="1"/>
  <c r="K16" i="1"/>
  <c r="K12" i="1"/>
  <c r="L53" i="1"/>
  <c r="L45" i="1"/>
  <c r="L52" i="1"/>
  <c r="L48" i="1"/>
  <c r="L44" i="1"/>
  <c r="L40" i="1"/>
  <c r="L36" i="1"/>
  <c r="L32" i="1"/>
  <c r="L28" i="1"/>
  <c r="L24" i="1"/>
  <c r="L20" i="1"/>
  <c r="L16" i="1"/>
  <c r="L12" i="1"/>
  <c r="L8" i="1"/>
  <c r="L4" i="1"/>
  <c r="K54" i="1"/>
  <c r="K50" i="1"/>
  <c r="K46" i="1"/>
  <c r="K42" i="1"/>
  <c r="K38" i="1"/>
  <c r="K34" i="1"/>
  <c r="K30" i="1"/>
  <c r="K26" i="1"/>
  <c r="K22" i="1"/>
  <c r="K18" i="1"/>
  <c r="K14" i="1"/>
  <c r="K10" i="1"/>
  <c r="K5" i="1"/>
  <c r="L42" i="1"/>
  <c r="L34" i="1"/>
  <c r="L26" i="1"/>
  <c r="L18" i="1"/>
  <c r="L10" i="1"/>
  <c r="K48" i="1"/>
  <c r="K36" i="1"/>
  <c r="K24" i="1"/>
  <c r="L51" i="1"/>
  <c r="L47" i="1"/>
  <c r="L43" i="1"/>
  <c r="L39" i="1"/>
  <c r="L35" i="1"/>
  <c r="L31" i="1"/>
  <c r="L27" i="1"/>
  <c r="L23" i="1"/>
  <c r="L19" i="1"/>
  <c r="L15" i="1"/>
  <c r="L11" i="1"/>
  <c r="L7" i="1"/>
  <c r="K53" i="1"/>
  <c r="K49" i="1"/>
  <c r="K45" i="1"/>
  <c r="K41" i="1"/>
  <c r="K37" i="1"/>
  <c r="K33" i="1"/>
  <c r="K29" i="1"/>
  <c r="K25" i="1"/>
  <c r="K21" i="1"/>
  <c r="K17" i="1"/>
  <c r="K13" i="1"/>
  <c r="K8" i="1"/>
  <c r="K4" i="1"/>
  <c r="K3" i="1"/>
  <c r="K28" i="1"/>
  <c r="K20" i="1"/>
  <c r="L49" i="1"/>
  <c r="L41" i="1"/>
  <c r="L37" i="1"/>
  <c r="L33" i="1"/>
  <c r="L29" i="1"/>
  <c r="L25" i="1"/>
  <c r="L21" i="1"/>
  <c r="L17" i="1"/>
  <c r="L13" i="1"/>
  <c r="L9" i="1"/>
  <c r="K2" i="1"/>
  <c r="K51" i="1"/>
  <c r="K47" i="1"/>
  <c r="K43" i="1"/>
  <c r="K39" i="1"/>
  <c r="K35" i="1"/>
  <c r="K31" i="1"/>
  <c r="K27" i="1"/>
  <c r="K23" i="1"/>
  <c r="K19" i="1"/>
  <c r="K15" i="1"/>
  <c r="K11" i="1"/>
  <c r="K6" i="1"/>
</calcChain>
</file>

<file path=xl/comments1.xml><?xml version="1.0" encoding="utf-8"?>
<comments xmlns="http://schemas.openxmlformats.org/spreadsheetml/2006/main">
  <authors>
    <author>sandr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sandr:</t>
        </r>
        <r>
          <rPr>
            <sz val="9"/>
            <color indexed="81"/>
            <rFont val="Tahoma"/>
            <family val="2"/>
          </rPr>
          <t xml:space="preserve">
a masquer</t>
        </r>
      </text>
    </comment>
    <comment ref="J1" authorId="0" shapeId="0">
      <text>
        <r>
          <rPr>
            <b/>
            <sz val="9"/>
            <color indexed="81"/>
            <rFont val="Tahoma"/>
            <family val="2"/>
          </rPr>
          <t>sandr:</t>
        </r>
        <r>
          <rPr>
            <sz val="9"/>
            <color indexed="81"/>
            <rFont val="Tahoma"/>
            <family val="2"/>
          </rPr>
          <t xml:space="preserve">
a masquer</t>
        </r>
      </text>
    </comment>
  </commentList>
</comments>
</file>

<file path=xl/sharedStrings.xml><?xml version="1.0" encoding="utf-8"?>
<sst xmlns="http://schemas.openxmlformats.org/spreadsheetml/2006/main" count="171" uniqueCount="20">
  <si>
    <t>MOIS</t>
  </si>
  <si>
    <t>Date opé</t>
  </si>
  <si>
    <t>Type pmt</t>
  </si>
  <si>
    <t>Rubrique</t>
  </si>
  <si>
    <t>Libellé</t>
  </si>
  <si>
    <t>Dépense</t>
  </si>
  <si>
    <t>Crédit</t>
  </si>
  <si>
    <t>Date val</t>
  </si>
  <si>
    <t>Glissant Retrait CB
sur 7 jour</t>
  </si>
  <si>
    <t>Glissant Pmt CB
sur 30 jours</t>
  </si>
  <si>
    <t>Virement</t>
  </si>
  <si>
    <t>Solde intial</t>
  </si>
  <si>
    <t>Solde initial</t>
  </si>
  <si>
    <t>Pmt CB</t>
  </si>
  <si>
    <t>Divers</t>
  </si>
  <si>
    <t>Prélèvement</t>
  </si>
  <si>
    <t>Versement</t>
  </si>
  <si>
    <t>Retrait CB</t>
  </si>
  <si>
    <t>ret</t>
  </si>
  <si>
    <t>pmt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</si>
</sst>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[$-40C]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1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15">
    <xf numFmtId="0" fontId="0" fillId="0" borderId="0" xfId="0"/>
    <xf numFmtId="164" fontId="2" fillId="2" borderId="1" xfId="0" applyNumberFormat="1" applyFont="1" applyFill="1" applyBorder="1" applyAlignment="1">
      <alignment vertical="center"/>
    </xf>
    <xf numFmtId="14" fontId="2" fillId="2" borderId="2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44" fontId="2" fillId="2" borderId="2" xfId="1" applyNumberFormat="1" applyFont="1" applyFill="1" applyBorder="1" applyAlignment="1">
      <alignment vertical="center"/>
    </xf>
    <xf numFmtId="44" fontId="2" fillId="2" borderId="2" xfId="1" applyNumberFormat="1" applyFont="1" applyFill="1" applyBorder="1" applyAlignment="1">
      <alignment horizontal="center" vertical="center" wrapText="1"/>
    </xf>
    <xf numFmtId="164" fontId="0" fillId="0" borderId="1" xfId="0" applyNumberFormat="1" applyFont="1" applyBorder="1"/>
    <xf numFmtId="14" fontId="0" fillId="0" borderId="2" xfId="0" applyNumberFormat="1" applyFont="1" applyBorder="1"/>
    <xf numFmtId="0" fontId="0" fillId="0" borderId="2" xfId="0" applyFont="1" applyBorder="1"/>
    <xf numFmtId="44" fontId="0" fillId="0" borderId="2" xfId="1" applyNumberFormat="1" applyFont="1" applyBorder="1"/>
    <xf numFmtId="3" fontId="2" fillId="3" borderId="2" xfId="0" applyNumberFormat="1" applyFont="1" applyFill="1" applyBorder="1" applyAlignment="1">
      <alignment vertical="center"/>
    </xf>
    <xf numFmtId="14" fontId="2" fillId="3" borderId="2" xfId="0" applyNumberFormat="1" applyFont="1" applyFill="1" applyBorder="1" applyAlignment="1">
      <alignment vertical="center"/>
    </xf>
    <xf numFmtId="3" fontId="0" fillId="4" borderId="2" xfId="0" applyNumberFormat="1" applyFont="1" applyFill="1" applyBorder="1"/>
    <xf numFmtId="3" fontId="0" fillId="4" borderId="0" xfId="0" applyNumberFormat="1" applyFill="1"/>
    <xf numFmtId="0" fontId="0" fillId="4" borderId="0" xfId="0" applyFill="1"/>
  </cellXfs>
  <cellStyles count="3">
    <cellStyle name="Monétaire" xfId="1" builtinId="4"/>
    <cellStyle name="Normal" xfId="0" builtinId="0"/>
    <cellStyle name="Normal 2" xfId="2"/>
  </cellStyles>
  <dxfs count="2"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abSelected="1" workbookViewId="0">
      <selection activeCell="H12" sqref="H12"/>
    </sheetView>
  </sheetViews>
  <sheetFormatPr baseColWidth="10" defaultColWidth="11.44140625" defaultRowHeight="14.4" x14ac:dyDescent="0.3"/>
  <cols>
    <col min="1" max="1" width="8" bestFit="1" customWidth="1"/>
    <col min="3" max="3" width="12.5546875" bestFit="1" customWidth="1"/>
    <col min="4" max="4" width="19" bestFit="1" customWidth="1"/>
    <col min="5" max="5" width="20.5546875" bestFit="1" customWidth="1"/>
    <col min="6" max="6" width="10.33203125" bestFit="1" customWidth="1"/>
    <col min="7" max="7" width="10.88671875" bestFit="1" customWidth="1"/>
    <col min="8" max="8" width="10.6640625" bestFit="1" customWidth="1"/>
    <col min="9" max="9" width="4.6640625" style="13" customWidth="1"/>
    <col min="10" max="10" width="5.21875" style="14" customWidth="1"/>
    <col min="11" max="12" width="12" customWidth="1"/>
  </cols>
  <sheetData>
    <row r="1" spans="1:12" ht="43.2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2" t="s">
        <v>7</v>
      </c>
      <c r="I1" s="10" t="s">
        <v>18</v>
      </c>
      <c r="J1" s="11" t="s">
        <v>19</v>
      </c>
      <c r="K1" s="5" t="s">
        <v>8</v>
      </c>
      <c r="L1" s="5" t="s">
        <v>9</v>
      </c>
    </row>
    <row r="2" spans="1:12" x14ac:dyDescent="0.3">
      <c r="A2" s="6">
        <v>42736</v>
      </c>
      <c r="B2" s="7">
        <v>42736</v>
      </c>
      <c r="C2" s="7" t="s">
        <v>10</v>
      </c>
      <c r="D2" s="8" t="s">
        <v>11</v>
      </c>
      <c r="E2" s="8" t="s">
        <v>12</v>
      </c>
      <c r="F2" s="9"/>
      <c r="G2" s="9">
        <v>1367.12</v>
      </c>
      <c r="H2" s="7">
        <v>42736</v>
      </c>
      <c r="I2" s="12">
        <f>IF(ISERROR(SEARCH("Retrait CB",C2)),0,F2)</f>
        <v>0</v>
      </c>
      <c r="J2" s="12">
        <f>IF(ISERROR(SEARCH("Pmt CB",C2)),0,F2)</f>
        <v>0</v>
      </c>
      <c r="K2" s="9">
        <f ca="1">SUMPRODUCT((date&lt;=H2)*(date&gt;=(H2-7))*montantret)</f>
        <v>0</v>
      </c>
      <c r="L2" s="9">
        <f ca="1">SUMPRODUCT((date&lt;=H2)*(date&gt;=(H2-30))*montantpmt)</f>
        <v>165.34</v>
      </c>
    </row>
    <row r="3" spans="1:12" x14ac:dyDescent="0.3">
      <c r="A3" s="6">
        <v>42736</v>
      </c>
      <c r="B3" s="7">
        <v>42736</v>
      </c>
      <c r="C3" s="7" t="s">
        <v>13</v>
      </c>
      <c r="D3" s="8" t="s">
        <v>14</v>
      </c>
      <c r="E3" s="8" t="s">
        <v>14</v>
      </c>
      <c r="F3" s="9">
        <v>165.34</v>
      </c>
      <c r="G3" s="9"/>
      <c r="H3" s="7">
        <v>42736</v>
      </c>
      <c r="I3" s="12">
        <f t="shared" ref="I3:I54" si="0">IF(ISERROR(SEARCH("Retrait CB",C3)),0,F3)</f>
        <v>0</v>
      </c>
      <c r="J3" s="12">
        <f t="shared" ref="J3:J54" si="1">IF(ISERROR(SEARCH("Pmt CB",C3)),0,F3)</f>
        <v>165.34</v>
      </c>
      <c r="K3" s="9">
        <f ca="1">SUMPRODUCT((date&lt;=H3)*(date&gt;=(H3-7))*montantret)</f>
        <v>0</v>
      </c>
      <c r="L3" s="9">
        <f ca="1">SUMPRODUCT((date&lt;=H3)*(date&gt;=(H3-30))*montantpmt)</f>
        <v>165.34</v>
      </c>
    </row>
    <row r="4" spans="1:12" x14ac:dyDescent="0.3">
      <c r="A4" s="6">
        <v>42736</v>
      </c>
      <c r="B4" s="7">
        <v>42737</v>
      </c>
      <c r="C4" s="7" t="s">
        <v>15</v>
      </c>
      <c r="D4" s="8" t="s">
        <v>14</v>
      </c>
      <c r="E4" s="8" t="s">
        <v>14</v>
      </c>
      <c r="F4" s="9">
        <v>56.47</v>
      </c>
      <c r="G4" s="9"/>
      <c r="H4" s="7">
        <v>42737</v>
      </c>
      <c r="I4" s="12">
        <f t="shared" si="0"/>
        <v>0</v>
      </c>
      <c r="J4" s="12">
        <f t="shared" si="1"/>
        <v>0</v>
      </c>
      <c r="K4" s="9">
        <f ca="1">SUMPRODUCT((date&lt;=H4)*(date&gt;=(H4-7))*montantret)</f>
        <v>0</v>
      </c>
      <c r="L4" s="9">
        <f ca="1">SUMPRODUCT((date&lt;=H4)*(date&gt;=(H4-30))*montantpmt)</f>
        <v>899.16000000000008</v>
      </c>
    </row>
    <row r="5" spans="1:12" x14ac:dyDescent="0.3">
      <c r="A5" s="6">
        <v>42736</v>
      </c>
      <c r="B5" s="7">
        <v>42737</v>
      </c>
      <c r="C5" s="7" t="s">
        <v>13</v>
      </c>
      <c r="D5" s="8" t="s">
        <v>14</v>
      </c>
      <c r="E5" s="8" t="s">
        <v>14</v>
      </c>
      <c r="F5" s="9">
        <v>733.82</v>
      </c>
      <c r="G5" s="9"/>
      <c r="H5" s="7">
        <v>42737</v>
      </c>
      <c r="I5" s="12">
        <f t="shared" si="0"/>
        <v>0</v>
      </c>
      <c r="J5" s="12">
        <f t="shared" si="1"/>
        <v>733.82</v>
      </c>
      <c r="K5" s="9">
        <f ca="1">SUMPRODUCT((date&lt;=H5)*(date&gt;=(H5-7))*montantret)</f>
        <v>0</v>
      </c>
      <c r="L5" s="9">
        <f ca="1">SUMPRODUCT((date&lt;=H5)*(date&gt;=(H5-30))*montantpmt)</f>
        <v>899.16000000000008</v>
      </c>
    </row>
    <row r="6" spans="1:12" x14ac:dyDescent="0.3">
      <c r="A6" s="6">
        <v>42736</v>
      </c>
      <c r="B6" s="7">
        <v>42740</v>
      </c>
      <c r="C6" s="7" t="s">
        <v>16</v>
      </c>
      <c r="D6" s="8" t="s">
        <v>14</v>
      </c>
      <c r="E6" s="8" t="s">
        <v>14</v>
      </c>
      <c r="F6" s="9"/>
      <c r="G6" s="9">
        <v>129.47</v>
      </c>
      <c r="H6" s="7">
        <v>42740</v>
      </c>
      <c r="I6" s="12">
        <f t="shared" si="0"/>
        <v>0</v>
      </c>
      <c r="J6" s="12">
        <f t="shared" si="1"/>
        <v>0</v>
      </c>
      <c r="K6" s="9">
        <f ca="1">SUMPRODUCT((date&lt;=H6)*(date&gt;=(H6-7))*montantret)</f>
        <v>0</v>
      </c>
      <c r="L6" s="9">
        <f ca="1">SUMPRODUCT((date&lt;=H6)*(date&gt;=(H6-30))*montantpmt)</f>
        <v>899.16000000000008</v>
      </c>
    </row>
    <row r="7" spans="1:12" x14ac:dyDescent="0.3">
      <c r="A7" s="6">
        <v>42736</v>
      </c>
      <c r="B7" s="7">
        <v>42740</v>
      </c>
      <c r="C7" s="7" t="s">
        <v>15</v>
      </c>
      <c r="D7" s="8" t="s">
        <v>14</v>
      </c>
      <c r="E7" s="8" t="s">
        <v>14</v>
      </c>
      <c r="F7" s="9">
        <v>5.8</v>
      </c>
      <c r="G7" s="9"/>
      <c r="H7" s="7">
        <v>42740</v>
      </c>
      <c r="I7" s="12">
        <f t="shared" si="0"/>
        <v>0</v>
      </c>
      <c r="J7" s="12">
        <f t="shared" si="1"/>
        <v>0</v>
      </c>
      <c r="K7" s="9">
        <f ca="1">SUMPRODUCT((date&lt;=H7)*(date&gt;=(H7-7))*montantret)</f>
        <v>0</v>
      </c>
      <c r="L7" s="9">
        <f ca="1">SUMPRODUCT((date&lt;=H7)*(date&gt;=(H7-30))*montantpmt)</f>
        <v>899.16000000000008</v>
      </c>
    </row>
    <row r="8" spans="1:12" x14ac:dyDescent="0.3">
      <c r="A8" s="6">
        <v>42736</v>
      </c>
      <c r="B8" s="7">
        <v>42740</v>
      </c>
      <c r="C8" s="7" t="s">
        <v>15</v>
      </c>
      <c r="D8" s="8" t="s">
        <v>14</v>
      </c>
      <c r="E8" s="8" t="s">
        <v>14</v>
      </c>
      <c r="F8" s="9">
        <v>8</v>
      </c>
      <c r="G8" s="9"/>
      <c r="H8" s="7">
        <v>42740</v>
      </c>
      <c r="I8" s="12">
        <f t="shared" si="0"/>
        <v>0</v>
      </c>
      <c r="J8" s="12">
        <f t="shared" si="1"/>
        <v>0</v>
      </c>
      <c r="K8" s="9">
        <f ca="1">SUMPRODUCT((date&lt;=H8)*(date&gt;=(H8-7))*montantret)</f>
        <v>0</v>
      </c>
      <c r="L8" s="9">
        <f ca="1">SUMPRODUCT((date&lt;=H8)*(date&gt;=(H8-30))*montantpmt)</f>
        <v>899.16000000000008</v>
      </c>
    </row>
    <row r="9" spans="1:12" x14ac:dyDescent="0.3">
      <c r="A9" s="6">
        <v>42736</v>
      </c>
      <c r="B9" s="7">
        <v>42741</v>
      </c>
      <c r="C9" s="7" t="s">
        <v>15</v>
      </c>
      <c r="D9" s="8" t="s">
        <v>14</v>
      </c>
      <c r="E9" s="8" t="s">
        <v>14</v>
      </c>
      <c r="F9" s="9">
        <v>3.49</v>
      </c>
      <c r="G9" s="9"/>
      <c r="H9" s="7">
        <v>42741</v>
      </c>
      <c r="I9" s="12">
        <f t="shared" si="0"/>
        <v>0</v>
      </c>
      <c r="J9" s="12">
        <f t="shared" si="1"/>
        <v>0</v>
      </c>
      <c r="K9" s="9">
        <f ca="1">SUMPRODUCT((date&lt;=H9)*(date&gt;=(H9-7))*montantret)</f>
        <v>150</v>
      </c>
      <c r="L9" s="9">
        <f ca="1">SUMPRODUCT((date&lt;=H9)*(date&gt;=(H9-30))*montantpmt)</f>
        <v>899.16000000000008</v>
      </c>
    </row>
    <row r="10" spans="1:12" x14ac:dyDescent="0.3">
      <c r="A10" s="6">
        <v>42736</v>
      </c>
      <c r="B10" s="7">
        <v>42741</v>
      </c>
      <c r="C10" s="7" t="s">
        <v>17</v>
      </c>
      <c r="D10" s="8" t="s">
        <v>14</v>
      </c>
      <c r="E10" s="8" t="s">
        <v>14</v>
      </c>
      <c r="F10" s="9">
        <v>150</v>
      </c>
      <c r="G10" s="9"/>
      <c r="H10" s="7">
        <v>42741</v>
      </c>
      <c r="I10" s="12">
        <f t="shared" si="0"/>
        <v>150</v>
      </c>
      <c r="J10" s="12">
        <f t="shared" si="1"/>
        <v>0</v>
      </c>
      <c r="K10" s="9">
        <f ca="1">SUMPRODUCT((date&lt;=H10)*(date&gt;=(H10-7))*montantret)</f>
        <v>150</v>
      </c>
      <c r="L10" s="9">
        <f ca="1">SUMPRODUCT((date&lt;=H10)*(date&gt;=(H10-30))*montantpmt)</f>
        <v>899.16000000000008</v>
      </c>
    </row>
    <row r="11" spans="1:12" x14ac:dyDescent="0.3">
      <c r="A11" s="6">
        <v>42736</v>
      </c>
      <c r="B11" s="7">
        <v>42745</v>
      </c>
      <c r="C11" s="7" t="s">
        <v>13</v>
      </c>
      <c r="D11" s="8" t="s">
        <v>14</v>
      </c>
      <c r="E11" s="8" t="s">
        <v>14</v>
      </c>
      <c r="F11" s="9">
        <v>91.37</v>
      </c>
      <c r="G11" s="9"/>
      <c r="H11" s="7">
        <v>42745</v>
      </c>
      <c r="I11" s="12">
        <f t="shared" si="0"/>
        <v>0</v>
      </c>
      <c r="J11" s="12">
        <f t="shared" si="1"/>
        <v>91.37</v>
      </c>
      <c r="K11" s="9">
        <f ca="1">SUMPRODUCT((date&lt;=H11)*(date&gt;=(H11-7))*montantret)</f>
        <v>150</v>
      </c>
      <c r="L11" s="9">
        <f ca="1">SUMPRODUCT((date&lt;=H11)*(date&gt;=(H11-30))*montantpmt)</f>
        <v>990.53000000000009</v>
      </c>
    </row>
    <row r="12" spans="1:12" x14ac:dyDescent="0.3">
      <c r="A12" s="6">
        <v>42736</v>
      </c>
      <c r="B12" s="7">
        <v>42746</v>
      </c>
      <c r="C12" s="7" t="s">
        <v>16</v>
      </c>
      <c r="D12" s="8" t="s">
        <v>14</v>
      </c>
      <c r="E12" s="8" t="s">
        <v>14</v>
      </c>
      <c r="F12" s="9"/>
      <c r="G12" s="9">
        <v>90</v>
      </c>
      <c r="H12" s="7">
        <v>42746</v>
      </c>
      <c r="I12" s="12">
        <f t="shared" si="0"/>
        <v>0</v>
      </c>
      <c r="J12" s="12">
        <f t="shared" si="1"/>
        <v>0</v>
      </c>
      <c r="K12" s="9">
        <f ca="1">SUMPRODUCT((date&lt;=H12)*(date&gt;=(H12-7))*montantret)</f>
        <v>150</v>
      </c>
      <c r="L12" s="9">
        <f ca="1">SUMPRODUCT((date&lt;=H12)*(date&gt;=(H12-30))*montantpmt)</f>
        <v>990.53000000000009</v>
      </c>
    </row>
    <row r="13" spans="1:12" x14ac:dyDescent="0.3">
      <c r="A13" s="6">
        <v>42736</v>
      </c>
      <c r="B13" s="7">
        <v>42747</v>
      </c>
      <c r="C13" s="7" t="s">
        <v>17</v>
      </c>
      <c r="D13" s="8" t="s">
        <v>14</v>
      </c>
      <c r="E13" s="8" t="s">
        <v>14</v>
      </c>
      <c r="F13" s="9">
        <v>100</v>
      </c>
      <c r="G13" s="9"/>
      <c r="H13" s="7">
        <v>42747</v>
      </c>
      <c r="I13" s="12">
        <f t="shared" si="0"/>
        <v>100</v>
      </c>
      <c r="J13" s="12">
        <f t="shared" si="1"/>
        <v>0</v>
      </c>
      <c r="K13" s="9">
        <f ca="1">SUMPRODUCT((date&lt;=H13)*(date&gt;=(H13-7))*montantret)</f>
        <v>250</v>
      </c>
      <c r="L13" s="9">
        <f ca="1">SUMPRODUCT((date&lt;=H13)*(date&gt;=(H13-30))*montantpmt)</f>
        <v>990.53000000000009</v>
      </c>
    </row>
    <row r="14" spans="1:12" x14ac:dyDescent="0.3">
      <c r="A14" s="6">
        <v>42736</v>
      </c>
      <c r="B14" s="7">
        <v>42749</v>
      </c>
      <c r="C14" s="7" t="s">
        <v>15</v>
      </c>
      <c r="D14" s="8" t="s">
        <v>14</v>
      </c>
      <c r="E14" s="8" t="s">
        <v>14</v>
      </c>
      <c r="F14" s="9">
        <v>11.5</v>
      </c>
      <c r="G14" s="9">
        <v>0.56999999999999995</v>
      </c>
      <c r="H14" s="7">
        <v>42749</v>
      </c>
      <c r="I14" s="12">
        <f t="shared" si="0"/>
        <v>0</v>
      </c>
      <c r="J14" s="12">
        <f t="shared" si="1"/>
        <v>0</v>
      </c>
      <c r="K14" s="9">
        <f ca="1">SUMPRODUCT((date&lt;=H14)*(date&gt;=(H14-7))*montantret)</f>
        <v>120</v>
      </c>
      <c r="L14" s="9">
        <f ca="1">SUMPRODUCT((date&lt;=H14)*(date&gt;=(H14-30))*montantpmt)</f>
        <v>990.53000000000009</v>
      </c>
    </row>
    <row r="15" spans="1:12" x14ac:dyDescent="0.3">
      <c r="A15" s="6">
        <v>42736</v>
      </c>
      <c r="B15" s="7">
        <v>42749</v>
      </c>
      <c r="C15" s="7" t="s">
        <v>17</v>
      </c>
      <c r="D15" s="8" t="s">
        <v>14</v>
      </c>
      <c r="E15" s="8" t="s">
        <v>14</v>
      </c>
      <c r="F15" s="9">
        <v>20</v>
      </c>
      <c r="G15" s="9"/>
      <c r="H15" s="7">
        <v>42749</v>
      </c>
      <c r="I15" s="12">
        <f t="shared" si="0"/>
        <v>20</v>
      </c>
      <c r="J15" s="12">
        <f t="shared" si="1"/>
        <v>0</v>
      </c>
      <c r="K15" s="9">
        <f ca="1">SUMPRODUCT((date&lt;=H15)*(date&gt;=(H15-7))*montantret)</f>
        <v>120</v>
      </c>
      <c r="L15" s="9">
        <f ca="1">SUMPRODUCT((date&lt;=H15)*(date&gt;=(H15-30))*montantpmt)</f>
        <v>990.53000000000009</v>
      </c>
    </row>
    <row r="16" spans="1:12" x14ac:dyDescent="0.3">
      <c r="A16" s="6">
        <v>42736</v>
      </c>
      <c r="B16" s="7">
        <v>42751</v>
      </c>
      <c r="C16" s="7" t="s">
        <v>15</v>
      </c>
      <c r="D16" s="8" t="s">
        <v>14</v>
      </c>
      <c r="E16" s="8" t="s">
        <v>14</v>
      </c>
      <c r="F16" s="9">
        <v>55</v>
      </c>
      <c r="G16" s="9"/>
      <c r="H16" s="7">
        <v>42751</v>
      </c>
      <c r="I16" s="12">
        <f t="shared" si="0"/>
        <v>0</v>
      </c>
      <c r="J16" s="12">
        <f t="shared" si="1"/>
        <v>0</v>
      </c>
      <c r="K16" s="9">
        <f ca="1">SUMPRODUCT((date&lt;=H16)*(date&gt;=(H16-7))*montantret)</f>
        <v>170</v>
      </c>
      <c r="L16" s="9">
        <f ca="1">SUMPRODUCT((date&lt;=H16)*(date&gt;=(H16-30))*montantpmt)</f>
        <v>990.53000000000009</v>
      </c>
    </row>
    <row r="17" spans="1:12" x14ac:dyDescent="0.3">
      <c r="A17" s="6">
        <v>42736</v>
      </c>
      <c r="B17" s="7">
        <v>42751</v>
      </c>
      <c r="C17" s="7" t="s">
        <v>17</v>
      </c>
      <c r="D17" s="8" t="s">
        <v>14</v>
      </c>
      <c r="E17" s="8" t="s">
        <v>14</v>
      </c>
      <c r="F17" s="9">
        <v>50</v>
      </c>
      <c r="G17" s="9"/>
      <c r="H17" s="7">
        <v>42751</v>
      </c>
      <c r="I17" s="12">
        <f t="shared" si="0"/>
        <v>50</v>
      </c>
      <c r="J17" s="12">
        <f t="shared" si="1"/>
        <v>0</v>
      </c>
      <c r="K17" s="9">
        <f ca="1">SUMPRODUCT((date&lt;=H17)*(date&gt;=(H17-7))*montantret)</f>
        <v>170</v>
      </c>
      <c r="L17" s="9">
        <f ca="1">SUMPRODUCT((date&lt;=H17)*(date&gt;=(H17-30))*montantpmt)</f>
        <v>990.53000000000009</v>
      </c>
    </row>
    <row r="18" spans="1:12" x14ac:dyDescent="0.3">
      <c r="A18" s="6">
        <v>42736</v>
      </c>
      <c r="B18" s="7">
        <v>42754</v>
      </c>
      <c r="C18" s="7" t="s">
        <v>16</v>
      </c>
      <c r="D18" s="8" t="s">
        <v>14</v>
      </c>
      <c r="E18" s="8" t="s">
        <v>14</v>
      </c>
      <c r="F18" s="9"/>
      <c r="G18" s="9">
        <v>18.05</v>
      </c>
      <c r="H18" s="7">
        <v>42754</v>
      </c>
      <c r="I18" s="12">
        <f t="shared" si="0"/>
        <v>0</v>
      </c>
      <c r="J18" s="12">
        <f t="shared" si="1"/>
        <v>0</v>
      </c>
      <c r="K18" s="9">
        <f ca="1">SUMPRODUCT((date&lt;=H18)*(date&gt;=(H18-7))*montantret)</f>
        <v>170</v>
      </c>
      <c r="L18" s="9">
        <f ca="1">SUMPRODUCT((date&lt;=H18)*(date&gt;=(H18-30))*montantpmt)</f>
        <v>990.53000000000009</v>
      </c>
    </row>
    <row r="19" spans="1:12" x14ac:dyDescent="0.3">
      <c r="A19" s="6">
        <v>42736</v>
      </c>
      <c r="B19" s="7">
        <v>42755</v>
      </c>
      <c r="C19" s="7" t="s">
        <v>16</v>
      </c>
      <c r="D19" s="8" t="s">
        <v>14</v>
      </c>
      <c r="E19" s="8" t="s">
        <v>14</v>
      </c>
      <c r="F19" s="9"/>
      <c r="G19" s="9">
        <v>218</v>
      </c>
      <c r="H19" s="7">
        <v>42755</v>
      </c>
      <c r="I19" s="12">
        <f t="shared" si="0"/>
        <v>0</v>
      </c>
      <c r="J19" s="12">
        <f t="shared" si="1"/>
        <v>0</v>
      </c>
      <c r="K19" s="9">
        <f ca="1">SUMPRODUCT((date&lt;=H19)*(date&gt;=(H19-7))*montantret)</f>
        <v>70</v>
      </c>
      <c r="L19" s="9">
        <f ca="1">SUMPRODUCT((date&lt;=H19)*(date&gt;=(H19-30))*montantpmt)</f>
        <v>990.53000000000009</v>
      </c>
    </row>
    <row r="20" spans="1:12" x14ac:dyDescent="0.3">
      <c r="A20" s="6">
        <v>42736</v>
      </c>
      <c r="B20" s="7">
        <v>42755</v>
      </c>
      <c r="C20" s="7" t="s">
        <v>10</v>
      </c>
      <c r="D20" s="8" t="s">
        <v>14</v>
      </c>
      <c r="E20" s="8" t="s">
        <v>14</v>
      </c>
      <c r="F20" s="9">
        <v>40</v>
      </c>
      <c r="G20" s="9"/>
      <c r="H20" s="7">
        <v>42755</v>
      </c>
      <c r="I20" s="12">
        <f t="shared" si="0"/>
        <v>0</v>
      </c>
      <c r="J20" s="12">
        <f t="shared" si="1"/>
        <v>0</v>
      </c>
      <c r="K20" s="9">
        <f ca="1">SUMPRODUCT((date&lt;=H20)*(date&gt;=(H20-7))*montantret)</f>
        <v>70</v>
      </c>
      <c r="L20" s="9">
        <f ca="1">SUMPRODUCT((date&lt;=H20)*(date&gt;=(H20-30))*montantpmt)</f>
        <v>990.53000000000009</v>
      </c>
    </row>
    <row r="21" spans="1:12" x14ac:dyDescent="0.3">
      <c r="A21" s="6">
        <v>42736</v>
      </c>
      <c r="B21" s="7">
        <v>42758</v>
      </c>
      <c r="C21" s="7" t="s">
        <v>15</v>
      </c>
      <c r="D21" s="8" t="s">
        <v>14</v>
      </c>
      <c r="E21" s="8" t="s">
        <v>14</v>
      </c>
      <c r="F21" s="9">
        <v>14.7</v>
      </c>
      <c r="G21" s="9"/>
      <c r="H21" s="7">
        <v>42758</v>
      </c>
      <c r="I21" s="12">
        <f t="shared" si="0"/>
        <v>0</v>
      </c>
      <c r="J21" s="12">
        <f t="shared" si="1"/>
        <v>0</v>
      </c>
      <c r="K21" s="9">
        <f ca="1">SUMPRODUCT((date&lt;=H21)*(date&gt;=(H21-7))*montantret)</f>
        <v>100</v>
      </c>
      <c r="L21" s="9">
        <f ca="1">SUMPRODUCT((date&lt;=H21)*(date&gt;=(H21-30))*montantpmt)</f>
        <v>990.53000000000009</v>
      </c>
    </row>
    <row r="22" spans="1:12" x14ac:dyDescent="0.3">
      <c r="A22" s="6">
        <v>42736</v>
      </c>
      <c r="B22" s="7">
        <v>42758</v>
      </c>
      <c r="C22" s="7" t="s">
        <v>17</v>
      </c>
      <c r="D22" s="8" t="s">
        <v>14</v>
      </c>
      <c r="E22" s="8" t="s">
        <v>14</v>
      </c>
      <c r="F22" s="9">
        <v>50</v>
      </c>
      <c r="G22" s="9"/>
      <c r="H22" s="7">
        <v>42758</v>
      </c>
      <c r="I22" s="12">
        <f t="shared" si="0"/>
        <v>50</v>
      </c>
      <c r="J22" s="12">
        <f t="shared" si="1"/>
        <v>0</v>
      </c>
      <c r="K22" s="9">
        <f ca="1">SUMPRODUCT((date&lt;=H22)*(date&gt;=(H22-7))*montantret)</f>
        <v>100</v>
      </c>
      <c r="L22" s="9">
        <f ca="1">SUMPRODUCT((date&lt;=H22)*(date&gt;=(H22-30))*montantpmt)</f>
        <v>990.53000000000009</v>
      </c>
    </row>
    <row r="23" spans="1:12" x14ac:dyDescent="0.3">
      <c r="A23" s="6">
        <v>42736</v>
      </c>
      <c r="B23" s="7">
        <v>42759</v>
      </c>
      <c r="C23" s="7" t="s">
        <v>13</v>
      </c>
      <c r="D23" s="8" t="s">
        <v>14</v>
      </c>
      <c r="E23" s="8" t="s">
        <v>14</v>
      </c>
      <c r="F23" s="9">
        <v>19.3</v>
      </c>
      <c r="G23" s="9"/>
      <c r="H23" s="7">
        <v>42759</v>
      </c>
      <c r="I23" s="12">
        <f t="shared" si="0"/>
        <v>0</v>
      </c>
      <c r="J23" s="12">
        <f t="shared" si="1"/>
        <v>19.3</v>
      </c>
      <c r="K23" s="9">
        <f ca="1">SUMPRODUCT((date&lt;=H23)*(date&gt;=(H23-7))*montantret)</f>
        <v>50</v>
      </c>
      <c r="L23" s="9">
        <f ca="1">SUMPRODUCT((date&lt;=H23)*(date&gt;=(H23-30))*montantpmt)</f>
        <v>1009.83</v>
      </c>
    </row>
    <row r="24" spans="1:12" x14ac:dyDescent="0.3">
      <c r="A24" s="6">
        <v>42736</v>
      </c>
      <c r="B24" s="7">
        <v>42760</v>
      </c>
      <c r="C24" s="7" t="s">
        <v>13</v>
      </c>
      <c r="D24" s="8" t="s">
        <v>14</v>
      </c>
      <c r="E24" s="8" t="s">
        <v>14</v>
      </c>
      <c r="F24" s="9">
        <v>50.04</v>
      </c>
      <c r="G24" s="9"/>
      <c r="H24" s="7">
        <v>42760</v>
      </c>
      <c r="I24" s="12">
        <f t="shared" si="0"/>
        <v>0</v>
      </c>
      <c r="J24" s="12">
        <f t="shared" si="1"/>
        <v>50.04</v>
      </c>
      <c r="K24" s="9">
        <f ca="1">SUMPRODUCT((date&lt;=H24)*(date&gt;=(H24-7))*montantret)</f>
        <v>50</v>
      </c>
      <c r="L24" s="9">
        <f ca="1">SUMPRODUCT((date&lt;=H24)*(date&gt;=(H24-30))*montantpmt)</f>
        <v>1179.8700000000001</v>
      </c>
    </row>
    <row r="25" spans="1:12" x14ac:dyDescent="0.3">
      <c r="A25" s="6">
        <v>42736</v>
      </c>
      <c r="B25" s="7">
        <v>42760</v>
      </c>
      <c r="C25" s="7" t="s">
        <v>13</v>
      </c>
      <c r="D25" s="8" t="s">
        <v>14</v>
      </c>
      <c r="E25" s="8" t="s">
        <v>14</v>
      </c>
      <c r="F25" s="9">
        <v>120</v>
      </c>
      <c r="G25" s="9"/>
      <c r="H25" s="7">
        <v>42760</v>
      </c>
      <c r="I25" s="12">
        <f t="shared" si="0"/>
        <v>0</v>
      </c>
      <c r="J25" s="12">
        <f t="shared" si="1"/>
        <v>120</v>
      </c>
      <c r="K25" s="9">
        <f ca="1">SUMPRODUCT((date&lt;=H25)*(date&gt;=(H25-7))*montantret)</f>
        <v>50</v>
      </c>
      <c r="L25" s="9">
        <f ca="1">SUMPRODUCT((date&lt;=H25)*(date&gt;=(H25-30))*montantpmt)</f>
        <v>1179.8700000000001</v>
      </c>
    </row>
    <row r="26" spans="1:12" x14ac:dyDescent="0.3">
      <c r="A26" s="6">
        <v>42736</v>
      </c>
      <c r="B26" s="7">
        <v>42760</v>
      </c>
      <c r="C26" s="7" t="s">
        <v>10</v>
      </c>
      <c r="D26" s="8" t="s">
        <v>14</v>
      </c>
      <c r="E26" s="8" t="s">
        <v>14</v>
      </c>
      <c r="F26" s="9">
        <v>30</v>
      </c>
      <c r="G26" s="9"/>
      <c r="H26" s="7">
        <v>42760</v>
      </c>
      <c r="I26" s="12">
        <f t="shared" si="0"/>
        <v>0</v>
      </c>
      <c r="J26" s="12">
        <f t="shared" si="1"/>
        <v>0</v>
      </c>
      <c r="K26" s="9">
        <f ca="1">SUMPRODUCT((date&lt;=H26)*(date&gt;=(H26-7))*montantret)</f>
        <v>50</v>
      </c>
      <c r="L26" s="9">
        <f ca="1">SUMPRODUCT((date&lt;=H26)*(date&gt;=(H26-30))*montantpmt)</f>
        <v>1179.8700000000001</v>
      </c>
    </row>
    <row r="27" spans="1:12" x14ac:dyDescent="0.3">
      <c r="A27" s="6">
        <v>42767</v>
      </c>
      <c r="B27" s="7">
        <v>42763</v>
      </c>
      <c r="C27" s="7" t="s">
        <v>16</v>
      </c>
      <c r="D27" s="8" t="s">
        <v>14</v>
      </c>
      <c r="E27" s="8" t="s">
        <v>14</v>
      </c>
      <c r="F27" s="9"/>
      <c r="G27" s="9">
        <v>1731.97</v>
      </c>
      <c r="H27" s="7">
        <v>42763</v>
      </c>
      <c r="I27" s="12">
        <f t="shared" si="0"/>
        <v>0</v>
      </c>
      <c r="J27" s="12">
        <f t="shared" si="1"/>
        <v>0</v>
      </c>
      <c r="K27" s="9">
        <f ca="1">SUMPRODUCT((date&lt;=H27)*(date&gt;=(H27-7))*montantret)</f>
        <v>50</v>
      </c>
      <c r="L27" s="9">
        <f ca="1">SUMPRODUCT((date&lt;=H27)*(date&gt;=(H27-30))*montantpmt)</f>
        <v>1179.8700000000001</v>
      </c>
    </row>
    <row r="28" spans="1:12" x14ac:dyDescent="0.3">
      <c r="A28" s="6">
        <v>42767</v>
      </c>
      <c r="B28" s="7">
        <v>42765</v>
      </c>
      <c r="C28" s="7" t="s">
        <v>16</v>
      </c>
      <c r="D28" s="8" t="s">
        <v>14</v>
      </c>
      <c r="E28" s="8" t="s">
        <v>14</v>
      </c>
      <c r="F28" s="9"/>
      <c r="G28" s="9">
        <v>140</v>
      </c>
      <c r="H28" s="7">
        <v>42765</v>
      </c>
      <c r="I28" s="12">
        <f t="shared" si="0"/>
        <v>0</v>
      </c>
      <c r="J28" s="12">
        <f t="shared" si="1"/>
        <v>0</v>
      </c>
      <c r="K28" s="9">
        <f ca="1">SUMPRODUCT((date&lt;=H28)*(date&gt;=(H28-7))*montantret)</f>
        <v>350</v>
      </c>
      <c r="L28" s="9">
        <f ca="1">SUMPRODUCT((date&lt;=H28)*(date&gt;=(H28-30))*montantpmt)</f>
        <v>1296.67</v>
      </c>
    </row>
    <row r="29" spans="1:12" x14ac:dyDescent="0.3">
      <c r="A29" s="6">
        <v>42767</v>
      </c>
      <c r="B29" s="7">
        <v>42765</v>
      </c>
      <c r="C29" s="7" t="s">
        <v>17</v>
      </c>
      <c r="D29" s="8" t="s">
        <v>14</v>
      </c>
      <c r="E29" s="8" t="s">
        <v>14</v>
      </c>
      <c r="F29" s="9">
        <v>300</v>
      </c>
      <c r="G29" s="9"/>
      <c r="H29" s="7">
        <v>42765</v>
      </c>
      <c r="I29" s="12">
        <f t="shared" si="0"/>
        <v>300</v>
      </c>
      <c r="J29" s="12">
        <f t="shared" si="1"/>
        <v>0</v>
      </c>
      <c r="K29" s="9">
        <f ca="1">SUMPRODUCT((date&lt;=H29)*(date&gt;=(H29-7))*montantret)</f>
        <v>350</v>
      </c>
      <c r="L29" s="9">
        <f ca="1">SUMPRODUCT((date&lt;=H29)*(date&gt;=(H29-30))*montantpmt)</f>
        <v>1296.67</v>
      </c>
    </row>
    <row r="30" spans="1:12" x14ac:dyDescent="0.3">
      <c r="A30" s="6">
        <v>42767</v>
      </c>
      <c r="B30" s="7">
        <v>42765</v>
      </c>
      <c r="C30" s="7" t="s">
        <v>13</v>
      </c>
      <c r="D30" s="8" t="s">
        <v>14</v>
      </c>
      <c r="E30" s="8" t="s">
        <v>14</v>
      </c>
      <c r="F30" s="9">
        <v>116.8</v>
      </c>
      <c r="G30" s="9"/>
      <c r="H30" s="7">
        <v>42765</v>
      </c>
      <c r="I30" s="12">
        <f t="shared" si="0"/>
        <v>0</v>
      </c>
      <c r="J30" s="12">
        <f t="shared" si="1"/>
        <v>116.8</v>
      </c>
      <c r="K30" s="9">
        <f ca="1">SUMPRODUCT((date&lt;=H30)*(date&gt;=(H30-7))*montantret)</f>
        <v>350</v>
      </c>
      <c r="L30" s="9">
        <f ca="1">SUMPRODUCT((date&lt;=H30)*(date&gt;=(H30-30))*montantpmt)</f>
        <v>1296.67</v>
      </c>
    </row>
    <row r="31" spans="1:12" x14ac:dyDescent="0.3">
      <c r="A31" s="6">
        <v>42767</v>
      </c>
      <c r="B31" s="7">
        <v>42767</v>
      </c>
      <c r="C31" s="7" t="s">
        <v>17</v>
      </c>
      <c r="D31" s="8" t="s">
        <v>14</v>
      </c>
      <c r="E31" s="8" t="s">
        <v>14</v>
      </c>
      <c r="F31" s="9">
        <v>250</v>
      </c>
      <c r="G31" s="9"/>
      <c r="H31" s="7">
        <v>42767</v>
      </c>
      <c r="I31" s="12">
        <f t="shared" si="0"/>
        <v>250</v>
      </c>
      <c r="J31" s="12">
        <f t="shared" si="1"/>
        <v>0</v>
      </c>
      <c r="K31" s="9">
        <f ca="1">SUMPRODUCT((date&lt;=H31)*(date&gt;=(H31-7))*montantret)</f>
        <v>550</v>
      </c>
      <c r="L31" s="9">
        <f ca="1">SUMPRODUCT((date&lt;=H31)*(date&gt;=(H31-30))*montantpmt)</f>
        <v>1296.6499999999999</v>
      </c>
    </row>
    <row r="32" spans="1:12" x14ac:dyDescent="0.3">
      <c r="A32" s="6">
        <v>42767</v>
      </c>
      <c r="B32" s="7">
        <v>42767</v>
      </c>
      <c r="C32" s="7" t="s">
        <v>13</v>
      </c>
      <c r="D32" s="8" t="s">
        <v>14</v>
      </c>
      <c r="E32" s="8" t="s">
        <v>14</v>
      </c>
      <c r="F32" s="9">
        <v>165.32</v>
      </c>
      <c r="G32" s="9"/>
      <c r="H32" s="7">
        <v>42767</v>
      </c>
      <c r="I32" s="12">
        <f t="shared" si="0"/>
        <v>0</v>
      </c>
      <c r="J32" s="12">
        <f t="shared" si="1"/>
        <v>165.32</v>
      </c>
      <c r="K32" s="9">
        <f ca="1">SUMPRODUCT((date&lt;=H32)*(date&gt;=(H32-7))*montantret)</f>
        <v>550</v>
      </c>
      <c r="L32" s="9">
        <f ca="1">SUMPRODUCT((date&lt;=H32)*(date&gt;=(H32-30))*montantpmt)</f>
        <v>1296.6499999999999</v>
      </c>
    </row>
    <row r="33" spans="1:12" x14ac:dyDescent="0.3">
      <c r="A33" s="6">
        <v>42767</v>
      </c>
      <c r="B33" s="7">
        <v>42768</v>
      </c>
      <c r="C33" s="7" t="s">
        <v>15</v>
      </c>
      <c r="D33" s="8" t="s">
        <v>14</v>
      </c>
      <c r="E33" s="8" t="s">
        <v>14</v>
      </c>
      <c r="F33" s="9">
        <v>56.47</v>
      </c>
      <c r="G33" s="9"/>
      <c r="H33" s="7">
        <v>42768</v>
      </c>
      <c r="I33" s="12">
        <f t="shared" si="0"/>
        <v>0</v>
      </c>
      <c r="J33" s="12">
        <f t="shared" si="1"/>
        <v>0</v>
      </c>
      <c r="K33" s="9">
        <f ca="1">SUMPRODUCT((date&lt;=H33)*(date&gt;=(H33-7))*montantret)</f>
        <v>550</v>
      </c>
      <c r="L33" s="9">
        <f ca="1">SUMPRODUCT((date&lt;=H33)*(date&gt;=(H33-30))*montantpmt)</f>
        <v>562.83000000000004</v>
      </c>
    </row>
    <row r="34" spans="1:12" x14ac:dyDescent="0.3">
      <c r="A34" s="6">
        <v>42767</v>
      </c>
      <c r="B34" s="7">
        <v>42772</v>
      </c>
      <c r="C34" s="7" t="s">
        <v>17</v>
      </c>
      <c r="D34" s="8" t="s">
        <v>14</v>
      </c>
      <c r="E34" s="8" t="s">
        <v>14</v>
      </c>
      <c r="F34" s="9">
        <v>80</v>
      </c>
      <c r="G34" s="9"/>
      <c r="H34" s="7">
        <v>42772</v>
      </c>
      <c r="I34" s="12">
        <f t="shared" si="0"/>
        <v>80</v>
      </c>
      <c r="J34" s="12">
        <f t="shared" si="1"/>
        <v>0</v>
      </c>
      <c r="K34" s="9">
        <f ca="1">SUMPRODUCT((date&lt;=H34)*(date&gt;=(H34-7))*montantret)</f>
        <v>630</v>
      </c>
      <c r="L34" s="9">
        <f ca="1">SUMPRODUCT((date&lt;=H34)*(date&gt;=(H34-30))*montantpmt)</f>
        <v>1144.79</v>
      </c>
    </row>
    <row r="35" spans="1:12" x14ac:dyDescent="0.3">
      <c r="A35" s="6">
        <v>42767</v>
      </c>
      <c r="B35" s="7">
        <v>42772</v>
      </c>
      <c r="C35" s="7" t="s">
        <v>13</v>
      </c>
      <c r="D35" s="8" t="s">
        <v>14</v>
      </c>
      <c r="E35" s="8" t="s">
        <v>14</v>
      </c>
      <c r="F35" s="9">
        <v>81.14</v>
      </c>
      <c r="G35" s="9"/>
      <c r="H35" s="7">
        <v>42772</v>
      </c>
      <c r="I35" s="12">
        <f t="shared" si="0"/>
        <v>0</v>
      </c>
      <c r="J35" s="12">
        <f t="shared" si="1"/>
        <v>81.14</v>
      </c>
      <c r="K35" s="9">
        <f ca="1">SUMPRODUCT((date&lt;=H35)*(date&gt;=(H35-7))*montantret)</f>
        <v>630</v>
      </c>
      <c r="L35" s="9">
        <f ca="1">SUMPRODUCT((date&lt;=H35)*(date&gt;=(H35-30))*montantpmt)</f>
        <v>1144.79</v>
      </c>
    </row>
    <row r="36" spans="1:12" x14ac:dyDescent="0.3">
      <c r="A36" s="6">
        <v>42767</v>
      </c>
      <c r="B36" s="7">
        <v>42772</v>
      </c>
      <c r="C36" s="7" t="s">
        <v>16</v>
      </c>
      <c r="D36" s="8" t="s">
        <v>14</v>
      </c>
      <c r="E36" s="8" t="s">
        <v>14</v>
      </c>
      <c r="F36" s="9"/>
      <c r="G36" s="9">
        <v>129.47</v>
      </c>
      <c r="H36" s="7">
        <v>42772</v>
      </c>
      <c r="I36" s="12">
        <f t="shared" si="0"/>
        <v>0</v>
      </c>
      <c r="J36" s="12">
        <f t="shared" si="1"/>
        <v>0</v>
      </c>
      <c r="K36" s="9">
        <f ca="1">SUMPRODUCT((date&lt;=H36)*(date&gt;=(H36-7))*montantret)</f>
        <v>630</v>
      </c>
      <c r="L36" s="9">
        <f ca="1">SUMPRODUCT((date&lt;=H36)*(date&gt;=(H36-30))*montantpmt)</f>
        <v>1144.79</v>
      </c>
    </row>
    <row r="37" spans="1:12" x14ac:dyDescent="0.3">
      <c r="A37" s="6">
        <v>42767</v>
      </c>
      <c r="B37" s="7">
        <v>42772</v>
      </c>
      <c r="C37" s="7" t="s">
        <v>15</v>
      </c>
      <c r="D37" s="8" t="s">
        <v>14</v>
      </c>
      <c r="E37" s="8" t="s">
        <v>14</v>
      </c>
      <c r="F37" s="9">
        <v>5.8</v>
      </c>
      <c r="G37" s="9"/>
      <c r="H37" s="7">
        <v>42772</v>
      </c>
      <c r="I37" s="12">
        <f t="shared" si="0"/>
        <v>0</v>
      </c>
      <c r="J37" s="12">
        <f t="shared" si="1"/>
        <v>0</v>
      </c>
      <c r="K37" s="9">
        <f ca="1">SUMPRODUCT((date&lt;=H37)*(date&gt;=(H37-7))*montantret)</f>
        <v>630</v>
      </c>
      <c r="L37" s="9">
        <f ca="1">SUMPRODUCT((date&lt;=H37)*(date&gt;=(H37-30))*montantpmt)</f>
        <v>1144.79</v>
      </c>
    </row>
    <row r="38" spans="1:12" x14ac:dyDescent="0.3">
      <c r="A38" s="6">
        <v>42767</v>
      </c>
      <c r="B38" s="7">
        <v>42772</v>
      </c>
      <c r="C38" s="7" t="s">
        <v>15</v>
      </c>
      <c r="D38" s="8" t="s">
        <v>14</v>
      </c>
      <c r="E38" s="8" t="s">
        <v>14</v>
      </c>
      <c r="F38" s="9">
        <v>8</v>
      </c>
      <c r="G38" s="9"/>
      <c r="H38" s="7">
        <v>42772</v>
      </c>
      <c r="I38" s="12">
        <f t="shared" si="0"/>
        <v>0</v>
      </c>
      <c r="J38" s="12">
        <f t="shared" si="1"/>
        <v>0</v>
      </c>
      <c r="K38" s="9">
        <f ca="1">SUMPRODUCT((date&lt;=H38)*(date&gt;=(H38-7))*montantret)</f>
        <v>630</v>
      </c>
      <c r="L38" s="9">
        <f ca="1">SUMPRODUCT((date&lt;=H38)*(date&gt;=(H38-30))*montantpmt)</f>
        <v>1144.79</v>
      </c>
    </row>
    <row r="39" spans="1:12" x14ac:dyDescent="0.3">
      <c r="A39" s="6">
        <v>42767</v>
      </c>
      <c r="B39" s="7">
        <v>42772</v>
      </c>
      <c r="C39" s="7" t="s">
        <v>15</v>
      </c>
      <c r="D39" s="8" t="s">
        <v>14</v>
      </c>
      <c r="E39" s="8" t="s">
        <v>14</v>
      </c>
      <c r="F39" s="9">
        <v>3.49</v>
      </c>
      <c r="G39" s="9"/>
      <c r="H39" s="7">
        <v>42772</v>
      </c>
      <c r="I39" s="12">
        <f t="shared" si="0"/>
        <v>0</v>
      </c>
      <c r="J39" s="12">
        <f t="shared" si="1"/>
        <v>0</v>
      </c>
      <c r="K39" s="9">
        <f ca="1">SUMPRODUCT((date&lt;=H39)*(date&gt;=(H39-7))*montantret)</f>
        <v>630</v>
      </c>
      <c r="L39" s="9">
        <f ca="1">SUMPRODUCT((date&lt;=H39)*(date&gt;=(H39-30))*montantpmt)</f>
        <v>1144.79</v>
      </c>
    </row>
    <row r="40" spans="1:12" x14ac:dyDescent="0.3">
      <c r="A40" s="6">
        <v>42767</v>
      </c>
      <c r="B40" s="7">
        <v>42772</v>
      </c>
      <c r="C40" s="7" t="s">
        <v>13</v>
      </c>
      <c r="D40" s="8" t="s">
        <v>14</v>
      </c>
      <c r="E40" s="8" t="s">
        <v>14</v>
      </c>
      <c r="F40" s="9">
        <v>500.82</v>
      </c>
      <c r="G40" s="9"/>
      <c r="H40" s="7">
        <v>42772</v>
      </c>
      <c r="I40" s="12">
        <f t="shared" si="0"/>
        <v>0</v>
      </c>
      <c r="J40" s="12">
        <f t="shared" si="1"/>
        <v>500.82</v>
      </c>
      <c r="K40" s="9">
        <f ca="1">SUMPRODUCT((date&lt;=H40)*(date&gt;=(H40-7))*montantret)</f>
        <v>630</v>
      </c>
      <c r="L40" s="9">
        <f ca="1">SUMPRODUCT((date&lt;=H40)*(date&gt;=(H40-30))*montantpmt)</f>
        <v>1144.79</v>
      </c>
    </row>
    <row r="41" spans="1:12" x14ac:dyDescent="0.3">
      <c r="A41" s="6">
        <v>42767</v>
      </c>
      <c r="B41" s="7">
        <v>42773</v>
      </c>
      <c r="C41" s="7" t="s">
        <v>17</v>
      </c>
      <c r="D41" s="8" t="s">
        <v>14</v>
      </c>
      <c r="E41" s="8" t="s">
        <v>14</v>
      </c>
      <c r="F41" s="9">
        <v>40</v>
      </c>
      <c r="G41" s="9"/>
      <c r="H41" s="7">
        <v>42773</v>
      </c>
      <c r="I41" s="12">
        <f t="shared" si="0"/>
        <v>40</v>
      </c>
      <c r="J41" s="12">
        <f t="shared" si="1"/>
        <v>0</v>
      </c>
      <c r="K41" s="9">
        <f ca="1">SUMPRODUCT((date&lt;=H41)*(date&gt;=(H41-7))*montantret)</f>
        <v>370</v>
      </c>
      <c r="L41" s="9">
        <f ca="1">SUMPRODUCT((date&lt;=H41)*(date&gt;=(H41-30))*montantpmt)</f>
        <v>1155.5899999999999</v>
      </c>
    </row>
    <row r="42" spans="1:12" x14ac:dyDescent="0.3">
      <c r="A42" s="6">
        <v>42767</v>
      </c>
      <c r="B42" s="7">
        <v>42773</v>
      </c>
      <c r="C42" s="7" t="s">
        <v>13</v>
      </c>
      <c r="D42" s="8" t="s">
        <v>14</v>
      </c>
      <c r="E42" s="8" t="s">
        <v>14</v>
      </c>
      <c r="F42" s="9">
        <v>10.8</v>
      </c>
      <c r="G42" s="9"/>
      <c r="H42" s="7">
        <v>42773</v>
      </c>
      <c r="I42" s="12">
        <f t="shared" si="0"/>
        <v>0</v>
      </c>
      <c r="J42" s="12">
        <f t="shared" si="1"/>
        <v>10.8</v>
      </c>
      <c r="K42" s="9">
        <f ca="1">SUMPRODUCT((date&lt;=H42)*(date&gt;=(H42-7))*montantret)</f>
        <v>370</v>
      </c>
      <c r="L42" s="9">
        <f ca="1">SUMPRODUCT((date&lt;=H42)*(date&gt;=(H42-30))*montantpmt)</f>
        <v>1155.5899999999999</v>
      </c>
    </row>
    <row r="43" spans="1:12" x14ac:dyDescent="0.3">
      <c r="A43" s="6">
        <v>42767</v>
      </c>
      <c r="B43" s="7">
        <v>42774</v>
      </c>
      <c r="C43" s="7" t="s">
        <v>17</v>
      </c>
      <c r="D43" s="8" t="s">
        <v>14</v>
      </c>
      <c r="E43" s="8" t="s">
        <v>14</v>
      </c>
      <c r="F43" s="9">
        <v>70</v>
      </c>
      <c r="G43" s="9"/>
      <c r="H43" s="7">
        <v>42774</v>
      </c>
      <c r="I43" s="12">
        <f t="shared" si="0"/>
        <v>70</v>
      </c>
      <c r="J43" s="12">
        <f t="shared" si="1"/>
        <v>0</v>
      </c>
      <c r="K43" s="9">
        <f ca="1">SUMPRODUCT((date&lt;=H43)*(date&gt;=(H43-7))*montantret)</f>
        <v>440</v>
      </c>
      <c r="L43" s="9">
        <f ca="1">SUMPRODUCT((date&lt;=H43)*(date&gt;=(H43-30))*montantpmt)</f>
        <v>1155.5899999999999</v>
      </c>
    </row>
    <row r="44" spans="1:12" x14ac:dyDescent="0.3">
      <c r="A44" s="6">
        <v>42767</v>
      </c>
      <c r="B44" s="7">
        <v>42780</v>
      </c>
      <c r="C44" s="7" t="s">
        <v>16</v>
      </c>
      <c r="D44" s="8" t="s">
        <v>14</v>
      </c>
      <c r="E44" s="8" t="s">
        <v>14</v>
      </c>
      <c r="F44" s="9"/>
      <c r="G44" s="9">
        <v>30</v>
      </c>
      <c r="H44" s="7">
        <v>42780</v>
      </c>
      <c r="I44" s="12">
        <f t="shared" si="0"/>
        <v>0</v>
      </c>
      <c r="J44" s="12">
        <f t="shared" si="1"/>
        <v>0</v>
      </c>
      <c r="K44" s="9">
        <f ca="1">SUMPRODUCT((date&lt;=H44)*(date&gt;=(H44-7))*montantret)</f>
        <v>110</v>
      </c>
      <c r="L44" s="9">
        <f ca="1">SUMPRODUCT((date&lt;=H44)*(date&gt;=(H44-30))*montantpmt)</f>
        <v>1064.22</v>
      </c>
    </row>
    <row r="45" spans="1:12" x14ac:dyDescent="0.3">
      <c r="A45" s="6">
        <v>42767</v>
      </c>
      <c r="B45" s="7">
        <v>42781</v>
      </c>
      <c r="C45" s="7" t="s">
        <v>16</v>
      </c>
      <c r="D45" s="8" t="s">
        <v>14</v>
      </c>
      <c r="E45" s="8" t="s">
        <v>14</v>
      </c>
      <c r="F45" s="9"/>
      <c r="G45" s="9">
        <v>20</v>
      </c>
      <c r="H45" s="7"/>
      <c r="I45" s="12">
        <f t="shared" si="0"/>
        <v>0</v>
      </c>
      <c r="J45" s="12">
        <f t="shared" si="1"/>
        <v>0</v>
      </c>
      <c r="K45" s="9">
        <f ca="1">SUMPRODUCT((date&lt;=H45)*(date&gt;=(H45-7))*montantret)</f>
        <v>0</v>
      </c>
      <c r="L45" s="9">
        <f ca="1">SUMPRODUCT((date&lt;=H45)*(date&gt;=(H45-30))*montantpmt)</f>
        <v>0</v>
      </c>
    </row>
    <row r="46" spans="1:12" x14ac:dyDescent="0.3">
      <c r="A46" s="6">
        <v>42767</v>
      </c>
      <c r="B46" s="7">
        <v>42781</v>
      </c>
      <c r="C46" s="7" t="s">
        <v>16</v>
      </c>
      <c r="D46" s="8" t="s">
        <v>14</v>
      </c>
      <c r="E46" s="8" t="s">
        <v>14</v>
      </c>
      <c r="F46" s="9"/>
      <c r="G46" s="9">
        <v>15</v>
      </c>
      <c r="H46" s="7"/>
      <c r="I46" s="12">
        <f t="shared" si="0"/>
        <v>0</v>
      </c>
      <c r="J46" s="12">
        <f t="shared" si="1"/>
        <v>0</v>
      </c>
      <c r="K46" s="9">
        <f ca="1">SUMPRODUCT((date&lt;=H46)*(date&gt;=(H46-7))*montantret)</f>
        <v>0</v>
      </c>
      <c r="L46" s="9">
        <f ca="1">SUMPRODUCT((date&lt;=H46)*(date&gt;=(H46-30))*montantpmt)</f>
        <v>0</v>
      </c>
    </row>
    <row r="47" spans="1:12" x14ac:dyDescent="0.3">
      <c r="A47" s="6">
        <v>42767</v>
      </c>
      <c r="B47" s="7">
        <v>42781</v>
      </c>
      <c r="C47" s="7" t="s">
        <v>15</v>
      </c>
      <c r="D47" s="8" t="s">
        <v>14</v>
      </c>
      <c r="E47" s="8" t="s">
        <v>14</v>
      </c>
      <c r="F47" s="9">
        <v>14.99</v>
      </c>
      <c r="G47" s="9"/>
      <c r="H47" s="7"/>
      <c r="I47" s="12">
        <f t="shared" si="0"/>
        <v>0</v>
      </c>
      <c r="J47" s="12">
        <f t="shared" si="1"/>
        <v>0</v>
      </c>
      <c r="K47" s="9">
        <f ca="1">SUMPRODUCT((date&lt;=H47)*(date&gt;=(H47-7))*montantret)</f>
        <v>0</v>
      </c>
      <c r="L47" s="9">
        <f ca="1">SUMPRODUCT((date&lt;=H47)*(date&gt;=(H47-30))*montantpmt)</f>
        <v>0</v>
      </c>
    </row>
    <row r="48" spans="1:12" x14ac:dyDescent="0.3">
      <c r="A48" s="6">
        <v>42767</v>
      </c>
      <c r="B48" s="7">
        <v>42781</v>
      </c>
      <c r="C48" s="7" t="s">
        <v>17</v>
      </c>
      <c r="D48" s="8" t="s">
        <v>14</v>
      </c>
      <c r="E48" s="8" t="s">
        <v>14</v>
      </c>
      <c r="F48" s="9">
        <v>20</v>
      </c>
      <c r="G48" s="9"/>
      <c r="H48" s="7"/>
      <c r="I48" s="12">
        <f t="shared" si="0"/>
        <v>20</v>
      </c>
      <c r="J48" s="12">
        <f t="shared" si="1"/>
        <v>0</v>
      </c>
      <c r="K48" s="9">
        <f ca="1">SUMPRODUCT((date&lt;=H48)*(date&gt;=(H48-7))*montantret)</f>
        <v>0</v>
      </c>
      <c r="L48" s="9">
        <f ca="1">SUMPRODUCT((date&lt;=H48)*(date&gt;=(H48-30))*montantpmt)</f>
        <v>0</v>
      </c>
    </row>
    <row r="49" spans="1:12" x14ac:dyDescent="0.3">
      <c r="A49" s="6">
        <v>42767</v>
      </c>
      <c r="B49" s="7">
        <v>42781</v>
      </c>
      <c r="C49" s="7" t="s">
        <v>15</v>
      </c>
      <c r="D49" s="8" t="s">
        <v>14</v>
      </c>
      <c r="E49" s="8" t="s">
        <v>14</v>
      </c>
      <c r="F49" s="9">
        <v>11.5</v>
      </c>
      <c r="G49" s="9">
        <v>0.56999999999999995</v>
      </c>
      <c r="H49" s="7"/>
      <c r="I49" s="12">
        <f t="shared" si="0"/>
        <v>0</v>
      </c>
      <c r="J49" s="12">
        <f t="shared" si="1"/>
        <v>0</v>
      </c>
      <c r="K49" s="9">
        <f ca="1">SUMPRODUCT((date&lt;=H49)*(date&gt;=(H49-7))*montantret)</f>
        <v>0</v>
      </c>
      <c r="L49" s="9">
        <f ca="1">SUMPRODUCT((date&lt;=H49)*(date&gt;=(H49-30))*montantpmt)</f>
        <v>0</v>
      </c>
    </row>
    <row r="50" spans="1:12" x14ac:dyDescent="0.3">
      <c r="A50" s="6">
        <v>42767</v>
      </c>
      <c r="B50" s="7">
        <v>42781</v>
      </c>
      <c r="C50" s="7" t="s">
        <v>15</v>
      </c>
      <c r="D50" s="8" t="s">
        <v>14</v>
      </c>
      <c r="E50" s="8" t="s">
        <v>14</v>
      </c>
      <c r="F50" s="9">
        <v>55</v>
      </c>
      <c r="G50" s="9"/>
      <c r="H50" s="7"/>
      <c r="I50" s="12">
        <f t="shared" si="0"/>
        <v>0</v>
      </c>
      <c r="J50" s="12">
        <f t="shared" si="1"/>
        <v>0</v>
      </c>
      <c r="K50" s="9">
        <f ca="1">SUMPRODUCT((date&lt;=H50)*(date&gt;=(H50-7))*montantret)</f>
        <v>0</v>
      </c>
      <c r="L50" s="9">
        <f ca="1">SUMPRODUCT((date&lt;=H50)*(date&gt;=(H50-30))*montantpmt)</f>
        <v>0</v>
      </c>
    </row>
    <row r="51" spans="1:12" x14ac:dyDescent="0.3">
      <c r="A51" s="6">
        <v>42767</v>
      </c>
      <c r="B51" s="7">
        <v>42783</v>
      </c>
      <c r="C51" s="7" t="s">
        <v>13</v>
      </c>
      <c r="D51" s="8" t="s">
        <v>14</v>
      </c>
      <c r="E51" s="8" t="s">
        <v>14</v>
      </c>
      <c r="F51" s="9">
        <v>67.25</v>
      </c>
      <c r="G51" s="9"/>
      <c r="H51" s="7"/>
      <c r="I51" s="12">
        <f t="shared" si="0"/>
        <v>0</v>
      </c>
      <c r="J51" s="12">
        <f t="shared" si="1"/>
        <v>67.25</v>
      </c>
      <c r="K51" s="9">
        <f ca="1">SUMPRODUCT((date&lt;=H51)*(date&gt;=(H51-7))*montantret)</f>
        <v>0</v>
      </c>
      <c r="L51" s="9">
        <f ca="1">SUMPRODUCT((date&lt;=H51)*(date&gt;=(H51-30))*montantpmt)</f>
        <v>0</v>
      </c>
    </row>
    <row r="52" spans="1:12" x14ac:dyDescent="0.3">
      <c r="A52" s="6">
        <v>42767</v>
      </c>
      <c r="B52" s="7">
        <v>42786</v>
      </c>
      <c r="C52" s="7" t="s">
        <v>17</v>
      </c>
      <c r="D52" s="8" t="s">
        <v>14</v>
      </c>
      <c r="E52" s="8" t="s">
        <v>14</v>
      </c>
      <c r="F52" s="9">
        <v>100</v>
      </c>
      <c r="G52" s="9"/>
      <c r="H52" s="7"/>
      <c r="I52" s="12">
        <f t="shared" si="0"/>
        <v>100</v>
      </c>
      <c r="J52" s="12">
        <f t="shared" si="1"/>
        <v>0</v>
      </c>
      <c r="K52" s="9">
        <f ca="1">SUMPRODUCT((date&lt;=H52)*(date&gt;=(H52-7))*montantret)</f>
        <v>0</v>
      </c>
      <c r="L52" s="9">
        <f ca="1">SUMPRODUCT((date&lt;=H52)*(date&gt;=(H52-30))*montantpmt)</f>
        <v>0</v>
      </c>
    </row>
    <row r="53" spans="1:12" x14ac:dyDescent="0.3">
      <c r="A53" s="6">
        <v>42767</v>
      </c>
      <c r="B53" s="7">
        <v>42786</v>
      </c>
      <c r="C53" s="7" t="s">
        <v>13</v>
      </c>
      <c r="D53" s="8" t="s">
        <v>14</v>
      </c>
      <c r="E53" s="8" t="s">
        <v>14</v>
      </c>
      <c r="F53" s="9">
        <v>20.14</v>
      </c>
      <c r="G53" s="9"/>
      <c r="H53" s="7"/>
      <c r="I53" s="12">
        <f t="shared" si="0"/>
        <v>0</v>
      </c>
      <c r="J53" s="12">
        <f t="shared" si="1"/>
        <v>20.14</v>
      </c>
      <c r="K53" s="9">
        <f ca="1">SUMPRODUCT((date&lt;=H53)*(date&gt;=(H53-7))*montantret)</f>
        <v>0</v>
      </c>
      <c r="L53" s="9">
        <f ca="1">SUMPRODUCT((date&lt;=H53)*(date&gt;=(H53-30))*montantpmt)</f>
        <v>0</v>
      </c>
    </row>
    <row r="54" spans="1:12" x14ac:dyDescent="0.3">
      <c r="A54" s="6">
        <v>42767</v>
      </c>
      <c r="B54" s="7">
        <v>42790</v>
      </c>
      <c r="C54" s="7" t="s">
        <v>16</v>
      </c>
      <c r="D54" s="8" t="s">
        <v>14</v>
      </c>
      <c r="E54" s="8" t="s">
        <v>14</v>
      </c>
      <c r="F54" s="9"/>
      <c r="G54" s="9">
        <v>20</v>
      </c>
      <c r="H54" s="7"/>
      <c r="I54" s="12">
        <f t="shared" si="0"/>
        <v>0</v>
      </c>
      <c r="J54" s="12">
        <f t="shared" si="1"/>
        <v>0</v>
      </c>
      <c r="K54" s="9">
        <f ca="1">SUMPRODUCT((date&lt;=H54)*(date&gt;=(H54-7))*montantret)</f>
        <v>0</v>
      </c>
      <c r="L54" s="9">
        <f ca="1">SUMPRODUCT((date&lt;=H54)*(date&gt;=(H54-30))*montantpmt)</f>
        <v>0</v>
      </c>
    </row>
  </sheetData>
  <autoFilter ref="A1:L54"/>
  <conditionalFormatting sqref="A1:K1 A2:J54">
    <cfRule type="expression" dxfId="1" priority="3">
      <formula>$D1="Salaire"</formula>
    </cfRule>
  </conditionalFormatting>
  <conditionalFormatting sqref="L1:L54 K2:K54">
    <cfRule type="expression" dxfId="0" priority="1">
      <formula>$D1="Salaire"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Sabrina PFERSCH</dc:creator>
  <cp:keywords/>
  <dc:description/>
  <cp:lastModifiedBy>sandr</cp:lastModifiedBy>
  <cp:revision/>
  <dcterms:created xsi:type="dcterms:W3CDTF">2017-11-27T19:45:24Z</dcterms:created>
  <dcterms:modified xsi:type="dcterms:W3CDTF">2017-11-28T00:22:46Z</dcterms:modified>
  <cp:category/>
  <cp:contentStatus/>
</cp:coreProperties>
</file>