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1 Jardins de cocagne\4 Agrumes\2020\Fin 2020\"/>
    </mc:Choice>
  </mc:AlternateContent>
  <bookViews>
    <workbookView xWindow="0" yWindow="0" windowWidth="24000" windowHeight="9345"/>
  </bookViews>
  <sheets>
    <sheet name="Global" sheetId="1" r:id="rId1"/>
    <sheet name="Emargement" sheetId="2" r:id="rId2"/>
    <sheet name="Recap Clem" sheetId="3" r:id="rId3"/>
  </sheets>
  <definedNames>
    <definedName name="_xlnm._FilterDatabase" localSheetId="1" hidden="1">Emargement!$A$1:$O$51</definedName>
    <definedName name="_xlnm._FilterDatabase" localSheetId="0" hidden="1">Global!#REF!</definedName>
    <definedName name="_xlnm.Print_Area" localSheetId="1">Emargement!$A$1:$O$51</definedName>
    <definedName name="_xlnm.Print_Area" localSheetId="0">Global!$A$1:$M$73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I3" i="3" l="1"/>
  <c r="I4" i="3"/>
  <c r="I5" i="3"/>
  <c r="I6" i="3"/>
  <c r="I7" i="3"/>
  <c r="I8" i="3"/>
  <c r="I9" i="3"/>
  <c r="I10" i="3"/>
  <c r="I11" i="3"/>
  <c r="I12" i="3"/>
  <c r="I13" i="3"/>
  <c r="I2" i="3"/>
  <c r="F2" i="3"/>
  <c r="E2" i="3"/>
  <c r="H3" i="3"/>
  <c r="H4" i="3"/>
  <c r="H5" i="3"/>
  <c r="H6" i="3"/>
  <c r="H7" i="3"/>
  <c r="H8" i="3"/>
  <c r="H9" i="3"/>
  <c r="H10" i="3"/>
  <c r="H11" i="3"/>
  <c r="H12" i="3"/>
  <c r="H13" i="3"/>
  <c r="H2" i="3"/>
  <c r="G5" i="3"/>
  <c r="G6" i="3"/>
  <c r="G7" i="3"/>
  <c r="G8" i="3"/>
  <c r="G9" i="3"/>
  <c r="G10" i="3"/>
  <c r="G11" i="3"/>
  <c r="G12" i="3"/>
  <c r="G13" i="3"/>
  <c r="H11" i="2"/>
  <c r="I11" i="2"/>
  <c r="J11" i="2"/>
  <c r="K11" i="2"/>
  <c r="H4" i="2"/>
  <c r="I4" i="2"/>
  <c r="J4" i="2"/>
  <c r="K4" i="2"/>
  <c r="L4" i="2"/>
  <c r="H12" i="2"/>
  <c r="I12" i="2"/>
  <c r="J12" i="2"/>
  <c r="K12" i="2"/>
  <c r="L12" i="2"/>
  <c r="H13" i="2"/>
  <c r="I13" i="2"/>
  <c r="J13" i="2"/>
  <c r="K13" i="2"/>
  <c r="L13" i="2"/>
  <c r="H10" i="2"/>
  <c r="I10" i="2"/>
  <c r="J10" i="2"/>
  <c r="K10" i="2"/>
  <c r="L10" i="2"/>
  <c r="H14" i="2"/>
  <c r="I14" i="2"/>
  <c r="J14" i="2"/>
  <c r="K14" i="2"/>
  <c r="L14" i="2"/>
  <c r="H15" i="2"/>
  <c r="I15" i="2"/>
  <c r="J15" i="2"/>
  <c r="K15" i="2"/>
  <c r="L15" i="2"/>
  <c r="H2" i="2"/>
  <c r="I2" i="2"/>
  <c r="J2" i="2"/>
  <c r="K2" i="2"/>
  <c r="L2" i="2"/>
  <c r="H3" i="2"/>
  <c r="I3" i="2"/>
  <c r="J3" i="2"/>
  <c r="K3" i="2"/>
  <c r="L3" i="2"/>
  <c r="H16" i="2"/>
  <c r="I16" i="2"/>
  <c r="J16" i="2"/>
  <c r="K16" i="2"/>
  <c r="L16" i="2"/>
  <c r="H6" i="2"/>
  <c r="I6" i="2"/>
  <c r="J6" i="2"/>
  <c r="K6" i="2"/>
  <c r="L6" i="2"/>
  <c r="H5" i="2"/>
  <c r="I5" i="2"/>
  <c r="J5" i="2"/>
  <c r="K5" i="2"/>
  <c r="L5" i="2"/>
  <c r="H7" i="2"/>
  <c r="I7" i="2"/>
  <c r="J7" i="2"/>
  <c r="K7" i="2"/>
  <c r="L7" i="2"/>
  <c r="H17" i="2"/>
  <c r="I17" i="2"/>
  <c r="J17" i="2"/>
  <c r="K17" i="2"/>
  <c r="L17" i="2"/>
  <c r="H18" i="2"/>
  <c r="I18" i="2"/>
  <c r="J18" i="2"/>
  <c r="K18" i="2"/>
  <c r="L18" i="2"/>
  <c r="H8" i="2"/>
  <c r="I8" i="2"/>
  <c r="J8" i="2"/>
  <c r="K8" i="2"/>
  <c r="L8" i="2"/>
  <c r="H19" i="2"/>
  <c r="I19" i="2"/>
  <c r="J19" i="2"/>
  <c r="K19" i="2"/>
  <c r="L19" i="2"/>
  <c r="H20" i="2"/>
  <c r="I20" i="2"/>
  <c r="J20" i="2"/>
  <c r="K20" i="2"/>
  <c r="L20" i="2"/>
  <c r="H21" i="2"/>
  <c r="I21" i="2"/>
  <c r="J21" i="2"/>
  <c r="K21" i="2"/>
  <c r="L21" i="2"/>
  <c r="H22" i="2"/>
  <c r="I22" i="2"/>
  <c r="J22" i="2"/>
  <c r="K22" i="2"/>
  <c r="L22" i="2"/>
  <c r="H23" i="2"/>
  <c r="I23" i="2"/>
  <c r="J23" i="2"/>
  <c r="K23" i="2"/>
  <c r="L23" i="2"/>
  <c r="H24" i="2"/>
  <c r="I24" i="2"/>
  <c r="J24" i="2"/>
  <c r="K24" i="2"/>
  <c r="L24" i="2"/>
  <c r="H25" i="2"/>
  <c r="I25" i="2"/>
  <c r="J25" i="2"/>
  <c r="K25" i="2"/>
  <c r="L25" i="2"/>
  <c r="H26" i="2"/>
  <c r="I26" i="2"/>
  <c r="J26" i="2"/>
  <c r="K26" i="2"/>
  <c r="L26" i="2"/>
  <c r="H27" i="2"/>
  <c r="I27" i="2"/>
  <c r="J27" i="2"/>
  <c r="K27" i="2"/>
  <c r="L27" i="2"/>
  <c r="H28" i="2"/>
  <c r="I28" i="2"/>
  <c r="J28" i="2"/>
  <c r="K28" i="2"/>
  <c r="L28" i="2"/>
  <c r="H29" i="2"/>
  <c r="I29" i="2"/>
  <c r="J29" i="2"/>
  <c r="K29" i="2"/>
  <c r="L29" i="2"/>
  <c r="H30" i="2"/>
  <c r="I30" i="2"/>
  <c r="J30" i="2"/>
  <c r="K30" i="2"/>
  <c r="L30" i="2"/>
  <c r="H31" i="2"/>
  <c r="I31" i="2"/>
  <c r="J31" i="2"/>
  <c r="K31" i="2"/>
  <c r="L31" i="2"/>
  <c r="H32" i="2"/>
  <c r="I32" i="2"/>
  <c r="J32" i="2"/>
  <c r="K32" i="2"/>
  <c r="L32" i="2"/>
  <c r="H33" i="2"/>
  <c r="I33" i="2"/>
  <c r="J33" i="2"/>
  <c r="K33" i="2"/>
  <c r="L33" i="2"/>
  <c r="H34" i="2"/>
  <c r="I34" i="2"/>
  <c r="J34" i="2"/>
  <c r="K34" i="2"/>
  <c r="L34" i="2"/>
  <c r="H35" i="2"/>
  <c r="I35" i="2"/>
  <c r="J35" i="2"/>
  <c r="K35" i="2"/>
  <c r="L35" i="2"/>
  <c r="H36" i="2"/>
  <c r="I36" i="2"/>
  <c r="J36" i="2"/>
  <c r="K36" i="2"/>
  <c r="L36" i="2"/>
  <c r="H37" i="2"/>
  <c r="I37" i="2"/>
  <c r="J37" i="2"/>
  <c r="K37" i="2"/>
  <c r="L37" i="2"/>
  <c r="H38" i="2"/>
  <c r="I38" i="2"/>
  <c r="J38" i="2"/>
  <c r="K38" i="2"/>
  <c r="L38" i="2"/>
  <c r="H39" i="2"/>
  <c r="I39" i="2"/>
  <c r="J39" i="2"/>
  <c r="K39" i="2"/>
  <c r="L39" i="2"/>
  <c r="H40" i="2"/>
  <c r="I40" i="2"/>
  <c r="J40" i="2"/>
  <c r="K40" i="2"/>
  <c r="L40" i="2"/>
  <c r="H41" i="2"/>
  <c r="I41" i="2"/>
  <c r="J41" i="2"/>
  <c r="K41" i="2"/>
  <c r="L41" i="2"/>
  <c r="H42" i="2"/>
  <c r="I42" i="2"/>
  <c r="J42" i="2"/>
  <c r="K42" i="2"/>
  <c r="L42" i="2"/>
  <c r="H43" i="2"/>
  <c r="I43" i="2"/>
  <c r="J43" i="2"/>
  <c r="K43" i="2"/>
  <c r="L43" i="2"/>
  <c r="H44" i="2"/>
  <c r="I44" i="2"/>
  <c r="J44" i="2"/>
  <c r="K44" i="2"/>
  <c r="L44" i="2"/>
  <c r="H45" i="2"/>
  <c r="I45" i="2"/>
  <c r="J45" i="2"/>
  <c r="K45" i="2"/>
  <c r="L45" i="2"/>
  <c r="H46" i="2"/>
  <c r="I46" i="2"/>
  <c r="J46" i="2"/>
  <c r="K46" i="2"/>
  <c r="L46" i="2"/>
  <c r="H47" i="2"/>
  <c r="I47" i="2"/>
  <c r="J47" i="2"/>
  <c r="K47" i="2"/>
  <c r="L47" i="2"/>
  <c r="H48" i="2"/>
  <c r="I48" i="2"/>
  <c r="J48" i="2"/>
  <c r="K48" i="2"/>
  <c r="L48" i="2"/>
  <c r="H49" i="2"/>
  <c r="I49" i="2"/>
  <c r="J49" i="2"/>
  <c r="K49" i="2"/>
  <c r="L49" i="2"/>
  <c r="H50" i="2"/>
  <c r="I50" i="2"/>
  <c r="J50" i="2"/>
  <c r="K50" i="2"/>
  <c r="L50" i="2"/>
  <c r="H9" i="2"/>
  <c r="I9" i="2"/>
  <c r="J9" i="2"/>
  <c r="K9" i="2"/>
  <c r="L9" i="2"/>
  <c r="G2" i="3"/>
  <c r="G3" i="3"/>
  <c r="G4" i="3"/>
  <c r="I4" i="1"/>
  <c r="I5" i="1" s="1"/>
  <c r="H4" i="1"/>
  <c r="J4" i="1"/>
  <c r="J5" i="1" s="1"/>
  <c r="K4" i="1"/>
  <c r="K5" i="1" s="1"/>
  <c r="A11" i="2"/>
  <c r="B11" i="2"/>
  <c r="C11" i="2"/>
  <c r="D11" i="2"/>
  <c r="E11" i="2"/>
  <c r="F11" i="2"/>
  <c r="G11" i="2"/>
  <c r="A4" i="2"/>
  <c r="B4" i="2"/>
  <c r="C4" i="2"/>
  <c r="D4" i="2"/>
  <c r="E4" i="2"/>
  <c r="F4" i="2"/>
  <c r="G4" i="2"/>
  <c r="A12" i="2"/>
  <c r="B12" i="2"/>
  <c r="C12" i="2"/>
  <c r="D12" i="2"/>
  <c r="E12" i="2"/>
  <c r="F12" i="2"/>
  <c r="G12" i="2"/>
  <c r="A13" i="2"/>
  <c r="B13" i="2"/>
  <c r="C13" i="2"/>
  <c r="D13" i="2"/>
  <c r="E13" i="2"/>
  <c r="F13" i="2"/>
  <c r="G13" i="2"/>
  <c r="A10" i="2"/>
  <c r="B10" i="2"/>
  <c r="C10" i="2"/>
  <c r="D10" i="2"/>
  <c r="E10" i="2"/>
  <c r="F10" i="2"/>
  <c r="G10" i="2"/>
  <c r="A9" i="2"/>
  <c r="B9" i="2"/>
  <c r="C9" i="2"/>
  <c r="D9" i="2"/>
  <c r="E9" i="2"/>
  <c r="F9" i="2"/>
  <c r="G9" i="2"/>
  <c r="A14" i="2"/>
  <c r="B14" i="2"/>
  <c r="C14" i="2"/>
  <c r="D14" i="2"/>
  <c r="E14" i="2"/>
  <c r="F14" i="2"/>
  <c r="G14" i="2"/>
  <c r="A15" i="2"/>
  <c r="B15" i="2"/>
  <c r="C15" i="2"/>
  <c r="D15" i="2"/>
  <c r="E15" i="2"/>
  <c r="F15" i="2"/>
  <c r="G15" i="2"/>
  <c r="A2" i="2"/>
  <c r="B2" i="2"/>
  <c r="C2" i="2"/>
  <c r="D2" i="2"/>
  <c r="E2" i="2"/>
  <c r="F2" i="2"/>
  <c r="G2" i="2"/>
  <c r="A3" i="2"/>
  <c r="B3" i="2"/>
  <c r="C3" i="2"/>
  <c r="D3" i="2"/>
  <c r="E3" i="2"/>
  <c r="F3" i="2"/>
  <c r="G3" i="2"/>
  <c r="A16" i="2"/>
  <c r="B16" i="2"/>
  <c r="C16" i="2"/>
  <c r="D16" i="2"/>
  <c r="E16" i="2"/>
  <c r="F16" i="2"/>
  <c r="G16" i="2"/>
  <c r="A6" i="2"/>
  <c r="B6" i="2"/>
  <c r="C6" i="2"/>
  <c r="D6" i="2"/>
  <c r="E6" i="2"/>
  <c r="F6" i="2"/>
  <c r="G6" i="2"/>
  <c r="A5" i="2"/>
  <c r="B5" i="2"/>
  <c r="C5" i="2"/>
  <c r="D5" i="2"/>
  <c r="E5" i="2"/>
  <c r="F5" i="2"/>
  <c r="G5" i="2"/>
  <c r="A7" i="2"/>
  <c r="B7" i="2"/>
  <c r="C7" i="2"/>
  <c r="D7" i="2"/>
  <c r="E7" i="2"/>
  <c r="F7" i="2"/>
  <c r="G7" i="2"/>
  <c r="A17" i="2"/>
  <c r="B17" i="2"/>
  <c r="C17" i="2"/>
  <c r="D17" i="2"/>
  <c r="E17" i="2"/>
  <c r="F17" i="2"/>
  <c r="G17" i="2"/>
  <c r="A18" i="2"/>
  <c r="B18" i="2"/>
  <c r="C18" i="2"/>
  <c r="D18" i="2"/>
  <c r="E18" i="2"/>
  <c r="F18" i="2"/>
  <c r="G18" i="2"/>
  <c r="A8" i="2"/>
  <c r="B8" i="2"/>
  <c r="C8" i="2"/>
  <c r="D8" i="2"/>
  <c r="E8" i="2"/>
  <c r="F8" i="2"/>
  <c r="G8" i="2"/>
  <c r="A19" i="2"/>
  <c r="B19" i="2"/>
  <c r="C19" i="2"/>
  <c r="D19" i="2"/>
  <c r="E19" i="2"/>
  <c r="F19" i="2"/>
  <c r="G19" i="2"/>
  <c r="A20" i="2"/>
  <c r="B20" i="2"/>
  <c r="C20" i="2"/>
  <c r="D20" i="2"/>
  <c r="E20" i="2"/>
  <c r="F20" i="2"/>
  <c r="G20" i="2"/>
  <c r="A21" i="2"/>
  <c r="B21" i="2"/>
  <c r="C21" i="2"/>
  <c r="D21" i="2"/>
  <c r="E21" i="2"/>
  <c r="F21" i="2"/>
  <c r="G21" i="2"/>
  <c r="A22" i="2"/>
  <c r="B22" i="2"/>
  <c r="C22" i="2"/>
  <c r="D22" i="2"/>
  <c r="E22" i="2"/>
  <c r="F22" i="2"/>
  <c r="G22" i="2"/>
  <c r="A23" i="2"/>
  <c r="B23" i="2"/>
  <c r="C23" i="2"/>
  <c r="D23" i="2"/>
  <c r="E23" i="2"/>
  <c r="F23" i="2"/>
  <c r="G23" i="2"/>
  <c r="A24" i="2"/>
  <c r="B24" i="2"/>
  <c r="C24" i="2"/>
  <c r="D24" i="2"/>
  <c r="E24" i="2"/>
  <c r="F24" i="2"/>
  <c r="G24" i="2"/>
  <c r="A25" i="2"/>
  <c r="B25" i="2"/>
  <c r="C25" i="2"/>
  <c r="D25" i="2"/>
  <c r="E25" i="2"/>
  <c r="F25" i="2"/>
  <c r="G25" i="2"/>
  <c r="A26" i="2"/>
  <c r="B26" i="2"/>
  <c r="C26" i="2"/>
  <c r="D26" i="2"/>
  <c r="E26" i="2"/>
  <c r="F26" i="2"/>
  <c r="G26" i="2"/>
  <c r="A27" i="2"/>
  <c r="B27" i="2"/>
  <c r="C27" i="2"/>
  <c r="D27" i="2"/>
  <c r="E27" i="2"/>
  <c r="F27" i="2"/>
  <c r="G27" i="2"/>
  <c r="A28" i="2"/>
  <c r="B28" i="2"/>
  <c r="C28" i="2"/>
  <c r="D28" i="2"/>
  <c r="E28" i="2"/>
  <c r="F28" i="2"/>
  <c r="G28" i="2"/>
  <c r="A29" i="2"/>
  <c r="B29" i="2"/>
  <c r="C29" i="2"/>
  <c r="D29" i="2"/>
  <c r="E29" i="2"/>
  <c r="F29" i="2"/>
  <c r="G29" i="2"/>
  <c r="A30" i="2"/>
  <c r="B30" i="2"/>
  <c r="C30" i="2"/>
  <c r="D30" i="2"/>
  <c r="E30" i="2"/>
  <c r="F30" i="2"/>
  <c r="G30" i="2"/>
  <c r="A31" i="2"/>
  <c r="B31" i="2"/>
  <c r="C31" i="2"/>
  <c r="D31" i="2"/>
  <c r="E31" i="2"/>
  <c r="F31" i="2"/>
  <c r="G31" i="2"/>
  <c r="A32" i="2"/>
  <c r="B32" i="2"/>
  <c r="C32" i="2"/>
  <c r="D32" i="2"/>
  <c r="E32" i="2"/>
  <c r="F32" i="2"/>
  <c r="G32" i="2"/>
  <c r="A33" i="2"/>
  <c r="B33" i="2"/>
  <c r="C33" i="2"/>
  <c r="D33" i="2"/>
  <c r="E33" i="2"/>
  <c r="F33" i="2"/>
  <c r="G33" i="2"/>
  <c r="A34" i="2"/>
  <c r="B34" i="2"/>
  <c r="C34" i="2"/>
  <c r="D34" i="2"/>
  <c r="E34" i="2"/>
  <c r="F34" i="2"/>
  <c r="G34" i="2"/>
  <c r="A35" i="2"/>
  <c r="B35" i="2"/>
  <c r="C35" i="2"/>
  <c r="D35" i="2"/>
  <c r="E35" i="2"/>
  <c r="F35" i="2"/>
  <c r="G35" i="2"/>
  <c r="A36" i="2"/>
  <c r="B36" i="2"/>
  <c r="C36" i="2"/>
  <c r="D36" i="2"/>
  <c r="E36" i="2"/>
  <c r="F36" i="2"/>
  <c r="G36" i="2"/>
  <c r="A37" i="2"/>
  <c r="B37" i="2"/>
  <c r="C37" i="2"/>
  <c r="D37" i="2"/>
  <c r="E37" i="2"/>
  <c r="F37" i="2"/>
  <c r="G37" i="2"/>
  <c r="A38" i="2"/>
  <c r="B38" i="2"/>
  <c r="C38" i="2"/>
  <c r="D38" i="2"/>
  <c r="E38" i="2"/>
  <c r="F38" i="2"/>
  <c r="G38" i="2"/>
  <c r="A39" i="2"/>
  <c r="B39" i="2"/>
  <c r="C39" i="2"/>
  <c r="D39" i="2"/>
  <c r="E39" i="2"/>
  <c r="F39" i="2"/>
  <c r="G39" i="2"/>
  <c r="A40" i="2"/>
  <c r="B40" i="2"/>
  <c r="C40" i="2"/>
  <c r="D40" i="2"/>
  <c r="E40" i="2"/>
  <c r="F40" i="2"/>
  <c r="G40" i="2"/>
  <c r="A41" i="2"/>
  <c r="B41" i="2"/>
  <c r="C41" i="2"/>
  <c r="D41" i="2"/>
  <c r="E41" i="2"/>
  <c r="F41" i="2"/>
  <c r="G41" i="2"/>
  <c r="A42" i="2"/>
  <c r="B42" i="2"/>
  <c r="C42" i="2"/>
  <c r="D42" i="2"/>
  <c r="E42" i="2"/>
  <c r="F42" i="2"/>
  <c r="G42" i="2"/>
  <c r="A43" i="2"/>
  <c r="B43" i="2"/>
  <c r="C43" i="2"/>
  <c r="D43" i="2"/>
  <c r="E43" i="2"/>
  <c r="F43" i="2"/>
  <c r="G43" i="2"/>
  <c r="A44" i="2"/>
  <c r="B44" i="2"/>
  <c r="C44" i="2"/>
  <c r="D44" i="2"/>
  <c r="E44" i="2"/>
  <c r="F44" i="2"/>
  <c r="G44" i="2"/>
  <c r="A45" i="2"/>
  <c r="B45" i="2"/>
  <c r="C45" i="2"/>
  <c r="D45" i="2"/>
  <c r="E45" i="2"/>
  <c r="F45" i="2"/>
  <c r="G45" i="2"/>
  <c r="A46" i="2"/>
  <c r="B46" i="2"/>
  <c r="C46" i="2"/>
  <c r="D46" i="2"/>
  <c r="E46" i="2"/>
  <c r="F46" i="2"/>
  <c r="G46" i="2"/>
  <c r="A47" i="2"/>
  <c r="B47" i="2"/>
  <c r="C47" i="2"/>
  <c r="D47" i="2"/>
  <c r="E47" i="2"/>
  <c r="F47" i="2"/>
  <c r="G47" i="2"/>
  <c r="A48" i="2"/>
  <c r="B48" i="2"/>
  <c r="C48" i="2"/>
  <c r="D48" i="2"/>
  <c r="E48" i="2"/>
  <c r="F48" i="2"/>
  <c r="G48" i="2"/>
  <c r="A49" i="2"/>
  <c r="B49" i="2"/>
  <c r="C49" i="2"/>
  <c r="D49" i="2"/>
  <c r="E49" i="2"/>
  <c r="F49" i="2"/>
  <c r="G49" i="2"/>
  <c r="A50" i="2"/>
  <c r="B50" i="2"/>
  <c r="C50" i="2"/>
  <c r="D50" i="2"/>
  <c r="E50" i="2"/>
  <c r="F50" i="2"/>
  <c r="G50" i="2"/>
  <c r="N11" i="2"/>
  <c r="N4" i="2"/>
  <c r="N12" i="2"/>
  <c r="N13" i="2"/>
  <c r="N10" i="2"/>
  <c r="N9" i="2"/>
  <c r="N14" i="2"/>
  <c r="N15" i="2"/>
  <c r="N2" i="2"/>
  <c r="N3" i="2"/>
  <c r="N16" i="2"/>
  <c r="N6" i="2"/>
  <c r="N5" i="2"/>
  <c r="N7" i="2"/>
  <c r="N17" i="2"/>
  <c r="N18" i="2"/>
  <c r="N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M11" i="2"/>
  <c r="M4" i="2"/>
  <c r="M12" i="2"/>
  <c r="M13" i="2"/>
  <c r="M10" i="2"/>
  <c r="M9" i="2"/>
  <c r="M14" i="2"/>
  <c r="M15" i="2"/>
  <c r="M2" i="2"/>
  <c r="M3" i="2"/>
  <c r="M16" i="2"/>
  <c r="M6" i="2"/>
  <c r="M5" i="2"/>
  <c r="M7" i="2"/>
  <c r="M17" i="2"/>
  <c r="M18" i="2"/>
  <c r="M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D4" i="1" l="1"/>
  <c r="H80" i="1" l="1"/>
  <c r="A12" i="3" l="1"/>
  <c r="A3" i="3"/>
  <c r="A4" i="3"/>
  <c r="A5" i="3"/>
  <c r="A6" i="3"/>
  <c r="A7" i="3"/>
  <c r="A8" i="3"/>
  <c r="A9" i="3"/>
  <c r="A10" i="3"/>
  <c r="A11" i="3"/>
  <c r="A2" i="3"/>
  <c r="C11" i="3" l="1"/>
  <c r="E11" i="3"/>
  <c r="B11" i="3"/>
  <c r="F11" i="3"/>
  <c r="D11" i="3"/>
  <c r="C9" i="3"/>
  <c r="E9" i="3"/>
  <c r="B9" i="3"/>
  <c r="F9" i="3"/>
  <c r="D9" i="3"/>
  <c r="C7" i="3"/>
  <c r="E7" i="3"/>
  <c r="B7" i="3"/>
  <c r="F7" i="3"/>
  <c r="D7" i="3"/>
  <c r="C5" i="3"/>
  <c r="E5" i="3"/>
  <c r="B5" i="3"/>
  <c r="F5" i="3"/>
  <c r="D5" i="3"/>
  <c r="C3" i="3"/>
  <c r="E3" i="3"/>
  <c r="B3" i="3"/>
  <c r="F3" i="3"/>
  <c r="D3" i="3"/>
  <c r="C2" i="3"/>
  <c r="B2" i="3"/>
  <c r="D2" i="3"/>
  <c r="B10" i="3"/>
  <c r="F10" i="3"/>
  <c r="D10" i="3"/>
  <c r="C10" i="3"/>
  <c r="E10" i="3"/>
  <c r="B8" i="3"/>
  <c r="F8" i="3"/>
  <c r="D8" i="3"/>
  <c r="C8" i="3"/>
  <c r="E8" i="3"/>
  <c r="B6" i="3"/>
  <c r="F6" i="3"/>
  <c r="D6" i="3"/>
  <c r="C6" i="3"/>
  <c r="E6" i="3"/>
  <c r="B4" i="3"/>
  <c r="F4" i="3"/>
  <c r="D4" i="3"/>
  <c r="C4" i="3"/>
  <c r="E4" i="3"/>
  <c r="B12" i="3"/>
  <c r="F12" i="3"/>
  <c r="D12" i="3"/>
  <c r="C12" i="3"/>
  <c r="E12" i="3"/>
  <c r="L73" i="1"/>
  <c r="L11" i="2" s="1"/>
  <c r="D13" i="3" l="1"/>
  <c r="B13" i="3"/>
  <c r="C13" i="3"/>
  <c r="F13" i="3"/>
  <c r="E13" i="3"/>
  <c r="I80" i="1" l="1"/>
  <c r="H79" i="1" l="1"/>
  <c r="H78" i="1" l="1"/>
  <c r="I79" i="1" l="1"/>
  <c r="I81" i="1"/>
  <c r="I78" i="1"/>
  <c r="H81" i="1" l="1"/>
  <c r="H5" i="1"/>
  <c r="G4" i="1"/>
  <c r="G5" i="1" s="1"/>
  <c r="F4" i="1"/>
  <c r="F5" i="1" s="1"/>
  <c r="E4" i="1"/>
  <c r="E5" i="1" s="1"/>
  <c r="D5" i="1"/>
  <c r="L5" i="1" l="1"/>
</calcChain>
</file>

<file path=xl/sharedStrings.xml><?xml version="1.0" encoding="utf-8"?>
<sst xmlns="http://schemas.openxmlformats.org/spreadsheetml/2006/main" count="85" uniqueCount="59">
  <si>
    <t>NOM</t>
  </si>
  <si>
    <t>PRENOM</t>
  </si>
  <si>
    <t>TOTAL</t>
  </si>
  <si>
    <t>DATE DE REMISES EN BANQUE</t>
  </si>
  <si>
    <t>ORANGES</t>
  </si>
  <si>
    <t>CITRONS</t>
  </si>
  <si>
    <t>POMELOS</t>
  </si>
  <si>
    <t>HUILE D'OLIVE</t>
  </si>
  <si>
    <t xml:space="preserve">ORANGES         </t>
  </si>
  <si>
    <t xml:space="preserve">CITRONS               </t>
  </si>
  <si>
    <t xml:space="preserve">POMELOS             </t>
  </si>
  <si>
    <t xml:space="preserve">HUILE D'OLIVE    </t>
  </si>
  <si>
    <t>Quantité totale</t>
  </si>
  <si>
    <t>Poids (en Kg et L)</t>
  </si>
  <si>
    <t>Coût total</t>
  </si>
  <si>
    <t>Prix/Poids (en euros)</t>
  </si>
  <si>
    <t>LIEUX DE DEPOTS</t>
  </si>
  <si>
    <t>SIGNATURE</t>
  </si>
  <si>
    <t>ARRONNES</t>
  </si>
  <si>
    <t>VICHY</t>
  </si>
  <si>
    <t>VENDAT</t>
  </si>
  <si>
    <t>LE VERNET</t>
  </si>
  <si>
    <t>MANDARINES</t>
  </si>
  <si>
    <t>TOTAL RÉGLÉ</t>
  </si>
  <si>
    <t>Colonne1</t>
  </si>
  <si>
    <t>Colonne2</t>
  </si>
  <si>
    <t>Colonne3</t>
  </si>
  <si>
    <t>Colonne4</t>
  </si>
  <si>
    <t>Colonne5</t>
  </si>
  <si>
    <t>TOTAL GLOBAL</t>
  </si>
  <si>
    <t>TOTAL ACHATS JARDINS</t>
  </si>
  <si>
    <t>LIEU</t>
  </si>
  <si>
    <t>HUILE</t>
  </si>
  <si>
    <t>Colonne6</t>
  </si>
  <si>
    <t>CLÉMENTINES</t>
  </si>
  <si>
    <t>CUSSET</t>
  </si>
  <si>
    <t>BELLERIVE</t>
  </si>
  <si>
    <t>LE MAYET</t>
  </si>
  <si>
    <t>BROUT-VERNET</t>
  </si>
  <si>
    <t>STATUT</t>
  </si>
  <si>
    <t>PAYÉ</t>
  </si>
  <si>
    <t>FACTURÉ</t>
  </si>
  <si>
    <t>EN ATTENTE</t>
  </si>
  <si>
    <t>DÉTAILS</t>
  </si>
  <si>
    <t>VALEUR
TOTALE</t>
  </si>
  <si>
    <t>Prénom</t>
  </si>
  <si>
    <t>RESTOS</t>
  </si>
  <si>
    <t>A FACTURER</t>
  </si>
  <si>
    <t>Nombre de
commandes</t>
  </si>
  <si>
    <t>MARCHÉ COUVERT</t>
  </si>
  <si>
    <t>LE MAYET SESC</t>
  </si>
  <si>
    <t>JARDINS</t>
  </si>
  <si>
    <t>TOTAL EN ATTENTE DE REGLEMENT</t>
  </si>
  <si>
    <t>AMANDES
AVEC PEAU</t>
  </si>
  <si>
    <t>AMANDES 
BLANCHES</t>
  </si>
  <si>
    <t>POUDRE D'AMANDE</t>
  </si>
  <si>
    <t>AMANDES BLANCHES</t>
  </si>
  <si>
    <t>AMANDES AVEC PEAU</t>
  </si>
  <si>
    <t>JDC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</si>
</sst>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&quot;€&quot;"/>
    <numFmt numFmtId="165" formatCode="#,##0.00\ &quot;€&quot;"/>
    <numFmt numFmtId="166" formatCode="#,##0.0\ &quot;€&quot;"/>
    <numFmt numFmtId="167" formatCode="0.0"/>
  </numFmts>
  <fonts count="1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6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6"/>
      </left>
      <right style="thin">
        <color theme="6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/>
      <diagonal/>
    </border>
    <border>
      <left style="thin">
        <color theme="6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/>
    <xf numFmtId="0" fontId="3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" fontId="2" fillId="4" borderId="1" xfId="0" applyNumberFormat="1" applyFont="1" applyFill="1" applyBorder="1" applyAlignment="1">
      <alignment horizontal="center" vertical="center" wrapText="1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/>
    <xf numFmtId="0" fontId="0" fillId="0" borderId="0" xfId="0" applyFont="1" applyFill="1"/>
    <xf numFmtId="0" fontId="0" fillId="0" borderId="0" xfId="0" applyFont="1"/>
    <xf numFmtId="165" fontId="0" fillId="0" borderId="38" xfId="0" applyNumberFormat="1" applyBorder="1"/>
    <xf numFmtId="0" fontId="0" fillId="0" borderId="44" xfId="0" applyBorder="1"/>
    <xf numFmtId="0" fontId="0" fillId="0" borderId="45" xfId="0" applyBorder="1"/>
    <xf numFmtId="0" fontId="5" fillId="0" borderId="44" xfId="0" applyFont="1" applyBorder="1"/>
    <xf numFmtId="0" fontId="5" fillId="0" borderId="45" xfId="0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/>
    <xf numFmtId="0" fontId="4" fillId="0" borderId="40" xfId="0" applyNumberFormat="1" applyFont="1" applyBorder="1"/>
    <xf numFmtId="165" fontId="2" fillId="0" borderId="37" xfId="0" applyNumberFormat="1" applyFont="1" applyBorder="1" applyAlignment="1">
      <alignment horizontal="center" vertical="center" wrapText="1"/>
    </xf>
    <xf numFmtId="0" fontId="0" fillId="0" borderId="46" xfId="0" applyBorder="1"/>
    <xf numFmtId="0" fontId="0" fillId="0" borderId="35" xfId="0" applyBorder="1"/>
    <xf numFmtId="0" fontId="0" fillId="0" borderId="47" xfId="0" applyBorder="1"/>
    <xf numFmtId="0" fontId="0" fillId="0" borderId="49" xfId="0" applyFill="1" applyBorder="1"/>
    <xf numFmtId="0" fontId="0" fillId="0" borderId="36" xfId="0" applyFill="1" applyBorder="1"/>
    <xf numFmtId="165" fontId="0" fillId="0" borderId="51" xfId="0" applyNumberFormat="1" applyFill="1" applyBorder="1"/>
    <xf numFmtId="0" fontId="6" fillId="0" borderId="1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7" fillId="0" borderId="0" xfId="0" applyFont="1" applyFill="1"/>
    <xf numFmtId="0" fontId="6" fillId="0" borderId="20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7" fillId="0" borderId="0" xfId="0" applyFont="1"/>
    <xf numFmtId="0" fontId="6" fillId="0" borderId="31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39" xfId="0" applyNumberFormat="1" applyFont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1" fontId="2" fillId="2" borderId="53" xfId="0" applyNumberFormat="1" applyFont="1" applyFill="1" applyBorder="1" applyAlignment="1">
      <alignment horizontal="center" vertical="center" wrapText="1"/>
    </xf>
    <xf numFmtId="1" fontId="2" fillId="2" borderId="54" xfId="0" applyNumberFormat="1" applyFont="1" applyFill="1" applyBorder="1" applyAlignment="1">
      <alignment horizontal="center" vertical="center" wrapText="1"/>
    </xf>
    <xf numFmtId="1" fontId="2" fillId="2" borderId="52" xfId="0" applyNumberFormat="1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14" fontId="1" fillId="2" borderId="56" xfId="0" applyNumberFormat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left" vertical="center"/>
    </xf>
    <xf numFmtId="0" fontId="6" fillId="0" borderId="58" xfId="0" applyFont="1" applyFill="1" applyBorder="1" applyAlignment="1">
      <alignment horizontal="left" vertical="center"/>
    </xf>
    <xf numFmtId="0" fontId="6" fillId="0" borderId="35" xfId="0" applyFont="1" applyFill="1" applyBorder="1" applyAlignment="1">
      <alignment horizontal="left" vertical="center"/>
    </xf>
    <xf numFmtId="0" fontId="6" fillId="0" borderId="59" xfId="0" applyFont="1" applyFill="1" applyBorder="1" applyAlignment="1">
      <alignment horizontal="left"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8" fillId="0" borderId="0" xfId="0" applyFont="1" applyFill="1"/>
    <xf numFmtId="0" fontId="6" fillId="0" borderId="22" xfId="0" applyNumberFormat="1" applyFont="1" applyFill="1" applyBorder="1" applyAlignment="1">
      <alignment horizontal="left" vertical="center"/>
    </xf>
    <xf numFmtId="0" fontId="6" fillId="0" borderId="14" xfId="0" applyNumberFormat="1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0" xfId="0" applyFont="1" applyFill="1"/>
    <xf numFmtId="0" fontId="9" fillId="0" borderId="48" xfId="0" applyFont="1" applyFill="1" applyBorder="1"/>
    <xf numFmtId="0" fontId="10" fillId="0" borderId="50" xfId="0" applyNumberFormat="1" applyFont="1" applyFill="1" applyBorder="1"/>
    <xf numFmtId="0" fontId="6" fillId="0" borderId="22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24" xfId="0" applyNumberFormat="1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57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1" fontId="2" fillId="2" borderId="33" xfId="0" applyNumberFormat="1" applyFont="1" applyFill="1" applyBorder="1" applyAlignment="1">
      <alignment horizontal="center" vertical="center" wrapText="1"/>
    </xf>
    <xf numFmtId="164" fontId="6" fillId="0" borderId="20" xfId="0" applyNumberFormat="1" applyFont="1" applyFill="1" applyBorder="1" applyAlignment="1">
      <alignment horizontal="right" vertical="center"/>
    </xf>
    <xf numFmtId="164" fontId="6" fillId="0" borderId="19" xfId="0" applyNumberFormat="1" applyFont="1" applyFill="1" applyBorder="1" applyAlignment="1">
      <alignment horizontal="right" vertical="center"/>
    </xf>
    <xf numFmtId="166" fontId="6" fillId="0" borderId="20" xfId="0" applyNumberFormat="1" applyFont="1" applyFill="1" applyBorder="1" applyAlignment="1">
      <alignment horizontal="right" vertical="center"/>
    </xf>
    <xf numFmtId="165" fontId="6" fillId="0" borderId="20" xfId="0" applyNumberFormat="1" applyFont="1" applyFill="1" applyBorder="1" applyAlignment="1">
      <alignment horizontal="right" vertical="center"/>
    </xf>
    <xf numFmtId="0" fontId="3" fillId="0" borderId="3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0" xfId="0" applyBorder="1"/>
    <xf numFmtId="164" fontId="1" fillId="2" borderId="57" xfId="0" applyNumberFormat="1" applyFont="1" applyFill="1" applyBorder="1" applyAlignment="1">
      <alignment horizontal="center" vertical="center" wrapText="1"/>
    </xf>
    <xf numFmtId="1" fontId="1" fillId="2" borderId="15" xfId="0" applyNumberFormat="1" applyFont="1" applyFill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167" fontId="1" fillId="2" borderId="5" xfId="0" applyNumberFormat="1" applyFont="1" applyFill="1" applyBorder="1" applyAlignment="1">
      <alignment horizontal="center" vertical="center" wrapText="1"/>
    </xf>
    <xf numFmtId="167" fontId="1" fillId="2" borderId="9" xfId="0" applyNumberFormat="1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1" fillId="2" borderId="34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left" vertical="center"/>
    </xf>
    <xf numFmtId="0" fontId="3" fillId="0" borderId="64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3" fillId="0" borderId="65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4"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alignment horizontal="righ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ck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ck">
          <color indexed="64"/>
        </top>
        <bottom style="thick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ck">
          <color indexed="64"/>
        </left>
        <right/>
        <top style="thick">
          <color indexed="64"/>
        </top>
        <bottom style="thick">
          <color indexed="64"/>
        </bottom>
      </border>
    </dxf>
    <dxf>
      <border>
        <top style="thick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O73" totalsRowShown="0" headerRowDxfId="53" dataDxfId="51" headerRowBorderDxfId="52" tableBorderDxfId="50">
  <autoFilter ref="A7:O73"/>
  <sortState ref="A8:P73">
    <sortCondition ref="M7:M73"/>
  </sortState>
  <tableColumns count="15">
    <tableColumn id="1" name="LIEUX DE DEPOTS" dataDxfId="49"/>
    <tableColumn id="11" name="NOM" dataDxfId="48"/>
    <tableColumn id="2" name="Prénom" dataDxfId="47"/>
    <tableColumn id="3" name="ORANGES" dataDxfId="46"/>
    <tableColumn id="4" name="CLÉMENTINES" dataDxfId="45"/>
    <tableColumn id="5" name="CITRONS" dataDxfId="44"/>
    <tableColumn id="6" name="POMELOS" dataDxfId="43"/>
    <tableColumn id="7" name="HUILE D'OLIVE" dataDxfId="42"/>
    <tableColumn id="16" name="AMANDES AVEC PEAU" dataDxfId="41"/>
    <tableColumn id="15" name="AMANDES BLANCHES" dataDxfId="40"/>
    <tableColumn id="14" name="POUDRE D'AMANDE" dataDxfId="39"/>
    <tableColumn id="8" name="TOTAL" dataDxfId="38">
      <calculatedColumnFormula>SUM((D8*Global!$D$3)+(E8*Global!$E$3)+(F8*Global!$F$3)+(G8*Global!$G$3)+(H8*Global!$H$3))</calculatedColumnFormula>
    </tableColumn>
    <tableColumn id="9" name="STATUT" dataDxfId="37"/>
    <tableColumn id="10" name="DÉTAILS" dataDxfId="36"/>
    <tableColumn id="13" name="DATE DE REMISES EN BANQUE" dataDxfId="35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D76:I81" totalsRowCount="1" totalsRowDxfId="34" totalsRowBorderDxfId="33">
  <autoFilter ref="D76:I8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lonne1" totalsRowLabel="TOTAL GLOBAL" totalsRowDxfId="32"/>
    <tableColumn id="2" name="Colonne2" totalsRowDxfId="31"/>
    <tableColumn id="3" name="Colonne3" totalsRowDxfId="30"/>
    <tableColumn id="4" name="Colonne4" totalsRowDxfId="29"/>
    <tableColumn id="5" name="Colonne5" totalsRowFunction="custom" totalsRowDxfId="28">
      <totalsRowFormula>SUM(Tableau3[Colonne5])</totalsRowFormula>
    </tableColumn>
    <tableColumn id="6" name="Colonne6" totalsRowFunction="custom" totalsRowDxfId="27">
      <totalsRowFormula>SUM(L8:L73)</totalsRow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O51" totalsRowShown="0" tableBorderDxfId="26">
  <autoFilter ref="A1:O51"/>
  <sortState ref="A2:O51">
    <sortCondition descending="1" ref="B1:B51"/>
  </sortState>
  <tableColumns count="15">
    <tableColumn id="1" name="LIEUX DE DEPOTS" dataDxfId="25"/>
    <tableColumn id="2" name="NOM" dataDxfId="24"/>
    <tableColumn id="3" name="PRENOM" dataDxfId="23"/>
    <tableColumn id="4" name="ORANGES" dataDxfId="22"/>
    <tableColumn id="5" name="MANDARINES" dataDxfId="21"/>
    <tableColumn id="6" name="CITRONS" dataDxfId="20"/>
    <tableColumn id="7" name="POMELOS" dataDxfId="19"/>
    <tableColumn id="8" name="HUILE D'OLIVE" dataDxfId="18"/>
    <tableColumn id="9" name="AMANDES AVEC PEAU" dataDxfId="17"/>
    <tableColumn id="10" name="AMANDES BLANCHES" dataDxfId="16"/>
    <tableColumn id="11" name="POUDRE D'AMANDE" dataDxfId="15"/>
    <tableColumn id="12" name="TOTAL" dataDxfId="14"/>
    <tableColumn id="13" name="STATUT" dataDxfId="13"/>
    <tableColumn id="14" name="DÉTAILS" dataDxfId="12"/>
    <tableColumn id="15" name="SIGNATURE" dataDxfId="1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I13" totalsRowShown="0" headerRowDxfId="10" dataDxfId="9">
  <autoFilter ref="A1:I13"/>
  <tableColumns count="9">
    <tableColumn id="1" name="LIEU" dataDxfId="8"/>
    <tableColumn id="2" name="ORANGES" dataDxfId="7"/>
    <tableColumn id="3" name="CLÉMENTINES" dataDxfId="6"/>
    <tableColumn id="4" name="CITRONS" dataDxfId="5"/>
    <tableColumn id="5" name="POMELOS" dataDxfId="4"/>
    <tableColumn id="6" name="HUILE" dataDxfId="3"/>
    <tableColumn id="7" name="AMANDES AVEC PEAU" dataDxfId="2">
      <calculatedColumnFormula>SUMIF(Tableau1[LIEUX DE DEPOTS],Tableau2[[#This Row],[LIEU]],Tableau1[AMANDES AVEC PEAU])</calculatedColumnFormula>
    </tableColumn>
    <tableColumn id="8" name="AMANDES BLANCHES" dataDxfId="1">
      <calculatedColumnFormula>SUMIF(Tableau1[LIEUX DE DEPOTS],Tableau2[[#This Row],[LIEU]],Tableau1[AMANDES BLANCHES])</calculatedColumnFormula>
    </tableColumn>
    <tableColumn id="9" name="POUDRE D'AMANDE" dataDxfId="0">
      <calculatedColumnFormula>SUMIF(Tableau1[LIEUX DE DEPOTS],Tableau2[[#This Row],[LIEU]],Tableau1[POUDRE D''AMANDE])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83"/>
  <sheetViews>
    <sheetView showGridLines="0" showZeros="0" tabSelected="1" zoomScaleNormal="100" workbookViewId="0">
      <selection activeCell="H9" sqref="H9"/>
    </sheetView>
  </sheetViews>
  <sheetFormatPr baseColWidth="10" defaultRowHeight="15" x14ac:dyDescent="0.25"/>
  <cols>
    <col min="1" max="1" width="20" customWidth="1"/>
    <col min="2" max="2" width="23.140625" customWidth="1"/>
    <col min="3" max="3" width="21.7109375" customWidth="1"/>
    <col min="4" max="4" width="12.5703125" customWidth="1"/>
    <col min="5" max="5" width="14.7109375" customWidth="1"/>
    <col min="6" max="6" width="12" customWidth="1"/>
    <col min="7" max="7" width="11.5703125" customWidth="1"/>
    <col min="8" max="8" width="12.5703125" customWidth="1"/>
    <col min="9" max="9" width="16.42578125" style="16" bestFit="1" customWidth="1"/>
    <col min="10" max="10" width="15.7109375" bestFit="1" customWidth="1"/>
    <col min="11" max="12" width="18" customWidth="1"/>
    <col min="13" max="13" width="15.7109375" style="4" customWidth="1"/>
    <col min="15" max="15" width="11.42578125" hidden="1" customWidth="1"/>
  </cols>
  <sheetData>
    <row r="1" spans="1:17" ht="32.25" thickBot="1" x14ac:dyDescent="0.3">
      <c r="A1" s="1"/>
      <c r="B1" s="1"/>
      <c r="C1" s="1"/>
      <c r="D1" s="9" t="s">
        <v>8</v>
      </c>
      <c r="E1" s="10" t="s">
        <v>34</v>
      </c>
      <c r="F1" s="10" t="s">
        <v>9</v>
      </c>
      <c r="G1" s="10" t="s">
        <v>10</v>
      </c>
      <c r="H1" s="11" t="s">
        <v>11</v>
      </c>
      <c r="I1" s="11" t="s">
        <v>53</v>
      </c>
      <c r="J1" s="11" t="s">
        <v>54</v>
      </c>
      <c r="K1" s="11" t="s">
        <v>55</v>
      </c>
      <c r="L1" s="11" t="s">
        <v>2</v>
      </c>
      <c r="M1" s="2"/>
    </row>
    <row r="2" spans="1:17" ht="16.5" thickBot="1" x14ac:dyDescent="0.3">
      <c r="A2" s="1"/>
      <c r="B2" s="1"/>
      <c r="C2" s="15" t="s">
        <v>13</v>
      </c>
      <c r="D2" s="12">
        <v>10</v>
      </c>
      <c r="E2" s="13">
        <v>6</v>
      </c>
      <c r="F2" s="13">
        <v>6</v>
      </c>
      <c r="G2" s="13">
        <v>8</v>
      </c>
      <c r="H2" s="14">
        <v>5</v>
      </c>
      <c r="I2" s="14">
        <v>1</v>
      </c>
      <c r="J2" s="14">
        <v>1</v>
      </c>
      <c r="K2" s="14">
        <v>1</v>
      </c>
      <c r="L2" s="14"/>
      <c r="M2" s="2"/>
      <c r="O2" t="s">
        <v>40</v>
      </c>
    </row>
    <row r="3" spans="1:17" ht="16.5" thickBot="1" x14ac:dyDescent="0.3">
      <c r="A3" s="1"/>
      <c r="B3" s="1"/>
      <c r="C3" s="15" t="s">
        <v>15</v>
      </c>
      <c r="D3" s="17">
        <v>1</v>
      </c>
      <c r="E3" s="18">
        <v>2</v>
      </c>
      <c r="F3" s="18">
        <v>3</v>
      </c>
      <c r="G3" s="18">
        <v>4</v>
      </c>
      <c r="H3" s="19">
        <v>5</v>
      </c>
      <c r="I3" s="19">
        <v>6</v>
      </c>
      <c r="J3" s="19">
        <v>7</v>
      </c>
      <c r="K3" s="19">
        <v>8</v>
      </c>
      <c r="L3" s="19"/>
      <c r="M3" s="37"/>
      <c r="O3" t="s">
        <v>41</v>
      </c>
    </row>
    <row r="4" spans="1:17" s="3" customFormat="1" ht="16.5" thickBot="1" x14ac:dyDescent="0.3">
      <c r="A4" s="1"/>
      <c r="B4" s="1"/>
      <c r="C4" s="15" t="s">
        <v>12</v>
      </c>
      <c r="D4" s="20">
        <f>SUM(Tableau1[ORANGES])</f>
        <v>13</v>
      </c>
      <c r="E4" s="21">
        <f>SUM(Tableau1[CLÉMENTINES])</f>
        <v>20</v>
      </c>
      <c r="F4" s="21">
        <f>SUM(Tableau1[CITRONS])</f>
        <v>11</v>
      </c>
      <c r="G4" s="21">
        <f>SUM(Tableau1[POMELOS])</f>
        <v>8</v>
      </c>
      <c r="H4" s="21">
        <f>SUM(Tableau1[HUILE D''OLIVE])</f>
        <v>0</v>
      </c>
      <c r="I4" s="21">
        <f>SUM(Tableau1[AMANDES AVEC PEAU])</f>
        <v>0</v>
      </c>
      <c r="J4" s="21">
        <f>SUM(Tableau1[AMANDES BLANCHES])</f>
        <v>0</v>
      </c>
      <c r="K4" s="21">
        <f>SUM(Tableau1[POUDRE D''AMANDE])</f>
        <v>0</v>
      </c>
      <c r="L4" s="22"/>
      <c r="M4" s="2"/>
      <c r="O4" t="s">
        <v>51</v>
      </c>
    </row>
    <row r="5" spans="1:17" s="3" customFormat="1" ht="16.5" thickBot="1" x14ac:dyDescent="0.3">
      <c r="A5" s="1"/>
      <c r="B5" s="1"/>
      <c r="C5" s="15" t="s">
        <v>14</v>
      </c>
      <c r="D5" s="20">
        <f>D4*D3</f>
        <v>13</v>
      </c>
      <c r="E5" s="20">
        <f t="shared" ref="E5:K5" si="0">E4*E3</f>
        <v>40</v>
      </c>
      <c r="F5" s="20">
        <f t="shared" si="0"/>
        <v>33</v>
      </c>
      <c r="G5" s="20">
        <f t="shared" si="0"/>
        <v>32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20">
        <f t="shared" si="0"/>
        <v>0</v>
      </c>
      <c r="L5" s="22">
        <f>SUM(D5:K5)</f>
        <v>118</v>
      </c>
      <c r="M5" s="2"/>
      <c r="O5" s="3" t="s">
        <v>42</v>
      </c>
    </row>
    <row r="6" spans="1:17" x14ac:dyDescent="0.25">
      <c r="N6" s="3"/>
      <c r="O6" s="3" t="s">
        <v>47</v>
      </c>
    </row>
    <row r="7" spans="1:17" s="44" customFormat="1" ht="45.75" thickBot="1" x14ac:dyDescent="0.3">
      <c r="A7" s="78" t="s">
        <v>16</v>
      </c>
      <c r="B7" s="79" t="s">
        <v>0</v>
      </c>
      <c r="C7" s="80" t="s">
        <v>45</v>
      </c>
      <c r="D7" s="81" t="s">
        <v>4</v>
      </c>
      <c r="E7" s="82" t="s">
        <v>34</v>
      </c>
      <c r="F7" s="82" t="s">
        <v>5</v>
      </c>
      <c r="G7" s="82" t="s">
        <v>6</v>
      </c>
      <c r="H7" s="83" t="s">
        <v>7</v>
      </c>
      <c r="I7" s="118" t="s">
        <v>57</v>
      </c>
      <c r="J7" s="118" t="s">
        <v>56</v>
      </c>
      <c r="K7" s="118" t="s">
        <v>55</v>
      </c>
      <c r="L7" s="84" t="s">
        <v>2</v>
      </c>
      <c r="M7" s="85" t="s">
        <v>39</v>
      </c>
      <c r="N7" s="86" t="s">
        <v>43</v>
      </c>
      <c r="O7" s="87" t="s">
        <v>3</v>
      </c>
      <c r="P7" s="43"/>
      <c r="Q7"/>
    </row>
    <row r="8" spans="1:17" s="3" customFormat="1" ht="34.5" customHeight="1" x14ac:dyDescent="0.25">
      <c r="A8" s="115" t="s">
        <v>18</v>
      </c>
      <c r="B8" s="61" t="s">
        <v>58</v>
      </c>
      <c r="C8" s="116" t="s">
        <v>58</v>
      </c>
      <c r="D8" s="62">
        <v>13</v>
      </c>
      <c r="E8" s="63">
        <v>20</v>
      </c>
      <c r="F8" s="63">
        <v>11</v>
      </c>
      <c r="G8" s="68">
        <v>8</v>
      </c>
      <c r="H8" s="68"/>
      <c r="I8" s="68"/>
      <c r="J8" s="68"/>
      <c r="K8" s="102"/>
      <c r="L8" s="120">
        <f>Tableau1[[#This Row],[ORANGES]]*D3+Tableau1[[#This Row],[CLÉMENTINES]]*E3+Tableau1[[#This Row],[CITRONS]]*F3+Tableau1[[#This Row],[POMELOS]]*G3</f>
        <v>118</v>
      </c>
      <c r="M8" s="64"/>
      <c r="N8" s="64"/>
      <c r="O8" s="107"/>
      <c r="P8" s="65"/>
      <c r="Q8" s="44"/>
    </row>
    <row r="9" spans="1:17" s="3" customFormat="1" ht="34.5" customHeight="1" x14ac:dyDescent="0.25">
      <c r="A9" s="97"/>
      <c r="B9" s="66"/>
      <c r="C9" s="75"/>
      <c r="D9" s="73"/>
      <c r="E9" s="74"/>
      <c r="F9" s="74"/>
      <c r="G9" s="68"/>
      <c r="H9" s="68"/>
      <c r="I9" s="68"/>
      <c r="J9" s="68"/>
      <c r="K9" s="102"/>
      <c r="L9" s="119"/>
      <c r="M9" s="69"/>
      <c r="N9" s="69"/>
      <c r="O9" s="117"/>
      <c r="P9" s="65"/>
      <c r="Q9" s="65"/>
    </row>
    <row r="10" spans="1:17" s="3" customFormat="1" ht="34.5" customHeight="1" x14ac:dyDescent="0.25">
      <c r="A10" s="97"/>
      <c r="B10" s="72"/>
      <c r="C10" s="113"/>
      <c r="D10" s="73"/>
      <c r="E10" s="74"/>
      <c r="F10" s="74"/>
      <c r="G10" s="68"/>
      <c r="H10" s="68"/>
      <c r="I10" s="68"/>
      <c r="J10" s="68"/>
      <c r="K10" s="102"/>
      <c r="L10" s="119"/>
      <c r="M10" s="69"/>
      <c r="N10" s="117"/>
      <c r="O10" s="117"/>
      <c r="P10" s="65"/>
      <c r="Q10" s="71" t="s">
        <v>19</v>
      </c>
    </row>
    <row r="11" spans="1:17" s="3" customFormat="1" ht="34.5" customHeight="1" x14ac:dyDescent="0.25">
      <c r="A11" s="88"/>
      <c r="B11" s="66"/>
      <c r="C11" s="67"/>
      <c r="D11" s="76"/>
      <c r="E11" s="68"/>
      <c r="F11" s="68"/>
      <c r="G11" s="68"/>
      <c r="H11" s="68"/>
      <c r="I11" s="68"/>
      <c r="J11" s="68"/>
      <c r="K11" s="102"/>
      <c r="L11" s="121"/>
      <c r="M11" s="69"/>
      <c r="N11" s="69"/>
      <c r="O11" s="69"/>
      <c r="P11" s="65"/>
      <c r="Q11" s="71" t="s">
        <v>35</v>
      </c>
    </row>
    <row r="12" spans="1:17" s="3" customFormat="1" ht="34.5" customHeight="1" x14ac:dyDescent="0.25">
      <c r="A12" s="88"/>
      <c r="B12" s="66"/>
      <c r="C12" s="67"/>
      <c r="D12" s="76"/>
      <c r="E12" s="68"/>
      <c r="F12" s="68"/>
      <c r="G12" s="68"/>
      <c r="H12" s="68"/>
      <c r="I12" s="68"/>
      <c r="J12" s="68"/>
      <c r="K12" s="102"/>
      <c r="L12" s="121"/>
      <c r="M12" s="69"/>
      <c r="N12" s="69"/>
      <c r="O12" s="69"/>
      <c r="P12" s="65"/>
      <c r="Q12" s="71" t="s">
        <v>36</v>
      </c>
    </row>
    <row r="13" spans="1:17" s="3" customFormat="1" ht="34.5" customHeight="1" x14ac:dyDescent="0.25">
      <c r="A13" s="97"/>
      <c r="B13" s="66"/>
      <c r="C13" s="75"/>
      <c r="D13" s="68"/>
      <c r="E13" s="68"/>
      <c r="F13" s="68"/>
      <c r="G13" s="68"/>
      <c r="H13" s="68"/>
      <c r="I13" s="68"/>
      <c r="J13" s="68"/>
      <c r="K13" s="102"/>
      <c r="L13" s="119"/>
      <c r="M13" s="69"/>
      <c r="N13" s="69"/>
      <c r="O13" s="69"/>
      <c r="P13" s="65"/>
      <c r="Q13" s="65" t="s">
        <v>18</v>
      </c>
    </row>
    <row r="14" spans="1:17" s="3" customFormat="1" ht="34.5" customHeight="1" x14ac:dyDescent="0.25">
      <c r="A14" s="97"/>
      <c r="B14" s="66"/>
      <c r="C14" s="75"/>
      <c r="D14" s="76"/>
      <c r="E14" s="68"/>
      <c r="F14" s="68"/>
      <c r="G14" s="68"/>
      <c r="H14" s="68"/>
      <c r="I14" s="68"/>
      <c r="J14" s="68"/>
      <c r="K14" s="102"/>
      <c r="L14" s="119"/>
      <c r="M14" s="69"/>
      <c r="N14" s="70"/>
      <c r="O14" s="69"/>
      <c r="P14" s="65"/>
      <c r="Q14" s="65" t="s">
        <v>37</v>
      </c>
    </row>
    <row r="15" spans="1:17" s="3" customFormat="1" ht="34.5" customHeight="1" x14ac:dyDescent="0.25">
      <c r="A15" s="88"/>
      <c r="B15" s="66"/>
      <c r="C15" s="67"/>
      <c r="D15" s="76"/>
      <c r="E15" s="68"/>
      <c r="F15" s="68"/>
      <c r="G15" s="68"/>
      <c r="H15" s="68"/>
      <c r="I15" s="68"/>
      <c r="J15" s="68"/>
      <c r="K15" s="102"/>
      <c r="L15" s="119"/>
      <c r="M15" s="69"/>
      <c r="N15" s="70"/>
      <c r="O15" s="108"/>
      <c r="P15" s="65"/>
      <c r="Q15" s="65" t="s">
        <v>50</v>
      </c>
    </row>
    <row r="16" spans="1:17" s="3" customFormat="1" ht="34.5" customHeight="1" x14ac:dyDescent="0.25">
      <c r="A16" s="97"/>
      <c r="B16" s="66"/>
      <c r="C16" s="75"/>
      <c r="D16" s="76"/>
      <c r="E16" s="68"/>
      <c r="F16" s="68"/>
      <c r="G16" s="68"/>
      <c r="H16" s="68"/>
      <c r="I16" s="68"/>
      <c r="J16" s="68"/>
      <c r="K16" s="102"/>
      <c r="L16" s="119"/>
      <c r="M16" s="69"/>
      <c r="N16" s="106"/>
      <c r="O16" s="109"/>
      <c r="P16" s="65"/>
      <c r="Q16" s="65" t="s">
        <v>21</v>
      </c>
    </row>
    <row r="17" spans="1:17" s="3" customFormat="1" ht="34.5" customHeight="1" x14ac:dyDescent="0.25">
      <c r="A17" s="88"/>
      <c r="B17" s="66"/>
      <c r="C17" s="67"/>
      <c r="D17" s="76"/>
      <c r="E17" s="68"/>
      <c r="F17" s="68"/>
      <c r="G17" s="68"/>
      <c r="H17" s="68"/>
      <c r="I17" s="68"/>
      <c r="J17" s="68"/>
      <c r="K17" s="102"/>
      <c r="L17" s="119"/>
      <c r="M17" s="69"/>
      <c r="N17" s="70"/>
      <c r="O17" s="108"/>
      <c r="P17" s="65"/>
      <c r="Q17" s="65" t="s">
        <v>20</v>
      </c>
    </row>
    <row r="18" spans="1:17" s="3" customFormat="1" ht="34.5" customHeight="1" x14ac:dyDescent="0.25">
      <c r="A18" s="97"/>
      <c r="B18" s="66"/>
      <c r="C18" s="75"/>
      <c r="D18" s="76"/>
      <c r="E18" s="68"/>
      <c r="F18" s="68"/>
      <c r="G18" s="68"/>
      <c r="H18" s="68"/>
      <c r="I18" s="68"/>
      <c r="J18" s="68"/>
      <c r="K18" s="102"/>
      <c r="L18" s="119"/>
      <c r="M18" s="69"/>
      <c r="N18" s="70"/>
      <c r="O18" s="108"/>
      <c r="P18" s="65"/>
      <c r="Q18" s="65" t="s">
        <v>38</v>
      </c>
    </row>
    <row r="19" spans="1:17" s="3" customFormat="1" ht="34.5" customHeight="1" x14ac:dyDescent="0.25">
      <c r="A19" s="88"/>
      <c r="B19" s="66"/>
      <c r="C19" s="67"/>
      <c r="D19" s="76"/>
      <c r="E19" s="68"/>
      <c r="F19" s="68"/>
      <c r="G19" s="68"/>
      <c r="H19" s="68"/>
      <c r="I19" s="68"/>
      <c r="J19" s="68"/>
      <c r="K19" s="102"/>
      <c r="L19" s="119"/>
      <c r="M19" s="69"/>
      <c r="N19" s="70"/>
      <c r="O19" s="108"/>
      <c r="P19" s="65"/>
      <c r="Q19" s="65" t="s">
        <v>46</v>
      </c>
    </row>
    <row r="20" spans="1:17" s="3" customFormat="1" ht="34.5" customHeight="1" x14ac:dyDescent="0.25">
      <c r="A20" s="88"/>
      <c r="B20" s="66"/>
      <c r="C20" s="67"/>
      <c r="D20" s="76"/>
      <c r="E20" s="68"/>
      <c r="F20" s="68"/>
      <c r="G20" s="68"/>
      <c r="H20" s="68"/>
      <c r="I20" s="68"/>
      <c r="J20" s="68"/>
      <c r="K20" s="102"/>
      <c r="L20" s="119"/>
      <c r="M20" s="69"/>
      <c r="N20" s="70"/>
      <c r="O20" s="108"/>
      <c r="P20" s="65"/>
      <c r="Q20" s="65" t="s">
        <v>49</v>
      </c>
    </row>
    <row r="21" spans="1:17" s="65" customFormat="1" ht="34.5" customHeight="1" x14ac:dyDescent="0.25">
      <c r="A21" s="88"/>
      <c r="B21" s="66"/>
      <c r="C21" s="67"/>
      <c r="D21" s="76"/>
      <c r="E21" s="68"/>
      <c r="F21" s="68"/>
      <c r="G21" s="68"/>
      <c r="H21" s="68"/>
      <c r="I21" s="68"/>
      <c r="J21" s="68"/>
      <c r="K21" s="102"/>
      <c r="L21" s="119"/>
      <c r="M21" s="69"/>
      <c r="N21" s="70"/>
      <c r="O21" s="108"/>
    </row>
    <row r="22" spans="1:17" s="3" customFormat="1" ht="34.5" customHeight="1" x14ac:dyDescent="0.25">
      <c r="A22" s="88"/>
      <c r="B22" s="66"/>
      <c r="C22" s="67"/>
      <c r="D22" s="76"/>
      <c r="E22" s="68"/>
      <c r="F22" s="68"/>
      <c r="G22" s="68"/>
      <c r="H22" s="68"/>
      <c r="I22" s="68"/>
      <c r="J22" s="68"/>
      <c r="K22" s="102"/>
      <c r="L22" s="119"/>
      <c r="M22" s="69"/>
      <c r="N22" s="70"/>
      <c r="O22" s="108"/>
      <c r="P22" s="65"/>
      <c r="Q22" s="65"/>
    </row>
    <row r="23" spans="1:17" s="3" customFormat="1" ht="34.5" customHeight="1" x14ac:dyDescent="0.25">
      <c r="A23" s="97"/>
      <c r="B23" s="66"/>
      <c r="C23" s="75"/>
      <c r="D23" s="76"/>
      <c r="E23" s="68"/>
      <c r="F23" s="68"/>
      <c r="G23" s="68"/>
      <c r="H23" s="68"/>
      <c r="I23" s="68"/>
      <c r="J23" s="68"/>
      <c r="K23" s="102"/>
      <c r="L23" s="122"/>
      <c r="M23" s="69"/>
      <c r="N23" s="70"/>
      <c r="O23" s="108"/>
      <c r="P23" s="65"/>
      <c r="Q23" s="65"/>
    </row>
    <row r="24" spans="1:17" s="3" customFormat="1" ht="34.5" customHeight="1" x14ac:dyDescent="0.25">
      <c r="A24" s="88"/>
      <c r="B24" s="66"/>
      <c r="C24" s="67"/>
      <c r="D24" s="76"/>
      <c r="E24" s="68"/>
      <c r="F24" s="68"/>
      <c r="G24" s="68"/>
      <c r="H24" s="68"/>
      <c r="I24" s="68"/>
      <c r="J24" s="68"/>
      <c r="K24" s="102"/>
      <c r="L24" s="122"/>
      <c r="M24" s="69"/>
      <c r="N24" s="70"/>
      <c r="O24" s="108"/>
      <c r="P24" s="65"/>
      <c r="Q24" s="65"/>
    </row>
    <row r="25" spans="1:17" s="3" customFormat="1" ht="34.5" customHeight="1" x14ac:dyDescent="0.25">
      <c r="A25" s="88"/>
      <c r="B25" s="66"/>
      <c r="C25" s="75"/>
      <c r="D25" s="68"/>
      <c r="E25" s="68"/>
      <c r="F25" s="68"/>
      <c r="G25" s="68"/>
      <c r="H25" s="68"/>
      <c r="I25" s="68"/>
      <c r="J25" s="68"/>
      <c r="K25" s="102"/>
      <c r="L25" s="119"/>
      <c r="M25" s="69"/>
      <c r="N25" s="106"/>
      <c r="O25" s="109"/>
      <c r="P25" s="65"/>
      <c r="Q25" s="65"/>
    </row>
    <row r="26" spans="1:17" s="3" customFormat="1" ht="34.5" customHeight="1" x14ac:dyDescent="0.25">
      <c r="A26" s="97"/>
      <c r="B26" s="66"/>
      <c r="C26" s="75"/>
      <c r="D26" s="76"/>
      <c r="E26" s="68"/>
      <c r="F26" s="68"/>
      <c r="G26" s="68"/>
      <c r="H26" s="68"/>
      <c r="I26" s="68"/>
      <c r="J26" s="68"/>
      <c r="K26" s="102"/>
      <c r="L26" s="119"/>
      <c r="M26" s="69"/>
      <c r="N26" s="106"/>
      <c r="O26" s="109"/>
      <c r="P26" s="65"/>
      <c r="Q26" s="65"/>
    </row>
    <row r="27" spans="1:17" s="3" customFormat="1" ht="34.5" customHeight="1" x14ac:dyDescent="0.25">
      <c r="A27" s="88"/>
      <c r="B27" s="66"/>
      <c r="C27" s="67"/>
      <c r="D27" s="76"/>
      <c r="E27" s="68"/>
      <c r="F27" s="68"/>
      <c r="G27" s="68"/>
      <c r="H27" s="68"/>
      <c r="I27" s="68"/>
      <c r="J27" s="68"/>
      <c r="K27" s="102"/>
      <c r="L27" s="119"/>
      <c r="M27" s="69"/>
      <c r="N27" s="70"/>
      <c r="O27" s="108"/>
      <c r="P27" s="65"/>
      <c r="Q27" s="65"/>
    </row>
    <row r="28" spans="1:17" s="3" customFormat="1" ht="34.5" customHeight="1" x14ac:dyDescent="0.25">
      <c r="A28" s="88"/>
      <c r="B28" s="66"/>
      <c r="C28" s="75"/>
      <c r="D28" s="76"/>
      <c r="E28" s="68"/>
      <c r="F28" s="68"/>
      <c r="G28" s="68"/>
      <c r="H28" s="68"/>
      <c r="I28" s="68"/>
      <c r="J28" s="68"/>
      <c r="K28" s="102"/>
      <c r="L28" s="119"/>
      <c r="M28" s="69"/>
      <c r="N28" s="70"/>
      <c r="O28" s="108"/>
      <c r="P28" s="65"/>
      <c r="Q28" s="65"/>
    </row>
    <row r="29" spans="1:17" s="3" customFormat="1" ht="34.5" customHeight="1" x14ac:dyDescent="0.25">
      <c r="A29" s="88"/>
      <c r="B29" s="66"/>
      <c r="C29" s="67"/>
      <c r="D29" s="76"/>
      <c r="E29" s="68"/>
      <c r="F29" s="68"/>
      <c r="G29" s="68"/>
      <c r="H29" s="68"/>
      <c r="I29" s="68"/>
      <c r="J29" s="68"/>
      <c r="K29" s="102"/>
      <c r="L29" s="119"/>
      <c r="M29" s="69"/>
      <c r="N29" s="70"/>
      <c r="O29" s="108"/>
      <c r="P29" s="65"/>
      <c r="Q29" s="65"/>
    </row>
    <row r="30" spans="1:17" s="3" customFormat="1" ht="34.5" customHeight="1" x14ac:dyDescent="0.25">
      <c r="A30" s="88"/>
      <c r="B30" s="66"/>
      <c r="C30" s="67"/>
      <c r="D30" s="76"/>
      <c r="E30" s="68"/>
      <c r="F30" s="68"/>
      <c r="G30" s="68"/>
      <c r="H30" s="68"/>
      <c r="I30" s="68"/>
      <c r="J30" s="68"/>
      <c r="K30" s="102"/>
      <c r="L30" s="119"/>
      <c r="M30" s="69"/>
      <c r="N30" s="70"/>
      <c r="O30" s="108"/>
      <c r="P30" s="65"/>
      <c r="Q30" s="65"/>
    </row>
    <row r="31" spans="1:17" s="3" customFormat="1" ht="34.5" customHeight="1" x14ac:dyDescent="0.25">
      <c r="A31" s="88"/>
      <c r="B31" s="66"/>
      <c r="C31" s="67"/>
      <c r="D31" s="76"/>
      <c r="E31" s="68"/>
      <c r="F31" s="68"/>
      <c r="G31" s="68"/>
      <c r="H31" s="68"/>
      <c r="I31" s="68"/>
      <c r="J31" s="68"/>
      <c r="K31" s="102"/>
      <c r="L31" s="119"/>
      <c r="M31" s="69"/>
      <c r="N31" s="70"/>
      <c r="O31" s="108"/>
      <c r="P31" s="65"/>
      <c r="Q31" s="65"/>
    </row>
    <row r="32" spans="1:17" s="3" customFormat="1" ht="34.5" customHeight="1" x14ac:dyDescent="0.25">
      <c r="A32" s="88"/>
      <c r="B32" s="66"/>
      <c r="C32" s="67"/>
      <c r="D32" s="76"/>
      <c r="E32" s="68"/>
      <c r="F32" s="68"/>
      <c r="G32" s="68"/>
      <c r="H32" s="68"/>
      <c r="I32" s="68"/>
      <c r="J32" s="68"/>
      <c r="K32" s="102"/>
      <c r="L32" s="119"/>
      <c r="M32" s="69"/>
      <c r="N32" s="70"/>
      <c r="O32" s="108"/>
      <c r="P32" s="65"/>
      <c r="Q32" s="65"/>
    </row>
    <row r="33" spans="1:17" s="3" customFormat="1" ht="34.5" customHeight="1" x14ac:dyDescent="0.25">
      <c r="A33" s="88"/>
      <c r="B33" s="66"/>
      <c r="C33" s="67"/>
      <c r="D33" s="76"/>
      <c r="E33" s="68"/>
      <c r="F33" s="68"/>
      <c r="G33" s="68"/>
      <c r="H33" s="68"/>
      <c r="I33" s="68"/>
      <c r="J33" s="68"/>
      <c r="K33" s="102"/>
      <c r="L33" s="119"/>
      <c r="M33" s="69"/>
      <c r="N33" s="70"/>
      <c r="O33" s="108"/>
      <c r="P33" s="65"/>
      <c r="Q33" s="65"/>
    </row>
    <row r="34" spans="1:17" s="3" customFormat="1" ht="34.5" customHeight="1" x14ac:dyDescent="0.25">
      <c r="A34" s="88"/>
      <c r="B34" s="66"/>
      <c r="C34" s="67"/>
      <c r="D34" s="76"/>
      <c r="E34" s="68"/>
      <c r="F34" s="68"/>
      <c r="G34" s="68"/>
      <c r="H34" s="68"/>
      <c r="I34" s="68"/>
      <c r="J34" s="68"/>
      <c r="K34" s="102"/>
      <c r="L34" s="119"/>
      <c r="M34" s="69"/>
      <c r="N34" s="70"/>
      <c r="O34" s="108"/>
      <c r="P34" s="65"/>
      <c r="Q34" s="65"/>
    </row>
    <row r="35" spans="1:17" s="3" customFormat="1" ht="34.5" customHeight="1" x14ac:dyDescent="0.25">
      <c r="A35" s="88"/>
      <c r="B35" s="66"/>
      <c r="C35" s="67"/>
      <c r="D35" s="76"/>
      <c r="E35" s="68"/>
      <c r="F35" s="68"/>
      <c r="G35" s="68"/>
      <c r="H35" s="68"/>
      <c r="I35" s="68"/>
      <c r="J35" s="68"/>
      <c r="K35" s="102"/>
      <c r="L35" s="119"/>
      <c r="M35" s="69"/>
      <c r="N35" s="70"/>
      <c r="O35" s="108"/>
      <c r="P35" s="65"/>
      <c r="Q35" s="65"/>
    </row>
    <row r="36" spans="1:17" s="3" customFormat="1" ht="34.5" customHeight="1" x14ac:dyDescent="0.25">
      <c r="A36" s="88"/>
      <c r="B36" s="66"/>
      <c r="C36" s="67"/>
      <c r="D36" s="76"/>
      <c r="E36" s="68"/>
      <c r="F36" s="68"/>
      <c r="G36" s="68"/>
      <c r="H36" s="68"/>
      <c r="I36" s="68"/>
      <c r="J36" s="68"/>
      <c r="K36" s="102"/>
      <c r="L36" s="119"/>
      <c r="M36" s="69"/>
      <c r="N36" s="70"/>
      <c r="O36" s="108"/>
      <c r="P36" s="65"/>
      <c r="Q36" s="65"/>
    </row>
    <row r="37" spans="1:17" s="3" customFormat="1" ht="34.5" customHeight="1" x14ac:dyDescent="0.25">
      <c r="A37" s="88"/>
      <c r="B37" s="66"/>
      <c r="C37" s="67"/>
      <c r="D37" s="76"/>
      <c r="E37" s="68"/>
      <c r="F37" s="68"/>
      <c r="G37" s="68"/>
      <c r="H37" s="68"/>
      <c r="I37" s="68"/>
      <c r="J37" s="68"/>
      <c r="K37" s="102"/>
      <c r="L37" s="119"/>
      <c r="M37" s="69"/>
      <c r="N37" s="70"/>
      <c r="O37" s="108"/>
      <c r="P37" s="65"/>
      <c r="Q37" s="65"/>
    </row>
    <row r="38" spans="1:17" s="3" customFormat="1" ht="34.5" customHeight="1" x14ac:dyDescent="0.25">
      <c r="A38" s="88"/>
      <c r="B38" s="66"/>
      <c r="C38" s="67"/>
      <c r="D38" s="76"/>
      <c r="E38" s="68"/>
      <c r="F38" s="68"/>
      <c r="G38" s="68"/>
      <c r="H38" s="68"/>
      <c r="I38" s="68"/>
      <c r="J38" s="68"/>
      <c r="K38" s="102"/>
      <c r="L38" s="119"/>
      <c r="M38" s="69"/>
      <c r="N38" s="70"/>
      <c r="O38" s="108"/>
      <c r="P38" s="65"/>
      <c r="Q38" s="65"/>
    </row>
    <row r="39" spans="1:17" s="3" customFormat="1" ht="34.5" customHeight="1" x14ac:dyDescent="0.25">
      <c r="A39" s="88"/>
      <c r="B39" s="66"/>
      <c r="C39" s="75"/>
      <c r="D39" s="76"/>
      <c r="E39" s="68"/>
      <c r="F39" s="68"/>
      <c r="G39" s="68"/>
      <c r="H39" s="68"/>
      <c r="I39" s="68"/>
      <c r="J39" s="68"/>
      <c r="K39" s="102"/>
      <c r="L39" s="119"/>
      <c r="M39" s="69"/>
      <c r="N39" s="70"/>
      <c r="O39" s="108"/>
      <c r="P39" s="65"/>
      <c r="Q39" s="65"/>
    </row>
    <row r="40" spans="1:17" s="3" customFormat="1" ht="34.5" customHeight="1" x14ac:dyDescent="0.25">
      <c r="A40" s="97"/>
      <c r="B40" s="66"/>
      <c r="C40" s="75"/>
      <c r="D40" s="76"/>
      <c r="E40" s="68"/>
      <c r="F40" s="68"/>
      <c r="G40" s="68"/>
      <c r="H40" s="68"/>
      <c r="I40" s="68"/>
      <c r="J40" s="68"/>
      <c r="K40" s="102"/>
      <c r="L40" s="119"/>
      <c r="M40" s="69"/>
      <c r="N40" s="70"/>
      <c r="O40" s="108"/>
      <c r="P40" s="65"/>
      <c r="Q40" s="65"/>
    </row>
    <row r="41" spans="1:17" s="3" customFormat="1" ht="34.5" customHeight="1" x14ac:dyDescent="0.25">
      <c r="A41" s="88"/>
      <c r="B41" s="66"/>
      <c r="C41" s="67"/>
      <c r="D41" s="76"/>
      <c r="E41" s="68"/>
      <c r="F41" s="68"/>
      <c r="G41" s="68"/>
      <c r="H41" s="68"/>
      <c r="I41" s="68"/>
      <c r="J41" s="68"/>
      <c r="K41" s="102"/>
      <c r="L41" s="119"/>
      <c r="M41" s="69"/>
      <c r="N41" s="70"/>
      <c r="O41" s="108"/>
      <c r="P41" s="65"/>
      <c r="Q41" s="65"/>
    </row>
    <row r="42" spans="1:17" s="3" customFormat="1" ht="34.5" customHeight="1" x14ac:dyDescent="0.25">
      <c r="A42" s="88"/>
      <c r="B42" s="66"/>
      <c r="C42" s="67"/>
      <c r="D42" s="76"/>
      <c r="E42" s="68"/>
      <c r="F42" s="68"/>
      <c r="G42" s="68"/>
      <c r="H42" s="68"/>
      <c r="I42" s="68"/>
      <c r="J42" s="68"/>
      <c r="K42" s="102"/>
      <c r="L42" s="119"/>
      <c r="M42" s="69"/>
      <c r="N42" s="70"/>
      <c r="O42" s="108"/>
      <c r="P42" s="65"/>
      <c r="Q42" s="65"/>
    </row>
    <row r="43" spans="1:17" s="3" customFormat="1" ht="34.5" customHeight="1" x14ac:dyDescent="0.25">
      <c r="A43" s="97"/>
      <c r="B43" s="66"/>
      <c r="C43" s="75"/>
      <c r="D43" s="76"/>
      <c r="E43" s="68"/>
      <c r="F43" s="68"/>
      <c r="G43" s="68"/>
      <c r="H43" s="68"/>
      <c r="I43" s="68"/>
      <c r="J43" s="68"/>
      <c r="K43" s="102"/>
      <c r="L43" s="119"/>
      <c r="M43" s="69"/>
      <c r="N43" s="70"/>
      <c r="O43" s="108"/>
      <c r="P43" s="65"/>
      <c r="Q43" s="65"/>
    </row>
    <row r="44" spans="1:17" s="3" customFormat="1" ht="34.5" customHeight="1" x14ac:dyDescent="0.25">
      <c r="A44" s="88"/>
      <c r="B44" s="66"/>
      <c r="C44" s="67"/>
      <c r="D44" s="76"/>
      <c r="E44" s="68"/>
      <c r="F44" s="68"/>
      <c r="G44" s="68"/>
      <c r="H44" s="68"/>
      <c r="I44" s="68"/>
      <c r="J44" s="68"/>
      <c r="K44" s="102"/>
      <c r="L44" s="119"/>
      <c r="M44" s="69"/>
      <c r="N44" s="70"/>
      <c r="O44" s="108"/>
      <c r="P44" s="65"/>
      <c r="Q44" s="65"/>
    </row>
    <row r="45" spans="1:17" s="3" customFormat="1" ht="34.5" customHeight="1" x14ac:dyDescent="0.25">
      <c r="A45" s="88"/>
      <c r="B45" s="66"/>
      <c r="C45" s="75"/>
      <c r="D45" s="76"/>
      <c r="E45" s="68"/>
      <c r="F45" s="68"/>
      <c r="G45" s="68"/>
      <c r="H45" s="68"/>
      <c r="I45" s="68"/>
      <c r="J45" s="68"/>
      <c r="K45" s="102"/>
      <c r="L45" s="119"/>
      <c r="M45" s="69"/>
      <c r="N45" s="70"/>
      <c r="O45" s="108"/>
      <c r="P45" s="65"/>
      <c r="Q45" s="65"/>
    </row>
    <row r="46" spans="1:17" s="3" customFormat="1" ht="34.5" customHeight="1" x14ac:dyDescent="0.25">
      <c r="A46" s="97"/>
      <c r="B46" s="66"/>
      <c r="C46" s="75"/>
      <c r="D46" s="76"/>
      <c r="E46" s="68"/>
      <c r="F46" s="68"/>
      <c r="G46" s="68"/>
      <c r="H46" s="68"/>
      <c r="I46" s="68"/>
      <c r="J46" s="68"/>
      <c r="K46" s="102"/>
      <c r="L46" s="119"/>
      <c r="M46" s="69"/>
      <c r="N46" s="106"/>
      <c r="O46" s="109"/>
      <c r="P46" s="65"/>
      <c r="Q46" s="65"/>
    </row>
    <row r="47" spans="1:17" s="3" customFormat="1" ht="34.5" customHeight="1" x14ac:dyDescent="0.25">
      <c r="A47" s="88"/>
      <c r="B47" s="66"/>
      <c r="C47" s="67"/>
      <c r="D47" s="76"/>
      <c r="E47" s="68"/>
      <c r="F47" s="68"/>
      <c r="G47" s="68"/>
      <c r="H47" s="68"/>
      <c r="I47" s="68"/>
      <c r="J47" s="68"/>
      <c r="K47" s="102"/>
      <c r="L47" s="119"/>
      <c r="M47" s="69"/>
      <c r="N47" s="70"/>
      <c r="O47" s="108"/>
      <c r="P47" s="65"/>
      <c r="Q47" s="65"/>
    </row>
    <row r="48" spans="1:17" s="3" customFormat="1" ht="34.5" customHeight="1" x14ac:dyDescent="0.25">
      <c r="A48" s="88"/>
      <c r="B48" s="66"/>
      <c r="C48" s="67"/>
      <c r="D48" s="76"/>
      <c r="E48" s="68"/>
      <c r="F48" s="68"/>
      <c r="G48" s="68"/>
      <c r="H48" s="68"/>
      <c r="I48" s="68"/>
      <c r="J48" s="68"/>
      <c r="K48" s="102"/>
      <c r="L48" s="119"/>
      <c r="M48" s="69"/>
      <c r="N48" s="70"/>
      <c r="O48" s="108"/>
      <c r="P48" s="65"/>
      <c r="Q48" s="65"/>
    </row>
    <row r="49" spans="1:17" s="65" customFormat="1" ht="34.5" customHeight="1" x14ac:dyDescent="0.25">
      <c r="A49" s="88"/>
      <c r="B49" s="66"/>
      <c r="C49" s="67"/>
      <c r="D49" s="76"/>
      <c r="E49" s="68"/>
      <c r="F49" s="68"/>
      <c r="G49" s="68"/>
      <c r="H49" s="68"/>
      <c r="I49" s="68"/>
      <c r="J49" s="68"/>
      <c r="K49" s="102"/>
      <c r="L49" s="119"/>
      <c r="M49" s="69"/>
      <c r="N49" s="70"/>
      <c r="O49" s="108"/>
    </row>
    <row r="50" spans="1:17" s="3" customFormat="1" ht="34.5" customHeight="1" x14ac:dyDescent="0.25">
      <c r="A50" s="97"/>
      <c r="B50" s="66"/>
      <c r="C50" s="75"/>
      <c r="D50" s="76"/>
      <c r="E50" s="68"/>
      <c r="F50" s="68"/>
      <c r="G50" s="68"/>
      <c r="H50" s="68"/>
      <c r="I50" s="68"/>
      <c r="J50" s="68"/>
      <c r="K50" s="102"/>
      <c r="L50" s="119"/>
      <c r="M50" s="69"/>
      <c r="N50" s="70"/>
      <c r="O50" s="108"/>
      <c r="P50" s="65"/>
      <c r="Q50" s="65"/>
    </row>
    <row r="51" spans="1:17" s="3" customFormat="1" ht="34.5" customHeight="1" x14ac:dyDescent="0.25">
      <c r="A51" s="97"/>
      <c r="B51" s="66"/>
      <c r="C51" s="75"/>
      <c r="D51" s="76"/>
      <c r="E51" s="68"/>
      <c r="F51" s="68"/>
      <c r="G51" s="68"/>
      <c r="H51" s="68"/>
      <c r="I51" s="68"/>
      <c r="J51" s="68"/>
      <c r="K51" s="102"/>
      <c r="L51" s="119"/>
      <c r="M51" s="69"/>
      <c r="N51" s="70"/>
      <c r="O51" s="108"/>
      <c r="P51" s="65"/>
      <c r="Q51" s="65"/>
    </row>
    <row r="52" spans="1:17" s="96" customFormat="1" ht="34.5" customHeight="1" x14ac:dyDescent="0.25">
      <c r="A52" s="97"/>
      <c r="B52" s="66"/>
      <c r="C52" s="75"/>
      <c r="D52" s="76"/>
      <c r="E52" s="68"/>
      <c r="F52" s="68"/>
      <c r="G52" s="68"/>
      <c r="H52" s="68"/>
      <c r="I52" s="68"/>
      <c r="J52" s="68"/>
      <c r="K52" s="102"/>
      <c r="L52" s="119"/>
      <c r="M52" s="69"/>
      <c r="N52" s="70"/>
      <c r="O52" s="108"/>
      <c r="Q52" s="65"/>
    </row>
    <row r="53" spans="1:17" s="3" customFormat="1" ht="34.5" customHeight="1" x14ac:dyDescent="0.25">
      <c r="A53" s="88"/>
      <c r="B53" s="66"/>
      <c r="C53" s="75"/>
      <c r="D53" s="76"/>
      <c r="E53" s="68"/>
      <c r="F53" s="68"/>
      <c r="G53" s="68"/>
      <c r="H53" s="68"/>
      <c r="I53" s="68"/>
      <c r="J53" s="68"/>
      <c r="K53" s="102"/>
      <c r="L53" s="119"/>
      <c r="M53" s="69"/>
      <c r="N53" s="70"/>
      <c r="O53" s="69"/>
      <c r="P53" s="65"/>
      <c r="Q53" s="65"/>
    </row>
    <row r="54" spans="1:17" s="3" customFormat="1" ht="34.5" customHeight="1" x14ac:dyDescent="0.25">
      <c r="A54" s="88"/>
      <c r="B54" s="66"/>
      <c r="C54" s="67"/>
      <c r="D54" s="76"/>
      <c r="E54" s="68"/>
      <c r="F54" s="68"/>
      <c r="G54" s="68"/>
      <c r="H54" s="68"/>
      <c r="I54" s="68"/>
      <c r="J54" s="68"/>
      <c r="K54" s="102"/>
      <c r="L54" s="119"/>
      <c r="M54" s="69"/>
      <c r="N54" s="70"/>
      <c r="O54" s="69"/>
      <c r="P54" s="65"/>
      <c r="Q54" s="96"/>
    </row>
    <row r="55" spans="1:17" s="3" customFormat="1" ht="34.5" customHeight="1" x14ac:dyDescent="0.25">
      <c r="A55" s="88"/>
      <c r="B55" s="66"/>
      <c r="C55" s="99"/>
      <c r="D55" s="100"/>
      <c r="E55" s="68"/>
      <c r="F55" s="68"/>
      <c r="G55" s="68"/>
      <c r="H55" s="68"/>
      <c r="I55" s="68"/>
      <c r="J55" s="68"/>
      <c r="K55" s="102"/>
      <c r="L55" s="101"/>
      <c r="M55" s="69"/>
      <c r="N55" s="102"/>
      <c r="O55" s="69"/>
      <c r="P55" s="65"/>
      <c r="Q55" s="65"/>
    </row>
    <row r="56" spans="1:17" s="3" customFormat="1" ht="34.5" customHeight="1" x14ac:dyDescent="0.25">
      <c r="A56" s="88"/>
      <c r="B56" s="66"/>
      <c r="C56" s="99"/>
      <c r="D56" s="100"/>
      <c r="E56" s="68"/>
      <c r="F56" s="68"/>
      <c r="G56" s="68"/>
      <c r="H56" s="68"/>
      <c r="I56" s="68"/>
      <c r="J56" s="68"/>
      <c r="K56" s="102"/>
      <c r="L56" s="101"/>
      <c r="M56" s="69"/>
      <c r="N56" s="102"/>
      <c r="O56" s="69"/>
      <c r="P56" s="65"/>
      <c r="Q56" s="65"/>
    </row>
    <row r="57" spans="1:17" s="3" customFormat="1" ht="34.5" customHeight="1" x14ac:dyDescent="0.25">
      <c r="A57" s="88"/>
      <c r="B57" s="66"/>
      <c r="C57" s="99"/>
      <c r="D57" s="100"/>
      <c r="E57" s="68"/>
      <c r="F57" s="68"/>
      <c r="G57" s="68"/>
      <c r="H57" s="68"/>
      <c r="I57" s="68"/>
      <c r="J57" s="68"/>
      <c r="K57" s="102"/>
      <c r="L57" s="101"/>
      <c r="M57" s="69"/>
      <c r="N57" s="102"/>
      <c r="O57" s="69"/>
      <c r="P57" s="65"/>
      <c r="Q57" s="65"/>
    </row>
    <row r="58" spans="1:17" s="96" customFormat="1" ht="34.5" customHeight="1" x14ac:dyDescent="0.25">
      <c r="A58" s="88"/>
      <c r="B58" s="66"/>
      <c r="C58" s="98"/>
      <c r="D58" s="100"/>
      <c r="E58" s="68"/>
      <c r="F58" s="68"/>
      <c r="G58" s="68"/>
      <c r="H58" s="68"/>
      <c r="I58" s="68"/>
      <c r="J58" s="68"/>
      <c r="K58" s="102"/>
      <c r="L58" s="101"/>
      <c r="M58" s="69"/>
      <c r="N58" s="102"/>
      <c r="O58" s="69"/>
      <c r="Q58" s="65"/>
    </row>
    <row r="59" spans="1:17" s="103" customFormat="1" ht="34.5" customHeight="1" x14ac:dyDescent="0.25">
      <c r="A59" s="88"/>
      <c r="B59" s="66"/>
      <c r="C59" s="99"/>
      <c r="D59" s="100"/>
      <c r="E59" s="68"/>
      <c r="F59" s="68"/>
      <c r="G59" s="68"/>
      <c r="H59" s="68"/>
      <c r="I59" s="68"/>
      <c r="J59" s="68"/>
      <c r="K59" s="102"/>
      <c r="L59" s="101"/>
      <c r="M59" s="69"/>
      <c r="N59" s="69"/>
      <c r="O59" s="69"/>
      <c r="Q59" s="96"/>
    </row>
    <row r="60" spans="1:17" s="96" customFormat="1" ht="34.5" customHeight="1" x14ac:dyDescent="0.25">
      <c r="A60" s="88"/>
      <c r="B60" s="66"/>
      <c r="C60" s="99"/>
      <c r="D60" s="100"/>
      <c r="E60" s="68"/>
      <c r="F60" s="68"/>
      <c r="G60" s="68"/>
      <c r="H60" s="68"/>
      <c r="I60" s="68"/>
      <c r="J60" s="68"/>
      <c r="K60" s="102"/>
      <c r="L60" s="101"/>
      <c r="M60" s="69"/>
      <c r="N60" s="69"/>
      <c r="O60" s="69"/>
      <c r="Q60" s="103"/>
    </row>
    <row r="61" spans="1:17" s="96" customFormat="1" ht="34.5" customHeight="1" x14ac:dyDescent="0.25">
      <c r="A61" s="88"/>
      <c r="B61" s="66"/>
      <c r="C61" s="99"/>
      <c r="D61" s="100"/>
      <c r="E61" s="68"/>
      <c r="F61" s="68"/>
      <c r="G61" s="68"/>
      <c r="H61" s="68"/>
      <c r="I61" s="68"/>
      <c r="J61" s="68"/>
      <c r="K61" s="102"/>
      <c r="L61" s="101"/>
      <c r="M61" s="69"/>
      <c r="N61" s="69"/>
      <c r="O61" s="69"/>
    </row>
    <row r="62" spans="1:17" s="96" customFormat="1" ht="34.5" customHeight="1" x14ac:dyDescent="0.25">
      <c r="A62" s="88"/>
      <c r="B62" s="66"/>
      <c r="C62" s="99"/>
      <c r="D62" s="100"/>
      <c r="E62" s="68"/>
      <c r="F62" s="68"/>
      <c r="G62" s="68"/>
      <c r="H62" s="68"/>
      <c r="I62" s="68"/>
      <c r="J62" s="68"/>
      <c r="K62" s="102"/>
      <c r="L62" s="101"/>
      <c r="M62" s="69"/>
      <c r="N62" s="69"/>
      <c r="O62" s="69"/>
    </row>
    <row r="63" spans="1:17" s="96" customFormat="1" ht="34.5" customHeight="1" x14ac:dyDescent="0.25">
      <c r="A63" s="88"/>
      <c r="B63" s="66"/>
      <c r="C63" s="99"/>
      <c r="D63" s="100"/>
      <c r="E63" s="68"/>
      <c r="F63" s="68"/>
      <c r="G63" s="68"/>
      <c r="H63" s="68"/>
      <c r="I63" s="68"/>
      <c r="J63" s="68"/>
      <c r="K63" s="102"/>
      <c r="L63" s="101"/>
      <c r="M63" s="69"/>
      <c r="N63" s="114"/>
      <c r="O63" s="114"/>
    </row>
    <row r="64" spans="1:17" s="96" customFormat="1" ht="34.5" customHeight="1" x14ac:dyDescent="0.25">
      <c r="A64" s="88"/>
      <c r="B64" s="66"/>
      <c r="C64" s="99"/>
      <c r="D64" s="100"/>
      <c r="E64" s="68"/>
      <c r="F64" s="68"/>
      <c r="G64" s="68"/>
      <c r="H64" s="68"/>
      <c r="I64" s="68"/>
      <c r="J64" s="68"/>
      <c r="K64" s="102"/>
      <c r="L64" s="101"/>
      <c r="M64" s="69"/>
      <c r="N64" s="69"/>
      <c r="O64" s="69"/>
    </row>
    <row r="65" spans="1:17" s="96" customFormat="1" ht="34.5" customHeight="1" x14ac:dyDescent="0.25">
      <c r="A65" s="88"/>
      <c r="B65" s="66"/>
      <c r="C65" s="99"/>
      <c r="D65" s="100"/>
      <c r="E65" s="68"/>
      <c r="F65" s="68"/>
      <c r="G65" s="68"/>
      <c r="H65" s="68"/>
      <c r="I65" s="68"/>
      <c r="J65" s="68"/>
      <c r="K65" s="102"/>
      <c r="L65" s="101"/>
      <c r="M65" s="69"/>
      <c r="N65" s="69"/>
      <c r="O65" s="69"/>
    </row>
    <row r="66" spans="1:17" s="96" customFormat="1" ht="34.5" customHeight="1" x14ac:dyDescent="0.25">
      <c r="A66" s="88"/>
      <c r="B66" s="66"/>
      <c r="C66" s="99"/>
      <c r="D66" s="100"/>
      <c r="E66" s="68"/>
      <c r="F66" s="68"/>
      <c r="G66" s="68"/>
      <c r="H66" s="68"/>
      <c r="I66" s="68"/>
      <c r="J66" s="68"/>
      <c r="K66" s="102"/>
      <c r="L66" s="101"/>
      <c r="M66" s="69"/>
      <c r="N66" s="69"/>
      <c r="O66" s="69"/>
    </row>
    <row r="67" spans="1:17" s="96" customFormat="1" ht="34.5" customHeight="1" x14ac:dyDescent="0.25">
      <c r="A67" s="97"/>
      <c r="B67" s="66"/>
      <c r="C67" s="98"/>
      <c r="D67" s="100"/>
      <c r="E67" s="68"/>
      <c r="F67" s="68"/>
      <c r="G67" s="68"/>
      <c r="H67" s="68"/>
      <c r="I67" s="68"/>
      <c r="J67" s="68"/>
      <c r="K67" s="102"/>
      <c r="L67" s="101"/>
      <c r="M67" s="69"/>
      <c r="N67" s="69"/>
      <c r="O67" s="69"/>
    </row>
    <row r="68" spans="1:17" s="3" customFormat="1" ht="34.5" customHeight="1" x14ac:dyDescent="0.25">
      <c r="A68" s="88"/>
      <c r="B68" s="66"/>
      <c r="C68" s="98"/>
      <c r="D68" s="100"/>
      <c r="E68" s="68"/>
      <c r="F68" s="68"/>
      <c r="G68" s="68"/>
      <c r="H68" s="68"/>
      <c r="I68" s="68"/>
      <c r="J68" s="68"/>
      <c r="K68" s="102"/>
      <c r="L68" s="101"/>
      <c r="M68" s="69"/>
      <c r="N68" s="69"/>
      <c r="O68" s="69"/>
      <c r="P68" s="65"/>
      <c r="Q68" s="96"/>
    </row>
    <row r="69" spans="1:17" s="3" customFormat="1" ht="34.5" customHeight="1" x14ac:dyDescent="0.25">
      <c r="A69" s="88"/>
      <c r="B69" s="66"/>
      <c r="C69" s="67"/>
      <c r="D69" s="76"/>
      <c r="E69" s="68"/>
      <c r="F69" s="68"/>
      <c r="G69" s="68"/>
      <c r="H69" s="68"/>
      <c r="I69" s="68"/>
      <c r="J69" s="68"/>
      <c r="K69" s="102"/>
      <c r="L69" s="101"/>
      <c r="M69" s="69"/>
      <c r="N69" s="69"/>
      <c r="O69" s="69"/>
      <c r="P69" s="65"/>
      <c r="Q69" s="65"/>
    </row>
    <row r="70" spans="1:17" s="3" customFormat="1" ht="34.5" customHeight="1" x14ac:dyDescent="0.25">
      <c r="A70" s="97"/>
      <c r="B70" s="66"/>
      <c r="C70" s="75"/>
      <c r="D70" s="76"/>
      <c r="E70" s="68"/>
      <c r="F70" s="68"/>
      <c r="G70" s="68"/>
      <c r="H70" s="68"/>
      <c r="I70" s="68"/>
      <c r="J70" s="68"/>
      <c r="K70" s="102"/>
      <c r="L70" s="101"/>
      <c r="M70" s="69"/>
      <c r="N70" s="69"/>
      <c r="O70" s="69"/>
      <c r="P70" s="65"/>
      <c r="Q70" s="65"/>
    </row>
    <row r="71" spans="1:17" s="3" customFormat="1" ht="34.5" customHeight="1" x14ac:dyDescent="0.25">
      <c r="A71" s="88"/>
      <c r="B71" s="66"/>
      <c r="C71" s="67"/>
      <c r="D71" s="76"/>
      <c r="E71" s="68"/>
      <c r="F71" s="68"/>
      <c r="G71" s="68"/>
      <c r="H71" s="68"/>
      <c r="I71" s="68"/>
      <c r="J71" s="68"/>
      <c r="K71" s="102"/>
      <c r="L71" s="101"/>
      <c r="M71" s="69"/>
      <c r="N71" s="69"/>
      <c r="O71" s="69"/>
      <c r="P71" s="65"/>
      <c r="Q71" s="65"/>
    </row>
    <row r="72" spans="1:17" s="3" customFormat="1" ht="34.5" customHeight="1" x14ac:dyDescent="0.25">
      <c r="A72" s="97"/>
      <c r="B72" s="66"/>
      <c r="C72" s="75"/>
      <c r="D72" s="76"/>
      <c r="E72" s="68"/>
      <c r="F72" s="68"/>
      <c r="G72" s="68"/>
      <c r="H72" s="68"/>
      <c r="I72" s="68"/>
      <c r="J72" s="68"/>
      <c r="K72" s="102"/>
      <c r="L72" s="101"/>
      <c r="M72" s="69"/>
      <c r="N72" s="69"/>
      <c r="O72" s="69"/>
      <c r="P72" s="65"/>
      <c r="Q72" s="65"/>
    </row>
    <row r="73" spans="1:17" s="3" customFormat="1" ht="34.5" customHeight="1" x14ac:dyDescent="0.25">
      <c r="A73" s="89"/>
      <c r="B73" s="90"/>
      <c r="C73" s="91"/>
      <c r="D73" s="92"/>
      <c r="E73" s="93"/>
      <c r="F73" s="93"/>
      <c r="G73" s="93"/>
      <c r="H73" s="68"/>
      <c r="I73" s="68"/>
      <c r="J73" s="68"/>
      <c r="K73" s="102"/>
      <c r="L73" s="101">
        <f>SUM((D73*Global!$D$3)+(E73*Global!$E$3)+(F73*Global!$F$3)+(G73*Global!$G$3)+(H73*Global!$H$3))</f>
        <v>0</v>
      </c>
      <c r="M73" s="94"/>
      <c r="N73" s="95"/>
      <c r="O73" s="94"/>
      <c r="P73" s="65"/>
      <c r="Q73" s="65"/>
    </row>
    <row r="74" spans="1:17" x14ac:dyDescent="0.25">
      <c r="O74" s="65"/>
    </row>
    <row r="75" spans="1:17" x14ac:dyDescent="0.25">
      <c r="O75" s="65"/>
    </row>
    <row r="76" spans="1:17" ht="15.75" thickBot="1" x14ac:dyDescent="0.3">
      <c r="D76" t="s">
        <v>24</v>
      </c>
      <c r="E76" t="s">
        <v>25</v>
      </c>
      <c r="F76" t="s">
        <v>26</v>
      </c>
      <c r="G76" t="s">
        <v>27</v>
      </c>
      <c r="H76" s="16" t="s">
        <v>28</v>
      </c>
      <c r="I76" s="16" t="s">
        <v>33</v>
      </c>
    </row>
    <row r="77" spans="1:17" ht="48" thickTop="1" x14ac:dyDescent="0.25">
      <c r="D77" s="50" t="s">
        <v>39</v>
      </c>
      <c r="E77" s="51"/>
      <c r="F77" s="51"/>
      <c r="G77" s="52"/>
      <c r="H77" s="77" t="s">
        <v>48</v>
      </c>
      <c r="I77" s="54" t="s">
        <v>44</v>
      </c>
    </row>
    <row r="78" spans="1:17" ht="15.75" x14ac:dyDescent="0.25">
      <c r="D78" s="46" t="s">
        <v>23</v>
      </c>
      <c r="E78" s="38"/>
      <c r="F78" s="38"/>
      <c r="G78" s="47"/>
      <c r="H78" s="53">
        <f>COUNTIF(Tableau1[STATUT],"PAYÉ")</f>
        <v>0</v>
      </c>
      <c r="I78" s="45">
        <f>SUMIF(Tableau1[STATUT],"PAYÉ",Tableau1[TOTAL])</f>
        <v>0</v>
      </c>
    </row>
    <row r="79" spans="1:17" ht="15.75" x14ac:dyDescent="0.25">
      <c r="D79" s="48" t="s">
        <v>52</v>
      </c>
      <c r="E79" s="42"/>
      <c r="F79" s="42"/>
      <c r="G79" s="49"/>
      <c r="H79" s="53">
        <f>COUNTIF(Tableau1[STATUT],"EN ATTENTE")+COUNTIF(Tableau1[STATUT],"A FACTURER")</f>
        <v>0</v>
      </c>
      <c r="I79" s="45">
        <f>SUMIF(Tableau1[STATUT],"EN ATTENTE",Tableau1[TOTAL])+SUMIF(Tableau1[STATUT],"A FACTURER",Tableau1[TOTAL])</f>
        <v>0</v>
      </c>
    </row>
    <row r="80" spans="1:17" ht="16.5" thickBot="1" x14ac:dyDescent="0.3">
      <c r="D80" s="55" t="s">
        <v>30</v>
      </c>
      <c r="E80" s="56"/>
      <c r="F80" s="56"/>
      <c r="G80" s="57"/>
      <c r="H80" s="53">
        <f>COUNTIF(Tableau1[STATUT],"JARDINS")</f>
        <v>0</v>
      </c>
      <c r="I80" s="45">
        <f>SUMIF(Tableau1[STATUT],"JARDINS",Tableau1[TOTAL])</f>
        <v>0</v>
      </c>
    </row>
    <row r="81" spans="4:13" ht="17.25" thickTop="1" thickBot="1" x14ac:dyDescent="0.3">
      <c r="D81" s="104" t="s">
        <v>29</v>
      </c>
      <c r="E81" s="58"/>
      <c r="F81" s="58"/>
      <c r="G81" s="59"/>
      <c r="H81" s="105">
        <f>SUM(Tableau3[Colonne5])</f>
        <v>0</v>
      </c>
      <c r="I81" s="60">
        <f>SUM(L8:L73)</f>
        <v>118</v>
      </c>
      <c r="M81"/>
    </row>
    <row r="82" spans="4:13" ht="15.75" thickTop="1" x14ac:dyDescent="0.25">
      <c r="M82"/>
    </row>
    <row r="83" spans="4:13" x14ac:dyDescent="0.25">
      <c r="M83"/>
    </row>
  </sheetData>
  <dataValidations count="4">
    <dataValidation type="list" allowBlank="1" showInputMessage="1" showErrorMessage="1" sqref="A8:A15 A30:A38 A17:A18 A20:A28">
      <formula1>$Q$10:$Q$18</formula1>
    </dataValidation>
    <dataValidation type="list" allowBlank="1" showInputMessage="1" showErrorMessage="1" sqref="A16 A40:A73">
      <formula1>$Q$10:$Q$19</formula1>
    </dataValidation>
    <dataValidation type="list" allowBlank="1" showInputMessage="1" showErrorMessage="1" sqref="A39 A29 A19">
      <formula1>$Q$10:$Q$20</formula1>
    </dataValidation>
    <dataValidation type="list" allowBlank="1" showInputMessage="1" showErrorMessage="1" sqref="M8:M73">
      <formula1>$O$2:$O$6</formula1>
    </dataValidation>
  </dataValidations>
  <printOptions horizontalCentered="1" verticalCentered="1"/>
  <pageMargins left="0.23622047244094491" right="0.23622047244094491" top="0.19685039370078741" bottom="0" header="0.31496062992125984" footer="0.31496062992125984"/>
  <pageSetup paperSize="9" scale="84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showGridLines="0" showZeros="0" workbookViewId="0">
      <selection activeCell="A2" sqref="A2"/>
    </sheetView>
  </sheetViews>
  <sheetFormatPr baseColWidth="10" defaultRowHeight="15" x14ac:dyDescent="0.25"/>
  <cols>
    <col min="1" max="1" width="19.140625" bestFit="1" customWidth="1"/>
    <col min="2" max="2" width="22.140625" customWidth="1"/>
    <col min="3" max="3" width="18.7109375" customWidth="1"/>
    <col min="4" max="4" width="13.42578125" customWidth="1"/>
    <col min="5" max="5" width="15.42578125" customWidth="1"/>
    <col min="6" max="7" width="13.42578125" customWidth="1"/>
    <col min="8" max="8" width="15.7109375" style="125" customWidth="1"/>
    <col min="9" max="9" width="22.7109375" style="125" customWidth="1"/>
    <col min="10" max="10" width="21.85546875" style="125" customWidth="1"/>
    <col min="11" max="11" width="21" style="125" customWidth="1"/>
    <col min="12" max="12" width="11.140625" customWidth="1"/>
    <col min="13" max="13" width="12.7109375" bestFit="1" customWidth="1"/>
    <col min="14" max="14" width="13.140625" customWidth="1"/>
    <col min="15" max="15" width="15.85546875" bestFit="1" customWidth="1"/>
  </cols>
  <sheetData>
    <row r="1" spans="1:15" ht="15.75" thickBot="1" x14ac:dyDescent="0.3">
      <c r="A1" s="36" t="s">
        <v>16</v>
      </c>
      <c r="B1" s="31" t="s">
        <v>0</v>
      </c>
      <c r="C1" s="32" t="s">
        <v>1</v>
      </c>
      <c r="D1" s="33" t="s">
        <v>4</v>
      </c>
      <c r="E1" s="34" t="s">
        <v>22</v>
      </c>
      <c r="F1" s="34" t="s">
        <v>5</v>
      </c>
      <c r="G1" s="127" t="s">
        <v>6</v>
      </c>
      <c r="H1" s="131" t="s">
        <v>7</v>
      </c>
      <c r="I1" s="131" t="s">
        <v>57</v>
      </c>
      <c r="J1" s="131" t="s">
        <v>56</v>
      </c>
      <c r="K1" s="132" t="s">
        <v>55</v>
      </c>
      <c r="L1" s="126" t="s">
        <v>2</v>
      </c>
      <c r="M1" s="35" t="s">
        <v>39</v>
      </c>
      <c r="N1" s="32" t="s">
        <v>43</v>
      </c>
      <c r="O1" s="135" t="s">
        <v>17</v>
      </c>
    </row>
    <row r="2" spans="1:15" ht="35.1" customHeight="1" x14ac:dyDescent="0.25">
      <c r="A2" s="133">
        <f>Global!A16</f>
        <v>0</v>
      </c>
      <c r="B2" s="25">
        <f>Global!B16</f>
        <v>0</v>
      </c>
      <c r="C2" s="26">
        <f>Global!C16</f>
        <v>0</v>
      </c>
      <c r="D2" s="27">
        <f>Global!D16</f>
        <v>0</v>
      </c>
      <c r="E2" s="28">
        <f>Global!E16</f>
        <v>0</v>
      </c>
      <c r="F2" s="28">
        <f>Global!F16</f>
        <v>0</v>
      </c>
      <c r="G2" s="128">
        <f>Global!G16</f>
        <v>0</v>
      </c>
      <c r="H2" s="128">
        <f>Global!H16</f>
        <v>0</v>
      </c>
      <c r="I2" s="128">
        <f>Global!I16</f>
        <v>0</v>
      </c>
      <c r="J2" s="128">
        <f>Global!J16</f>
        <v>0</v>
      </c>
      <c r="K2" s="128">
        <f>Global!K16</f>
        <v>0</v>
      </c>
      <c r="L2" s="128">
        <f>Global!L16</f>
        <v>0</v>
      </c>
      <c r="M2" s="29">
        <f>Global!M16</f>
        <v>0</v>
      </c>
      <c r="N2" s="30">
        <f>Global!N16</f>
        <v>0</v>
      </c>
      <c r="O2" s="123"/>
    </row>
    <row r="3" spans="1:15" ht="35.1" customHeight="1" x14ac:dyDescent="0.25">
      <c r="A3" s="134">
        <f>Global!A15</f>
        <v>0</v>
      </c>
      <c r="B3" s="24">
        <f>Global!B15</f>
        <v>0</v>
      </c>
      <c r="C3" s="5">
        <f>Global!C15</f>
        <v>0</v>
      </c>
      <c r="D3" s="23">
        <f>Global!D15</f>
        <v>0</v>
      </c>
      <c r="E3" s="6">
        <f>Global!E15</f>
        <v>0</v>
      </c>
      <c r="F3" s="6">
        <f>Global!F15</f>
        <v>0</v>
      </c>
      <c r="G3" s="129">
        <f>Global!G15</f>
        <v>0</v>
      </c>
      <c r="H3" s="129">
        <f>Global!H15</f>
        <v>0</v>
      </c>
      <c r="I3" s="129">
        <f>Global!I15</f>
        <v>0</v>
      </c>
      <c r="J3" s="129">
        <f>Global!J15</f>
        <v>0</v>
      </c>
      <c r="K3" s="129">
        <f>Global!K15</f>
        <v>0</v>
      </c>
      <c r="L3" s="129">
        <f>Global!L15</f>
        <v>0</v>
      </c>
      <c r="M3" s="7">
        <f>Global!M15</f>
        <v>0</v>
      </c>
      <c r="N3" s="8">
        <f>Global!N15</f>
        <v>0</v>
      </c>
      <c r="O3" s="124"/>
    </row>
    <row r="4" spans="1:15" ht="35.1" customHeight="1" x14ac:dyDescent="0.25">
      <c r="A4" s="134">
        <f>Global!A14</f>
        <v>0</v>
      </c>
      <c r="B4" s="24">
        <f>Global!B14</f>
        <v>0</v>
      </c>
      <c r="C4" s="5">
        <f>Global!C14</f>
        <v>0</v>
      </c>
      <c r="D4" s="23">
        <f>Global!D14</f>
        <v>0</v>
      </c>
      <c r="E4" s="6">
        <f>Global!E14</f>
        <v>0</v>
      </c>
      <c r="F4" s="6">
        <f>Global!F14</f>
        <v>0</v>
      </c>
      <c r="G4" s="129">
        <f>Global!G14</f>
        <v>0</v>
      </c>
      <c r="H4" s="129">
        <f>Global!H14</f>
        <v>0</v>
      </c>
      <c r="I4" s="129">
        <f>Global!I14</f>
        <v>0</v>
      </c>
      <c r="J4" s="129">
        <f>Global!J14</f>
        <v>0</v>
      </c>
      <c r="K4" s="129">
        <f>Global!K14</f>
        <v>0</v>
      </c>
      <c r="L4" s="129">
        <f>Global!L14</f>
        <v>0</v>
      </c>
      <c r="M4" s="7">
        <f>Global!M14</f>
        <v>0</v>
      </c>
      <c r="N4" s="8">
        <f>Global!N14</f>
        <v>0</v>
      </c>
      <c r="O4" s="124"/>
    </row>
    <row r="5" spans="1:15" ht="35.1" customHeight="1" x14ac:dyDescent="0.25">
      <c r="A5" s="134">
        <f>Global!A13</f>
        <v>0</v>
      </c>
      <c r="B5" s="24">
        <f>Global!B13</f>
        <v>0</v>
      </c>
      <c r="C5" s="5">
        <f>Global!C13</f>
        <v>0</v>
      </c>
      <c r="D5" s="23">
        <f>Global!D13</f>
        <v>0</v>
      </c>
      <c r="E5" s="6">
        <f>Global!E13</f>
        <v>0</v>
      </c>
      <c r="F5" s="6">
        <f>Global!F13</f>
        <v>0</v>
      </c>
      <c r="G5" s="129">
        <f>Global!G13</f>
        <v>0</v>
      </c>
      <c r="H5" s="129">
        <f>Global!H13</f>
        <v>0</v>
      </c>
      <c r="I5" s="129">
        <f>Global!I13</f>
        <v>0</v>
      </c>
      <c r="J5" s="129">
        <f>Global!J13</f>
        <v>0</v>
      </c>
      <c r="K5" s="129">
        <f>Global!K13</f>
        <v>0</v>
      </c>
      <c r="L5" s="129">
        <f>Global!L13</f>
        <v>0</v>
      </c>
      <c r="M5" s="7">
        <f>Global!M13</f>
        <v>0</v>
      </c>
      <c r="N5" s="8">
        <f>Global!N13</f>
        <v>0</v>
      </c>
      <c r="O5" s="124"/>
    </row>
    <row r="6" spans="1:15" ht="35.1" customHeight="1" x14ac:dyDescent="0.25">
      <c r="A6" s="134">
        <f>Global!A12</f>
        <v>0</v>
      </c>
      <c r="B6" s="24">
        <f>Global!B12</f>
        <v>0</v>
      </c>
      <c r="C6" s="5">
        <f>Global!C12</f>
        <v>0</v>
      </c>
      <c r="D6" s="23">
        <f>Global!D12</f>
        <v>0</v>
      </c>
      <c r="E6" s="6">
        <f>Global!E12</f>
        <v>0</v>
      </c>
      <c r="F6" s="6">
        <f>Global!F12</f>
        <v>0</v>
      </c>
      <c r="G6" s="129">
        <f>Global!G12</f>
        <v>0</v>
      </c>
      <c r="H6" s="129">
        <f>Global!H12</f>
        <v>0</v>
      </c>
      <c r="I6" s="129">
        <f>Global!I12</f>
        <v>0</v>
      </c>
      <c r="J6" s="129">
        <f>Global!J12</f>
        <v>0</v>
      </c>
      <c r="K6" s="129">
        <f>Global!K12</f>
        <v>0</v>
      </c>
      <c r="L6" s="129">
        <f>Global!L12</f>
        <v>0</v>
      </c>
      <c r="M6" s="7">
        <f>Global!M12</f>
        <v>0</v>
      </c>
      <c r="N6" s="8">
        <f>Global!N12</f>
        <v>0</v>
      </c>
      <c r="O6" s="124"/>
    </row>
    <row r="7" spans="1:15" ht="35.1" customHeight="1" x14ac:dyDescent="0.25">
      <c r="A7" s="134">
        <f>Global!A11</f>
        <v>0</v>
      </c>
      <c r="B7" s="24">
        <f>Global!B11</f>
        <v>0</v>
      </c>
      <c r="C7" s="5">
        <f>Global!C11</f>
        <v>0</v>
      </c>
      <c r="D7" s="23">
        <f>Global!D11</f>
        <v>0</v>
      </c>
      <c r="E7" s="6">
        <f>Global!E11</f>
        <v>0</v>
      </c>
      <c r="F7" s="6">
        <f>Global!F11</f>
        <v>0</v>
      </c>
      <c r="G7" s="130">
        <f>Global!G11</f>
        <v>0</v>
      </c>
      <c r="H7" s="130">
        <f>Global!H11</f>
        <v>0</v>
      </c>
      <c r="I7" s="130">
        <f>Global!I11</f>
        <v>0</v>
      </c>
      <c r="J7" s="130">
        <f>Global!J11</f>
        <v>0</v>
      </c>
      <c r="K7" s="130">
        <f>Global!K11</f>
        <v>0</v>
      </c>
      <c r="L7" s="130">
        <f>Global!L11</f>
        <v>0</v>
      </c>
      <c r="M7" s="7">
        <f>Global!M11</f>
        <v>0</v>
      </c>
      <c r="N7" s="8">
        <f>Global!N11</f>
        <v>0</v>
      </c>
      <c r="O7" s="124"/>
    </row>
    <row r="8" spans="1:15" ht="35.1" customHeight="1" x14ac:dyDescent="0.25">
      <c r="A8" s="134">
        <f>Global!A9</f>
        <v>0</v>
      </c>
      <c r="B8" s="24">
        <f>Global!B9</f>
        <v>0</v>
      </c>
      <c r="C8" s="5">
        <f>Global!C9</f>
        <v>0</v>
      </c>
      <c r="D8" s="23">
        <f>Global!D9</f>
        <v>0</v>
      </c>
      <c r="E8" s="6">
        <f>Global!E9</f>
        <v>0</v>
      </c>
      <c r="F8" s="6">
        <f>Global!F9</f>
        <v>0</v>
      </c>
      <c r="G8" s="129">
        <f>Global!G9</f>
        <v>0</v>
      </c>
      <c r="H8" s="129">
        <f>Global!H9</f>
        <v>0</v>
      </c>
      <c r="I8" s="129">
        <f>Global!I9</f>
        <v>0</v>
      </c>
      <c r="J8" s="129">
        <f>Global!J9</f>
        <v>0</v>
      </c>
      <c r="K8" s="129">
        <f>Global!K9</f>
        <v>0</v>
      </c>
      <c r="L8" s="129">
        <f>Global!L9</f>
        <v>0</v>
      </c>
      <c r="M8" s="7">
        <f>Global!M9</f>
        <v>0</v>
      </c>
      <c r="N8" s="8">
        <f>Global!N9</f>
        <v>0</v>
      </c>
      <c r="O8" s="124"/>
    </row>
    <row r="9" spans="1:15" ht="35.1" customHeight="1" x14ac:dyDescent="0.25">
      <c r="A9" s="134" t="str">
        <f>Global!A8</f>
        <v>ARRONNES</v>
      </c>
      <c r="B9" s="24" t="str">
        <f>Global!B8</f>
        <v>JDC</v>
      </c>
      <c r="C9" s="5" t="str">
        <f>Global!C8</f>
        <v>JDC</v>
      </c>
      <c r="D9" s="23">
        <f>Global!D8</f>
        <v>13</v>
      </c>
      <c r="E9" s="6">
        <f>Global!E8</f>
        <v>20</v>
      </c>
      <c r="F9" s="6">
        <f>Global!F8</f>
        <v>11</v>
      </c>
      <c r="G9" s="129">
        <f>Global!G8</f>
        <v>8</v>
      </c>
      <c r="H9" s="129">
        <f>Global!H8</f>
        <v>0</v>
      </c>
      <c r="I9" s="129">
        <f>Global!I8</f>
        <v>0</v>
      </c>
      <c r="J9" s="129">
        <f>Global!J8</f>
        <v>0</v>
      </c>
      <c r="K9" s="129">
        <f>Global!K8</f>
        <v>0</v>
      </c>
      <c r="L9" s="129">
        <f>Global!L8</f>
        <v>118</v>
      </c>
      <c r="M9" s="7">
        <f>Global!M8</f>
        <v>0</v>
      </c>
      <c r="N9" s="8">
        <f>Global!N8</f>
        <v>0</v>
      </c>
      <c r="O9" s="124"/>
    </row>
    <row r="10" spans="1:15" ht="35.1" customHeight="1" x14ac:dyDescent="0.25">
      <c r="A10" s="134">
        <f>Global!A10</f>
        <v>0</v>
      </c>
      <c r="B10" s="24">
        <f>Global!B10</f>
        <v>0</v>
      </c>
      <c r="C10" s="5">
        <f>Global!C10</f>
        <v>0</v>
      </c>
      <c r="D10" s="23">
        <f>Global!D10</f>
        <v>0</v>
      </c>
      <c r="E10" s="6">
        <f>Global!E10</f>
        <v>0</v>
      </c>
      <c r="F10" s="6">
        <f>Global!F10</f>
        <v>0</v>
      </c>
      <c r="G10" s="129">
        <f>Global!G10</f>
        <v>0</v>
      </c>
      <c r="H10" s="129">
        <f>Global!H10</f>
        <v>0</v>
      </c>
      <c r="I10" s="129">
        <f>Global!I10</f>
        <v>0</v>
      </c>
      <c r="J10" s="129">
        <f>Global!J10</f>
        <v>0</v>
      </c>
      <c r="K10" s="129">
        <f>Global!K10</f>
        <v>0</v>
      </c>
      <c r="L10" s="129">
        <f>Global!L10</f>
        <v>0</v>
      </c>
      <c r="M10" s="7">
        <f>Global!M10</f>
        <v>0</v>
      </c>
      <c r="N10" s="8">
        <f>Global!N10</f>
        <v>0</v>
      </c>
      <c r="O10" s="124"/>
    </row>
    <row r="11" spans="1:15" ht="35.1" customHeight="1" x14ac:dyDescent="0.25">
      <c r="A11" s="134">
        <f>Global!A73</f>
        <v>0</v>
      </c>
      <c r="B11" s="24">
        <f>Global!B73</f>
        <v>0</v>
      </c>
      <c r="C11" s="5">
        <f>Global!C73</f>
        <v>0</v>
      </c>
      <c r="D11" s="23">
        <f>Global!D73</f>
        <v>0</v>
      </c>
      <c r="E11" s="6">
        <f>Global!E73</f>
        <v>0</v>
      </c>
      <c r="F11" s="6">
        <f>Global!F73</f>
        <v>0</v>
      </c>
      <c r="G11" s="129">
        <f>Global!G73</f>
        <v>0</v>
      </c>
      <c r="H11" s="129">
        <f>Global!H73</f>
        <v>0</v>
      </c>
      <c r="I11" s="129">
        <f>Global!I73</f>
        <v>0</v>
      </c>
      <c r="J11" s="129">
        <f>Global!J73</f>
        <v>0</v>
      </c>
      <c r="K11" s="129">
        <f>Global!K73</f>
        <v>0</v>
      </c>
      <c r="L11" s="129">
        <f>Global!L73</f>
        <v>0</v>
      </c>
      <c r="M11" s="7">
        <f>Global!M73</f>
        <v>0</v>
      </c>
      <c r="N11" s="8">
        <f>Global!N73</f>
        <v>0</v>
      </c>
      <c r="O11" s="124"/>
    </row>
    <row r="12" spans="1:15" ht="35.1" customHeight="1" x14ac:dyDescent="0.25">
      <c r="A12" s="134">
        <f>Global!A19</f>
        <v>0</v>
      </c>
      <c r="B12" s="24">
        <f>Global!B19</f>
        <v>0</v>
      </c>
      <c r="C12" s="5">
        <f>Global!C19</f>
        <v>0</v>
      </c>
      <c r="D12" s="23">
        <f>Global!D19</f>
        <v>0</v>
      </c>
      <c r="E12" s="6">
        <f>Global!E19</f>
        <v>0</v>
      </c>
      <c r="F12" s="6">
        <f>Global!F19</f>
        <v>0</v>
      </c>
      <c r="G12" s="129">
        <f>Global!G19</f>
        <v>0</v>
      </c>
      <c r="H12" s="129">
        <f>Global!H19</f>
        <v>0</v>
      </c>
      <c r="I12" s="129">
        <f>Global!I19</f>
        <v>0</v>
      </c>
      <c r="J12" s="129">
        <f>Global!J19</f>
        <v>0</v>
      </c>
      <c r="K12" s="129">
        <f>Global!K19</f>
        <v>0</v>
      </c>
      <c r="L12" s="129">
        <f>Global!L19</f>
        <v>0</v>
      </c>
      <c r="M12" s="7">
        <f>Global!M19</f>
        <v>0</v>
      </c>
      <c r="N12" s="8">
        <f>Global!N19</f>
        <v>0</v>
      </c>
      <c r="O12" s="124"/>
    </row>
    <row r="13" spans="1:15" ht="35.1" customHeight="1" x14ac:dyDescent="0.25">
      <c r="A13" s="134">
        <f>Global!A20</f>
        <v>0</v>
      </c>
      <c r="B13" s="24">
        <f>Global!B20</f>
        <v>0</v>
      </c>
      <c r="C13" s="5">
        <f>Global!C20</f>
        <v>0</v>
      </c>
      <c r="D13" s="23">
        <f>Global!D20</f>
        <v>0</v>
      </c>
      <c r="E13" s="6">
        <f>Global!E20</f>
        <v>0</v>
      </c>
      <c r="F13" s="6">
        <f>Global!F20</f>
        <v>0</v>
      </c>
      <c r="G13" s="129">
        <f>Global!G20</f>
        <v>0</v>
      </c>
      <c r="H13" s="129">
        <f>Global!H20</f>
        <v>0</v>
      </c>
      <c r="I13" s="129">
        <f>Global!I20</f>
        <v>0</v>
      </c>
      <c r="J13" s="129">
        <f>Global!J20</f>
        <v>0</v>
      </c>
      <c r="K13" s="129">
        <f>Global!K20</f>
        <v>0</v>
      </c>
      <c r="L13" s="129">
        <f>Global!L20</f>
        <v>0</v>
      </c>
      <c r="M13" s="7">
        <f>Global!M20</f>
        <v>0</v>
      </c>
      <c r="N13" s="8">
        <f>Global!N20</f>
        <v>0</v>
      </c>
      <c r="O13" s="124"/>
    </row>
    <row r="14" spans="1:15" ht="35.1" customHeight="1" x14ac:dyDescent="0.25">
      <c r="A14" s="134">
        <f>Global!A22</f>
        <v>0</v>
      </c>
      <c r="B14" s="24">
        <f>Global!B22</f>
        <v>0</v>
      </c>
      <c r="C14" s="5">
        <f>Global!C22</f>
        <v>0</v>
      </c>
      <c r="D14" s="23">
        <f>Global!D22</f>
        <v>0</v>
      </c>
      <c r="E14" s="6">
        <f>Global!E22</f>
        <v>0</v>
      </c>
      <c r="F14" s="6">
        <f>Global!F22</f>
        <v>0</v>
      </c>
      <c r="G14" s="129">
        <f>Global!G22</f>
        <v>0</v>
      </c>
      <c r="H14" s="129">
        <f>Global!H22</f>
        <v>0</v>
      </c>
      <c r="I14" s="129">
        <f>Global!I22</f>
        <v>0</v>
      </c>
      <c r="J14" s="129">
        <f>Global!J22</f>
        <v>0</v>
      </c>
      <c r="K14" s="129">
        <f>Global!K22</f>
        <v>0</v>
      </c>
      <c r="L14" s="129">
        <f>Global!L22</f>
        <v>0</v>
      </c>
      <c r="M14" s="7">
        <f>Global!M22</f>
        <v>0</v>
      </c>
      <c r="N14" s="8">
        <f>Global!N22</f>
        <v>0</v>
      </c>
      <c r="O14" s="124"/>
    </row>
    <row r="15" spans="1:15" ht="35.1" customHeight="1" x14ac:dyDescent="0.25">
      <c r="A15" s="134">
        <f>Global!A21</f>
        <v>0</v>
      </c>
      <c r="B15" s="24">
        <f>Global!B21</f>
        <v>0</v>
      </c>
      <c r="C15" s="5">
        <f>Global!C21</f>
        <v>0</v>
      </c>
      <c r="D15" s="23">
        <f>Global!D21</f>
        <v>0</v>
      </c>
      <c r="E15" s="6">
        <f>Global!E21</f>
        <v>0</v>
      </c>
      <c r="F15" s="6">
        <f>Global!F21</f>
        <v>0</v>
      </c>
      <c r="G15" s="129">
        <f>Global!G21</f>
        <v>0</v>
      </c>
      <c r="H15" s="129">
        <f>Global!H21</f>
        <v>0</v>
      </c>
      <c r="I15" s="129">
        <f>Global!I21</f>
        <v>0</v>
      </c>
      <c r="J15" s="129">
        <f>Global!J21</f>
        <v>0</v>
      </c>
      <c r="K15" s="129">
        <f>Global!K21</f>
        <v>0</v>
      </c>
      <c r="L15" s="129">
        <f>Global!L21</f>
        <v>0</v>
      </c>
      <c r="M15" s="7">
        <f>Global!M21</f>
        <v>0</v>
      </c>
      <c r="N15" s="8">
        <f>Global!N21</f>
        <v>0</v>
      </c>
      <c r="O15" s="124"/>
    </row>
    <row r="16" spans="1:15" ht="35.1" customHeight="1" x14ac:dyDescent="0.25">
      <c r="A16" s="134">
        <f>Global!A18</f>
        <v>0</v>
      </c>
      <c r="B16" s="24">
        <f>Global!B18</f>
        <v>0</v>
      </c>
      <c r="C16" s="5">
        <f>Global!C18</f>
        <v>0</v>
      </c>
      <c r="D16" s="23">
        <f>Global!D18</f>
        <v>0</v>
      </c>
      <c r="E16" s="6">
        <f>Global!E18</f>
        <v>0</v>
      </c>
      <c r="F16" s="6">
        <f>Global!F18</f>
        <v>0</v>
      </c>
      <c r="G16" s="129">
        <f>Global!G18</f>
        <v>0</v>
      </c>
      <c r="H16" s="129">
        <f>Global!H18</f>
        <v>0</v>
      </c>
      <c r="I16" s="129">
        <f>Global!I18</f>
        <v>0</v>
      </c>
      <c r="J16" s="129">
        <f>Global!J18</f>
        <v>0</v>
      </c>
      <c r="K16" s="129">
        <f>Global!K18</f>
        <v>0</v>
      </c>
      <c r="L16" s="129">
        <f>Global!L18</f>
        <v>0</v>
      </c>
      <c r="M16" s="7">
        <f>Global!M18</f>
        <v>0</v>
      </c>
      <c r="N16" s="8">
        <f>Global!N18</f>
        <v>0</v>
      </c>
      <c r="O16" s="124"/>
    </row>
    <row r="17" spans="1:15" ht="35.1" customHeight="1" x14ac:dyDescent="0.25">
      <c r="A17" s="134">
        <f>Global!A23</f>
        <v>0</v>
      </c>
      <c r="B17" s="24">
        <f>Global!B23</f>
        <v>0</v>
      </c>
      <c r="C17" s="5">
        <f>Global!C23</f>
        <v>0</v>
      </c>
      <c r="D17" s="23">
        <f>Global!D23</f>
        <v>0</v>
      </c>
      <c r="E17" s="6">
        <f>Global!E23</f>
        <v>0</v>
      </c>
      <c r="F17" s="6">
        <f>Global!F23</f>
        <v>0</v>
      </c>
      <c r="G17" s="129">
        <f>Global!G23</f>
        <v>0</v>
      </c>
      <c r="H17" s="129">
        <f>Global!H23</f>
        <v>0</v>
      </c>
      <c r="I17" s="129">
        <f>Global!I23</f>
        <v>0</v>
      </c>
      <c r="J17" s="129">
        <f>Global!J23</f>
        <v>0</v>
      </c>
      <c r="K17" s="129">
        <f>Global!K23</f>
        <v>0</v>
      </c>
      <c r="L17" s="129">
        <f>Global!L23</f>
        <v>0</v>
      </c>
      <c r="M17" s="7">
        <f>Global!M23</f>
        <v>0</v>
      </c>
      <c r="N17" s="8">
        <f>Global!N23</f>
        <v>0</v>
      </c>
      <c r="O17" s="124"/>
    </row>
    <row r="18" spans="1:15" ht="35.1" customHeight="1" x14ac:dyDescent="0.25">
      <c r="A18" s="134">
        <f>Global!A17</f>
        <v>0</v>
      </c>
      <c r="B18" s="24">
        <f>Global!B17</f>
        <v>0</v>
      </c>
      <c r="C18" s="5">
        <f>Global!C17</f>
        <v>0</v>
      </c>
      <c r="D18" s="23">
        <f>Global!D17</f>
        <v>0</v>
      </c>
      <c r="E18" s="6">
        <f>Global!E17</f>
        <v>0</v>
      </c>
      <c r="F18" s="6">
        <f>Global!F17</f>
        <v>0</v>
      </c>
      <c r="G18" s="129">
        <f>Global!G17</f>
        <v>0</v>
      </c>
      <c r="H18" s="129">
        <f>Global!H17</f>
        <v>0</v>
      </c>
      <c r="I18" s="129">
        <f>Global!I17</f>
        <v>0</v>
      </c>
      <c r="J18" s="129">
        <f>Global!J17</f>
        <v>0</v>
      </c>
      <c r="K18" s="129">
        <f>Global!K17</f>
        <v>0</v>
      </c>
      <c r="L18" s="129">
        <f>Global!L17</f>
        <v>0</v>
      </c>
      <c r="M18" s="7">
        <f>Global!M17</f>
        <v>0</v>
      </c>
      <c r="N18" s="8">
        <f>Global!N17</f>
        <v>0</v>
      </c>
      <c r="O18" s="124"/>
    </row>
    <row r="19" spans="1:15" ht="35.1" customHeight="1" x14ac:dyDescent="0.25">
      <c r="A19" s="134">
        <f>Global!A26</f>
        <v>0</v>
      </c>
      <c r="B19" s="24">
        <f>Global!B26</f>
        <v>0</v>
      </c>
      <c r="C19" s="5">
        <f>Global!C26</f>
        <v>0</v>
      </c>
      <c r="D19" s="23">
        <f>Global!D26</f>
        <v>0</v>
      </c>
      <c r="E19" s="6">
        <f>Global!E26</f>
        <v>0</v>
      </c>
      <c r="F19" s="6">
        <f>Global!F26</f>
        <v>0</v>
      </c>
      <c r="G19" s="129">
        <f>Global!G26</f>
        <v>0</v>
      </c>
      <c r="H19" s="129">
        <f>Global!H26</f>
        <v>0</v>
      </c>
      <c r="I19" s="129">
        <f>Global!I26</f>
        <v>0</v>
      </c>
      <c r="J19" s="129">
        <f>Global!J26</f>
        <v>0</v>
      </c>
      <c r="K19" s="129">
        <f>Global!K26</f>
        <v>0</v>
      </c>
      <c r="L19" s="129">
        <f>Global!L26</f>
        <v>0</v>
      </c>
      <c r="M19" s="7">
        <f>Global!M26</f>
        <v>0</v>
      </c>
      <c r="N19" s="8">
        <f>Global!N26</f>
        <v>0</v>
      </c>
      <c r="O19" s="124"/>
    </row>
    <row r="20" spans="1:15" ht="35.1" customHeight="1" x14ac:dyDescent="0.25">
      <c r="A20" s="134">
        <f>Global!A24</f>
        <v>0</v>
      </c>
      <c r="B20" s="24">
        <f>Global!B24</f>
        <v>0</v>
      </c>
      <c r="C20" s="5">
        <f>Global!C24</f>
        <v>0</v>
      </c>
      <c r="D20" s="23">
        <f>Global!D24</f>
        <v>0</v>
      </c>
      <c r="E20" s="6">
        <f>Global!E24</f>
        <v>0</v>
      </c>
      <c r="F20" s="6">
        <f>Global!F24</f>
        <v>0</v>
      </c>
      <c r="G20" s="129">
        <f>Global!G24</f>
        <v>0</v>
      </c>
      <c r="H20" s="129">
        <f>Global!H24</f>
        <v>0</v>
      </c>
      <c r="I20" s="129">
        <f>Global!I24</f>
        <v>0</v>
      </c>
      <c r="J20" s="129">
        <f>Global!J24</f>
        <v>0</v>
      </c>
      <c r="K20" s="129">
        <f>Global!K24</f>
        <v>0</v>
      </c>
      <c r="L20" s="129">
        <f>Global!L24</f>
        <v>0</v>
      </c>
      <c r="M20" s="7">
        <f>Global!M24</f>
        <v>0</v>
      </c>
      <c r="N20" s="8">
        <f>Global!N24</f>
        <v>0</v>
      </c>
      <c r="O20" s="124"/>
    </row>
    <row r="21" spans="1:15" ht="35.1" customHeight="1" x14ac:dyDescent="0.25">
      <c r="A21" s="134">
        <f>Global!A28</f>
        <v>0</v>
      </c>
      <c r="B21" s="24">
        <f>Global!B28</f>
        <v>0</v>
      </c>
      <c r="C21" s="5">
        <f>Global!C28</f>
        <v>0</v>
      </c>
      <c r="D21" s="23">
        <f>Global!D28</f>
        <v>0</v>
      </c>
      <c r="E21" s="6">
        <f>Global!E28</f>
        <v>0</v>
      </c>
      <c r="F21" s="6">
        <f>Global!F28</f>
        <v>0</v>
      </c>
      <c r="G21" s="129">
        <f>Global!G28</f>
        <v>0</v>
      </c>
      <c r="H21" s="129">
        <f>Global!H28</f>
        <v>0</v>
      </c>
      <c r="I21" s="129">
        <f>Global!I28</f>
        <v>0</v>
      </c>
      <c r="J21" s="129">
        <f>Global!J28</f>
        <v>0</v>
      </c>
      <c r="K21" s="129">
        <f>Global!K28</f>
        <v>0</v>
      </c>
      <c r="L21" s="129">
        <f>Global!L28</f>
        <v>0</v>
      </c>
      <c r="M21" s="7">
        <f>Global!M28</f>
        <v>0</v>
      </c>
      <c r="N21" s="8">
        <f>Global!N28</f>
        <v>0</v>
      </c>
      <c r="O21" s="124"/>
    </row>
    <row r="22" spans="1:15" ht="35.1" customHeight="1" x14ac:dyDescent="0.25">
      <c r="A22" s="134">
        <f>Global!A25</f>
        <v>0</v>
      </c>
      <c r="B22" s="24">
        <f>Global!B25</f>
        <v>0</v>
      </c>
      <c r="C22" s="5">
        <f>Global!C25</f>
        <v>0</v>
      </c>
      <c r="D22" s="23">
        <f>Global!D25</f>
        <v>0</v>
      </c>
      <c r="E22" s="6">
        <f>Global!E25</f>
        <v>0</v>
      </c>
      <c r="F22" s="6">
        <f>Global!F25</f>
        <v>0</v>
      </c>
      <c r="G22" s="129">
        <f>Global!G25</f>
        <v>0</v>
      </c>
      <c r="H22" s="129">
        <f>Global!H25</f>
        <v>0</v>
      </c>
      <c r="I22" s="129">
        <f>Global!I25</f>
        <v>0</v>
      </c>
      <c r="J22" s="129">
        <f>Global!J25</f>
        <v>0</v>
      </c>
      <c r="K22" s="129">
        <f>Global!K25</f>
        <v>0</v>
      </c>
      <c r="L22" s="129">
        <f>Global!L25</f>
        <v>0</v>
      </c>
      <c r="M22" s="7">
        <f>Global!M25</f>
        <v>0</v>
      </c>
      <c r="N22" s="8">
        <f>Global!N25</f>
        <v>0</v>
      </c>
      <c r="O22" s="124"/>
    </row>
    <row r="23" spans="1:15" ht="35.1" customHeight="1" x14ac:dyDescent="0.25">
      <c r="A23" s="134">
        <f>Global!A27</f>
        <v>0</v>
      </c>
      <c r="B23" s="24">
        <f>Global!B27</f>
        <v>0</v>
      </c>
      <c r="C23" s="5">
        <f>Global!C27</f>
        <v>0</v>
      </c>
      <c r="D23" s="23">
        <f>Global!D27</f>
        <v>0</v>
      </c>
      <c r="E23" s="6">
        <f>Global!E27</f>
        <v>0</v>
      </c>
      <c r="F23" s="6">
        <f>Global!F27</f>
        <v>0</v>
      </c>
      <c r="G23" s="129">
        <f>Global!G27</f>
        <v>0</v>
      </c>
      <c r="H23" s="129">
        <f>Global!H27</f>
        <v>0</v>
      </c>
      <c r="I23" s="129">
        <f>Global!I27</f>
        <v>0</v>
      </c>
      <c r="J23" s="129">
        <f>Global!J27</f>
        <v>0</v>
      </c>
      <c r="K23" s="129">
        <f>Global!K27</f>
        <v>0</v>
      </c>
      <c r="L23" s="129">
        <f>Global!L27</f>
        <v>0</v>
      </c>
      <c r="M23" s="7">
        <f>Global!M27</f>
        <v>0</v>
      </c>
      <c r="N23" s="8">
        <f>Global!N27</f>
        <v>0</v>
      </c>
      <c r="O23" s="124"/>
    </row>
    <row r="24" spans="1:15" ht="35.1" customHeight="1" x14ac:dyDescent="0.25">
      <c r="A24" s="134">
        <f>Global!A29</f>
        <v>0</v>
      </c>
      <c r="B24" s="24">
        <f>Global!B29</f>
        <v>0</v>
      </c>
      <c r="C24" s="5">
        <f>Global!C29</f>
        <v>0</v>
      </c>
      <c r="D24" s="23">
        <f>Global!D29</f>
        <v>0</v>
      </c>
      <c r="E24" s="6">
        <f>Global!E29</f>
        <v>0</v>
      </c>
      <c r="F24" s="6">
        <f>Global!F29</f>
        <v>0</v>
      </c>
      <c r="G24" s="129">
        <f>Global!G29</f>
        <v>0</v>
      </c>
      <c r="H24" s="129">
        <f>Global!H29</f>
        <v>0</v>
      </c>
      <c r="I24" s="129">
        <f>Global!I29</f>
        <v>0</v>
      </c>
      <c r="J24" s="129">
        <f>Global!J29</f>
        <v>0</v>
      </c>
      <c r="K24" s="129">
        <f>Global!K29</f>
        <v>0</v>
      </c>
      <c r="L24" s="129">
        <f>Global!L29</f>
        <v>0</v>
      </c>
      <c r="M24" s="7">
        <f>Global!M29</f>
        <v>0</v>
      </c>
      <c r="N24" s="8">
        <f>Global!N29</f>
        <v>0</v>
      </c>
      <c r="O24" s="124"/>
    </row>
    <row r="25" spans="1:15" ht="35.1" customHeight="1" x14ac:dyDescent="0.25">
      <c r="A25" s="134">
        <f>Global!A33</f>
        <v>0</v>
      </c>
      <c r="B25" s="24">
        <f>Global!B33</f>
        <v>0</v>
      </c>
      <c r="C25" s="5">
        <f>Global!C33</f>
        <v>0</v>
      </c>
      <c r="D25" s="23">
        <f>Global!D33</f>
        <v>0</v>
      </c>
      <c r="E25" s="6">
        <f>Global!E33</f>
        <v>0</v>
      </c>
      <c r="F25" s="6">
        <f>Global!F33</f>
        <v>0</v>
      </c>
      <c r="G25" s="129">
        <f>Global!G33</f>
        <v>0</v>
      </c>
      <c r="H25" s="129">
        <f>Global!H33</f>
        <v>0</v>
      </c>
      <c r="I25" s="129">
        <f>Global!I33</f>
        <v>0</v>
      </c>
      <c r="J25" s="129">
        <f>Global!J33</f>
        <v>0</v>
      </c>
      <c r="K25" s="129">
        <f>Global!K33</f>
        <v>0</v>
      </c>
      <c r="L25" s="129">
        <f>Global!L33</f>
        <v>0</v>
      </c>
      <c r="M25" s="7">
        <f>Global!M33</f>
        <v>0</v>
      </c>
      <c r="N25" s="8">
        <f>Global!N33</f>
        <v>0</v>
      </c>
      <c r="O25" s="124"/>
    </row>
    <row r="26" spans="1:15" ht="35.1" customHeight="1" x14ac:dyDescent="0.25">
      <c r="A26" s="134">
        <f>Global!A34</f>
        <v>0</v>
      </c>
      <c r="B26" s="24">
        <f>Global!B34</f>
        <v>0</v>
      </c>
      <c r="C26" s="5">
        <f>Global!C34</f>
        <v>0</v>
      </c>
      <c r="D26" s="23">
        <f>Global!D34</f>
        <v>0</v>
      </c>
      <c r="E26" s="6">
        <f>Global!E34</f>
        <v>0</v>
      </c>
      <c r="F26" s="6">
        <f>Global!F34</f>
        <v>0</v>
      </c>
      <c r="G26" s="129">
        <f>Global!G34</f>
        <v>0</v>
      </c>
      <c r="H26" s="129">
        <f>Global!H34</f>
        <v>0</v>
      </c>
      <c r="I26" s="129">
        <f>Global!I34</f>
        <v>0</v>
      </c>
      <c r="J26" s="129">
        <f>Global!J34</f>
        <v>0</v>
      </c>
      <c r="K26" s="129">
        <f>Global!K34</f>
        <v>0</v>
      </c>
      <c r="L26" s="129">
        <f>Global!L34</f>
        <v>0</v>
      </c>
      <c r="M26" s="7">
        <f>Global!M34</f>
        <v>0</v>
      </c>
      <c r="N26" s="8">
        <f>Global!N34</f>
        <v>0</v>
      </c>
      <c r="O26" s="124"/>
    </row>
    <row r="27" spans="1:15" ht="35.1" customHeight="1" x14ac:dyDescent="0.25">
      <c r="A27" s="134">
        <f>Global!A35</f>
        <v>0</v>
      </c>
      <c r="B27" s="24">
        <f>Global!B35</f>
        <v>0</v>
      </c>
      <c r="C27" s="5">
        <f>Global!C35</f>
        <v>0</v>
      </c>
      <c r="D27" s="23">
        <f>Global!D35</f>
        <v>0</v>
      </c>
      <c r="E27" s="6">
        <f>Global!E35</f>
        <v>0</v>
      </c>
      <c r="F27" s="6">
        <f>Global!F35</f>
        <v>0</v>
      </c>
      <c r="G27" s="129">
        <f>Global!G35</f>
        <v>0</v>
      </c>
      <c r="H27" s="129">
        <f>Global!H35</f>
        <v>0</v>
      </c>
      <c r="I27" s="129">
        <f>Global!I35</f>
        <v>0</v>
      </c>
      <c r="J27" s="129">
        <f>Global!J35</f>
        <v>0</v>
      </c>
      <c r="K27" s="129">
        <f>Global!K35</f>
        <v>0</v>
      </c>
      <c r="L27" s="129">
        <f>Global!L35</f>
        <v>0</v>
      </c>
      <c r="M27" s="7">
        <f>Global!M35</f>
        <v>0</v>
      </c>
      <c r="N27" s="8">
        <f>Global!N35</f>
        <v>0</v>
      </c>
      <c r="O27" s="124"/>
    </row>
    <row r="28" spans="1:15" ht="35.1" customHeight="1" x14ac:dyDescent="0.25">
      <c r="A28" s="134">
        <f>Global!A31</f>
        <v>0</v>
      </c>
      <c r="B28" s="24">
        <f>Global!B31</f>
        <v>0</v>
      </c>
      <c r="C28" s="5">
        <f>Global!C31</f>
        <v>0</v>
      </c>
      <c r="D28" s="23">
        <f>Global!D31</f>
        <v>0</v>
      </c>
      <c r="E28" s="6">
        <f>Global!E31</f>
        <v>0</v>
      </c>
      <c r="F28" s="6">
        <f>Global!F31</f>
        <v>0</v>
      </c>
      <c r="G28" s="129">
        <f>Global!G31</f>
        <v>0</v>
      </c>
      <c r="H28" s="129">
        <f>Global!H31</f>
        <v>0</v>
      </c>
      <c r="I28" s="129">
        <f>Global!I31</f>
        <v>0</v>
      </c>
      <c r="J28" s="129">
        <f>Global!J31</f>
        <v>0</v>
      </c>
      <c r="K28" s="129">
        <f>Global!K31</f>
        <v>0</v>
      </c>
      <c r="L28" s="129">
        <f>Global!L31</f>
        <v>0</v>
      </c>
      <c r="M28" s="7">
        <f>Global!M31</f>
        <v>0</v>
      </c>
      <c r="N28" s="8">
        <f>Global!N31</f>
        <v>0</v>
      </c>
      <c r="O28" s="124"/>
    </row>
    <row r="29" spans="1:15" ht="35.1" customHeight="1" x14ac:dyDescent="0.25">
      <c r="A29" s="134">
        <f>Global!A32</f>
        <v>0</v>
      </c>
      <c r="B29" s="24">
        <f>Global!B32</f>
        <v>0</v>
      </c>
      <c r="C29" s="5">
        <f>Global!C32</f>
        <v>0</v>
      </c>
      <c r="D29" s="23">
        <f>Global!D32</f>
        <v>0</v>
      </c>
      <c r="E29" s="6">
        <f>Global!E32</f>
        <v>0</v>
      </c>
      <c r="F29" s="6">
        <f>Global!F32</f>
        <v>0</v>
      </c>
      <c r="G29" s="129">
        <f>Global!G32</f>
        <v>0</v>
      </c>
      <c r="H29" s="129">
        <f>Global!H32</f>
        <v>0</v>
      </c>
      <c r="I29" s="129">
        <f>Global!I32</f>
        <v>0</v>
      </c>
      <c r="J29" s="129">
        <f>Global!J32</f>
        <v>0</v>
      </c>
      <c r="K29" s="129">
        <f>Global!K32</f>
        <v>0</v>
      </c>
      <c r="L29" s="129">
        <f>Global!L32</f>
        <v>0</v>
      </c>
      <c r="M29" s="7">
        <f>Global!M32</f>
        <v>0</v>
      </c>
      <c r="N29" s="8">
        <f>Global!N32</f>
        <v>0</v>
      </c>
      <c r="O29" s="124"/>
    </row>
    <row r="30" spans="1:15" ht="35.1" customHeight="1" x14ac:dyDescent="0.25">
      <c r="A30" s="134">
        <f>Global!A30</f>
        <v>0</v>
      </c>
      <c r="B30" s="24">
        <f>Global!B30</f>
        <v>0</v>
      </c>
      <c r="C30" s="5">
        <f>Global!C30</f>
        <v>0</v>
      </c>
      <c r="D30" s="23">
        <f>Global!D30</f>
        <v>0</v>
      </c>
      <c r="E30" s="6">
        <f>Global!E30</f>
        <v>0</v>
      </c>
      <c r="F30" s="6">
        <f>Global!F30</f>
        <v>0</v>
      </c>
      <c r="G30" s="129">
        <f>Global!G30</f>
        <v>0</v>
      </c>
      <c r="H30" s="129">
        <f>Global!H30</f>
        <v>0</v>
      </c>
      <c r="I30" s="129">
        <f>Global!I30</f>
        <v>0</v>
      </c>
      <c r="J30" s="129">
        <f>Global!J30</f>
        <v>0</v>
      </c>
      <c r="K30" s="129">
        <f>Global!K30</f>
        <v>0</v>
      </c>
      <c r="L30" s="129">
        <f>Global!L30</f>
        <v>0</v>
      </c>
      <c r="M30" s="7">
        <f>Global!M30</f>
        <v>0</v>
      </c>
      <c r="N30" s="8">
        <f>Global!N30</f>
        <v>0</v>
      </c>
      <c r="O30" s="124"/>
    </row>
    <row r="31" spans="1:15" ht="35.1" customHeight="1" x14ac:dyDescent="0.25">
      <c r="A31" s="134">
        <f>Global!A37</f>
        <v>0</v>
      </c>
      <c r="B31" s="24">
        <f>Global!B37</f>
        <v>0</v>
      </c>
      <c r="C31" s="5">
        <f>Global!C37</f>
        <v>0</v>
      </c>
      <c r="D31" s="23">
        <f>Global!D37</f>
        <v>0</v>
      </c>
      <c r="E31" s="6">
        <f>Global!E37</f>
        <v>0</v>
      </c>
      <c r="F31" s="6">
        <f>Global!F37</f>
        <v>0</v>
      </c>
      <c r="G31" s="129">
        <f>Global!G37</f>
        <v>0</v>
      </c>
      <c r="H31" s="129">
        <f>Global!H37</f>
        <v>0</v>
      </c>
      <c r="I31" s="129">
        <f>Global!I37</f>
        <v>0</v>
      </c>
      <c r="J31" s="129">
        <f>Global!J37</f>
        <v>0</v>
      </c>
      <c r="K31" s="129">
        <f>Global!K37</f>
        <v>0</v>
      </c>
      <c r="L31" s="129">
        <f>Global!L37</f>
        <v>0</v>
      </c>
      <c r="M31" s="7">
        <f>Global!M37</f>
        <v>0</v>
      </c>
      <c r="N31" s="8">
        <f>Global!N37</f>
        <v>0</v>
      </c>
      <c r="O31" s="124"/>
    </row>
    <row r="32" spans="1:15" ht="35.1" customHeight="1" x14ac:dyDescent="0.25">
      <c r="A32" s="134">
        <f>Global!A41</f>
        <v>0</v>
      </c>
      <c r="B32" s="24">
        <f>Global!B41</f>
        <v>0</v>
      </c>
      <c r="C32" s="5">
        <f>Global!C41</f>
        <v>0</v>
      </c>
      <c r="D32" s="23">
        <f>Global!D41</f>
        <v>0</v>
      </c>
      <c r="E32" s="6">
        <f>Global!E41</f>
        <v>0</v>
      </c>
      <c r="F32" s="6">
        <f>Global!F41</f>
        <v>0</v>
      </c>
      <c r="G32" s="129">
        <f>Global!G41</f>
        <v>0</v>
      </c>
      <c r="H32" s="129">
        <f>Global!H41</f>
        <v>0</v>
      </c>
      <c r="I32" s="129">
        <f>Global!I41</f>
        <v>0</v>
      </c>
      <c r="J32" s="129">
        <f>Global!J41</f>
        <v>0</v>
      </c>
      <c r="K32" s="129">
        <f>Global!K41</f>
        <v>0</v>
      </c>
      <c r="L32" s="129">
        <f>Global!L41</f>
        <v>0</v>
      </c>
      <c r="M32" s="7">
        <f>Global!M41</f>
        <v>0</v>
      </c>
      <c r="N32" s="8">
        <f>Global!N41</f>
        <v>0</v>
      </c>
      <c r="O32" s="124"/>
    </row>
    <row r="33" spans="1:15" ht="35.1" customHeight="1" x14ac:dyDescent="0.25">
      <c r="A33" s="134">
        <f>Global!A44</f>
        <v>0</v>
      </c>
      <c r="B33" s="24">
        <f>Global!B44</f>
        <v>0</v>
      </c>
      <c r="C33" s="5">
        <f>Global!C44</f>
        <v>0</v>
      </c>
      <c r="D33" s="23">
        <f>Global!D44</f>
        <v>0</v>
      </c>
      <c r="E33" s="6">
        <f>Global!E44</f>
        <v>0</v>
      </c>
      <c r="F33" s="6">
        <f>Global!F44</f>
        <v>0</v>
      </c>
      <c r="G33" s="129">
        <f>Global!G44</f>
        <v>0</v>
      </c>
      <c r="H33" s="129">
        <f>Global!H44</f>
        <v>0</v>
      </c>
      <c r="I33" s="129">
        <f>Global!I44</f>
        <v>0</v>
      </c>
      <c r="J33" s="129">
        <f>Global!J44</f>
        <v>0</v>
      </c>
      <c r="K33" s="129">
        <f>Global!K44</f>
        <v>0</v>
      </c>
      <c r="L33" s="129">
        <f>Global!L44</f>
        <v>0</v>
      </c>
      <c r="M33" s="7">
        <f>Global!M44</f>
        <v>0</v>
      </c>
      <c r="N33" s="8">
        <f>Global!N44</f>
        <v>0</v>
      </c>
      <c r="O33" s="124"/>
    </row>
    <row r="34" spans="1:15" ht="35.1" customHeight="1" x14ac:dyDescent="0.25">
      <c r="A34" s="134">
        <f>Global!A43</f>
        <v>0</v>
      </c>
      <c r="B34" s="24">
        <f>Global!B43</f>
        <v>0</v>
      </c>
      <c r="C34" s="5">
        <f>Global!C43</f>
        <v>0</v>
      </c>
      <c r="D34" s="23">
        <f>Global!D43</f>
        <v>0</v>
      </c>
      <c r="E34" s="6">
        <f>Global!E43</f>
        <v>0</v>
      </c>
      <c r="F34" s="6">
        <f>Global!F43</f>
        <v>0</v>
      </c>
      <c r="G34" s="129">
        <f>Global!G43</f>
        <v>0</v>
      </c>
      <c r="H34" s="129">
        <f>Global!H43</f>
        <v>0</v>
      </c>
      <c r="I34" s="129">
        <f>Global!I43</f>
        <v>0</v>
      </c>
      <c r="J34" s="129">
        <f>Global!J43</f>
        <v>0</v>
      </c>
      <c r="K34" s="129">
        <f>Global!K43</f>
        <v>0</v>
      </c>
      <c r="L34" s="129">
        <f>Global!L43</f>
        <v>0</v>
      </c>
      <c r="M34" s="7">
        <f>Global!M43</f>
        <v>0</v>
      </c>
      <c r="N34" s="8">
        <f>Global!N43</f>
        <v>0</v>
      </c>
      <c r="O34" s="124"/>
    </row>
    <row r="35" spans="1:15" ht="35.1" customHeight="1" x14ac:dyDescent="0.25">
      <c r="A35" s="134">
        <f>Global!A40</f>
        <v>0</v>
      </c>
      <c r="B35" s="24">
        <f>Global!B40</f>
        <v>0</v>
      </c>
      <c r="C35" s="5">
        <f>Global!C40</f>
        <v>0</v>
      </c>
      <c r="D35" s="23">
        <f>Global!D40</f>
        <v>0</v>
      </c>
      <c r="E35" s="6">
        <f>Global!E40</f>
        <v>0</v>
      </c>
      <c r="F35" s="6">
        <f>Global!F40</f>
        <v>0</v>
      </c>
      <c r="G35" s="129">
        <f>Global!G40</f>
        <v>0</v>
      </c>
      <c r="H35" s="129">
        <f>Global!H40</f>
        <v>0</v>
      </c>
      <c r="I35" s="129">
        <f>Global!I40</f>
        <v>0</v>
      </c>
      <c r="J35" s="129">
        <f>Global!J40</f>
        <v>0</v>
      </c>
      <c r="K35" s="129">
        <f>Global!K40</f>
        <v>0</v>
      </c>
      <c r="L35" s="129">
        <f>Global!L40</f>
        <v>0</v>
      </c>
      <c r="M35" s="7">
        <f>Global!M40</f>
        <v>0</v>
      </c>
      <c r="N35" s="8">
        <f>Global!N40</f>
        <v>0</v>
      </c>
      <c r="O35" s="124"/>
    </row>
    <row r="36" spans="1:15" ht="35.1" customHeight="1" x14ac:dyDescent="0.25">
      <c r="A36" s="134">
        <f>Global!A42</f>
        <v>0</v>
      </c>
      <c r="B36" s="24">
        <f>Global!B42</f>
        <v>0</v>
      </c>
      <c r="C36" s="5">
        <f>Global!C42</f>
        <v>0</v>
      </c>
      <c r="D36" s="23">
        <f>Global!D42</f>
        <v>0</v>
      </c>
      <c r="E36" s="6">
        <f>Global!E42</f>
        <v>0</v>
      </c>
      <c r="F36" s="6">
        <f>Global!F42</f>
        <v>0</v>
      </c>
      <c r="G36" s="129">
        <f>Global!G42</f>
        <v>0</v>
      </c>
      <c r="H36" s="129">
        <f>Global!H42</f>
        <v>0</v>
      </c>
      <c r="I36" s="129">
        <f>Global!I42</f>
        <v>0</v>
      </c>
      <c r="J36" s="129">
        <f>Global!J42</f>
        <v>0</v>
      </c>
      <c r="K36" s="129">
        <f>Global!K42</f>
        <v>0</v>
      </c>
      <c r="L36" s="129">
        <f>Global!L42</f>
        <v>0</v>
      </c>
      <c r="M36" s="7">
        <f>Global!M42</f>
        <v>0</v>
      </c>
      <c r="N36" s="8">
        <f>Global!N42</f>
        <v>0</v>
      </c>
      <c r="O36" s="124"/>
    </row>
    <row r="37" spans="1:15" ht="35.1" customHeight="1" x14ac:dyDescent="0.25">
      <c r="A37" s="134">
        <f>Global!A39</f>
        <v>0</v>
      </c>
      <c r="B37" s="24">
        <f>Global!B39</f>
        <v>0</v>
      </c>
      <c r="C37" s="5">
        <f>Global!C39</f>
        <v>0</v>
      </c>
      <c r="D37" s="23">
        <f>Global!D39</f>
        <v>0</v>
      </c>
      <c r="E37" s="6">
        <f>Global!E39</f>
        <v>0</v>
      </c>
      <c r="F37" s="6">
        <f>Global!F39</f>
        <v>0</v>
      </c>
      <c r="G37" s="129">
        <f>Global!G39</f>
        <v>0</v>
      </c>
      <c r="H37" s="129">
        <f>Global!H39</f>
        <v>0</v>
      </c>
      <c r="I37" s="129">
        <f>Global!I39</f>
        <v>0</v>
      </c>
      <c r="J37" s="129">
        <f>Global!J39</f>
        <v>0</v>
      </c>
      <c r="K37" s="129">
        <f>Global!K39</f>
        <v>0</v>
      </c>
      <c r="L37" s="129">
        <f>Global!L39</f>
        <v>0</v>
      </c>
      <c r="M37" s="7">
        <f>Global!M39</f>
        <v>0</v>
      </c>
      <c r="N37" s="8">
        <f>Global!N39</f>
        <v>0</v>
      </c>
      <c r="O37" s="124"/>
    </row>
    <row r="38" spans="1:15" ht="35.1" customHeight="1" x14ac:dyDescent="0.25">
      <c r="A38" s="134">
        <f>Global!A38</f>
        <v>0</v>
      </c>
      <c r="B38" s="24">
        <f>Global!B38</f>
        <v>0</v>
      </c>
      <c r="C38" s="5">
        <f>Global!C38</f>
        <v>0</v>
      </c>
      <c r="D38" s="23">
        <f>Global!D38</f>
        <v>0</v>
      </c>
      <c r="E38" s="6">
        <f>Global!E38</f>
        <v>0</v>
      </c>
      <c r="F38" s="6">
        <f>Global!F38</f>
        <v>0</v>
      </c>
      <c r="G38" s="129">
        <f>Global!G38</f>
        <v>0</v>
      </c>
      <c r="H38" s="129">
        <f>Global!H38</f>
        <v>0</v>
      </c>
      <c r="I38" s="129">
        <f>Global!I38</f>
        <v>0</v>
      </c>
      <c r="J38" s="129">
        <f>Global!J38</f>
        <v>0</v>
      </c>
      <c r="K38" s="129">
        <f>Global!K38</f>
        <v>0</v>
      </c>
      <c r="L38" s="129">
        <f>Global!L38</f>
        <v>0</v>
      </c>
      <c r="M38" s="7">
        <f>Global!M38</f>
        <v>0</v>
      </c>
      <c r="N38" s="8">
        <f>Global!N38</f>
        <v>0</v>
      </c>
      <c r="O38" s="124"/>
    </row>
    <row r="39" spans="1:15" ht="35.1" customHeight="1" x14ac:dyDescent="0.25">
      <c r="A39" s="134">
        <f>Global!A36</f>
        <v>0</v>
      </c>
      <c r="B39" s="24">
        <f>Global!B36</f>
        <v>0</v>
      </c>
      <c r="C39" s="5">
        <f>Global!C36</f>
        <v>0</v>
      </c>
      <c r="D39" s="23">
        <f>Global!D36</f>
        <v>0</v>
      </c>
      <c r="E39" s="6">
        <f>Global!E36</f>
        <v>0</v>
      </c>
      <c r="F39" s="6">
        <f>Global!F36</f>
        <v>0</v>
      </c>
      <c r="G39" s="129">
        <f>Global!G36</f>
        <v>0</v>
      </c>
      <c r="H39" s="129">
        <f>Global!H36</f>
        <v>0</v>
      </c>
      <c r="I39" s="129">
        <f>Global!I36</f>
        <v>0</v>
      </c>
      <c r="J39" s="129">
        <f>Global!J36</f>
        <v>0</v>
      </c>
      <c r="K39" s="129">
        <f>Global!K36</f>
        <v>0</v>
      </c>
      <c r="L39" s="129">
        <f>Global!L36</f>
        <v>0</v>
      </c>
      <c r="M39" s="7">
        <f>Global!M36</f>
        <v>0</v>
      </c>
      <c r="N39" s="8">
        <f>Global!N36</f>
        <v>0</v>
      </c>
      <c r="O39" s="124"/>
    </row>
    <row r="40" spans="1:15" ht="35.1" customHeight="1" x14ac:dyDescent="0.25">
      <c r="A40" s="134">
        <f>Global!A45</f>
        <v>0</v>
      </c>
      <c r="B40" s="24">
        <f>Global!B45</f>
        <v>0</v>
      </c>
      <c r="C40" s="5">
        <f>Global!C45</f>
        <v>0</v>
      </c>
      <c r="D40" s="23">
        <f>Global!D45</f>
        <v>0</v>
      </c>
      <c r="E40" s="6">
        <f>Global!E45</f>
        <v>0</v>
      </c>
      <c r="F40" s="6">
        <f>Global!F45</f>
        <v>0</v>
      </c>
      <c r="G40" s="129">
        <f>Global!G45</f>
        <v>0</v>
      </c>
      <c r="H40" s="129">
        <f>Global!H45</f>
        <v>0</v>
      </c>
      <c r="I40" s="129">
        <f>Global!I45</f>
        <v>0</v>
      </c>
      <c r="J40" s="129">
        <f>Global!J45</f>
        <v>0</v>
      </c>
      <c r="K40" s="129">
        <f>Global!K45</f>
        <v>0</v>
      </c>
      <c r="L40" s="129">
        <f>Global!L45</f>
        <v>0</v>
      </c>
      <c r="M40" s="7">
        <f>Global!M45</f>
        <v>0</v>
      </c>
      <c r="N40" s="8">
        <f>Global!N45</f>
        <v>0</v>
      </c>
      <c r="O40" s="124"/>
    </row>
    <row r="41" spans="1:15" ht="35.1" customHeight="1" x14ac:dyDescent="0.25">
      <c r="A41" s="134">
        <f>Global!A48</f>
        <v>0</v>
      </c>
      <c r="B41" s="24">
        <f>Global!B48</f>
        <v>0</v>
      </c>
      <c r="C41" s="5">
        <f>Global!C48</f>
        <v>0</v>
      </c>
      <c r="D41" s="23">
        <f>Global!D48</f>
        <v>0</v>
      </c>
      <c r="E41" s="6">
        <f>Global!E48</f>
        <v>0</v>
      </c>
      <c r="F41" s="6">
        <f>Global!F48</f>
        <v>0</v>
      </c>
      <c r="G41" s="129">
        <f>Global!G48</f>
        <v>0</v>
      </c>
      <c r="H41" s="129">
        <f>Global!H48</f>
        <v>0</v>
      </c>
      <c r="I41" s="129">
        <f>Global!I48</f>
        <v>0</v>
      </c>
      <c r="J41" s="129">
        <f>Global!J48</f>
        <v>0</v>
      </c>
      <c r="K41" s="129">
        <f>Global!K48</f>
        <v>0</v>
      </c>
      <c r="L41" s="129">
        <f>Global!L48</f>
        <v>0</v>
      </c>
      <c r="M41" s="7">
        <f>Global!M48</f>
        <v>0</v>
      </c>
      <c r="N41" s="8">
        <f>Global!N48</f>
        <v>0</v>
      </c>
      <c r="O41" s="124"/>
    </row>
    <row r="42" spans="1:15" ht="35.1" customHeight="1" x14ac:dyDescent="0.25">
      <c r="A42" s="134">
        <f>Global!A49</f>
        <v>0</v>
      </c>
      <c r="B42" s="24">
        <f>Global!B49</f>
        <v>0</v>
      </c>
      <c r="C42" s="5">
        <f>Global!C49</f>
        <v>0</v>
      </c>
      <c r="D42" s="23">
        <f>Global!D49</f>
        <v>0</v>
      </c>
      <c r="E42" s="6">
        <f>Global!E49</f>
        <v>0</v>
      </c>
      <c r="F42" s="6">
        <f>Global!F49</f>
        <v>0</v>
      </c>
      <c r="G42" s="129">
        <f>Global!G49</f>
        <v>0</v>
      </c>
      <c r="H42" s="129">
        <f>Global!H49</f>
        <v>0</v>
      </c>
      <c r="I42" s="129">
        <f>Global!I49</f>
        <v>0</v>
      </c>
      <c r="J42" s="129">
        <f>Global!J49</f>
        <v>0</v>
      </c>
      <c r="K42" s="129">
        <f>Global!K49</f>
        <v>0</v>
      </c>
      <c r="L42" s="129">
        <f>Global!L49</f>
        <v>0</v>
      </c>
      <c r="M42" s="7">
        <f>Global!M49</f>
        <v>0</v>
      </c>
      <c r="N42" s="8">
        <f>Global!N49</f>
        <v>0</v>
      </c>
      <c r="O42" s="124"/>
    </row>
    <row r="43" spans="1:15" ht="35.1" customHeight="1" x14ac:dyDescent="0.25">
      <c r="A43" s="134">
        <f>Global!A46</f>
        <v>0</v>
      </c>
      <c r="B43" s="24">
        <f>Global!B46</f>
        <v>0</v>
      </c>
      <c r="C43" s="5">
        <f>Global!C46</f>
        <v>0</v>
      </c>
      <c r="D43" s="23">
        <f>Global!D46</f>
        <v>0</v>
      </c>
      <c r="E43" s="6">
        <f>Global!E46</f>
        <v>0</v>
      </c>
      <c r="F43" s="6">
        <f>Global!F46</f>
        <v>0</v>
      </c>
      <c r="G43" s="129">
        <f>Global!G46</f>
        <v>0</v>
      </c>
      <c r="H43" s="129">
        <f>Global!H46</f>
        <v>0</v>
      </c>
      <c r="I43" s="129">
        <f>Global!I46</f>
        <v>0</v>
      </c>
      <c r="J43" s="129">
        <f>Global!J46</f>
        <v>0</v>
      </c>
      <c r="K43" s="129">
        <f>Global!K46</f>
        <v>0</v>
      </c>
      <c r="L43" s="129">
        <f>Global!L46</f>
        <v>0</v>
      </c>
      <c r="M43" s="7">
        <f>Global!M46</f>
        <v>0</v>
      </c>
      <c r="N43" s="8">
        <f>Global!N46</f>
        <v>0</v>
      </c>
      <c r="O43" s="124"/>
    </row>
    <row r="44" spans="1:15" ht="35.1" customHeight="1" x14ac:dyDescent="0.25">
      <c r="A44" s="134">
        <f>Global!A50</f>
        <v>0</v>
      </c>
      <c r="B44" s="24">
        <f>Global!B50</f>
        <v>0</v>
      </c>
      <c r="C44" s="5">
        <f>Global!C50</f>
        <v>0</v>
      </c>
      <c r="D44" s="23">
        <f>Global!D50</f>
        <v>0</v>
      </c>
      <c r="E44" s="6">
        <f>Global!E50</f>
        <v>0</v>
      </c>
      <c r="F44" s="6">
        <f>Global!F50</f>
        <v>0</v>
      </c>
      <c r="G44" s="129">
        <f>Global!G50</f>
        <v>0</v>
      </c>
      <c r="H44" s="129">
        <f>Global!H50</f>
        <v>0</v>
      </c>
      <c r="I44" s="129">
        <f>Global!I50</f>
        <v>0</v>
      </c>
      <c r="J44" s="129">
        <f>Global!J50</f>
        <v>0</v>
      </c>
      <c r="K44" s="129">
        <f>Global!K50</f>
        <v>0</v>
      </c>
      <c r="L44" s="129">
        <f>Global!L50</f>
        <v>0</v>
      </c>
      <c r="M44" s="7">
        <f>Global!M50</f>
        <v>0</v>
      </c>
      <c r="N44" s="8">
        <f>Global!N50</f>
        <v>0</v>
      </c>
      <c r="O44" s="124"/>
    </row>
    <row r="45" spans="1:15" ht="35.1" customHeight="1" x14ac:dyDescent="0.25">
      <c r="A45" s="134">
        <f>Global!A51</f>
        <v>0</v>
      </c>
      <c r="B45" s="24">
        <f>Global!B51</f>
        <v>0</v>
      </c>
      <c r="C45" s="5">
        <f>Global!C51</f>
        <v>0</v>
      </c>
      <c r="D45" s="23">
        <f>Global!D51</f>
        <v>0</v>
      </c>
      <c r="E45" s="6">
        <f>Global!E51</f>
        <v>0</v>
      </c>
      <c r="F45" s="6">
        <f>Global!F51</f>
        <v>0</v>
      </c>
      <c r="G45" s="129">
        <f>Global!G51</f>
        <v>0</v>
      </c>
      <c r="H45" s="129">
        <f>Global!H51</f>
        <v>0</v>
      </c>
      <c r="I45" s="129">
        <f>Global!I51</f>
        <v>0</v>
      </c>
      <c r="J45" s="129">
        <f>Global!J51</f>
        <v>0</v>
      </c>
      <c r="K45" s="129">
        <f>Global!K51</f>
        <v>0</v>
      </c>
      <c r="L45" s="129">
        <f>Global!L51</f>
        <v>0</v>
      </c>
      <c r="M45" s="7">
        <f>Global!M51</f>
        <v>0</v>
      </c>
      <c r="N45" s="8">
        <f>Global!N51</f>
        <v>0</v>
      </c>
      <c r="O45" s="124"/>
    </row>
    <row r="46" spans="1:15" ht="35.1" customHeight="1" x14ac:dyDescent="0.25">
      <c r="A46" s="134">
        <f>Global!A47</f>
        <v>0</v>
      </c>
      <c r="B46" s="24">
        <f>Global!B47</f>
        <v>0</v>
      </c>
      <c r="C46" s="5">
        <f>Global!C47</f>
        <v>0</v>
      </c>
      <c r="D46" s="23">
        <f>Global!D47</f>
        <v>0</v>
      </c>
      <c r="E46" s="6">
        <f>Global!E47</f>
        <v>0</v>
      </c>
      <c r="F46" s="6">
        <f>Global!F47</f>
        <v>0</v>
      </c>
      <c r="G46" s="129">
        <f>Global!G47</f>
        <v>0</v>
      </c>
      <c r="H46" s="129">
        <f>Global!H47</f>
        <v>0</v>
      </c>
      <c r="I46" s="129">
        <f>Global!I47</f>
        <v>0</v>
      </c>
      <c r="J46" s="129">
        <f>Global!J47</f>
        <v>0</v>
      </c>
      <c r="K46" s="129">
        <f>Global!K47</f>
        <v>0</v>
      </c>
      <c r="L46" s="129">
        <f>Global!L47</f>
        <v>0</v>
      </c>
      <c r="M46" s="7">
        <f>Global!M47</f>
        <v>0</v>
      </c>
      <c r="N46" s="8">
        <f>Global!N47</f>
        <v>0</v>
      </c>
      <c r="O46" s="124"/>
    </row>
    <row r="47" spans="1:15" ht="35.1" customHeight="1" x14ac:dyDescent="0.25">
      <c r="A47" s="134">
        <f>Global!A52</f>
        <v>0</v>
      </c>
      <c r="B47" s="24">
        <f>Global!B52</f>
        <v>0</v>
      </c>
      <c r="C47" s="5">
        <f>Global!C52</f>
        <v>0</v>
      </c>
      <c r="D47" s="23">
        <f>Global!D52</f>
        <v>0</v>
      </c>
      <c r="E47" s="6">
        <f>Global!E52</f>
        <v>0</v>
      </c>
      <c r="F47" s="6">
        <f>Global!F52</f>
        <v>0</v>
      </c>
      <c r="G47" s="129">
        <f>Global!G52</f>
        <v>0</v>
      </c>
      <c r="H47" s="129">
        <f>Global!H52</f>
        <v>0</v>
      </c>
      <c r="I47" s="129">
        <f>Global!I52</f>
        <v>0</v>
      </c>
      <c r="J47" s="129">
        <f>Global!J52</f>
        <v>0</v>
      </c>
      <c r="K47" s="129">
        <f>Global!K52</f>
        <v>0</v>
      </c>
      <c r="L47" s="129">
        <f>Global!L52</f>
        <v>0</v>
      </c>
      <c r="M47" s="7">
        <f>Global!M52</f>
        <v>0</v>
      </c>
      <c r="N47" s="8">
        <f>Global!N52</f>
        <v>0</v>
      </c>
      <c r="O47" s="124"/>
    </row>
    <row r="48" spans="1:15" ht="35.1" customHeight="1" x14ac:dyDescent="0.25">
      <c r="A48" s="134">
        <f>Global!A53</f>
        <v>0</v>
      </c>
      <c r="B48" s="24">
        <f>Global!B53</f>
        <v>0</v>
      </c>
      <c r="C48" s="5">
        <f>Global!C53</f>
        <v>0</v>
      </c>
      <c r="D48" s="23">
        <f>Global!D53</f>
        <v>0</v>
      </c>
      <c r="E48" s="6">
        <f>Global!E53</f>
        <v>0</v>
      </c>
      <c r="F48" s="6">
        <f>Global!F53</f>
        <v>0</v>
      </c>
      <c r="G48" s="129">
        <f>Global!G53</f>
        <v>0</v>
      </c>
      <c r="H48" s="129">
        <f>Global!H53</f>
        <v>0</v>
      </c>
      <c r="I48" s="129">
        <f>Global!I53</f>
        <v>0</v>
      </c>
      <c r="J48" s="129">
        <f>Global!J53</f>
        <v>0</v>
      </c>
      <c r="K48" s="129">
        <f>Global!K53</f>
        <v>0</v>
      </c>
      <c r="L48" s="129">
        <f>Global!L53</f>
        <v>0</v>
      </c>
      <c r="M48" s="7">
        <f>Global!M53</f>
        <v>0</v>
      </c>
      <c r="N48" s="8">
        <f>Global!N53</f>
        <v>0</v>
      </c>
      <c r="O48" s="124"/>
    </row>
    <row r="49" spans="1:15" ht="25.15" customHeight="1" x14ac:dyDescent="0.25">
      <c r="A49" s="134">
        <f>Global!A54</f>
        <v>0</v>
      </c>
      <c r="B49" s="24">
        <f>Global!B54</f>
        <v>0</v>
      </c>
      <c r="C49" s="5">
        <f>Global!C54</f>
        <v>0</v>
      </c>
      <c r="D49" s="23">
        <f>Global!D54</f>
        <v>0</v>
      </c>
      <c r="E49" s="6">
        <f>Global!E54</f>
        <v>0</v>
      </c>
      <c r="F49" s="6">
        <f>Global!F54</f>
        <v>0</v>
      </c>
      <c r="G49" s="129">
        <f>Global!G54</f>
        <v>0</v>
      </c>
      <c r="H49" s="129">
        <f>Global!H54</f>
        <v>0</v>
      </c>
      <c r="I49" s="129">
        <f>Global!I54</f>
        <v>0</v>
      </c>
      <c r="J49" s="129">
        <f>Global!J54</f>
        <v>0</v>
      </c>
      <c r="K49" s="129">
        <f>Global!K54</f>
        <v>0</v>
      </c>
      <c r="L49" s="129">
        <f>Global!L54</f>
        <v>0</v>
      </c>
      <c r="M49" s="7">
        <f>Global!M54</f>
        <v>0</v>
      </c>
      <c r="N49" s="8">
        <f>Global!N54</f>
        <v>0</v>
      </c>
      <c r="O49" s="124"/>
    </row>
    <row r="50" spans="1:15" ht="25.15" customHeight="1" x14ac:dyDescent="0.25">
      <c r="A50" s="134">
        <f>Global!A68</f>
        <v>0</v>
      </c>
      <c r="B50" s="24">
        <f>Global!B68</f>
        <v>0</v>
      </c>
      <c r="C50" s="5">
        <f>Global!C68</f>
        <v>0</v>
      </c>
      <c r="D50" s="23">
        <f>Global!D68</f>
        <v>0</v>
      </c>
      <c r="E50" s="6">
        <f>Global!E68</f>
        <v>0</v>
      </c>
      <c r="F50" s="6">
        <f>Global!F68</f>
        <v>0</v>
      </c>
      <c r="G50" s="129">
        <f>Global!G68</f>
        <v>0</v>
      </c>
      <c r="H50" s="129">
        <f>Global!H68</f>
        <v>0</v>
      </c>
      <c r="I50" s="129">
        <f>Global!I68</f>
        <v>0</v>
      </c>
      <c r="J50" s="129">
        <f>Global!J68</f>
        <v>0</v>
      </c>
      <c r="K50" s="129">
        <f>Global!K68</f>
        <v>0</v>
      </c>
      <c r="L50" s="129">
        <f>Global!L68</f>
        <v>0</v>
      </c>
      <c r="M50" s="7">
        <f>Global!M68</f>
        <v>0</v>
      </c>
      <c r="N50" s="8">
        <f>Global!N68</f>
        <v>0</v>
      </c>
      <c r="O50" s="124"/>
    </row>
    <row r="51" spans="1:15" ht="25.15" customHeight="1" x14ac:dyDescent="0.25">
      <c r="A51" s="136"/>
      <c r="B51" s="137"/>
      <c r="C51" s="138"/>
      <c r="D51" s="139"/>
      <c r="E51" s="140"/>
      <c r="F51" s="140"/>
      <c r="G51" s="141"/>
      <c r="H51" s="141"/>
      <c r="I51" s="141"/>
      <c r="J51" s="141"/>
      <c r="K51" s="141"/>
      <c r="L51" s="141"/>
      <c r="M51" s="142"/>
      <c r="N51" s="143"/>
      <c r="O51" s="144"/>
    </row>
    <row r="52" spans="1:15" x14ac:dyDescent="0.25">
      <c r="L52" s="1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19" sqref="D19"/>
    </sheetView>
  </sheetViews>
  <sheetFormatPr baseColWidth="10" defaultRowHeight="15" x14ac:dyDescent="0.25"/>
  <cols>
    <col min="1" max="1" width="25.140625" bestFit="1" customWidth="1"/>
    <col min="2" max="2" width="11.7109375" customWidth="1"/>
    <col min="3" max="3" width="15.28515625" customWidth="1"/>
    <col min="5" max="5" width="11.7109375" customWidth="1"/>
    <col min="7" max="7" width="15.5703125" bestFit="1" customWidth="1"/>
    <col min="8" max="8" width="14.7109375" bestFit="1" customWidth="1"/>
    <col min="9" max="9" width="15.5703125" bestFit="1" customWidth="1"/>
  </cols>
  <sheetData>
    <row r="1" spans="1:9" s="145" customFormat="1" ht="30" customHeight="1" x14ac:dyDescent="0.25">
      <c r="A1" s="145" t="s">
        <v>31</v>
      </c>
      <c r="B1" s="145" t="s">
        <v>4</v>
      </c>
      <c r="C1" s="145" t="s">
        <v>34</v>
      </c>
      <c r="D1" s="145" t="s">
        <v>5</v>
      </c>
      <c r="E1" s="145" t="s">
        <v>6</v>
      </c>
      <c r="F1" s="145" t="s">
        <v>32</v>
      </c>
      <c r="G1" s="145" t="s">
        <v>57</v>
      </c>
      <c r="H1" s="145" t="s">
        <v>56</v>
      </c>
      <c r="I1" s="145" t="s">
        <v>55</v>
      </c>
    </row>
    <row r="2" spans="1:9" s="39" customFormat="1" ht="30" customHeight="1" x14ac:dyDescent="0.25">
      <c r="A2" s="40" t="str">
        <f>Global!Q10</f>
        <v>VICHY</v>
      </c>
      <c r="B2" s="41">
        <f>SUMIF(Tableau1[LIEUX DE DEPOTS],Tableau2[[#This Row],[LIEU]],Tableau1[ORANGES])</f>
        <v>0</v>
      </c>
      <c r="C2" s="41">
        <f>SUMIF(Tableau1[LIEUX DE DEPOTS],Tableau2[[#This Row],[LIEU]],Tableau1[CLÉMENTINES])</f>
        <v>0</v>
      </c>
      <c r="D2" s="41">
        <f>SUMIF(Tableau1[LIEUX DE DEPOTS],Tableau2[[#This Row],[LIEU]],Tableau1[CITRONS])</f>
        <v>0</v>
      </c>
      <c r="E2" s="41">
        <f>SUMIF(Tableau1[LIEUX DE DEPOTS],Tableau2[[#This Row],[LIEU]],Tableau1[POMELOS])</f>
        <v>0</v>
      </c>
      <c r="F2" s="41">
        <f>SUMIF(Tableau1[LIEUX DE DEPOTS],Tableau2[[#This Row],[LIEU]],Tableau1[HUILE D''OLIVE])</f>
        <v>0</v>
      </c>
      <c r="G2" s="41">
        <f>SUMIF(Tableau1[LIEUX DE DEPOTS],Tableau2[[#This Row],[LIEU]],Tableau1[AMANDES AVEC PEAU])</f>
        <v>0</v>
      </c>
      <c r="H2" s="41">
        <f>SUMIF(Tableau1[LIEUX DE DEPOTS],Tableau2[[#This Row],[LIEU]],Tableau1[AMANDES BLANCHES])</f>
        <v>0</v>
      </c>
      <c r="I2" s="41">
        <f>SUMIF(Tableau1[LIEUX DE DEPOTS],Tableau2[[#This Row],[LIEU]],Tableau1[POUDRE D''AMANDE])</f>
        <v>0</v>
      </c>
    </row>
    <row r="3" spans="1:9" s="39" customFormat="1" ht="30" customHeight="1" x14ac:dyDescent="0.25">
      <c r="A3" s="40" t="str">
        <f>Global!Q11</f>
        <v>CUSSET</v>
      </c>
      <c r="B3" s="41">
        <f>SUMIF(Tableau1[LIEUX DE DEPOTS],Tableau2[[#This Row],[LIEU]],Tableau1[ORANGES])</f>
        <v>0</v>
      </c>
      <c r="C3" s="41">
        <f>SUMIF(Tableau1[LIEUX DE DEPOTS],Tableau2[[#This Row],[LIEU]],Tableau1[CLÉMENTINES])</f>
        <v>0</v>
      </c>
      <c r="D3" s="41">
        <f>SUMIF(Tableau1[LIEUX DE DEPOTS],Tableau2[[#This Row],[LIEU]],Tableau1[CITRONS])</f>
        <v>0</v>
      </c>
      <c r="E3" s="41">
        <f>SUMIF(Tableau1[LIEUX DE DEPOTS],Tableau2[[#This Row],[LIEU]],Tableau1[POMELOS])</f>
        <v>0</v>
      </c>
      <c r="F3" s="41">
        <f>SUMIF(Tableau1[LIEUX DE DEPOTS],Tableau2[[#This Row],[LIEU]],Tableau1[HUILE D''OLIVE])</f>
        <v>0</v>
      </c>
      <c r="G3" s="41">
        <f>SUMIF(Tableau1[LIEUX DE DEPOTS],Tableau2[[#This Row],[LIEU]],Tableau1[AMANDES AVEC PEAU])</f>
        <v>0</v>
      </c>
      <c r="H3" s="41">
        <f>SUMIF(Tableau1[LIEUX DE DEPOTS],Tableau2[[#This Row],[LIEU]],Tableau1[AMANDES BLANCHES])</f>
        <v>0</v>
      </c>
      <c r="I3" s="41">
        <f>SUMIF(Tableau1[LIEUX DE DEPOTS],Tableau2[[#This Row],[LIEU]],Tableau1[POUDRE D''AMANDE])</f>
        <v>0</v>
      </c>
    </row>
    <row r="4" spans="1:9" s="39" customFormat="1" ht="30" customHeight="1" x14ac:dyDescent="0.25">
      <c r="A4" s="40" t="str">
        <f>Global!Q12</f>
        <v>BELLERIVE</v>
      </c>
      <c r="B4" s="41">
        <f>SUMIF(Tableau1[LIEUX DE DEPOTS],Tableau2[[#This Row],[LIEU]],Tableau1[ORANGES])</f>
        <v>0</v>
      </c>
      <c r="C4" s="41">
        <f>SUMIF(Tableau1[LIEUX DE DEPOTS],Tableau2[[#This Row],[LIEU]],Tableau1[CLÉMENTINES])</f>
        <v>0</v>
      </c>
      <c r="D4" s="41">
        <f>SUMIF(Tableau1[LIEUX DE DEPOTS],Tableau2[[#This Row],[LIEU]],Tableau1[CITRONS])</f>
        <v>0</v>
      </c>
      <c r="E4" s="41">
        <f>SUMIF(Tableau1[LIEUX DE DEPOTS],Tableau2[[#This Row],[LIEU]],Tableau1[POMELOS])</f>
        <v>0</v>
      </c>
      <c r="F4" s="41">
        <f>SUMIF(Tableau1[LIEUX DE DEPOTS],Tableau2[[#This Row],[LIEU]],Tableau1[HUILE D''OLIVE])</f>
        <v>0</v>
      </c>
      <c r="G4" s="41">
        <f>SUMIF(Tableau1[LIEUX DE DEPOTS],Tableau2[[#This Row],[LIEU]],Tableau1[AMANDES AVEC PEAU])</f>
        <v>0</v>
      </c>
      <c r="H4" s="41">
        <f>SUMIF(Tableau1[LIEUX DE DEPOTS],Tableau2[[#This Row],[LIEU]],Tableau1[AMANDES BLANCHES])</f>
        <v>0</v>
      </c>
      <c r="I4" s="41">
        <f>SUMIF(Tableau1[LIEUX DE DEPOTS],Tableau2[[#This Row],[LIEU]],Tableau1[POUDRE D''AMANDE])</f>
        <v>0</v>
      </c>
    </row>
    <row r="5" spans="1:9" s="39" customFormat="1" ht="30" customHeight="1" x14ac:dyDescent="0.25">
      <c r="A5" s="40" t="str">
        <f>Global!Q13</f>
        <v>ARRONNES</v>
      </c>
      <c r="B5" s="41">
        <f>SUMIF(Tableau1[LIEUX DE DEPOTS],Tableau2[[#This Row],[LIEU]],Tableau1[ORANGES])</f>
        <v>13</v>
      </c>
      <c r="C5" s="41">
        <f>SUMIF(Tableau1[LIEUX DE DEPOTS],Tableau2[[#This Row],[LIEU]],Tableau1[CLÉMENTINES])</f>
        <v>20</v>
      </c>
      <c r="D5" s="41">
        <f>SUMIF(Tableau1[LIEUX DE DEPOTS],Tableau2[[#This Row],[LIEU]],Tableau1[CITRONS])</f>
        <v>11</v>
      </c>
      <c r="E5" s="41">
        <f>SUMIF(Tableau1[LIEUX DE DEPOTS],Tableau2[[#This Row],[LIEU]],Tableau1[POMELOS])</f>
        <v>8</v>
      </c>
      <c r="F5" s="41">
        <f>SUMIF(Tableau1[LIEUX DE DEPOTS],Tableau2[[#This Row],[LIEU]],Tableau1[HUILE D''OLIVE])</f>
        <v>0</v>
      </c>
      <c r="G5" s="41">
        <f>SUMIF(Tableau1[LIEUX DE DEPOTS],Tableau2[[#This Row],[LIEU]],Tableau1[AMANDES AVEC PEAU])</f>
        <v>0</v>
      </c>
      <c r="H5" s="41">
        <f>SUMIF(Tableau1[LIEUX DE DEPOTS],Tableau2[[#This Row],[LIEU]],Tableau1[AMANDES BLANCHES])</f>
        <v>0</v>
      </c>
      <c r="I5" s="41">
        <f>SUMIF(Tableau1[LIEUX DE DEPOTS],Tableau2[[#This Row],[LIEU]],Tableau1[POUDRE D''AMANDE])</f>
        <v>0</v>
      </c>
    </row>
    <row r="6" spans="1:9" s="39" customFormat="1" ht="30" customHeight="1" x14ac:dyDescent="0.25">
      <c r="A6" s="40" t="str">
        <f>Global!Q14</f>
        <v>LE MAYET</v>
      </c>
      <c r="B6" s="41">
        <f>SUMIF(Tableau1[LIEUX DE DEPOTS],Tableau2[[#This Row],[LIEU]],Tableau1[ORANGES])</f>
        <v>0</v>
      </c>
      <c r="C6" s="41">
        <f>SUMIF(Tableau1[LIEUX DE DEPOTS],Tableau2[[#This Row],[LIEU]],Tableau1[CLÉMENTINES])</f>
        <v>0</v>
      </c>
      <c r="D6" s="41">
        <f>SUMIF(Tableau1[LIEUX DE DEPOTS],Tableau2[[#This Row],[LIEU]],Tableau1[CITRONS])</f>
        <v>0</v>
      </c>
      <c r="E6" s="41">
        <f>SUMIF(Tableau1[LIEUX DE DEPOTS],Tableau2[[#This Row],[LIEU]],Tableau1[POMELOS])</f>
        <v>0</v>
      </c>
      <c r="F6" s="41">
        <f>SUMIF(Tableau1[LIEUX DE DEPOTS],Tableau2[[#This Row],[LIEU]],Tableau1[HUILE D''OLIVE])</f>
        <v>0</v>
      </c>
      <c r="G6" s="41">
        <f>SUMIF(Tableau1[LIEUX DE DEPOTS],Tableau2[[#This Row],[LIEU]],Tableau1[AMANDES AVEC PEAU])</f>
        <v>0</v>
      </c>
      <c r="H6" s="41">
        <f>SUMIF(Tableau1[LIEUX DE DEPOTS],Tableau2[[#This Row],[LIEU]],Tableau1[AMANDES BLANCHES])</f>
        <v>0</v>
      </c>
      <c r="I6" s="41">
        <f>SUMIF(Tableau1[LIEUX DE DEPOTS],Tableau2[[#This Row],[LIEU]],Tableau1[POUDRE D''AMANDE])</f>
        <v>0</v>
      </c>
    </row>
    <row r="7" spans="1:9" s="39" customFormat="1" ht="30" hidden="1" customHeight="1" x14ac:dyDescent="0.25">
      <c r="A7" s="40" t="str">
        <f>Global!Q15</f>
        <v>LE MAYET SESC</v>
      </c>
      <c r="B7" s="41">
        <f>SUMIF(Tableau1[LIEUX DE DEPOTS],Tableau2[[#This Row],[LIEU]],Tableau1[ORANGES])</f>
        <v>0</v>
      </c>
      <c r="C7" s="41">
        <f>SUMIF(Tableau1[LIEUX DE DEPOTS],Tableau2[[#This Row],[LIEU]],Tableau1[CLÉMENTINES])</f>
        <v>0</v>
      </c>
      <c r="D7" s="41">
        <f>SUMIF(Tableau1[LIEUX DE DEPOTS],Tableau2[[#This Row],[LIEU]],Tableau1[CITRONS])</f>
        <v>0</v>
      </c>
      <c r="E7" s="41">
        <f>SUMIF(Tableau1[LIEUX DE DEPOTS],Tableau2[[#This Row],[LIEU]],Tableau1[POMELOS])</f>
        <v>0</v>
      </c>
      <c r="F7" s="41">
        <f>SUMIF(Tableau1[LIEUX DE DEPOTS],Tableau2[[#This Row],[LIEU]],Tableau1[HUILE D''OLIVE])</f>
        <v>0</v>
      </c>
      <c r="G7" s="41">
        <f>SUMIF(Tableau1[LIEUX DE DEPOTS],Tableau2[[#This Row],[LIEU]],Tableau1[AMANDES AVEC PEAU])</f>
        <v>0</v>
      </c>
      <c r="H7" s="41">
        <f>SUMIF(Tableau1[LIEUX DE DEPOTS],Tableau2[[#This Row],[LIEU]],Tableau1[AMANDES BLANCHES])</f>
        <v>0</v>
      </c>
      <c r="I7" s="41">
        <f>SUMIF(Tableau1[LIEUX DE DEPOTS],Tableau2[[#This Row],[LIEU]],Tableau1[POUDRE D''AMANDE])</f>
        <v>0</v>
      </c>
    </row>
    <row r="8" spans="1:9" s="39" customFormat="1" ht="30" customHeight="1" x14ac:dyDescent="0.25">
      <c r="A8" s="40" t="str">
        <f>Global!Q16</f>
        <v>LE VERNET</v>
      </c>
      <c r="B8" s="41">
        <f>SUMIF(Tableau1[LIEUX DE DEPOTS],Tableau2[[#This Row],[LIEU]],Tableau1[ORANGES])</f>
        <v>0</v>
      </c>
      <c r="C8" s="41">
        <f>SUMIF(Tableau1[LIEUX DE DEPOTS],Tableau2[[#This Row],[LIEU]],Tableau1[CLÉMENTINES])</f>
        <v>0</v>
      </c>
      <c r="D8" s="41">
        <f>SUMIF(Tableau1[LIEUX DE DEPOTS],Tableau2[[#This Row],[LIEU]],Tableau1[CITRONS])</f>
        <v>0</v>
      </c>
      <c r="E8" s="41">
        <f>SUMIF(Tableau1[LIEUX DE DEPOTS],Tableau2[[#This Row],[LIEU]],Tableau1[POMELOS])</f>
        <v>0</v>
      </c>
      <c r="F8" s="41">
        <f>SUMIF(Tableau1[LIEUX DE DEPOTS],Tableau2[[#This Row],[LIEU]],Tableau1[HUILE D''OLIVE])</f>
        <v>0</v>
      </c>
      <c r="G8" s="41">
        <f>SUMIF(Tableau1[LIEUX DE DEPOTS],Tableau2[[#This Row],[LIEU]],Tableau1[AMANDES AVEC PEAU])</f>
        <v>0</v>
      </c>
      <c r="H8" s="41">
        <f>SUMIF(Tableau1[LIEUX DE DEPOTS],Tableau2[[#This Row],[LIEU]],Tableau1[AMANDES BLANCHES])</f>
        <v>0</v>
      </c>
      <c r="I8" s="41">
        <f>SUMIF(Tableau1[LIEUX DE DEPOTS],Tableau2[[#This Row],[LIEU]],Tableau1[POUDRE D''AMANDE])</f>
        <v>0</v>
      </c>
    </row>
    <row r="9" spans="1:9" s="39" customFormat="1" ht="30" customHeight="1" x14ac:dyDescent="0.25">
      <c r="A9" s="40" t="str">
        <f>Global!Q17</f>
        <v>VENDAT</v>
      </c>
      <c r="B9" s="41">
        <f>SUMIF(Tableau1[LIEUX DE DEPOTS],Tableau2[[#This Row],[LIEU]],Tableau1[ORANGES])</f>
        <v>0</v>
      </c>
      <c r="C9" s="41">
        <f>SUMIF(Tableau1[LIEUX DE DEPOTS],Tableau2[[#This Row],[LIEU]],Tableau1[CLÉMENTINES])</f>
        <v>0</v>
      </c>
      <c r="D9" s="41">
        <f>SUMIF(Tableau1[LIEUX DE DEPOTS],Tableau2[[#This Row],[LIEU]],Tableau1[CITRONS])</f>
        <v>0</v>
      </c>
      <c r="E9" s="41">
        <f>SUMIF(Tableau1[LIEUX DE DEPOTS],Tableau2[[#This Row],[LIEU]],Tableau1[POMELOS])</f>
        <v>0</v>
      </c>
      <c r="F9" s="41">
        <f>SUMIF(Tableau1[LIEUX DE DEPOTS],Tableau2[[#This Row],[LIEU]],Tableau1[HUILE D''OLIVE])</f>
        <v>0</v>
      </c>
      <c r="G9" s="41">
        <f>SUMIF(Tableau1[LIEUX DE DEPOTS],Tableau2[[#This Row],[LIEU]],Tableau1[AMANDES AVEC PEAU])</f>
        <v>0</v>
      </c>
      <c r="H9" s="41">
        <f>SUMIF(Tableau1[LIEUX DE DEPOTS],Tableau2[[#This Row],[LIEU]],Tableau1[AMANDES BLANCHES])</f>
        <v>0</v>
      </c>
      <c r="I9" s="41">
        <f>SUMIF(Tableau1[LIEUX DE DEPOTS],Tableau2[[#This Row],[LIEU]],Tableau1[POUDRE D''AMANDE])</f>
        <v>0</v>
      </c>
    </row>
    <row r="10" spans="1:9" s="39" customFormat="1" ht="30" customHeight="1" x14ac:dyDescent="0.25">
      <c r="A10" s="40" t="str">
        <f>Global!Q18</f>
        <v>BROUT-VERNET</v>
      </c>
      <c r="B10" s="41">
        <f>SUMIF(Tableau1[LIEUX DE DEPOTS],Tableau2[[#This Row],[LIEU]],Tableau1[ORANGES])</f>
        <v>0</v>
      </c>
      <c r="C10" s="41">
        <f>SUMIF(Tableau1[LIEUX DE DEPOTS],Tableau2[[#This Row],[LIEU]],Tableau1[CLÉMENTINES])</f>
        <v>0</v>
      </c>
      <c r="D10" s="41">
        <f>SUMIF(Tableau1[LIEUX DE DEPOTS],Tableau2[[#This Row],[LIEU]],Tableau1[CITRONS])</f>
        <v>0</v>
      </c>
      <c r="E10" s="41">
        <f>SUMIF(Tableau1[LIEUX DE DEPOTS],Tableau2[[#This Row],[LIEU]],Tableau1[POMELOS])</f>
        <v>0</v>
      </c>
      <c r="F10" s="41">
        <f>SUMIF(Tableau1[LIEUX DE DEPOTS],Tableau2[[#This Row],[LIEU]],Tableau1[HUILE D''OLIVE])</f>
        <v>0</v>
      </c>
      <c r="G10" s="41">
        <f>SUMIF(Tableau1[LIEUX DE DEPOTS],Tableau2[[#This Row],[LIEU]],Tableau1[AMANDES AVEC PEAU])</f>
        <v>0</v>
      </c>
      <c r="H10" s="41">
        <f>SUMIF(Tableau1[LIEUX DE DEPOTS],Tableau2[[#This Row],[LIEU]],Tableau1[AMANDES BLANCHES])</f>
        <v>0</v>
      </c>
      <c r="I10" s="41">
        <f>SUMIF(Tableau1[LIEUX DE DEPOTS],Tableau2[[#This Row],[LIEU]],Tableau1[POUDRE D''AMANDE])</f>
        <v>0</v>
      </c>
    </row>
    <row r="11" spans="1:9" s="39" customFormat="1" ht="30" customHeight="1" x14ac:dyDescent="0.25">
      <c r="A11" s="40" t="str">
        <f>Global!Q19</f>
        <v>RESTOS</v>
      </c>
      <c r="B11" s="41">
        <f>SUMIF(Tableau1[LIEUX DE DEPOTS],Tableau2[[#This Row],[LIEU]],Tableau1[ORANGES])</f>
        <v>0</v>
      </c>
      <c r="C11" s="41">
        <f>SUMIF(Tableau1[LIEUX DE DEPOTS],Tableau2[[#This Row],[LIEU]],Tableau1[CLÉMENTINES])</f>
        <v>0</v>
      </c>
      <c r="D11" s="41">
        <f>SUMIF(Tableau1[LIEUX DE DEPOTS],Tableau2[[#This Row],[LIEU]],Tableau1[CITRONS])</f>
        <v>0</v>
      </c>
      <c r="E11" s="41">
        <f>SUMIF(Tableau1[LIEUX DE DEPOTS],Tableau2[[#This Row],[LIEU]],Tableau1[POMELOS])</f>
        <v>0</v>
      </c>
      <c r="F11" s="41">
        <f>SUMIF(Tableau1[LIEUX DE DEPOTS],Tableau2[[#This Row],[LIEU]],Tableau1[HUILE D''OLIVE])</f>
        <v>0</v>
      </c>
      <c r="G11" s="41">
        <f>SUMIF(Tableau1[LIEUX DE DEPOTS],Tableau2[[#This Row],[LIEU]],Tableau1[AMANDES AVEC PEAU])</f>
        <v>0</v>
      </c>
      <c r="H11" s="41">
        <f>SUMIF(Tableau1[LIEUX DE DEPOTS],Tableau2[[#This Row],[LIEU]],Tableau1[AMANDES BLANCHES])</f>
        <v>0</v>
      </c>
      <c r="I11" s="41">
        <f>SUMIF(Tableau1[LIEUX DE DEPOTS],Tableau2[[#This Row],[LIEU]],Tableau1[POUDRE D''AMANDE])</f>
        <v>0</v>
      </c>
    </row>
    <row r="12" spans="1:9" s="39" customFormat="1" ht="30" customHeight="1" x14ac:dyDescent="0.25">
      <c r="A12" s="40" t="str">
        <f>Global!Q20</f>
        <v>MARCHÉ COUVERT</v>
      </c>
      <c r="B12" s="41">
        <f>SUMIF(Tableau1[LIEUX DE DEPOTS],Tableau2[[#This Row],[LIEU]],Tableau1[ORANGES])</f>
        <v>0</v>
      </c>
      <c r="C12" s="41">
        <f>SUMIF(Tableau1[LIEUX DE DEPOTS],Tableau2[[#This Row],[LIEU]],Tableau1[CLÉMENTINES])</f>
        <v>0</v>
      </c>
      <c r="D12" s="41">
        <f>SUMIF(Tableau1[LIEUX DE DEPOTS],Tableau2[[#This Row],[LIEU]],Tableau1[CITRONS])</f>
        <v>0</v>
      </c>
      <c r="E12" s="41">
        <f>SUMIF(Tableau1[LIEUX DE DEPOTS],Tableau2[[#This Row],[LIEU]],Tableau1[POMELOS])</f>
        <v>0</v>
      </c>
      <c r="F12" s="41">
        <f>SUMIF(Tableau1[LIEUX DE DEPOTS],Tableau2[[#This Row],[LIEU]],Tableau1[HUILE D''OLIVE])</f>
        <v>0</v>
      </c>
      <c r="G12" s="41">
        <f>SUMIF(Tableau1[LIEUX DE DEPOTS],Tableau2[[#This Row],[LIEU]],Tableau1[AMANDES AVEC PEAU])</f>
        <v>0</v>
      </c>
      <c r="H12" s="41">
        <f>SUMIF(Tableau1[LIEUX DE DEPOTS],Tableau2[[#This Row],[LIEU]],Tableau1[AMANDES BLANCHES])</f>
        <v>0</v>
      </c>
      <c r="I12" s="41">
        <f>SUMIF(Tableau1[LIEUX DE DEPOTS],Tableau2[[#This Row],[LIEU]],Tableau1[POUDRE D''AMANDE])</f>
        <v>0</v>
      </c>
    </row>
    <row r="13" spans="1:9" s="112" customFormat="1" ht="30" customHeight="1" x14ac:dyDescent="0.25">
      <c r="A13" s="110" t="s">
        <v>2</v>
      </c>
      <c r="B13" s="111">
        <f t="shared" ref="B13:E13" si="0">SUM(B2:B12)</f>
        <v>13</v>
      </c>
      <c r="C13" s="111">
        <f t="shared" si="0"/>
        <v>20</v>
      </c>
      <c r="D13" s="111">
        <f t="shared" si="0"/>
        <v>11</v>
      </c>
      <c r="E13" s="111">
        <f t="shared" si="0"/>
        <v>8</v>
      </c>
      <c r="F13" s="111">
        <f>SUM(F2:F12)</f>
        <v>0</v>
      </c>
      <c r="G13" s="41">
        <f>SUMIF(Tableau1[LIEUX DE DEPOTS],Tableau2[[#This Row],[LIEU]],Tableau1[AMANDES AVEC PEAU])</f>
        <v>0</v>
      </c>
      <c r="H13" s="41">
        <f>SUMIF(Tableau1[LIEUX DE DEPOTS],Tableau2[[#This Row],[LIEU]],Tableau1[AMANDES BLANCHES])</f>
        <v>0</v>
      </c>
      <c r="I13" s="41">
        <f>SUMIF(Tableau1[LIEUX DE DEPOTS],Tableau2[[#This Row],[LIEU]],Tableau1[POUDRE D''AMANDE])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Global</vt:lpstr>
      <vt:lpstr>Emargement</vt:lpstr>
      <vt:lpstr>Recap Clem</vt:lpstr>
      <vt:lpstr>Emargement!Zone_d_impression</vt:lpstr>
      <vt:lpstr>Global!Zone_d_impression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CHAZETTE</dc:creator>
  <cp:lastModifiedBy>Utilisateur</cp:lastModifiedBy>
  <cp:lastPrinted>2019-12-04T11:04:05Z</cp:lastPrinted>
  <dcterms:created xsi:type="dcterms:W3CDTF">2018-11-16T13:19:33Z</dcterms:created>
  <dcterms:modified xsi:type="dcterms:W3CDTF">2020-10-22T14:17:05Z</dcterms:modified>
</cp:coreProperties>
</file>